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4.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5.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saveExternalLinkValues="0" codeName="ThisWorkbook"/>
  <bookViews>
    <workbookView xWindow="45" yWindow="150" windowWidth="9720" windowHeight="5640" tabRatio="719" firstSheet="1" activeTab="1"/>
  </bookViews>
  <sheets>
    <sheet name="work record" sheetId="17" state="hidden" r:id="rId1"/>
    <sheet name="Basic" sheetId="7" r:id="rId2"/>
    <sheet name="Summary" sheetId="6" r:id="rId3"/>
    <sheet name="Management" sheetId="14" r:id="rId4"/>
    <sheet name="report" sheetId="20" r:id="rId5"/>
    <sheet name="Customer" sheetId="15" r:id="rId6"/>
    <sheet name="IFAS 2 Entries" sheetId="19" r:id="rId7"/>
    <sheet name="Summary year11to 20" sheetId="16" r:id="rId8"/>
    <sheet name="Y" sheetId="12" r:id="rId9"/>
    <sheet name="Sheet1" sheetId="21" r:id="rId10"/>
  </sheets>
  <definedNames>
    <definedName name="_xlnm._FilterDatabase" localSheetId="1" hidden="1">Basic!$A$19:$A$25</definedName>
    <definedName name="_xlnm.Print_Area" localSheetId="5">Customer!$A$1:$D$2593</definedName>
    <definedName name="_xlnm.Print_Area" localSheetId="3">Management!$A$1:$M$2593</definedName>
    <definedName name="_xlnm.Print_Area" localSheetId="2">Summary!$A$1:$K$18</definedName>
    <definedName name="_xlnm.Print_Area" localSheetId="8">Y!$A$1:$I$703</definedName>
    <definedName name="_xlnm.Print_Titles" localSheetId="5">Customer!$1:$13</definedName>
    <definedName name="_xlnm.Print_Titles" localSheetId="3">Management!$1:$12</definedName>
    <definedName name="_xlnm.Print_Titles" localSheetId="8">Y!$1:$12</definedName>
  </definedNames>
  <calcPr calcId="144525"/>
</workbook>
</file>

<file path=xl/calcChain.xml><?xml version="1.0" encoding="utf-8"?>
<calcChain xmlns="http://schemas.openxmlformats.org/spreadsheetml/2006/main">
  <c r="L11" i="21" l="1"/>
  <c r="I17" i="21"/>
  <c r="T4" i="20"/>
  <c r="C6" i="14"/>
  <c r="B7" i="15" s="1"/>
  <c r="Q4" i="20"/>
  <c r="P3" i="20"/>
  <c r="O3" i="20"/>
  <c r="M28" i="20"/>
  <c r="M3" i="20" s="1"/>
  <c r="L28" i="20"/>
  <c r="L3" i="20" s="1"/>
  <c r="K28" i="20"/>
  <c r="K3" i="20" s="1"/>
  <c r="N28" i="20"/>
  <c r="N3" i="20" s="1"/>
  <c r="J28" i="20"/>
  <c r="J3" i="20" s="1"/>
  <c r="I28" i="20"/>
  <c r="I3" i="20" s="1"/>
  <c r="H28" i="20"/>
  <c r="H3" i="20" s="1"/>
  <c r="G28" i="20"/>
  <c r="G3" i="20" s="1"/>
  <c r="F28" i="20"/>
  <c r="F3" i="20" s="1"/>
  <c r="E28" i="20"/>
  <c r="E3" i="20" s="1"/>
  <c r="D28" i="20"/>
  <c r="D3" i="20" s="1"/>
  <c r="C28" i="20"/>
  <c r="C3" i="20" s="1"/>
  <c r="J2353" i="14"/>
  <c r="J2122" i="14"/>
  <c r="J1903" i="14"/>
  <c r="J1696" i="14"/>
  <c r="J1501" i="14"/>
  <c r="J1318" i="14"/>
  <c r="J1147" i="14"/>
  <c r="J988" i="14"/>
  <c r="J841" i="14"/>
  <c r="J706" i="14"/>
  <c r="J583" i="14"/>
  <c r="J472" i="14"/>
  <c r="J373" i="14"/>
  <c r="J286" i="14"/>
  <c r="J211" i="14"/>
  <c r="J148" i="14"/>
  <c r="J97" i="14"/>
  <c r="J58" i="14"/>
  <c r="J31" i="14"/>
  <c r="J14" i="14"/>
  <c r="P36" i="20"/>
  <c r="C2" i="20"/>
  <c r="O4" i="20" s="1"/>
  <c r="B1" i="7"/>
  <c r="F4" i="14" s="1"/>
  <c r="D5" i="15" s="1"/>
  <c r="F5" i="14"/>
  <c r="F6" i="14"/>
  <c r="D7" i="15" s="1"/>
  <c r="F7" i="14"/>
  <c r="F8" i="14"/>
  <c r="D9" i="15" s="1"/>
  <c r="F11" i="14"/>
  <c r="B14" i="14" s="1"/>
  <c r="F12" i="14"/>
  <c r="D13" i="15" s="1"/>
  <c r="B19" i="7"/>
  <c r="C1135" i="12" s="1"/>
  <c r="D1135" i="12" s="1"/>
  <c r="F2581" i="12"/>
  <c r="K24" i="16" s="1"/>
  <c r="K25" i="16" s="1"/>
  <c r="F2341" i="12"/>
  <c r="F2111" i="12"/>
  <c r="I24" i="16" s="1"/>
  <c r="F1891" i="12"/>
  <c r="H24" i="16" s="1"/>
  <c r="H25" i="16" s="1"/>
  <c r="F1681" i="12"/>
  <c r="G24" i="16" s="1"/>
  <c r="G25" i="16" s="1"/>
  <c r="F1481" i="12"/>
  <c r="F24" i="16" s="1"/>
  <c r="F25" i="16" s="1"/>
  <c r="F1301" i="12"/>
  <c r="E24" i="16" s="1"/>
  <c r="E25" i="16" s="1"/>
  <c r="F1131" i="12"/>
  <c r="D24" i="16" s="1"/>
  <c r="D25" i="16" s="1"/>
  <c r="F971" i="12"/>
  <c r="C24" i="16" s="1"/>
  <c r="C25" i="16" s="1"/>
  <c r="F821" i="12"/>
  <c r="B24" i="16" s="1"/>
  <c r="B25" i="16" s="1"/>
  <c r="F681" i="12"/>
  <c r="K24" i="6" s="1"/>
  <c r="K25" i="6" s="1"/>
  <c r="F551" i="12"/>
  <c r="J24" i="6" s="1"/>
  <c r="J25" i="6" s="1"/>
  <c r="F441" i="12"/>
  <c r="I24" i="6" s="1"/>
  <c r="I25" i="6" s="1"/>
  <c r="F342" i="12"/>
  <c r="H24" i="6" s="1"/>
  <c r="H25" i="6" s="1"/>
  <c r="F252" i="12"/>
  <c r="G24" i="6" s="1"/>
  <c r="G25" i="6" s="1"/>
  <c r="F181" i="12"/>
  <c r="F24" i="6" s="1"/>
  <c r="F25" i="6" s="1"/>
  <c r="F122" i="12"/>
  <c r="E24" i="6" s="1"/>
  <c r="E25" i="6" s="1"/>
  <c r="F72" i="12"/>
  <c r="D24" i="6" s="1"/>
  <c r="D25" i="6" s="1"/>
  <c r="F32" i="12"/>
  <c r="C24" i="6" s="1"/>
  <c r="C25" i="6" s="1"/>
  <c r="R2583" i="12"/>
  <c r="R2343" i="12"/>
  <c r="R2113" i="12"/>
  <c r="R1893" i="12"/>
  <c r="R1683" i="12"/>
  <c r="R1483" i="12"/>
  <c r="R1303" i="12"/>
  <c r="R1133" i="12"/>
  <c r="R973" i="12"/>
  <c r="R823" i="12"/>
  <c r="R683" i="12"/>
  <c r="R553" i="12"/>
  <c r="R443" i="12"/>
  <c r="R344" i="12"/>
  <c r="R253" i="12"/>
  <c r="R183" i="12"/>
  <c r="R123" i="12"/>
  <c r="R73" i="12"/>
  <c r="R33" i="12"/>
  <c r="R4" i="12"/>
  <c r="AE2" i="12"/>
  <c r="F2" i="12"/>
  <c r="B24" i="6" s="1"/>
  <c r="B25" i="6" s="1"/>
  <c r="C2" i="12"/>
  <c r="B18" i="12" s="1"/>
  <c r="A3" i="17"/>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B5" i="17"/>
  <c r="B6" i="17" s="1"/>
  <c r="B7" i="17" s="1"/>
  <c r="C8" i="7"/>
  <c r="B8" i="7" s="1"/>
  <c r="B6" i="7"/>
  <c r="S4" i="20"/>
  <c r="E7" i="7"/>
  <c r="C1131" i="12"/>
  <c r="B1136" i="12" s="1"/>
  <c r="E1131" i="12"/>
  <c r="C2581" i="12"/>
  <c r="C2341" i="12"/>
  <c r="C2111" i="12"/>
  <c r="C1891" i="12"/>
  <c r="C1681" i="12"/>
  <c r="C1481" i="12"/>
  <c r="C1301" i="12"/>
  <c r="C971" i="12"/>
  <c r="C821" i="12"/>
  <c r="C681" i="12"/>
  <c r="C551" i="12"/>
  <c r="C441" i="12"/>
  <c r="C342" i="12"/>
  <c r="C252" i="12"/>
  <c r="C181" i="12"/>
  <c r="C122" i="12"/>
  <c r="C72" i="12"/>
  <c r="C32" i="12"/>
  <c r="D2678" i="12"/>
  <c r="J2678" i="12" s="1"/>
  <c r="D2755" i="12"/>
  <c r="J2755" i="12" s="1"/>
  <c r="D2759" i="12"/>
  <c r="J2759" i="12" s="1"/>
  <c r="D2763" i="12"/>
  <c r="J2763" i="12" s="1"/>
  <c r="D2768" i="12"/>
  <c r="J2768" i="12" s="1"/>
  <c r="D2771" i="12"/>
  <c r="J2771" i="12" s="1"/>
  <c r="D2773" i="12"/>
  <c r="J2773" i="12" s="1"/>
  <c r="D2775" i="12"/>
  <c r="J2775" i="12" s="1"/>
  <c r="D2778" i="12"/>
  <c r="J2778" i="12" s="1"/>
  <c r="D2780" i="12"/>
  <c r="J2780" i="12" s="1"/>
  <c r="D2781" i="12"/>
  <c r="J2781" i="12" s="1"/>
  <c r="D2782" i="12"/>
  <c r="J2782" i="12" s="1"/>
  <c r="D2783" i="12"/>
  <c r="J2783" i="12" s="1"/>
  <c r="D2784" i="12"/>
  <c r="J2784" i="12" s="1"/>
  <c r="D2785" i="12"/>
  <c r="J2785" i="12" s="1"/>
  <c r="D2787" i="12"/>
  <c r="J2787" i="12" s="1"/>
  <c r="D2790" i="12"/>
  <c r="J2790" i="12" s="1"/>
  <c r="D2792" i="12"/>
  <c r="J2792" i="12" s="1"/>
  <c r="D2794" i="12"/>
  <c r="J2794" i="12" s="1"/>
  <c r="D2797" i="12"/>
  <c r="J2797" i="12" s="1"/>
  <c r="D2799" i="12"/>
  <c r="J2799" i="12" s="1"/>
  <c r="D2800" i="12"/>
  <c r="J2800" i="12" s="1"/>
  <c r="D2803" i="12"/>
  <c r="J2803" i="12" s="1"/>
  <c r="D2804" i="12"/>
  <c r="J2804" i="12" s="1"/>
  <c r="D2805" i="12"/>
  <c r="J2805" i="12" s="1"/>
  <c r="D2806" i="12"/>
  <c r="J2806" i="12" s="1"/>
  <c r="D2807" i="12"/>
  <c r="J2807" i="12" s="1"/>
  <c r="D2808" i="12"/>
  <c r="J2808" i="12" s="1"/>
  <c r="D2810" i="12"/>
  <c r="J2810" i="12" s="1"/>
  <c r="B2812" i="12"/>
  <c r="I2812" i="12" s="1"/>
  <c r="B2816" i="12"/>
  <c r="B2817" i="12"/>
  <c r="I2817" i="12" s="1"/>
  <c r="D2818" i="12"/>
  <c r="J2818" i="12" s="1"/>
  <c r="D2821" i="12"/>
  <c r="J2821" i="12" s="1"/>
  <c r="D2823" i="12"/>
  <c r="J2823" i="12" s="1"/>
  <c r="D2825" i="12"/>
  <c r="J2825" i="12" s="1"/>
  <c r="E2581" i="12"/>
  <c r="B2346" i="12"/>
  <c r="I2346" i="12" s="1"/>
  <c r="B2347" i="12"/>
  <c r="I2347" i="12"/>
  <c r="B2348" i="12"/>
  <c r="I2348" i="12"/>
  <c r="B2349" i="12"/>
  <c r="I2349" i="12"/>
  <c r="B2350" i="12"/>
  <c r="I2350" i="12"/>
  <c r="B2351" i="12"/>
  <c r="I2351" i="12"/>
  <c r="B2352" i="12"/>
  <c r="I2352" i="12" s="1"/>
  <c r="B2353" i="12"/>
  <c r="I2353" i="12" s="1"/>
  <c r="B2354" i="12"/>
  <c r="I2354" i="12" s="1"/>
  <c r="B2355" i="12"/>
  <c r="I2355" i="12" s="1"/>
  <c r="B2356" i="12"/>
  <c r="I2356" i="12" s="1"/>
  <c r="B2357" i="12"/>
  <c r="I2357" i="12" s="1"/>
  <c r="B2358" i="12"/>
  <c r="I2358" i="12" s="1"/>
  <c r="B2359" i="12"/>
  <c r="I2359" i="12" s="1"/>
  <c r="B2360" i="12"/>
  <c r="I2360" i="12" s="1"/>
  <c r="B2361" i="12"/>
  <c r="I2361" i="12" s="1"/>
  <c r="B2362" i="12"/>
  <c r="I2362" i="12" s="1"/>
  <c r="B2363" i="12"/>
  <c r="I2363" i="12" s="1"/>
  <c r="B2364" i="12"/>
  <c r="I2364" i="12" s="1"/>
  <c r="B2365" i="12"/>
  <c r="I2365" i="12" s="1"/>
  <c r="B2366" i="12"/>
  <c r="I2366" i="12" s="1"/>
  <c r="B2367" i="12"/>
  <c r="I2367" i="12" s="1"/>
  <c r="B2368" i="12"/>
  <c r="I2368" i="12" s="1"/>
  <c r="B2369" i="12"/>
  <c r="I2369" i="12" s="1"/>
  <c r="B2370" i="12"/>
  <c r="I2370" i="12" s="1"/>
  <c r="B2371" i="12"/>
  <c r="I2371" i="12" s="1"/>
  <c r="B2372" i="12"/>
  <c r="I2372" i="12" s="1"/>
  <c r="B2373" i="12"/>
  <c r="I2373" i="12" s="1"/>
  <c r="B2374" i="12"/>
  <c r="I2374" i="12" s="1"/>
  <c r="B2375" i="12"/>
  <c r="I2375" i="12" s="1"/>
  <c r="B2376" i="12"/>
  <c r="I2376" i="12" s="1"/>
  <c r="B2377" i="12"/>
  <c r="I2377" i="12" s="1"/>
  <c r="B2378" i="12"/>
  <c r="I2378" i="12" s="1"/>
  <c r="B2379" i="12"/>
  <c r="I2379" i="12" s="1"/>
  <c r="B2380" i="12"/>
  <c r="I2380" i="12" s="1"/>
  <c r="B2381" i="12"/>
  <c r="I2381" i="12" s="1"/>
  <c r="B2382" i="12"/>
  <c r="I2382" i="12" s="1"/>
  <c r="B2383" i="12"/>
  <c r="I2383" i="12" s="1"/>
  <c r="B2384" i="12"/>
  <c r="I2384" i="12" s="1"/>
  <c r="B2385" i="12"/>
  <c r="I2385" i="12" s="1"/>
  <c r="B2386" i="12"/>
  <c r="I2386" i="12" s="1"/>
  <c r="B2387" i="12"/>
  <c r="I2387" i="12" s="1"/>
  <c r="B2388" i="12"/>
  <c r="I2388" i="12" s="1"/>
  <c r="B2389" i="12"/>
  <c r="I2389" i="12" s="1"/>
  <c r="B2390" i="12"/>
  <c r="I2390" i="12" s="1"/>
  <c r="B2391" i="12"/>
  <c r="I2391" i="12" s="1"/>
  <c r="B2392" i="12"/>
  <c r="I2392" i="12" s="1"/>
  <c r="B2393" i="12"/>
  <c r="I2393" i="12" s="1"/>
  <c r="B2394" i="12"/>
  <c r="I2394" i="12" s="1"/>
  <c r="B2395" i="12"/>
  <c r="I2395" i="12" s="1"/>
  <c r="B2396" i="12"/>
  <c r="I2396" i="12" s="1"/>
  <c r="B2397" i="12"/>
  <c r="I2397" i="12" s="1"/>
  <c r="B2398" i="12"/>
  <c r="I2398" i="12" s="1"/>
  <c r="B2399" i="12"/>
  <c r="I2399" i="12" s="1"/>
  <c r="B2400" i="12"/>
  <c r="I2400" i="12" s="1"/>
  <c r="B2401" i="12"/>
  <c r="I2401" i="12" s="1"/>
  <c r="B2402" i="12"/>
  <c r="I2402" i="12" s="1"/>
  <c r="B2403" i="12"/>
  <c r="I2403" i="12" s="1"/>
  <c r="B2404" i="12"/>
  <c r="I2404" i="12" s="1"/>
  <c r="B2405" i="12"/>
  <c r="I2405" i="12" s="1"/>
  <c r="B2406" i="12"/>
  <c r="I2406" i="12" s="1"/>
  <c r="B2407" i="12"/>
  <c r="I2407" i="12" s="1"/>
  <c r="B2408" i="12"/>
  <c r="I2408" i="12" s="1"/>
  <c r="B2409" i="12"/>
  <c r="I2409" i="12" s="1"/>
  <c r="B2410" i="12"/>
  <c r="I2410" i="12" s="1"/>
  <c r="B2411" i="12"/>
  <c r="I2411" i="12" s="1"/>
  <c r="B2412" i="12"/>
  <c r="I2412" i="12" s="1"/>
  <c r="B2413" i="12"/>
  <c r="I2413" i="12" s="1"/>
  <c r="B2414" i="12"/>
  <c r="I2414" i="12" s="1"/>
  <c r="B2415" i="12"/>
  <c r="I2415" i="12" s="1"/>
  <c r="B2416" i="12"/>
  <c r="I2416" i="12" s="1"/>
  <c r="B2417" i="12"/>
  <c r="I2417" i="12" s="1"/>
  <c r="B2418" i="12"/>
  <c r="I2418" i="12" s="1"/>
  <c r="B2419" i="12"/>
  <c r="I2419" i="12" s="1"/>
  <c r="B2420" i="12"/>
  <c r="I2420" i="12" s="1"/>
  <c r="B2421" i="12"/>
  <c r="I2421" i="12" s="1"/>
  <c r="B2422" i="12"/>
  <c r="I2422" i="12" s="1"/>
  <c r="B2423" i="12"/>
  <c r="I2423" i="12" s="1"/>
  <c r="B2424" i="12"/>
  <c r="I2424" i="12" s="1"/>
  <c r="B2425" i="12"/>
  <c r="I2425" i="12" s="1"/>
  <c r="B2426" i="12"/>
  <c r="I2426" i="12"/>
  <c r="B2427" i="12"/>
  <c r="I2427" i="12"/>
  <c r="B2428" i="12"/>
  <c r="I2428" i="12"/>
  <c r="B2429" i="12"/>
  <c r="I2429" i="12"/>
  <c r="B2430" i="12"/>
  <c r="I2430" i="12"/>
  <c r="B2431" i="12"/>
  <c r="I2431" i="12"/>
  <c r="B2432" i="12"/>
  <c r="I2432" i="12"/>
  <c r="B2433" i="12"/>
  <c r="I2433" i="12"/>
  <c r="B2434" i="12"/>
  <c r="I2434" i="12"/>
  <c r="B2435" i="12"/>
  <c r="I2435" i="12"/>
  <c r="B2436" i="12"/>
  <c r="I2436" i="12"/>
  <c r="B2437" i="12"/>
  <c r="I2437" i="12"/>
  <c r="B2438" i="12"/>
  <c r="I2438" i="12"/>
  <c r="B2439" i="12"/>
  <c r="I2439" i="12"/>
  <c r="B2440" i="12"/>
  <c r="I2440" i="12"/>
  <c r="B2441" i="12"/>
  <c r="I2441" i="12"/>
  <c r="B2442" i="12"/>
  <c r="I2442" i="12" s="1"/>
  <c r="B2443" i="12"/>
  <c r="I2443" i="12" s="1"/>
  <c r="B2444" i="12"/>
  <c r="I2444" i="12" s="1"/>
  <c r="B2445" i="12"/>
  <c r="I2445" i="12" s="1"/>
  <c r="B2446" i="12"/>
  <c r="I2446" i="12"/>
  <c r="B2447" i="12"/>
  <c r="I2447" i="12"/>
  <c r="B2448" i="12"/>
  <c r="I2448" i="12"/>
  <c r="B2449" i="12"/>
  <c r="I2449" i="12"/>
  <c r="B2450" i="12"/>
  <c r="I2450" i="12"/>
  <c r="D2450" i="12"/>
  <c r="J2450" i="12" s="1"/>
  <c r="B2451" i="12"/>
  <c r="D2451" i="12"/>
  <c r="J2451" i="12" s="1"/>
  <c r="B2452" i="12"/>
  <c r="I2452" i="12" s="1"/>
  <c r="D2452" i="12"/>
  <c r="J2452" i="12" s="1"/>
  <c r="B2453" i="12"/>
  <c r="I2453" i="12" s="1"/>
  <c r="B2454" i="12"/>
  <c r="I2454" i="12" s="1"/>
  <c r="D2454" i="12"/>
  <c r="J2454" i="12" s="1"/>
  <c r="B2455" i="12"/>
  <c r="I2455" i="12" s="1"/>
  <c r="D2455" i="12"/>
  <c r="B2456" i="12"/>
  <c r="I2456" i="12" s="1"/>
  <c r="D2456" i="12"/>
  <c r="J2456" i="12" s="1"/>
  <c r="B2457" i="12"/>
  <c r="I2457" i="12"/>
  <c r="D2457" i="12"/>
  <c r="J2457" i="12" s="1"/>
  <c r="B2458" i="12"/>
  <c r="I2458" i="12" s="1"/>
  <c r="D2458" i="12"/>
  <c r="J2458" i="12" s="1"/>
  <c r="B2459" i="12"/>
  <c r="D2459" i="12"/>
  <c r="J2459" i="12" s="1"/>
  <c r="B2460" i="12"/>
  <c r="I2460" i="12" s="1"/>
  <c r="D2460" i="12"/>
  <c r="J2460" i="12" s="1"/>
  <c r="B2461" i="12"/>
  <c r="D2461" i="12"/>
  <c r="J2461" i="12" s="1"/>
  <c r="B2462" i="12"/>
  <c r="I2462" i="12" s="1"/>
  <c r="D2462" i="12"/>
  <c r="J2462" i="12" s="1"/>
  <c r="B2463" i="12"/>
  <c r="D2463" i="12"/>
  <c r="J2463" i="12" s="1"/>
  <c r="B2464" i="12"/>
  <c r="I2464" i="12" s="1"/>
  <c r="D2464" i="12"/>
  <c r="J2464" i="12" s="1"/>
  <c r="B2465" i="12"/>
  <c r="I2465" i="12" s="1"/>
  <c r="B2466" i="12"/>
  <c r="I2466" i="12" s="1"/>
  <c r="D2466" i="12"/>
  <c r="J2466" i="12" s="1"/>
  <c r="B2467" i="12"/>
  <c r="I2467" i="12" s="1"/>
  <c r="D2467" i="12"/>
  <c r="J2467" i="12" s="1"/>
  <c r="B2468" i="12"/>
  <c r="I2468" i="12" s="1"/>
  <c r="D2468" i="12"/>
  <c r="J2468" i="12" s="1"/>
  <c r="B2469" i="12"/>
  <c r="I2469" i="12" s="1"/>
  <c r="D2469" i="12"/>
  <c r="B2470" i="12"/>
  <c r="I2470" i="12" s="1"/>
  <c r="D2470" i="12"/>
  <c r="J2470" i="12" s="1"/>
  <c r="B2471" i="12"/>
  <c r="I2471" i="12" s="1"/>
  <c r="D2471" i="12"/>
  <c r="J2471" i="12" s="1"/>
  <c r="B2472" i="12"/>
  <c r="I2472" i="12" s="1"/>
  <c r="D2472" i="12"/>
  <c r="J2472" i="12" s="1"/>
  <c r="B2473" i="12"/>
  <c r="I2473" i="12" s="1"/>
  <c r="D2473" i="12"/>
  <c r="B2474" i="12"/>
  <c r="I2474" i="12" s="1"/>
  <c r="D2474" i="12"/>
  <c r="J2474" i="12" s="1"/>
  <c r="B2475" i="12"/>
  <c r="I2475" i="12" s="1"/>
  <c r="D2475" i="12"/>
  <c r="J2475" i="12" s="1"/>
  <c r="B2476" i="12"/>
  <c r="I2476" i="12" s="1"/>
  <c r="D2476" i="12"/>
  <c r="J2476" i="12" s="1"/>
  <c r="B2477" i="12"/>
  <c r="I2477" i="12" s="1"/>
  <c r="B2478" i="12"/>
  <c r="D2478" i="12"/>
  <c r="J2478" i="12" s="1"/>
  <c r="B2479" i="12"/>
  <c r="I2479" i="12" s="1"/>
  <c r="D2479" i="12"/>
  <c r="J2479" i="12" s="1"/>
  <c r="B2480" i="12"/>
  <c r="I2480" i="12" s="1"/>
  <c r="D2480" i="12"/>
  <c r="J2480" i="12" s="1"/>
  <c r="B2481" i="12"/>
  <c r="I2481" i="12" s="1"/>
  <c r="D2481" i="12"/>
  <c r="J2481" i="12" s="1"/>
  <c r="B2482" i="12"/>
  <c r="D2482" i="12"/>
  <c r="J2482" i="12" s="1"/>
  <c r="B2483" i="12"/>
  <c r="I2483" i="12" s="1"/>
  <c r="D2483" i="12"/>
  <c r="J2483" i="12" s="1"/>
  <c r="B2484" i="12"/>
  <c r="I2484" i="12" s="1"/>
  <c r="D2484" i="12"/>
  <c r="J2484" i="12" s="1"/>
  <c r="B2485" i="12"/>
  <c r="I2485" i="12" s="1"/>
  <c r="D2485" i="12"/>
  <c r="J2485" i="12" s="1"/>
  <c r="B2486" i="12"/>
  <c r="D2486" i="12"/>
  <c r="J2486" i="12" s="1"/>
  <c r="B2487" i="12"/>
  <c r="I2487" i="12" s="1"/>
  <c r="D2487" i="12"/>
  <c r="J2487" i="12" s="1"/>
  <c r="B2488" i="12"/>
  <c r="I2488" i="12" s="1"/>
  <c r="D2488" i="12"/>
  <c r="J2488" i="12" s="1"/>
  <c r="B2489" i="12"/>
  <c r="I2489" i="12" s="1"/>
  <c r="B2490" i="12"/>
  <c r="I2490" i="12" s="1"/>
  <c r="D2490" i="12"/>
  <c r="B2491" i="12"/>
  <c r="I2491" i="12" s="1"/>
  <c r="D2491" i="12"/>
  <c r="J2491" i="12" s="1"/>
  <c r="B2492" i="12"/>
  <c r="I2492" i="12" s="1"/>
  <c r="D2492" i="12"/>
  <c r="B2493" i="12"/>
  <c r="I2493" i="12" s="1"/>
  <c r="D2493" i="12"/>
  <c r="J2493" i="12" s="1"/>
  <c r="B2494" i="12"/>
  <c r="I2494" i="12" s="1"/>
  <c r="D2494" i="12"/>
  <c r="B2495" i="12"/>
  <c r="I2495" i="12" s="1"/>
  <c r="D2495" i="12"/>
  <c r="J2495" i="12" s="1"/>
  <c r="B2496" i="12"/>
  <c r="I2496" i="12" s="1"/>
  <c r="D2496" i="12"/>
  <c r="B2497" i="12"/>
  <c r="I2497" i="12" s="1"/>
  <c r="D2497" i="12"/>
  <c r="J2497" i="12" s="1"/>
  <c r="B2498" i="12"/>
  <c r="I2498" i="12" s="1"/>
  <c r="D2498" i="12"/>
  <c r="B2499" i="12"/>
  <c r="I2499" i="12" s="1"/>
  <c r="D2499" i="12"/>
  <c r="J2499" i="12" s="1"/>
  <c r="B2500" i="12"/>
  <c r="I2500" i="12" s="1"/>
  <c r="D2500" i="12"/>
  <c r="B2501" i="12"/>
  <c r="I2501" i="12" s="1"/>
  <c r="B2502" i="12"/>
  <c r="I2502" i="12" s="1"/>
  <c r="D2502" i="12"/>
  <c r="J2502" i="12" s="1"/>
  <c r="B2503" i="12"/>
  <c r="D2503" i="12"/>
  <c r="J2503" i="12" s="1"/>
  <c r="B2504" i="12"/>
  <c r="I2504" i="12" s="1"/>
  <c r="D2504" i="12"/>
  <c r="J2504" i="12" s="1"/>
  <c r="B2505" i="12"/>
  <c r="I2505" i="12" s="1"/>
  <c r="D2505" i="12"/>
  <c r="J2505" i="12" s="1"/>
  <c r="B2506" i="12"/>
  <c r="I2506" i="12" s="1"/>
  <c r="D2506" i="12"/>
  <c r="J2506" i="12" s="1"/>
  <c r="B2507" i="12"/>
  <c r="I2507" i="12" s="1"/>
  <c r="D2507" i="12"/>
  <c r="J2507" i="12" s="1"/>
  <c r="B2508" i="12"/>
  <c r="I2508" i="12" s="1"/>
  <c r="D2508" i="12"/>
  <c r="J2508" i="12" s="1"/>
  <c r="B2509" i="12"/>
  <c r="I2509" i="12" s="1"/>
  <c r="D2509" i="12"/>
  <c r="J2509" i="12" s="1"/>
  <c r="B2510" i="12"/>
  <c r="I2510" i="12" s="1"/>
  <c r="D2510" i="12"/>
  <c r="J2510" i="12" s="1"/>
  <c r="B2511" i="12"/>
  <c r="I2511" i="12"/>
  <c r="D2511" i="12"/>
  <c r="J2511" i="12" s="1"/>
  <c r="B2512" i="12"/>
  <c r="I2512" i="12" s="1"/>
  <c r="D2512" i="12"/>
  <c r="J2512" i="12" s="1"/>
  <c r="B2513" i="12"/>
  <c r="I2513" i="12" s="1"/>
  <c r="B2514" i="12"/>
  <c r="I2514" i="12" s="1"/>
  <c r="D2514" i="12"/>
  <c r="J2514" i="12" s="1"/>
  <c r="B2515" i="12"/>
  <c r="I2515" i="12" s="1"/>
  <c r="D2515" i="12"/>
  <c r="J2515" i="12" s="1"/>
  <c r="B2516" i="12"/>
  <c r="I2516" i="12" s="1"/>
  <c r="D2516" i="12"/>
  <c r="J2516" i="12" s="1"/>
  <c r="B2517" i="12"/>
  <c r="I2517" i="12" s="1"/>
  <c r="D2517" i="12"/>
  <c r="J2517" i="12" s="1"/>
  <c r="B2518" i="12"/>
  <c r="I2518" i="12" s="1"/>
  <c r="D2518" i="12"/>
  <c r="J2518" i="12" s="1"/>
  <c r="B2519" i="12"/>
  <c r="I2519" i="12" s="1"/>
  <c r="D2519" i="12"/>
  <c r="J2519" i="12" s="1"/>
  <c r="B2520" i="12"/>
  <c r="I2520" i="12" s="1"/>
  <c r="D2520" i="12"/>
  <c r="J2520" i="12" s="1"/>
  <c r="B2521" i="12"/>
  <c r="I2521" i="12" s="1"/>
  <c r="D2521" i="12"/>
  <c r="J2521" i="12" s="1"/>
  <c r="B2522" i="12"/>
  <c r="I2522" i="12" s="1"/>
  <c r="D2522" i="12"/>
  <c r="J2522" i="12" s="1"/>
  <c r="B2523" i="12"/>
  <c r="I2523" i="12" s="1"/>
  <c r="D2523" i="12"/>
  <c r="J2523" i="12" s="1"/>
  <c r="B2524" i="12"/>
  <c r="I2524" i="12" s="1"/>
  <c r="D2524" i="12"/>
  <c r="J2524" i="12" s="1"/>
  <c r="B2525" i="12"/>
  <c r="I2525" i="12" s="1"/>
  <c r="B2526" i="12"/>
  <c r="I2526" i="12" s="1"/>
  <c r="D2526" i="12"/>
  <c r="J2526" i="12" s="1"/>
  <c r="B2527" i="12"/>
  <c r="I2527" i="12" s="1"/>
  <c r="D2527" i="12"/>
  <c r="J2527" i="12" s="1"/>
  <c r="B2528" i="12"/>
  <c r="I2528" i="12" s="1"/>
  <c r="D2528" i="12"/>
  <c r="J2528" i="12" s="1"/>
  <c r="B2529" i="12"/>
  <c r="I2529" i="12" s="1"/>
  <c r="D2529" i="12"/>
  <c r="J2529" i="12" s="1"/>
  <c r="B2530" i="12"/>
  <c r="I2530" i="12" s="1"/>
  <c r="D2530" i="12"/>
  <c r="J2530" i="12" s="1"/>
  <c r="B2531" i="12"/>
  <c r="I2531" i="12" s="1"/>
  <c r="D2531" i="12"/>
  <c r="J2531" i="12" s="1"/>
  <c r="B2532" i="12"/>
  <c r="I2532" i="12" s="1"/>
  <c r="D2532" i="12"/>
  <c r="J2532" i="12" s="1"/>
  <c r="B2533" i="12"/>
  <c r="I2533" i="12" s="1"/>
  <c r="D2533" i="12"/>
  <c r="J2533" i="12" s="1"/>
  <c r="B2534" i="12"/>
  <c r="I2534" i="12" s="1"/>
  <c r="D2534" i="12"/>
  <c r="J2534" i="12" s="1"/>
  <c r="B2535" i="12"/>
  <c r="I2535" i="12" s="1"/>
  <c r="D2535" i="12"/>
  <c r="J2535" i="12" s="1"/>
  <c r="B2536" i="12"/>
  <c r="I2536" i="12" s="1"/>
  <c r="D2536" i="12"/>
  <c r="J2536" i="12" s="1"/>
  <c r="B2537" i="12"/>
  <c r="I2537" i="12" s="1"/>
  <c r="B2538" i="12"/>
  <c r="I2538" i="12" s="1"/>
  <c r="D2538" i="12"/>
  <c r="J2538" i="12" s="1"/>
  <c r="B2539" i="12"/>
  <c r="I2539" i="12" s="1"/>
  <c r="D2539" i="12"/>
  <c r="J2539" i="12" s="1"/>
  <c r="B2540" i="12"/>
  <c r="I2540" i="12" s="1"/>
  <c r="D2540" i="12"/>
  <c r="J2540" i="12" s="1"/>
  <c r="B2541" i="12"/>
  <c r="I2541" i="12" s="1"/>
  <c r="D2541" i="12"/>
  <c r="J2541" i="12" s="1"/>
  <c r="B2542" i="12"/>
  <c r="I2542" i="12" s="1"/>
  <c r="D2542" i="12"/>
  <c r="J2542" i="12" s="1"/>
  <c r="B2543" i="12"/>
  <c r="I2543" i="12" s="1"/>
  <c r="D2543" i="12"/>
  <c r="J2543" i="12" s="1"/>
  <c r="B2544" i="12"/>
  <c r="I2544" i="12" s="1"/>
  <c r="D2544" i="12"/>
  <c r="J2544" i="12" s="1"/>
  <c r="B2545" i="12"/>
  <c r="I2545" i="12" s="1"/>
  <c r="D2545" i="12"/>
  <c r="J2545" i="12" s="1"/>
  <c r="B2546" i="12"/>
  <c r="I2546" i="12" s="1"/>
  <c r="D2546" i="12"/>
  <c r="J2546" i="12" s="1"/>
  <c r="B2547" i="12"/>
  <c r="I2547" i="12" s="1"/>
  <c r="D2547" i="12"/>
  <c r="J2547" i="12" s="1"/>
  <c r="B2548" i="12"/>
  <c r="I2548" i="12" s="1"/>
  <c r="D2548" i="12"/>
  <c r="J2548" i="12" s="1"/>
  <c r="B2549" i="12"/>
  <c r="I2549" i="12" s="1"/>
  <c r="B2550" i="12"/>
  <c r="I2550" i="12" s="1"/>
  <c r="D2550" i="12"/>
  <c r="J2550" i="12" s="1"/>
  <c r="B2551" i="12"/>
  <c r="I2551" i="12" s="1"/>
  <c r="D2551" i="12"/>
  <c r="J2551" i="12" s="1"/>
  <c r="B2552" i="12"/>
  <c r="I2552" i="12" s="1"/>
  <c r="D2552" i="12"/>
  <c r="J2552" i="12" s="1"/>
  <c r="B2553" i="12"/>
  <c r="I2553" i="12" s="1"/>
  <c r="D2553" i="12"/>
  <c r="J2553" i="12" s="1"/>
  <c r="B2554" i="12"/>
  <c r="I2554" i="12" s="1"/>
  <c r="D2554" i="12"/>
  <c r="J2554" i="12" s="1"/>
  <c r="B2555" i="12"/>
  <c r="I2555" i="12" s="1"/>
  <c r="D2555" i="12"/>
  <c r="J2555" i="12" s="1"/>
  <c r="B2556" i="12"/>
  <c r="I2556" i="12" s="1"/>
  <c r="D2556" i="12"/>
  <c r="J2556" i="12" s="1"/>
  <c r="B2557" i="12"/>
  <c r="I2557" i="12" s="1"/>
  <c r="D2557" i="12"/>
  <c r="J2557" i="12" s="1"/>
  <c r="B2558" i="12"/>
  <c r="I2558" i="12" s="1"/>
  <c r="D2558" i="12"/>
  <c r="J2558" i="12" s="1"/>
  <c r="B2559" i="12"/>
  <c r="I2559" i="12" s="1"/>
  <c r="D2559" i="12"/>
  <c r="J2559" i="12" s="1"/>
  <c r="B2560" i="12"/>
  <c r="I2560" i="12" s="1"/>
  <c r="D2560" i="12"/>
  <c r="B2561" i="12"/>
  <c r="I2561" i="12" s="1"/>
  <c r="B2562" i="12"/>
  <c r="I2562" i="12" s="1"/>
  <c r="D2562" i="12"/>
  <c r="J2562" i="12" s="1"/>
  <c r="B2563" i="12"/>
  <c r="I2563" i="12" s="1"/>
  <c r="D2563" i="12"/>
  <c r="J2563" i="12" s="1"/>
  <c r="B2564" i="12"/>
  <c r="I2564" i="12" s="1"/>
  <c r="D2564" i="12"/>
  <c r="J2564" i="12" s="1"/>
  <c r="B2565" i="12"/>
  <c r="D2565" i="12"/>
  <c r="J2565" i="12" s="1"/>
  <c r="B2566" i="12"/>
  <c r="I2566" i="12" s="1"/>
  <c r="D2566" i="12"/>
  <c r="J2566" i="12" s="1"/>
  <c r="B2567" i="12"/>
  <c r="I2567" i="12" s="1"/>
  <c r="D2567" i="12"/>
  <c r="J2567" i="12" s="1"/>
  <c r="B2568" i="12"/>
  <c r="I2568" i="12" s="1"/>
  <c r="D2568" i="12"/>
  <c r="J2568" i="12" s="1"/>
  <c r="B2569" i="12"/>
  <c r="D2569" i="12"/>
  <c r="J2569" i="12" s="1"/>
  <c r="B2570" i="12"/>
  <c r="I2570" i="12" s="1"/>
  <c r="D2570" i="12"/>
  <c r="J2570" i="12" s="1"/>
  <c r="B2571" i="12"/>
  <c r="I2571" i="12" s="1"/>
  <c r="D2571" i="12"/>
  <c r="J2571" i="12" s="1"/>
  <c r="B2572" i="12"/>
  <c r="I2572" i="12" s="1"/>
  <c r="D2572" i="12"/>
  <c r="J2572" i="12" s="1"/>
  <c r="B2573" i="12"/>
  <c r="D2573" i="12"/>
  <c r="J2573" i="12" s="1"/>
  <c r="E2341" i="12"/>
  <c r="D2116" i="12"/>
  <c r="J2116" i="12" s="1"/>
  <c r="D2117" i="12"/>
  <c r="J2117" i="12" s="1"/>
  <c r="D2118" i="12"/>
  <c r="J2118" i="12" s="1"/>
  <c r="D2119" i="12"/>
  <c r="J2119" i="12" s="1"/>
  <c r="D2120" i="12"/>
  <c r="J2120" i="12" s="1"/>
  <c r="D2121" i="12"/>
  <c r="J2121" i="12" s="1"/>
  <c r="D2122" i="12"/>
  <c r="J2122" i="12" s="1"/>
  <c r="D2123" i="12"/>
  <c r="J2123" i="12" s="1"/>
  <c r="D2124" i="12"/>
  <c r="J2124" i="12" s="1"/>
  <c r="D2125" i="12"/>
  <c r="J2125" i="12" s="1"/>
  <c r="D2126" i="12"/>
  <c r="J2126" i="12" s="1"/>
  <c r="B2128" i="12"/>
  <c r="I2128" i="12" s="1"/>
  <c r="B2129" i="12"/>
  <c r="I2129" i="12" s="1"/>
  <c r="B2130" i="12"/>
  <c r="B2131" i="12"/>
  <c r="I2131" i="12" s="1"/>
  <c r="B2132" i="12"/>
  <c r="I2132" i="12" s="1"/>
  <c r="D2132" i="12"/>
  <c r="J2132" i="12" s="1"/>
  <c r="D2133" i="12"/>
  <c r="J2133" i="12" s="1"/>
  <c r="D2134" i="12"/>
  <c r="J2134" i="12" s="1"/>
  <c r="D2135" i="12"/>
  <c r="J2135" i="12" s="1"/>
  <c r="D2136" i="12"/>
  <c r="J2136" i="12" s="1"/>
  <c r="D2137" i="12"/>
  <c r="J2137" i="12" s="1"/>
  <c r="D2138" i="12"/>
  <c r="J2138" i="12" s="1"/>
  <c r="B2140" i="12"/>
  <c r="I2140" i="12" s="1"/>
  <c r="B2141" i="12"/>
  <c r="I2141" i="12" s="1"/>
  <c r="B2142" i="12"/>
  <c r="B2143" i="12"/>
  <c r="I2143" i="12" s="1"/>
  <c r="B2144" i="12"/>
  <c r="I2144" i="12" s="1"/>
  <c r="B2145" i="12"/>
  <c r="I2145" i="12" s="1"/>
  <c r="B2146" i="12"/>
  <c r="B2147" i="12"/>
  <c r="I2147" i="12" s="1"/>
  <c r="B2148" i="12"/>
  <c r="I2148" i="12" s="1"/>
  <c r="B2149" i="12"/>
  <c r="I2149" i="12" s="1"/>
  <c r="B2150" i="12"/>
  <c r="B2151" i="12"/>
  <c r="I2151" i="12" s="1"/>
  <c r="D2152" i="12"/>
  <c r="J2152" i="12" s="1"/>
  <c r="D2153" i="12"/>
  <c r="J2153" i="12" s="1"/>
  <c r="D2154" i="12"/>
  <c r="J2154" i="12" s="1"/>
  <c r="D2155" i="12"/>
  <c r="J2155" i="12" s="1"/>
  <c r="D2156" i="12"/>
  <c r="J2156" i="12" s="1"/>
  <c r="D2157" i="12"/>
  <c r="J2157" i="12" s="1"/>
  <c r="D2158" i="12"/>
  <c r="J2158" i="12" s="1"/>
  <c r="D2159" i="12"/>
  <c r="J2159" i="12" s="1"/>
  <c r="D2160" i="12"/>
  <c r="J2160" i="12" s="1"/>
  <c r="D2161" i="12"/>
  <c r="J2161" i="12" s="1"/>
  <c r="D2162" i="12"/>
  <c r="J2162" i="12" s="1"/>
  <c r="B2164" i="12"/>
  <c r="I2164" i="12" s="1"/>
  <c r="B2165" i="12"/>
  <c r="I2165" i="12" s="1"/>
  <c r="B2166" i="12"/>
  <c r="I2166" i="12" s="1"/>
  <c r="B2167" i="12"/>
  <c r="B2168" i="12"/>
  <c r="I2168" i="12" s="1"/>
  <c r="B2169" i="12"/>
  <c r="I2169" i="12" s="1"/>
  <c r="B2170" i="12"/>
  <c r="I2170" i="12" s="1"/>
  <c r="B2171" i="12"/>
  <c r="B2172" i="12"/>
  <c r="I2172" i="12" s="1"/>
  <c r="B2173" i="12"/>
  <c r="I2173" i="12" s="1"/>
  <c r="B2174" i="12"/>
  <c r="I2174" i="12" s="1"/>
  <c r="B2175" i="12"/>
  <c r="I2175" i="12" s="1"/>
  <c r="D2176" i="12"/>
  <c r="J2176" i="12" s="1"/>
  <c r="D2177" i="12"/>
  <c r="J2177" i="12" s="1"/>
  <c r="D2178" i="12"/>
  <c r="J2178" i="12" s="1"/>
  <c r="D2179" i="12"/>
  <c r="J2179" i="12" s="1"/>
  <c r="D2180" i="12"/>
  <c r="J2180" i="12" s="1"/>
  <c r="D2181" i="12"/>
  <c r="J2181" i="12" s="1"/>
  <c r="D2182" i="12"/>
  <c r="J2182" i="12" s="1"/>
  <c r="D2183" i="12"/>
  <c r="J2183" i="12" s="1"/>
  <c r="D2184" i="12"/>
  <c r="J2184" i="12" s="1"/>
  <c r="D2185" i="12"/>
  <c r="J2185" i="12" s="1"/>
  <c r="D2186" i="12"/>
  <c r="J2186" i="12" s="1"/>
  <c r="B2188" i="12"/>
  <c r="I2188" i="12" s="1"/>
  <c r="B2189" i="12"/>
  <c r="I2189" i="12" s="1"/>
  <c r="B2190" i="12"/>
  <c r="I2190" i="12" s="1"/>
  <c r="B2191" i="12"/>
  <c r="I2191" i="12" s="1"/>
  <c r="B2192" i="12"/>
  <c r="B2193" i="12"/>
  <c r="I2193" i="12" s="1"/>
  <c r="B2194" i="12"/>
  <c r="I2194" i="12" s="1"/>
  <c r="B2195" i="12"/>
  <c r="I2195" i="12" s="1"/>
  <c r="B2196" i="12"/>
  <c r="B2197" i="12"/>
  <c r="I2197" i="12" s="1"/>
  <c r="B2198" i="12"/>
  <c r="I2198" i="12" s="1"/>
  <c r="B2199" i="12"/>
  <c r="I2199" i="12" s="1"/>
  <c r="D2200" i="12"/>
  <c r="J2200" i="12" s="1"/>
  <c r="D2201" i="12"/>
  <c r="J2201" i="12" s="1"/>
  <c r="D2202" i="12"/>
  <c r="J2202" i="12" s="1"/>
  <c r="D2203" i="12"/>
  <c r="J2203" i="12" s="1"/>
  <c r="D2204" i="12"/>
  <c r="J2204" i="12" s="1"/>
  <c r="D2205" i="12"/>
  <c r="J2205" i="12" s="1"/>
  <c r="D2206" i="12"/>
  <c r="J2206" i="12" s="1"/>
  <c r="D2207" i="12"/>
  <c r="J2207" i="12" s="1"/>
  <c r="D2208" i="12"/>
  <c r="J2208" i="12" s="1"/>
  <c r="D2209" i="12"/>
  <c r="J2209" i="12" s="1"/>
  <c r="D2210" i="12"/>
  <c r="J2210" i="12" s="1"/>
  <c r="B2213" i="12"/>
  <c r="I2213" i="12" s="1"/>
  <c r="B2214" i="12"/>
  <c r="I2214" i="12" s="1"/>
  <c r="B2215" i="12"/>
  <c r="I2215" i="12" s="1"/>
  <c r="B2216" i="12"/>
  <c r="I2216" i="12" s="1"/>
  <c r="B2217" i="12"/>
  <c r="I2217" i="12" s="1"/>
  <c r="B2218" i="12"/>
  <c r="I2218" i="12" s="1"/>
  <c r="B2219" i="12"/>
  <c r="I2219" i="12" s="1"/>
  <c r="B2220" i="12"/>
  <c r="I2220" i="12" s="1"/>
  <c r="B2221" i="12"/>
  <c r="I2221" i="12" s="1"/>
  <c r="B2222" i="12"/>
  <c r="I2222" i="12" s="1"/>
  <c r="B2223" i="12"/>
  <c r="I2223" i="12" s="1"/>
  <c r="D2224" i="12"/>
  <c r="J2224" i="12" s="1"/>
  <c r="D2225" i="12"/>
  <c r="J2225" i="12" s="1"/>
  <c r="D2226" i="12"/>
  <c r="J2226" i="12" s="1"/>
  <c r="D2227" i="12"/>
  <c r="J2227" i="12" s="1"/>
  <c r="D2228" i="12"/>
  <c r="J2228" i="12" s="1"/>
  <c r="D2229" i="12"/>
  <c r="J2229" i="12" s="1"/>
  <c r="D2230" i="12"/>
  <c r="J2230" i="12" s="1"/>
  <c r="D2231" i="12"/>
  <c r="J2231" i="12" s="1"/>
  <c r="D2232" i="12"/>
  <c r="J2232" i="12" s="1"/>
  <c r="D2233" i="12"/>
  <c r="J2233" i="12" s="1"/>
  <c r="D2234" i="12"/>
  <c r="J2234" i="12" s="1"/>
  <c r="B2236" i="12"/>
  <c r="I2236" i="12" s="1"/>
  <c r="B2237" i="12"/>
  <c r="B2238" i="12"/>
  <c r="I2238" i="12" s="1"/>
  <c r="B2239" i="12"/>
  <c r="I2239" i="12" s="1"/>
  <c r="B2240" i="12"/>
  <c r="I2240" i="12" s="1"/>
  <c r="B2241" i="12"/>
  <c r="B2242" i="12"/>
  <c r="I2242" i="12" s="1"/>
  <c r="B2243" i="12"/>
  <c r="I2243" i="12" s="1"/>
  <c r="B2244" i="12"/>
  <c r="I2244" i="12" s="1"/>
  <c r="B2245" i="12"/>
  <c r="D2245" i="12"/>
  <c r="J2245" i="12" s="1"/>
  <c r="B2246" i="12"/>
  <c r="I2246" i="12" s="1"/>
  <c r="D2246" i="12"/>
  <c r="J2246" i="12" s="1"/>
  <c r="B2247" i="12"/>
  <c r="I2247" i="12" s="1"/>
  <c r="B2248" i="12"/>
  <c r="I2248" i="12" s="1"/>
  <c r="D2248" i="12"/>
  <c r="J2248" i="12" s="1"/>
  <c r="B2249" i="12"/>
  <c r="I2249" i="12" s="1"/>
  <c r="D2249" i="12"/>
  <c r="J2249" i="12" s="1"/>
  <c r="B2250" i="12"/>
  <c r="I2250" i="12" s="1"/>
  <c r="D2250" i="12"/>
  <c r="J2250" i="12" s="1"/>
  <c r="B2251" i="12"/>
  <c r="I2251" i="12" s="1"/>
  <c r="D2251" i="12"/>
  <c r="J2251" i="12" s="1"/>
  <c r="B2252" i="12"/>
  <c r="I2252" i="12" s="1"/>
  <c r="D2252" i="12"/>
  <c r="J2252" i="12" s="1"/>
  <c r="B2253" i="12"/>
  <c r="I2253" i="12" s="1"/>
  <c r="D2253" i="12"/>
  <c r="J2253" i="12" s="1"/>
  <c r="B2254" i="12"/>
  <c r="I2254" i="12" s="1"/>
  <c r="D2254" i="12"/>
  <c r="J2254" i="12" s="1"/>
  <c r="B2255" i="12"/>
  <c r="I2255" i="12" s="1"/>
  <c r="D2255" i="12"/>
  <c r="J2255" i="12" s="1"/>
  <c r="B2256" i="12"/>
  <c r="I2256" i="12" s="1"/>
  <c r="D2256" i="12"/>
  <c r="J2256" i="12" s="1"/>
  <c r="B2257" i="12"/>
  <c r="I2257" i="12" s="1"/>
  <c r="D2257" i="12"/>
  <c r="J2257" i="12" s="1"/>
  <c r="B2258" i="12"/>
  <c r="I2258" i="12" s="1"/>
  <c r="D2258" i="12"/>
  <c r="J2258" i="12" s="1"/>
  <c r="B2259" i="12"/>
  <c r="I2259" i="12" s="1"/>
  <c r="B2260" i="12"/>
  <c r="I2260" i="12" s="1"/>
  <c r="D2260" i="12"/>
  <c r="J2260" i="12" s="1"/>
  <c r="B2261" i="12"/>
  <c r="I2261" i="12" s="1"/>
  <c r="D2261" i="12"/>
  <c r="J2261" i="12" s="1"/>
  <c r="B2262" i="12"/>
  <c r="I2262" i="12" s="1"/>
  <c r="D2262" i="12"/>
  <c r="J2262" i="12" s="1"/>
  <c r="B2263" i="12"/>
  <c r="I2263" i="12" s="1"/>
  <c r="D2263" i="12"/>
  <c r="J2263" i="12" s="1"/>
  <c r="B2264" i="12"/>
  <c r="I2264" i="12" s="1"/>
  <c r="D2264" i="12"/>
  <c r="J2264" i="12" s="1"/>
  <c r="B2265" i="12"/>
  <c r="I2265" i="12" s="1"/>
  <c r="D2265" i="12"/>
  <c r="B2266" i="12"/>
  <c r="I2266" i="12" s="1"/>
  <c r="D2266" i="12"/>
  <c r="J2266" i="12" s="1"/>
  <c r="B2267" i="12"/>
  <c r="I2267" i="12" s="1"/>
  <c r="D2267" i="12"/>
  <c r="J2267" i="12" s="1"/>
  <c r="B2268" i="12"/>
  <c r="I2268" i="12" s="1"/>
  <c r="D2268" i="12"/>
  <c r="J2268" i="12" s="1"/>
  <c r="B2269" i="12"/>
  <c r="I2269" i="12" s="1"/>
  <c r="D2269" i="12"/>
  <c r="J2269" i="12" s="1"/>
  <c r="B2270" i="12"/>
  <c r="I2270" i="12" s="1"/>
  <c r="D2270" i="12"/>
  <c r="J2270" i="12" s="1"/>
  <c r="B2271" i="12"/>
  <c r="I2271" i="12" s="1"/>
  <c r="B2272" i="12"/>
  <c r="D2272" i="12"/>
  <c r="J2272" i="12" s="1"/>
  <c r="B2273" i="12"/>
  <c r="I2273" i="12" s="1"/>
  <c r="D2273" i="12"/>
  <c r="J2273" i="12" s="1"/>
  <c r="B2274" i="12"/>
  <c r="I2274" i="12" s="1"/>
  <c r="D2274" i="12"/>
  <c r="J2274" i="12" s="1"/>
  <c r="B2275" i="12"/>
  <c r="I2275" i="12" s="1"/>
  <c r="D2275" i="12"/>
  <c r="J2275" i="12" s="1"/>
  <c r="B2276" i="12"/>
  <c r="D2276" i="12"/>
  <c r="J2276" i="12" s="1"/>
  <c r="B2277" i="12"/>
  <c r="I2277" i="12" s="1"/>
  <c r="D2277" i="12"/>
  <c r="J2277" i="12" s="1"/>
  <c r="B2278" i="12"/>
  <c r="I2278" i="12" s="1"/>
  <c r="D2278" i="12"/>
  <c r="J2278" i="12" s="1"/>
  <c r="B2279" i="12"/>
  <c r="I2279" i="12" s="1"/>
  <c r="D2279" i="12"/>
  <c r="J2279" i="12" s="1"/>
  <c r="B2280" i="12"/>
  <c r="D2280" i="12"/>
  <c r="J2280" i="12" s="1"/>
  <c r="B2281" i="12"/>
  <c r="I2281" i="12" s="1"/>
  <c r="D2281" i="12"/>
  <c r="J2281" i="12" s="1"/>
  <c r="B2282" i="12"/>
  <c r="D2282" i="12"/>
  <c r="J2282" i="12" s="1"/>
  <c r="B2283" i="12"/>
  <c r="I2283" i="12" s="1"/>
  <c r="B2284" i="12"/>
  <c r="I2284" i="12" s="1"/>
  <c r="D2284" i="12"/>
  <c r="J2284" i="12" s="1"/>
  <c r="B2285" i="12"/>
  <c r="I2285" i="12" s="1"/>
  <c r="D2285" i="12"/>
  <c r="J2285" i="12" s="1"/>
  <c r="B2286" i="12"/>
  <c r="I2286" i="12" s="1"/>
  <c r="D2286" i="12"/>
  <c r="J2286" i="12" s="1"/>
  <c r="B2287" i="12"/>
  <c r="I2287" i="12" s="1"/>
  <c r="D2287" i="12"/>
  <c r="J2287" i="12" s="1"/>
  <c r="B2288" i="12"/>
  <c r="I2288" i="12" s="1"/>
  <c r="D2288" i="12"/>
  <c r="J2288" i="12" s="1"/>
  <c r="B2289" i="12"/>
  <c r="I2289" i="12" s="1"/>
  <c r="D2289" i="12"/>
  <c r="J2289" i="12" s="1"/>
  <c r="B2290" i="12"/>
  <c r="I2290" i="12" s="1"/>
  <c r="D2290" i="12"/>
  <c r="J2290" i="12" s="1"/>
  <c r="B2291" i="12"/>
  <c r="I2291" i="12" s="1"/>
  <c r="D2291" i="12"/>
  <c r="J2291" i="12" s="1"/>
  <c r="B2292" i="12"/>
  <c r="I2292" i="12" s="1"/>
  <c r="D2292" i="12"/>
  <c r="J2292" i="12" s="1"/>
  <c r="B2293" i="12"/>
  <c r="I2293" i="12" s="1"/>
  <c r="D2293" i="12"/>
  <c r="J2293" i="12" s="1"/>
  <c r="B2294" i="12"/>
  <c r="I2294" i="12" s="1"/>
  <c r="D2294" i="12"/>
  <c r="J2294" i="12" s="1"/>
  <c r="B2295" i="12"/>
  <c r="I2295" i="12" s="1"/>
  <c r="B2296" i="12"/>
  <c r="I2296" i="12" s="1"/>
  <c r="D2296" i="12"/>
  <c r="J2296" i="12" s="1"/>
  <c r="B2297" i="12"/>
  <c r="D2297" i="12"/>
  <c r="J2297" i="12" s="1"/>
  <c r="B2298" i="12"/>
  <c r="I2298" i="12" s="1"/>
  <c r="D2298" i="12"/>
  <c r="J2298" i="12" s="1"/>
  <c r="B2299" i="12"/>
  <c r="D2299" i="12"/>
  <c r="J2299" i="12" s="1"/>
  <c r="B2300" i="12"/>
  <c r="I2300" i="12" s="1"/>
  <c r="D2300" i="12"/>
  <c r="J2300" i="12" s="1"/>
  <c r="B2301" i="12"/>
  <c r="D2301" i="12"/>
  <c r="J2301" i="12" s="1"/>
  <c r="B2302" i="12"/>
  <c r="I2302" i="12" s="1"/>
  <c r="D2302" i="12"/>
  <c r="J2302" i="12" s="1"/>
  <c r="B2303" i="12"/>
  <c r="D2303" i="12"/>
  <c r="J2303" i="12" s="1"/>
  <c r="B2304" i="12"/>
  <c r="I2304" i="12" s="1"/>
  <c r="D2304" i="12"/>
  <c r="J2304" i="12" s="1"/>
  <c r="B2305" i="12"/>
  <c r="D2305" i="12"/>
  <c r="J2305" i="12" s="1"/>
  <c r="B2306" i="12"/>
  <c r="I2306" i="12" s="1"/>
  <c r="D2306" i="12"/>
  <c r="J2306" i="12" s="1"/>
  <c r="B2307" i="12"/>
  <c r="I2307" i="12" s="1"/>
  <c r="B2308" i="12"/>
  <c r="I2308" i="12" s="1"/>
  <c r="D2308" i="12"/>
  <c r="J2308" i="12" s="1"/>
  <c r="B2309" i="12"/>
  <c r="I2309" i="12" s="1"/>
  <c r="D2309" i="12"/>
  <c r="J2309" i="12" s="1"/>
  <c r="B2310" i="12"/>
  <c r="I2310" i="12" s="1"/>
  <c r="D2310" i="12"/>
  <c r="J2310" i="12" s="1"/>
  <c r="B2311" i="12"/>
  <c r="I2311" i="12" s="1"/>
  <c r="D2311" i="12"/>
  <c r="B2312" i="12"/>
  <c r="I2312" i="12" s="1"/>
  <c r="D2312" i="12"/>
  <c r="J2312" i="12" s="1"/>
  <c r="B2313" i="12"/>
  <c r="I2313" i="12" s="1"/>
  <c r="D2313" i="12"/>
  <c r="B2314" i="12"/>
  <c r="I2314" i="12" s="1"/>
  <c r="D2314" i="12"/>
  <c r="J2314" i="12" s="1"/>
  <c r="B2315" i="12"/>
  <c r="I2315" i="12" s="1"/>
  <c r="D2315" i="12"/>
  <c r="B2316" i="12"/>
  <c r="I2316" i="12" s="1"/>
  <c r="D2316" i="12"/>
  <c r="J2316" i="12" s="1"/>
  <c r="B2317" i="12"/>
  <c r="I2317" i="12" s="1"/>
  <c r="D2317" i="12"/>
  <c r="B2318" i="12"/>
  <c r="I2318" i="12" s="1"/>
  <c r="D2318" i="12"/>
  <c r="J2318" i="12" s="1"/>
  <c r="B2319" i="12"/>
  <c r="I2319" i="12" s="1"/>
  <c r="B2320" i="12"/>
  <c r="I2320" i="12" s="1"/>
  <c r="D2320" i="12"/>
  <c r="J2320" i="12" s="1"/>
  <c r="B2321" i="12"/>
  <c r="I2321" i="12" s="1"/>
  <c r="D2321" i="12"/>
  <c r="J2321" i="12" s="1"/>
  <c r="B2322" i="12"/>
  <c r="D2322" i="12"/>
  <c r="J2322" i="12" s="1"/>
  <c r="B2323" i="12"/>
  <c r="I2323" i="12" s="1"/>
  <c r="D2323" i="12"/>
  <c r="J2323" i="12" s="1"/>
  <c r="B2324" i="12"/>
  <c r="I2324" i="12" s="1"/>
  <c r="D2324" i="12"/>
  <c r="J2324" i="12" s="1"/>
  <c r="B2325" i="12"/>
  <c r="I2325" i="12" s="1"/>
  <c r="D2325" i="12"/>
  <c r="J2325" i="12" s="1"/>
  <c r="B2326" i="12"/>
  <c r="D2326" i="12"/>
  <c r="J2326" i="12" s="1"/>
  <c r="B2327" i="12"/>
  <c r="I2327" i="12" s="1"/>
  <c r="D2327" i="12"/>
  <c r="J2327" i="12" s="1"/>
  <c r="B2328" i="12"/>
  <c r="I2328" i="12" s="1"/>
  <c r="D2328" i="12"/>
  <c r="J2328" i="12" s="1"/>
  <c r="B2329" i="12"/>
  <c r="I2329" i="12" s="1"/>
  <c r="D2329" i="12"/>
  <c r="J2329" i="12" s="1"/>
  <c r="B2330" i="12"/>
  <c r="D2330" i="12"/>
  <c r="J2330" i="12" s="1"/>
  <c r="B2331" i="12"/>
  <c r="I2331" i="12" s="1"/>
  <c r="D2331" i="12"/>
  <c r="J2331" i="12" s="1"/>
  <c r="E2111" i="12"/>
  <c r="B1896" i="12"/>
  <c r="I1896" i="12" s="1"/>
  <c r="D1896" i="12"/>
  <c r="J1896" i="12" s="1"/>
  <c r="B1897" i="12"/>
  <c r="I1897" i="12" s="1"/>
  <c r="D1897" i="12"/>
  <c r="B1898" i="12"/>
  <c r="I1898" i="12" s="1"/>
  <c r="D1898" i="12"/>
  <c r="J1898" i="12" s="1"/>
  <c r="B1899" i="12"/>
  <c r="I1899" i="12"/>
  <c r="D1899" i="12"/>
  <c r="J1899" i="12" s="1"/>
  <c r="B1900" i="12"/>
  <c r="I1900" i="12" s="1"/>
  <c r="D1900" i="12"/>
  <c r="J1900" i="12" s="1"/>
  <c r="K1900" i="12" s="1"/>
  <c r="L1900" i="12" s="1"/>
  <c r="B1901" i="12"/>
  <c r="I1901" i="12" s="1"/>
  <c r="D1901" i="12"/>
  <c r="J1901" i="12" s="1"/>
  <c r="B1902" i="12"/>
  <c r="I1902" i="12" s="1"/>
  <c r="D1902" i="12"/>
  <c r="J1902" i="12" s="1"/>
  <c r="B1903" i="12"/>
  <c r="I1903" i="12" s="1"/>
  <c r="D1903" i="12"/>
  <c r="B1904" i="12"/>
  <c r="I1904" i="12" s="1"/>
  <c r="D1904" i="12"/>
  <c r="J1904" i="12" s="1"/>
  <c r="B1905" i="12"/>
  <c r="I1905" i="12" s="1"/>
  <c r="D1905" i="12"/>
  <c r="B1906" i="12"/>
  <c r="I1906" i="12" s="1"/>
  <c r="D1906" i="12"/>
  <c r="J1906" i="12" s="1"/>
  <c r="B1907" i="12"/>
  <c r="I1907" i="12" s="1"/>
  <c r="B1908" i="12"/>
  <c r="D1908" i="12"/>
  <c r="J1908" i="12" s="1"/>
  <c r="B1909" i="12"/>
  <c r="I1909" i="12" s="1"/>
  <c r="D1909" i="12"/>
  <c r="J1909" i="12" s="1"/>
  <c r="B1910" i="12"/>
  <c r="D1910" i="12"/>
  <c r="J1910" i="12" s="1"/>
  <c r="B1911" i="12"/>
  <c r="I1911" i="12" s="1"/>
  <c r="D1911" i="12"/>
  <c r="J1911" i="12" s="1"/>
  <c r="B1912" i="12"/>
  <c r="D1912" i="12"/>
  <c r="J1912" i="12" s="1"/>
  <c r="B1913" i="12"/>
  <c r="I1913" i="12" s="1"/>
  <c r="D1913" i="12"/>
  <c r="J1913" i="12" s="1"/>
  <c r="B1914" i="12"/>
  <c r="D1914" i="12"/>
  <c r="J1914" i="12" s="1"/>
  <c r="B1915" i="12"/>
  <c r="I1915" i="12" s="1"/>
  <c r="D1915" i="12"/>
  <c r="J1915" i="12" s="1"/>
  <c r="B1916" i="12"/>
  <c r="D1916" i="12"/>
  <c r="J1916" i="12" s="1"/>
  <c r="B1917" i="12"/>
  <c r="I1917" i="12" s="1"/>
  <c r="D1917" i="12"/>
  <c r="J1917" i="12" s="1"/>
  <c r="B1918" i="12"/>
  <c r="D1918" i="12"/>
  <c r="J1918" i="12" s="1"/>
  <c r="B1919" i="12"/>
  <c r="I1919" i="12" s="1"/>
  <c r="B1920" i="12"/>
  <c r="I1920" i="12" s="1"/>
  <c r="D1920" i="12"/>
  <c r="J1920" i="12" s="1"/>
  <c r="B1921" i="12"/>
  <c r="I1921" i="12" s="1"/>
  <c r="D1921" i="12"/>
  <c r="J1921" i="12" s="1"/>
  <c r="B1922" i="12"/>
  <c r="I1922" i="12" s="1"/>
  <c r="D1922" i="12"/>
  <c r="J1922" i="12" s="1"/>
  <c r="B1923" i="12"/>
  <c r="I1923" i="12" s="1"/>
  <c r="D1923" i="12"/>
  <c r="J1923" i="12" s="1"/>
  <c r="B1924" i="12"/>
  <c r="I1924" i="12" s="1"/>
  <c r="D1924" i="12"/>
  <c r="J1924" i="12" s="1"/>
  <c r="B1925" i="12"/>
  <c r="I1925" i="12" s="1"/>
  <c r="D1925" i="12"/>
  <c r="J1925" i="12" s="1"/>
  <c r="B1926" i="12"/>
  <c r="I1926" i="12" s="1"/>
  <c r="D1926" i="12"/>
  <c r="J1926" i="12" s="1"/>
  <c r="B1927" i="12"/>
  <c r="I1927" i="12" s="1"/>
  <c r="D1927" i="12"/>
  <c r="J1927" i="12" s="1"/>
  <c r="B1928" i="12"/>
  <c r="I1928" i="12" s="1"/>
  <c r="D1928" i="12"/>
  <c r="J1928" i="12" s="1"/>
  <c r="B1929" i="12"/>
  <c r="I1929" i="12" s="1"/>
  <c r="D1929" i="12"/>
  <c r="J1929" i="12" s="1"/>
  <c r="B1930" i="12"/>
  <c r="I1930" i="12" s="1"/>
  <c r="D1930" i="12"/>
  <c r="J1930" i="12" s="1"/>
  <c r="B1931" i="12"/>
  <c r="I1931" i="12" s="1"/>
  <c r="B1932" i="12"/>
  <c r="I1932" i="12" s="1"/>
  <c r="D1932" i="12"/>
  <c r="J1932" i="12" s="1"/>
  <c r="B1933" i="12"/>
  <c r="I1933" i="12" s="1"/>
  <c r="D1933" i="12"/>
  <c r="J1933" i="12" s="1"/>
  <c r="B1934" i="12"/>
  <c r="I1934" i="12" s="1"/>
  <c r="D1934" i="12"/>
  <c r="J1934" i="12" s="1"/>
  <c r="B1935" i="12"/>
  <c r="I1935" i="12" s="1"/>
  <c r="D1935" i="12"/>
  <c r="J1935" i="12" s="1"/>
  <c r="B1936" i="12"/>
  <c r="I1936" i="12" s="1"/>
  <c r="D1936" i="12"/>
  <c r="J1936" i="12" s="1"/>
  <c r="B1937" i="12"/>
  <c r="I1937" i="12" s="1"/>
  <c r="D1937" i="12"/>
  <c r="J1937" i="12" s="1"/>
  <c r="B1938" i="12"/>
  <c r="I1938" i="12" s="1"/>
  <c r="D1938" i="12"/>
  <c r="B1939" i="12"/>
  <c r="I1939" i="12" s="1"/>
  <c r="D1939" i="12"/>
  <c r="J1939" i="12" s="1"/>
  <c r="B1940" i="12"/>
  <c r="I1940" i="12" s="1"/>
  <c r="D1940" i="12"/>
  <c r="B1941" i="12"/>
  <c r="I1941" i="12" s="1"/>
  <c r="D1941" i="12"/>
  <c r="J1941" i="12" s="1"/>
  <c r="B1942" i="12"/>
  <c r="I1942" i="12" s="1"/>
  <c r="D1942" i="12"/>
  <c r="B1943" i="12"/>
  <c r="I1943" i="12" s="1"/>
  <c r="B1944" i="12"/>
  <c r="I1944" i="12" s="1"/>
  <c r="D1944" i="12"/>
  <c r="J1944" i="12" s="1"/>
  <c r="B1945" i="12"/>
  <c r="D1945" i="12"/>
  <c r="J1945" i="12" s="1"/>
  <c r="B1946" i="12"/>
  <c r="I1946" i="12" s="1"/>
  <c r="D1946" i="12"/>
  <c r="J1946" i="12" s="1"/>
  <c r="B1947" i="12"/>
  <c r="D1947" i="12"/>
  <c r="J1947" i="12" s="1"/>
  <c r="B1948" i="12"/>
  <c r="I1948" i="12" s="1"/>
  <c r="D1948" i="12"/>
  <c r="J1948" i="12" s="1"/>
  <c r="B1949" i="12"/>
  <c r="D1949" i="12"/>
  <c r="J1949" i="12" s="1"/>
  <c r="B1950" i="12"/>
  <c r="I1950" i="12" s="1"/>
  <c r="D1950" i="12"/>
  <c r="J1950" i="12" s="1"/>
  <c r="B1951" i="12"/>
  <c r="D1951" i="12"/>
  <c r="J1951" i="12" s="1"/>
  <c r="B1952" i="12"/>
  <c r="I1952" i="12" s="1"/>
  <c r="D1952" i="12"/>
  <c r="J1952" i="12" s="1"/>
  <c r="B1953" i="12"/>
  <c r="D1953" i="12"/>
  <c r="J1953" i="12" s="1"/>
  <c r="B1954" i="12"/>
  <c r="I1954" i="12" s="1"/>
  <c r="D1954" i="12"/>
  <c r="J1954" i="12" s="1"/>
  <c r="B1955" i="12"/>
  <c r="I1955" i="12" s="1"/>
  <c r="B1956" i="12"/>
  <c r="I1956" i="12" s="1"/>
  <c r="D1956" i="12"/>
  <c r="J1956" i="12" s="1"/>
  <c r="B1957" i="12"/>
  <c r="I1957" i="12" s="1"/>
  <c r="D1957" i="12"/>
  <c r="J1957" i="12" s="1"/>
  <c r="B1958" i="12"/>
  <c r="I1958" i="12" s="1"/>
  <c r="D1958" i="12"/>
  <c r="J1958" i="12" s="1"/>
  <c r="B1959" i="12"/>
  <c r="I1959" i="12" s="1"/>
  <c r="D1959" i="12"/>
  <c r="J1959" i="12" s="1"/>
  <c r="B1960" i="12"/>
  <c r="I1960" i="12" s="1"/>
  <c r="D1960" i="12"/>
  <c r="J1960" i="12" s="1"/>
  <c r="B1961" i="12"/>
  <c r="I1961" i="12" s="1"/>
  <c r="D1961" i="12"/>
  <c r="J1961" i="12" s="1"/>
  <c r="B1962" i="12"/>
  <c r="I1962" i="12" s="1"/>
  <c r="D1962" i="12"/>
  <c r="J1962" i="12" s="1"/>
  <c r="B1963" i="12"/>
  <c r="I1963" i="12" s="1"/>
  <c r="D1963" i="12"/>
  <c r="J1963" i="12" s="1"/>
  <c r="B1964" i="12"/>
  <c r="I1964" i="12" s="1"/>
  <c r="D1964" i="12"/>
  <c r="J1964" i="12" s="1"/>
  <c r="B1965" i="12"/>
  <c r="I1965" i="12" s="1"/>
  <c r="D1965" i="12"/>
  <c r="J1965" i="12" s="1"/>
  <c r="B1966" i="12"/>
  <c r="I1966" i="12" s="1"/>
  <c r="D1966" i="12"/>
  <c r="J1966" i="12" s="1"/>
  <c r="B1967" i="12"/>
  <c r="I1967" i="12" s="1"/>
  <c r="B1968" i="12"/>
  <c r="I1968" i="12" s="1"/>
  <c r="D1968" i="12"/>
  <c r="J1968" i="12" s="1"/>
  <c r="B1969" i="12"/>
  <c r="I1969" i="12" s="1"/>
  <c r="D1969" i="12"/>
  <c r="J1969" i="12" s="1"/>
  <c r="B1970" i="12"/>
  <c r="I1970" i="12" s="1"/>
  <c r="D1970" i="12"/>
  <c r="J1970" i="12" s="1"/>
  <c r="B1971" i="12"/>
  <c r="I1971" i="12" s="1"/>
  <c r="D1971" i="12"/>
  <c r="J1971" i="12" s="1"/>
  <c r="B1972" i="12"/>
  <c r="I1972" i="12" s="1"/>
  <c r="D1972" i="12"/>
  <c r="J1972" i="12" s="1"/>
  <c r="B1973" i="12"/>
  <c r="I1973" i="12" s="1"/>
  <c r="D1973" i="12"/>
  <c r="J1973" i="12" s="1"/>
  <c r="B1974" i="12"/>
  <c r="I1974" i="12" s="1"/>
  <c r="D1974" i="12"/>
  <c r="J1974" i="12" s="1"/>
  <c r="B1975" i="12"/>
  <c r="I1975" i="12" s="1"/>
  <c r="D1975" i="12"/>
  <c r="B1976" i="12"/>
  <c r="I1976" i="12" s="1"/>
  <c r="D1976" i="12"/>
  <c r="J1976" i="12" s="1"/>
  <c r="B1977" i="12"/>
  <c r="I1977" i="12" s="1"/>
  <c r="D1977" i="12"/>
  <c r="B1978" i="12"/>
  <c r="I1978" i="12" s="1"/>
  <c r="D1978" i="12"/>
  <c r="J1978" i="12" s="1"/>
  <c r="B1979" i="12"/>
  <c r="I1979" i="12" s="1"/>
  <c r="B1980" i="12"/>
  <c r="D1980" i="12"/>
  <c r="J1980" i="12" s="1"/>
  <c r="B1981" i="12"/>
  <c r="I1981" i="12" s="1"/>
  <c r="D1981" i="12"/>
  <c r="J1981" i="12" s="1"/>
  <c r="B1982" i="12"/>
  <c r="D1982" i="12"/>
  <c r="J1982" i="12" s="1"/>
  <c r="B1983" i="12"/>
  <c r="I1983" i="12" s="1"/>
  <c r="D1983" i="12"/>
  <c r="J1983" i="12" s="1"/>
  <c r="B1984" i="12"/>
  <c r="D1984" i="12"/>
  <c r="J1984" i="12" s="1"/>
  <c r="B1985" i="12"/>
  <c r="I1985" i="12" s="1"/>
  <c r="D1985" i="12"/>
  <c r="J1985" i="12" s="1"/>
  <c r="B1986" i="12"/>
  <c r="D1986" i="12"/>
  <c r="J1986" i="12" s="1"/>
  <c r="B1987" i="12"/>
  <c r="I1987" i="12" s="1"/>
  <c r="D1987" i="12"/>
  <c r="J1987" i="12" s="1"/>
  <c r="B1988" i="12"/>
  <c r="D1988" i="12"/>
  <c r="J1988" i="12" s="1"/>
  <c r="B1989" i="12"/>
  <c r="I1989" i="12" s="1"/>
  <c r="D1989" i="12"/>
  <c r="J1989" i="12" s="1"/>
  <c r="B1990" i="12"/>
  <c r="D1990" i="12"/>
  <c r="J1990" i="12" s="1"/>
  <c r="B1991" i="12"/>
  <c r="I1991" i="12" s="1"/>
  <c r="B1992" i="12"/>
  <c r="I1992" i="12" s="1"/>
  <c r="D1992" i="12"/>
  <c r="J1992" i="12" s="1"/>
  <c r="B1993" i="12"/>
  <c r="I1993" i="12" s="1"/>
  <c r="D1993" i="12"/>
  <c r="J1993" i="12" s="1"/>
  <c r="B1994" i="12"/>
  <c r="I1994" i="12" s="1"/>
  <c r="D1994" i="12"/>
  <c r="B1995" i="12"/>
  <c r="I1995" i="12" s="1"/>
  <c r="D1995" i="12"/>
  <c r="J1995" i="12" s="1"/>
  <c r="B1996" i="12"/>
  <c r="I1996" i="12" s="1"/>
  <c r="D1996" i="12"/>
  <c r="J1996" i="12" s="1"/>
  <c r="B1997" i="12"/>
  <c r="I1997" i="12" s="1"/>
  <c r="D1997" i="12"/>
  <c r="J1997" i="12" s="1"/>
  <c r="B1998" i="12"/>
  <c r="I1998" i="12" s="1"/>
  <c r="D1998" i="12"/>
  <c r="B1999" i="12"/>
  <c r="I1999" i="12" s="1"/>
  <c r="D1999" i="12"/>
  <c r="J1999" i="12" s="1"/>
  <c r="B2000" i="12"/>
  <c r="I2000" i="12" s="1"/>
  <c r="D2000" i="12"/>
  <c r="J2000" i="12" s="1"/>
  <c r="B2001" i="12"/>
  <c r="I2001" i="12" s="1"/>
  <c r="D2001" i="12"/>
  <c r="J2001" i="12" s="1"/>
  <c r="B2002" i="12"/>
  <c r="I2002" i="12" s="1"/>
  <c r="D2002" i="12"/>
  <c r="B2003" i="12"/>
  <c r="I2003" i="12" s="1"/>
  <c r="B2004" i="12"/>
  <c r="I2004" i="12" s="1"/>
  <c r="D2004" i="12"/>
  <c r="J2004" i="12" s="1"/>
  <c r="B2005" i="12"/>
  <c r="I2005" i="12" s="1"/>
  <c r="D2005" i="12"/>
  <c r="J2005" i="12" s="1"/>
  <c r="B2006" i="12"/>
  <c r="I2006" i="12" s="1"/>
  <c r="D2006" i="12"/>
  <c r="J2006" i="12" s="1"/>
  <c r="B2007" i="12"/>
  <c r="D2007" i="12"/>
  <c r="J2007" i="12" s="1"/>
  <c r="B2008" i="12"/>
  <c r="I2008" i="12" s="1"/>
  <c r="D2008" i="12"/>
  <c r="J2008" i="12" s="1"/>
  <c r="B2009" i="12"/>
  <c r="I2009" i="12" s="1"/>
  <c r="D2009" i="12"/>
  <c r="J2009" i="12" s="1"/>
  <c r="B2010" i="12"/>
  <c r="I2010" i="12" s="1"/>
  <c r="D2010" i="12"/>
  <c r="J2010" i="12" s="1"/>
  <c r="B2011" i="12"/>
  <c r="D2011" i="12"/>
  <c r="J2011" i="12" s="1"/>
  <c r="B2012" i="12"/>
  <c r="I2012" i="12" s="1"/>
  <c r="D2012" i="12"/>
  <c r="J2012" i="12" s="1"/>
  <c r="B2013" i="12"/>
  <c r="I2013" i="12" s="1"/>
  <c r="D2013" i="12"/>
  <c r="J2013" i="12" s="1"/>
  <c r="B2014" i="12"/>
  <c r="I2014" i="12" s="1"/>
  <c r="D2014" i="12"/>
  <c r="J2014" i="12" s="1"/>
  <c r="B2015" i="12"/>
  <c r="I2015" i="12" s="1"/>
  <c r="B2016" i="12"/>
  <c r="I2016" i="12" s="1"/>
  <c r="D2016" i="12"/>
  <c r="J2016" i="12" s="1"/>
  <c r="B2017" i="12"/>
  <c r="I2017" i="12" s="1"/>
  <c r="D2017" i="12"/>
  <c r="B2018" i="12"/>
  <c r="I2018" i="12" s="1"/>
  <c r="D2018" i="12"/>
  <c r="J2018" i="12" s="1"/>
  <c r="B2019" i="12"/>
  <c r="I2019" i="12" s="1"/>
  <c r="D2019" i="12"/>
  <c r="B2020" i="12"/>
  <c r="I2020" i="12" s="1"/>
  <c r="D2020" i="12"/>
  <c r="J2020" i="12" s="1"/>
  <c r="B2021" i="12"/>
  <c r="I2021" i="12" s="1"/>
  <c r="D2021" i="12"/>
  <c r="B2022" i="12"/>
  <c r="I2022" i="12" s="1"/>
  <c r="D2022" i="12"/>
  <c r="J2022" i="12" s="1"/>
  <c r="B2023" i="12"/>
  <c r="I2023" i="12" s="1"/>
  <c r="D2023" i="12"/>
  <c r="B2024" i="12"/>
  <c r="I2024" i="12" s="1"/>
  <c r="D2024" i="12"/>
  <c r="J2024" i="12" s="1"/>
  <c r="B2025" i="12"/>
  <c r="I2025" i="12" s="1"/>
  <c r="D2025" i="12"/>
  <c r="B2026" i="12"/>
  <c r="I2026" i="12" s="1"/>
  <c r="D2026" i="12"/>
  <c r="J2026" i="12" s="1"/>
  <c r="B2027" i="12"/>
  <c r="I2027" i="12" s="1"/>
  <c r="B2028" i="12"/>
  <c r="D2028" i="12"/>
  <c r="J2028" i="12" s="1"/>
  <c r="B2029" i="12"/>
  <c r="I2029" i="12" s="1"/>
  <c r="D2029" i="12"/>
  <c r="J2029" i="12" s="1"/>
  <c r="B2030" i="12"/>
  <c r="D2030" i="12"/>
  <c r="J2030" i="12" s="1"/>
  <c r="B2031" i="12"/>
  <c r="I2031" i="12" s="1"/>
  <c r="D2031" i="12"/>
  <c r="J2031" i="12" s="1"/>
  <c r="B2032" i="12"/>
  <c r="D2032" i="12"/>
  <c r="J2032" i="12" s="1"/>
  <c r="B2033" i="12"/>
  <c r="I2033" i="12" s="1"/>
  <c r="D2033" i="12"/>
  <c r="J2033" i="12" s="1"/>
  <c r="B2034" i="12"/>
  <c r="D2034" i="12"/>
  <c r="J2034" i="12" s="1"/>
  <c r="B2035" i="12"/>
  <c r="I2035" i="12" s="1"/>
  <c r="D2035" i="12"/>
  <c r="J2035" i="12" s="1"/>
  <c r="B2036" i="12"/>
  <c r="D2036" i="12"/>
  <c r="J2036" i="12" s="1"/>
  <c r="B2037" i="12"/>
  <c r="I2037" i="12" s="1"/>
  <c r="D2037" i="12"/>
  <c r="J2037" i="12" s="1"/>
  <c r="B2038" i="12"/>
  <c r="D2038" i="12"/>
  <c r="J2038" i="12" s="1"/>
  <c r="B2039" i="12"/>
  <c r="I2039" i="12" s="1"/>
  <c r="B2040" i="12"/>
  <c r="I2040" i="12" s="1"/>
  <c r="D2040" i="12"/>
  <c r="J2040" i="12" s="1"/>
  <c r="B2041" i="12"/>
  <c r="I2041" i="12" s="1"/>
  <c r="D2041" i="12"/>
  <c r="J2041" i="12" s="1"/>
  <c r="B2042" i="12"/>
  <c r="I2042" i="12" s="1"/>
  <c r="D2042" i="12"/>
  <c r="B2043" i="12"/>
  <c r="I2043" i="12" s="1"/>
  <c r="D2043" i="12"/>
  <c r="J2043" i="12" s="1"/>
  <c r="B2044" i="12"/>
  <c r="I2044" i="12" s="1"/>
  <c r="D2044" i="12"/>
  <c r="J2044" i="12" s="1"/>
  <c r="B2045" i="12"/>
  <c r="I2045" i="12" s="1"/>
  <c r="D2045" i="12"/>
  <c r="J2045" i="12" s="1"/>
  <c r="B2046" i="12"/>
  <c r="I2046" i="12" s="1"/>
  <c r="D2046" i="12"/>
  <c r="B2047" i="12"/>
  <c r="I2047" i="12" s="1"/>
  <c r="D2047" i="12"/>
  <c r="J2047" i="12" s="1"/>
  <c r="B2048" i="12"/>
  <c r="I2048" i="12" s="1"/>
  <c r="D2048" i="12"/>
  <c r="J2048" i="12" s="1"/>
  <c r="B2049" i="12"/>
  <c r="I2049" i="12" s="1"/>
  <c r="D2049" i="12"/>
  <c r="J2049" i="12" s="1"/>
  <c r="B2050" i="12"/>
  <c r="I2050" i="12" s="1"/>
  <c r="D2050" i="12"/>
  <c r="B2051" i="12"/>
  <c r="I2051" i="12" s="1"/>
  <c r="B2052" i="12"/>
  <c r="I2052" i="12" s="1"/>
  <c r="D2052" i="12"/>
  <c r="J2052" i="12" s="1"/>
  <c r="B2053" i="12"/>
  <c r="I2053" i="12" s="1"/>
  <c r="D2053" i="12"/>
  <c r="J2053" i="12" s="1"/>
  <c r="B2054" i="12"/>
  <c r="I2054" i="12" s="1"/>
  <c r="D2054" i="12"/>
  <c r="J2054" i="12" s="1"/>
  <c r="B2055" i="12"/>
  <c r="I2055" i="12" s="1"/>
  <c r="D2055" i="12"/>
  <c r="J2055" i="12" s="1"/>
  <c r="B2056" i="12"/>
  <c r="I2056" i="12" s="1"/>
  <c r="D2056" i="12"/>
  <c r="J2056" i="12" s="1"/>
  <c r="B2057" i="12"/>
  <c r="I2057" i="12" s="1"/>
  <c r="D2057" i="12"/>
  <c r="J2057" i="12" s="1"/>
  <c r="B2058" i="12"/>
  <c r="I2058" i="12" s="1"/>
  <c r="D2058" i="12"/>
  <c r="J2058" i="12" s="1"/>
  <c r="B2059" i="12"/>
  <c r="I2059" i="12" s="1"/>
  <c r="D2059" i="12"/>
  <c r="J2059" i="12" s="1"/>
  <c r="B2060" i="12"/>
  <c r="I2060" i="12" s="1"/>
  <c r="D2060" i="12"/>
  <c r="J2060" i="12" s="1"/>
  <c r="B2061" i="12"/>
  <c r="I2061" i="12" s="1"/>
  <c r="D2061" i="12"/>
  <c r="J2061" i="12" s="1"/>
  <c r="B2062" i="12"/>
  <c r="I2062" i="12" s="1"/>
  <c r="D2062" i="12"/>
  <c r="J2062" i="12" s="1"/>
  <c r="B2063" i="12"/>
  <c r="I2063" i="12" s="1"/>
  <c r="B2064" i="12"/>
  <c r="I2064" i="12" s="1"/>
  <c r="D2064" i="12"/>
  <c r="J2064" i="12" s="1"/>
  <c r="B2065" i="12"/>
  <c r="I2065" i="12" s="1"/>
  <c r="D2065" i="12"/>
  <c r="J2065" i="12" s="1"/>
  <c r="B2066" i="12"/>
  <c r="I2066" i="12" s="1"/>
  <c r="D2066" i="12"/>
  <c r="J2066" i="12" s="1"/>
  <c r="B2067" i="12"/>
  <c r="I2067" i="12" s="1"/>
  <c r="D2067" i="12"/>
  <c r="J2067" i="12" s="1"/>
  <c r="B2068" i="12"/>
  <c r="I2068" i="12" s="1"/>
  <c r="D2068" i="12"/>
  <c r="J2068" i="12" s="1"/>
  <c r="B2069" i="12"/>
  <c r="I2069" i="12" s="1"/>
  <c r="D2069" i="12"/>
  <c r="J2069" i="12" s="1"/>
  <c r="B2070" i="12"/>
  <c r="I2070" i="12" s="1"/>
  <c r="D2070" i="12"/>
  <c r="J2070" i="12" s="1"/>
  <c r="B2071" i="12"/>
  <c r="I2071" i="12" s="1"/>
  <c r="D2071" i="12"/>
  <c r="J2071" i="12" s="1"/>
  <c r="B2072" i="12"/>
  <c r="I2072" i="12" s="1"/>
  <c r="D2072" i="12"/>
  <c r="J2072" i="12" s="1"/>
  <c r="B2073" i="12"/>
  <c r="I2073" i="12" s="1"/>
  <c r="D2073" i="12"/>
  <c r="J2073" i="12" s="1"/>
  <c r="B2074" i="12"/>
  <c r="I2074" i="12" s="1"/>
  <c r="D2074" i="12"/>
  <c r="J2074" i="12" s="1"/>
  <c r="B2075" i="12"/>
  <c r="I2075" i="12" s="1"/>
  <c r="B2076" i="12"/>
  <c r="I2076" i="12" s="1"/>
  <c r="D2076" i="12"/>
  <c r="J2076" i="12" s="1"/>
  <c r="B2077" i="12"/>
  <c r="I2077" i="12" s="1"/>
  <c r="D2077" i="12"/>
  <c r="J2077" i="12" s="1"/>
  <c r="B2078" i="12"/>
  <c r="I2078" i="12" s="1"/>
  <c r="D2078" i="12"/>
  <c r="J2078" i="12" s="1"/>
  <c r="B2079" i="12"/>
  <c r="I2079" i="12" s="1"/>
  <c r="D2079" i="12"/>
  <c r="J2079" i="12" s="1"/>
  <c r="B2080" i="12"/>
  <c r="I2080" i="12" s="1"/>
  <c r="D2080" i="12"/>
  <c r="J2080" i="12" s="1"/>
  <c r="B2081" i="12"/>
  <c r="I2081" i="12" s="1"/>
  <c r="D2081" i="12"/>
  <c r="J2081" i="12" s="1"/>
  <c r="B2082" i="12"/>
  <c r="I2082" i="12" s="1"/>
  <c r="D2082" i="12"/>
  <c r="J2082" i="12" s="1"/>
  <c r="B2083" i="12"/>
  <c r="I2083" i="12" s="1"/>
  <c r="D2083" i="12"/>
  <c r="J2083" i="12" s="1"/>
  <c r="B2084" i="12"/>
  <c r="I2084" i="12" s="1"/>
  <c r="D2084" i="12"/>
  <c r="J2084" i="12" s="1"/>
  <c r="B2085" i="12"/>
  <c r="I2085" i="12" s="1"/>
  <c r="D2085" i="12"/>
  <c r="J2085" i="12" s="1"/>
  <c r="B2086" i="12"/>
  <c r="I2086" i="12" s="1"/>
  <c r="D2086" i="12"/>
  <c r="J2086" i="12" s="1"/>
  <c r="B2087" i="12"/>
  <c r="I2087" i="12" s="1"/>
  <c r="B2088" i="12"/>
  <c r="I2088" i="12" s="1"/>
  <c r="D2088" i="12"/>
  <c r="J2088" i="12" s="1"/>
  <c r="B2089" i="12"/>
  <c r="I2089" i="12" s="1"/>
  <c r="D2089" i="12"/>
  <c r="J2089" i="12" s="1"/>
  <c r="B2090" i="12"/>
  <c r="I2090" i="12" s="1"/>
  <c r="D2090" i="12"/>
  <c r="J2090" i="12" s="1"/>
  <c r="B2091" i="12"/>
  <c r="I2091" i="12" s="1"/>
  <c r="D2091" i="12"/>
  <c r="J2091" i="12" s="1"/>
  <c r="B2092" i="12"/>
  <c r="I2092" i="12" s="1"/>
  <c r="D2092" i="12"/>
  <c r="J2092" i="12" s="1"/>
  <c r="B2093" i="12"/>
  <c r="I2093" i="12" s="1"/>
  <c r="D2093" i="12"/>
  <c r="J2093" i="12" s="1"/>
  <c r="B2094" i="12"/>
  <c r="I2094" i="12" s="1"/>
  <c r="D2094" i="12"/>
  <c r="J2094" i="12" s="1"/>
  <c r="B2095" i="12"/>
  <c r="I2095" i="12" s="1"/>
  <c r="D2095" i="12"/>
  <c r="J2095" i="12" s="1"/>
  <c r="B2096" i="12"/>
  <c r="I2096" i="12" s="1"/>
  <c r="D2096" i="12"/>
  <c r="J2096" i="12" s="1"/>
  <c r="B2097" i="12"/>
  <c r="I2097" i="12" s="1"/>
  <c r="D2097" i="12"/>
  <c r="J2097" i="12" s="1"/>
  <c r="B2098" i="12"/>
  <c r="I2098" i="12" s="1"/>
  <c r="D2098" i="12"/>
  <c r="J2098" i="12" s="1"/>
  <c r="B2099" i="12"/>
  <c r="I2099" i="12" s="1"/>
  <c r="D2099" i="12"/>
  <c r="J2099" i="12" s="1"/>
  <c r="E1891" i="12"/>
  <c r="B1686" i="12"/>
  <c r="I1686" i="12" s="1"/>
  <c r="D1686" i="12"/>
  <c r="J1686" i="12" s="1"/>
  <c r="B1687" i="12"/>
  <c r="I1687" i="12" s="1"/>
  <c r="D1687" i="12"/>
  <c r="J1687" i="12" s="1"/>
  <c r="B1688" i="12"/>
  <c r="I1688" i="12" s="1"/>
  <c r="D1688" i="12"/>
  <c r="J1688" i="12" s="1"/>
  <c r="B1689" i="12"/>
  <c r="I1689" i="12"/>
  <c r="D1689" i="12"/>
  <c r="J1689" i="12" s="1"/>
  <c r="B1690" i="12"/>
  <c r="I1690" i="12" s="1"/>
  <c r="D1690" i="12"/>
  <c r="J1690" i="12" s="1"/>
  <c r="B1691" i="12"/>
  <c r="I1691" i="12" s="1"/>
  <c r="D1691" i="12"/>
  <c r="J1691" i="12" s="1"/>
  <c r="B1692" i="12"/>
  <c r="I1692" i="12" s="1"/>
  <c r="D1692" i="12"/>
  <c r="J1692" i="12" s="1"/>
  <c r="B1693" i="12"/>
  <c r="I1693" i="12" s="1"/>
  <c r="D1693" i="12"/>
  <c r="J1693" i="12" s="1"/>
  <c r="B1694" i="12"/>
  <c r="I1694" i="12" s="1"/>
  <c r="D1694" i="12"/>
  <c r="J1694" i="12" s="1"/>
  <c r="B1695" i="12"/>
  <c r="I1695" i="12"/>
  <c r="D1695" i="12"/>
  <c r="J1695" i="12" s="1"/>
  <c r="B1696" i="12"/>
  <c r="I1696" i="12" s="1"/>
  <c r="D1696" i="12"/>
  <c r="J1696" i="12" s="1"/>
  <c r="B1697" i="12"/>
  <c r="I1697" i="12" s="1"/>
  <c r="B1698" i="12"/>
  <c r="I1698" i="12" s="1"/>
  <c r="D1698" i="12"/>
  <c r="J1698" i="12" s="1"/>
  <c r="B1699" i="12"/>
  <c r="I1699" i="12" s="1"/>
  <c r="D1699" i="12"/>
  <c r="J1699" i="12" s="1"/>
  <c r="B1700" i="12"/>
  <c r="I1700" i="12" s="1"/>
  <c r="D1700" i="12"/>
  <c r="J1700" i="12" s="1"/>
  <c r="B1701" i="12"/>
  <c r="I1701" i="12" s="1"/>
  <c r="D1701" i="12"/>
  <c r="J1701" i="12" s="1"/>
  <c r="B1702" i="12"/>
  <c r="I1702" i="12" s="1"/>
  <c r="D1702" i="12"/>
  <c r="J1702" i="12" s="1"/>
  <c r="B1703" i="12"/>
  <c r="I1703" i="12" s="1"/>
  <c r="D1703" i="12"/>
  <c r="J1703" i="12" s="1"/>
  <c r="B1704" i="12"/>
  <c r="I1704" i="12" s="1"/>
  <c r="D1704" i="12"/>
  <c r="J1704" i="12" s="1"/>
  <c r="B1705" i="12"/>
  <c r="I1705" i="12" s="1"/>
  <c r="D1705" i="12"/>
  <c r="J1705" i="12" s="1"/>
  <c r="B1706" i="12"/>
  <c r="I1706" i="12" s="1"/>
  <c r="D1706" i="12"/>
  <c r="J1706" i="12" s="1"/>
  <c r="B1707" i="12"/>
  <c r="I1707" i="12" s="1"/>
  <c r="D1707" i="12"/>
  <c r="J1707" i="12" s="1"/>
  <c r="B1708" i="12"/>
  <c r="I1708" i="12" s="1"/>
  <c r="D1708" i="12"/>
  <c r="J1708" i="12" s="1"/>
  <c r="B1709" i="12"/>
  <c r="I1709" i="12" s="1"/>
  <c r="B1710" i="12"/>
  <c r="I1710" i="12" s="1"/>
  <c r="D1710" i="12"/>
  <c r="J1710" i="12" s="1"/>
  <c r="B1711" i="12"/>
  <c r="I1711" i="12" s="1"/>
  <c r="D1711" i="12"/>
  <c r="J1711" i="12" s="1"/>
  <c r="B1712" i="12"/>
  <c r="I1712" i="12" s="1"/>
  <c r="D1712" i="12"/>
  <c r="J1712" i="12" s="1"/>
  <c r="B1713" i="12"/>
  <c r="I1713" i="12" s="1"/>
  <c r="D1713" i="12"/>
  <c r="J1713" i="12" s="1"/>
  <c r="B1714" i="12"/>
  <c r="I1714" i="12" s="1"/>
  <c r="D1714" i="12"/>
  <c r="J1714" i="12" s="1"/>
  <c r="B1715" i="12"/>
  <c r="I1715" i="12" s="1"/>
  <c r="D1715" i="12"/>
  <c r="J1715" i="12" s="1"/>
  <c r="B1716" i="12"/>
  <c r="I1716" i="12" s="1"/>
  <c r="D1716" i="12"/>
  <c r="J1716" i="12" s="1"/>
  <c r="B1717" i="12"/>
  <c r="I1717" i="12" s="1"/>
  <c r="D1717" i="12"/>
  <c r="J1717" i="12" s="1"/>
  <c r="B1718" i="12"/>
  <c r="I1718" i="12" s="1"/>
  <c r="D1718" i="12"/>
  <c r="J1718" i="12" s="1"/>
  <c r="B1719" i="12"/>
  <c r="I1719" i="12" s="1"/>
  <c r="D1719" i="12"/>
  <c r="J1719" i="12" s="1"/>
  <c r="B1720" i="12"/>
  <c r="I1720" i="12" s="1"/>
  <c r="D1720" i="12"/>
  <c r="J1720" i="12" s="1"/>
  <c r="B1721" i="12"/>
  <c r="I1721" i="12" s="1"/>
  <c r="B1722" i="12"/>
  <c r="I1722" i="12" s="1"/>
  <c r="D1722" i="12"/>
  <c r="J1722" i="12" s="1"/>
  <c r="B1723" i="12"/>
  <c r="I1723" i="12" s="1"/>
  <c r="D1723" i="12"/>
  <c r="J1723" i="12" s="1"/>
  <c r="B1724" i="12"/>
  <c r="I1724" i="12" s="1"/>
  <c r="D1724" i="12"/>
  <c r="J1724" i="12" s="1"/>
  <c r="B1725" i="12"/>
  <c r="I1725" i="12" s="1"/>
  <c r="D1725" i="12"/>
  <c r="J1725" i="12" s="1"/>
  <c r="B1726" i="12"/>
  <c r="I1726" i="12" s="1"/>
  <c r="D1726" i="12"/>
  <c r="J1726" i="12" s="1"/>
  <c r="B1727" i="12"/>
  <c r="I1727" i="12" s="1"/>
  <c r="D1727" i="12"/>
  <c r="J1727" i="12" s="1"/>
  <c r="B1728" i="12"/>
  <c r="I1728" i="12" s="1"/>
  <c r="D1728" i="12"/>
  <c r="J1728" i="12" s="1"/>
  <c r="B1729" i="12"/>
  <c r="I1729" i="12" s="1"/>
  <c r="D1729" i="12"/>
  <c r="J1729" i="12" s="1"/>
  <c r="B1730" i="12"/>
  <c r="I1730" i="12" s="1"/>
  <c r="D1730" i="12"/>
  <c r="J1730" i="12" s="1"/>
  <c r="B1731" i="12"/>
  <c r="I1731" i="12" s="1"/>
  <c r="D1731" i="12"/>
  <c r="J1731" i="12" s="1"/>
  <c r="B1732" i="12"/>
  <c r="I1732" i="12" s="1"/>
  <c r="D1732" i="12"/>
  <c r="J1732" i="12" s="1"/>
  <c r="B1733" i="12"/>
  <c r="I1733" i="12" s="1"/>
  <c r="B1734" i="12"/>
  <c r="I1734" i="12" s="1"/>
  <c r="D1734" i="12"/>
  <c r="J1734" i="12" s="1"/>
  <c r="B1735" i="12"/>
  <c r="I1735" i="12" s="1"/>
  <c r="D1735" i="12"/>
  <c r="J1735" i="12" s="1"/>
  <c r="B1736" i="12"/>
  <c r="I1736" i="12" s="1"/>
  <c r="D1736" i="12"/>
  <c r="J1736" i="12" s="1"/>
  <c r="B1737" i="12"/>
  <c r="I1737" i="12" s="1"/>
  <c r="D1737" i="12"/>
  <c r="J1737" i="12" s="1"/>
  <c r="B1738" i="12"/>
  <c r="I1738" i="12" s="1"/>
  <c r="D1738" i="12"/>
  <c r="J1738" i="12" s="1"/>
  <c r="B1739" i="12"/>
  <c r="I1739" i="12" s="1"/>
  <c r="D1739" i="12"/>
  <c r="J1739" i="12" s="1"/>
  <c r="B1740" i="12"/>
  <c r="I1740" i="12" s="1"/>
  <c r="D1740" i="12"/>
  <c r="J1740" i="12" s="1"/>
  <c r="B1741" i="12"/>
  <c r="I1741" i="12" s="1"/>
  <c r="D1741" i="12"/>
  <c r="J1741" i="12" s="1"/>
  <c r="B1742" i="12"/>
  <c r="I1742" i="12" s="1"/>
  <c r="D1742" i="12"/>
  <c r="J1742" i="12" s="1"/>
  <c r="B1743" i="12"/>
  <c r="I1743" i="12" s="1"/>
  <c r="D1743" i="12"/>
  <c r="J1743" i="12" s="1"/>
  <c r="B1744" i="12"/>
  <c r="I1744" i="12" s="1"/>
  <c r="D1744" i="12"/>
  <c r="J1744" i="12" s="1"/>
  <c r="B1745" i="12"/>
  <c r="I1745" i="12" s="1"/>
  <c r="B1746" i="12"/>
  <c r="I1746" i="12" s="1"/>
  <c r="D1746" i="12"/>
  <c r="J1746" i="12" s="1"/>
  <c r="B1747" i="12"/>
  <c r="I1747" i="12" s="1"/>
  <c r="D1747" i="12"/>
  <c r="J1747" i="12" s="1"/>
  <c r="B1748" i="12"/>
  <c r="I1748" i="12" s="1"/>
  <c r="D1748" i="12"/>
  <c r="J1748" i="12" s="1"/>
  <c r="B1749" i="12"/>
  <c r="I1749" i="12" s="1"/>
  <c r="D1749" i="12"/>
  <c r="J1749" i="12" s="1"/>
  <c r="B1750" i="12"/>
  <c r="I1750" i="12" s="1"/>
  <c r="D1750" i="12"/>
  <c r="J1750" i="12" s="1"/>
  <c r="B1751" i="12"/>
  <c r="I1751" i="12" s="1"/>
  <c r="D1751" i="12"/>
  <c r="J1751" i="12" s="1"/>
  <c r="B1752" i="12"/>
  <c r="I1752" i="12" s="1"/>
  <c r="D1752" i="12"/>
  <c r="J1752" i="12" s="1"/>
  <c r="B1753" i="12"/>
  <c r="I1753" i="12" s="1"/>
  <c r="D1753" i="12"/>
  <c r="J1753" i="12" s="1"/>
  <c r="B1754" i="12"/>
  <c r="I1754" i="12" s="1"/>
  <c r="D1754" i="12"/>
  <c r="J1754" i="12" s="1"/>
  <c r="B1755" i="12"/>
  <c r="I1755" i="12" s="1"/>
  <c r="D1755" i="12"/>
  <c r="J1755" i="12" s="1"/>
  <c r="B1756" i="12"/>
  <c r="I1756" i="12" s="1"/>
  <c r="D1756" i="12"/>
  <c r="J1756" i="12" s="1"/>
  <c r="B1757" i="12"/>
  <c r="I1757" i="12" s="1"/>
  <c r="B1758" i="12"/>
  <c r="I1758" i="12" s="1"/>
  <c r="D1758" i="12"/>
  <c r="J1758" i="12" s="1"/>
  <c r="B1759" i="12"/>
  <c r="I1759" i="12" s="1"/>
  <c r="D1759" i="12"/>
  <c r="J1759" i="12" s="1"/>
  <c r="B1760" i="12"/>
  <c r="I1760" i="12" s="1"/>
  <c r="D1760" i="12"/>
  <c r="J1760" i="12" s="1"/>
  <c r="B1761" i="12"/>
  <c r="I1761" i="12" s="1"/>
  <c r="D1761" i="12"/>
  <c r="J1761" i="12" s="1"/>
  <c r="B1762" i="12"/>
  <c r="I1762" i="12" s="1"/>
  <c r="D1762" i="12"/>
  <c r="J1762" i="12" s="1"/>
  <c r="B1763" i="12"/>
  <c r="I1763" i="12" s="1"/>
  <c r="D1763" i="12"/>
  <c r="J1763" i="12" s="1"/>
  <c r="B1764" i="12"/>
  <c r="I1764" i="12" s="1"/>
  <c r="D1764" i="12"/>
  <c r="J1764" i="12" s="1"/>
  <c r="B1765" i="12"/>
  <c r="I1765" i="12" s="1"/>
  <c r="D1765" i="12"/>
  <c r="J1765" i="12" s="1"/>
  <c r="B1766" i="12"/>
  <c r="I1766" i="12" s="1"/>
  <c r="D1766" i="12"/>
  <c r="J1766" i="12" s="1"/>
  <c r="B1767" i="12"/>
  <c r="I1767" i="12" s="1"/>
  <c r="D1767" i="12"/>
  <c r="J1767" i="12" s="1"/>
  <c r="B1768" i="12"/>
  <c r="I1768" i="12"/>
  <c r="D1768" i="12"/>
  <c r="J1768" i="12" s="1"/>
  <c r="B1769" i="12"/>
  <c r="I1769" i="12" s="1"/>
  <c r="B1770" i="12"/>
  <c r="I1770" i="12"/>
  <c r="D1770" i="12"/>
  <c r="J1770" i="12" s="1"/>
  <c r="B1771" i="12"/>
  <c r="I1771" i="12" s="1"/>
  <c r="D1771" i="12"/>
  <c r="J1771" i="12" s="1"/>
  <c r="B1772" i="12"/>
  <c r="I1772" i="12" s="1"/>
  <c r="D1772" i="12"/>
  <c r="J1772" i="12" s="1"/>
  <c r="B1773" i="12"/>
  <c r="I1773" i="12" s="1"/>
  <c r="D1773" i="12"/>
  <c r="J1773" i="12" s="1"/>
  <c r="B1774" i="12"/>
  <c r="I1774" i="12" s="1"/>
  <c r="D1774" i="12"/>
  <c r="J1774" i="12" s="1"/>
  <c r="B1775" i="12"/>
  <c r="I1775" i="12" s="1"/>
  <c r="D1775" i="12"/>
  <c r="J1775" i="12" s="1"/>
  <c r="B1776" i="12"/>
  <c r="I1776" i="12" s="1"/>
  <c r="D1776" i="12"/>
  <c r="J1776" i="12" s="1"/>
  <c r="B1777" i="12"/>
  <c r="I1777" i="12" s="1"/>
  <c r="D1777" i="12"/>
  <c r="J1777" i="12" s="1"/>
  <c r="B1778" i="12"/>
  <c r="I1778" i="12" s="1"/>
  <c r="D1778" i="12"/>
  <c r="J1778" i="12" s="1"/>
  <c r="B1779" i="12"/>
  <c r="I1779" i="12" s="1"/>
  <c r="D1779" i="12"/>
  <c r="J1779" i="12" s="1"/>
  <c r="B1780" i="12"/>
  <c r="I1780" i="12" s="1"/>
  <c r="D1780" i="12"/>
  <c r="J1780" i="12" s="1"/>
  <c r="B1781" i="12"/>
  <c r="I1781" i="12" s="1"/>
  <c r="B1782" i="12"/>
  <c r="I1782" i="12" s="1"/>
  <c r="D1782" i="12"/>
  <c r="J1782" i="12" s="1"/>
  <c r="B1783" i="12"/>
  <c r="I1783" i="12" s="1"/>
  <c r="D1783" i="12"/>
  <c r="J1783" i="12" s="1"/>
  <c r="B1784" i="12"/>
  <c r="I1784" i="12" s="1"/>
  <c r="D1784" i="12"/>
  <c r="J1784" i="12" s="1"/>
  <c r="B1785" i="12"/>
  <c r="I1785" i="12" s="1"/>
  <c r="D1785" i="12"/>
  <c r="J1785" i="12" s="1"/>
  <c r="B1786" i="12"/>
  <c r="I1786" i="12" s="1"/>
  <c r="D1786" i="12"/>
  <c r="J1786" i="12" s="1"/>
  <c r="B1787" i="12"/>
  <c r="I1787" i="12" s="1"/>
  <c r="D1787" i="12"/>
  <c r="J1787" i="12" s="1"/>
  <c r="B1788" i="12"/>
  <c r="I1788" i="12" s="1"/>
  <c r="D1788" i="12"/>
  <c r="J1788" i="12" s="1"/>
  <c r="B1789" i="12"/>
  <c r="I1789" i="12" s="1"/>
  <c r="D1789" i="12"/>
  <c r="J1789" i="12" s="1"/>
  <c r="B1790" i="12"/>
  <c r="I1790" i="12" s="1"/>
  <c r="D1790" i="12"/>
  <c r="J1790" i="12" s="1"/>
  <c r="B1791" i="12"/>
  <c r="I1791" i="12" s="1"/>
  <c r="D1791" i="12"/>
  <c r="J1791" i="12" s="1"/>
  <c r="B1792" i="12"/>
  <c r="I1792" i="12" s="1"/>
  <c r="D1792" i="12"/>
  <c r="J1792" i="12" s="1"/>
  <c r="B1793" i="12"/>
  <c r="I1793" i="12" s="1"/>
  <c r="B1794" i="12"/>
  <c r="I1794" i="12" s="1"/>
  <c r="D1794" i="12"/>
  <c r="J1794" i="12" s="1"/>
  <c r="B1795" i="12"/>
  <c r="I1795" i="12" s="1"/>
  <c r="D1795" i="12"/>
  <c r="J1795" i="12" s="1"/>
  <c r="B1796" i="12"/>
  <c r="I1796" i="12" s="1"/>
  <c r="D1796" i="12"/>
  <c r="J1796" i="12" s="1"/>
  <c r="B1797" i="12"/>
  <c r="I1797" i="12" s="1"/>
  <c r="D1797" i="12"/>
  <c r="J1797" i="12" s="1"/>
  <c r="B1798" i="12"/>
  <c r="I1798" i="12" s="1"/>
  <c r="D1798" i="12"/>
  <c r="J1798" i="12" s="1"/>
  <c r="B1799" i="12"/>
  <c r="I1799" i="12" s="1"/>
  <c r="D1799" i="12"/>
  <c r="J1799" i="12" s="1"/>
  <c r="B1800" i="12"/>
  <c r="I1800" i="12" s="1"/>
  <c r="D1800" i="12"/>
  <c r="J1800" i="12" s="1"/>
  <c r="B1801" i="12"/>
  <c r="I1801" i="12" s="1"/>
  <c r="D1801" i="12"/>
  <c r="J1801" i="12" s="1"/>
  <c r="B1802" i="12"/>
  <c r="I1802" i="12"/>
  <c r="D1802" i="12"/>
  <c r="J1802" i="12" s="1"/>
  <c r="B1803" i="12"/>
  <c r="I1803" i="12" s="1"/>
  <c r="D1803" i="12"/>
  <c r="J1803" i="12" s="1"/>
  <c r="B1804" i="12"/>
  <c r="I1804" i="12" s="1"/>
  <c r="D1804" i="12"/>
  <c r="J1804" i="12" s="1"/>
  <c r="B1805" i="12"/>
  <c r="I1805" i="12" s="1"/>
  <c r="B1806" i="12"/>
  <c r="I1806" i="12"/>
  <c r="D1806" i="12"/>
  <c r="J1806" i="12" s="1"/>
  <c r="B1807" i="12"/>
  <c r="I1807" i="12" s="1"/>
  <c r="D1807" i="12"/>
  <c r="J1807" i="12" s="1"/>
  <c r="B1808" i="12"/>
  <c r="I1808" i="12" s="1"/>
  <c r="D1808" i="12"/>
  <c r="J1808" i="12" s="1"/>
  <c r="B1809" i="12"/>
  <c r="I1809" i="12" s="1"/>
  <c r="D1809" i="12"/>
  <c r="J1809" i="12" s="1"/>
  <c r="B1810" i="12"/>
  <c r="I1810" i="12"/>
  <c r="D1810" i="12"/>
  <c r="J1810" i="12" s="1"/>
  <c r="B1811" i="12"/>
  <c r="I1811" i="12" s="1"/>
  <c r="D1811" i="12"/>
  <c r="J1811" i="12" s="1"/>
  <c r="B1812" i="12"/>
  <c r="I1812" i="12" s="1"/>
  <c r="D1812" i="12"/>
  <c r="J1812" i="12" s="1"/>
  <c r="B1813" i="12"/>
  <c r="I1813" i="12" s="1"/>
  <c r="D1813" i="12"/>
  <c r="J1813" i="12" s="1"/>
  <c r="B1814" i="12"/>
  <c r="I1814" i="12" s="1"/>
  <c r="D1814" i="12"/>
  <c r="J1814" i="12" s="1"/>
  <c r="B1815" i="12"/>
  <c r="I1815" i="12" s="1"/>
  <c r="D1815" i="12"/>
  <c r="J1815" i="12" s="1"/>
  <c r="B1816" i="12"/>
  <c r="I1816" i="12" s="1"/>
  <c r="D1816" i="12"/>
  <c r="J1816" i="12" s="1"/>
  <c r="B1817" i="12"/>
  <c r="I1817" i="12" s="1"/>
  <c r="B1818" i="12"/>
  <c r="I1818" i="12" s="1"/>
  <c r="D1818" i="12"/>
  <c r="J1818" i="12" s="1"/>
  <c r="B1819" i="12"/>
  <c r="I1819" i="12" s="1"/>
  <c r="D1819" i="12"/>
  <c r="J1819" i="12" s="1"/>
  <c r="B1820" i="12"/>
  <c r="I1820" i="12" s="1"/>
  <c r="D1820" i="12"/>
  <c r="J1820" i="12" s="1"/>
  <c r="B1821" i="12"/>
  <c r="I1821" i="12" s="1"/>
  <c r="D1821" i="12"/>
  <c r="J1821" i="12" s="1"/>
  <c r="B1822" i="12"/>
  <c r="I1822" i="12" s="1"/>
  <c r="D1822" i="12"/>
  <c r="J1822" i="12" s="1"/>
  <c r="B1823" i="12"/>
  <c r="I1823" i="12" s="1"/>
  <c r="D1823" i="12"/>
  <c r="J1823" i="12" s="1"/>
  <c r="B1824" i="12"/>
  <c r="I1824" i="12" s="1"/>
  <c r="D1824" i="12"/>
  <c r="J1824" i="12" s="1"/>
  <c r="B1825" i="12"/>
  <c r="I1825" i="12"/>
  <c r="D1825" i="12"/>
  <c r="J1825" i="12" s="1"/>
  <c r="B1826" i="12"/>
  <c r="I1826" i="12" s="1"/>
  <c r="D1826" i="12"/>
  <c r="J1826" i="12" s="1"/>
  <c r="B1827" i="12"/>
  <c r="I1827" i="12" s="1"/>
  <c r="D1827" i="12"/>
  <c r="J1827" i="12" s="1"/>
  <c r="B1828" i="12"/>
  <c r="I1828" i="12" s="1"/>
  <c r="D1828" i="12"/>
  <c r="J1828" i="12" s="1"/>
  <c r="B1829" i="12"/>
  <c r="I1829" i="12" s="1"/>
  <c r="B1830" i="12"/>
  <c r="I1830" i="12" s="1"/>
  <c r="D1830" i="12"/>
  <c r="J1830" i="12" s="1"/>
  <c r="B1831" i="12"/>
  <c r="I1831" i="12" s="1"/>
  <c r="D1831" i="12"/>
  <c r="J1831" i="12" s="1"/>
  <c r="B1832" i="12"/>
  <c r="I1832" i="12" s="1"/>
  <c r="D1832" i="12"/>
  <c r="J1832" i="12" s="1"/>
  <c r="B1833" i="12"/>
  <c r="I1833" i="12" s="1"/>
  <c r="D1833" i="12"/>
  <c r="J1833" i="12" s="1"/>
  <c r="B1834" i="12"/>
  <c r="I1834" i="12" s="1"/>
  <c r="D1834" i="12"/>
  <c r="J1834" i="12" s="1"/>
  <c r="B1835" i="12"/>
  <c r="I1835" i="12" s="1"/>
  <c r="D1835" i="12"/>
  <c r="J1835" i="12" s="1"/>
  <c r="B1836" i="12"/>
  <c r="I1836" i="12" s="1"/>
  <c r="D1836" i="12"/>
  <c r="J1836" i="12" s="1"/>
  <c r="B1837" i="12"/>
  <c r="I1837" i="12" s="1"/>
  <c r="D1837" i="12"/>
  <c r="J1837" i="12" s="1"/>
  <c r="B1838" i="12"/>
  <c r="I1838" i="12" s="1"/>
  <c r="D1838" i="12"/>
  <c r="J1838" i="12" s="1"/>
  <c r="B1839" i="12"/>
  <c r="I1839" i="12" s="1"/>
  <c r="D1839" i="12"/>
  <c r="J1839" i="12" s="1"/>
  <c r="B1840" i="12"/>
  <c r="I1840" i="12" s="1"/>
  <c r="D1840" i="12"/>
  <c r="J1840" i="12" s="1"/>
  <c r="B1841" i="12"/>
  <c r="I1841" i="12" s="1"/>
  <c r="B1842" i="12"/>
  <c r="I1842" i="12" s="1"/>
  <c r="D1842" i="12"/>
  <c r="J1842" i="12" s="1"/>
  <c r="B1843" i="12"/>
  <c r="I1843" i="12" s="1"/>
  <c r="D1843" i="12"/>
  <c r="J1843" i="12" s="1"/>
  <c r="B1844" i="12"/>
  <c r="I1844" i="12" s="1"/>
  <c r="D1844" i="12"/>
  <c r="J1844" i="12" s="1"/>
  <c r="B1845" i="12"/>
  <c r="I1845" i="12" s="1"/>
  <c r="D1845" i="12"/>
  <c r="J1845" i="12" s="1"/>
  <c r="B1846" i="12"/>
  <c r="I1846" i="12" s="1"/>
  <c r="D1846" i="12"/>
  <c r="J1846" i="12" s="1"/>
  <c r="B1847" i="12"/>
  <c r="I1847" i="12" s="1"/>
  <c r="D1847" i="12"/>
  <c r="J1847" i="12" s="1"/>
  <c r="B1848" i="12"/>
  <c r="I1848" i="12" s="1"/>
  <c r="D1848" i="12"/>
  <c r="J1848" i="12" s="1"/>
  <c r="B1849" i="12"/>
  <c r="I1849" i="12" s="1"/>
  <c r="D1849" i="12"/>
  <c r="J1849" i="12" s="1"/>
  <c r="B1850" i="12"/>
  <c r="I1850" i="12" s="1"/>
  <c r="D1850" i="12"/>
  <c r="B1851" i="12"/>
  <c r="I1851" i="12" s="1"/>
  <c r="D1851" i="12"/>
  <c r="J1851" i="12" s="1"/>
  <c r="B1852" i="12"/>
  <c r="I1852" i="12" s="1"/>
  <c r="D1852" i="12"/>
  <c r="B1853" i="12"/>
  <c r="I1853" i="12" s="1"/>
  <c r="B1854" i="12"/>
  <c r="I1854" i="12" s="1"/>
  <c r="D1854" i="12"/>
  <c r="J1854" i="12" s="1"/>
  <c r="B1855" i="12"/>
  <c r="D1855" i="12"/>
  <c r="J1855" i="12" s="1"/>
  <c r="B1856" i="12"/>
  <c r="I1856" i="12" s="1"/>
  <c r="D1856" i="12"/>
  <c r="J1856" i="12" s="1"/>
  <c r="B1857" i="12"/>
  <c r="D1857" i="12"/>
  <c r="J1857" i="12" s="1"/>
  <c r="B1858" i="12"/>
  <c r="I1858" i="12" s="1"/>
  <c r="D1858" i="12"/>
  <c r="J1858" i="12" s="1"/>
  <c r="B1859" i="12"/>
  <c r="D1859" i="12"/>
  <c r="J1859" i="12" s="1"/>
  <c r="B1860" i="12"/>
  <c r="I1860" i="12" s="1"/>
  <c r="D1860" i="12"/>
  <c r="J1860" i="12" s="1"/>
  <c r="B1861" i="12"/>
  <c r="D1861" i="12"/>
  <c r="J1861" i="12" s="1"/>
  <c r="B1862" i="12"/>
  <c r="I1862" i="12" s="1"/>
  <c r="D1862" i="12"/>
  <c r="J1862" i="12" s="1"/>
  <c r="B1863" i="12"/>
  <c r="D1863" i="12"/>
  <c r="J1863" i="12" s="1"/>
  <c r="B1864" i="12"/>
  <c r="I1864" i="12" s="1"/>
  <c r="D1864" i="12"/>
  <c r="J1864" i="12" s="1"/>
  <c r="B1865" i="12"/>
  <c r="I1865" i="12" s="1"/>
  <c r="B1866" i="12"/>
  <c r="I1866" i="12" s="1"/>
  <c r="D1866" i="12"/>
  <c r="J1866" i="12" s="1"/>
  <c r="B1867" i="12"/>
  <c r="I1867" i="12" s="1"/>
  <c r="D1867" i="12"/>
  <c r="B1868" i="12"/>
  <c r="I1868" i="12" s="1"/>
  <c r="D1868" i="12"/>
  <c r="J1868" i="12" s="1"/>
  <c r="B1869" i="12"/>
  <c r="I1869" i="12" s="1"/>
  <c r="D1869" i="12"/>
  <c r="J1869" i="12" s="1"/>
  <c r="B1870" i="12"/>
  <c r="I1870" i="12" s="1"/>
  <c r="D1870" i="12"/>
  <c r="J1870" i="12" s="1"/>
  <c r="B1871" i="12"/>
  <c r="I1871" i="12" s="1"/>
  <c r="D1871" i="12"/>
  <c r="B1872" i="12"/>
  <c r="I1872" i="12" s="1"/>
  <c r="D1872" i="12"/>
  <c r="J1872" i="12" s="1"/>
  <c r="B1873" i="12"/>
  <c r="I1873" i="12"/>
  <c r="D1873" i="12"/>
  <c r="J1873" i="12" s="1"/>
  <c r="B1874" i="12"/>
  <c r="I1874" i="12" s="1"/>
  <c r="D1874" i="12"/>
  <c r="J1874" i="12" s="1"/>
  <c r="B1875" i="12"/>
  <c r="D1875" i="12"/>
  <c r="J1875" i="12" s="1"/>
  <c r="B1876" i="12"/>
  <c r="I1876" i="12" s="1"/>
  <c r="D1876" i="12"/>
  <c r="J1876" i="12" s="1"/>
  <c r="B1877" i="12"/>
  <c r="I1877" i="12" s="1"/>
  <c r="D1877" i="12"/>
  <c r="J1877" i="12" s="1"/>
  <c r="E1681" i="12"/>
  <c r="B1486" i="12"/>
  <c r="I1486" i="12" s="1"/>
  <c r="D1486" i="12"/>
  <c r="B1487" i="12"/>
  <c r="I1487" i="12" s="1"/>
  <c r="D1487" i="12"/>
  <c r="J1487" i="12" s="1"/>
  <c r="B1488" i="12"/>
  <c r="I1488" i="12" s="1"/>
  <c r="D1488" i="12"/>
  <c r="B1489" i="12"/>
  <c r="I1489" i="12" s="1"/>
  <c r="D1489" i="12"/>
  <c r="J1489" i="12" s="1"/>
  <c r="B1490" i="12"/>
  <c r="I1490" i="12" s="1"/>
  <c r="D1490" i="12"/>
  <c r="B1491" i="12"/>
  <c r="I1491" i="12" s="1"/>
  <c r="D1491" i="12"/>
  <c r="J1491" i="12" s="1"/>
  <c r="B1492" i="12"/>
  <c r="I1492" i="12" s="1"/>
  <c r="D1492" i="12"/>
  <c r="B1493" i="12"/>
  <c r="I1493" i="12" s="1"/>
  <c r="D1493" i="12"/>
  <c r="J1493" i="12" s="1"/>
  <c r="B1494" i="12"/>
  <c r="I1494" i="12" s="1"/>
  <c r="D1494" i="12"/>
  <c r="B1495" i="12"/>
  <c r="I1495" i="12" s="1"/>
  <c r="D1495" i="12"/>
  <c r="J1495" i="12" s="1"/>
  <c r="B1496" i="12"/>
  <c r="I1496" i="12" s="1"/>
  <c r="D1496" i="12"/>
  <c r="B1497" i="12"/>
  <c r="I1497" i="12" s="1"/>
  <c r="B1498" i="12"/>
  <c r="I1498" i="12" s="1"/>
  <c r="D1498" i="12"/>
  <c r="J1498" i="12" s="1"/>
  <c r="B1499" i="12"/>
  <c r="D1499" i="12"/>
  <c r="J1499" i="12" s="1"/>
  <c r="B1500" i="12"/>
  <c r="I1500" i="12" s="1"/>
  <c r="D1500" i="12"/>
  <c r="J1500" i="12" s="1"/>
  <c r="B1501" i="12"/>
  <c r="D1501" i="12"/>
  <c r="J1501" i="12" s="1"/>
  <c r="B1502" i="12"/>
  <c r="I1502" i="12" s="1"/>
  <c r="D1502" i="12"/>
  <c r="J1502" i="12" s="1"/>
  <c r="B1503" i="12"/>
  <c r="D1503" i="12"/>
  <c r="J1503" i="12" s="1"/>
  <c r="B1504" i="12"/>
  <c r="I1504" i="12" s="1"/>
  <c r="D1504" i="12"/>
  <c r="J1504" i="12" s="1"/>
  <c r="B1505" i="12"/>
  <c r="D1505" i="12"/>
  <c r="J1505" i="12" s="1"/>
  <c r="B1506" i="12"/>
  <c r="I1506" i="12" s="1"/>
  <c r="D1506" i="12"/>
  <c r="J1506" i="12" s="1"/>
  <c r="B1507" i="12"/>
  <c r="D1507" i="12"/>
  <c r="J1507" i="12" s="1"/>
  <c r="B1508" i="12"/>
  <c r="I1508" i="12" s="1"/>
  <c r="D1508" i="12"/>
  <c r="J1508" i="12" s="1"/>
  <c r="B1509" i="12"/>
  <c r="I1509" i="12" s="1"/>
  <c r="B1510" i="12"/>
  <c r="I1510" i="12" s="1"/>
  <c r="D1510" i="12"/>
  <c r="J1510" i="12" s="1"/>
  <c r="B1511" i="12"/>
  <c r="I1511" i="12" s="1"/>
  <c r="D1511" i="12"/>
  <c r="J1511" i="12" s="1"/>
  <c r="B1512" i="12"/>
  <c r="I1512" i="12" s="1"/>
  <c r="D1512" i="12"/>
  <c r="J1512" i="12" s="1"/>
  <c r="B1513" i="12"/>
  <c r="I1513" i="12" s="1"/>
  <c r="D1513" i="12"/>
  <c r="B1514" i="12"/>
  <c r="I1514" i="12" s="1"/>
  <c r="D1514" i="12"/>
  <c r="J1514" i="12" s="1"/>
  <c r="B1515" i="12"/>
  <c r="I1515" i="12" s="1"/>
  <c r="D1515" i="12"/>
  <c r="J1515" i="12" s="1"/>
  <c r="B1516" i="12"/>
  <c r="I1516" i="12" s="1"/>
  <c r="D1516" i="12"/>
  <c r="J1516" i="12" s="1"/>
  <c r="B1517" i="12"/>
  <c r="I1517" i="12" s="1"/>
  <c r="D1517" i="12"/>
  <c r="B1518" i="12"/>
  <c r="I1518" i="12" s="1"/>
  <c r="D1518" i="12"/>
  <c r="J1518" i="12" s="1"/>
  <c r="B1519" i="12"/>
  <c r="I1519" i="12" s="1"/>
  <c r="D1519" i="12"/>
  <c r="J1519" i="12" s="1"/>
  <c r="B1520" i="12"/>
  <c r="I1520" i="12" s="1"/>
  <c r="D1520" i="12"/>
  <c r="J1520" i="12" s="1"/>
  <c r="B1521" i="12"/>
  <c r="I1521" i="12"/>
  <c r="B1522" i="12"/>
  <c r="I1522" i="12"/>
  <c r="D1522" i="12"/>
  <c r="J1522" i="12" s="1"/>
  <c r="B1523" i="12"/>
  <c r="D1523" i="12"/>
  <c r="J1523" i="12" s="1"/>
  <c r="B1524" i="12"/>
  <c r="I1524" i="12" s="1"/>
  <c r="D1524" i="12"/>
  <c r="J1524" i="12" s="1"/>
  <c r="B1525" i="12"/>
  <c r="D1525" i="12"/>
  <c r="J1525" i="12" s="1"/>
  <c r="B1526" i="12"/>
  <c r="I1526" i="12" s="1"/>
  <c r="D1526" i="12"/>
  <c r="J1526" i="12" s="1"/>
  <c r="B1527" i="12"/>
  <c r="D1527" i="12"/>
  <c r="J1527" i="12" s="1"/>
  <c r="B1528" i="12"/>
  <c r="I1528" i="12" s="1"/>
  <c r="D1528" i="12"/>
  <c r="J1528" i="12" s="1"/>
  <c r="B1529" i="12"/>
  <c r="D1529" i="12"/>
  <c r="J1529" i="12" s="1"/>
  <c r="B1530" i="12"/>
  <c r="I1530" i="12" s="1"/>
  <c r="D1530" i="12"/>
  <c r="J1530" i="12" s="1"/>
  <c r="B1531" i="12"/>
  <c r="D1531" i="12"/>
  <c r="J1531" i="12" s="1"/>
  <c r="B1532" i="12"/>
  <c r="I1532" i="12" s="1"/>
  <c r="D1532" i="12"/>
  <c r="J1532" i="12" s="1"/>
  <c r="B1533" i="12"/>
  <c r="I1533" i="12" s="1"/>
  <c r="B1534" i="12"/>
  <c r="I1534" i="12" s="1"/>
  <c r="D1534" i="12"/>
  <c r="J1534" i="12" s="1"/>
  <c r="B1535" i="12"/>
  <c r="I1535" i="12" s="1"/>
  <c r="D1535" i="12"/>
  <c r="B1536" i="12"/>
  <c r="I1536" i="12" s="1"/>
  <c r="D1536" i="12"/>
  <c r="J1536" i="12" s="1"/>
  <c r="B1537" i="12"/>
  <c r="I1537" i="12" s="1"/>
  <c r="D1537" i="12"/>
  <c r="J1537" i="12" s="1"/>
  <c r="B1538" i="12"/>
  <c r="I1538" i="12" s="1"/>
  <c r="D1538" i="12"/>
  <c r="J1538" i="12" s="1"/>
  <c r="B1539" i="12"/>
  <c r="I1539" i="12" s="1"/>
  <c r="D1539" i="12"/>
  <c r="B1540" i="12"/>
  <c r="I1540" i="12" s="1"/>
  <c r="D1540" i="12"/>
  <c r="J1540" i="12" s="1"/>
  <c r="B1541" i="12"/>
  <c r="I1541" i="12" s="1"/>
  <c r="D1541" i="12"/>
  <c r="J1541" i="12" s="1"/>
  <c r="B1542" i="12"/>
  <c r="I1542" i="12" s="1"/>
  <c r="D1542" i="12"/>
  <c r="J1542" i="12" s="1"/>
  <c r="B1543" i="12"/>
  <c r="I1543" i="12" s="1"/>
  <c r="D1543" i="12"/>
  <c r="B1544" i="12"/>
  <c r="I1544" i="12" s="1"/>
  <c r="D1544" i="12"/>
  <c r="J1544" i="12" s="1"/>
  <c r="B1545" i="12"/>
  <c r="I1545" i="12" s="1"/>
  <c r="B1546" i="12"/>
  <c r="I1546" i="12" s="1"/>
  <c r="D1546" i="12"/>
  <c r="J1546" i="12" s="1"/>
  <c r="B1547" i="12"/>
  <c r="I1547" i="12" s="1"/>
  <c r="D1547" i="12"/>
  <c r="J1547" i="12" s="1"/>
  <c r="B1548" i="12"/>
  <c r="D1548" i="12"/>
  <c r="J1548" i="12" s="1"/>
  <c r="B1549" i="12"/>
  <c r="I1549" i="12" s="1"/>
  <c r="D1549" i="12"/>
  <c r="J1549" i="12" s="1"/>
  <c r="B1550" i="12"/>
  <c r="I1550" i="12" s="1"/>
  <c r="D1550" i="12"/>
  <c r="J1550" i="12" s="1"/>
  <c r="B1551" i="12"/>
  <c r="I1551" i="12" s="1"/>
  <c r="D1551" i="12"/>
  <c r="J1551" i="12" s="1"/>
  <c r="B1552" i="12"/>
  <c r="D1552" i="12"/>
  <c r="J1552" i="12" s="1"/>
  <c r="B1553" i="12"/>
  <c r="I1553" i="12" s="1"/>
  <c r="D1553" i="12"/>
  <c r="J1553" i="12" s="1"/>
  <c r="B1554" i="12"/>
  <c r="I1554" i="12" s="1"/>
  <c r="D1554" i="12"/>
  <c r="J1554" i="12" s="1"/>
  <c r="B1555" i="12"/>
  <c r="I1555" i="12" s="1"/>
  <c r="D1555" i="12"/>
  <c r="J1555" i="12" s="1"/>
  <c r="B1556" i="12"/>
  <c r="D1556" i="12"/>
  <c r="J1556" i="12" s="1"/>
  <c r="B1557" i="12"/>
  <c r="I1557" i="12" s="1"/>
  <c r="B1558" i="12"/>
  <c r="I1558" i="12" s="1"/>
  <c r="D1558" i="12"/>
  <c r="B1559" i="12"/>
  <c r="I1559" i="12" s="1"/>
  <c r="D1559" i="12"/>
  <c r="J1559" i="12" s="1"/>
  <c r="B1560" i="12"/>
  <c r="I1560" i="12" s="1"/>
  <c r="D1560" i="12"/>
  <c r="B1561" i="12"/>
  <c r="I1561" i="12" s="1"/>
  <c r="D1561" i="12"/>
  <c r="J1561" i="12" s="1"/>
  <c r="B1562" i="12"/>
  <c r="I1562" i="12" s="1"/>
  <c r="D1562" i="12"/>
  <c r="B1563" i="12"/>
  <c r="I1563" i="12" s="1"/>
  <c r="D1563" i="12"/>
  <c r="J1563" i="12" s="1"/>
  <c r="B1564" i="12"/>
  <c r="I1564" i="12" s="1"/>
  <c r="D1564" i="12"/>
  <c r="B1565" i="12"/>
  <c r="I1565" i="12" s="1"/>
  <c r="D1565" i="12"/>
  <c r="J1565" i="12" s="1"/>
  <c r="B1566" i="12"/>
  <c r="I1566" i="12" s="1"/>
  <c r="D1566" i="12"/>
  <c r="B1567" i="12"/>
  <c r="I1567" i="12"/>
  <c r="D1567" i="12"/>
  <c r="J1567" i="12" s="1"/>
  <c r="B1568" i="12"/>
  <c r="D1568" i="12"/>
  <c r="J1568" i="12" s="1"/>
  <c r="B1569" i="12"/>
  <c r="I1569" i="12" s="1"/>
  <c r="B1570" i="12"/>
  <c r="I1570" i="12"/>
  <c r="D1570" i="12"/>
  <c r="J1570" i="12" s="1"/>
  <c r="B1571" i="12"/>
  <c r="I1571" i="12" s="1"/>
  <c r="D1571" i="12"/>
  <c r="J1571" i="12" s="1"/>
  <c r="B1572" i="12"/>
  <c r="I1572" i="12" s="1"/>
  <c r="D1572" i="12"/>
  <c r="J1572" i="12" s="1"/>
  <c r="B1573" i="12"/>
  <c r="I1573" i="12" s="1"/>
  <c r="D1573" i="12"/>
  <c r="J1573" i="12" s="1"/>
  <c r="B1574" i="12"/>
  <c r="D1574" i="12"/>
  <c r="J1574" i="12" s="1"/>
  <c r="B1575" i="12"/>
  <c r="I1575" i="12" s="1"/>
  <c r="D1575" i="12"/>
  <c r="J1575" i="12" s="1"/>
  <c r="B1576" i="12"/>
  <c r="I1576" i="12" s="1"/>
  <c r="D1576" i="12"/>
  <c r="J1576" i="12" s="1"/>
  <c r="B1577" i="12"/>
  <c r="I1577" i="12" s="1"/>
  <c r="D1577" i="12"/>
  <c r="J1577" i="12" s="1"/>
  <c r="B1578" i="12"/>
  <c r="D1578" i="12"/>
  <c r="J1578" i="12" s="1"/>
  <c r="B1579" i="12"/>
  <c r="I1579" i="12" s="1"/>
  <c r="D1579" i="12"/>
  <c r="J1579" i="12" s="1"/>
  <c r="B1580" i="12"/>
  <c r="I1580" i="12" s="1"/>
  <c r="D1580" i="12"/>
  <c r="J1580" i="12" s="1"/>
  <c r="B1581" i="12"/>
  <c r="I1581" i="12" s="1"/>
  <c r="B1582" i="12"/>
  <c r="I1582" i="12" s="1"/>
  <c r="D1582" i="12"/>
  <c r="B1583" i="12"/>
  <c r="I1583" i="12" s="1"/>
  <c r="D1583" i="12"/>
  <c r="J1583" i="12" s="1"/>
  <c r="B1584" i="12"/>
  <c r="I1584" i="12" s="1"/>
  <c r="D1584" i="12"/>
  <c r="B1585" i="12"/>
  <c r="I1585" i="12" s="1"/>
  <c r="D1585" i="12"/>
  <c r="J1585" i="12" s="1"/>
  <c r="B1586" i="12"/>
  <c r="I1586" i="12" s="1"/>
  <c r="D1586" i="12"/>
  <c r="B1587" i="12"/>
  <c r="I1587" i="12" s="1"/>
  <c r="D1587" i="12"/>
  <c r="J1587" i="12" s="1"/>
  <c r="B1588" i="12"/>
  <c r="I1588" i="12" s="1"/>
  <c r="D1588" i="12"/>
  <c r="B1589" i="12"/>
  <c r="I1589" i="12" s="1"/>
  <c r="D1589" i="12"/>
  <c r="J1589" i="12" s="1"/>
  <c r="B1590" i="12"/>
  <c r="I1590" i="12" s="1"/>
  <c r="D1590" i="12"/>
  <c r="B1591" i="12"/>
  <c r="I1591" i="12"/>
  <c r="D1591" i="12"/>
  <c r="J1591" i="12" s="1"/>
  <c r="B1592" i="12"/>
  <c r="D1592" i="12"/>
  <c r="J1592" i="12" s="1"/>
  <c r="B1593" i="12"/>
  <c r="I1593" i="12" s="1"/>
  <c r="B1594" i="12"/>
  <c r="I1594" i="12"/>
  <c r="D1594" i="12"/>
  <c r="J1594" i="12" s="1"/>
  <c r="B1595" i="12"/>
  <c r="I1595" i="12" s="1"/>
  <c r="D1595" i="12"/>
  <c r="J1595" i="12" s="1"/>
  <c r="B1596" i="12"/>
  <c r="D1596" i="12"/>
  <c r="J1596" i="12" s="1"/>
  <c r="B1597" i="12"/>
  <c r="I1597" i="12"/>
  <c r="D1597" i="12"/>
  <c r="B1598" i="12"/>
  <c r="I1598" i="12" s="1"/>
  <c r="D1598" i="12"/>
  <c r="J1598" i="12" s="1"/>
  <c r="B1599" i="12"/>
  <c r="I1599" i="12" s="1"/>
  <c r="D1599" i="12"/>
  <c r="B1600" i="12"/>
  <c r="I1600" i="12" s="1"/>
  <c r="D1600" i="12"/>
  <c r="J1600" i="12" s="1"/>
  <c r="B1601" i="12"/>
  <c r="I1601" i="12" s="1"/>
  <c r="D1601" i="12"/>
  <c r="B1602" i="12"/>
  <c r="I1602" i="12" s="1"/>
  <c r="D1602" i="12"/>
  <c r="J1602" i="12" s="1"/>
  <c r="B1603" i="12"/>
  <c r="I1603" i="12" s="1"/>
  <c r="D1603" i="12"/>
  <c r="B1604" i="12"/>
  <c r="I1604" i="12" s="1"/>
  <c r="D1604" i="12"/>
  <c r="J1604" i="12" s="1"/>
  <c r="B1605" i="12"/>
  <c r="I1605" i="12" s="1"/>
  <c r="B1606" i="12"/>
  <c r="D1606" i="12"/>
  <c r="J1606" i="12" s="1"/>
  <c r="B1607" i="12"/>
  <c r="I1607" i="12" s="1"/>
  <c r="D1607" i="12"/>
  <c r="J1607" i="12" s="1"/>
  <c r="B1608" i="12"/>
  <c r="D1608" i="12"/>
  <c r="J1608" i="12" s="1"/>
  <c r="B1609" i="12"/>
  <c r="I1609" i="12" s="1"/>
  <c r="D1609" i="12"/>
  <c r="J1609" i="12" s="1"/>
  <c r="B1610" i="12"/>
  <c r="D1610" i="12"/>
  <c r="J1610" i="12" s="1"/>
  <c r="B1611" i="12"/>
  <c r="I1611" i="12" s="1"/>
  <c r="D1611" i="12"/>
  <c r="J1611" i="12" s="1"/>
  <c r="B1612" i="12"/>
  <c r="D1612" i="12"/>
  <c r="J1612" i="12" s="1"/>
  <c r="B1613" i="12"/>
  <c r="I1613" i="12" s="1"/>
  <c r="D1613" i="12"/>
  <c r="J1613" i="12" s="1"/>
  <c r="B1614" i="12"/>
  <c r="D1614" i="12"/>
  <c r="J1614" i="12" s="1"/>
  <c r="B1615" i="12"/>
  <c r="I1615" i="12" s="1"/>
  <c r="D1615" i="12"/>
  <c r="J1615" i="12" s="1"/>
  <c r="B1616" i="12"/>
  <c r="D1616" i="12"/>
  <c r="J1616" i="12" s="1"/>
  <c r="B1617" i="12"/>
  <c r="I1617" i="12" s="1"/>
  <c r="B1618" i="12"/>
  <c r="I1618" i="12" s="1"/>
  <c r="D1618" i="12"/>
  <c r="B1619" i="12"/>
  <c r="I1619" i="12" s="1"/>
  <c r="D1619" i="12"/>
  <c r="J1619" i="12" s="1"/>
  <c r="B1620" i="12"/>
  <c r="I1620" i="12" s="1"/>
  <c r="D1620" i="12"/>
  <c r="J1620" i="12" s="1"/>
  <c r="B1621" i="12"/>
  <c r="I1621" i="12" s="1"/>
  <c r="D1621" i="12"/>
  <c r="J1621" i="12" s="1"/>
  <c r="B1622" i="12"/>
  <c r="I1622" i="12" s="1"/>
  <c r="D1622" i="12"/>
  <c r="B1623" i="12"/>
  <c r="I1623" i="12" s="1"/>
  <c r="D1623" i="12"/>
  <c r="J1623" i="12" s="1"/>
  <c r="B1624" i="12"/>
  <c r="I1624" i="12" s="1"/>
  <c r="D1624" i="12"/>
  <c r="J1624" i="12" s="1"/>
  <c r="B1625" i="12"/>
  <c r="I1625" i="12" s="1"/>
  <c r="D1625" i="12"/>
  <c r="J1625" i="12" s="1"/>
  <c r="B1626" i="12"/>
  <c r="I1626" i="12" s="1"/>
  <c r="D1626" i="12"/>
  <c r="B1627" i="12"/>
  <c r="I1627" i="12" s="1"/>
  <c r="D1627" i="12"/>
  <c r="J1627" i="12" s="1"/>
  <c r="B1628" i="12"/>
  <c r="I1628" i="12" s="1"/>
  <c r="D1628" i="12"/>
  <c r="J1628" i="12" s="1"/>
  <c r="B1629" i="12"/>
  <c r="I1629" i="12" s="1"/>
  <c r="B1630" i="12"/>
  <c r="I1630" i="12" s="1"/>
  <c r="D1630" i="12"/>
  <c r="J1630" i="12" s="1"/>
  <c r="B1631" i="12"/>
  <c r="D1631" i="12"/>
  <c r="J1631" i="12" s="1"/>
  <c r="B1632" i="12"/>
  <c r="I1632" i="12" s="1"/>
  <c r="D1632" i="12"/>
  <c r="J1632" i="12" s="1"/>
  <c r="B1633" i="12"/>
  <c r="I1633" i="12" s="1"/>
  <c r="D1633" i="12"/>
  <c r="J1633" i="12" s="1"/>
  <c r="B1634" i="12"/>
  <c r="I1634" i="12" s="1"/>
  <c r="D1634" i="12"/>
  <c r="J1634" i="12" s="1"/>
  <c r="B1635" i="12"/>
  <c r="D1635" i="12"/>
  <c r="J1635" i="12" s="1"/>
  <c r="B1636" i="12"/>
  <c r="I1636" i="12" s="1"/>
  <c r="D1636" i="12"/>
  <c r="J1636" i="12" s="1"/>
  <c r="B1637" i="12"/>
  <c r="I1637" i="12" s="1"/>
  <c r="D1637" i="12"/>
  <c r="J1637" i="12" s="1"/>
  <c r="B1638" i="12"/>
  <c r="I1638" i="12" s="1"/>
  <c r="D1638" i="12"/>
  <c r="J1638" i="12" s="1"/>
  <c r="B1639" i="12"/>
  <c r="D1639" i="12"/>
  <c r="J1639" i="12" s="1"/>
  <c r="B1640" i="12"/>
  <c r="I1640" i="12" s="1"/>
  <c r="D1640" i="12"/>
  <c r="J1640" i="12" s="1"/>
  <c r="B1641" i="12"/>
  <c r="I1641" i="12" s="1"/>
  <c r="B1642" i="12"/>
  <c r="I1642" i="12" s="1"/>
  <c r="D1642" i="12"/>
  <c r="J1642" i="12" s="1"/>
  <c r="B1643" i="12"/>
  <c r="I1643" i="12" s="1"/>
  <c r="D1643" i="12"/>
  <c r="B1644" i="12"/>
  <c r="I1644" i="12" s="1"/>
  <c r="D1644" i="12"/>
  <c r="J1644" i="12" s="1"/>
  <c r="B1645" i="12"/>
  <c r="I1645" i="12" s="1"/>
  <c r="D1645" i="12"/>
  <c r="B1646" i="12"/>
  <c r="I1646" i="12" s="1"/>
  <c r="D1646" i="12"/>
  <c r="J1646" i="12" s="1"/>
  <c r="B1647" i="12"/>
  <c r="I1647" i="12" s="1"/>
  <c r="D1647" i="12"/>
  <c r="B1648" i="12"/>
  <c r="I1648" i="12" s="1"/>
  <c r="D1648" i="12"/>
  <c r="J1648" i="12" s="1"/>
  <c r="B1649" i="12"/>
  <c r="I1649" i="12" s="1"/>
  <c r="D1649" i="12"/>
  <c r="B1650" i="12"/>
  <c r="I1650" i="12" s="1"/>
  <c r="D1650" i="12"/>
  <c r="J1650" i="12" s="1"/>
  <c r="B1651" i="12"/>
  <c r="I1651" i="12" s="1"/>
  <c r="D1651" i="12"/>
  <c r="B1652" i="12"/>
  <c r="I1652" i="12" s="1"/>
  <c r="D1652" i="12"/>
  <c r="J1652" i="12" s="1"/>
  <c r="B1653" i="12"/>
  <c r="I1653" i="12" s="1"/>
  <c r="B1654" i="12"/>
  <c r="D1654" i="12"/>
  <c r="J1654" i="12" s="1"/>
  <c r="B1655" i="12"/>
  <c r="I1655" i="12" s="1"/>
  <c r="D1655" i="12"/>
  <c r="J1655" i="12" s="1"/>
  <c r="B1656" i="12"/>
  <c r="D1656" i="12"/>
  <c r="J1656" i="12" s="1"/>
  <c r="B1657" i="12"/>
  <c r="I1657" i="12" s="1"/>
  <c r="D1657" i="12"/>
  <c r="J1657" i="12" s="1"/>
  <c r="B1658" i="12"/>
  <c r="D1658" i="12"/>
  <c r="J1658" i="12" s="1"/>
  <c r="B1659" i="12"/>
  <c r="I1659" i="12" s="1"/>
  <c r="D1659" i="12"/>
  <c r="J1659" i="12" s="1"/>
  <c r="B1660" i="12"/>
  <c r="D1660" i="12"/>
  <c r="J1660" i="12" s="1"/>
  <c r="B1661" i="12"/>
  <c r="I1661" i="12" s="1"/>
  <c r="D1661" i="12"/>
  <c r="J1661" i="12" s="1"/>
  <c r="B1662" i="12"/>
  <c r="D1662" i="12"/>
  <c r="J1662" i="12" s="1"/>
  <c r="B1663" i="12"/>
  <c r="I1663" i="12" s="1"/>
  <c r="D1663" i="12"/>
  <c r="J1663" i="12" s="1"/>
  <c r="B1664" i="12"/>
  <c r="D1664" i="12"/>
  <c r="J1664" i="12" s="1"/>
  <c r="B1665" i="12"/>
  <c r="I1665" i="12" s="1"/>
  <c r="D1665" i="12"/>
  <c r="J1665" i="12" s="1"/>
  <c r="E1481" i="12"/>
  <c r="B1306" i="12"/>
  <c r="I1306" i="12" s="1"/>
  <c r="D1306" i="12"/>
  <c r="J1306" i="12" s="1"/>
  <c r="B1307" i="12"/>
  <c r="I1307" i="12" s="1"/>
  <c r="D1307" i="12"/>
  <c r="J1307" i="12" s="1"/>
  <c r="B1308" i="12"/>
  <c r="I1308" i="12" s="1"/>
  <c r="D1308" i="12"/>
  <c r="J1308" i="12" s="1"/>
  <c r="B1309" i="12"/>
  <c r="I1309" i="12" s="1"/>
  <c r="D1309" i="12"/>
  <c r="J1309" i="12" s="1"/>
  <c r="B1310" i="12"/>
  <c r="I1310" i="12" s="1"/>
  <c r="D1310" i="12"/>
  <c r="J1310" i="12" s="1"/>
  <c r="B1311" i="12"/>
  <c r="I1311" i="12" s="1"/>
  <c r="D1311" i="12"/>
  <c r="J1311" i="12" s="1"/>
  <c r="B1312" i="12"/>
  <c r="I1312" i="12" s="1"/>
  <c r="B1313" i="12"/>
  <c r="I1313" i="12" s="1"/>
  <c r="D1313" i="12"/>
  <c r="J1313" i="12" s="1"/>
  <c r="B1314" i="12"/>
  <c r="I1314" i="12" s="1"/>
  <c r="B1315" i="12"/>
  <c r="I1315" i="12" s="1"/>
  <c r="D1315" i="12"/>
  <c r="J1315" i="12" s="1"/>
  <c r="B1316" i="12"/>
  <c r="I1316" i="12" s="1"/>
  <c r="B1317" i="12"/>
  <c r="I1317" i="12" s="1"/>
  <c r="B1318" i="12"/>
  <c r="I1318" i="12" s="1"/>
  <c r="D1318" i="12"/>
  <c r="J1318" i="12" s="1"/>
  <c r="B1319" i="12"/>
  <c r="I1319" i="12" s="1"/>
  <c r="B1320" i="12"/>
  <c r="I1320" i="12" s="1"/>
  <c r="D1320" i="12"/>
  <c r="J1320" i="12" s="1"/>
  <c r="B1321" i="12"/>
  <c r="I1321" i="12" s="1"/>
  <c r="B1322" i="12"/>
  <c r="I1322" i="12" s="1"/>
  <c r="D1322" i="12"/>
  <c r="J1322" i="12" s="1"/>
  <c r="B1323" i="12"/>
  <c r="I1323" i="12" s="1"/>
  <c r="B1324" i="12"/>
  <c r="I1324" i="12" s="1"/>
  <c r="D1324" i="12"/>
  <c r="J1324" i="12" s="1"/>
  <c r="B1325" i="12"/>
  <c r="I1325" i="12" s="1"/>
  <c r="B1326" i="12"/>
  <c r="I1326" i="12" s="1"/>
  <c r="D1326" i="12"/>
  <c r="J1326" i="12" s="1"/>
  <c r="B1327" i="12"/>
  <c r="I1327" i="12" s="1"/>
  <c r="B1328" i="12"/>
  <c r="I1328" i="12" s="1"/>
  <c r="B1329" i="12"/>
  <c r="I1329" i="12" s="1"/>
  <c r="B1330" i="12"/>
  <c r="I1330" i="12" s="1"/>
  <c r="B1331" i="12"/>
  <c r="I1331" i="12" s="1"/>
  <c r="B1332" i="12"/>
  <c r="I1332" i="12" s="1"/>
  <c r="B1333" i="12"/>
  <c r="I1333" i="12"/>
  <c r="B1334" i="12"/>
  <c r="I1334" i="12" s="1"/>
  <c r="D1334" i="12"/>
  <c r="J1334" i="12" s="1"/>
  <c r="B1335" i="12"/>
  <c r="I1335" i="12" s="1"/>
  <c r="B1336" i="12"/>
  <c r="I1336" i="12" s="1"/>
  <c r="B1337" i="12"/>
  <c r="I1337" i="12" s="1"/>
  <c r="B1338" i="12"/>
  <c r="I1338" i="12"/>
  <c r="B1339" i="12"/>
  <c r="I1339" i="12" s="1"/>
  <c r="B1340" i="12"/>
  <c r="I1340" i="12" s="1"/>
  <c r="D1340" i="12"/>
  <c r="J1340" i="12" s="1"/>
  <c r="B1341" i="12"/>
  <c r="I1341" i="12" s="1"/>
  <c r="B1342" i="12"/>
  <c r="I1342" i="12" s="1"/>
  <c r="D1342" i="12"/>
  <c r="J1342" i="12" s="1"/>
  <c r="B1343" i="12"/>
  <c r="I1343" i="12" s="1"/>
  <c r="D1343" i="12"/>
  <c r="J1343" i="12" s="1"/>
  <c r="B1344" i="12"/>
  <c r="I1344" i="12" s="1"/>
  <c r="D1344" i="12"/>
  <c r="J1344" i="12" s="1"/>
  <c r="B1345" i="12"/>
  <c r="I1345" i="12" s="1"/>
  <c r="D1345" i="12"/>
  <c r="J1345" i="12" s="1"/>
  <c r="B1346" i="12"/>
  <c r="I1346" i="12" s="1"/>
  <c r="D1346" i="12"/>
  <c r="J1346" i="12" s="1"/>
  <c r="B1347" i="12"/>
  <c r="I1347" i="12" s="1"/>
  <c r="B1348" i="12"/>
  <c r="I1348" i="12" s="1"/>
  <c r="D1348" i="12"/>
  <c r="J1348" i="12" s="1"/>
  <c r="B1349" i="12"/>
  <c r="I1349" i="12" s="1"/>
  <c r="B1350" i="12"/>
  <c r="I1350" i="12" s="1"/>
  <c r="D1350" i="12"/>
  <c r="J1350" i="12" s="1"/>
  <c r="B1351" i="12"/>
  <c r="I1351" i="12" s="1"/>
  <c r="B1352" i="12"/>
  <c r="I1352" i="12" s="1"/>
  <c r="B1353" i="12"/>
  <c r="I1353" i="12" s="1"/>
  <c r="B1354" i="12"/>
  <c r="I1354" i="12" s="1"/>
  <c r="B1355" i="12"/>
  <c r="I1355" i="12" s="1"/>
  <c r="B1356" i="12"/>
  <c r="I1356" i="12" s="1"/>
  <c r="B1357" i="12"/>
  <c r="I1357" i="12"/>
  <c r="B1358" i="12"/>
  <c r="I1358" i="12" s="1"/>
  <c r="B1359" i="12"/>
  <c r="I1359" i="12" s="1"/>
  <c r="B1360" i="12"/>
  <c r="I1360" i="12" s="1"/>
  <c r="D1360" i="12"/>
  <c r="J1360" i="12" s="1"/>
  <c r="B1361" i="12"/>
  <c r="I1361" i="12" s="1"/>
  <c r="D1361" i="12"/>
  <c r="J1361" i="12" s="1"/>
  <c r="B1362" i="12"/>
  <c r="I1362" i="12" s="1"/>
  <c r="B1363" i="12"/>
  <c r="I1363" i="12" s="1"/>
  <c r="D1363" i="12"/>
  <c r="J1363" i="12" s="1"/>
  <c r="B1364" i="12"/>
  <c r="I1364" i="12" s="1"/>
  <c r="B1365" i="12"/>
  <c r="I1365" i="12" s="1"/>
  <c r="B1366" i="12"/>
  <c r="I1366" i="12" s="1"/>
  <c r="D1366" i="12"/>
  <c r="J1366" i="12" s="1"/>
  <c r="B1367" i="12"/>
  <c r="I1367" i="12" s="1"/>
  <c r="D1367" i="12"/>
  <c r="J1367" i="12" s="1"/>
  <c r="B1368" i="12"/>
  <c r="I1368" i="12" s="1"/>
  <c r="B1369" i="12"/>
  <c r="I1369" i="12" s="1"/>
  <c r="B1370" i="12"/>
  <c r="I1370" i="12" s="1"/>
  <c r="B1371" i="12"/>
  <c r="D1371" i="12"/>
  <c r="J1371" i="12" s="1"/>
  <c r="B1372" i="12"/>
  <c r="I1372" i="12" s="1"/>
  <c r="B1373" i="12"/>
  <c r="I1373" i="12" s="1"/>
  <c r="D1373" i="12"/>
  <c r="J1373" i="12" s="1"/>
  <c r="B1374" i="12"/>
  <c r="I1374" i="12" s="1"/>
  <c r="D1374" i="12"/>
  <c r="J1374" i="12" s="1"/>
  <c r="B1375" i="12"/>
  <c r="I1375" i="12" s="1"/>
  <c r="B1376" i="12"/>
  <c r="I1376" i="12" s="1"/>
  <c r="D1376" i="12"/>
  <c r="J1376" i="12" s="1"/>
  <c r="B1377" i="12"/>
  <c r="I1377" i="12" s="1"/>
  <c r="B1378" i="12"/>
  <c r="I1378" i="12" s="1"/>
  <c r="B1379" i="12"/>
  <c r="I1379" i="12" s="1"/>
  <c r="B1380" i="12"/>
  <c r="I1380" i="12" s="1"/>
  <c r="B1381" i="12"/>
  <c r="I1381" i="12" s="1"/>
  <c r="D1381" i="12"/>
  <c r="J1381" i="12" s="1"/>
  <c r="B1382" i="12"/>
  <c r="I1382" i="12" s="1"/>
  <c r="D1382" i="12"/>
  <c r="J1382" i="12" s="1"/>
  <c r="B1383" i="12"/>
  <c r="I1383" i="12" s="1"/>
  <c r="D1383" i="12"/>
  <c r="J1383" i="12" s="1"/>
  <c r="B1384" i="12"/>
  <c r="I1384" i="12" s="1"/>
  <c r="B1385" i="12"/>
  <c r="I1385" i="12" s="1"/>
  <c r="D1385" i="12"/>
  <c r="J1385" i="12" s="1"/>
  <c r="B1386" i="12"/>
  <c r="I1386" i="12" s="1"/>
  <c r="D1386" i="12"/>
  <c r="J1386" i="12" s="1"/>
  <c r="B1387" i="12"/>
  <c r="I1387" i="12" s="1"/>
  <c r="D1387" i="12"/>
  <c r="J1387" i="12" s="1"/>
  <c r="B1388" i="12"/>
  <c r="I1388" i="12" s="1"/>
  <c r="D1388" i="12"/>
  <c r="J1388" i="12" s="1"/>
  <c r="B1389" i="12"/>
  <c r="I1389" i="12" s="1"/>
  <c r="B1390" i="12"/>
  <c r="I1390" i="12" s="1"/>
  <c r="D1390" i="12"/>
  <c r="J1390" i="12" s="1"/>
  <c r="B1391" i="12"/>
  <c r="I1391" i="12" s="1"/>
  <c r="D1391" i="12"/>
  <c r="J1391" i="12" s="1"/>
  <c r="B1392" i="12"/>
  <c r="I1392" i="12" s="1"/>
  <c r="D1392" i="12"/>
  <c r="J1392" i="12" s="1"/>
  <c r="B1393" i="12"/>
  <c r="I1393" i="12" s="1"/>
  <c r="D1393" i="12"/>
  <c r="J1393" i="12" s="1"/>
  <c r="B1394" i="12"/>
  <c r="I1394" i="12" s="1"/>
  <c r="B1395" i="12"/>
  <c r="I1395" i="12" s="1"/>
  <c r="D1395" i="12"/>
  <c r="J1395" i="12" s="1"/>
  <c r="B1396" i="12"/>
  <c r="I1396" i="12" s="1"/>
  <c r="B1397" i="12"/>
  <c r="I1397" i="12" s="1"/>
  <c r="B1398" i="12"/>
  <c r="I1398" i="12" s="1"/>
  <c r="B1399" i="12"/>
  <c r="I1399" i="12" s="1"/>
  <c r="B1400" i="12"/>
  <c r="I1400" i="12" s="1"/>
  <c r="D1400" i="12"/>
  <c r="J1400" i="12" s="1"/>
  <c r="B1401" i="12"/>
  <c r="I1401" i="12" s="1"/>
  <c r="B1402" i="12"/>
  <c r="I1402" i="12" s="1"/>
  <c r="B1403" i="12"/>
  <c r="I1403" i="12" s="1"/>
  <c r="B1404" i="12"/>
  <c r="I1404" i="12" s="1"/>
  <c r="B1405" i="12"/>
  <c r="I1405" i="12" s="1"/>
  <c r="D1405" i="12"/>
  <c r="J1405" i="12" s="1"/>
  <c r="B1406" i="12"/>
  <c r="I1406" i="12" s="1"/>
  <c r="B1407" i="12"/>
  <c r="I1407" i="12" s="1"/>
  <c r="D1407" i="12"/>
  <c r="J1407" i="12" s="1"/>
  <c r="B1408" i="12"/>
  <c r="I1408" i="12" s="1"/>
  <c r="B1409" i="12"/>
  <c r="I1409" i="12"/>
  <c r="D1409" i="12"/>
  <c r="J1409" i="12" s="1"/>
  <c r="B1410" i="12"/>
  <c r="I1410" i="12" s="1"/>
  <c r="B1411" i="12"/>
  <c r="I1411" i="12" s="1"/>
  <c r="D1411" i="12"/>
  <c r="J1411" i="12" s="1"/>
  <c r="B1412" i="12"/>
  <c r="I1412" i="12" s="1"/>
  <c r="B1413" i="12"/>
  <c r="I1413" i="12"/>
  <c r="B1414" i="12"/>
  <c r="I1414" i="12" s="1"/>
  <c r="D1414" i="12"/>
  <c r="J1414" i="12" s="1"/>
  <c r="B1415" i="12"/>
  <c r="I1415" i="12"/>
  <c r="B1416" i="12"/>
  <c r="I1416" i="12"/>
  <c r="B1417" i="12"/>
  <c r="I1417" i="12"/>
  <c r="B1418" i="12"/>
  <c r="I1418" i="12"/>
  <c r="B1419" i="12"/>
  <c r="I1419" i="12" s="1"/>
  <c r="B1420" i="12"/>
  <c r="I1420" i="12" s="1"/>
  <c r="B1421" i="12"/>
  <c r="I1421" i="12" s="1"/>
  <c r="B1422" i="12"/>
  <c r="I1422" i="12" s="1"/>
  <c r="B1423" i="12"/>
  <c r="I1423" i="12"/>
  <c r="B1424" i="12"/>
  <c r="I1424" i="12" s="1"/>
  <c r="B1425" i="12"/>
  <c r="I1425" i="12" s="1"/>
  <c r="B1426" i="12"/>
  <c r="I1426" i="12"/>
  <c r="B1427" i="12"/>
  <c r="I1427" i="12"/>
  <c r="D1427" i="12"/>
  <c r="J1427" i="12" s="1"/>
  <c r="K1427" i="12" s="1"/>
  <c r="L1427" i="12" s="1"/>
  <c r="B1428" i="12"/>
  <c r="I1428" i="12" s="1"/>
  <c r="B1429" i="12"/>
  <c r="I1429" i="12" s="1"/>
  <c r="B1430" i="12"/>
  <c r="I1430" i="12" s="1"/>
  <c r="B1431" i="12"/>
  <c r="I1431" i="12" s="1"/>
  <c r="D1431" i="12"/>
  <c r="J1431" i="12" s="1"/>
  <c r="B1432" i="12"/>
  <c r="I1432" i="12"/>
  <c r="B1433" i="12"/>
  <c r="I1433" i="12" s="1"/>
  <c r="B1434" i="12"/>
  <c r="I1434" i="12" s="1"/>
  <c r="B1435" i="12"/>
  <c r="I1435" i="12" s="1"/>
  <c r="B1436" i="12"/>
  <c r="I1436" i="12" s="1"/>
  <c r="B1437" i="12"/>
  <c r="I1437" i="12" s="1"/>
  <c r="B1438" i="12"/>
  <c r="I1438" i="12"/>
  <c r="B1439" i="12"/>
  <c r="I1439" i="12" s="1"/>
  <c r="B1440" i="12"/>
  <c r="I1440" i="12"/>
  <c r="B1441" i="12"/>
  <c r="I1441" i="12" s="1"/>
  <c r="B1442" i="12"/>
  <c r="I1442" i="12"/>
  <c r="D1442" i="12"/>
  <c r="J1442" i="12" s="1"/>
  <c r="B1443" i="12"/>
  <c r="I1443" i="12" s="1"/>
  <c r="B1444" i="12"/>
  <c r="I1444" i="12"/>
  <c r="D1444" i="12"/>
  <c r="J1444" i="12" s="1"/>
  <c r="B1445" i="12"/>
  <c r="I1445" i="12" s="1"/>
  <c r="B1446" i="12"/>
  <c r="I1446" i="12" s="1"/>
  <c r="D1446" i="12"/>
  <c r="J1446" i="12" s="1"/>
  <c r="B1447" i="12"/>
  <c r="I1447" i="12" s="1"/>
  <c r="B1448" i="12"/>
  <c r="I1448" i="12" s="1"/>
  <c r="B1449" i="12"/>
  <c r="I1449" i="12" s="1"/>
  <c r="B1450" i="12"/>
  <c r="I1450" i="12" s="1"/>
  <c r="B1451" i="12"/>
  <c r="I1451" i="12" s="1"/>
  <c r="B1452" i="12"/>
  <c r="I1452" i="12"/>
  <c r="B1453" i="12"/>
  <c r="I1453" i="12"/>
  <c r="B1454" i="12"/>
  <c r="I1454" i="12" s="1"/>
  <c r="B1455" i="12"/>
  <c r="I1455" i="12" s="1"/>
  <c r="B1456" i="12"/>
  <c r="I1456" i="12"/>
  <c r="B1457" i="12"/>
  <c r="I1457" i="12"/>
  <c r="D1457" i="12"/>
  <c r="J1457" i="12" s="1"/>
  <c r="B1458" i="12"/>
  <c r="I1458" i="12" s="1"/>
  <c r="B1459" i="12"/>
  <c r="I1459" i="12" s="1"/>
  <c r="D1459" i="12"/>
  <c r="J1459" i="12" s="1"/>
  <c r="B1460" i="12"/>
  <c r="I1460" i="12" s="1"/>
  <c r="B1461" i="12"/>
  <c r="I1461" i="12" s="1"/>
  <c r="B1462" i="12"/>
  <c r="I1462" i="12" s="1"/>
  <c r="B1463" i="12"/>
  <c r="I1463" i="12" s="1"/>
  <c r="B1464" i="12"/>
  <c r="I1464" i="12" s="1"/>
  <c r="D1464" i="12"/>
  <c r="J1464" i="12" s="1"/>
  <c r="B1465" i="12"/>
  <c r="I1465" i="12" s="1"/>
  <c r="B1466" i="12"/>
  <c r="I1466" i="12"/>
  <c r="B1467" i="12"/>
  <c r="I1467" i="12" s="1"/>
  <c r="B1468" i="12"/>
  <c r="I1468" i="12"/>
  <c r="B1469" i="12"/>
  <c r="I1469" i="12" s="1"/>
  <c r="B1470" i="12"/>
  <c r="I1470" i="12"/>
  <c r="B1471" i="12"/>
  <c r="I1471" i="12" s="1"/>
  <c r="B1472" i="12"/>
  <c r="I1472" i="12"/>
  <c r="D1472" i="12"/>
  <c r="J1472" i="12" s="1"/>
  <c r="B1473" i="12"/>
  <c r="I1473" i="12" s="1"/>
  <c r="E1301" i="12"/>
  <c r="D1136" i="12"/>
  <c r="J1136" i="12" s="1"/>
  <c r="D1137" i="12"/>
  <c r="J1137" i="12" s="1"/>
  <c r="D1138" i="12"/>
  <c r="J1138" i="12" s="1"/>
  <c r="D1139" i="12"/>
  <c r="J1139" i="12" s="1"/>
  <c r="D1140" i="12"/>
  <c r="J1140" i="12" s="1"/>
  <c r="D1141" i="12"/>
  <c r="J1141" i="12" s="1"/>
  <c r="D1142" i="12"/>
  <c r="J1142" i="12" s="1"/>
  <c r="D1143" i="12"/>
  <c r="J1143" i="12" s="1"/>
  <c r="D1144" i="12"/>
  <c r="J1144" i="12" s="1"/>
  <c r="D1145" i="12"/>
  <c r="J1145" i="12" s="1"/>
  <c r="D1146" i="12"/>
  <c r="J1146" i="12" s="1"/>
  <c r="D1148" i="12"/>
  <c r="J1148" i="12" s="1"/>
  <c r="D1149" i="12"/>
  <c r="J1149" i="12" s="1"/>
  <c r="D1150" i="12"/>
  <c r="J1150" i="12" s="1"/>
  <c r="D1151" i="12"/>
  <c r="J1151" i="12" s="1"/>
  <c r="D1152" i="12"/>
  <c r="J1152" i="12" s="1"/>
  <c r="D1153" i="12"/>
  <c r="J1153" i="12" s="1"/>
  <c r="D1154" i="12"/>
  <c r="J1154" i="12" s="1"/>
  <c r="D1155" i="12"/>
  <c r="J1155" i="12" s="1"/>
  <c r="D1156" i="12"/>
  <c r="J1156" i="12" s="1"/>
  <c r="D1157" i="12"/>
  <c r="J1157" i="12" s="1"/>
  <c r="D1158" i="12"/>
  <c r="J1158" i="12" s="1"/>
  <c r="D1160" i="12"/>
  <c r="J1160" i="12" s="1"/>
  <c r="D1161" i="12"/>
  <c r="J1161" i="12" s="1"/>
  <c r="D1162" i="12"/>
  <c r="J1162" i="12" s="1"/>
  <c r="D1163" i="12"/>
  <c r="J1163" i="12" s="1"/>
  <c r="D1164" i="12"/>
  <c r="J1164" i="12" s="1"/>
  <c r="D1165" i="12"/>
  <c r="J1165" i="12" s="1"/>
  <c r="D1166" i="12"/>
  <c r="J1166" i="12" s="1"/>
  <c r="D1167" i="12"/>
  <c r="J1167" i="12" s="1"/>
  <c r="D1168" i="12"/>
  <c r="J1168" i="12" s="1"/>
  <c r="D1169" i="12"/>
  <c r="J1169" i="12" s="1"/>
  <c r="D1170" i="12"/>
  <c r="J1170" i="12" s="1"/>
  <c r="D1172" i="12"/>
  <c r="J1172" i="12" s="1"/>
  <c r="D1173" i="12"/>
  <c r="J1173" i="12" s="1"/>
  <c r="D1174" i="12"/>
  <c r="J1174" i="12" s="1"/>
  <c r="D1175" i="12"/>
  <c r="J1175" i="12"/>
  <c r="D1176" i="12"/>
  <c r="J1176" i="12" s="1"/>
  <c r="D1177" i="12"/>
  <c r="J1177" i="12" s="1"/>
  <c r="D1178" i="12"/>
  <c r="J1178" i="12" s="1"/>
  <c r="D1179" i="12"/>
  <c r="J1179" i="12" s="1"/>
  <c r="D1180" i="12"/>
  <c r="J1180" i="12" s="1"/>
  <c r="D1181" i="12"/>
  <c r="J1181" i="12" s="1"/>
  <c r="D1182" i="12"/>
  <c r="J1182" i="12" s="1"/>
  <c r="D1184" i="12"/>
  <c r="J1184" i="12" s="1"/>
  <c r="D1185" i="12"/>
  <c r="J1185" i="12" s="1"/>
  <c r="D1186" i="12"/>
  <c r="J1186" i="12" s="1"/>
  <c r="D1187" i="12"/>
  <c r="J1187" i="12" s="1"/>
  <c r="D1188" i="12"/>
  <c r="J1188" i="12" s="1"/>
  <c r="D1189" i="12"/>
  <c r="J1189" i="12" s="1"/>
  <c r="D1190" i="12"/>
  <c r="J1190" i="12" s="1"/>
  <c r="D1191" i="12"/>
  <c r="J1191" i="12" s="1"/>
  <c r="D1192" i="12"/>
  <c r="J1192" i="12" s="1"/>
  <c r="D1193" i="12"/>
  <c r="J1193" i="12" s="1"/>
  <c r="D1194" i="12"/>
  <c r="J1194" i="12" s="1"/>
  <c r="D1196" i="12"/>
  <c r="J1196" i="12" s="1"/>
  <c r="D1197" i="12"/>
  <c r="J1197" i="12" s="1"/>
  <c r="D1198" i="12"/>
  <c r="J1198" i="12" s="1"/>
  <c r="D1199" i="12"/>
  <c r="J1199" i="12" s="1"/>
  <c r="D1200" i="12"/>
  <c r="J1200" i="12" s="1"/>
  <c r="D1201" i="12"/>
  <c r="J1201" i="12" s="1"/>
  <c r="D1202" i="12"/>
  <c r="J1202" i="12" s="1"/>
  <c r="D1203" i="12"/>
  <c r="J1203" i="12" s="1"/>
  <c r="D1204" i="12"/>
  <c r="J1204" i="12" s="1"/>
  <c r="D1205" i="12"/>
  <c r="J1205" i="12" s="1"/>
  <c r="D1206" i="12"/>
  <c r="J1206" i="12" s="1"/>
  <c r="D1208" i="12"/>
  <c r="J1208" i="12" s="1"/>
  <c r="D1209" i="12"/>
  <c r="J1209" i="12" s="1"/>
  <c r="D1210" i="12"/>
  <c r="J1210" i="12" s="1"/>
  <c r="D1211" i="12"/>
  <c r="J1211" i="12" s="1"/>
  <c r="D1212" i="12"/>
  <c r="J1212" i="12" s="1"/>
  <c r="D1213" i="12"/>
  <c r="J1213" i="12" s="1"/>
  <c r="D1214" i="12"/>
  <c r="J1214" i="12" s="1"/>
  <c r="D1215" i="12"/>
  <c r="J1215" i="12" s="1"/>
  <c r="D1216" i="12"/>
  <c r="J1216" i="12" s="1"/>
  <c r="D1217" i="12"/>
  <c r="J1217" i="12" s="1"/>
  <c r="D1218" i="12"/>
  <c r="J1218" i="12" s="1"/>
  <c r="D1220" i="12"/>
  <c r="J1220" i="12" s="1"/>
  <c r="D1221" i="12"/>
  <c r="J1221" i="12" s="1"/>
  <c r="D1222" i="12"/>
  <c r="J1222" i="12" s="1"/>
  <c r="D1223" i="12"/>
  <c r="J1223" i="12" s="1"/>
  <c r="D1224" i="12"/>
  <c r="J1224" i="12" s="1"/>
  <c r="D1225" i="12"/>
  <c r="J1225" i="12" s="1"/>
  <c r="D1226" i="12"/>
  <c r="J1226" i="12" s="1"/>
  <c r="D1227" i="12"/>
  <c r="J1227" i="12" s="1"/>
  <c r="D1228" i="12"/>
  <c r="J1228" i="12" s="1"/>
  <c r="D1229" i="12"/>
  <c r="J1229" i="12" s="1"/>
  <c r="D1230" i="12"/>
  <c r="J1230" i="12" s="1"/>
  <c r="D1232" i="12"/>
  <c r="J1232" i="12" s="1"/>
  <c r="D1233" i="12"/>
  <c r="J1233" i="12" s="1"/>
  <c r="D1234" i="12"/>
  <c r="J1234" i="12" s="1"/>
  <c r="D1235" i="12"/>
  <c r="J1235" i="12" s="1"/>
  <c r="D1236" i="12"/>
  <c r="J1236" i="12" s="1"/>
  <c r="D1237" i="12"/>
  <c r="J1237" i="12" s="1"/>
  <c r="D1238" i="12"/>
  <c r="J1238" i="12" s="1"/>
  <c r="D1239" i="12"/>
  <c r="J1239" i="12" s="1"/>
  <c r="D1240" i="12"/>
  <c r="J1240" i="12" s="1"/>
  <c r="D1241" i="12"/>
  <c r="J1241" i="12" s="1"/>
  <c r="D1242" i="12"/>
  <c r="J1242" i="12" s="1"/>
  <c r="D1244" i="12"/>
  <c r="J1244" i="12" s="1"/>
  <c r="D1245" i="12"/>
  <c r="J1245" i="12" s="1"/>
  <c r="D1246" i="12"/>
  <c r="J1246" i="12" s="1"/>
  <c r="D1247" i="12"/>
  <c r="J1247" i="12" s="1"/>
  <c r="D1248" i="12"/>
  <c r="J1248" i="12" s="1"/>
  <c r="D1249" i="12"/>
  <c r="J1249" i="12" s="1"/>
  <c r="D1250" i="12"/>
  <c r="J1250" i="12" s="1"/>
  <c r="D1251" i="12"/>
  <c r="J1251" i="12" s="1"/>
  <c r="D1252" i="12"/>
  <c r="J1252" i="12" s="1"/>
  <c r="D1253" i="12"/>
  <c r="J1253" i="12" s="1"/>
  <c r="D1254" i="12"/>
  <c r="J1254" i="12" s="1"/>
  <c r="D1256" i="12"/>
  <c r="J1256" i="12" s="1"/>
  <c r="D1257" i="12"/>
  <c r="J1257" i="12" s="1"/>
  <c r="D1258" i="12"/>
  <c r="J1258" i="12" s="1"/>
  <c r="D1259" i="12"/>
  <c r="J1259" i="12" s="1"/>
  <c r="D1260" i="12"/>
  <c r="J1260" i="12" s="1"/>
  <c r="D1261" i="12"/>
  <c r="J1261" i="12" s="1"/>
  <c r="D1262" i="12"/>
  <c r="J1262" i="12" s="1"/>
  <c r="D1263" i="12"/>
  <c r="J1263" i="12" s="1"/>
  <c r="D1264" i="12"/>
  <c r="J1264" i="12" s="1"/>
  <c r="D1265" i="12"/>
  <c r="J1265" i="12" s="1"/>
  <c r="D1266" i="12"/>
  <c r="J1266" i="12" s="1"/>
  <c r="D1268" i="12"/>
  <c r="J1268" i="12" s="1"/>
  <c r="D1269" i="12"/>
  <c r="J1269" i="12" s="1"/>
  <c r="D1270" i="12"/>
  <c r="J1270" i="12" s="1"/>
  <c r="D1271" i="12"/>
  <c r="J1271" i="12" s="1"/>
  <c r="D1272" i="12"/>
  <c r="J1272" i="12" s="1"/>
  <c r="D1273" i="12"/>
  <c r="J1273" i="12" s="1"/>
  <c r="D1274" i="12"/>
  <c r="J1274" i="12" s="1"/>
  <c r="D1275" i="12"/>
  <c r="J1275" i="12" s="1"/>
  <c r="D1276" i="12"/>
  <c r="J1276" i="12" s="1"/>
  <c r="D1277" i="12"/>
  <c r="J1277" i="12" s="1"/>
  <c r="D1278" i="12"/>
  <c r="J1278" i="12" s="1"/>
  <c r="D1280" i="12"/>
  <c r="J1280" i="12" s="1"/>
  <c r="D1281" i="12"/>
  <c r="J1281" i="12" s="1"/>
  <c r="D1282" i="12"/>
  <c r="J1282" i="12" s="1"/>
  <c r="D1283" i="12"/>
  <c r="J1283" i="12" s="1"/>
  <c r="D1284" i="12"/>
  <c r="J1284" i="12" s="1"/>
  <c r="D1285" i="12"/>
  <c r="J1285" i="12" s="1"/>
  <c r="D1286" i="12"/>
  <c r="J1286" i="12" s="1"/>
  <c r="D1287" i="12"/>
  <c r="J1287" i="12" s="1"/>
  <c r="D1288" i="12"/>
  <c r="J1288" i="12" s="1"/>
  <c r="D1289" i="12"/>
  <c r="J1289" i="12" s="1"/>
  <c r="D1290" i="12"/>
  <c r="J1290" i="12" s="1"/>
  <c r="D1291" i="12"/>
  <c r="J1291" i="12" s="1"/>
  <c r="B976" i="12"/>
  <c r="I976" i="12" s="1"/>
  <c r="D976" i="12"/>
  <c r="J976" i="12" s="1"/>
  <c r="B977" i="12"/>
  <c r="I977" i="12" s="1"/>
  <c r="D977" i="12"/>
  <c r="J977" i="12" s="1"/>
  <c r="B978" i="12"/>
  <c r="I978" i="12" s="1"/>
  <c r="D978" i="12"/>
  <c r="J978" i="12" s="1"/>
  <c r="B979" i="12"/>
  <c r="I979" i="12" s="1"/>
  <c r="D979" i="12"/>
  <c r="J979" i="12" s="1"/>
  <c r="B980" i="12"/>
  <c r="I980" i="12" s="1"/>
  <c r="D980" i="12"/>
  <c r="J980" i="12" s="1"/>
  <c r="B981" i="12"/>
  <c r="I981" i="12" s="1"/>
  <c r="D981" i="12"/>
  <c r="J981" i="12" s="1"/>
  <c r="B982" i="12"/>
  <c r="I982" i="12" s="1"/>
  <c r="D982" i="12"/>
  <c r="J982" i="12" s="1"/>
  <c r="B983" i="12"/>
  <c r="I983" i="12" s="1"/>
  <c r="D983" i="12"/>
  <c r="J983" i="12" s="1"/>
  <c r="B984" i="12"/>
  <c r="I984" i="12" s="1"/>
  <c r="D984" i="12"/>
  <c r="J984" i="12" s="1"/>
  <c r="B985" i="12"/>
  <c r="I985" i="12" s="1"/>
  <c r="D985" i="12"/>
  <c r="J985" i="12" s="1"/>
  <c r="B986" i="12"/>
  <c r="I986" i="12" s="1"/>
  <c r="D986" i="12"/>
  <c r="J986" i="12" s="1"/>
  <c r="B987" i="12"/>
  <c r="I987" i="12" s="1"/>
  <c r="B988" i="12"/>
  <c r="I988" i="12" s="1"/>
  <c r="D988" i="12"/>
  <c r="J988" i="12" s="1"/>
  <c r="B989" i="12"/>
  <c r="I989" i="12" s="1"/>
  <c r="D989" i="12"/>
  <c r="J989" i="12" s="1"/>
  <c r="B990" i="12"/>
  <c r="I990" i="12" s="1"/>
  <c r="D990" i="12"/>
  <c r="J990" i="12" s="1"/>
  <c r="B991" i="12"/>
  <c r="I991" i="12" s="1"/>
  <c r="D991" i="12"/>
  <c r="J991" i="12" s="1"/>
  <c r="B992" i="12"/>
  <c r="I992" i="12" s="1"/>
  <c r="D992" i="12"/>
  <c r="J992" i="12" s="1"/>
  <c r="B993" i="12"/>
  <c r="I993" i="12"/>
  <c r="D993" i="12"/>
  <c r="J993" i="12" s="1"/>
  <c r="B994" i="12"/>
  <c r="I994" i="12" s="1"/>
  <c r="D994" i="12"/>
  <c r="J994" i="12" s="1"/>
  <c r="B995" i="12"/>
  <c r="I995" i="12" s="1"/>
  <c r="D995" i="12"/>
  <c r="J995" i="12" s="1"/>
  <c r="B996" i="12"/>
  <c r="I996" i="12" s="1"/>
  <c r="D996" i="12"/>
  <c r="J996" i="12" s="1"/>
  <c r="B997" i="12"/>
  <c r="I997" i="12"/>
  <c r="D997" i="12"/>
  <c r="J997" i="12" s="1"/>
  <c r="B998" i="12"/>
  <c r="I998" i="12" s="1"/>
  <c r="D998" i="12"/>
  <c r="J998" i="12" s="1"/>
  <c r="B999" i="12"/>
  <c r="I999" i="12" s="1"/>
  <c r="B1000" i="12"/>
  <c r="I1000" i="12" s="1"/>
  <c r="D1000" i="12"/>
  <c r="J1000" i="12" s="1"/>
  <c r="B1001" i="12"/>
  <c r="I1001" i="12" s="1"/>
  <c r="D1001" i="12"/>
  <c r="J1001" i="12" s="1"/>
  <c r="B1002" i="12"/>
  <c r="I1002" i="12" s="1"/>
  <c r="D1002" i="12"/>
  <c r="J1002" i="12" s="1"/>
  <c r="B1003" i="12"/>
  <c r="I1003" i="12" s="1"/>
  <c r="D1003" i="12"/>
  <c r="J1003" i="12" s="1"/>
  <c r="B1004" i="12"/>
  <c r="I1004" i="12" s="1"/>
  <c r="D1004" i="12"/>
  <c r="J1004" i="12" s="1"/>
  <c r="B1005" i="12"/>
  <c r="I1005" i="12" s="1"/>
  <c r="D1005" i="12"/>
  <c r="J1005" i="12" s="1"/>
  <c r="B1006" i="12"/>
  <c r="I1006" i="12" s="1"/>
  <c r="D1006" i="12"/>
  <c r="J1006" i="12" s="1"/>
  <c r="B1007" i="12"/>
  <c r="I1007" i="12" s="1"/>
  <c r="D1007" i="12"/>
  <c r="J1007" i="12" s="1"/>
  <c r="B1008" i="12"/>
  <c r="I1008" i="12" s="1"/>
  <c r="D1008" i="12"/>
  <c r="J1008" i="12" s="1"/>
  <c r="B1009" i="12"/>
  <c r="I1009" i="12"/>
  <c r="D1009" i="12"/>
  <c r="J1009" i="12" s="1"/>
  <c r="B1010" i="12"/>
  <c r="I1010" i="12" s="1"/>
  <c r="D1010" i="12"/>
  <c r="J1010" i="12" s="1"/>
  <c r="B1011" i="12"/>
  <c r="I1011" i="12" s="1"/>
  <c r="B1012" i="12"/>
  <c r="I1012" i="12" s="1"/>
  <c r="D1012" i="12"/>
  <c r="J1012" i="12" s="1"/>
  <c r="B1013" i="12"/>
  <c r="I1013" i="12" s="1"/>
  <c r="D1013" i="12"/>
  <c r="J1013" i="12" s="1"/>
  <c r="B1014" i="12"/>
  <c r="I1014" i="12" s="1"/>
  <c r="D1014" i="12"/>
  <c r="J1014" i="12" s="1"/>
  <c r="B1015" i="12"/>
  <c r="I1015" i="12" s="1"/>
  <c r="D1015" i="12"/>
  <c r="J1015" i="12" s="1"/>
  <c r="B1016" i="12"/>
  <c r="I1016" i="12" s="1"/>
  <c r="D1016" i="12"/>
  <c r="J1016" i="12" s="1"/>
  <c r="B1017" i="12"/>
  <c r="I1017" i="12" s="1"/>
  <c r="D1017" i="12"/>
  <c r="J1017" i="12" s="1"/>
  <c r="B1018" i="12"/>
  <c r="I1018" i="12" s="1"/>
  <c r="D1018" i="12"/>
  <c r="J1018" i="12" s="1"/>
  <c r="B1019" i="12"/>
  <c r="I1019" i="12" s="1"/>
  <c r="D1019" i="12"/>
  <c r="J1019" i="12" s="1"/>
  <c r="B1020" i="12"/>
  <c r="I1020" i="12" s="1"/>
  <c r="D1020" i="12"/>
  <c r="J1020" i="12" s="1"/>
  <c r="B1021" i="12"/>
  <c r="I1021" i="12" s="1"/>
  <c r="D1021" i="12"/>
  <c r="J1021" i="12" s="1"/>
  <c r="B1022" i="12"/>
  <c r="I1022" i="12" s="1"/>
  <c r="D1022" i="12"/>
  <c r="J1022" i="12" s="1"/>
  <c r="B1023" i="12"/>
  <c r="I1023" i="12" s="1"/>
  <c r="B1024" i="12"/>
  <c r="I1024" i="12" s="1"/>
  <c r="D1024" i="12"/>
  <c r="J1024" i="12" s="1"/>
  <c r="B1025" i="12"/>
  <c r="I1025" i="12" s="1"/>
  <c r="D1025" i="12"/>
  <c r="J1025" i="12" s="1"/>
  <c r="B1026" i="12"/>
  <c r="I1026" i="12" s="1"/>
  <c r="D1026" i="12"/>
  <c r="J1026" i="12" s="1"/>
  <c r="B1027" i="12"/>
  <c r="I1027" i="12" s="1"/>
  <c r="D1027" i="12"/>
  <c r="J1027" i="12" s="1"/>
  <c r="B1028" i="12"/>
  <c r="I1028" i="12" s="1"/>
  <c r="D1028" i="12"/>
  <c r="J1028" i="12" s="1"/>
  <c r="B1029" i="12"/>
  <c r="I1029" i="12" s="1"/>
  <c r="D1029" i="12"/>
  <c r="J1029" i="12" s="1"/>
  <c r="B1030" i="12"/>
  <c r="I1030" i="12" s="1"/>
  <c r="D1030" i="12"/>
  <c r="J1030" i="12" s="1"/>
  <c r="B1031" i="12"/>
  <c r="I1031" i="12" s="1"/>
  <c r="D1031" i="12"/>
  <c r="J1031" i="12" s="1"/>
  <c r="B1032" i="12"/>
  <c r="I1032" i="12" s="1"/>
  <c r="D1032" i="12"/>
  <c r="J1032" i="12" s="1"/>
  <c r="B1033" i="12"/>
  <c r="I1033" i="12" s="1"/>
  <c r="D1033" i="12"/>
  <c r="J1033" i="12" s="1"/>
  <c r="B1034" i="12"/>
  <c r="I1034" i="12" s="1"/>
  <c r="D1034" i="12"/>
  <c r="J1034" i="12" s="1"/>
  <c r="B1035" i="12"/>
  <c r="I1035" i="12" s="1"/>
  <c r="B1036" i="12"/>
  <c r="I1036" i="12" s="1"/>
  <c r="D1036" i="12"/>
  <c r="J1036" i="12" s="1"/>
  <c r="B1037" i="12"/>
  <c r="I1037" i="12" s="1"/>
  <c r="D1037" i="12"/>
  <c r="J1037" i="12" s="1"/>
  <c r="B1038" i="12"/>
  <c r="I1038" i="12" s="1"/>
  <c r="D1038" i="12"/>
  <c r="J1038" i="12" s="1"/>
  <c r="B1039" i="12"/>
  <c r="I1039" i="12" s="1"/>
  <c r="D1039" i="12"/>
  <c r="J1039" i="12" s="1"/>
  <c r="B1040" i="12"/>
  <c r="I1040" i="12" s="1"/>
  <c r="D1040" i="12"/>
  <c r="J1040" i="12" s="1"/>
  <c r="B1041" i="12"/>
  <c r="I1041" i="12" s="1"/>
  <c r="D1041" i="12"/>
  <c r="J1041" i="12" s="1"/>
  <c r="B1042" i="12"/>
  <c r="I1042" i="12" s="1"/>
  <c r="D1042" i="12"/>
  <c r="J1042" i="12" s="1"/>
  <c r="B1043" i="12"/>
  <c r="I1043" i="12" s="1"/>
  <c r="D1043" i="12"/>
  <c r="J1043" i="12" s="1"/>
  <c r="B1044" i="12"/>
  <c r="I1044" i="12" s="1"/>
  <c r="D1044" i="12"/>
  <c r="J1044" i="12" s="1"/>
  <c r="B1045" i="12"/>
  <c r="I1045" i="12" s="1"/>
  <c r="D1045" i="12"/>
  <c r="J1045" i="12" s="1"/>
  <c r="B1046" i="12"/>
  <c r="I1046" i="12" s="1"/>
  <c r="D1046" i="12"/>
  <c r="J1046" i="12" s="1"/>
  <c r="B1047" i="12"/>
  <c r="I1047" i="12" s="1"/>
  <c r="B1048" i="12"/>
  <c r="I1048" i="12" s="1"/>
  <c r="D1048" i="12"/>
  <c r="J1048" i="12" s="1"/>
  <c r="B1049" i="12"/>
  <c r="I1049" i="12" s="1"/>
  <c r="D1049" i="12"/>
  <c r="J1049" i="12" s="1"/>
  <c r="B1050" i="12"/>
  <c r="I1050" i="12" s="1"/>
  <c r="D1050" i="12"/>
  <c r="J1050" i="12" s="1"/>
  <c r="B1051" i="12"/>
  <c r="I1051" i="12" s="1"/>
  <c r="D1051" i="12"/>
  <c r="J1051" i="12" s="1"/>
  <c r="B1052" i="12"/>
  <c r="I1052" i="12" s="1"/>
  <c r="D1052" i="12"/>
  <c r="J1052" i="12" s="1"/>
  <c r="B1053" i="12"/>
  <c r="I1053" i="12" s="1"/>
  <c r="D1053" i="12"/>
  <c r="J1053" i="12" s="1"/>
  <c r="B1054" i="12"/>
  <c r="I1054" i="12" s="1"/>
  <c r="D1054" i="12"/>
  <c r="J1054" i="12" s="1"/>
  <c r="B1055" i="12"/>
  <c r="I1055" i="12" s="1"/>
  <c r="D1055" i="12"/>
  <c r="J1055" i="12" s="1"/>
  <c r="B1056" i="12"/>
  <c r="I1056" i="12" s="1"/>
  <c r="D1056" i="12"/>
  <c r="J1056" i="12" s="1"/>
  <c r="B1057" i="12"/>
  <c r="I1057" i="12" s="1"/>
  <c r="D1057" i="12"/>
  <c r="J1057" i="12" s="1"/>
  <c r="B1058" i="12"/>
  <c r="I1058" i="12" s="1"/>
  <c r="D1058" i="12"/>
  <c r="J1058" i="12" s="1"/>
  <c r="B1059" i="12"/>
  <c r="I1059" i="12" s="1"/>
  <c r="B1060" i="12"/>
  <c r="I1060" i="12" s="1"/>
  <c r="D1060" i="12"/>
  <c r="J1060" i="12" s="1"/>
  <c r="B1061" i="12"/>
  <c r="I1061" i="12" s="1"/>
  <c r="D1061" i="12"/>
  <c r="J1061" i="12" s="1"/>
  <c r="B1062" i="12"/>
  <c r="I1062" i="12" s="1"/>
  <c r="D1062" i="12"/>
  <c r="J1062" i="12" s="1"/>
  <c r="B1063" i="12"/>
  <c r="I1063" i="12" s="1"/>
  <c r="D1063" i="12"/>
  <c r="J1063" i="12" s="1"/>
  <c r="B1064" i="12"/>
  <c r="I1064" i="12" s="1"/>
  <c r="D1064" i="12"/>
  <c r="J1064" i="12" s="1"/>
  <c r="B1065" i="12"/>
  <c r="I1065" i="12" s="1"/>
  <c r="D1065" i="12"/>
  <c r="J1065" i="12" s="1"/>
  <c r="B1066" i="12"/>
  <c r="I1066" i="12" s="1"/>
  <c r="D1066" i="12"/>
  <c r="J1066" i="12" s="1"/>
  <c r="B1067" i="12"/>
  <c r="I1067" i="12" s="1"/>
  <c r="D1067" i="12"/>
  <c r="J1067" i="12" s="1"/>
  <c r="B1068" i="12"/>
  <c r="I1068" i="12" s="1"/>
  <c r="D1068" i="12"/>
  <c r="J1068" i="12" s="1"/>
  <c r="B1069" i="12"/>
  <c r="I1069" i="12" s="1"/>
  <c r="D1069" i="12"/>
  <c r="J1069" i="12" s="1"/>
  <c r="B1070" i="12"/>
  <c r="I1070" i="12" s="1"/>
  <c r="D1070" i="12"/>
  <c r="J1070" i="12" s="1"/>
  <c r="B1071" i="12"/>
  <c r="I1071" i="12" s="1"/>
  <c r="B1072" i="12"/>
  <c r="I1072" i="12" s="1"/>
  <c r="D1072" i="12"/>
  <c r="J1072" i="12" s="1"/>
  <c r="B1073" i="12"/>
  <c r="I1073" i="12" s="1"/>
  <c r="D1073" i="12"/>
  <c r="J1073" i="12" s="1"/>
  <c r="B1074" i="12"/>
  <c r="I1074" i="12" s="1"/>
  <c r="D1074" i="12"/>
  <c r="J1074" i="12" s="1"/>
  <c r="B1075" i="12"/>
  <c r="I1075" i="12" s="1"/>
  <c r="D1075" i="12"/>
  <c r="J1075" i="12" s="1"/>
  <c r="B1076" i="12"/>
  <c r="I1076" i="12" s="1"/>
  <c r="D1076" i="12"/>
  <c r="J1076" i="12" s="1"/>
  <c r="B1077" i="12"/>
  <c r="I1077" i="12" s="1"/>
  <c r="D1077" i="12"/>
  <c r="J1077" i="12" s="1"/>
  <c r="B1078" i="12"/>
  <c r="I1078" i="12" s="1"/>
  <c r="D1078" i="12"/>
  <c r="J1078" i="12" s="1"/>
  <c r="B1079" i="12"/>
  <c r="I1079" i="12" s="1"/>
  <c r="D1079" i="12"/>
  <c r="J1079" i="12" s="1"/>
  <c r="B1080" i="12"/>
  <c r="I1080" i="12" s="1"/>
  <c r="D1080" i="12"/>
  <c r="J1080" i="12" s="1"/>
  <c r="B1081" i="12"/>
  <c r="I1081" i="12" s="1"/>
  <c r="D1081" i="12"/>
  <c r="J1081" i="12" s="1"/>
  <c r="B1082" i="12"/>
  <c r="I1082" i="12" s="1"/>
  <c r="D1082" i="12"/>
  <c r="J1082" i="12" s="1"/>
  <c r="B1083" i="12"/>
  <c r="I1083" i="12" s="1"/>
  <c r="B1084" i="12"/>
  <c r="I1084" i="12" s="1"/>
  <c r="D1084" i="12"/>
  <c r="J1084" i="12" s="1"/>
  <c r="B1085" i="12"/>
  <c r="I1085" i="12" s="1"/>
  <c r="D1085" i="12"/>
  <c r="J1085" i="12" s="1"/>
  <c r="B1086" i="12"/>
  <c r="I1086" i="12" s="1"/>
  <c r="D1086" i="12"/>
  <c r="J1086" i="12" s="1"/>
  <c r="B1087" i="12"/>
  <c r="I1087" i="12" s="1"/>
  <c r="D1087" i="12"/>
  <c r="J1087" i="12" s="1"/>
  <c r="B1088" i="12"/>
  <c r="I1088" i="12" s="1"/>
  <c r="D1088" i="12"/>
  <c r="J1088" i="12" s="1"/>
  <c r="B1089" i="12"/>
  <c r="I1089" i="12" s="1"/>
  <c r="D1089" i="12"/>
  <c r="J1089" i="12" s="1"/>
  <c r="B1090" i="12"/>
  <c r="I1090" i="12" s="1"/>
  <c r="D1090" i="12"/>
  <c r="J1090" i="12" s="1"/>
  <c r="B1091" i="12"/>
  <c r="I1091" i="12" s="1"/>
  <c r="D1091" i="12"/>
  <c r="J1091" i="12" s="1"/>
  <c r="B1092" i="12"/>
  <c r="I1092" i="12" s="1"/>
  <c r="D1092" i="12"/>
  <c r="J1092" i="12" s="1"/>
  <c r="B1093" i="12"/>
  <c r="I1093" i="12" s="1"/>
  <c r="D1093" i="12"/>
  <c r="J1093" i="12" s="1"/>
  <c r="B1094" i="12"/>
  <c r="I1094" i="12" s="1"/>
  <c r="D1094" i="12"/>
  <c r="J1094" i="12" s="1"/>
  <c r="B1095" i="12"/>
  <c r="I1095" i="12" s="1"/>
  <c r="B1096" i="12"/>
  <c r="I1096" i="12" s="1"/>
  <c r="D1096" i="12"/>
  <c r="J1096" i="12" s="1"/>
  <c r="B1097" i="12"/>
  <c r="I1097" i="12" s="1"/>
  <c r="D1097" i="12"/>
  <c r="J1097" i="12" s="1"/>
  <c r="B1098" i="12"/>
  <c r="I1098" i="12" s="1"/>
  <c r="D1098" i="12"/>
  <c r="J1098" i="12" s="1"/>
  <c r="B1099" i="12"/>
  <c r="I1099" i="12" s="1"/>
  <c r="D1099" i="12"/>
  <c r="J1099" i="12" s="1"/>
  <c r="B1100" i="12"/>
  <c r="I1100" i="12" s="1"/>
  <c r="D1100" i="12"/>
  <c r="J1100" i="12" s="1"/>
  <c r="B1101" i="12"/>
  <c r="I1101" i="12" s="1"/>
  <c r="D1101" i="12"/>
  <c r="J1101" i="12" s="1"/>
  <c r="B1102" i="12"/>
  <c r="I1102" i="12" s="1"/>
  <c r="D1102" i="12"/>
  <c r="J1102" i="12" s="1"/>
  <c r="B1103" i="12"/>
  <c r="I1103" i="12" s="1"/>
  <c r="D1103" i="12"/>
  <c r="J1103" i="12" s="1"/>
  <c r="B1104" i="12"/>
  <c r="I1104" i="12" s="1"/>
  <c r="D1104" i="12"/>
  <c r="J1104" i="12" s="1"/>
  <c r="B1105" i="12"/>
  <c r="I1105" i="12" s="1"/>
  <c r="D1105" i="12"/>
  <c r="J1105" i="12" s="1"/>
  <c r="B1106" i="12"/>
  <c r="I1106" i="12" s="1"/>
  <c r="D1106" i="12"/>
  <c r="J1106" i="12" s="1"/>
  <c r="B1107" i="12"/>
  <c r="I1107" i="12" s="1"/>
  <c r="B1108" i="12"/>
  <c r="I1108" i="12" s="1"/>
  <c r="D1108" i="12"/>
  <c r="J1108" i="12" s="1"/>
  <c r="B1109" i="12"/>
  <c r="I1109" i="12" s="1"/>
  <c r="D1109" i="12"/>
  <c r="J1109" i="12" s="1"/>
  <c r="B1110" i="12"/>
  <c r="I1110" i="12" s="1"/>
  <c r="D1110" i="12"/>
  <c r="J1110" i="12" s="1"/>
  <c r="B1111" i="12"/>
  <c r="I1111" i="12" s="1"/>
  <c r="D1111" i="12"/>
  <c r="J1111" i="12" s="1"/>
  <c r="B1112" i="12"/>
  <c r="I1112" i="12" s="1"/>
  <c r="D1112" i="12"/>
  <c r="J1112" i="12" s="1"/>
  <c r="B1113" i="12"/>
  <c r="I1113" i="12" s="1"/>
  <c r="D1113" i="12"/>
  <c r="J1113" i="12" s="1"/>
  <c r="B1114" i="12"/>
  <c r="I1114" i="12" s="1"/>
  <c r="D1114" i="12"/>
  <c r="J1114" i="12" s="1"/>
  <c r="B1115" i="12"/>
  <c r="I1115" i="12" s="1"/>
  <c r="D1115" i="12"/>
  <c r="J1115" i="12" s="1"/>
  <c r="B1116" i="12"/>
  <c r="I1116" i="12"/>
  <c r="D1116" i="12"/>
  <c r="J1116" i="12" s="1"/>
  <c r="B1117" i="12"/>
  <c r="I1117" i="12" s="1"/>
  <c r="D1117" i="12"/>
  <c r="J1117" i="12" s="1"/>
  <c r="B1118" i="12"/>
  <c r="I1118" i="12" s="1"/>
  <c r="D1118" i="12"/>
  <c r="J1118" i="12" s="1"/>
  <c r="B1119" i="12"/>
  <c r="I1119" i="12" s="1"/>
  <c r="D1119" i="12"/>
  <c r="J1119" i="12" s="1"/>
  <c r="E971" i="12"/>
  <c r="B826" i="12"/>
  <c r="I826" i="12" s="1"/>
  <c r="D826" i="12"/>
  <c r="J826" i="12" s="1"/>
  <c r="B827" i="12"/>
  <c r="I827" i="12" s="1"/>
  <c r="D827" i="12"/>
  <c r="J827" i="12" s="1"/>
  <c r="B828" i="12"/>
  <c r="I828" i="12" s="1"/>
  <c r="D828" i="12"/>
  <c r="J828" i="12" s="1"/>
  <c r="B829" i="12"/>
  <c r="I829" i="12" s="1"/>
  <c r="D829" i="12"/>
  <c r="J829" i="12" s="1"/>
  <c r="B830" i="12"/>
  <c r="I830" i="12" s="1"/>
  <c r="D830" i="12"/>
  <c r="J830" i="12" s="1"/>
  <c r="B831" i="12"/>
  <c r="I831" i="12" s="1"/>
  <c r="D831" i="12"/>
  <c r="J831" i="12" s="1"/>
  <c r="B832" i="12"/>
  <c r="I832" i="12" s="1"/>
  <c r="D832" i="12"/>
  <c r="J832" i="12" s="1"/>
  <c r="B833" i="12"/>
  <c r="I833" i="12" s="1"/>
  <c r="D833" i="12"/>
  <c r="J833" i="12" s="1"/>
  <c r="B834" i="12"/>
  <c r="I834" i="12" s="1"/>
  <c r="D834" i="12"/>
  <c r="J834" i="12" s="1"/>
  <c r="B835" i="12"/>
  <c r="I835" i="12" s="1"/>
  <c r="D835" i="12"/>
  <c r="J835" i="12" s="1"/>
  <c r="B836" i="12"/>
  <c r="I836" i="12" s="1"/>
  <c r="D836" i="12"/>
  <c r="J836" i="12" s="1"/>
  <c r="B837" i="12"/>
  <c r="I837" i="12" s="1"/>
  <c r="B838" i="12"/>
  <c r="I838" i="12" s="1"/>
  <c r="D838" i="12"/>
  <c r="J838" i="12" s="1"/>
  <c r="B839" i="12"/>
  <c r="I839" i="12" s="1"/>
  <c r="D839" i="12"/>
  <c r="J839" i="12" s="1"/>
  <c r="B840" i="12"/>
  <c r="I840" i="12" s="1"/>
  <c r="D840" i="12"/>
  <c r="J840" i="12" s="1"/>
  <c r="B841" i="12"/>
  <c r="I841" i="12" s="1"/>
  <c r="D841" i="12"/>
  <c r="J841" i="12" s="1"/>
  <c r="B842" i="12"/>
  <c r="I842" i="12" s="1"/>
  <c r="D842" i="12"/>
  <c r="J842" i="12" s="1"/>
  <c r="B843" i="12"/>
  <c r="I843" i="12" s="1"/>
  <c r="D843" i="12"/>
  <c r="J843" i="12" s="1"/>
  <c r="B844" i="12"/>
  <c r="I844" i="12" s="1"/>
  <c r="D844" i="12"/>
  <c r="J844" i="12" s="1"/>
  <c r="B845" i="12"/>
  <c r="I845" i="12" s="1"/>
  <c r="D845" i="12"/>
  <c r="J845" i="12" s="1"/>
  <c r="B846" i="12"/>
  <c r="I846" i="12" s="1"/>
  <c r="D846" i="12"/>
  <c r="J846" i="12" s="1"/>
  <c r="B847" i="12"/>
  <c r="I847" i="12" s="1"/>
  <c r="D847" i="12"/>
  <c r="J847" i="12" s="1"/>
  <c r="B848" i="12"/>
  <c r="I848" i="12" s="1"/>
  <c r="D848" i="12"/>
  <c r="J848" i="12" s="1"/>
  <c r="B849" i="12"/>
  <c r="I849" i="12" s="1"/>
  <c r="B850" i="12"/>
  <c r="I850" i="12" s="1"/>
  <c r="D850" i="12"/>
  <c r="J850" i="12" s="1"/>
  <c r="B851" i="12"/>
  <c r="D851" i="12"/>
  <c r="J851" i="12" s="1"/>
  <c r="B852" i="12"/>
  <c r="I852" i="12" s="1"/>
  <c r="D852" i="12"/>
  <c r="J852" i="12" s="1"/>
  <c r="B853" i="12"/>
  <c r="D853" i="12"/>
  <c r="J853" i="12" s="1"/>
  <c r="B854" i="12"/>
  <c r="I854" i="12" s="1"/>
  <c r="D854" i="12"/>
  <c r="J854" i="12" s="1"/>
  <c r="B855" i="12"/>
  <c r="D855" i="12"/>
  <c r="J855" i="12" s="1"/>
  <c r="B856" i="12"/>
  <c r="I856" i="12" s="1"/>
  <c r="D856" i="12"/>
  <c r="J856" i="12" s="1"/>
  <c r="B857" i="12"/>
  <c r="D857" i="12"/>
  <c r="J857" i="12" s="1"/>
  <c r="B858" i="12"/>
  <c r="I858" i="12" s="1"/>
  <c r="D858" i="12"/>
  <c r="J858" i="12" s="1"/>
  <c r="B859" i="12"/>
  <c r="D859" i="12"/>
  <c r="J859" i="12" s="1"/>
  <c r="B860" i="12"/>
  <c r="I860" i="12" s="1"/>
  <c r="D860" i="12"/>
  <c r="J860" i="12" s="1"/>
  <c r="B861" i="12"/>
  <c r="I861" i="12" s="1"/>
  <c r="B862" i="12"/>
  <c r="I862" i="12" s="1"/>
  <c r="D862" i="12"/>
  <c r="J862" i="12" s="1"/>
  <c r="B863" i="12"/>
  <c r="I863" i="12" s="1"/>
  <c r="D863" i="12"/>
  <c r="B864" i="12"/>
  <c r="I864" i="12" s="1"/>
  <c r="D864" i="12"/>
  <c r="J864" i="12" s="1"/>
  <c r="B865" i="12"/>
  <c r="I865" i="12" s="1"/>
  <c r="D865" i="12"/>
  <c r="J865" i="12" s="1"/>
  <c r="B866" i="12"/>
  <c r="I866" i="12" s="1"/>
  <c r="D866" i="12"/>
  <c r="J866" i="12" s="1"/>
  <c r="B867" i="12"/>
  <c r="I867" i="12" s="1"/>
  <c r="D867" i="12"/>
  <c r="B868" i="12"/>
  <c r="I868" i="12" s="1"/>
  <c r="D868" i="12"/>
  <c r="J868" i="12" s="1"/>
  <c r="B869" i="12"/>
  <c r="I869" i="12" s="1"/>
  <c r="D869" i="12"/>
  <c r="B870" i="12"/>
  <c r="I870" i="12" s="1"/>
  <c r="D870" i="12"/>
  <c r="J870" i="12" s="1"/>
  <c r="B871" i="12"/>
  <c r="I871" i="12" s="1"/>
  <c r="D871" i="12"/>
  <c r="B872" i="12"/>
  <c r="I872" i="12" s="1"/>
  <c r="D872" i="12"/>
  <c r="J872" i="12" s="1"/>
  <c r="B873" i="12"/>
  <c r="I873" i="12" s="1"/>
  <c r="B874" i="12"/>
  <c r="I874" i="12" s="1"/>
  <c r="D874" i="12"/>
  <c r="J874" i="12" s="1"/>
  <c r="B875" i="12"/>
  <c r="I875" i="12" s="1"/>
  <c r="D875" i="12"/>
  <c r="J875" i="12" s="1"/>
  <c r="B876" i="12"/>
  <c r="D876" i="12"/>
  <c r="J876" i="12" s="1"/>
  <c r="B877" i="12"/>
  <c r="I877" i="12" s="1"/>
  <c r="D877" i="12"/>
  <c r="J877" i="12" s="1"/>
  <c r="B878" i="12"/>
  <c r="D878" i="12"/>
  <c r="J878" i="12" s="1"/>
  <c r="B879" i="12"/>
  <c r="I879" i="12" s="1"/>
  <c r="D879" i="12"/>
  <c r="J879" i="12" s="1"/>
  <c r="B880" i="12"/>
  <c r="D880" i="12"/>
  <c r="J880" i="12" s="1"/>
  <c r="B881" i="12"/>
  <c r="I881" i="12" s="1"/>
  <c r="D881" i="12"/>
  <c r="J881" i="12" s="1"/>
  <c r="B882" i="12"/>
  <c r="I882" i="12" s="1"/>
  <c r="D882" i="12"/>
  <c r="J882" i="12" s="1"/>
  <c r="B883" i="12"/>
  <c r="I883" i="12" s="1"/>
  <c r="D883" i="12"/>
  <c r="J883" i="12" s="1"/>
  <c r="B884" i="12"/>
  <c r="D884" i="12"/>
  <c r="J884" i="12" s="1"/>
  <c r="B885" i="12"/>
  <c r="I885" i="12" s="1"/>
  <c r="B886" i="12"/>
  <c r="I886" i="12" s="1"/>
  <c r="D886" i="12"/>
  <c r="B887" i="12"/>
  <c r="I887" i="12" s="1"/>
  <c r="D887" i="12"/>
  <c r="J887" i="12" s="1"/>
  <c r="B888" i="12"/>
  <c r="I888" i="12" s="1"/>
  <c r="D888" i="12"/>
  <c r="J888" i="12" s="1"/>
  <c r="B889" i="12"/>
  <c r="I889" i="12" s="1"/>
  <c r="D889" i="12"/>
  <c r="J889" i="12" s="1"/>
  <c r="B890" i="12"/>
  <c r="I890" i="12" s="1"/>
  <c r="D890" i="12"/>
  <c r="B891" i="12"/>
  <c r="I891" i="12" s="1"/>
  <c r="D891" i="12"/>
  <c r="J891" i="12" s="1"/>
  <c r="B892" i="12"/>
  <c r="I892" i="12" s="1"/>
  <c r="D892" i="12"/>
  <c r="J892" i="12" s="1"/>
  <c r="B893" i="12"/>
  <c r="I893" i="12" s="1"/>
  <c r="D893" i="12"/>
  <c r="J893" i="12" s="1"/>
  <c r="B894" i="12"/>
  <c r="I894" i="12" s="1"/>
  <c r="D894" i="12"/>
  <c r="B895" i="12"/>
  <c r="I895" i="12" s="1"/>
  <c r="D895" i="12"/>
  <c r="J895" i="12" s="1"/>
  <c r="B896" i="12"/>
  <c r="I896" i="12" s="1"/>
  <c r="D896" i="12"/>
  <c r="J896" i="12" s="1"/>
  <c r="B897" i="12"/>
  <c r="I897" i="12" s="1"/>
  <c r="B898" i="12"/>
  <c r="I898" i="12" s="1"/>
  <c r="D898" i="12"/>
  <c r="J898" i="12" s="1"/>
  <c r="B899" i="12"/>
  <c r="D899" i="12"/>
  <c r="J899" i="12" s="1"/>
  <c r="B900" i="12"/>
  <c r="I900" i="12" s="1"/>
  <c r="D900" i="12"/>
  <c r="J900" i="12" s="1"/>
  <c r="B901" i="12"/>
  <c r="I901" i="12" s="1"/>
  <c r="D901" i="12"/>
  <c r="J901" i="12" s="1"/>
  <c r="B902" i="12"/>
  <c r="I902" i="12" s="1"/>
  <c r="D902" i="12"/>
  <c r="J902" i="12" s="1"/>
  <c r="B903" i="12"/>
  <c r="D903" i="12"/>
  <c r="J903" i="12" s="1"/>
  <c r="B904" i="12"/>
  <c r="I904" i="12" s="1"/>
  <c r="D904" i="12"/>
  <c r="J904" i="12" s="1"/>
  <c r="B905" i="12"/>
  <c r="I905" i="12" s="1"/>
  <c r="D905" i="12"/>
  <c r="J905" i="12" s="1"/>
  <c r="B906" i="12"/>
  <c r="I906" i="12" s="1"/>
  <c r="D906" i="12"/>
  <c r="J906" i="12" s="1"/>
  <c r="B907" i="12"/>
  <c r="D907" i="12"/>
  <c r="J907" i="12" s="1"/>
  <c r="B908" i="12"/>
  <c r="I908" i="12" s="1"/>
  <c r="D908" i="12"/>
  <c r="J908" i="12" s="1"/>
  <c r="B909" i="12"/>
  <c r="I909" i="12" s="1"/>
  <c r="B910" i="12"/>
  <c r="I910" i="12" s="1"/>
  <c r="D910" i="12"/>
  <c r="J910" i="12" s="1"/>
  <c r="B911" i="12"/>
  <c r="I911" i="12" s="1"/>
  <c r="D911" i="12"/>
  <c r="J911" i="12" s="1"/>
  <c r="B912" i="12"/>
  <c r="I912" i="12" s="1"/>
  <c r="D912" i="12"/>
  <c r="J912" i="12" s="1"/>
  <c r="B913" i="12"/>
  <c r="I913" i="12" s="1"/>
  <c r="D913" i="12"/>
  <c r="B914" i="12"/>
  <c r="I914" i="12" s="1"/>
  <c r="D914" i="12"/>
  <c r="J914" i="12" s="1"/>
  <c r="B915" i="12"/>
  <c r="I915" i="12" s="1"/>
  <c r="D915" i="12"/>
  <c r="B916" i="12"/>
  <c r="I916" i="12" s="1"/>
  <c r="D916" i="12"/>
  <c r="J916" i="12" s="1"/>
  <c r="B917" i="12"/>
  <c r="I917" i="12" s="1"/>
  <c r="D917" i="12"/>
  <c r="B918" i="12"/>
  <c r="I918" i="12" s="1"/>
  <c r="D918" i="12"/>
  <c r="J918" i="12" s="1"/>
  <c r="B919" i="12"/>
  <c r="I919" i="12" s="1"/>
  <c r="D919" i="12"/>
  <c r="B920" i="12"/>
  <c r="I920" i="12" s="1"/>
  <c r="D920" i="12"/>
  <c r="J920" i="12" s="1"/>
  <c r="B921" i="12"/>
  <c r="I921" i="12"/>
  <c r="B922" i="12"/>
  <c r="I922" i="12"/>
  <c r="D922" i="12"/>
  <c r="J922" i="12" s="1"/>
  <c r="B923" i="12"/>
  <c r="I923" i="12" s="1"/>
  <c r="D923" i="12"/>
  <c r="J923" i="12" s="1"/>
  <c r="B924" i="12"/>
  <c r="I924" i="12" s="1"/>
  <c r="D924" i="12"/>
  <c r="J924" i="12" s="1"/>
  <c r="B925" i="12"/>
  <c r="I925" i="12" s="1"/>
  <c r="D925" i="12"/>
  <c r="J925" i="12" s="1"/>
  <c r="B926" i="12"/>
  <c r="I926" i="12" s="1"/>
  <c r="D926" i="12"/>
  <c r="J926" i="12" s="1"/>
  <c r="B927" i="12"/>
  <c r="I927" i="12" s="1"/>
  <c r="D927" i="12"/>
  <c r="J927" i="12" s="1"/>
  <c r="B928" i="12"/>
  <c r="I928" i="12" s="1"/>
  <c r="D928" i="12"/>
  <c r="J928" i="12" s="1"/>
  <c r="B929" i="12"/>
  <c r="I929" i="12" s="1"/>
  <c r="D929" i="12"/>
  <c r="J929" i="12" s="1"/>
  <c r="B930" i="12"/>
  <c r="I930" i="12" s="1"/>
  <c r="D930" i="12"/>
  <c r="J930" i="12" s="1"/>
  <c r="B931" i="12"/>
  <c r="I931" i="12" s="1"/>
  <c r="D931" i="12"/>
  <c r="J931" i="12" s="1"/>
  <c r="B932" i="12"/>
  <c r="I932" i="12" s="1"/>
  <c r="D932" i="12"/>
  <c r="J932" i="12" s="1"/>
  <c r="B933" i="12"/>
  <c r="I933" i="12" s="1"/>
  <c r="B934" i="12"/>
  <c r="I934" i="12" s="1"/>
  <c r="D934" i="12"/>
  <c r="J934" i="12" s="1"/>
  <c r="B935" i="12"/>
  <c r="I935" i="12" s="1"/>
  <c r="D935" i="12"/>
  <c r="J935" i="12" s="1"/>
  <c r="B936" i="12"/>
  <c r="I936" i="12" s="1"/>
  <c r="D936" i="12"/>
  <c r="J936" i="12" s="1"/>
  <c r="B937" i="12"/>
  <c r="I937" i="12" s="1"/>
  <c r="D937" i="12"/>
  <c r="B938" i="12"/>
  <c r="I938" i="12" s="1"/>
  <c r="D938" i="12"/>
  <c r="J938" i="12" s="1"/>
  <c r="B939" i="12"/>
  <c r="I939" i="12" s="1"/>
  <c r="D939" i="12"/>
  <c r="J939" i="12" s="1"/>
  <c r="B940" i="12"/>
  <c r="I940" i="12" s="1"/>
  <c r="D940" i="12"/>
  <c r="J940" i="12" s="1"/>
  <c r="B941" i="12"/>
  <c r="I941" i="12" s="1"/>
  <c r="D941" i="12"/>
  <c r="B942" i="12"/>
  <c r="I942" i="12" s="1"/>
  <c r="D942" i="12"/>
  <c r="J942" i="12" s="1"/>
  <c r="B943" i="12"/>
  <c r="I943" i="12" s="1"/>
  <c r="D943" i="12"/>
  <c r="J943" i="12" s="1"/>
  <c r="B944" i="12"/>
  <c r="I944" i="12" s="1"/>
  <c r="D944" i="12"/>
  <c r="J944" i="12" s="1"/>
  <c r="B945" i="12"/>
  <c r="I945" i="12" s="1"/>
  <c r="B946" i="12"/>
  <c r="D946" i="12"/>
  <c r="J946" i="12" s="1"/>
  <c r="B947" i="12"/>
  <c r="I947" i="12" s="1"/>
  <c r="D947" i="12"/>
  <c r="J947" i="12" s="1"/>
  <c r="B948" i="12"/>
  <c r="D948" i="12"/>
  <c r="J948" i="12" s="1"/>
  <c r="B949" i="12"/>
  <c r="I949" i="12" s="1"/>
  <c r="D949" i="12"/>
  <c r="J949" i="12" s="1"/>
  <c r="B950" i="12"/>
  <c r="I950" i="12" s="1"/>
  <c r="D950" i="12"/>
  <c r="J950" i="12" s="1"/>
  <c r="B951" i="12"/>
  <c r="I951" i="12" s="1"/>
  <c r="D951" i="12"/>
  <c r="J951" i="12" s="1"/>
  <c r="B952" i="12"/>
  <c r="D952" i="12"/>
  <c r="J952" i="12" s="1"/>
  <c r="B953" i="12"/>
  <c r="I953" i="12" s="1"/>
  <c r="D953" i="12"/>
  <c r="J953" i="12" s="1"/>
  <c r="B954" i="12"/>
  <c r="D954" i="12"/>
  <c r="J954" i="12" s="1"/>
  <c r="B955" i="12"/>
  <c r="I955" i="12" s="1"/>
  <c r="D955" i="12"/>
  <c r="J955" i="12" s="1"/>
  <c r="B956" i="12"/>
  <c r="D956" i="12"/>
  <c r="J956" i="12" s="1"/>
  <c r="B957" i="12"/>
  <c r="I957" i="12" s="1"/>
  <c r="D957" i="12"/>
  <c r="J957" i="12" s="1"/>
  <c r="E821" i="12"/>
  <c r="B686" i="12"/>
  <c r="I686" i="12" s="1"/>
  <c r="D686" i="12"/>
  <c r="J686" i="12" s="1"/>
  <c r="B687" i="12"/>
  <c r="I687" i="12" s="1"/>
  <c r="D687" i="12"/>
  <c r="J687" i="12" s="1"/>
  <c r="B688" i="12"/>
  <c r="I688" i="12" s="1"/>
  <c r="D688" i="12"/>
  <c r="J688" i="12" s="1"/>
  <c r="B689" i="12"/>
  <c r="I689" i="12" s="1"/>
  <c r="D689" i="12"/>
  <c r="B690" i="12"/>
  <c r="I690" i="12" s="1"/>
  <c r="D690" i="12"/>
  <c r="J690" i="12" s="1"/>
  <c r="B691" i="12"/>
  <c r="I691" i="12" s="1"/>
  <c r="D691" i="12"/>
  <c r="J691" i="12" s="1"/>
  <c r="B692" i="12"/>
  <c r="I692" i="12" s="1"/>
  <c r="D692" i="12"/>
  <c r="J692" i="12" s="1"/>
  <c r="B693" i="12"/>
  <c r="I693" i="12" s="1"/>
  <c r="D693" i="12"/>
  <c r="B694" i="12"/>
  <c r="I694" i="12" s="1"/>
  <c r="D694" i="12"/>
  <c r="J694" i="12" s="1"/>
  <c r="B695" i="12"/>
  <c r="I695" i="12" s="1"/>
  <c r="D695" i="12"/>
  <c r="J695" i="12" s="1"/>
  <c r="B696" i="12"/>
  <c r="I696" i="12" s="1"/>
  <c r="D696" i="12"/>
  <c r="J696" i="12" s="1"/>
  <c r="B697" i="12"/>
  <c r="I697" i="12" s="1"/>
  <c r="B698" i="12"/>
  <c r="I698" i="12" s="1"/>
  <c r="D698" i="12"/>
  <c r="J698" i="12" s="1"/>
  <c r="B699" i="12"/>
  <c r="I699" i="12" s="1"/>
  <c r="D699" i="12"/>
  <c r="J699" i="12" s="1"/>
  <c r="B700" i="12"/>
  <c r="I700" i="12" s="1"/>
  <c r="D700" i="12"/>
  <c r="J700" i="12" s="1"/>
  <c r="B701" i="12"/>
  <c r="I701" i="12" s="1"/>
  <c r="D701" i="12"/>
  <c r="J701" i="12" s="1"/>
  <c r="B702" i="12"/>
  <c r="I702" i="12" s="1"/>
  <c r="D702" i="12"/>
  <c r="J702" i="12" s="1"/>
  <c r="B703" i="12"/>
  <c r="I703" i="12" s="1"/>
  <c r="D703" i="12"/>
  <c r="J703" i="12" s="1"/>
  <c r="B704" i="12"/>
  <c r="I704" i="12" s="1"/>
  <c r="D704" i="12"/>
  <c r="J704" i="12" s="1"/>
  <c r="B705" i="12"/>
  <c r="I705" i="12" s="1"/>
  <c r="D705" i="12"/>
  <c r="J705" i="12" s="1"/>
  <c r="B706" i="12"/>
  <c r="I706" i="12" s="1"/>
  <c r="D706" i="12"/>
  <c r="J706" i="12" s="1"/>
  <c r="B707" i="12"/>
  <c r="I707" i="12" s="1"/>
  <c r="D707" i="12"/>
  <c r="J707" i="12" s="1"/>
  <c r="B708" i="12"/>
  <c r="I708" i="12" s="1"/>
  <c r="D708" i="12"/>
  <c r="J708" i="12" s="1"/>
  <c r="B709" i="12"/>
  <c r="I709" i="12" s="1"/>
  <c r="B710" i="12"/>
  <c r="I710" i="12" s="1"/>
  <c r="D710" i="12"/>
  <c r="B711" i="12"/>
  <c r="I711" i="12" s="1"/>
  <c r="D711" i="12"/>
  <c r="J711" i="12" s="1"/>
  <c r="B712" i="12"/>
  <c r="I712" i="12" s="1"/>
  <c r="D712" i="12"/>
  <c r="B713" i="12"/>
  <c r="I713" i="12" s="1"/>
  <c r="D713" i="12"/>
  <c r="J713" i="12" s="1"/>
  <c r="B714" i="12"/>
  <c r="I714" i="12" s="1"/>
  <c r="D714" i="12"/>
  <c r="B715" i="12"/>
  <c r="I715" i="12" s="1"/>
  <c r="D715" i="12"/>
  <c r="J715" i="12" s="1"/>
  <c r="B716" i="12"/>
  <c r="I716" i="12" s="1"/>
  <c r="D716" i="12"/>
  <c r="B717" i="12"/>
  <c r="I717" i="12" s="1"/>
  <c r="D717" i="12"/>
  <c r="J717" i="12" s="1"/>
  <c r="B718" i="12"/>
  <c r="I718" i="12" s="1"/>
  <c r="D718" i="12"/>
  <c r="B719" i="12"/>
  <c r="I719" i="12" s="1"/>
  <c r="D719" i="12"/>
  <c r="J719" i="12" s="1"/>
  <c r="B720" i="12"/>
  <c r="I720" i="12" s="1"/>
  <c r="D720" i="12"/>
  <c r="J720" i="12" s="1"/>
  <c r="B721" i="12"/>
  <c r="I721" i="12" s="1"/>
  <c r="B722" i="12"/>
  <c r="I722" i="12" s="1"/>
  <c r="D722" i="12"/>
  <c r="J722" i="12" s="1"/>
  <c r="B723" i="12"/>
  <c r="I723" i="12" s="1"/>
  <c r="D723" i="12"/>
  <c r="J723" i="12" s="1"/>
  <c r="B724" i="12"/>
  <c r="I724" i="12" s="1"/>
  <c r="D724" i="12"/>
  <c r="J724" i="12" s="1"/>
  <c r="B725" i="12"/>
  <c r="I725" i="12" s="1"/>
  <c r="D725" i="12"/>
  <c r="J725" i="12" s="1"/>
  <c r="B726" i="12"/>
  <c r="I726" i="12" s="1"/>
  <c r="D726" i="12"/>
  <c r="J726" i="12" s="1"/>
  <c r="B727" i="12"/>
  <c r="D727" i="12"/>
  <c r="J727" i="12" s="1"/>
  <c r="B728" i="12"/>
  <c r="I728" i="12" s="1"/>
  <c r="D728" i="12"/>
  <c r="J728" i="12" s="1"/>
  <c r="B729" i="12"/>
  <c r="I729" i="12" s="1"/>
  <c r="D729" i="12"/>
  <c r="J729" i="12" s="1"/>
  <c r="B730" i="12"/>
  <c r="I730" i="12" s="1"/>
  <c r="D730" i="12"/>
  <c r="J730" i="12" s="1"/>
  <c r="B731" i="12"/>
  <c r="D731" i="12"/>
  <c r="J731" i="12" s="1"/>
  <c r="B732" i="12"/>
  <c r="I732" i="12" s="1"/>
  <c r="D732" i="12"/>
  <c r="J732" i="12" s="1"/>
  <c r="B733" i="12"/>
  <c r="I733" i="12" s="1"/>
  <c r="B734" i="12"/>
  <c r="I734" i="12" s="1"/>
  <c r="D734" i="12"/>
  <c r="J734" i="12" s="1"/>
  <c r="B735" i="12"/>
  <c r="I735" i="12" s="1"/>
  <c r="D735" i="12"/>
  <c r="J735" i="12" s="1"/>
  <c r="B736" i="12"/>
  <c r="I736" i="12" s="1"/>
  <c r="D736" i="12"/>
  <c r="J736" i="12" s="1"/>
  <c r="B737" i="12"/>
  <c r="I737" i="12" s="1"/>
  <c r="D737" i="12"/>
  <c r="B738" i="12"/>
  <c r="I738" i="12" s="1"/>
  <c r="D738" i="12"/>
  <c r="J738" i="12" s="1"/>
  <c r="B739" i="12"/>
  <c r="I739" i="12" s="1"/>
  <c r="D739" i="12"/>
  <c r="B740" i="12"/>
  <c r="I740" i="12" s="1"/>
  <c r="D740" i="12"/>
  <c r="J740" i="12" s="1"/>
  <c r="B741" i="12"/>
  <c r="I741" i="12" s="1"/>
  <c r="D741" i="12"/>
  <c r="B742" i="12"/>
  <c r="I742" i="12" s="1"/>
  <c r="D742" i="12"/>
  <c r="J742" i="12" s="1"/>
  <c r="B743" i="12"/>
  <c r="I743" i="12" s="1"/>
  <c r="D743" i="12"/>
  <c r="J743" i="12" s="1"/>
  <c r="B744" i="12"/>
  <c r="I744" i="12" s="1"/>
  <c r="D744" i="12"/>
  <c r="J744" i="12" s="1"/>
  <c r="B745" i="12"/>
  <c r="I745" i="12" s="1"/>
  <c r="B746" i="12"/>
  <c r="D746" i="12"/>
  <c r="J746" i="12" s="1"/>
  <c r="B747" i="12"/>
  <c r="I747" i="12" s="1"/>
  <c r="D747" i="12"/>
  <c r="J747" i="12" s="1"/>
  <c r="B748" i="12"/>
  <c r="D748" i="12"/>
  <c r="J748" i="12" s="1"/>
  <c r="B749" i="12"/>
  <c r="I749" i="12" s="1"/>
  <c r="D749" i="12"/>
  <c r="J749" i="12" s="1"/>
  <c r="B750" i="12"/>
  <c r="D750" i="12"/>
  <c r="J750" i="12" s="1"/>
  <c r="B751" i="12"/>
  <c r="I751" i="12" s="1"/>
  <c r="D751" i="12"/>
  <c r="J751" i="12" s="1"/>
  <c r="B752" i="12"/>
  <c r="D752" i="12"/>
  <c r="J752" i="12" s="1"/>
  <c r="B753" i="12"/>
  <c r="I753" i="12" s="1"/>
  <c r="D753" i="12"/>
  <c r="J753" i="12" s="1"/>
  <c r="B754" i="12"/>
  <c r="D754" i="12"/>
  <c r="J754" i="12" s="1"/>
  <c r="B755" i="12"/>
  <c r="I755" i="12" s="1"/>
  <c r="D755" i="12"/>
  <c r="J755" i="12" s="1"/>
  <c r="B756" i="12"/>
  <c r="D756" i="12"/>
  <c r="J756" i="12" s="1"/>
  <c r="B757" i="12"/>
  <c r="I757" i="12" s="1"/>
  <c r="B758" i="12"/>
  <c r="I758" i="12" s="1"/>
  <c r="D758" i="12"/>
  <c r="J758" i="12" s="1"/>
  <c r="B759" i="12"/>
  <c r="I759" i="12" s="1"/>
  <c r="D759" i="12"/>
  <c r="J759" i="12" s="1"/>
  <c r="B760" i="12"/>
  <c r="I760" i="12" s="1"/>
  <c r="D760" i="12"/>
  <c r="J760" i="12" s="1"/>
  <c r="B761" i="12"/>
  <c r="I761" i="12" s="1"/>
  <c r="D761" i="12"/>
  <c r="J761" i="12" s="1"/>
  <c r="B762" i="12"/>
  <c r="I762" i="12" s="1"/>
  <c r="D762" i="12"/>
  <c r="J762" i="12" s="1"/>
  <c r="B763" i="12"/>
  <c r="I763" i="12" s="1"/>
  <c r="D763" i="12"/>
  <c r="J763" i="12" s="1"/>
  <c r="B764" i="12"/>
  <c r="I764" i="12" s="1"/>
  <c r="D764" i="12"/>
  <c r="J764" i="12" s="1"/>
  <c r="B765" i="12"/>
  <c r="I765" i="12" s="1"/>
  <c r="D765" i="12"/>
  <c r="J765" i="12" s="1"/>
  <c r="B766" i="12"/>
  <c r="I766" i="12"/>
  <c r="D766" i="12"/>
  <c r="J766" i="12" s="1"/>
  <c r="B767" i="12"/>
  <c r="I767" i="12" s="1"/>
  <c r="D767" i="12"/>
  <c r="J767" i="12" s="1"/>
  <c r="B768" i="12"/>
  <c r="I768" i="12" s="1"/>
  <c r="D768" i="12"/>
  <c r="J768" i="12" s="1"/>
  <c r="B769" i="12"/>
  <c r="I769" i="12" s="1"/>
  <c r="B770" i="12"/>
  <c r="I770" i="12" s="1"/>
  <c r="D770" i="12"/>
  <c r="B771" i="12"/>
  <c r="I771" i="12" s="1"/>
  <c r="D771" i="12"/>
  <c r="J771" i="12" s="1"/>
  <c r="B772" i="12"/>
  <c r="I772" i="12" s="1"/>
  <c r="D772" i="12"/>
  <c r="B773" i="12"/>
  <c r="I773" i="12" s="1"/>
  <c r="D773" i="12"/>
  <c r="J773" i="12" s="1"/>
  <c r="B774" i="12"/>
  <c r="I774" i="12" s="1"/>
  <c r="D774" i="12"/>
  <c r="B775" i="12"/>
  <c r="I775" i="12" s="1"/>
  <c r="D775" i="12"/>
  <c r="J775" i="12" s="1"/>
  <c r="B776" i="12"/>
  <c r="I776" i="12" s="1"/>
  <c r="D776" i="12"/>
  <c r="B777" i="12"/>
  <c r="I777" i="12" s="1"/>
  <c r="D777" i="12"/>
  <c r="J777" i="12" s="1"/>
  <c r="B778" i="12"/>
  <c r="I778" i="12" s="1"/>
  <c r="D778" i="12"/>
  <c r="B779" i="12"/>
  <c r="I779" i="12" s="1"/>
  <c r="D779" i="12"/>
  <c r="J779" i="12" s="1"/>
  <c r="B780" i="12"/>
  <c r="I780" i="12" s="1"/>
  <c r="D780" i="12"/>
  <c r="B781" i="12"/>
  <c r="I781" i="12" s="1"/>
  <c r="B782" i="12"/>
  <c r="I782" i="12" s="1"/>
  <c r="D782" i="12"/>
  <c r="J782" i="12" s="1"/>
  <c r="B783" i="12"/>
  <c r="I783" i="12" s="1"/>
  <c r="D783" i="12"/>
  <c r="J783" i="12" s="1"/>
  <c r="B784" i="12"/>
  <c r="I784" i="12" s="1"/>
  <c r="D784" i="12"/>
  <c r="J784" i="12" s="1"/>
  <c r="B785" i="12"/>
  <c r="D785" i="12"/>
  <c r="J785" i="12" s="1"/>
  <c r="B786" i="12"/>
  <c r="I786" i="12" s="1"/>
  <c r="D786" i="12"/>
  <c r="J786" i="12" s="1"/>
  <c r="B787" i="12"/>
  <c r="D787" i="12"/>
  <c r="J787" i="12" s="1"/>
  <c r="B788" i="12"/>
  <c r="I788" i="12" s="1"/>
  <c r="D788" i="12"/>
  <c r="J788" i="12" s="1"/>
  <c r="B789" i="12"/>
  <c r="D789" i="12"/>
  <c r="J789" i="12" s="1"/>
  <c r="B790" i="12"/>
  <c r="I790" i="12" s="1"/>
  <c r="D790" i="12"/>
  <c r="J790" i="12" s="1"/>
  <c r="B791" i="12"/>
  <c r="I791" i="12" s="1"/>
  <c r="D791" i="12"/>
  <c r="J791" i="12" s="1"/>
  <c r="B792" i="12"/>
  <c r="I792" i="12" s="1"/>
  <c r="D792" i="12"/>
  <c r="J792" i="12" s="1"/>
  <c r="B793" i="12"/>
  <c r="I793" i="12" s="1"/>
  <c r="B794" i="12"/>
  <c r="I794" i="12" s="1"/>
  <c r="D794" i="12"/>
  <c r="J794" i="12" s="1"/>
  <c r="B795" i="12"/>
  <c r="I795" i="12" s="1"/>
  <c r="D795" i="12"/>
  <c r="B796" i="12"/>
  <c r="I796" i="12" s="1"/>
  <c r="D796" i="12"/>
  <c r="J796" i="12" s="1"/>
  <c r="B797" i="12"/>
  <c r="I797" i="12" s="1"/>
  <c r="D797" i="12"/>
  <c r="J797" i="12" s="1"/>
  <c r="B798" i="12"/>
  <c r="I798" i="12" s="1"/>
  <c r="D798" i="12"/>
  <c r="J798" i="12" s="1"/>
  <c r="B799" i="12"/>
  <c r="I799" i="12" s="1"/>
  <c r="D799" i="12"/>
  <c r="B800" i="12"/>
  <c r="I800" i="12" s="1"/>
  <c r="D800" i="12"/>
  <c r="J800" i="12" s="1"/>
  <c r="B801" i="12"/>
  <c r="I801" i="12" s="1"/>
  <c r="D801" i="12"/>
  <c r="J801" i="12" s="1"/>
  <c r="B802" i="12"/>
  <c r="I802" i="12" s="1"/>
  <c r="D802" i="12"/>
  <c r="J802" i="12" s="1"/>
  <c r="B803" i="12"/>
  <c r="I803" i="12" s="1"/>
  <c r="D803" i="12"/>
  <c r="B804" i="12"/>
  <c r="I804" i="12" s="1"/>
  <c r="D804" i="12"/>
  <c r="J804" i="12" s="1"/>
  <c r="B805" i="12"/>
  <c r="I805" i="12" s="1"/>
  <c r="D805" i="12"/>
  <c r="J805" i="12" s="1"/>
  <c r="E681" i="12"/>
  <c r="B556" i="12"/>
  <c r="I556" i="12" s="1"/>
  <c r="D556" i="12"/>
  <c r="J556" i="12" s="1"/>
  <c r="B557" i="12"/>
  <c r="I557" i="12" s="1"/>
  <c r="B558" i="12"/>
  <c r="I558" i="12" s="1"/>
  <c r="D558" i="12"/>
  <c r="J558" i="12" s="1"/>
  <c r="B559" i="12"/>
  <c r="I559" i="12" s="1"/>
  <c r="B560" i="12"/>
  <c r="D560" i="12"/>
  <c r="J560" i="12" s="1"/>
  <c r="B561" i="12"/>
  <c r="I561" i="12" s="1"/>
  <c r="B562" i="12"/>
  <c r="I562" i="12" s="1"/>
  <c r="D562" i="12"/>
  <c r="J562" i="12" s="1"/>
  <c r="B563" i="12"/>
  <c r="I563" i="12" s="1"/>
  <c r="B564" i="12"/>
  <c r="I564" i="12" s="1"/>
  <c r="D564" i="12"/>
  <c r="J564" i="12" s="1"/>
  <c r="B565" i="12"/>
  <c r="I565" i="12" s="1"/>
  <c r="B566" i="12"/>
  <c r="I566" i="12" s="1"/>
  <c r="D566" i="12"/>
  <c r="J566" i="12" s="1"/>
  <c r="B567" i="12"/>
  <c r="I567" i="12" s="1"/>
  <c r="B568" i="12"/>
  <c r="I568" i="12" s="1"/>
  <c r="B569" i="12"/>
  <c r="I569" i="12" s="1"/>
  <c r="D569" i="12"/>
  <c r="J569" i="12" s="1"/>
  <c r="B570" i="12"/>
  <c r="I570" i="12" s="1"/>
  <c r="B571" i="12"/>
  <c r="I571" i="12" s="1"/>
  <c r="D571" i="12"/>
  <c r="J571" i="12" s="1"/>
  <c r="B572" i="12"/>
  <c r="I572" i="12" s="1"/>
  <c r="B573" i="12"/>
  <c r="I573" i="12" s="1"/>
  <c r="D573" i="12"/>
  <c r="B574" i="12"/>
  <c r="I574" i="12" s="1"/>
  <c r="B575" i="12"/>
  <c r="I575" i="12" s="1"/>
  <c r="D575" i="12"/>
  <c r="J575" i="12" s="1"/>
  <c r="B576" i="12"/>
  <c r="I576" i="12" s="1"/>
  <c r="B577" i="12"/>
  <c r="I577" i="12" s="1"/>
  <c r="D577" i="12"/>
  <c r="J577" i="12" s="1"/>
  <c r="B578" i="12"/>
  <c r="I578" i="12" s="1"/>
  <c r="B579" i="12"/>
  <c r="I579" i="12" s="1"/>
  <c r="B580" i="12"/>
  <c r="I580" i="12" s="1"/>
  <c r="D580" i="12"/>
  <c r="J580" i="12" s="1"/>
  <c r="B581" i="12"/>
  <c r="I581" i="12" s="1"/>
  <c r="B582" i="12"/>
  <c r="D582" i="12"/>
  <c r="J582" i="12" s="1"/>
  <c r="B583" i="12"/>
  <c r="I583" i="12" s="1"/>
  <c r="B584" i="12"/>
  <c r="I584" i="12" s="1"/>
  <c r="D584" i="12"/>
  <c r="J584" i="12" s="1"/>
  <c r="B585" i="12"/>
  <c r="I585" i="12" s="1"/>
  <c r="B586" i="12"/>
  <c r="I586" i="12" s="1"/>
  <c r="D586" i="12"/>
  <c r="J586" i="12" s="1"/>
  <c r="B587" i="12"/>
  <c r="I587" i="12" s="1"/>
  <c r="B588" i="12"/>
  <c r="I588" i="12" s="1"/>
  <c r="D588" i="12"/>
  <c r="J588" i="12" s="1"/>
  <c r="B589" i="12"/>
  <c r="I589" i="12" s="1"/>
  <c r="B590" i="12"/>
  <c r="D590" i="12"/>
  <c r="J590" i="12" s="1"/>
  <c r="B591" i="12"/>
  <c r="I591" i="12" s="1"/>
  <c r="B592" i="12"/>
  <c r="I592" i="12" s="1"/>
  <c r="B593" i="12"/>
  <c r="I593" i="12" s="1"/>
  <c r="D593" i="12"/>
  <c r="J593" i="12" s="1"/>
  <c r="B594" i="12"/>
  <c r="I594" i="12" s="1"/>
  <c r="B595" i="12"/>
  <c r="I595" i="12" s="1"/>
  <c r="D595" i="12"/>
  <c r="B596" i="12"/>
  <c r="I596" i="12" s="1"/>
  <c r="B597" i="12"/>
  <c r="I597" i="12" s="1"/>
  <c r="D597" i="12"/>
  <c r="J597" i="12" s="1"/>
  <c r="B598" i="12"/>
  <c r="I598" i="12" s="1"/>
  <c r="B599" i="12"/>
  <c r="I599" i="12" s="1"/>
  <c r="D599" i="12"/>
  <c r="J599" i="12" s="1"/>
  <c r="B600" i="12"/>
  <c r="I600" i="12" s="1"/>
  <c r="B601" i="12"/>
  <c r="I601" i="12" s="1"/>
  <c r="D601" i="12"/>
  <c r="J601" i="12" s="1"/>
  <c r="B602" i="12"/>
  <c r="I602" i="12" s="1"/>
  <c r="B603" i="12"/>
  <c r="I603" i="12" s="1"/>
  <c r="B604" i="12"/>
  <c r="I604" i="12" s="1"/>
  <c r="D604" i="12"/>
  <c r="J604" i="12" s="1"/>
  <c r="B605" i="12"/>
  <c r="I605" i="12" s="1"/>
  <c r="B606" i="12"/>
  <c r="I606" i="12" s="1"/>
  <c r="D606" i="12"/>
  <c r="J606" i="12" s="1"/>
  <c r="B607" i="12"/>
  <c r="I607" i="12" s="1"/>
  <c r="B608" i="12"/>
  <c r="I608" i="12" s="1"/>
  <c r="D608" i="12"/>
  <c r="J608" i="12" s="1"/>
  <c r="B609" i="12"/>
  <c r="I609" i="12" s="1"/>
  <c r="B610" i="12"/>
  <c r="I610" i="12" s="1"/>
  <c r="D610" i="12"/>
  <c r="J610" i="12" s="1"/>
  <c r="B611" i="12"/>
  <c r="I611" i="12" s="1"/>
  <c r="B612" i="12"/>
  <c r="D612" i="12"/>
  <c r="J612" i="12" s="1"/>
  <c r="B613" i="12"/>
  <c r="I613" i="12" s="1"/>
  <c r="B614" i="12"/>
  <c r="I614" i="12" s="1"/>
  <c r="D614" i="12"/>
  <c r="J614" i="12" s="1"/>
  <c r="B615" i="12"/>
  <c r="I615" i="12" s="1"/>
  <c r="B616" i="12"/>
  <c r="I616" i="12" s="1"/>
  <c r="B617" i="12"/>
  <c r="I617" i="12" s="1"/>
  <c r="D617" i="12"/>
  <c r="B618" i="12"/>
  <c r="I618" i="12" s="1"/>
  <c r="B619" i="12"/>
  <c r="I619" i="12" s="1"/>
  <c r="D619" i="12"/>
  <c r="J619" i="12" s="1"/>
  <c r="B620" i="12"/>
  <c r="I620" i="12" s="1"/>
  <c r="B621" i="12"/>
  <c r="I621" i="12" s="1"/>
  <c r="D621" i="12"/>
  <c r="J621" i="12" s="1"/>
  <c r="B622" i="12"/>
  <c r="I622" i="12" s="1"/>
  <c r="B623" i="12"/>
  <c r="D623" i="12"/>
  <c r="J623" i="12" s="1"/>
  <c r="B624" i="12"/>
  <c r="I624" i="12" s="1"/>
  <c r="B625" i="12"/>
  <c r="I625" i="12" s="1"/>
  <c r="D625" i="12"/>
  <c r="J625" i="12" s="1"/>
  <c r="B626" i="12"/>
  <c r="I626" i="12"/>
  <c r="B627" i="12"/>
  <c r="I627" i="12" s="1"/>
  <c r="B628" i="12"/>
  <c r="I628" i="12"/>
  <c r="D628" i="12"/>
  <c r="J628" i="12" s="1"/>
  <c r="B629" i="12"/>
  <c r="I629" i="12" s="1"/>
  <c r="B630" i="12"/>
  <c r="I630" i="12" s="1"/>
  <c r="D630" i="12"/>
  <c r="J630" i="12" s="1"/>
  <c r="B631" i="12"/>
  <c r="I631" i="12" s="1"/>
  <c r="B632" i="12"/>
  <c r="I632" i="12"/>
  <c r="B633" i="12"/>
  <c r="I633" i="12" s="1"/>
  <c r="D633" i="12"/>
  <c r="J633" i="12" s="1"/>
  <c r="B634" i="12"/>
  <c r="I634" i="12" s="1"/>
  <c r="B635" i="12"/>
  <c r="I635" i="12" s="1"/>
  <c r="B636" i="12"/>
  <c r="I636" i="12" s="1"/>
  <c r="B637" i="12"/>
  <c r="I637" i="12" s="1"/>
  <c r="D637" i="12"/>
  <c r="J637" i="12" s="1"/>
  <c r="B638" i="12"/>
  <c r="I638" i="12" s="1"/>
  <c r="D638" i="12"/>
  <c r="J638" i="12" s="1"/>
  <c r="B639" i="12"/>
  <c r="I639" i="12" s="1"/>
  <c r="B640" i="12"/>
  <c r="I640" i="12" s="1"/>
  <c r="B641" i="12"/>
  <c r="I641" i="12" s="1"/>
  <c r="D641" i="12"/>
  <c r="J641" i="12" s="1"/>
  <c r="B642" i="12"/>
  <c r="I642" i="12" s="1"/>
  <c r="B643" i="12"/>
  <c r="I643" i="12" s="1"/>
  <c r="B644" i="12"/>
  <c r="I644" i="12" s="1"/>
  <c r="D644" i="12"/>
  <c r="J644" i="12" s="1"/>
  <c r="B645" i="12"/>
  <c r="I645" i="12" s="1"/>
  <c r="B646" i="12"/>
  <c r="I646" i="12" s="1"/>
  <c r="D646" i="12"/>
  <c r="J646" i="12" s="1"/>
  <c r="B647" i="12"/>
  <c r="I647" i="12" s="1"/>
  <c r="B648" i="12"/>
  <c r="I648" i="12" s="1"/>
  <c r="D648" i="12"/>
  <c r="J648" i="12" s="1"/>
  <c r="B649" i="12"/>
  <c r="I649" i="12"/>
  <c r="B650" i="12"/>
  <c r="I650" i="12"/>
  <c r="D650" i="12"/>
  <c r="J650" i="12" s="1"/>
  <c r="B651" i="12"/>
  <c r="I651" i="12" s="1"/>
  <c r="B652" i="12"/>
  <c r="I652" i="12" s="1"/>
  <c r="B653" i="12"/>
  <c r="I653" i="12" s="1"/>
  <c r="D653" i="12"/>
  <c r="J653" i="12" s="1"/>
  <c r="B654" i="12"/>
  <c r="I654" i="12" s="1"/>
  <c r="B655" i="12"/>
  <c r="I655" i="12" s="1"/>
  <c r="D655" i="12"/>
  <c r="J655" i="12" s="1"/>
  <c r="B656" i="12"/>
  <c r="I656" i="12" s="1"/>
  <c r="B657" i="12"/>
  <c r="I657" i="12" s="1"/>
  <c r="D657" i="12"/>
  <c r="J657" i="12" s="1"/>
  <c r="B658" i="12"/>
  <c r="I658" i="12" s="1"/>
  <c r="B659" i="12"/>
  <c r="I659" i="12"/>
  <c r="D659" i="12"/>
  <c r="J659" i="12" s="1"/>
  <c r="B660" i="12"/>
  <c r="I660" i="12" s="1"/>
  <c r="D660" i="12"/>
  <c r="J660" i="12" s="1"/>
  <c r="B661" i="12"/>
  <c r="I661" i="12" s="1"/>
  <c r="B662" i="12"/>
  <c r="I662" i="12" s="1"/>
  <c r="D662" i="12"/>
  <c r="J662" i="12" s="1"/>
  <c r="B663" i="12"/>
  <c r="I663" i="12" s="1"/>
  <c r="E551" i="12"/>
  <c r="B446" i="12"/>
  <c r="I446" i="12" s="1"/>
  <c r="D446" i="12"/>
  <c r="J446" i="12" s="1"/>
  <c r="B447" i="12"/>
  <c r="D447" i="12"/>
  <c r="J447" i="12" s="1"/>
  <c r="B448" i="12"/>
  <c r="I448" i="12" s="1"/>
  <c r="D448" i="12"/>
  <c r="J448" i="12" s="1"/>
  <c r="B449" i="12"/>
  <c r="I449" i="12" s="1"/>
  <c r="D449" i="12"/>
  <c r="J449" i="12" s="1"/>
  <c r="B450" i="12"/>
  <c r="I450" i="12" s="1"/>
  <c r="D450" i="12"/>
  <c r="J450" i="12" s="1"/>
  <c r="B451" i="12"/>
  <c r="D451" i="12"/>
  <c r="J451" i="12" s="1"/>
  <c r="B452" i="12"/>
  <c r="I452" i="12" s="1"/>
  <c r="D452" i="12"/>
  <c r="J452" i="12" s="1"/>
  <c r="B453" i="12"/>
  <c r="I453" i="12" s="1"/>
  <c r="D453" i="12"/>
  <c r="J453" i="12" s="1"/>
  <c r="B454" i="12"/>
  <c r="I454" i="12" s="1"/>
  <c r="D454" i="12"/>
  <c r="J454" i="12" s="1"/>
  <c r="B455" i="12"/>
  <c r="D455" i="12"/>
  <c r="J455" i="12" s="1"/>
  <c r="B456" i="12"/>
  <c r="I456" i="12" s="1"/>
  <c r="D456" i="12"/>
  <c r="J456" i="12" s="1"/>
  <c r="B457" i="12"/>
  <c r="I457" i="12" s="1"/>
  <c r="B458" i="12"/>
  <c r="I458" i="12" s="1"/>
  <c r="D458" i="12"/>
  <c r="J458" i="12" s="1"/>
  <c r="B459" i="12"/>
  <c r="I459" i="12" s="1"/>
  <c r="D459" i="12"/>
  <c r="J459" i="12" s="1"/>
  <c r="B460" i="12"/>
  <c r="I460" i="12" s="1"/>
  <c r="D460" i="12"/>
  <c r="J460" i="12" s="1"/>
  <c r="B461" i="12"/>
  <c r="I461" i="12" s="1"/>
  <c r="D461" i="12"/>
  <c r="J461" i="12" s="1"/>
  <c r="B462" i="12"/>
  <c r="I462" i="12" s="1"/>
  <c r="D462" i="12"/>
  <c r="J462" i="12" s="1"/>
  <c r="B463" i="12"/>
  <c r="I463" i="12" s="1"/>
  <c r="D463" i="12"/>
  <c r="J463" i="12" s="1"/>
  <c r="B464" i="12"/>
  <c r="I464" i="12" s="1"/>
  <c r="D464" i="12"/>
  <c r="J464" i="12" s="1"/>
  <c r="B465" i="12"/>
  <c r="I465" i="12" s="1"/>
  <c r="D465" i="12"/>
  <c r="J465" i="12" s="1"/>
  <c r="B466" i="12"/>
  <c r="I466" i="12" s="1"/>
  <c r="D466" i="12"/>
  <c r="J466" i="12" s="1"/>
  <c r="B467" i="12"/>
  <c r="I467" i="12" s="1"/>
  <c r="D467" i="12"/>
  <c r="J467" i="12" s="1"/>
  <c r="B468" i="12"/>
  <c r="I468" i="12" s="1"/>
  <c r="D468" i="12"/>
  <c r="J468" i="12" s="1"/>
  <c r="B469" i="12"/>
  <c r="I469" i="12" s="1"/>
  <c r="B470" i="12"/>
  <c r="I470" i="12" s="1"/>
  <c r="D470" i="12"/>
  <c r="J470" i="12" s="1"/>
  <c r="B471" i="12"/>
  <c r="I471" i="12" s="1"/>
  <c r="D471" i="12"/>
  <c r="J471" i="12" s="1"/>
  <c r="B472" i="12"/>
  <c r="I472" i="12" s="1"/>
  <c r="D472" i="12"/>
  <c r="J472" i="12" s="1"/>
  <c r="B473" i="12"/>
  <c r="I473" i="12" s="1"/>
  <c r="D473" i="12"/>
  <c r="J473" i="12" s="1"/>
  <c r="B474" i="12"/>
  <c r="I474" i="12" s="1"/>
  <c r="D474" i="12"/>
  <c r="J474" i="12" s="1"/>
  <c r="B475" i="12"/>
  <c r="I475" i="12" s="1"/>
  <c r="D475" i="12"/>
  <c r="J475" i="12" s="1"/>
  <c r="B476" i="12"/>
  <c r="I476" i="12" s="1"/>
  <c r="D476" i="12"/>
  <c r="J476" i="12" s="1"/>
  <c r="B477" i="12"/>
  <c r="I477" i="12" s="1"/>
  <c r="D477" i="12"/>
  <c r="J477" i="12" s="1"/>
  <c r="B478" i="12"/>
  <c r="I478" i="12" s="1"/>
  <c r="D478" i="12"/>
  <c r="J478" i="12" s="1"/>
  <c r="B479" i="12"/>
  <c r="I479" i="12"/>
  <c r="D479" i="12"/>
  <c r="B480" i="12"/>
  <c r="I480" i="12" s="1"/>
  <c r="D480" i="12"/>
  <c r="J480" i="12" s="1"/>
  <c r="B481" i="12"/>
  <c r="I481" i="12" s="1"/>
  <c r="B482" i="12"/>
  <c r="D482" i="12"/>
  <c r="J482" i="12" s="1"/>
  <c r="B483" i="12"/>
  <c r="I483" i="12" s="1"/>
  <c r="D483" i="12"/>
  <c r="J483" i="12" s="1"/>
  <c r="B484" i="12"/>
  <c r="I484" i="12" s="1"/>
  <c r="D484" i="12"/>
  <c r="J484" i="12" s="1"/>
  <c r="B485" i="12"/>
  <c r="I485" i="12" s="1"/>
  <c r="D485" i="12"/>
  <c r="J485" i="12" s="1"/>
  <c r="B486" i="12"/>
  <c r="I486" i="12" s="1"/>
  <c r="D486" i="12"/>
  <c r="J486" i="12" s="1"/>
  <c r="B487" i="12"/>
  <c r="I487" i="12" s="1"/>
  <c r="D487" i="12"/>
  <c r="J487" i="12" s="1"/>
  <c r="B488" i="12"/>
  <c r="I488" i="12" s="1"/>
  <c r="D488" i="12"/>
  <c r="J488" i="12" s="1"/>
  <c r="B489" i="12"/>
  <c r="I489" i="12" s="1"/>
  <c r="D489" i="12"/>
  <c r="J489" i="12" s="1"/>
  <c r="B490" i="12"/>
  <c r="I490" i="12" s="1"/>
  <c r="D490" i="12"/>
  <c r="J490" i="12" s="1"/>
  <c r="B491" i="12"/>
  <c r="I491" i="12" s="1"/>
  <c r="D491" i="12"/>
  <c r="J491" i="12" s="1"/>
  <c r="B492" i="12"/>
  <c r="I492" i="12"/>
  <c r="D492" i="12"/>
  <c r="J492" i="12" s="1"/>
  <c r="B493" i="12"/>
  <c r="I493" i="12" s="1"/>
  <c r="B494" i="12"/>
  <c r="I494" i="12"/>
  <c r="D494" i="12"/>
  <c r="J494" i="12" s="1"/>
  <c r="B495" i="12"/>
  <c r="I495" i="12" s="1"/>
  <c r="D495" i="12"/>
  <c r="J495" i="12" s="1"/>
  <c r="B496" i="12"/>
  <c r="I496" i="12" s="1"/>
  <c r="D496" i="12"/>
  <c r="J496" i="12" s="1"/>
  <c r="B497" i="12"/>
  <c r="I497" i="12" s="1"/>
  <c r="D497" i="12"/>
  <c r="J497" i="12" s="1"/>
  <c r="B498" i="12"/>
  <c r="I498" i="12" s="1"/>
  <c r="D498" i="12"/>
  <c r="J498" i="12" s="1"/>
  <c r="B499" i="12"/>
  <c r="I499" i="12" s="1"/>
  <c r="D499" i="12"/>
  <c r="J499" i="12" s="1"/>
  <c r="B500" i="12"/>
  <c r="I500" i="12" s="1"/>
  <c r="D500" i="12"/>
  <c r="J500" i="12" s="1"/>
  <c r="B501" i="12"/>
  <c r="I501" i="12" s="1"/>
  <c r="D501" i="12"/>
  <c r="J501" i="12" s="1"/>
  <c r="B502" i="12"/>
  <c r="I502" i="12" s="1"/>
  <c r="D502" i="12"/>
  <c r="J502" i="12" s="1"/>
  <c r="B503" i="12"/>
  <c r="I503" i="12" s="1"/>
  <c r="D503" i="12"/>
  <c r="J503" i="12" s="1"/>
  <c r="B504" i="12"/>
  <c r="I504" i="12" s="1"/>
  <c r="D504" i="12"/>
  <c r="J504" i="12" s="1"/>
  <c r="B505" i="12"/>
  <c r="I505" i="12" s="1"/>
  <c r="B506" i="12"/>
  <c r="I506" i="12" s="1"/>
  <c r="D506" i="12"/>
  <c r="J506" i="12" s="1"/>
  <c r="B507" i="12"/>
  <c r="I507" i="12" s="1"/>
  <c r="D507" i="12"/>
  <c r="J507" i="12" s="1"/>
  <c r="B508" i="12"/>
  <c r="I508" i="12" s="1"/>
  <c r="D508" i="12"/>
  <c r="J508" i="12" s="1"/>
  <c r="B509" i="12"/>
  <c r="I509" i="12" s="1"/>
  <c r="D509" i="12"/>
  <c r="J509" i="12" s="1"/>
  <c r="B510" i="12"/>
  <c r="I510" i="12" s="1"/>
  <c r="D510" i="12"/>
  <c r="J510" i="12" s="1"/>
  <c r="B511" i="12"/>
  <c r="I511" i="12" s="1"/>
  <c r="D511" i="12"/>
  <c r="J511" i="12" s="1"/>
  <c r="B512" i="12"/>
  <c r="I512" i="12" s="1"/>
  <c r="D512" i="12"/>
  <c r="J512" i="12" s="1"/>
  <c r="B513" i="12"/>
  <c r="I513" i="12" s="1"/>
  <c r="D513" i="12"/>
  <c r="J513" i="12" s="1"/>
  <c r="B514" i="12"/>
  <c r="I514" i="12" s="1"/>
  <c r="D514" i="12"/>
  <c r="J514" i="12" s="1"/>
  <c r="B515" i="12"/>
  <c r="I515" i="12" s="1"/>
  <c r="D515" i="12"/>
  <c r="J515" i="12" s="1"/>
  <c r="B516" i="12"/>
  <c r="I516" i="12" s="1"/>
  <c r="D516" i="12"/>
  <c r="J516" i="12" s="1"/>
  <c r="B517" i="12"/>
  <c r="I517" i="12" s="1"/>
  <c r="B518" i="12"/>
  <c r="I518" i="12" s="1"/>
  <c r="D518" i="12"/>
  <c r="J518" i="12" s="1"/>
  <c r="B519" i="12"/>
  <c r="I519" i="12" s="1"/>
  <c r="D519" i="12"/>
  <c r="J519" i="12" s="1"/>
  <c r="B520" i="12"/>
  <c r="I520" i="12" s="1"/>
  <c r="D520" i="12"/>
  <c r="J520" i="12" s="1"/>
  <c r="B521" i="12"/>
  <c r="I521" i="12" s="1"/>
  <c r="D521" i="12"/>
  <c r="J521" i="12" s="1"/>
  <c r="B522" i="12"/>
  <c r="I522" i="12" s="1"/>
  <c r="D522" i="12"/>
  <c r="J522" i="12" s="1"/>
  <c r="B523" i="12"/>
  <c r="I523" i="12" s="1"/>
  <c r="D523" i="12"/>
  <c r="J523" i="12" s="1"/>
  <c r="B524" i="12"/>
  <c r="I524" i="12" s="1"/>
  <c r="D524" i="12"/>
  <c r="J524" i="12" s="1"/>
  <c r="B525" i="12"/>
  <c r="I525" i="12" s="1"/>
  <c r="D525" i="12"/>
  <c r="J525" i="12" s="1"/>
  <c r="B526" i="12"/>
  <c r="I526" i="12" s="1"/>
  <c r="D526" i="12"/>
  <c r="J526" i="12" s="1"/>
  <c r="B527" i="12"/>
  <c r="I527" i="12" s="1"/>
  <c r="D527" i="12"/>
  <c r="J527" i="12" s="1"/>
  <c r="B528" i="12"/>
  <c r="I528" i="12" s="1"/>
  <c r="D528" i="12"/>
  <c r="J528" i="12" s="1"/>
  <c r="B529" i="12"/>
  <c r="I529" i="12" s="1"/>
  <c r="B530" i="12"/>
  <c r="I530" i="12" s="1"/>
  <c r="D530" i="12"/>
  <c r="J530" i="12" s="1"/>
  <c r="B531" i="12"/>
  <c r="I531" i="12" s="1"/>
  <c r="D531" i="12"/>
  <c r="J531" i="12" s="1"/>
  <c r="B532" i="12"/>
  <c r="I532" i="12" s="1"/>
  <c r="D532" i="12"/>
  <c r="J532" i="12" s="1"/>
  <c r="B533" i="12"/>
  <c r="I533" i="12" s="1"/>
  <c r="D533" i="12"/>
  <c r="J533" i="12" s="1"/>
  <c r="B534" i="12"/>
  <c r="I534" i="12" s="1"/>
  <c r="D534" i="12"/>
  <c r="J534" i="12" s="1"/>
  <c r="B535" i="12"/>
  <c r="I535" i="12" s="1"/>
  <c r="D535" i="12"/>
  <c r="J535" i="12" s="1"/>
  <c r="B536" i="12"/>
  <c r="I536" i="12" s="1"/>
  <c r="D536" i="12"/>
  <c r="J536" i="12" s="1"/>
  <c r="B537" i="12"/>
  <c r="I537" i="12" s="1"/>
  <c r="D537" i="12"/>
  <c r="J537" i="12" s="1"/>
  <c r="B538" i="12"/>
  <c r="I538" i="12" s="1"/>
  <c r="D538" i="12"/>
  <c r="J538" i="12" s="1"/>
  <c r="B539" i="12"/>
  <c r="I539" i="12" s="1"/>
  <c r="D539" i="12"/>
  <c r="J539" i="12" s="1"/>
  <c r="B540" i="12"/>
  <c r="I540" i="12" s="1"/>
  <c r="D540" i="12"/>
  <c r="J540" i="12" s="1"/>
  <c r="B541" i="12"/>
  <c r="I541" i="12" s="1"/>
  <c r="D541" i="12"/>
  <c r="J541" i="12" s="1"/>
  <c r="E441" i="12"/>
  <c r="C445" i="12"/>
  <c r="D445" i="12" s="1"/>
  <c r="B347" i="12"/>
  <c r="I347" i="12" s="1"/>
  <c r="B348" i="12"/>
  <c r="I348" i="12" s="1"/>
  <c r="B349" i="12"/>
  <c r="I349" i="12" s="1"/>
  <c r="B350" i="12"/>
  <c r="I350" i="12" s="1"/>
  <c r="B351" i="12"/>
  <c r="I351" i="12" s="1"/>
  <c r="B352" i="12"/>
  <c r="I352" i="12" s="1"/>
  <c r="B353" i="12"/>
  <c r="I353" i="12" s="1"/>
  <c r="B354" i="12"/>
  <c r="I354" i="12" s="1"/>
  <c r="B355" i="12"/>
  <c r="I355" i="12" s="1"/>
  <c r="B356" i="12"/>
  <c r="I356" i="12" s="1"/>
  <c r="B357" i="12"/>
  <c r="I357" i="12" s="1"/>
  <c r="B358" i="12"/>
  <c r="I358" i="12" s="1"/>
  <c r="B359" i="12"/>
  <c r="I359" i="12" s="1"/>
  <c r="D359" i="12"/>
  <c r="J359" i="12" s="1"/>
  <c r="B360" i="12"/>
  <c r="I360" i="12" s="1"/>
  <c r="D360" i="12"/>
  <c r="J360" i="12" s="1"/>
  <c r="B361" i="12"/>
  <c r="I361" i="12" s="1"/>
  <c r="D361" i="12"/>
  <c r="J361" i="12" s="1"/>
  <c r="B362" i="12"/>
  <c r="I362" i="12" s="1"/>
  <c r="D362" i="12"/>
  <c r="J362" i="12" s="1"/>
  <c r="B363" i="12"/>
  <c r="I363" i="12" s="1"/>
  <c r="D363" i="12"/>
  <c r="J363" i="12" s="1"/>
  <c r="B364" i="12"/>
  <c r="I364" i="12" s="1"/>
  <c r="D364" i="12"/>
  <c r="J364" i="12" s="1"/>
  <c r="B365" i="12"/>
  <c r="I365" i="12" s="1"/>
  <c r="D365" i="12"/>
  <c r="J365" i="12" s="1"/>
  <c r="B366" i="12"/>
  <c r="I366" i="12" s="1"/>
  <c r="D366" i="12"/>
  <c r="J366" i="12" s="1"/>
  <c r="B367" i="12"/>
  <c r="I367" i="12" s="1"/>
  <c r="D367" i="12"/>
  <c r="J367" i="12" s="1"/>
  <c r="B368" i="12"/>
  <c r="I368" i="12" s="1"/>
  <c r="D368" i="12"/>
  <c r="J368" i="12" s="1"/>
  <c r="B369" i="12"/>
  <c r="I369" i="12" s="1"/>
  <c r="D369" i="12"/>
  <c r="J369" i="12" s="1"/>
  <c r="B370" i="12"/>
  <c r="I370" i="12" s="1"/>
  <c r="B371" i="12"/>
  <c r="I371" i="12" s="1"/>
  <c r="B372" i="12"/>
  <c r="I372" i="12" s="1"/>
  <c r="B373" i="12"/>
  <c r="I373" i="12" s="1"/>
  <c r="B374" i="12"/>
  <c r="I374" i="12" s="1"/>
  <c r="D374" i="12"/>
  <c r="J374" i="12" s="1"/>
  <c r="B375" i="12"/>
  <c r="I375" i="12" s="1"/>
  <c r="D375" i="12"/>
  <c r="J375" i="12" s="1"/>
  <c r="B376" i="12"/>
  <c r="I376" i="12" s="1"/>
  <c r="D376" i="12"/>
  <c r="J376" i="12" s="1"/>
  <c r="B377" i="12"/>
  <c r="I377" i="12" s="1"/>
  <c r="D377" i="12"/>
  <c r="J377" i="12" s="1"/>
  <c r="B378" i="12"/>
  <c r="I378" i="12" s="1"/>
  <c r="D378" i="12"/>
  <c r="J378" i="12" s="1"/>
  <c r="B379" i="12"/>
  <c r="I379" i="12" s="1"/>
  <c r="D379" i="12"/>
  <c r="J379" i="12" s="1"/>
  <c r="B380" i="12"/>
  <c r="I380" i="12" s="1"/>
  <c r="D380" i="12"/>
  <c r="J380" i="12" s="1"/>
  <c r="B381" i="12"/>
  <c r="I381" i="12" s="1"/>
  <c r="D381" i="12"/>
  <c r="J381" i="12" s="1"/>
  <c r="B382" i="12"/>
  <c r="I382" i="12" s="1"/>
  <c r="B383" i="12"/>
  <c r="I383" i="12" s="1"/>
  <c r="D383" i="12"/>
  <c r="J383" i="12" s="1"/>
  <c r="B384" i="12"/>
  <c r="I384" i="12" s="1"/>
  <c r="D384" i="12"/>
  <c r="J384" i="12" s="1"/>
  <c r="B385" i="12"/>
  <c r="I385" i="12" s="1"/>
  <c r="D385" i="12"/>
  <c r="J385" i="12" s="1"/>
  <c r="B386" i="12"/>
  <c r="I386" i="12" s="1"/>
  <c r="D386" i="12"/>
  <c r="J386" i="12" s="1"/>
  <c r="B387" i="12"/>
  <c r="I387" i="12" s="1"/>
  <c r="D387" i="12"/>
  <c r="J387" i="12" s="1"/>
  <c r="B388" i="12"/>
  <c r="I388" i="12" s="1"/>
  <c r="D388" i="12"/>
  <c r="J388" i="12" s="1"/>
  <c r="B389" i="12"/>
  <c r="I389" i="12" s="1"/>
  <c r="D389" i="12"/>
  <c r="J389" i="12" s="1"/>
  <c r="B390" i="12"/>
  <c r="I390" i="12" s="1"/>
  <c r="D390" i="12"/>
  <c r="J390" i="12" s="1"/>
  <c r="B391" i="12"/>
  <c r="I391" i="12" s="1"/>
  <c r="D391" i="12"/>
  <c r="J391" i="12" s="1"/>
  <c r="B392" i="12"/>
  <c r="I392" i="12" s="1"/>
  <c r="D392" i="12"/>
  <c r="J392" i="12" s="1"/>
  <c r="B393" i="12"/>
  <c r="I393" i="12" s="1"/>
  <c r="D393" i="12"/>
  <c r="J393" i="12" s="1"/>
  <c r="B394" i="12"/>
  <c r="I394" i="12" s="1"/>
  <c r="B395" i="12"/>
  <c r="I395" i="12" s="1"/>
  <c r="D395" i="12"/>
  <c r="J395" i="12" s="1"/>
  <c r="B396" i="12"/>
  <c r="I396" i="12" s="1"/>
  <c r="D396" i="12"/>
  <c r="J396" i="12" s="1"/>
  <c r="B397" i="12"/>
  <c r="I397" i="12" s="1"/>
  <c r="D397" i="12"/>
  <c r="J397" i="12" s="1"/>
  <c r="B398" i="12"/>
  <c r="I398" i="12" s="1"/>
  <c r="D398" i="12"/>
  <c r="J398" i="12" s="1"/>
  <c r="B399" i="12"/>
  <c r="I399" i="12" s="1"/>
  <c r="D399" i="12"/>
  <c r="J399" i="12" s="1"/>
  <c r="B400" i="12"/>
  <c r="I400" i="12" s="1"/>
  <c r="D400" i="12"/>
  <c r="J400" i="12" s="1"/>
  <c r="B401" i="12"/>
  <c r="I401" i="12" s="1"/>
  <c r="D401" i="12"/>
  <c r="J401" i="12" s="1"/>
  <c r="B402" i="12"/>
  <c r="I402" i="12" s="1"/>
  <c r="D402" i="12"/>
  <c r="J402" i="12" s="1"/>
  <c r="B403" i="12"/>
  <c r="I403" i="12" s="1"/>
  <c r="D403" i="12"/>
  <c r="J403" i="12" s="1"/>
  <c r="B404" i="12"/>
  <c r="I404" i="12" s="1"/>
  <c r="D404" i="12"/>
  <c r="J404" i="12" s="1"/>
  <c r="B405" i="12"/>
  <c r="I405" i="12" s="1"/>
  <c r="D405" i="12"/>
  <c r="J405" i="12" s="1"/>
  <c r="B406" i="12"/>
  <c r="I406" i="12" s="1"/>
  <c r="B407" i="12"/>
  <c r="I407" i="12" s="1"/>
  <c r="D407" i="12"/>
  <c r="J407" i="12" s="1"/>
  <c r="B408" i="12"/>
  <c r="I408" i="12" s="1"/>
  <c r="D408" i="12"/>
  <c r="J408" i="12" s="1"/>
  <c r="B409" i="12"/>
  <c r="I409" i="12" s="1"/>
  <c r="D409" i="12"/>
  <c r="J409" i="12" s="1"/>
  <c r="B410" i="12"/>
  <c r="I410" i="12" s="1"/>
  <c r="D410" i="12"/>
  <c r="J410" i="12" s="1"/>
  <c r="B411" i="12"/>
  <c r="I411" i="12" s="1"/>
  <c r="D411" i="12"/>
  <c r="J411" i="12" s="1"/>
  <c r="B412" i="12"/>
  <c r="I412" i="12" s="1"/>
  <c r="D412" i="12"/>
  <c r="J412" i="12" s="1"/>
  <c r="B413" i="12"/>
  <c r="I413" i="12" s="1"/>
  <c r="D413" i="12"/>
  <c r="J413" i="12" s="1"/>
  <c r="B414" i="12"/>
  <c r="I414" i="12" s="1"/>
  <c r="D414" i="12"/>
  <c r="J414" i="12" s="1"/>
  <c r="B415" i="12"/>
  <c r="I415" i="12" s="1"/>
  <c r="D415" i="12"/>
  <c r="J415" i="12" s="1"/>
  <c r="B416" i="12"/>
  <c r="I416" i="12" s="1"/>
  <c r="D416" i="12"/>
  <c r="J416" i="12" s="1"/>
  <c r="B417" i="12"/>
  <c r="I417" i="12" s="1"/>
  <c r="D417" i="12"/>
  <c r="J417" i="12" s="1"/>
  <c r="B418" i="12"/>
  <c r="I418" i="12" s="1"/>
  <c r="B419" i="12"/>
  <c r="I419" i="12" s="1"/>
  <c r="D419" i="12"/>
  <c r="J419" i="12" s="1"/>
  <c r="B420" i="12"/>
  <c r="I420" i="12" s="1"/>
  <c r="D420" i="12"/>
  <c r="J420" i="12" s="1"/>
  <c r="B421" i="12"/>
  <c r="I421" i="12" s="1"/>
  <c r="D421" i="12"/>
  <c r="J421" i="12" s="1"/>
  <c r="B422" i="12"/>
  <c r="I422" i="12" s="1"/>
  <c r="D422" i="12"/>
  <c r="J422" i="12" s="1"/>
  <c r="B423" i="12"/>
  <c r="I423" i="12" s="1"/>
  <c r="D423" i="12"/>
  <c r="J423" i="12" s="1"/>
  <c r="B424" i="12"/>
  <c r="I424" i="12" s="1"/>
  <c r="D424" i="12"/>
  <c r="J424" i="12" s="1"/>
  <c r="B425" i="12"/>
  <c r="I425" i="12" s="1"/>
  <c r="D425" i="12"/>
  <c r="J425" i="12" s="1"/>
  <c r="B426" i="12"/>
  <c r="I426" i="12" s="1"/>
  <c r="D426" i="12"/>
  <c r="J426" i="12" s="1"/>
  <c r="B427" i="12"/>
  <c r="I427" i="12" s="1"/>
  <c r="D427" i="12"/>
  <c r="J427" i="12" s="1"/>
  <c r="B428" i="12"/>
  <c r="I428" i="12" s="1"/>
  <c r="D428" i="12"/>
  <c r="J428" i="12" s="1"/>
  <c r="B429" i="12"/>
  <c r="I429" i="12" s="1"/>
  <c r="D429" i="12"/>
  <c r="J429" i="12" s="1"/>
  <c r="B430" i="12"/>
  <c r="I430" i="12" s="1"/>
  <c r="D430" i="12"/>
  <c r="J430" i="12" s="1"/>
  <c r="E342" i="12"/>
  <c r="B257" i="12"/>
  <c r="I257" i="12" s="1"/>
  <c r="D257" i="12"/>
  <c r="J257" i="12" s="1"/>
  <c r="B258" i="12"/>
  <c r="I258" i="12" s="1"/>
  <c r="D258" i="12"/>
  <c r="J258" i="12" s="1"/>
  <c r="B259" i="12"/>
  <c r="I259" i="12" s="1"/>
  <c r="D259" i="12"/>
  <c r="J259" i="12" s="1"/>
  <c r="B260" i="12"/>
  <c r="I260" i="12" s="1"/>
  <c r="D260" i="12"/>
  <c r="J260" i="12" s="1"/>
  <c r="B261" i="12"/>
  <c r="I261" i="12" s="1"/>
  <c r="D261" i="12"/>
  <c r="J261" i="12" s="1"/>
  <c r="B262" i="12"/>
  <c r="I262" i="12" s="1"/>
  <c r="D262" i="12"/>
  <c r="J262" i="12" s="1"/>
  <c r="B263" i="12"/>
  <c r="I263" i="12" s="1"/>
  <c r="D263" i="12"/>
  <c r="J263" i="12" s="1"/>
  <c r="B264" i="12"/>
  <c r="I264" i="12" s="1"/>
  <c r="D264" i="12"/>
  <c r="J264" i="12" s="1"/>
  <c r="B265" i="12"/>
  <c r="I265" i="12" s="1"/>
  <c r="D265" i="12"/>
  <c r="J265" i="12" s="1"/>
  <c r="B266" i="12"/>
  <c r="I266" i="12" s="1"/>
  <c r="D266" i="12"/>
  <c r="J266" i="12" s="1"/>
  <c r="B267" i="12"/>
  <c r="I267" i="12" s="1"/>
  <c r="D267" i="12"/>
  <c r="J267" i="12" s="1"/>
  <c r="B268" i="12"/>
  <c r="I268" i="12" s="1"/>
  <c r="B269" i="12"/>
  <c r="I269" i="12" s="1"/>
  <c r="D269" i="12"/>
  <c r="J269" i="12" s="1"/>
  <c r="B270" i="12"/>
  <c r="I270" i="12" s="1"/>
  <c r="D270" i="12"/>
  <c r="J270" i="12" s="1"/>
  <c r="B271" i="12"/>
  <c r="I271" i="12" s="1"/>
  <c r="D271" i="12"/>
  <c r="J271" i="12" s="1"/>
  <c r="B272" i="12"/>
  <c r="I272" i="12" s="1"/>
  <c r="D272" i="12"/>
  <c r="J272" i="12" s="1"/>
  <c r="B273" i="12"/>
  <c r="I273" i="12" s="1"/>
  <c r="D273" i="12"/>
  <c r="J273" i="12" s="1"/>
  <c r="B274" i="12"/>
  <c r="I274" i="12" s="1"/>
  <c r="D274" i="12"/>
  <c r="J274" i="12" s="1"/>
  <c r="B275" i="12"/>
  <c r="I275" i="12" s="1"/>
  <c r="D275" i="12"/>
  <c r="J275" i="12" s="1"/>
  <c r="B276" i="12"/>
  <c r="I276" i="12" s="1"/>
  <c r="D276" i="12"/>
  <c r="J276" i="12" s="1"/>
  <c r="B277" i="12"/>
  <c r="I277" i="12" s="1"/>
  <c r="D277" i="12"/>
  <c r="J277" i="12" s="1"/>
  <c r="B278" i="12"/>
  <c r="I278" i="12" s="1"/>
  <c r="D278" i="12"/>
  <c r="J278" i="12" s="1"/>
  <c r="B279" i="12"/>
  <c r="I279" i="12" s="1"/>
  <c r="D279" i="12"/>
  <c r="J279" i="12" s="1"/>
  <c r="B280" i="12"/>
  <c r="I280" i="12" s="1"/>
  <c r="B281" i="12"/>
  <c r="I281" i="12" s="1"/>
  <c r="D281" i="12"/>
  <c r="J281" i="12" s="1"/>
  <c r="B282" i="12"/>
  <c r="I282" i="12" s="1"/>
  <c r="D282" i="12"/>
  <c r="J282" i="12" s="1"/>
  <c r="B283" i="12"/>
  <c r="I283" i="12" s="1"/>
  <c r="D283" i="12"/>
  <c r="J283" i="12" s="1"/>
  <c r="B284" i="12"/>
  <c r="I284" i="12" s="1"/>
  <c r="D284" i="12"/>
  <c r="J284" i="12" s="1"/>
  <c r="B285" i="12"/>
  <c r="I285" i="12" s="1"/>
  <c r="D285" i="12"/>
  <c r="J285" i="12" s="1"/>
  <c r="B286" i="12"/>
  <c r="I286" i="12" s="1"/>
  <c r="D286" i="12"/>
  <c r="J286" i="12" s="1"/>
  <c r="B287" i="12"/>
  <c r="I287" i="12" s="1"/>
  <c r="D287" i="12"/>
  <c r="J287" i="12" s="1"/>
  <c r="B288" i="12"/>
  <c r="I288" i="12" s="1"/>
  <c r="D288" i="12"/>
  <c r="J288" i="12" s="1"/>
  <c r="B289" i="12"/>
  <c r="I289" i="12" s="1"/>
  <c r="D289" i="12"/>
  <c r="J289" i="12" s="1"/>
  <c r="B290" i="12"/>
  <c r="I290" i="12" s="1"/>
  <c r="D290" i="12"/>
  <c r="J290" i="12" s="1"/>
  <c r="B291" i="12"/>
  <c r="I291" i="12" s="1"/>
  <c r="D291" i="12"/>
  <c r="J291" i="12" s="1"/>
  <c r="B292" i="12"/>
  <c r="I292" i="12" s="1"/>
  <c r="B293" i="12"/>
  <c r="I293" i="12" s="1"/>
  <c r="D293" i="12"/>
  <c r="J293" i="12" s="1"/>
  <c r="B294" i="12"/>
  <c r="I294" i="12" s="1"/>
  <c r="D294" i="12"/>
  <c r="J294" i="12" s="1"/>
  <c r="B295" i="12"/>
  <c r="I295" i="12" s="1"/>
  <c r="D295" i="12"/>
  <c r="J295" i="12" s="1"/>
  <c r="B296" i="12"/>
  <c r="I296" i="12" s="1"/>
  <c r="D296" i="12"/>
  <c r="J296" i="12" s="1"/>
  <c r="B297" i="12"/>
  <c r="I297" i="12" s="1"/>
  <c r="D297" i="12"/>
  <c r="J297" i="12" s="1"/>
  <c r="B298" i="12"/>
  <c r="I298" i="12" s="1"/>
  <c r="D298" i="12"/>
  <c r="J298" i="12" s="1"/>
  <c r="B299" i="12"/>
  <c r="I299" i="12" s="1"/>
  <c r="D299" i="12"/>
  <c r="J299" i="12" s="1"/>
  <c r="B300" i="12"/>
  <c r="I300" i="12" s="1"/>
  <c r="D300" i="12"/>
  <c r="J300" i="12" s="1"/>
  <c r="B301" i="12"/>
  <c r="I301" i="12" s="1"/>
  <c r="D301" i="12"/>
  <c r="J301" i="12" s="1"/>
  <c r="B302" i="12"/>
  <c r="I302" i="12" s="1"/>
  <c r="D302" i="12"/>
  <c r="J302" i="12" s="1"/>
  <c r="B303" i="12"/>
  <c r="I303" i="12" s="1"/>
  <c r="D303" i="12"/>
  <c r="J303" i="12" s="1"/>
  <c r="B304" i="12"/>
  <c r="I304" i="12" s="1"/>
  <c r="B305" i="12"/>
  <c r="I305" i="12" s="1"/>
  <c r="D305" i="12"/>
  <c r="J305" i="12" s="1"/>
  <c r="B306" i="12"/>
  <c r="I306" i="12" s="1"/>
  <c r="D306" i="12"/>
  <c r="J306" i="12" s="1"/>
  <c r="B307" i="12"/>
  <c r="I307" i="12" s="1"/>
  <c r="D307" i="12"/>
  <c r="J307" i="12" s="1"/>
  <c r="B308" i="12"/>
  <c r="I308" i="12" s="1"/>
  <c r="D308" i="12"/>
  <c r="J308" i="12" s="1"/>
  <c r="B309" i="12"/>
  <c r="I309" i="12" s="1"/>
  <c r="D309" i="12"/>
  <c r="J309" i="12" s="1"/>
  <c r="B310" i="12"/>
  <c r="I310" i="12" s="1"/>
  <c r="D310" i="12"/>
  <c r="J310" i="12" s="1"/>
  <c r="B311" i="12"/>
  <c r="I311" i="12" s="1"/>
  <c r="D311" i="12"/>
  <c r="J311" i="12" s="1"/>
  <c r="B312" i="12"/>
  <c r="I312" i="12" s="1"/>
  <c r="D312" i="12"/>
  <c r="J312" i="12" s="1"/>
  <c r="B313" i="12"/>
  <c r="I313" i="12" s="1"/>
  <c r="D313" i="12"/>
  <c r="J313" i="12" s="1"/>
  <c r="B314" i="12"/>
  <c r="I314" i="12" s="1"/>
  <c r="D314" i="12"/>
  <c r="J314" i="12" s="1"/>
  <c r="B315" i="12"/>
  <c r="I315" i="12" s="1"/>
  <c r="D315" i="12"/>
  <c r="J315" i="12" s="1"/>
  <c r="B316" i="12"/>
  <c r="I316" i="12" s="1"/>
  <c r="B317" i="12"/>
  <c r="I317" i="12" s="1"/>
  <c r="D317" i="12"/>
  <c r="J317" i="12" s="1"/>
  <c r="B318" i="12"/>
  <c r="I318" i="12" s="1"/>
  <c r="D318" i="12"/>
  <c r="J318" i="12" s="1"/>
  <c r="B319" i="12"/>
  <c r="I319" i="12" s="1"/>
  <c r="D319" i="12"/>
  <c r="J319" i="12" s="1"/>
  <c r="B320" i="12"/>
  <c r="I320" i="12" s="1"/>
  <c r="D320" i="12"/>
  <c r="J320" i="12" s="1"/>
  <c r="B321" i="12"/>
  <c r="I321" i="12" s="1"/>
  <c r="D321" i="12"/>
  <c r="J321" i="12" s="1"/>
  <c r="B322" i="12"/>
  <c r="I322" i="12" s="1"/>
  <c r="D322" i="12"/>
  <c r="J322" i="12" s="1"/>
  <c r="B323" i="12"/>
  <c r="I323" i="12" s="1"/>
  <c r="D323" i="12"/>
  <c r="J323" i="12" s="1"/>
  <c r="B324" i="12"/>
  <c r="I324" i="12" s="1"/>
  <c r="D324" i="12"/>
  <c r="J324" i="12" s="1"/>
  <c r="B325" i="12"/>
  <c r="I325" i="12" s="1"/>
  <c r="D325" i="12"/>
  <c r="J325" i="12" s="1"/>
  <c r="B326" i="12"/>
  <c r="I326" i="12" s="1"/>
  <c r="D326" i="12"/>
  <c r="J326" i="12" s="1"/>
  <c r="B327" i="12"/>
  <c r="I327" i="12" s="1"/>
  <c r="D327" i="12"/>
  <c r="J327" i="12" s="1"/>
  <c r="B328" i="12"/>
  <c r="I328" i="12" s="1"/>
  <c r="D328" i="12"/>
  <c r="J328" i="12" s="1"/>
  <c r="E252" i="12"/>
  <c r="B186" i="12"/>
  <c r="I186" i="12" s="1"/>
  <c r="D186" i="12"/>
  <c r="J186" i="12" s="1"/>
  <c r="B187" i="12"/>
  <c r="I187" i="12" s="1"/>
  <c r="D187" i="12"/>
  <c r="J187" i="12" s="1"/>
  <c r="B188" i="12"/>
  <c r="I188" i="12" s="1"/>
  <c r="D188" i="12"/>
  <c r="J188" i="12" s="1"/>
  <c r="B189" i="12"/>
  <c r="I189" i="12" s="1"/>
  <c r="D189" i="12"/>
  <c r="J189" i="12" s="1"/>
  <c r="B190" i="12"/>
  <c r="I190" i="12" s="1"/>
  <c r="D190" i="12"/>
  <c r="J190" i="12" s="1"/>
  <c r="B191" i="12"/>
  <c r="I191" i="12" s="1"/>
  <c r="D191" i="12"/>
  <c r="J191" i="12" s="1"/>
  <c r="B192" i="12"/>
  <c r="I192" i="12" s="1"/>
  <c r="D192" i="12"/>
  <c r="J192" i="12" s="1"/>
  <c r="B193" i="12"/>
  <c r="I193" i="12" s="1"/>
  <c r="D193" i="12"/>
  <c r="J193" i="12" s="1"/>
  <c r="B194" i="12"/>
  <c r="I194" i="12" s="1"/>
  <c r="D194" i="12"/>
  <c r="J194" i="12" s="1"/>
  <c r="B195" i="12"/>
  <c r="I195" i="12" s="1"/>
  <c r="D195" i="12"/>
  <c r="J195" i="12" s="1"/>
  <c r="B196" i="12"/>
  <c r="I196" i="12" s="1"/>
  <c r="D196" i="12"/>
  <c r="J196" i="12" s="1"/>
  <c r="B197" i="12"/>
  <c r="I197" i="12" s="1"/>
  <c r="B198" i="12"/>
  <c r="I198" i="12" s="1"/>
  <c r="D198" i="12"/>
  <c r="J198" i="12" s="1"/>
  <c r="B199" i="12"/>
  <c r="I199" i="12" s="1"/>
  <c r="D199" i="12"/>
  <c r="J199" i="12" s="1"/>
  <c r="B200" i="12"/>
  <c r="I200" i="12" s="1"/>
  <c r="D200" i="12"/>
  <c r="J200" i="12" s="1"/>
  <c r="B201" i="12"/>
  <c r="I201" i="12" s="1"/>
  <c r="D201" i="12"/>
  <c r="J201" i="12" s="1"/>
  <c r="B202" i="12"/>
  <c r="I202" i="12" s="1"/>
  <c r="D202" i="12"/>
  <c r="J202" i="12" s="1"/>
  <c r="B203" i="12"/>
  <c r="I203" i="12" s="1"/>
  <c r="D203" i="12"/>
  <c r="J203" i="12" s="1"/>
  <c r="B204" i="12"/>
  <c r="I204" i="12" s="1"/>
  <c r="D204" i="12"/>
  <c r="J204" i="12" s="1"/>
  <c r="B205" i="12"/>
  <c r="I205" i="12" s="1"/>
  <c r="D205" i="12"/>
  <c r="J205" i="12" s="1"/>
  <c r="B206" i="12"/>
  <c r="I206" i="12" s="1"/>
  <c r="D206" i="12"/>
  <c r="J206" i="12" s="1"/>
  <c r="B207" i="12"/>
  <c r="I207" i="12" s="1"/>
  <c r="D207" i="12"/>
  <c r="J207" i="12" s="1"/>
  <c r="B208" i="12"/>
  <c r="I208" i="12" s="1"/>
  <c r="D208" i="12"/>
  <c r="J208" i="12" s="1"/>
  <c r="B209" i="12"/>
  <c r="I209" i="12" s="1"/>
  <c r="B210" i="12"/>
  <c r="I210" i="12" s="1"/>
  <c r="D210" i="12"/>
  <c r="J210" i="12" s="1"/>
  <c r="B211" i="12"/>
  <c r="I211" i="12" s="1"/>
  <c r="D211" i="12"/>
  <c r="J211" i="12" s="1"/>
  <c r="B212" i="12"/>
  <c r="I212" i="12" s="1"/>
  <c r="D212" i="12"/>
  <c r="J212" i="12" s="1"/>
  <c r="B213" i="12"/>
  <c r="I213" i="12" s="1"/>
  <c r="D213" i="12"/>
  <c r="J213" i="12" s="1"/>
  <c r="B214" i="12"/>
  <c r="I214" i="12" s="1"/>
  <c r="D214" i="12"/>
  <c r="J214" i="12" s="1"/>
  <c r="B215" i="12"/>
  <c r="I215" i="12" s="1"/>
  <c r="D215" i="12"/>
  <c r="J215" i="12" s="1"/>
  <c r="B216" i="12"/>
  <c r="I216" i="12" s="1"/>
  <c r="D216" i="12"/>
  <c r="J216" i="12" s="1"/>
  <c r="B217" i="12"/>
  <c r="I217" i="12" s="1"/>
  <c r="D217" i="12"/>
  <c r="J217" i="12" s="1"/>
  <c r="B218" i="12"/>
  <c r="I218" i="12" s="1"/>
  <c r="D218" i="12"/>
  <c r="J218" i="12" s="1"/>
  <c r="B219" i="12"/>
  <c r="I219" i="12" s="1"/>
  <c r="D219" i="12"/>
  <c r="J219" i="12" s="1"/>
  <c r="B220" i="12"/>
  <c r="I220" i="12" s="1"/>
  <c r="D220" i="12"/>
  <c r="J220" i="12" s="1"/>
  <c r="B221" i="12"/>
  <c r="I221" i="12" s="1"/>
  <c r="B222" i="12"/>
  <c r="I222" i="12" s="1"/>
  <c r="D222" i="12"/>
  <c r="J222" i="12" s="1"/>
  <c r="B223" i="12"/>
  <c r="I223" i="12" s="1"/>
  <c r="D223" i="12"/>
  <c r="J223" i="12" s="1"/>
  <c r="B224" i="12"/>
  <c r="I224" i="12" s="1"/>
  <c r="D224" i="12"/>
  <c r="J224" i="12" s="1"/>
  <c r="B225" i="12"/>
  <c r="I225" i="12" s="1"/>
  <c r="D225" i="12"/>
  <c r="J225" i="12" s="1"/>
  <c r="B226" i="12"/>
  <c r="I226" i="12" s="1"/>
  <c r="D226" i="12"/>
  <c r="J226" i="12" s="1"/>
  <c r="B227" i="12"/>
  <c r="I227" i="12" s="1"/>
  <c r="D227" i="12"/>
  <c r="J227" i="12" s="1"/>
  <c r="B228" i="12"/>
  <c r="I228" i="12" s="1"/>
  <c r="D228" i="12"/>
  <c r="J228" i="12" s="1"/>
  <c r="B229" i="12"/>
  <c r="I229" i="12" s="1"/>
  <c r="D229" i="12"/>
  <c r="J229" i="12" s="1"/>
  <c r="B230" i="12"/>
  <c r="I230" i="12" s="1"/>
  <c r="D230" i="12"/>
  <c r="J230" i="12" s="1"/>
  <c r="B231" i="12"/>
  <c r="I231" i="12" s="1"/>
  <c r="D231" i="12"/>
  <c r="J231" i="12" s="1"/>
  <c r="B232" i="12"/>
  <c r="I232" i="12" s="1"/>
  <c r="D232" i="12"/>
  <c r="J232" i="12" s="1"/>
  <c r="B233" i="12"/>
  <c r="I233" i="12" s="1"/>
  <c r="B234" i="12"/>
  <c r="I234" i="12" s="1"/>
  <c r="D234" i="12"/>
  <c r="J234" i="12" s="1"/>
  <c r="B235" i="12"/>
  <c r="I235" i="12" s="1"/>
  <c r="D235" i="12"/>
  <c r="J235" i="12" s="1"/>
  <c r="B236" i="12"/>
  <c r="I236" i="12" s="1"/>
  <c r="D236" i="12"/>
  <c r="J236" i="12" s="1"/>
  <c r="B237" i="12"/>
  <c r="I237" i="12" s="1"/>
  <c r="D237" i="12"/>
  <c r="J237" i="12" s="1"/>
  <c r="B238" i="12"/>
  <c r="I238" i="12" s="1"/>
  <c r="D238" i="12"/>
  <c r="J238" i="12" s="1"/>
  <c r="B239" i="12"/>
  <c r="I239" i="12" s="1"/>
  <c r="D239" i="12"/>
  <c r="J239" i="12" s="1"/>
  <c r="B240" i="12"/>
  <c r="I240" i="12" s="1"/>
  <c r="D240" i="12"/>
  <c r="J240" i="12" s="1"/>
  <c r="B241" i="12"/>
  <c r="I241" i="12" s="1"/>
  <c r="D241" i="12"/>
  <c r="J241" i="12" s="1"/>
  <c r="B242" i="12"/>
  <c r="I242" i="12" s="1"/>
  <c r="D242" i="12"/>
  <c r="J242" i="12" s="1"/>
  <c r="B243" i="12"/>
  <c r="I243" i="12" s="1"/>
  <c r="D243" i="12"/>
  <c r="J243" i="12" s="1"/>
  <c r="B244" i="12"/>
  <c r="I244" i="12" s="1"/>
  <c r="D244" i="12"/>
  <c r="J244" i="12" s="1"/>
  <c r="B245" i="12"/>
  <c r="I245" i="12" s="1"/>
  <c r="D245" i="12"/>
  <c r="J245" i="12" s="1"/>
  <c r="E181" i="12"/>
  <c r="B127" i="12"/>
  <c r="I127" i="12" s="1"/>
  <c r="B128" i="12"/>
  <c r="I128" i="12" s="1"/>
  <c r="D128" i="12"/>
  <c r="J128" i="12" s="1"/>
  <c r="B129" i="12"/>
  <c r="I129" i="12" s="1"/>
  <c r="B130" i="12"/>
  <c r="I130" i="12"/>
  <c r="D130" i="12"/>
  <c r="J130" i="12" s="1"/>
  <c r="B131" i="12"/>
  <c r="I131" i="12" s="1"/>
  <c r="B132" i="12"/>
  <c r="I132" i="12"/>
  <c r="D132" i="12"/>
  <c r="J132" i="12" s="1"/>
  <c r="B133" i="12"/>
  <c r="I133" i="12" s="1"/>
  <c r="B134" i="12"/>
  <c r="I134" i="12" s="1"/>
  <c r="D134" i="12"/>
  <c r="J134" i="12" s="1"/>
  <c r="B135" i="12"/>
  <c r="I135" i="12"/>
  <c r="B136" i="12"/>
  <c r="I136" i="12"/>
  <c r="D136" i="12"/>
  <c r="J136" i="12" s="1"/>
  <c r="B137" i="12"/>
  <c r="I137" i="12" s="1"/>
  <c r="B138" i="12"/>
  <c r="I138" i="12"/>
  <c r="B139" i="12"/>
  <c r="I139" i="12"/>
  <c r="D139" i="12"/>
  <c r="J139" i="12" s="1"/>
  <c r="B140" i="12"/>
  <c r="I140" i="12" s="1"/>
  <c r="B141" i="12"/>
  <c r="I141" i="12"/>
  <c r="D141" i="12"/>
  <c r="J141" i="12" s="1"/>
  <c r="B142" i="12"/>
  <c r="I142" i="12" s="1"/>
  <c r="B143" i="12"/>
  <c r="I143" i="12"/>
  <c r="D143" i="12"/>
  <c r="J143" i="12" s="1"/>
  <c r="B144" i="12"/>
  <c r="I144" i="12" s="1"/>
  <c r="B145" i="12"/>
  <c r="I145" i="12" s="1"/>
  <c r="D145" i="12"/>
  <c r="J145" i="12" s="1"/>
  <c r="B146" i="12"/>
  <c r="I146" i="12" s="1"/>
  <c r="B147" i="12"/>
  <c r="I147" i="12" s="1"/>
  <c r="D147" i="12"/>
  <c r="J147" i="12" s="1"/>
  <c r="B148" i="12"/>
  <c r="I148" i="12" s="1"/>
  <c r="B149" i="12"/>
  <c r="I149" i="12" s="1"/>
  <c r="D149" i="12"/>
  <c r="J149" i="12" s="1"/>
  <c r="B150" i="12"/>
  <c r="I150" i="12"/>
  <c r="B151" i="12"/>
  <c r="I151" i="12"/>
  <c r="B152" i="12"/>
  <c r="I152" i="12"/>
  <c r="D152" i="12"/>
  <c r="J152" i="12" s="1"/>
  <c r="B153" i="12"/>
  <c r="I153" i="12" s="1"/>
  <c r="B154" i="12"/>
  <c r="I154" i="12"/>
  <c r="D154" i="12"/>
  <c r="J154" i="12" s="1"/>
  <c r="B155" i="12"/>
  <c r="I155" i="12" s="1"/>
  <c r="B156" i="12"/>
  <c r="I156" i="12" s="1"/>
  <c r="D156" i="12"/>
  <c r="J156" i="12" s="1"/>
  <c r="B157" i="12"/>
  <c r="I157" i="12" s="1"/>
  <c r="B158" i="12"/>
  <c r="I158" i="12" s="1"/>
  <c r="D158" i="12"/>
  <c r="J158" i="12" s="1"/>
  <c r="B159" i="12"/>
  <c r="I159" i="12" s="1"/>
  <c r="B160" i="12"/>
  <c r="I160" i="12" s="1"/>
  <c r="D160" i="12"/>
  <c r="J160" i="12" s="1"/>
  <c r="B161" i="12"/>
  <c r="I161" i="12" s="1"/>
  <c r="B162" i="12"/>
  <c r="I162" i="12" s="1"/>
  <c r="B163" i="12"/>
  <c r="I163" i="12"/>
  <c r="D163" i="12"/>
  <c r="J163" i="12" s="1"/>
  <c r="B164" i="12"/>
  <c r="I164" i="12" s="1"/>
  <c r="B165" i="12"/>
  <c r="I165" i="12" s="1"/>
  <c r="D165" i="12"/>
  <c r="J165" i="12" s="1"/>
  <c r="B166" i="12"/>
  <c r="I166" i="12" s="1"/>
  <c r="B167" i="12"/>
  <c r="I167" i="12" s="1"/>
  <c r="D167" i="12"/>
  <c r="J167" i="12" s="1"/>
  <c r="B168" i="12"/>
  <c r="I168" i="12" s="1"/>
  <c r="B169" i="12"/>
  <c r="I169" i="12" s="1"/>
  <c r="D169" i="12"/>
  <c r="J169" i="12" s="1"/>
  <c r="B170" i="12"/>
  <c r="I170" i="12" s="1"/>
  <c r="B171" i="12"/>
  <c r="I171" i="12" s="1"/>
  <c r="D171" i="12"/>
  <c r="J171" i="12" s="1"/>
  <c r="B172" i="12"/>
  <c r="I172" i="12"/>
  <c r="B173" i="12"/>
  <c r="I173" i="12" s="1"/>
  <c r="D173" i="12"/>
  <c r="J173" i="12" s="1"/>
  <c r="B174" i="12"/>
  <c r="I174" i="12" s="1"/>
  <c r="E122" i="12"/>
  <c r="B77" i="12"/>
  <c r="I77" i="12" s="1"/>
  <c r="D77" i="12"/>
  <c r="J77" i="12" s="1"/>
  <c r="B78" i="12"/>
  <c r="I78" i="12" s="1"/>
  <c r="D78" i="12"/>
  <c r="J78" i="12" s="1"/>
  <c r="B79" i="12"/>
  <c r="I79" i="12" s="1"/>
  <c r="D79" i="12"/>
  <c r="J79" i="12" s="1"/>
  <c r="B80" i="12"/>
  <c r="I80" i="12" s="1"/>
  <c r="D80" i="12"/>
  <c r="J80" i="12" s="1"/>
  <c r="B81" i="12"/>
  <c r="I81" i="12" s="1"/>
  <c r="D81" i="12"/>
  <c r="J81" i="12" s="1"/>
  <c r="B82" i="12"/>
  <c r="I82" i="12" s="1"/>
  <c r="D82" i="12"/>
  <c r="J82" i="12" s="1"/>
  <c r="B83" i="12"/>
  <c r="I83" i="12" s="1"/>
  <c r="D83" i="12"/>
  <c r="J83" i="12" s="1"/>
  <c r="B84" i="12"/>
  <c r="I84" i="12" s="1"/>
  <c r="D84" i="12"/>
  <c r="J84" i="12" s="1"/>
  <c r="B85" i="12"/>
  <c r="I85" i="12" s="1"/>
  <c r="D85" i="12"/>
  <c r="J85" i="12" s="1"/>
  <c r="B86" i="12"/>
  <c r="I86" i="12" s="1"/>
  <c r="D86" i="12"/>
  <c r="J86" i="12" s="1"/>
  <c r="B87" i="12"/>
  <c r="I87" i="12" s="1"/>
  <c r="D87" i="12"/>
  <c r="J87" i="12" s="1"/>
  <c r="B88" i="12"/>
  <c r="I88" i="12" s="1"/>
  <c r="B89" i="12"/>
  <c r="I89" i="12" s="1"/>
  <c r="D89" i="12"/>
  <c r="J89" i="12" s="1"/>
  <c r="B90" i="12"/>
  <c r="I90" i="12" s="1"/>
  <c r="D90" i="12"/>
  <c r="J90" i="12" s="1"/>
  <c r="B91" i="12"/>
  <c r="I91" i="12" s="1"/>
  <c r="D91" i="12"/>
  <c r="J91" i="12" s="1"/>
  <c r="B92" i="12"/>
  <c r="I92" i="12" s="1"/>
  <c r="D92" i="12"/>
  <c r="J92" i="12" s="1"/>
  <c r="B93" i="12"/>
  <c r="I93" i="12" s="1"/>
  <c r="D93" i="12"/>
  <c r="J93" i="12" s="1"/>
  <c r="B94" i="12"/>
  <c r="I94" i="12" s="1"/>
  <c r="D94" i="12"/>
  <c r="J94" i="12" s="1"/>
  <c r="B95" i="12"/>
  <c r="I95" i="12" s="1"/>
  <c r="D95" i="12"/>
  <c r="J95" i="12" s="1"/>
  <c r="B96" i="12"/>
  <c r="I96" i="12" s="1"/>
  <c r="D96" i="12"/>
  <c r="J96" i="12" s="1"/>
  <c r="B97" i="12"/>
  <c r="I97" i="12" s="1"/>
  <c r="D97" i="12"/>
  <c r="J97" i="12" s="1"/>
  <c r="B98" i="12"/>
  <c r="I98" i="12" s="1"/>
  <c r="D98" i="12"/>
  <c r="J98" i="12" s="1"/>
  <c r="B99" i="12"/>
  <c r="I99" i="12" s="1"/>
  <c r="D99" i="12"/>
  <c r="J99" i="12" s="1"/>
  <c r="B100" i="12"/>
  <c r="I100" i="12"/>
  <c r="B101" i="12"/>
  <c r="I101" i="12" s="1"/>
  <c r="D101" i="12"/>
  <c r="J101" i="12" s="1"/>
  <c r="B102" i="12"/>
  <c r="I102" i="12" s="1"/>
  <c r="D102" i="12"/>
  <c r="J102" i="12" s="1"/>
  <c r="B103" i="12"/>
  <c r="I103" i="12" s="1"/>
  <c r="D103" i="12"/>
  <c r="J103" i="12" s="1"/>
  <c r="B104" i="12"/>
  <c r="I104" i="12" s="1"/>
  <c r="D104" i="12"/>
  <c r="J104" i="12" s="1"/>
  <c r="B105" i="12"/>
  <c r="I105" i="12" s="1"/>
  <c r="D105" i="12"/>
  <c r="J105" i="12" s="1"/>
  <c r="B106" i="12"/>
  <c r="I106" i="12" s="1"/>
  <c r="D106" i="12"/>
  <c r="J106" i="12" s="1"/>
  <c r="B107" i="12"/>
  <c r="I107" i="12" s="1"/>
  <c r="D107" i="12"/>
  <c r="J107" i="12" s="1"/>
  <c r="B108" i="12"/>
  <c r="I108" i="12" s="1"/>
  <c r="D108" i="12"/>
  <c r="J108" i="12" s="1"/>
  <c r="B109" i="12"/>
  <c r="I109" i="12" s="1"/>
  <c r="D109" i="12"/>
  <c r="J109" i="12" s="1"/>
  <c r="B110" i="12"/>
  <c r="I110" i="12" s="1"/>
  <c r="D110" i="12"/>
  <c r="J110" i="12" s="1"/>
  <c r="B111" i="12"/>
  <c r="I111" i="12" s="1"/>
  <c r="D111" i="12"/>
  <c r="J111" i="12" s="1"/>
  <c r="B112" i="12"/>
  <c r="I112" i="12" s="1"/>
  <c r="D112" i="12"/>
  <c r="J112" i="12" s="1"/>
  <c r="E72" i="12"/>
  <c r="B37" i="12"/>
  <c r="I37" i="12" s="1"/>
  <c r="D37" i="12"/>
  <c r="J37" i="12" s="1"/>
  <c r="B38" i="12"/>
  <c r="I38" i="12" s="1"/>
  <c r="D38" i="12"/>
  <c r="J38" i="12" s="1"/>
  <c r="B39" i="12"/>
  <c r="I39" i="12" s="1"/>
  <c r="D39" i="12"/>
  <c r="J39" i="12" s="1"/>
  <c r="B40" i="12"/>
  <c r="I40" i="12" s="1"/>
  <c r="D40" i="12"/>
  <c r="J40" i="12" s="1"/>
  <c r="B41" i="12"/>
  <c r="I41" i="12" s="1"/>
  <c r="D41" i="12"/>
  <c r="J41" i="12" s="1"/>
  <c r="B42" i="12"/>
  <c r="I42" i="12" s="1"/>
  <c r="D42" i="12"/>
  <c r="J42" i="12" s="1"/>
  <c r="B43" i="12"/>
  <c r="I43" i="12" s="1"/>
  <c r="D43" i="12"/>
  <c r="J43" i="12" s="1"/>
  <c r="B44" i="12"/>
  <c r="I44" i="12" s="1"/>
  <c r="D44" i="12"/>
  <c r="J44" i="12" s="1"/>
  <c r="B45" i="12"/>
  <c r="I45" i="12" s="1"/>
  <c r="D45" i="12"/>
  <c r="J45" i="12" s="1"/>
  <c r="B46" i="12"/>
  <c r="I46" i="12" s="1"/>
  <c r="D46" i="12"/>
  <c r="J46" i="12" s="1"/>
  <c r="B47" i="12"/>
  <c r="I47" i="12" s="1"/>
  <c r="D47" i="12"/>
  <c r="J47" i="12" s="1"/>
  <c r="B48" i="12"/>
  <c r="I48" i="12" s="1"/>
  <c r="B49" i="12"/>
  <c r="I49" i="12" s="1"/>
  <c r="D49" i="12"/>
  <c r="J49" i="12" s="1"/>
  <c r="B50" i="12"/>
  <c r="I50" i="12" s="1"/>
  <c r="D50" i="12"/>
  <c r="J50" i="12" s="1"/>
  <c r="B51" i="12"/>
  <c r="I51" i="12" s="1"/>
  <c r="D51" i="12"/>
  <c r="J51" i="12" s="1"/>
  <c r="B52" i="12"/>
  <c r="I52" i="12" s="1"/>
  <c r="D52" i="12"/>
  <c r="J52" i="12" s="1"/>
  <c r="B53" i="12"/>
  <c r="I53" i="12" s="1"/>
  <c r="D53" i="12"/>
  <c r="J53" i="12" s="1"/>
  <c r="B54" i="12"/>
  <c r="I54" i="12" s="1"/>
  <c r="D54" i="12"/>
  <c r="J54" i="12" s="1"/>
  <c r="B55" i="12"/>
  <c r="I55" i="12" s="1"/>
  <c r="D55" i="12"/>
  <c r="J55" i="12" s="1"/>
  <c r="B56" i="12"/>
  <c r="I56" i="12" s="1"/>
  <c r="D56" i="12"/>
  <c r="J56" i="12" s="1"/>
  <c r="B57" i="12"/>
  <c r="I57" i="12" s="1"/>
  <c r="D57" i="12"/>
  <c r="J57" i="12" s="1"/>
  <c r="B58" i="12"/>
  <c r="I58" i="12" s="1"/>
  <c r="D58" i="12"/>
  <c r="J58" i="12" s="1"/>
  <c r="B59" i="12"/>
  <c r="I59" i="12" s="1"/>
  <c r="D59" i="12"/>
  <c r="J59" i="12" s="1"/>
  <c r="B60" i="12"/>
  <c r="I60" i="12" s="1"/>
  <c r="D60" i="12"/>
  <c r="J60" i="12" s="1"/>
  <c r="E32" i="12"/>
  <c r="A686" i="12"/>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E2450" i="12"/>
  <c r="AE2452" i="12"/>
  <c r="AE2454" i="12"/>
  <c r="AE2456" i="12"/>
  <c r="AE2457" i="12"/>
  <c r="AE2458" i="12"/>
  <c r="AE2460" i="12"/>
  <c r="AE2462" i="12"/>
  <c r="AE2464" i="12"/>
  <c r="AE2466" i="12"/>
  <c r="AE2467" i="12"/>
  <c r="AE2468" i="12"/>
  <c r="AE2470" i="12"/>
  <c r="AE2471" i="12"/>
  <c r="AE2472" i="12"/>
  <c r="AE2474" i="12"/>
  <c r="AE2475" i="12"/>
  <c r="AE2476" i="12"/>
  <c r="AE2479" i="12"/>
  <c r="AE2480" i="12"/>
  <c r="AE2481" i="12"/>
  <c r="AE2483" i="12"/>
  <c r="AE2484" i="12"/>
  <c r="AE2485" i="12"/>
  <c r="AE2487" i="12"/>
  <c r="AE2488" i="12"/>
  <c r="AE2491" i="12"/>
  <c r="AE2493" i="12"/>
  <c r="AE2495" i="12"/>
  <c r="AE2497" i="12"/>
  <c r="AE2499" i="12"/>
  <c r="AE2502" i="12"/>
  <c r="AE2504" i="12"/>
  <c r="AE2505" i="12"/>
  <c r="AE2506" i="12"/>
  <c r="AE2507" i="12"/>
  <c r="AE2508" i="12"/>
  <c r="AE2509" i="12"/>
  <c r="AE2510" i="12"/>
  <c r="AE2511" i="12"/>
  <c r="AE2512" i="12"/>
  <c r="AE2514" i="12"/>
  <c r="AE2515" i="12"/>
  <c r="AE2516" i="12"/>
  <c r="AE2517" i="12"/>
  <c r="AE2518" i="12"/>
  <c r="AE2519" i="12"/>
  <c r="AE2520" i="12"/>
  <c r="AE2521" i="12"/>
  <c r="AE2522" i="12"/>
  <c r="AE2523" i="12"/>
  <c r="AE2524" i="12"/>
  <c r="AE2526" i="12"/>
  <c r="AE2527" i="12"/>
  <c r="AE2528" i="12"/>
  <c r="AE2529" i="12"/>
  <c r="AE2530" i="12"/>
  <c r="AE2531" i="12"/>
  <c r="AE2532" i="12"/>
  <c r="AE2533" i="12"/>
  <c r="AE2534" i="12"/>
  <c r="AE2535" i="12"/>
  <c r="AE2536" i="12"/>
  <c r="AE2538" i="12"/>
  <c r="AE2539" i="12"/>
  <c r="AE2540" i="12"/>
  <c r="AE2541" i="12"/>
  <c r="AE2542" i="12"/>
  <c r="AE2543" i="12"/>
  <c r="AE2544" i="12"/>
  <c r="AE2545" i="12"/>
  <c r="AE2546" i="12"/>
  <c r="AE2547" i="12"/>
  <c r="AE2548" i="12"/>
  <c r="AE2550" i="12"/>
  <c r="AE2551" i="12"/>
  <c r="AE2552" i="12"/>
  <c r="AE2553" i="12"/>
  <c r="AE2554" i="12"/>
  <c r="AE2555" i="12"/>
  <c r="AE2556" i="12"/>
  <c r="AE2557" i="12"/>
  <c r="AE2558" i="12"/>
  <c r="AE2559" i="12"/>
  <c r="AE2562" i="12"/>
  <c r="AE2563" i="12"/>
  <c r="AE2564" i="12"/>
  <c r="AE2566" i="12"/>
  <c r="AE2567" i="12"/>
  <c r="AE2568" i="12"/>
  <c r="AE2570" i="12"/>
  <c r="AE2571" i="12"/>
  <c r="AE2572" i="12"/>
  <c r="AE2132" i="12"/>
  <c r="AE2248" i="12"/>
  <c r="AE2250" i="12"/>
  <c r="AE2252" i="12"/>
  <c r="AE2254" i="12"/>
  <c r="AE2256" i="12"/>
  <c r="AE2258" i="12"/>
  <c r="AE2261" i="12"/>
  <c r="AE2263" i="12"/>
  <c r="AE2264" i="12"/>
  <c r="AE2267" i="12"/>
  <c r="AE2268" i="12"/>
  <c r="AE2269" i="12"/>
  <c r="AE2274" i="12"/>
  <c r="AE2278" i="12"/>
  <c r="AE2281" i="12"/>
  <c r="AE2284" i="12"/>
  <c r="AE2285" i="12"/>
  <c r="AE2286" i="12"/>
  <c r="AE2287" i="12"/>
  <c r="AE2288" i="12"/>
  <c r="AE2289" i="12"/>
  <c r="AE2290" i="12"/>
  <c r="AE2291" i="12"/>
  <c r="AE2292" i="12"/>
  <c r="AE2293" i="12"/>
  <c r="AE2296" i="12"/>
  <c r="AE2298" i="12"/>
  <c r="AE2300" i="12"/>
  <c r="AE2302" i="12"/>
  <c r="AE2304" i="12"/>
  <c r="AE2306" i="12"/>
  <c r="AE2308" i="12"/>
  <c r="AE2309" i="12"/>
  <c r="AE2312" i="12"/>
  <c r="AE2314" i="12"/>
  <c r="AE2316" i="12"/>
  <c r="AE2320" i="12"/>
  <c r="AE2324" i="12"/>
  <c r="AE2328" i="12"/>
  <c r="AE1896" i="12"/>
  <c r="AE1898" i="12"/>
  <c r="AE1899" i="12"/>
  <c r="AE1900" i="12"/>
  <c r="AE1901" i="12"/>
  <c r="AE1902" i="12"/>
  <c r="AE1904" i="12"/>
  <c r="AE1906" i="12"/>
  <c r="AE1909" i="12"/>
  <c r="AE1911" i="12"/>
  <c r="AE1913" i="12"/>
  <c r="AE1915" i="12"/>
  <c r="AE1917" i="12"/>
  <c r="AE1920" i="12"/>
  <c r="AE1921" i="12"/>
  <c r="AE1922" i="12"/>
  <c r="AE1923" i="12"/>
  <c r="AE1924" i="12"/>
  <c r="AE1925" i="12"/>
  <c r="AE1926" i="12"/>
  <c r="AE1927" i="12"/>
  <c r="AE1928" i="12"/>
  <c r="AE1929" i="12"/>
  <c r="AE1930" i="12"/>
  <c r="AE1932" i="12"/>
  <c r="AE1933" i="12"/>
  <c r="AE1934" i="12"/>
  <c r="AE1935" i="12"/>
  <c r="AE1936" i="12"/>
  <c r="AE1937" i="12"/>
  <c r="AE1939" i="12"/>
  <c r="AE1941" i="12"/>
  <c r="AE1944" i="12"/>
  <c r="AE1946" i="12"/>
  <c r="AE1948" i="12"/>
  <c r="AE1950" i="12"/>
  <c r="AE1952" i="12"/>
  <c r="AE1954" i="12"/>
  <c r="AE1956" i="12"/>
  <c r="AE1957" i="12"/>
  <c r="AE1958" i="12"/>
  <c r="AE1959" i="12"/>
  <c r="AE1960" i="12"/>
  <c r="AE1961" i="12"/>
  <c r="AE1962" i="12"/>
  <c r="AE1963" i="12"/>
  <c r="AE1964" i="12"/>
  <c r="AE1965" i="12"/>
  <c r="AE1966" i="12"/>
  <c r="AE1968" i="12"/>
  <c r="AE1969" i="12"/>
  <c r="AE1970" i="12"/>
  <c r="AE1971" i="12"/>
  <c r="AE1972" i="12"/>
  <c r="AE1973" i="12"/>
  <c r="AE1974" i="12"/>
  <c r="AE1976" i="12"/>
  <c r="AE1978" i="12"/>
  <c r="AE1981" i="12"/>
  <c r="AE1983" i="12"/>
  <c r="AE1985" i="12"/>
  <c r="AE1987" i="12"/>
  <c r="AE1989" i="12"/>
  <c r="AE1992" i="12"/>
  <c r="AE1993" i="12"/>
  <c r="AE1995" i="12"/>
  <c r="AE1996" i="12"/>
  <c r="AE1997" i="12"/>
  <c r="AE1999" i="12"/>
  <c r="AE2000" i="12"/>
  <c r="AE2001" i="12"/>
  <c r="AE2004" i="12"/>
  <c r="AE2005" i="12"/>
  <c r="AE2006" i="12"/>
  <c r="AE2008" i="12"/>
  <c r="AE2009" i="12"/>
  <c r="AE2010" i="12"/>
  <c r="AE2012" i="12"/>
  <c r="AE2013" i="12"/>
  <c r="AE2014" i="12"/>
  <c r="AE2016" i="12"/>
  <c r="AE2018" i="12"/>
  <c r="AE2020" i="12"/>
  <c r="AE2022" i="12"/>
  <c r="AE2024" i="12"/>
  <c r="AE2026" i="12"/>
  <c r="AE2029" i="12"/>
  <c r="AE2031" i="12"/>
  <c r="AE2033" i="12"/>
  <c r="AE2035" i="12"/>
  <c r="AE2037" i="12"/>
  <c r="AE2040" i="12"/>
  <c r="AE2041" i="12"/>
  <c r="AE2043" i="12"/>
  <c r="AE2044" i="12"/>
  <c r="AE2045" i="12"/>
  <c r="AE2047" i="12"/>
  <c r="AE2048" i="12"/>
  <c r="AE2049" i="12"/>
  <c r="AE2052" i="12"/>
  <c r="AE2053" i="12"/>
  <c r="AE2054" i="12"/>
  <c r="AE2055" i="12"/>
  <c r="AE2056" i="12"/>
  <c r="AE2057" i="12"/>
  <c r="AE2058" i="12"/>
  <c r="AE2059" i="12"/>
  <c r="AE2060" i="12"/>
  <c r="AE2061" i="12"/>
  <c r="AE2062" i="12"/>
  <c r="AE2064" i="12"/>
  <c r="AE2065" i="12"/>
  <c r="AE2066" i="12"/>
  <c r="AE2067" i="12"/>
  <c r="AE2068" i="12"/>
  <c r="AE2069" i="12"/>
  <c r="AE2070" i="12"/>
  <c r="AE2071" i="12"/>
  <c r="AE2072" i="12"/>
  <c r="AE2073" i="12"/>
  <c r="AE2074" i="12"/>
  <c r="AE2076" i="12"/>
  <c r="AE2077" i="12"/>
  <c r="AE2078" i="12"/>
  <c r="AE2079" i="12"/>
  <c r="AE2080" i="12"/>
  <c r="AE2081" i="12"/>
  <c r="AE2082" i="12"/>
  <c r="AE2083" i="12"/>
  <c r="AE2084" i="12"/>
  <c r="AE2085" i="12"/>
  <c r="AE2086" i="12"/>
  <c r="AE2088" i="12"/>
  <c r="AE2089" i="12"/>
  <c r="AE2090" i="12"/>
  <c r="AE2091" i="12"/>
  <c r="AE2092" i="12"/>
  <c r="AE2093" i="12"/>
  <c r="AE2094" i="12"/>
  <c r="AE2095" i="12"/>
  <c r="AE2096" i="12"/>
  <c r="AE2097" i="12"/>
  <c r="AE2098" i="12"/>
  <c r="AE2099" i="12"/>
  <c r="AE1686" i="12"/>
  <c r="AE1687" i="12"/>
  <c r="AE1688" i="12"/>
  <c r="AE1689" i="12"/>
  <c r="AE1690" i="12"/>
  <c r="AE1691" i="12"/>
  <c r="AE1692" i="12"/>
  <c r="AE1693" i="12"/>
  <c r="AE1694" i="12"/>
  <c r="AE1695" i="12"/>
  <c r="AE1696" i="12"/>
  <c r="AE1698" i="12"/>
  <c r="AE1699" i="12"/>
  <c r="AE1700" i="12"/>
  <c r="AE1701" i="12"/>
  <c r="AE1702" i="12"/>
  <c r="AE1703" i="12"/>
  <c r="AE1704" i="12"/>
  <c r="AE1705" i="12"/>
  <c r="AE1706" i="12"/>
  <c r="AE1707" i="12"/>
  <c r="AE1708" i="12"/>
  <c r="AE1710" i="12"/>
  <c r="AE1711" i="12"/>
  <c r="AE1712" i="12"/>
  <c r="AE1713" i="12"/>
  <c r="AE1714" i="12"/>
  <c r="AE1715" i="12"/>
  <c r="AE1716" i="12"/>
  <c r="AE1717" i="12"/>
  <c r="AE1718" i="12"/>
  <c r="AE1719" i="12"/>
  <c r="AE1720" i="12"/>
  <c r="AE1722" i="12"/>
  <c r="AE1723" i="12"/>
  <c r="AE1724" i="12"/>
  <c r="AE1725" i="12"/>
  <c r="AE1726" i="12"/>
  <c r="AE1727" i="12"/>
  <c r="AE1728" i="12"/>
  <c r="AE1729" i="12"/>
  <c r="AE1730" i="12"/>
  <c r="AE1731" i="12"/>
  <c r="AE1732" i="12"/>
  <c r="AE1734" i="12"/>
  <c r="AE1735" i="12"/>
  <c r="AE1736" i="12"/>
  <c r="AE1737" i="12"/>
  <c r="AE1738" i="12"/>
  <c r="AE1739" i="12"/>
  <c r="AE1740" i="12"/>
  <c r="AE1741" i="12"/>
  <c r="AE1742" i="12"/>
  <c r="AE1743" i="12"/>
  <c r="AE1744" i="12"/>
  <c r="AE1746" i="12"/>
  <c r="AE1747" i="12"/>
  <c r="AE1748" i="12"/>
  <c r="AE1749" i="12"/>
  <c r="AE1750" i="12"/>
  <c r="AE1751" i="12"/>
  <c r="AE1752" i="12"/>
  <c r="AE1753" i="12"/>
  <c r="AE1754" i="12"/>
  <c r="AE1755" i="12"/>
  <c r="AE1756" i="12"/>
  <c r="AE1758" i="12"/>
  <c r="AE1759" i="12"/>
  <c r="AE1760" i="12"/>
  <c r="AE1761" i="12"/>
  <c r="AE1762" i="12"/>
  <c r="AE1763" i="12"/>
  <c r="AE1764" i="12"/>
  <c r="AE1765" i="12"/>
  <c r="AE1766" i="12"/>
  <c r="AE1767" i="12"/>
  <c r="AE1768" i="12"/>
  <c r="AE1770" i="12"/>
  <c r="AE1771" i="12"/>
  <c r="AE1772" i="12"/>
  <c r="AE1773" i="12"/>
  <c r="AE1774" i="12"/>
  <c r="AE1775" i="12"/>
  <c r="AE1776" i="12"/>
  <c r="AE1777" i="12"/>
  <c r="AE1778" i="12"/>
  <c r="AE1779" i="12"/>
  <c r="AE1780" i="12"/>
  <c r="AE1782" i="12"/>
  <c r="AE1783" i="12"/>
  <c r="AE1784" i="12"/>
  <c r="AE1785" i="12"/>
  <c r="AE1786" i="12"/>
  <c r="AE1787" i="12"/>
  <c r="AE1788" i="12"/>
  <c r="AE1789" i="12"/>
  <c r="AE1790" i="12"/>
  <c r="AE1791" i="12"/>
  <c r="AE1792" i="12"/>
  <c r="AE1794" i="12"/>
  <c r="AE1795" i="12"/>
  <c r="AE1796" i="12"/>
  <c r="AE1797" i="12"/>
  <c r="AE1798" i="12"/>
  <c r="AE1799" i="12"/>
  <c r="AE1800" i="12"/>
  <c r="AE1801" i="12"/>
  <c r="AE1802" i="12"/>
  <c r="AE1803" i="12"/>
  <c r="AE1804" i="12"/>
  <c r="AE1806" i="12"/>
  <c r="AE1807" i="12"/>
  <c r="AE1808" i="12"/>
  <c r="AE1809" i="12"/>
  <c r="AE1810" i="12"/>
  <c r="AE1811" i="12"/>
  <c r="AE1812" i="12"/>
  <c r="AE1813" i="12"/>
  <c r="AE1814" i="12"/>
  <c r="AE1815" i="12"/>
  <c r="AE1816" i="12"/>
  <c r="AE1818" i="12"/>
  <c r="AE1819" i="12"/>
  <c r="AE1820" i="12"/>
  <c r="AE1821" i="12"/>
  <c r="AE1822" i="12"/>
  <c r="AE1823" i="12"/>
  <c r="AE1824" i="12"/>
  <c r="AE1825" i="12"/>
  <c r="AE1826" i="12"/>
  <c r="AE1827" i="12"/>
  <c r="AE1828" i="12"/>
  <c r="AE1830" i="12"/>
  <c r="AE1831" i="12"/>
  <c r="AE1832" i="12"/>
  <c r="AE1833" i="12"/>
  <c r="AE1834" i="12"/>
  <c r="AE1835" i="12"/>
  <c r="AE1836" i="12"/>
  <c r="AE1837" i="12"/>
  <c r="AE1838" i="12"/>
  <c r="AE1839" i="12"/>
  <c r="AE1840" i="12"/>
  <c r="AE1842" i="12"/>
  <c r="AE1843" i="12"/>
  <c r="AE1844" i="12"/>
  <c r="AE1845" i="12"/>
  <c r="AE1846" i="12"/>
  <c r="AE1847" i="12"/>
  <c r="AE1848" i="12"/>
  <c r="AE1849" i="12"/>
  <c r="AE1851" i="12"/>
  <c r="AE1854" i="12"/>
  <c r="AE1856" i="12"/>
  <c r="AE1858" i="12"/>
  <c r="AE1860" i="12"/>
  <c r="AE1862" i="12"/>
  <c r="AE1864" i="12"/>
  <c r="AE1866" i="12"/>
  <c r="AE1868" i="12"/>
  <c r="AE1869" i="12"/>
  <c r="AE1870" i="12"/>
  <c r="AE1872" i="12"/>
  <c r="AE1873" i="12"/>
  <c r="AE1874" i="12"/>
  <c r="AE1876" i="12"/>
  <c r="AE1877" i="12"/>
  <c r="AE1487" i="12"/>
  <c r="AE1489" i="12"/>
  <c r="AE1491" i="12"/>
  <c r="AE1493" i="12"/>
  <c r="AE1495" i="12"/>
  <c r="AE1498" i="12"/>
  <c r="AE1500" i="12"/>
  <c r="AE1502" i="12"/>
  <c r="AE1504" i="12"/>
  <c r="AE1506" i="12"/>
  <c r="AE1508" i="12"/>
  <c r="AE1510" i="12"/>
  <c r="AE1511" i="12"/>
  <c r="AE1512" i="12"/>
  <c r="AE1514" i="12"/>
  <c r="AE1515" i="12"/>
  <c r="AE1516" i="12"/>
  <c r="AE1518" i="12"/>
  <c r="AE1519" i="12"/>
  <c r="AE1520" i="12"/>
  <c r="AE1522" i="12"/>
  <c r="AE1524" i="12"/>
  <c r="AE1526" i="12"/>
  <c r="AE1528" i="12"/>
  <c r="AE1530" i="12"/>
  <c r="AE1532" i="12"/>
  <c r="AE1534" i="12"/>
  <c r="AE1536" i="12"/>
  <c r="AE1537" i="12"/>
  <c r="AE1538" i="12"/>
  <c r="AE1540" i="12"/>
  <c r="AE1541" i="12"/>
  <c r="AE1542" i="12"/>
  <c r="AE1544" i="12"/>
  <c r="AE1546" i="12"/>
  <c r="AE1547" i="12"/>
  <c r="AE1549" i="12"/>
  <c r="AE1550" i="12"/>
  <c r="AE1551" i="12"/>
  <c r="AE1553" i="12"/>
  <c r="AE1554" i="12"/>
  <c r="AE1555" i="12"/>
  <c r="AE1559" i="12"/>
  <c r="AE1561" i="12"/>
  <c r="AE1563" i="12"/>
  <c r="AE1565" i="12"/>
  <c r="AE1567" i="12"/>
  <c r="AE1570" i="12"/>
  <c r="AE1571" i="12"/>
  <c r="AE1572" i="12"/>
  <c r="AE1573" i="12"/>
  <c r="AE1575" i="12"/>
  <c r="AE1576" i="12"/>
  <c r="AE1577" i="12"/>
  <c r="AE1579" i="12"/>
  <c r="AE1580" i="12"/>
  <c r="AE1583" i="12"/>
  <c r="AE1585" i="12"/>
  <c r="AE1587" i="12"/>
  <c r="AE1589" i="12"/>
  <c r="AE1591" i="12"/>
  <c r="AE1594" i="12"/>
  <c r="AE1595" i="12"/>
  <c r="AE1598" i="12"/>
  <c r="AE1600" i="12"/>
  <c r="AE1602" i="12"/>
  <c r="AE1604" i="12"/>
  <c r="AE1607" i="12"/>
  <c r="AE1609" i="12"/>
  <c r="AE1611" i="12"/>
  <c r="AE1613" i="12"/>
  <c r="AE1615" i="12"/>
  <c r="AE1619" i="12"/>
  <c r="AE1620" i="12"/>
  <c r="AE1621" i="12"/>
  <c r="AE1623" i="12"/>
  <c r="AE1624" i="12"/>
  <c r="AE1625" i="12"/>
  <c r="AE1627" i="12"/>
  <c r="AE1628" i="12"/>
  <c r="AE1630" i="12"/>
  <c r="AE1632" i="12"/>
  <c r="AE1633" i="12"/>
  <c r="AE1634" i="12"/>
  <c r="AE1636" i="12"/>
  <c r="AE1637" i="12"/>
  <c r="AE1638" i="12"/>
  <c r="AE1640" i="12"/>
  <c r="AE1642" i="12"/>
  <c r="AE1644" i="12"/>
  <c r="AE1646" i="12"/>
  <c r="AE1648" i="12"/>
  <c r="AE1650" i="12"/>
  <c r="AE1652" i="12"/>
  <c r="AE1655" i="12"/>
  <c r="AE1657" i="12"/>
  <c r="AE1659" i="12"/>
  <c r="AE1661" i="12"/>
  <c r="AE1663" i="12"/>
  <c r="AE1665" i="12"/>
  <c r="AE1306" i="12"/>
  <c r="AE1308" i="12"/>
  <c r="AE1310" i="12"/>
  <c r="AE1334" i="12"/>
  <c r="AE1340" i="12"/>
  <c r="AE1343" i="12"/>
  <c r="AE1345" i="12"/>
  <c r="AE1360" i="12"/>
  <c r="AE1382" i="12"/>
  <c r="AE1386" i="12"/>
  <c r="AE1388" i="12"/>
  <c r="AE1393" i="12"/>
  <c r="AE1395" i="12"/>
  <c r="AE976" i="12"/>
  <c r="AE977" i="12"/>
  <c r="AE978" i="12"/>
  <c r="AE979" i="12"/>
  <c r="AE980" i="12"/>
  <c r="AE981" i="12"/>
  <c r="AE982" i="12"/>
  <c r="AE983" i="12"/>
  <c r="AE984" i="12"/>
  <c r="AE985" i="12"/>
  <c r="AE986" i="12"/>
  <c r="AE988" i="12"/>
  <c r="AE989" i="12"/>
  <c r="AE990" i="12"/>
  <c r="AE991" i="12"/>
  <c r="AE992" i="12"/>
  <c r="AE993" i="12"/>
  <c r="AE994" i="12"/>
  <c r="AE995" i="12"/>
  <c r="AE996" i="12"/>
  <c r="AE997" i="12"/>
  <c r="AE998" i="12"/>
  <c r="AE1000" i="12"/>
  <c r="AE1001" i="12"/>
  <c r="AE1002" i="12"/>
  <c r="AE1003" i="12"/>
  <c r="AE1004" i="12"/>
  <c r="AE1005" i="12"/>
  <c r="AE1006" i="12"/>
  <c r="AE1007" i="12"/>
  <c r="AE1008" i="12"/>
  <c r="AE1009" i="12"/>
  <c r="AE1010" i="12"/>
  <c r="AE1012" i="12"/>
  <c r="AE1013" i="12"/>
  <c r="AE1014" i="12"/>
  <c r="AE1015" i="12"/>
  <c r="AE1016" i="12"/>
  <c r="AE1017" i="12"/>
  <c r="AE1018" i="12"/>
  <c r="AE1019" i="12"/>
  <c r="AE1020" i="12"/>
  <c r="AE1021" i="12"/>
  <c r="AE1022" i="12"/>
  <c r="AE1024" i="12"/>
  <c r="AE1025" i="12"/>
  <c r="AE1026" i="12"/>
  <c r="AE1027" i="12"/>
  <c r="AE1028" i="12"/>
  <c r="AE1029" i="12"/>
  <c r="AE1030" i="12"/>
  <c r="AE1031" i="12"/>
  <c r="AE1032" i="12"/>
  <c r="AE1033" i="12"/>
  <c r="AE1034" i="12"/>
  <c r="AE1036" i="12"/>
  <c r="AE1037" i="12"/>
  <c r="AE1038" i="12"/>
  <c r="AE1039" i="12"/>
  <c r="AE1040" i="12"/>
  <c r="AE1041" i="12"/>
  <c r="AE1042" i="12"/>
  <c r="AE1043" i="12"/>
  <c r="AE1044" i="12"/>
  <c r="AE1045" i="12"/>
  <c r="AE1046" i="12"/>
  <c r="AE1048" i="12"/>
  <c r="AE1049" i="12"/>
  <c r="AE1050" i="12"/>
  <c r="AE1051" i="12"/>
  <c r="AE1052" i="12"/>
  <c r="AE1053" i="12"/>
  <c r="AE1054" i="12"/>
  <c r="AE1055" i="12"/>
  <c r="AE1056" i="12"/>
  <c r="AE1057" i="12"/>
  <c r="AE1058" i="12"/>
  <c r="AE1060" i="12"/>
  <c r="AE1061" i="12"/>
  <c r="AE1062" i="12"/>
  <c r="AE1063" i="12"/>
  <c r="AE1064" i="12"/>
  <c r="AE1065" i="12"/>
  <c r="AE1066" i="12"/>
  <c r="AE1067" i="12"/>
  <c r="AE1068" i="12"/>
  <c r="AE1069" i="12"/>
  <c r="AE1070" i="12"/>
  <c r="AE1072" i="12"/>
  <c r="AE1073" i="12"/>
  <c r="AE1074" i="12"/>
  <c r="AE1075" i="12"/>
  <c r="AE1076" i="12"/>
  <c r="AE1077" i="12"/>
  <c r="AE1078" i="12"/>
  <c r="AE1079" i="12"/>
  <c r="AE1080" i="12"/>
  <c r="AE1081" i="12"/>
  <c r="AE1082" i="12"/>
  <c r="AE1084" i="12"/>
  <c r="AE1085" i="12"/>
  <c r="AE1086" i="12"/>
  <c r="AE1087" i="12"/>
  <c r="AE1088" i="12"/>
  <c r="AE1089" i="12"/>
  <c r="AE1090" i="12"/>
  <c r="AE1091" i="12"/>
  <c r="AE1092" i="12"/>
  <c r="AE1093" i="12"/>
  <c r="AE1094" i="12"/>
  <c r="AE1096" i="12"/>
  <c r="AE1097" i="12"/>
  <c r="AE1098" i="12"/>
  <c r="AE1099" i="12"/>
  <c r="AE1100" i="12"/>
  <c r="AE1101" i="12"/>
  <c r="AE1102" i="12"/>
  <c r="AE1103" i="12"/>
  <c r="AE1104" i="12"/>
  <c r="AE1105" i="12"/>
  <c r="AE1106" i="12"/>
  <c r="AE1108" i="12"/>
  <c r="AE1109" i="12"/>
  <c r="AE1110" i="12"/>
  <c r="AE1111" i="12"/>
  <c r="AE1112" i="12"/>
  <c r="AE1113" i="12"/>
  <c r="AE1114" i="12"/>
  <c r="AE1115" i="12"/>
  <c r="AE1116" i="12"/>
  <c r="AE1117" i="12"/>
  <c r="AE1118" i="12"/>
  <c r="AE1119" i="12"/>
  <c r="AE826" i="12"/>
  <c r="AE827" i="12"/>
  <c r="AE828" i="12"/>
  <c r="AE829" i="12"/>
  <c r="AE830" i="12"/>
  <c r="AE831" i="12"/>
  <c r="AE832" i="12"/>
  <c r="AE833" i="12"/>
  <c r="AE834" i="12"/>
  <c r="AE835" i="12"/>
  <c r="AE836" i="12"/>
  <c r="AE839" i="12"/>
  <c r="AE840" i="12"/>
  <c r="AE841" i="12"/>
  <c r="AE842" i="12"/>
  <c r="AE843" i="12"/>
  <c r="AE845" i="12"/>
  <c r="AE847" i="12"/>
  <c r="AE850" i="12"/>
  <c r="AE852" i="12"/>
  <c r="AE854" i="12"/>
  <c r="AE856" i="12"/>
  <c r="AE858" i="12"/>
  <c r="AE860" i="12"/>
  <c r="AE865" i="12"/>
  <c r="AE874" i="12"/>
  <c r="AE882" i="12"/>
  <c r="AE887" i="12"/>
  <c r="AE888" i="12"/>
  <c r="AE889" i="12"/>
  <c r="AE891" i="12"/>
  <c r="AE893" i="12"/>
  <c r="AE895" i="12"/>
  <c r="AE896" i="12"/>
  <c r="AE898" i="12"/>
  <c r="AE900" i="12"/>
  <c r="AE901" i="12"/>
  <c r="AE902" i="12"/>
  <c r="AE904" i="12"/>
  <c r="AE905" i="12"/>
  <c r="AE906" i="12"/>
  <c r="AE908" i="12"/>
  <c r="AE914" i="12"/>
  <c r="AE916" i="12"/>
  <c r="AE918" i="12"/>
  <c r="AE920" i="12"/>
  <c r="AE922" i="12"/>
  <c r="AE924" i="12"/>
  <c r="AE926" i="12"/>
  <c r="AE928" i="12"/>
  <c r="AE930" i="12"/>
  <c r="AE932" i="12"/>
  <c r="AE934" i="12"/>
  <c r="AE936" i="12"/>
  <c r="AE938" i="12"/>
  <c r="AE939" i="12"/>
  <c r="AE940" i="12"/>
  <c r="AE942" i="12"/>
  <c r="AE943" i="12"/>
  <c r="AE944" i="12"/>
  <c r="K5" i="16"/>
  <c r="J5" i="16"/>
  <c r="I5" i="16"/>
  <c r="H5" i="16"/>
  <c r="G5" i="16"/>
  <c r="F5" i="16"/>
  <c r="E5" i="16"/>
  <c r="D5" i="16"/>
  <c r="C5" i="16"/>
  <c r="B5" i="16"/>
  <c r="F18" i="16"/>
  <c r="AE686" i="12"/>
  <c r="AE687" i="12"/>
  <c r="AE688" i="12"/>
  <c r="AE690" i="12"/>
  <c r="AE692" i="12"/>
  <c r="AE694" i="12"/>
  <c r="AE695" i="12"/>
  <c r="AE696" i="12"/>
  <c r="AE699" i="12"/>
  <c r="AE701" i="12"/>
  <c r="AE703" i="12"/>
  <c r="AE705" i="12"/>
  <c r="AE707" i="12"/>
  <c r="AE711" i="12"/>
  <c r="AE713" i="12"/>
  <c r="AE715" i="12"/>
  <c r="AE717" i="12"/>
  <c r="AE723" i="12"/>
  <c r="AE726" i="12"/>
  <c r="AE728" i="12"/>
  <c r="AE730" i="12"/>
  <c r="AE732" i="12"/>
  <c r="AE747" i="12"/>
  <c r="AE749" i="12"/>
  <c r="AE751" i="12"/>
  <c r="AE753" i="12"/>
  <c r="AE755" i="12"/>
  <c r="AE759" i="12"/>
  <c r="AE761" i="12"/>
  <c r="AE763" i="12"/>
  <c r="AE765" i="12"/>
  <c r="AE767" i="12"/>
  <c r="AE771" i="12"/>
  <c r="AE773" i="12"/>
  <c r="AE775" i="12"/>
  <c r="AE777" i="12"/>
  <c r="AE779" i="12"/>
  <c r="AE791" i="12"/>
  <c r="AE794" i="12"/>
  <c r="AE796" i="12"/>
  <c r="AE798" i="12"/>
  <c r="AE800" i="12"/>
  <c r="AE802" i="12"/>
  <c r="AE804" i="12"/>
  <c r="AE805" i="12"/>
  <c r="AE556" i="12"/>
  <c r="AE564" i="12"/>
  <c r="AE569" i="12"/>
  <c r="AE577" i="12"/>
  <c r="AE586" i="12"/>
  <c r="AE599" i="12"/>
  <c r="AE604" i="12"/>
  <c r="AE608" i="12"/>
  <c r="AE619" i="12"/>
  <c r="AE621" i="12"/>
  <c r="AE625" i="12"/>
  <c r="AE628" i="12"/>
  <c r="AE630" i="12"/>
  <c r="AE638" i="12"/>
  <c r="AE641" i="12"/>
  <c r="AE662" i="12"/>
  <c r="AE446" i="12"/>
  <c r="AE448" i="12"/>
  <c r="AE449" i="12"/>
  <c r="AE450" i="12"/>
  <c r="AE452" i="12"/>
  <c r="AE454" i="12"/>
  <c r="AE456" i="12"/>
  <c r="AE458" i="12"/>
  <c r="AE460" i="12"/>
  <c r="AE462" i="12"/>
  <c r="AE464" i="12"/>
  <c r="AE466" i="12"/>
  <c r="AE468" i="12"/>
  <c r="AE471" i="12"/>
  <c r="AE473" i="12"/>
  <c r="AE475" i="12"/>
  <c r="AE477" i="12"/>
  <c r="AE484" i="12"/>
  <c r="AE485" i="12"/>
  <c r="AE486" i="12"/>
  <c r="AE487" i="12"/>
  <c r="AE488" i="12"/>
  <c r="AE489" i="12"/>
  <c r="AE490" i="12"/>
  <c r="AE491" i="12"/>
  <c r="AE492" i="12"/>
  <c r="AE494" i="12"/>
  <c r="AE495" i="12"/>
  <c r="AE496" i="12"/>
  <c r="AE497" i="12"/>
  <c r="AE499" i="12"/>
  <c r="AE501" i="12"/>
  <c r="AE503" i="12"/>
  <c r="AE506" i="12"/>
  <c r="AE507" i="12"/>
  <c r="AE508" i="12"/>
  <c r="AE510" i="12"/>
  <c r="AE512" i="12"/>
  <c r="AE514" i="12"/>
  <c r="AE516" i="12"/>
  <c r="AE518" i="12"/>
  <c r="AE519" i="12"/>
  <c r="AE520" i="12"/>
  <c r="AE521" i="12"/>
  <c r="AE523" i="12"/>
  <c r="AE525" i="12"/>
  <c r="AE526" i="12"/>
  <c r="AE527" i="12"/>
  <c r="AE528" i="12"/>
  <c r="AE530" i="12"/>
  <c r="AE531" i="12"/>
  <c r="AE532" i="12"/>
  <c r="AE533" i="12"/>
  <c r="AE534" i="12"/>
  <c r="AE536" i="12"/>
  <c r="AE537" i="12"/>
  <c r="AE538" i="12"/>
  <c r="AE539" i="12"/>
  <c r="AE540" i="12"/>
  <c r="AE541" i="12"/>
  <c r="AE360" i="12"/>
  <c r="AE377" i="12"/>
  <c r="AE381" i="12"/>
  <c r="AE399" i="12"/>
  <c r="AE403" i="12"/>
  <c r="AE416" i="12"/>
  <c r="AE421" i="12"/>
  <c r="AE425" i="12"/>
  <c r="AE429" i="12"/>
  <c r="AE257" i="12"/>
  <c r="AE258" i="12"/>
  <c r="AE259" i="12"/>
  <c r="AE261" i="12"/>
  <c r="AE263" i="12"/>
  <c r="AE265" i="12"/>
  <c r="AE267" i="12"/>
  <c r="AE270" i="12"/>
  <c r="AE272" i="12"/>
  <c r="AE274" i="12"/>
  <c r="AE276" i="12"/>
  <c r="AE278" i="12"/>
  <c r="AE279" i="12"/>
  <c r="AE281" i="12"/>
  <c r="AE282" i="12"/>
  <c r="AE283" i="12"/>
  <c r="AE284" i="12"/>
  <c r="AE285" i="12"/>
  <c r="AE287" i="12"/>
  <c r="AE289" i="12"/>
  <c r="AE293" i="12"/>
  <c r="AE295" i="12"/>
  <c r="AE296" i="12"/>
  <c r="AE297" i="12"/>
  <c r="AE299" i="12"/>
  <c r="AE302" i="12"/>
  <c r="AE305" i="12"/>
  <c r="AE306" i="12"/>
  <c r="AE307" i="12"/>
  <c r="AE308" i="12"/>
  <c r="AE310" i="12"/>
  <c r="AE311" i="12"/>
  <c r="AE312" i="12"/>
  <c r="AE313" i="12"/>
  <c r="AE315" i="12"/>
  <c r="AE320" i="12"/>
  <c r="AE324" i="12"/>
  <c r="AE328" i="12"/>
  <c r="AE186" i="12"/>
  <c r="AE187" i="12"/>
  <c r="AE188" i="12"/>
  <c r="AE189" i="12"/>
  <c r="AE190" i="12"/>
  <c r="AE191" i="12"/>
  <c r="AE192" i="12"/>
  <c r="AE193" i="12"/>
  <c r="AE194" i="12"/>
  <c r="AE195" i="12"/>
  <c r="AE196" i="12"/>
  <c r="AE198" i="12"/>
  <c r="AE199" i="12"/>
  <c r="AE200" i="12"/>
  <c r="AE201" i="12"/>
  <c r="AE202" i="12"/>
  <c r="AE203" i="12"/>
  <c r="AE204" i="12"/>
  <c r="AE205" i="12"/>
  <c r="AE206" i="12"/>
  <c r="AE207" i="12"/>
  <c r="AE208" i="12"/>
  <c r="AE210" i="12"/>
  <c r="AE211" i="12"/>
  <c r="AE212" i="12"/>
  <c r="AE213" i="12"/>
  <c r="AE214" i="12"/>
  <c r="AE215" i="12"/>
  <c r="AE216" i="12"/>
  <c r="AE217" i="12"/>
  <c r="AE218" i="12"/>
  <c r="AE219" i="12"/>
  <c r="AE220" i="12"/>
  <c r="AE222" i="12"/>
  <c r="AE223" i="12"/>
  <c r="AE224" i="12"/>
  <c r="AE225" i="12"/>
  <c r="AE226" i="12"/>
  <c r="AE227" i="12"/>
  <c r="AE228" i="12"/>
  <c r="AE229" i="12"/>
  <c r="AE230" i="12"/>
  <c r="AE231" i="12"/>
  <c r="AE232" i="12"/>
  <c r="AE234" i="12"/>
  <c r="AE235" i="12"/>
  <c r="AE236" i="12"/>
  <c r="AE237" i="12"/>
  <c r="AE238" i="12"/>
  <c r="AE239" i="12"/>
  <c r="AE240" i="12"/>
  <c r="AE241" i="12"/>
  <c r="AE242" i="12"/>
  <c r="AE243" i="12"/>
  <c r="AE244" i="12"/>
  <c r="AE245" i="12"/>
  <c r="AE130" i="12"/>
  <c r="AE134" i="12"/>
  <c r="AE139" i="12"/>
  <c r="AE160" i="12"/>
  <c r="AE77" i="12"/>
  <c r="AE79" i="12"/>
  <c r="AE81" i="12"/>
  <c r="AE83" i="12"/>
  <c r="AE85" i="12"/>
  <c r="AE87" i="12"/>
  <c r="AE90" i="12"/>
  <c r="AE92" i="12"/>
  <c r="AE94" i="12"/>
  <c r="AE96" i="12"/>
  <c r="AE97" i="12"/>
  <c r="AE98" i="12"/>
  <c r="AE99" i="12"/>
  <c r="AE101" i="12"/>
  <c r="AE102" i="12"/>
  <c r="AE103" i="12"/>
  <c r="AE104" i="12"/>
  <c r="AE105" i="12"/>
  <c r="AE106" i="12"/>
  <c r="AE107" i="12"/>
  <c r="AE109" i="12"/>
  <c r="AE111" i="12"/>
  <c r="AE38" i="12"/>
  <c r="AE40" i="12"/>
  <c r="AE42" i="12"/>
  <c r="AE44" i="12"/>
  <c r="AE46" i="12"/>
  <c r="AE49" i="12"/>
  <c r="AE50" i="12"/>
  <c r="AE51" i="12"/>
  <c r="AE52" i="12"/>
  <c r="AE53" i="12"/>
  <c r="AE54" i="12"/>
  <c r="AE55" i="12"/>
  <c r="AE56" i="12"/>
  <c r="AE57" i="12"/>
  <c r="AE58" i="12"/>
  <c r="AE59" i="12"/>
  <c r="AE60" i="12"/>
  <c r="K5" i="6"/>
  <c r="J5" i="6"/>
  <c r="I5" i="6"/>
  <c r="H5" i="6"/>
  <c r="G5" i="6"/>
  <c r="F5" i="6"/>
  <c r="E5" i="6"/>
  <c r="D5" i="6"/>
  <c r="K20" i="6"/>
  <c r="J20" i="6"/>
  <c r="I20" i="6"/>
  <c r="H20" i="6"/>
  <c r="G20" i="6"/>
  <c r="F20" i="6"/>
  <c r="E20" i="6"/>
  <c r="D20" i="6"/>
  <c r="C20" i="6"/>
  <c r="B20" i="6"/>
  <c r="F18" i="6"/>
  <c r="B2353" i="14"/>
  <c r="D2352" i="15"/>
  <c r="C2352" i="15"/>
  <c r="B2352" i="15"/>
  <c r="D2121" i="15"/>
  <c r="C2121" i="15"/>
  <c r="B2121" i="15"/>
  <c r="B1903" i="14"/>
  <c r="B1904" i="14" s="1"/>
  <c r="D1902" i="15"/>
  <c r="C1902" i="15"/>
  <c r="B1902" i="15"/>
  <c r="D1695" i="15"/>
  <c r="C1695" i="15"/>
  <c r="B1695" i="15"/>
  <c r="D1500" i="15"/>
  <c r="C1500" i="15"/>
  <c r="B1500" i="15"/>
  <c r="B1318" i="14"/>
  <c r="D1317" i="15"/>
  <c r="C1317" i="15"/>
  <c r="B1317" i="15"/>
  <c r="D1146" i="15"/>
  <c r="C1146" i="15"/>
  <c r="B1146" i="15"/>
  <c r="B988" i="14"/>
  <c r="D987" i="15"/>
  <c r="C987" i="15"/>
  <c r="B987" i="15"/>
  <c r="D840" i="15"/>
  <c r="C840" i="15"/>
  <c r="B840" i="15"/>
  <c r="D705" i="15"/>
  <c r="C705" i="15"/>
  <c r="B705" i="15"/>
  <c r="B583" i="14"/>
  <c r="B584" i="14" s="1"/>
  <c r="B584" i="15" s="1"/>
  <c r="D582" i="15"/>
  <c r="C582" i="15"/>
  <c r="B582" i="15"/>
  <c r="B472" i="14"/>
  <c r="B473" i="14" s="1"/>
  <c r="D471" i="15"/>
  <c r="C471" i="15"/>
  <c r="B471" i="15"/>
  <c r="B148" i="14"/>
  <c r="B149" i="14" s="1"/>
  <c r="D12" i="15"/>
  <c r="D8" i="15"/>
  <c r="D6" i="15"/>
  <c r="A2353" i="15"/>
  <c r="A2354" i="15" s="1"/>
  <c r="A2355" i="15" s="1"/>
  <c r="A2356" i="15" s="1"/>
  <c r="A2357" i="15" s="1"/>
  <c r="A2358" i="15" s="1"/>
  <c r="A2359" i="15" s="1"/>
  <c r="A2360" i="15" s="1"/>
  <c r="A2361" i="15" s="1"/>
  <c r="A2362" i="15" s="1"/>
  <c r="A2363" i="15" s="1"/>
  <c r="A2364" i="15" s="1"/>
  <c r="A2365" i="15" s="1"/>
  <c r="A2366" i="15" s="1"/>
  <c r="A2367" i="15" s="1"/>
  <c r="A2368" i="15" s="1"/>
  <c r="A2369" i="15" s="1"/>
  <c r="A2370" i="15" s="1"/>
  <c r="A2371" i="15" s="1"/>
  <c r="A2372" i="15" s="1"/>
  <c r="A2373" i="15" s="1"/>
  <c r="A2374" i="15" s="1"/>
  <c r="A2375" i="15" s="1"/>
  <c r="A2376" i="15" s="1"/>
  <c r="A2377" i="15" s="1"/>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405" i="15" s="1"/>
  <c r="A2406" i="15" s="1"/>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3" i="15" s="1"/>
  <c r="A2434" i="15" s="1"/>
  <c r="A2435" i="15" s="1"/>
  <c r="A2436" i="15" s="1"/>
  <c r="A2437" i="15" s="1"/>
  <c r="A2438" i="15" s="1"/>
  <c r="A2439" i="15" s="1"/>
  <c r="A2440" i="15" s="1"/>
  <c r="A2441" i="15" s="1"/>
  <c r="A2442" i="15" s="1"/>
  <c r="A2443" i="15" s="1"/>
  <c r="A2444" i="15" s="1"/>
  <c r="A2445" i="15" s="1"/>
  <c r="A2446" i="15" s="1"/>
  <c r="A2447" i="15" s="1"/>
  <c r="A2448" i="15" s="1"/>
  <c r="A2449" i="15" s="1"/>
  <c r="A2450" i="15" s="1"/>
  <c r="A2451" i="15" s="1"/>
  <c r="A2452" i="15" s="1"/>
  <c r="A2453" i="15" s="1"/>
  <c r="A2454" i="15" s="1"/>
  <c r="A2455" i="15" s="1"/>
  <c r="A2456" i="15" s="1"/>
  <c r="A2457" i="15" s="1"/>
  <c r="A2458" i="15" s="1"/>
  <c r="A2459" i="15" s="1"/>
  <c r="A2460" i="15" s="1"/>
  <c r="A2461" i="15" s="1"/>
  <c r="A2462" i="15" s="1"/>
  <c r="A2463" i="15" s="1"/>
  <c r="A2464" i="15" s="1"/>
  <c r="A2465" i="15" s="1"/>
  <c r="A2466" i="15" s="1"/>
  <c r="A2467" i="15" s="1"/>
  <c r="A2468" i="15" s="1"/>
  <c r="A2469" i="15" s="1"/>
  <c r="A2470" i="15" s="1"/>
  <c r="A2471" i="15" s="1"/>
  <c r="A2472" i="15" s="1"/>
  <c r="A2473" i="15" s="1"/>
  <c r="A2474" i="15" s="1"/>
  <c r="A2475" i="15" s="1"/>
  <c r="A2476" i="15" s="1"/>
  <c r="A2477" i="15" s="1"/>
  <c r="A2478" i="15" s="1"/>
  <c r="A2479" i="15" s="1"/>
  <c r="A2480" i="15" s="1"/>
  <c r="A2481" i="15" s="1"/>
  <c r="A2482" i="15" s="1"/>
  <c r="A2483" i="15" s="1"/>
  <c r="A2484" i="15" s="1"/>
  <c r="A2485" i="15" s="1"/>
  <c r="A2486" i="15" s="1"/>
  <c r="A2487" i="15" s="1"/>
  <c r="A2488" i="15" s="1"/>
  <c r="A2489" i="15" s="1"/>
  <c r="A2490" i="15" s="1"/>
  <c r="A2491" i="15" s="1"/>
  <c r="A2492" i="15" s="1"/>
  <c r="A2493" i="15" s="1"/>
  <c r="A2494" i="15" s="1"/>
  <c r="A2495" i="15" s="1"/>
  <c r="A2496" i="15" s="1"/>
  <c r="A2497" i="15" s="1"/>
  <c r="A2498" i="15" s="1"/>
  <c r="A2499" i="15" s="1"/>
  <c r="A2500" i="15" s="1"/>
  <c r="A2501" i="15" s="1"/>
  <c r="A2502" i="15" s="1"/>
  <c r="A2503" i="15" s="1"/>
  <c r="A2504" i="15" s="1"/>
  <c r="A2505" i="15" s="1"/>
  <c r="A2506" i="15" s="1"/>
  <c r="A2507" i="15" s="1"/>
  <c r="A2508" i="15" s="1"/>
  <c r="A2509" i="15" s="1"/>
  <c r="A2510" i="15" s="1"/>
  <c r="A2511" i="15" s="1"/>
  <c r="A2512" i="15" s="1"/>
  <c r="A2513" i="15" s="1"/>
  <c r="A2514" i="15" s="1"/>
  <c r="A2515" i="15" s="1"/>
  <c r="A2516" i="15" s="1"/>
  <c r="A2517" i="15" s="1"/>
  <c r="A2518" i="15" s="1"/>
  <c r="A2519" i="15" s="1"/>
  <c r="A2520" i="15" s="1"/>
  <c r="A2521" i="15" s="1"/>
  <c r="A2522" i="15" s="1"/>
  <c r="A2523" i="15" s="1"/>
  <c r="A2524" i="15" s="1"/>
  <c r="A2525" i="15" s="1"/>
  <c r="A2526" i="15" s="1"/>
  <c r="A2527" i="15" s="1"/>
  <c r="A2528" i="15" s="1"/>
  <c r="A2529" i="15" s="1"/>
  <c r="A2530" i="15" s="1"/>
  <c r="A2531" i="15" s="1"/>
  <c r="A2532" i="15" s="1"/>
  <c r="A2533" i="15" s="1"/>
  <c r="A2534" i="15" s="1"/>
  <c r="A2535" i="15" s="1"/>
  <c r="A2536" i="15" s="1"/>
  <c r="A2537" i="15" s="1"/>
  <c r="A2538" i="15" s="1"/>
  <c r="A2539" i="15" s="1"/>
  <c r="A2540" i="15" s="1"/>
  <c r="A2541" i="15" s="1"/>
  <c r="A2542" i="15" s="1"/>
  <c r="A2543" i="15" s="1"/>
  <c r="A2544" i="15" s="1"/>
  <c r="A2545" i="15" s="1"/>
  <c r="A2546" i="15" s="1"/>
  <c r="A2547" i="15" s="1"/>
  <c r="A2548" i="15" s="1"/>
  <c r="A2549" i="15" s="1"/>
  <c r="A2550" i="15" s="1"/>
  <c r="A2551" i="15" s="1"/>
  <c r="A2552" i="15" s="1"/>
  <c r="A2553" i="15" s="1"/>
  <c r="A2554" i="15" s="1"/>
  <c r="A2555" i="15" s="1"/>
  <c r="A2556" i="15" s="1"/>
  <c r="A2557" i="15" s="1"/>
  <c r="A2558" i="15" s="1"/>
  <c r="A2559" i="15" s="1"/>
  <c r="A2560" i="15" s="1"/>
  <c r="A2561" i="15" s="1"/>
  <c r="A2562" i="15" s="1"/>
  <c r="A2563" i="15" s="1"/>
  <c r="A2564" i="15" s="1"/>
  <c r="A2565" i="15" s="1"/>
  <c r="A2566" i="15" s="1"/>
  <c r="A2567" i="15" s="1"/>
  <c r="A2568" i="15" s="1"/>
  <c r="A2569" i="15" s="1"/>
  <c r="A2570" i="15" s="1"/>
  <c r="A2571" i="15" s="1"/>
  <c r="A2572" i="15" s="1"/>
  <c r="A2573" i="15" s="1"/>
  <c r="A2574" i="15" s="1"/>
  <c r="A2575" i="15" s="1"/>
  <c r="A2576" i="15" s="1"/>
  <c r="A2577" i="15" s="1"/>
  <c r="A2578" i="15" s="1"/>
  <c r="A2579" i="15" s="1"/>
  <c r="A2580" i="15" s="1"/>
  <c r="A2581" i="15" s="1"/>
  <c r="A2582" i="15" s="1"/>
  <c r="A2583" i="15" s="1"/>
  <c r="A2584" i="15" s="1"/>
  <c r="A2585" i="15" s="1"/>
  <c r="A2586" i="15" s="1"/>
  <c r="A2587" i="15" s="1"/>
  <c r="A2588" i="15" s="1"/>
  <c r="A2589" i="15" s="1"/>
  <c r="A2590" i="15" s="1"/>
  <c r="A2591" i="15" s="1"/>
  <c r="A2592" i="15" s="1"/>
  <c r="A2122" i="15"/>
  <c r="A2123" i="15" s="1"/>
  <c r="A2124" i="15"/>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190" i="15" s="1"/>
  <c r="A2191" i="15" s="1"/>
  <c r="A2192" i="15" s="1"/>
  <c r="A2193" i="15" s="1"/>
  <c r="A2194" i="15" s="1"/>
  <c r="A2195" i="15" s="1"/>
  <c r="A2196" i="15" s="1"/>
  <c r="A2197" i="15" s="1"/>
  <c r="A2198" i="15" s="1"/>
  <c r="A2199" i="15" s="1"/>
  <c r="A2200" i="15" s="1"/>
  <c r="A2201" i="15" s="1"/>
  <c r="A2202" i="15" s="1"/>
  <c r="A2203" i="15" s="1"/>
  <c r="A2204" i="15" s="1"/>
  <c r="A2205" i="15" s="1"/>
  <c r="A2206" i="15" s="1"/>
  <c r="A2207" i="15" s="1"/>
  <c r="A2208" i="15" s="1"/>
  <c r="A2209" i="15" s="1"/>
  <c r="A2210" i="15" s="1"/>
  <c r="A2211" i="15" s="1"/>
  <c r="A2212" i="15" s="1"/>
  <c r="A2213" i="15" s="1"/>
  <c r="A2214" i="15" s="1"/>
  <c r="A2215" i="15" s="1"/>
  <c r="A2216" i="15" s="1"/>
  <c r="A2217" i="15" s="1"/>
  <c r="A2218" i="15" s="1"/>
  <c r="A2219" i="15" s="1"/>
  <c r="A2220" i="15" s="1"/>
  <c r="A2221" i="15" s="1"/>
  <c r="A2222" i="15" s="1"/>
  <c r="A2223" i="15" s="1"/>
  <c r="A2224" i="15" s="1"/>
  <c r="A2225" i="15" s="1"/>
  <c r="A2226" i="15" s="1"/>
  <c r="A2227" i="15" s="1"/>
  <c r="A2228" i="15" s="1"/>
  <c r="A2229" i="15" s="1"/>
  <c r="A2230" i="15" s="1"/>
  <c r="A2231" i="15" s="1"/>
  <c r="A2232" i="15" s="1"/>
  <c r="A2233" i="15" s="1"/>
  <c r="A2234" i="15" s="1"/>
  <c r="A2235" i="15" s="1"/>
  <c r="A2236" i="15" s="1"/>
  <c r="A2237" i="15" s="1"/>
  <c r="A2238" i="15" s="1"/>
  <c r="A2239" i="15" s="1"/>
  <c r="A2240" i="15" s="1"/>
  <c r="A2241" i="15" s="1"/>
  <c r="A2242" i="15" s="1"/>
  <c r="A2243" i="15" s="1"/>
  <c r="A2244" i="15" s="1"/>
  <c r="A2245" i="15" s="1"/>
  <c r="A2246" i="15" s="1"/>
  <c r="A2247" i="15" s="1"/>
  <c r="A2248" i="15" s="1"/>
  <c r="A2249" i="15" s="1"/>
  <c r="A2250" i="15" s="1"/>
  <c r="A2251" i="15" s="1"/>
  <c r="A2252" i="15" s="1"/>
  <c r="A2253" i="15" s="1"/>
  <c r="A2254" i="15" s="1"/>
  <c r="A2255" i="15" s="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s="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315" i="15" s="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341" i="15" s="1"/>
  <c r="A2342" i="15" s="1"/>
  <c r="A2343" i="15" s="1"/>
  <c r="A2344" i="15" s="1"/>
  <c r="A2345" i="15" s="1"/>
  <c r="A2346" i="15" s="1"/>
  <c r="A2347" i="15" s="1"/>
  <c r="A2348" i="15" s="1"/>
  <c r="A2349" i="15" s="1"/>
  <c r="A1903" i="15"/>
  <c r="A1904" i="15"/>
  <c r="A1905" i="15" s="1"/>
  <c r="A1906" i="15" s="1"/>
  <c r="A1907" i="15" s="1"/>
  <c r="A1908" i="15" s="1"/>
  <c r="A1909" i="15" s="1"/>
  <c r="A1910" i="15" s="1"/>
  <c r="A1911" i="15" s="1"/>
  <c r="A1912" i="15" s="1"/>
  <c r="A1913" i="15" s="1"/>
  <c r="A1914" i="15" s="1"/>
  <c r="A1915" i="15" s="1"/>
  <c r="A1916" i="15" s="1"/>
  <c r="A1917" i="15" s="1"/>
  <c r="A1918" i="15" s="1"/>
  <c r="A1919" i="15" s="1"/>
  <c r="A1920" i="15" s="1"/>
  <c r="A1921" i="15" s="1"/>
  <c r="A1922" i="15" s="1"/>
  <c r="A1923" i="15" s="1"/>
  <c r="A1924" i="15" s="1"/>
  <c r="A1925" i="15" s="1"/>
  <c r="A1926" i="15" s="1"/>
  <c r="A1927" i="15" s="1"/>
  <c r="A1928" i="15" s="1"/>
  <c r="A1929" i="15" s="1"/>
  <c r="A1930" i="15" s="1"/>
  <c r="A1931" i="15" s="1"/>
  <c r="A1932" i="15" s="1"/>
  <c r="A1933" i="15" s="1"/>
  <c r="A1934" i="15" s="1"/>
  <c r="A1935" i="15" s="1"/>
  <c r="A1936" i="15" s="1"/>
  <c r="A1937" i="15" s="1"/>
  <c r="A1938" i="15" s="1"/>
  <c r="A1939" i="15" s="1"/>
  <c r="A1940" i="15" s="1"/>
  <c r="A1941" i="15" s="1"/>
  <c r="A1942" i="15" s="1"/>
  <c r="A1943" i="15" s="1"/>
  <c r="A1944" i="15" s="1"/>
  <c r="A1945" i="15" s="1"/>
  <c r="A1946" i="15" s="1"/>
  <c r="A1947" i="15" s="1"/>
  <c r="A1948" i="15" s="1"/>
  <c r="A1949" i="15" s="1"/>
  <c r="A1950" i="15" s="1"/>
  <c r="A1951" i="15" s="1"/>
  <c r="A1952" i="15" s="1"/>
  <c r="A1953" i="15" s="1"/>
  <c r="A1954" i="15" s="1"/>
  <c r="A1955" i="15" s="1"/>
  <c r="A1956" i="15" s="1"/>
  <c r="A1957" i="15" s="1"/>
  <c r="A1958" i="15" s="1"/>
  <c r="A1959" i="15" s="1"/>
  <c r="A1960" i="15" s="1"/>
  <c r="A1961" i="15" s="1"/>
  <c r="A1962" i="15" s="1"/>
  <c r="A1963" i="15" s="1"/>
  <c r="A1964" i="15" s="1"/>
  <c r="A1965" i="15" s="1"/>
  <c r="A1966" i="15" s="1"/>
  <c r="A1967" i="15" s="1"/>
  <c r="A1968" i="15" s="1"/>
  <c r="A1969" i="15" s="1"/>
  <c r="A1970" i="15" s="1"/>
  <c r="A1971" i="15" s="1"/>
  <c r="A1972" i="15" s="1"/>
  <c r="A1973" i="15" s="1"/>
  <c r="A1974" i="15" s="1"/>
  <c r="A1975" i="15" s="1"/>
  <c r="A1976" i="15" s="1"/>
  <c r="A1977" i="15" s="1"/>
  <c r="A1978" i="15" s="1"/>
  <c r="A1979" i="15" s="1"/>
  <c r="A1980" i="15" s="1"/>
  <c r="A1981" i="15" s="1"/>
  <c r="A1982" i="15" s="1"/>
  <c r="A1983" i="15" s="1"/>
  <c r="A1984" i="15" s="1"/>
  <c r="A1985" i="15" s="1"/>
  <c r="A1986" i="15" s="1"/>
  <c r="A1987" i="15" s="1"/>
  <c r="A1988" i="15" s="1"/>
  <c r="A1989" i="15" s="1"/>
  <c r="A1990" i="15" s="1"/>
  <c r="A1991" i="15" s="1"/>
  <c r="A1992" i="15" s="1"/>
  <c r="A1993" i="15" s="1"/>
  <c r="A1994" i="15" s="1"/>
  <c r="A1995" i="15" s="1"/>
  <c r="A1996" i="15" s="1"/>
  <c r="A1997" i="15" s="1"/>
  <c r="A1998" i="15" s="1"/>
  <c r="A1999" i="15" s="1"/>
  <c r="A2000" i="15" s="1"/>
  <c r="A2001" i="15" s="1"/>
  <c r="A2002" i="15" s="1"/>
  <c r="A2003" i="15" s="1"/>
  <c r="A2004" i="15" s="1"/>
  <c r="A2005" i="15" s="1"/>
  <c r="A2006" i="15" s="1"/>
  <c r="A2007" i="15" s="1"/>
  <c r="A2008" i="15" s="1"/>
  <c r="A2009" i="15" s="1"/>
  <c r="A2010" i="15" s="1"/>
  <c r="A2011" i="15" s="1"/>
  <c r="A2012" i="15" s="1"/>
  <c r="A2013" i="15" s="1"/>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1696" i="15"/>
  <c r="A1697" i="15"/>
  <c r="A1698" i="15" s="1"/>
  <c r="A1699" i="15" s="1"/>
  <c r="A1700" i="15" s="1"/>
  <c r="A1701" i="15" s="1"/>
  <c r="A1702" i="15" s="1"/>
  <c r="A1703" i="15" s="1"/>
  <c r="A1704" i="15" s="1"/>
  <c r="A1705" i="15" s="1"/>
  <c r="A1706" i="15" s="1"/>
  <c r="A1707" i="15" s="1"/>
  <c r="A1708" i="15" s="1"/>
  <c r="A1709" i="15" s="1"/>
  <c r="A1710" i="15" s="1"/>
  <c r="A1711" i="15" s="1"/>
  <c r="A1712" i="15" s="1"/>
  <c r="A1713" i="15" s="1"/>
  <c r="A1714" i="15" s="1"/>
  <c r="A1715" i="15" s="1"/>
  <c r="A1716" i="15" s="1"/>
  <c r="A1717" i="15" s="1"/>
  <c r="A1718" i="15" s="1"/>
  <c r="A1719" i="15" s="1"/>
  <c r="A1720" i="15" s="1"/>
  <c r="A1721" i="15" s="1"/>
  <c r="A1722" i="15" s="1"/>
  <c r="A1723" i="15" s="1"/>
  <c r="A1724" i="15" s="1"/>
  <c r="A1725" i="15" s="1"/>
  <c r="A1726" i="15" s="1"/>
  <c r="A1727" i="15" s="1"/>
  <c r="A1728" i="15" s="1"/>
  <c r="A1729" i="15" s="1"/>
  <c r="A1730" i="15" s="1"/>
  <c r="A1731" i="15" s="1"/>
  <c r="A1732" i="15" s="1"/>
  <c r="A1733" i="15" s="1"/>
  <c r="A1734" i="15" s="1"/>
  <c r="A1735" i="15" s="1"/>
  <c r="A1736" i="15" s="1"/>
  <c r="A1737" i="15" s="1"/>
  <c r="A1738" i="15" s="1"/>
  <c r="A1739" i="15" s="1"/>
  <c r="A1740" i="15" s="1"/>
  <c r="A1741" i="15" s="1"/>
  <c r="A1742" i="15" s="1"/>
  <c r="A1743" i="15" s="1"/>
  <c r="A1744" i="15" s="1"/>
  <c r="A1745" i="15" s="1"/>
  <c r="A1746" i="15" s="1"/>
  <c r="A1747" i="15" s="1"/>
  <c r="A1748" i="15" s="1"/>
  <c r="A1749" i="15" s="1"/>
  <c r="A1750" i="15" s="1"/>
  <c r="A1751" i="15" s="1"/>
  <c r="A1752" i="15" s="1"/>
  <c r="A1753" i="15" s="1"/>
  <c r="A1754" i="15" s="1"/>
  <c r="A1755" i="15" s="1"/>
  <c r="A1756" i="15" s="1"/>
  <c r="A1757" i="15" s="1"/>
  <c r="A1758" i="15" s="1"/>
  <c r="A1759" i="15" s="1"/>
  <c r="A1760" i="15" s="1"/>
  <c r="A1761" i="15" s="1"/>
  <c r="A1762" i="15" s="1"/>
  <c r="A1763" i="15" s="1"/>
  <c r="A1764" i="15" s="1"/>
  <c r="A1765" i="15" s="1"/>
  <c r="A1766" i="15" s="1"/>
  <c r="A1767" i="15" s="1"/>
  <c r="A1768" i="15" s="1"/>
  <c r="A1769" i="15" s="1"/>
  <c r="A1770" i="15" s="1"/>
  <c r="A1771" i="15" s="1"/>
  <c r="A1772" i="15" s="1"/>
  <c r="A1773" i="15" s="1"/>
  <c r="A1774" i="15" s="1"/>
  <c r="A1775" i="15" s="1"/>
  <c r="A1776" i="15" s="1"/>
  <c r="A1777" i="15" s="1"/>
  <c r="A1778" i="15" s="1"/>
  <c r="A1779" i="15" s="1"/>
  <c r="A1780" i="15" s="1"/>
  <c r="A1781" i="15" s="1"/>
  <c r="A1782" i="15" s="1"/>
  <c r="A1783" i="15" s="1"/>
  <c r="A1784" i="15" s="1"/>
  <c r="A1785" i="15" s="1"/>
  <c r="A1786" i="15" s="1"/>
  <c r="A1787" i="15" s="1"/>
  <c r="A1788" i="15" s="1"/>
  <c r="A1789" i="15" s="1"/>
  <c r="A1790" i="15" s="1"/>
  <c r="A1791" i="15" s="1"/>
  <c r="A1792" i="15" s="1"/>
  <c r="A1793" i="15" s="1"/>
  <c r="A1794" i="15" s="1"/>
  <c r="A1795" i="15" s="1"/>
  <c r="A1796" i="15" s="1"/>
  <c r="A1797" i="15" s="1"/>
  <c r="A1798" i="15" s="1"/>
  <c r="A1799" i="15" s="1"/>
  <c r="A1800" i="15" s="1"/>
  <c r="A1801" i="15" s="1"/>
  <c r="A1802" i="15" s="1"/>
  <c r="A1803" i="15" s="1"/>
  <c r="A1804" i="15" s="1"/>
  <c r="A1805" i="15" s="1"/>
  <c r="A1806" i="15" s="1"/>
  <c r="A1807" i="15" s="1"/>
  <c r="A1808" i="15" s="1"/>
  <c r="A1809" i="15" s="1"/>
  <c r="A1810" i="15" s="1"/>
  <c r="A1811" i="15" s="1"/>
  <c r="A1812" i="15" s="1"/>
  <c r="A1813" i="15" s="1"/>
  <c r="A1814" i="15" s="1"/>
  <c r="A1815" i="15" s="1"/>
  <c r="A1816" i="15" s="1"/>
  <c r="A1817" i="15" s="1"/>
  <c r="A1818" i="15" s="1"/>
  <c r="A1819" i="15" s="1"/>
  <c r="A1820" i="15" s="1"/>
  <c r="A1821" i="15" s="1"/>
  <c r="A1822" i="15" s="1"/>
  <c r="A1823" i="15" s="1"/>
  <c r="A1824" i="15" s="1"/>
  <c r="A1825" i="15" s="1"/>
  <c r="A1826" i="15" s="1"/>
  <c r="A1827" i="15" s="1"/>
  <c r="A1828" i="15" s="1"/>
  <c r="A1829" i="15" s="1"/>
  <c r="A1830" i="15" s="1"/>
  <c r="A1831" i="15" s="1"/>
  <c r="A1832" i="15" s="1"/>
  <c r="A1833" i="15" s="1"/>
  <c r="A1834" i="15" s="1"/>
  <c r="A1835" i="15" s="1"/>
  <c r="A1836" i="15" s="1"/>
  <c r="A1837" i="15" s="1"/>
  <c r="A1838" i="15" s="1"/>
  <c r="A1839" i="15" s="1"/>
  <c r="A1840" i="15" s="1"/>
  <c r="A1841" i="15" s="1"/>
  <c r="A1842" i="15" s="1"/>
  <c r="A1843" i="15" s="1"/>
  <c r="A1844" i="15" s="1"/>
  <c r="A1845" i="15" s="1"/>
  <c r="A1846" i="15" s="1"/>
  <c r="A1847" i="15" s="1"/>
  <c r="A1848" i="15" s="1"/>
  <c r="A1849" i="15" s="1"/>
  <c r="A1850" i="15" s="1"/>
  <c r="A1851" i="15" s="1"/>
  <c r="A1852" i="15" s="1"/>
  <c r="A1853" i="15" s="1"/>
  <c r="A1854" i="15" s="1"/>
  <c r="A1855" i="15" s="1"/>
  <c r="A1856" i="15" s="1"/>
  <c r="A1857" i="15" s="1"/>
  <c r="A1858" i="15" s="1"/>
  <c r="A1859" i="15" s="1"/>
  <c r="A1860" i="15" s="1"/>
  <c r="A1861" i="15" s="1"/>
  <c r="A1862" i="15" s="1"/>
  <c r="A1863" i="15" s="1"/>
  <c r="A1864" i="15" s="1"/>
  <c r="A1865" i="15" s="1"/>
  <c r="A1866" i="15" s="1"/>
  <c r="A1867" i="15" s="1"/>
  <c r="A1868" i="15" s="1"/>
  <c r="A1869" i="15" s="1"/>
  <c r="A1870" i="15" s="1"/>
  <c r="A1871" i="15" s="1"/>
  <c r="A1872" i="15" s="1"/>
  <c r="A1873" i="15" s="1"/>
  <c r="A1874" i="15" s="1"/>
  <c r="A1875" i="15" s="1"/>
  <c r="A1876" i="15" s="1"/>
  <c r="A1877" i="15" s="1"/>
  <c r="A1878" i="15" s="1"/>
  <c r="A1879" i="15" s="1"/>
  <c r="A1880" i="15" s="1"/>
  <c r="A1881" i="15" s="1"/>
  <c r="A1882" i="15" s="1"/>
  <c r="A1883" i="15" s="1"/>
  <c r="A1884" i="15" s="1"/>
  <c r="A1885" i="15" s="1"/>
  <c r="A1886" i="15" s="1"/>
  <c r="A1887" i="15" s="1"/>
  <c r="A1888" i="15" s="1"/>
  <c r="A1889" i="15" s="1"/>
  <c r="A1890" i="15" s="1"/>
  <c r="A1891" i="15" s="1"/>
  <c r="A1892" i="15" s="1"/>
  <c r="A1893" i="15" s="1"/>
  <c r="A1894" i="15" s="1"/>
  <c r="A1895" i="15" s="1"/>
  <c r="A1896" i="15" s="1"/>
  <c r="A1897" i="15" s="1"/>
  <c r="A1898" i="15" s="1"/>
  <c r="A1899" i="15" s="1"/>
  <c r="A1501" i="15"/>
  <c r="A1502" i="15" s="1"/>
  <c r="A1503" i="15" s="1"/>
  <c r="A1504" i="15" s="1"/>
  <c r="A1505" i="15" s="1"/>
  <c r="A1506" i="15" s="1"/>
  <c r="A1507" i="15" s="1"/>
  <c r="A1508" i="15" s="1"/>
  <c r="A1509" i="15" s="1"/>
  <c r="A1510" i="15" s="1"/>
  <c r="A1511" i="15" s="1"/>
  <c r="A1512" i="15" s="1"/>
  <c r="A1513" i="15" s="1"/>
  <c r="A1514" i="15" s="1"/>
  <c r="A1515" i="15" s="1"/>
  <c r="A1516" i="15" s="1"/>
  <c r="A1517" i="15" s="1"/>
  <c r="A1518" i="15" s="1"/>
  <c r="A1519" i="15" s="1"/>
  <c r="A1520" i="15" s="1"/>
  <c r="A1521" i="15" s="1"/>
  <c r="A1522" i="15" s="1"/>
  <c r="A1523" i="15" s="1"/>
  <c r="A1524" i="15" s="1"/>
  <c r="A1525" i="15" s="1"/>
  <c r="A1526" i="15" s="1"/>
  <c r="A1527" i="15" s="1"/>
  <c r="A1528" i="15" s="1"/>
  <c r="A1529" i="15" s="1"/>
  <c r="A1530" i="15" s="1"/>
  <c r="A1531" i="15" s="1"/>
  <c r="A1532" i="15" s="1"/>
  <c r="A1533" i="15" s="1"/>
  <c r="A1534" i="15" s="1"/>
  <c r="A1535" i="15" s="1"/>
  <c r="A1536" i="15" s="1"/>
  <c r="A1537" i="15" s="1"/>
  <c r="A1538" i="15" s="1"/>
  <c r="A1539" i="15" s="1"/>
  <c r="A1540" i="15" s="1"/>
  <c r="A1541" i="15" s="1"/>
  <c r="A1542" i="15" s="1"/>
  <c r="A1543" i="15" s="1"/>
  <c r="A1544" i="15" s="1"/>
  <c r="A1545" i="15" s="1"/>
  <c r="A1546" i="15" s="1"/>
  <c r="A1547" i="15" s="1"/>
  <c r="A1548" i="15" s="1"/>
  <c r="A1549" i="15" s="1"/>
  <c r="A1550" i="15" s="1"/>
  <c r="A1551" i="15" s="1"/>
  <c r="A1552" i="15" s="1"/>
  <c r="A1553" i="15" s="1"/>
  <c r="A1554" i="15" s="1"/>
  <c r="A1555" i="15" s="1"/>
  <c r="A1556" i="15" s="1"/>
  <c r="A1557" i="15" s="1"/>
  <c r="A1558" i="15" s="1"/>
  <c r="A1559" i="15" s="1"/>
  <c r="A1560" i="15" s="1"/>
  <c r="A1561" i="15" s="1"/>
  <c r="A1562" i="15" s="1"/>
  <c r="A1563" i="15" s="1"/>
  <c r="A1564" i="15" s="1"/>
  <c r="A1565" i="15" s="1"/>
  <c r="A1566" i="15" s="1"/>
  <c r="A1567" i="15" s="1"/>
  <c r="A1568" i="15" s="1"/>
  <c r="A1569" i="15" s="1"/>
  <c r="A1570" i="15" s="1"/>
  <c r="A1571" i="15" s="1"/>
  <c r="A1572" i="15" s="1"/>
  <c r="A1573" i="15" s="1"/>
  <c r="A1574" i="15" s="1"/>
  <c r="A1575" i="15" s="1"/>
  <c r="A1576" i="15" s="1"/>
  <c r="A1577" i="15" s="1"/>
  <c r="A1578" i="15" s="1"/>
  <c r="A1579" i="15" s="1"/>
  <c r="A1580" i="15" s="1"/>
  <c r="A1581" i="15" s="1"/>
  <c r="A1582" i="15" s="1"/>
  <c r="A1583" i="15" s="1"/>
  <c r="A1584" i="15" s="1"/>
  <c r="A1585" i="15" s="1"/>
  <c r="A1586" i="15" s="1"/>
  <c r="A1587" i="15" s="1"/>
  <c r="A1588" i="15" s="1"/>
  <c r="A1589" i="15" s="1"/>
  <c r="A1590" i="15" s="1"/>
  <c r="A1591" i="15" s="1"/>
  <c r="A1592" i="15" s="1"/>
  <c r="A1593" i="15" s="1"/>
  <c r="A1594" i="15" s="1"/>
  <c r="A1595" i="15" s="1"/>
  <c r="A1596" i="15" s="1"/>
  <c r="A1597" i="15" s="1"/>
  <c r="A1598" i="15" s="1"/>
  <c r="A1599" i="15" s="1"/>
  <c r="A1600" i="15" s="1"/>
  <c r="A1601" i="15" s="1"/>
  <c r="A1602" i="15" s="1"/>
  <c r="A1603" i="15" s="1"/>
  <c r="A1604" i="15" s="1"/>
  <c r="A1605" i="15" s="1"/>
  <c r="A1606" i="15" s="1"/>
  <c r="A1607" i="15" s="1"/>
  <c r="A1608" i="15" s="1"/>
  <c r="A1609" i="15" s="1"/>
  <c r="A1610" i="15" s="1"/>
  <c r="A1611" i="15" s="1"/>
  <c r="A1612" i="15" s="1"/>
  <c r="A1613" i="15" s="1"/>
  <c r="A1614" i="15" s="1"/>
  <c r="A1615" i="15" s="1"/>
  <c r="A1616" i="15" s="1"/>
  <c r="A1617" i="15" s="1"/>
  <c r="A1618" i="15" s="1"/>
  <c r="A1619" i="15" s="1"/>
  <c r="A1620" i="15" s="1"/>
  <c r="A1621" i="15" s="1"/>
  <c r="A1622" i="15" s="1"/>
  <c r="A1623" i="15" s="1"/>
  <c r="A1624" i="15" s="1"/>
  <c r="A1625" i="15" s="1"/>
  <c r="A1626" i="15" s="1"/>
  <c r="A1627" i="15" s="1"/>
  <c r="A1628" i="15" s="1"/>
  <c r="A1629" i="15" s="1"/>
  <c r="A1630" i="15" s="1"/>
  <c r="A1631" i="15" s="1"/>
  <c r="A1632" i="15" s="1"/>
  <c r="A1633" i="15" s="1"/>
  <c r="A1634" i="15" s="1"/>
  <c r="A1635" i="15" s="1"/>
  <c r="A1636" i="15" s="1"/>
  <c r="A1637" i="15" s="1"/>
  <c r="A1638" i="15" s="1"/>
  <c r="A1639" i="15" s="1"/>
  <c r="A1640" i="15" s="1"/>
  <c r="A1641" i="15" s="1"/>
  <c r="A1642" i="15" s="1"/>
  <c r="A1643" i="15" s="1"/>
  <c r="A1644" i="15" s="1"/>
  <c r="A1645" i="15" s="1"/>
  <c r="A1646" i="15" s="1"/>
  <c r="A1647" i="15" s="1"/>
  <c r="A1648" i="15" s="1"/>
  <c r="A1649" i="15" s="1"/>
  <c r="A1650" i="15" s="1"/>
  <c r="A1651" i="15" s="1"/>
  <c r="A1652" i="15" s="1"/>
  <c r="A1653" i="15" s="1"/>
  <c r="A1654" i="15" s="1"/>
  <c r="A1655" i="15" s="1"/>
  <c r="A1656" i="15" s="1"/>
  <c r="A1657" i="15" s="1"/>
  <c r="A1658" i="15" s="1"/>
  <c r="A1659" i="15" s="1"/>
  <c r="A1660" i="15" s="1"/>
  <c r="A1661" i="15" s="1"/>
  <c r="A1662" i="15" s="1"/>
  <c r="A1663" i="15" s="1"/>
  <c r="A1664" i="15" s="1"/>
  <c r="A1665" i="15" s="1"/>
  <c r="A1666" i="15" s="1"/>
  <c r="A1667" i="15" s="1"/>
  <c r="A1668" i="15" s="1"/>
  <c r="A1669" i="15" s="1"/>
  <c r="A1670" i="15" s="1"/>
  <c r="A1671" i="15" s="1"/>
  <c r="A1672" i="15" s="1"/>
  <c r="A1673" i="15" s="1"/>
  <c r="A1674" i="15" s="1"/>
  <c r="A1675" i="15" s="1"/>
  <c r="A1676" i="15" s="1"/>
  <c r="A1677" i="15" s="1"/>
  <c r="A1678" i="15" s="1"/>
  <c r="A1679" i="15" s="1"/>
  <c r="A1680" i="15" s="1"/>
  <c r="A1681" i="15" s="1"/>
  <c r="A1682" i="15" s="1"/>
  <c r="A1683" i="15" s="1"/>
  <c r="A1684" i="15" s="1"/>
  <c r="A1685" i="15" s="1"/>
  <c r="A1686" i="15" s="1"/>
  <c r="A1687" i="15" s="1"/>
  <c r="A1688" i="15" s="1"/>
  <c r="A1689" i="15" s="1"/>
  <c r="A1690" i="15" s="1"/>
  <c r="A1691" i="15" s="1"/>
  <c r="A1692" i="15" s="1"/>
  <c r="A1318" i="15"/>
  <c r="A1319" i="15" s="1"/>
  <c r="A1320" i="15" s="1"/>
  <c r="A1321" i="15" s="1"/>
  <c r="A1322" i="15" s="1"/>
  <c r="A1323" i="15" s="1"/>
  <c r="A1324" i="15" s="1"/>
  <c r="A1325" i="15" s="1"/>
  <c r="A1326" i="15" s="1"/>
  <c r="A1327" i="15" s="1"/>
  <c r="A1328" i="15" s="1"/>
  <c r="A1329" i="15" s="1"/>
  <c r="A1330" i="15" s="1"/>
  <c r="A1331" i="15" s="1"/>
  <c r="A1332" i="15" s="1"/>
  <c r="A1333" i="15" s="1"/>
  <c r="A1334" i="15" s="1"/>
  <c r="A1335" i="15" s="1"/>
  <c r="A1336" i="15" s="1"/>
  <c r="A1337" i="15" s="1"/>
  <c r="A1338" i="15" s="1"/>
  <c r="A1339" i="15" s="1"/>
  <c r="A1340" i="15" s="1"/>
  <c r="A1341" i="15" s="1"/>
  <c r="A1342" i="15" s="1"/>
  <c r="A1343" i="15" s="1"/>
  <c r="A1344" i="15" s="1"/>
  <c r="A1345" i="15" s="1"/>
  <c r="A1346" i="15" s="1"/>
  <c r="A1347" i="15" s="1"/>
  <c r="A1348" i="15" s="1"/>
  <c r="A1349" i="15" s="1"/>
  <c r="A1350" i="15" s="1"/>
  <c r="A1351" i="15" s="1"/>
  <c r="A1352" i="15" s="1"/>
  <c r="A1353" i="15" s="1"/>
  <c r="A1354" i="15" s="1"/>
  <c r="A1355" i="15" s="1"/>
  <c r="A1356" i="15" s="1"/>
  <c r="A1357" i="15" s="1"/>
  <c r="A1358" i="15" s="1"/>
  <c r="A1359" i="15" s="1"/>
  <c r="A1360" i="15" s="1"/>
  <c r="A1361" i="15" s="1"/>
  <c r="A1362" i="15" s="1"/>
  <c r="A1363" i="15" s="1"/>
  <c r="A1364" i="15" s="1"/>
  <c r="A1365" i="15" s="1"/>
  <c r="A1366" i="15" s="1"/>
  <c r="A1367" i="15" s="1"/>
  <c r="A1368" i="15" s="1"/>
  <c r="A1369" i="15" s="1"/>
  <c r="A1370" i="15" s="1"/>
  <c r="A1371" i="15" s="1"/>
  <c r="A1372" i="15" s="1"/>
  <c r="A1373" i="15" s="1"/>
  <c r="A1374" i="15" s="1"/>
  <c r="A1375" i="15" s="1"/>
  <c r="A1376" i="15" s="1"/>
  <c r="A1377" i="15" s="1"/>
  <c r="A1378" i="15" s="1"/>
  <c r="A1379" i="15" s="1"/>
  <c r="A1380" i="15" s="1"/>
  <c r="A1381" i="15" s="1"/>
  <c r="A1382" i="15" s="1"/>
  <c r="A1383" i="15" s="1"/>
  <c r="A1384" i="15" s="1"/>
  <c r="A1385" i="15" s="1"/>
  <c r="A1386" i="15" s="1"/>
  <c r="A1387" i="15" s="1"/>
  <c r="A1388" i="15" s="1"/>
  <c r="A1389" i="15" s="1"/>
  <c r="A1390" i="15" s="1"/>
  <c r="A1391" i="15" s="1"/>
  <c r="A1392" i="15" s="1"/>
  <c r="A1393" i="15" s="1"/>
  <c r="A1394" i="15" s="1"/>
  <c r="A1395" i="15" s="1"/>
  <c r="A1396" i="15" s="1"/>
  <c r="A1397" i="15" s="1"/>
  <c r="A1398" i="15" s="1"/>
  <c r="A1399" i="15" s="1"/>
  <c r="A1400" i="15" s="1"/>
  <c r="A1401" i="15" s="1"/>
  <c r="A1402" i="15" s="1"/>
  <c r="A1403" i="15" s="1"/>
  <c r="A1404" i="15" s="1"/>
  <c r="A1405" i="15" s="1"/>
  <c r="A1406" i="15" s="1"/>
  <c r="A1407" i="15" s="1"/>
  <c r="A1408" i="15" s="1"/>
  <c r="A1409" i="15" s="1"/>
  <c r="A1410" i="15" s="1"/>
  <c r="A1411" i="15" s="1"/>
  <c r="A1412" i="15" s="1"/>
  <c r="A1413" i="15" s="1"/>
  <c r="A1414" i="15" s="1"/>
  <c r="A1415" i="15" s="1"/>
  <c r="A1416" i="15" s="1"/>
  <c r="A1417" i="15" s="1"/>
  <c r="A1418" i="15" s="1"/>
  <c r="A1419" i="15" s="1"/>
  <c r="A1420" i="15" s="1"/>
  <c r="A1421" i="15" s="1"/>
  <c r="A1422" i="15" s="1"/>
  <c r="A1423" i="15" s="1"/>
  <c r="A1424" i="15" s="1"/>
  <c r="A1425" i="15" s="1"/>
  <c r="A1426" i="15" s="1"/>
  <c r="A1427" i="15" s="1"/>
  <c r="A1428" i="15" s="1"/>
  <c r="A1429" i="15" s="1"/>
  <c r="A1430" i="15" s="1"/>
  <c r="A1431" i="15" s="1"/>
  <c r="A1432" i="15" s="1"/>
  <c r="A1433" i="15" s="1"/>
  <c r="A1434" i="15" s="1"/>
  <c r="A1435" i="15" s="1"/>
  <c r="A1436" i="15" s="1"/>
  <c r="A1437" i="15" s="1"/>
  <c r="A1438" i="15" s="1"/>
  <c r="A1439" i="15" s="1"/>
  <c r="A1440" i="15" s="1"/>
  <c r="A1441" i="15" s="1"/>
  <c r="A1442" i="15" s="1"/>
  <c r="A1443" i="15" s="1"/>
  <c r="A1444" i="15" s="1"/>
  <c r="A1445" i="15" s="1"/>
  <c r="A1446" i="15" s="1"/>
  <c r="A1447" i="15" s="1"/>
  <c r="A1448" i="15" s="1"/>
  <c r="A1449" i="15" s="1"/>
  <c r="A1450" i="15" s="1"/>
  <c r="A1451" i="15" s="1"/>
  <c r="A1452" i="15" s="1"/>
  <c r="A1453" i="15" s="1"/>
  <c r="A1454" i="15" s="1"/>
  <c r="A1455" i="15" s="1"/>
  <c r="A1456" i="15" s="1"/>
  <c r="A1457" i="15" s="1"/>
  <c r="A1458" i="15" s="1"/>
  <c r="A1459" i="15" s="1"/>
  <c r="A1460" i="15" s="1"/>
  <c r="A1461" i="15" s="1"/>
  <c r="A1462" i="15" s="1"/>
  <c r="A1463" i="15" s="1"/>
  <c r="A1464" i="15" s="1"/>
  <c r="A1465" i="15" s="1"/>
  <c r="A1466" i="15" s="1"/>
  <c r="A1467" i="15" s="1"/>
  <c r="A1468" i="15" s="1"/>
  <c r="A1469" i="15" s="1"/>
  <c r="A1470" i="15" s="1"/>
  <c r="A1471" i="15" s="1"/>
  <c r="A1472" i="15" s="1"/>
  <c r="A1473" i="15" s="1"/>
  <c r="A1474" i="15" s="1"/>
  <c r="A1475" i="15" s="1"/>
  <c r="A1476" i="15" s="1"/>
  <c r="A1477" i="15" s="1"/>
  <c r="A1478" i="15" s="1"/>
  <c r="A1479" i="15" s="1"/>
  <c r="A1480" i="15" s="1"/>
  <c r="A1481" i="15" s="1"/>
  <c r="A1482" i="15" s="1"/>
  <c r="A1483" i="15" s="1"/>
  <c r="A1484" i="15" s="1"/>
  <c r="A1485" i="15" s="1"/>
  <c r="A1486" i="15" s="1"/>
  <c r="A1487" i="15" s="1"/>
  <c r="A1488" i="15" s="1"/>
  <c r="A1489" i="15" s="1"/>
  <c r="A1490" i="15" s="1"/>
  <c r="A1491" i="15" s="1"/>
  <c r="A1492" i="15" s="1"/>
  <c r="A1493" i="15" s="1"/>
  <c r="A1494" i="15" s="1"/>
  <c r="A1495" i="15" s="1"/>
  <c r="A1496" i="15" s="1"/>
  <c r="A1497" i="15" s="1"/>
  <c r="A1147" i="15"/>
  <c r="A1148" i="15" s="1"/>
  <c r="A1149" i="15" s="1"/>
  <c r="A1150" i="15" s="1"/>
  <c r="A1151" i="15" s="1"/>
  <c r="A1152" i="15" s="1"/>
  <c r="A1153" i="15" s="1"/>
  <c r="A1154" i="15" s="1"/>
  <c r="A1155" i="15" s="1"/>
  <c r="A1156" i="15" s="1"/>
  <c r="A1157" i="15" s="1"/>
  <c r="A1158" i="15" s="1"/>
  <c r="A1159" i="15" s="1"/>
  <c r="A1160" i="15" s="1"/>
  <c r="A1161" i="15" s="1"/>
  <c r="A1162" i="15" s="1"/>
  <c r="A1163" i="15" s="1"/>
  <c r="A1164" i="15" s="1"/>
  <c r="A1165" i="15" s="1"/>
  <c r="A1166" i="15" s="1"/>
  <c r="A1167" i="15" s="1"/>
  <c r="A1168" i="15" s="1"/>
  <c r="A1169" i="15" s="1"/>
  <c r="A1170" i="15" s="1"/>
  <c r="A1171" i="15" s="1"/>
  <c r="A1172" i="15" s="1"/>
  <c r="A1173" i="15" s="1"/>
  <c r="A1174" i="15" s="1"/>
  <c r="A1175" i="15" s="1"/>
  <c r="A1176" i="15" s="1"/>
  <c r="A1177" i="15" s="1"/>
  <c r="A1178" i="15" s="1"/>
  <c r="A1179" i="15" s="1"/>
  <c r="A1180" i="15" s="1"/>
  <c r="A1181" i="15" s="1"/>
  <c r="A1182" i="15" s="1"/>
  <c r="A1183" i="15" s="1"/>
  <c r="A1184" i="15" s="1"/>
  <c r="A1185" i="15" s="1"/>
  <c r="A1186" i="15" s="1"/>
  <c r="A1187" i="15" s="1"/>
  <c r="A1188" i="15" s="1"/>
  <c r="A1189" i="15" s="1"/>
  <c r="A1190" i="15" s="1"/>
  <c r="A1191" i="15" s="1"/>
  <c r="A1192" i="15" s="1"/>
  <c r="A1193" i="15" s="1"/>
  <c r="A1194" i="15" s="1"/>
  <c r="A1195" i="15" s="1"/>
  <c r="A1196" i="15" s="1"/>
  <c r="A1197" i="15" s="1"/>
  <c r="A1198" i="15" s="1"/>
  <c r="A1199" i="15" s="1"/>
  <c r="A1200" i="15" s="1"/>
  <c r="A1201" i="15" s="1"/>
  <c r="A1202" i="15" s="1"/>
  <c r="A1203" i="15" s="1"/>
  <c r="A1204" i="15" s="1"/>
  <c r="A1205" i="15" s="1"/>
  <c r="A1206" i="15" s="1"/>
  <c r="A1207" i="15" s="1"/>
  <c r="A1208" i="15" s="1"/>
  <c r="A1209" i="15" s="1"/>
  <c r="A1210" i="15" s="1"/>
  <c r="A1211" i="15" s="1"/>
  <c r="A1212" i="15" s="1"/>
  <c r="A1213" i="15" s="1"/>
  <c r="A1214" i="15" s="1"/>
  <c r="A1215" i="15" s="1"/>
  <c r="A1216" i="15" s="1"/>
  <c r="A1217" i="15" s="1"/>
  <c r="A1218" i="15" s="1"/>
  <c r="A1219" i="15" s="1"/>
  <c r="A1220" i="15" s="1"/>
  <c r="A1221" i="15" s="1"/>
  <c r="A1222" i="15" s="1"/>
  <c r="A1223" i="15" s="1"/>
  <c r="A1224" i="15" s="1"/>
  <c r="A1225" i="15" s="1"/>
  <c r="A1226" i="15" s="1"/>
  <c r="A1227" i="15" s="1"/>
  <c r="A1228" i="15" s="1"/>
  <c r="A1229" i="15" s="1"/>
  <c r="A1230" i="15" s="1"/>
  <c r="A1231" i="15" s="1"/>
  <c r="A1232" i="15" s="1"/>
  <c r="A1233" i="15" s="1"/>
  <c r="A1234" i="15" s="1"/>
  <c r="A1235" i="15" s="1"/>
  <c r="A1236" i="15" s="1"/>
  <c r="A1237" i="15" s="1"/>
  <c r="A1238" i="15" s="1"/>
  <c r="A1239" i="15" s="1"/>
  <c r="A1240" i="15" s="1"/>
  <c r="A1241" i="15" s="1"/>
  <c r="A1242" i="15" s="1"/>
  <c r="A1243" i="15" s="1"/>
  <c r="A1244" i="15" s="1"/>
  <c r="A1245" i="15" s="1"/>
  <c r="A1246" i="15" s="1"/>
  <c r="A1247" i="15" s="1"/>
  <c r="A1248" i="15" s="1"/>
  <c r="A1249" i="15" s="1"/>
  <c r="A1250" i="15" s="1"/>
  <c r="A1251" i="15" s="1"/>
  <c r="A1252" i="15" s="1"/>
  <c r="A1253" i="15" s="1"/>
  <c r="A1254" i="15" s="1"/>
  <c r="A1255" i="15" s="1"/>
  <c r="A1256" i="15" s="1"/>
  <c r="A1257" i="15" s="1"/>
  <c r="A1258" i="15" s="1"/>
  <c r="A1259" i="15" s="1"/>
  <c r="A1260" i="15" s="1"/>
  <c r="A1261" i="15" s="1"/>
  <c r="A1262" i="15" s="1"/>
  <c r="A1263" i="15" s="1"/>
  <c r="A1264" i="15" s="1"/>
  <c r="A1265" i="15" s="1"/>
  <c r="A1266" i="15" s="1"/>
  <c r="A1267" i="15" s="1"/>
  <c r="A1268" i="15" s="1"/>
  <c r="A1269" i="15" s="1"/>
  <c r="A1270" i="15" s="1"/>
  <c r="A1271" i="15" s="1"/>
  <c r="A1272" i="15" s="1"/>
  <c r="A1273" i="15" s="1"/>
  <c r="A1274" i="15" s="1"/>
  <c r="A1275" i="15" s="1"/>
  <c r="A1276" i="15" s="1"/>
  <c r="A1277" i="15" s="1"/>
  <c r="A1278" i="15" s="1"/>
  <c r="A1279" i="15" s="1"/>
  <c r="A1280" i="15" s="1"/>
  <c r="A1281" i="15" s="1"/>
  <c r="A1282" i="15" s="1"/>
  <c r="A1283" i="15" s="1"/>
  <c r="A1284" i="15" s="1"/>
  <c r="A1285" i="15" s="1"/>
  <c r="A1286" i="15" s="1"/>
  <c r="A1287" i="15" s="1"/>
  <c r="A1288" i="15" s="1"/>
  <c r="A1289" i="15" s="1"/>
  <c r="A1290" i="15" s="1"/>
  <c r="A1291" i="15" s="1"/>
  <c r="A1292" i="15" s="1"/>
  <c r="A1293" i="15" s="1"/>
  <c r="A1294" i="15" s="1"/>
  <c r="A1295" i="15" s="1"/>
  <c r="A1296" i="15" s="1"/>
  <c r="A1297" i="15" s="1"/>
  <c r="A1298" i="15" s="1"/>
  <c r="A1299" i="15" s="1"/>
  <c r="A1300" i="15" s="1"/>
  <c r="A1301" i="15" s="1"/>
  <c r="A1302" i="15" s="1"/>
  <c r="A1303" i="15" s="1"/>
  <c r="A1304" i="15" s="1"/>
  <c r="A1305" i="15" s="1"/>
  <c r="A1306" i="15" s="1"/>
  <c r="A1307" i="15" s="1"/>
  <c r="A1308" i="15" s="1"/>
  <c r="A1309" i="15" s="1"/>
  <c r="A1310" i="15" s="1"/>
  <c r="A1311" i="15" s="1"/>
  <c r="A1312" i="15" s="1"/>
  <c r="A1313" i="15" s="1"/>
  <c r="A1314" i="15" s="1"/>
  <c r="A988" i="15"/>
  <c r="A989" i="15" s="1"/>
  <c r="A990" i="15" s="1"/>
  <c r="A991" i="15" s="1"/>
  <c r="A992" i="15" s="1"/>
  <c r="A993" i="15" s="1"/>
  <c r="A994" i="15" s="1"/>
  <c r="A995" i="15" s="1"/>
  <c r="A996" i="15" s="1"/>
  <c r="A997" i="15" s="1"/>
  <c r="A998" i="15" s="1"/>
  <c r="A999" i="15" s="1"/>
  <c r="A1000" i="15" s="1"/>
  <c r="A1001" i="15" s="1"/>
  <c r="A1002" i="15" s="1"/>
  <c r="A1003" i="15" s="1"/>
  <c r="A1004" i="15" s="1"/>
  <c r="A1005" i="15" s="1"/>
  <c r="A1006" i="15" s="1"/>
  <c r="A1007" i="15" s="1"/>
  <c r="A1008" i="15" s="1"/>
  <c r="A1009" i="15" s="1"/>
  <c r="A1010" i="15" s="1"/>
  <c r="A1011" i="15" s="1"/>
  <c r="A1012" i="15" s="1"/>
  <c r="A1013" i="15" s="1"/>
  <c r="A1014" i="15" s="1"/>
  <c r="A1015" i="15" s="1"/>
  <c r="A1016" i="15" s="1"/>
  <c r="A1017" i="15" s="1"/>
  <c r="A1018" i="15" s="1"/>
  <c r="A1019" i="15" s="1"/>
  <c r="A1020" i="15" s="1"/>
  <c r="A1021" i="15" s="1"/>
  <c r="A1022" i="15" s="1"/>
  <c r="A1023" i="15" s="1"/>
  <c r="A1024" i="15" s="1"/>
  <c r="A1025" i="15" s="1"/>
  <c r="A1026" i="15" s="1"/>
  <c r="A1027" i="15" s="1"/>
  <c r="A1028" i="15" s="1"/>
  <c r="A1029" i="15" s="1"/>
  <c r="A1030" i="15" s="1"/>
  <c r="A1031" i="15" s="1"/>
  <c r="A1032" i="15" s="1"/>
  <c r="A1033" i="15" s="1"/>
  <c r="A1034" i="15" s="1"/>
  <c r="A1035" i="15" s="1"/>
  <c r="A1036" i="15" s="1"/>
  <c r="A1037" i="15" s="1"/>
  <c r="A1038" i="15" s="1"/>
  <c r="A1039" i="15" s="1"/>
  <c r="A1040" i="15" s="1"/>
  <c r="A1041" i="15" s="1"/>
  <c r="A1042" i="15" s="1"/>
  <c r="A1043" i="15" s="1"/>
  <c r="A1044" i="15" s="1"/>
  <c r="A1045" i="15" s="1"/>
  <c r="A1046" i="15" s="1"/>
  <c r="A1047" i="15" s="1"/>
  <c r="A1048" i="15" s="1"/>
  <c r="A1049" i="15" s="1"/>
  <c r="A1050" i="15" s="1"/>
  <c r="A1051" i="15" s="1"/>
  <c r="A1052" i="15" s="1"/>
  <c r="A1053" i="15" s="1"/>
  <c r="A1054" i="15" s="1"/>
  <c r="A1055" i="15" s="1"/>
  <c r="A1056" i="15" s="1"/>
  <c r="A1057" i="15" s="1"/>
  <c r="A1058" i="15" s="1"/>
  <c r="A1059" i="15" s="1"/>
  <c r="A1060" i="15" s="1"/>
  <c r="A1061" i="15" s="1"/>
  <c r="A1062" i="15" s="1"/>
  <c r="A1063" i="15" s="1"/>
  <c r="A1064" i="15" s="1"/>
  <c r="A1065" i="15" s="1"/>
  <c r="A1066" i="15" s="1"/>
  <c r="A1067" i="15" s="1"/>
  <c r="A1068" i="15" s="1"/>
  <c r="A1069" i="15" s="1"/>
  <c r="A1070" i="15" s="1"/>
  <c r="A1071" i="15" s="1"/>
  <c r="A1072" i="15" s="1"/>
  <c r="A1073" i="15" s="1"/>
  <c r="A1074" i="15" s="1"/>
  <c r="A1075" i="15" s="1"/>
  <c r="A1076" i="15" s="1"/>
  <c r="A1077" i="15" s="1"/>
  <c r="A1078" i="15" s="1"/>
  <c r="A1079" i="15" s="1"/>
  <c r="A1080" i="15" s="1"/>
  <c r="A1081" i="15" s="1"/>
  <c r="A1082" i="15" s="1"/>
  <c r="A1083" i="15" s="1"/>
  <c r="A1084" i="15" s="1"/>
  <c r="A1085" i="15" s="1"/>
  <c r="A1086" i="15" s="1"/>
  <c r="A1087" i="15" s="1"/>
  <c r="A1088" i="15" s="1"/>
  <c r="A1089" i="15" s="1"/>
  <c r="A1090" i="15" s="1"/>
  <c r="A1091" i="15" s="1"/>
  <c r="A1092" i="15" s="1"/>
  <c r="A1093" i="15" s="1"/>
  <c r="A1094" i="15" s="1"/>
  <c r="A1095" i="15" s="1"/>
  <c r="A1096" i="15" s="1"/>
  <c r="A1097" i="15" s="1"/>
  <c r="A1098" i="15" s="1"/>
  <c r="A1099" i="15" s="1"/>
  <c r="A1100" i="15" s="1"/>
  <c r="A1101" i="15" s="1"/>
  <c r="A1102" i="15" s="1"/>
  <c r="A1103" i="15" s="1"/>
  <c r="A1104" i="15" s="1"/>
  <c r="A1105" i="15" s="1"/>
  <c r="A1106" i="15" s="1"/>
  <c r="A1107" i="15" s="1"/>
  <c r="A1108" i="15" s="1"/>
  <c r="A1109" i="15" s="1"/>
  <c r="A1110" i="15" s="1"/>
  <c r="A1111" i="15" s="1"/>
  <c r="A1112" i="15" s="1"/>
  <c r="A1113" i="15" s="1"/>
  <c r="A1114" i="15" s="1"/>
  <c r="A1115" i="15" s="1"/>
  <c r="A1116" i="15" s="1"/>
  <c r="A1117" i="15" s="1"/>
  <c r="A1118" i="15" s="1"/>
  <c r="A1119" i="15" s="1"/>
  <c r="A1120" i="15" s="1"/>
  <c r="A1121" i="15" s="1"/>
  <c r="A1122" i="15" s="1"/>
  <c r="A1123" i="15" s="1"/>
  <c r="A1124" i="15" s="1"/>
  <c r="A1125" i="15" s="1"/>
  <c r="A1126" i="15" s="1"/>
  <c r="A1127" i="15" s="1"/>
  <c r="A1128" i="15" s="1"/>
  <c r="A1129" i="15" s="1"/>
  <c r="A1130" i="15" s="1"/>
  <c r="A1131" i="15" s="1"/>
  <c r="A1132" i="15" s="1"/>
  <c r="A1133" i="15" s="1"/>
  <c r="A1134" i="15" s="1"/>
  <c r="A1135" i="15" s="1"/>
  <c r="A1136" i="15" s="1"/>
  <c r="A1137" i="15" s="1"/>
  <c r="A1138" i="15" s="1"/>
  <c r="A1139" i="15" s="1"/>
  <c r="A1140" i="15" s="1"/>
  <c r="A1141" i="15" s="1"/>
  <c r="A1142" i="15" s="1"/>
  <c r="A1143" i="15" s="1"/>
  <c r="A841" i="15"/>
  <c r="A842" i="15" s="1"/>
  <c r="A843" i="15" s="1"/>
  <c r="A844" i="15" s="1"/>
  <c r="A845" i="15" s="1"/>
  <c r="A846" i="15" s="1"/>
  <c r="A847" i="15" s="1"/>
  <c r="A848" i="15" s="1"/>
  <c r="A849" i="15" s="1"/>
  <c r="A850" i="15" s="1"/>
  <c r="A851" i="15" s="1"/>
  <c r="A852" i="15" s="1"/>
  <c r="A853" i="15" s="1"/>
  <c r="A854" i="15" s="1"/>
  <c r="A855" i="15" s="1"/>
  <c r="A856" i="15" s="1"/>
  <c r="A857" i="15" s="1"/>
  <c r="A858" i="15" s="1"/>
  <c r="A859" i="15" s="1"/>
  <c r="A860" i="15" s="1"/>
  <c r="A861" i="15" s="1"/>
  <c r="A862" i="15" s="1"/>
  <c r="A863" i="15" s="1"/>
  <c r="A864" i="15" s="1"/>
  <c r="A865" i="15" s="1"/>
  <c r="A866" i="15" s="1"/>
  <c r="A867" i="15" s="1"/>
  <c r="A868" i="15" s="1"/>
  <c r="A869" i="15" s="1"/>
  <c r="A870" i="15" s="1"/>
  <c r="A871" i="15" s="1"/>
  <c r="A872" i="15" s="1"/>
  <c r="A873" i="15" s="1"/>
  <c r="A874" i="15" s="1"/>
  <c r="A875" i="15" s="1"/>
  <c r="A876" i="15" s="1"/>
  <c r="A877" i="15" s="1"/>
  <c r="A878" i="15" s="1"/>
  <c r="A879" i="15" s="1"/>
  <c r="A880" i="15" s="1"/>
  <c r="A881" i="15" s="1"/>
  <c r="A882" i="15" s="1"/>
  <c r="A883" i="15" s="1"/>
  <c r="A884" i="15" s="1"/>
  <c r="A885" i="15" s="1"/>
  <c r="A886" i="15" s="1"/>
  <c r="A887" i="15" s="1"/>
  <c r="A888" i="15" s="1"/>
  <c r="A889" i="15" s="1"/>
  <c r="A890" i="15" s="1"/>
  <c r="A891" i="15" s="1"/>
  <c r="A892" i="15" s="1"/>
  <c r="A893" i="15" s="1"/>
  <c r="A894" i="15" s="1"/>
  <c r="A895" i="15" s="1"/>
  <c r="A896" i="15" s="1"/>
  <c r="A897" i="15" s="1"/>
  <c r="A898" i="15" s="1"/>
  <c r="A899" i="15" s="1"/>
  <c r="A900" i="15" s="1"/>
  <c r="A901" i="15" s="1"/>
  <c r="A902" i="15" s="1"/>
  <c r="A903" i="15" s="1"/>
  <c r="A904" i="15" s="1"/>
  <c r="A905" i="15" s="1"/>
  <c r="A906" i="15" s="1"/>
  <c r="A907" i="15" s="1"/>
  <c r="A908" i="15" s="1"/>
  <c r="A909" i="15" s="1"/>
  <c r="A910" i="15" s="1"/>
  <c r="A911" i="15" s="1"/>
  <c r="A912" i="15" s="1"/>
  <c r="A913" i="15" s="1"/>
  <c r="A914" i="15" s="1"/>
  <c r="A915" i="15" s="1"/>
  <c r="A916" i="15" s="1"/>
  <c r="A917" i="15" s="1"/>
  <c r="A918" i="15" s="1"/>
  <c r="A919" i="15" s="1"/>
  <c r="A920" i="15" s="1"/>
  <c r="A921" i="15" s="1"/>
  <c r="A922" i="15" s="1"/>
  <c r="A923" i="15" s="1"/>
  <c r="A924" i="15" s="1"/>
  <c r="A925" i="15" s="1"/>
  <c r="A926" i="15" s="1"/>
  <c r="A927" i="15" s="1"/>
  <c r="A928" i="15" s="1"/>
  <c r="A929" i="15" s="1"/>
  <c r="A930" i="15" s="1"/>
  <c r="A931" i="15" s="1"/>
  <c r="A932" i="15" s="1"/>
  <c r="A933" i="15" s="1"/>
  <c r="A934" i="15" s="1"/>
  <c r="A935" i="15" s="1"/>
  <c r="A936" i="15" s="1"/>
  <c r="A937" i="15" s="1"/>
  <c r="A938" i="15" s="1"/>
  <c r="A939" i="15" s="1"/>
  <c r="A940" i="15" s="1"/>
  <c r="A941" i="15" s="1"/>
  <c r="A942" i="15" s="1"/>
  <c r="A943" i="15" s="1"/>
  <c r="A944" i="15" s="1"/>
  <c r="A945" i="15" s="1"/>
  <c r="A946" i="15" s="1"/>
  <c r="A947" i="15" s="1"/>
  <c r="A948" i="15" s="1"/>
  <c r="A949" i="15" s="1"/>
  <c r="A950" i="15" s="1"/>
  <c r="A951" i="15" s="1"/>
  <c r="A952" i="15" s="1"/>
  <c r="A953" i="15" s="1"/>
  <c r="A954" i="15" s="1"/>
  <c r="A955" i="15" s="1"/>
  <c r="A956" i="15" s="1"/>
  <c r="A957" i="15" s="1"/>
  <c r="A958" i="15" s="1"/>
  <c r="A959" i="15" s="1"/>
  <c r="A960" i="15" s="1"/>
  <c r="A961" i="15" s="1"/>
  <c r="A962" i="15" s="1"/>
  <c r="A963" i="15" s="1"/>
  <c r="A964" i="15" s="1"/>
  <c r="A965" i="15" s="1"/>
  <c r="A966" i="15" s="1"/>
  <c r="A967" i="15" s="1"/>
  <c r="A968" i="15" s="1"/>
  <c r="A969" i="15" s="1"/>
  <c r="A970" i="15" s="1"/>
  <c r="A971" i="15" s="1"/>
  <c r="A972" i="15" s="1"/>
  <c r="A973" i="15" s="1"/>
  <c r="A974" i="15" s="1"/>
  <c r="A975" i="15" s="1"/>
  <c r="A976" i="15" s="1"/>
  <c r="A977" i="15" s="1"/>
  <c r="A978" i="15" s="1"/>
  <c r="A979" i="15" s="1"/>
  <c r="A980" i="15" s="1"/>
  <c r="A981" i="15" s="1"/>
  <c r="A982" i="15" s="1"/>
  <c r="A983" i="15" s="1"/>
  <c r="A984" i="15" s="1"/>
  <c r="A706" i="15"/>
  <c r="A707" i="15" s="1"/>
  <c r="A708" i="15" s="1"/>
  <c r="A709" i="15" s="1"/>
  <c r="A710" i="15" s="1"/>
  <c r="A711" i="15" s="1"/>
  <c r="A712" i="15" s="1"/>
  <c r="A713" i="15" s="1"/>
  <c r="A714" i="15" s="1"/>
  <c r="A715" i="15" s="1"/>
  <c r="A716" i="15" s="1"/>
  <c r="A717" i="15" s="1"/>
  <c r="A718" i="15" s="1"/>
  <c r="A719" i="15" s="1"/>
  <c r="A720" i="15" s="1"/>
  <c r="A721" i="15" s="1"/>
  <c r="A722" i="15" s="1"/>
  <c r="A723" i="15" s="1"/>
  <c r="A724" i="15" s="1"/>
  <c r="A725" i="15" s="1"/>
  <c r="A726" i="15" s="1"/>
  <c r="A727" i="15" s="1"/>
  <c r="A728" i="15" s="1"/>
  <c r="A729" i="15" s="1"/>
  <c r="A730" i="15" s="1"/>
  <c r="A731" i="15" s="1"/>
  <c r="A732" i="15" s="1"/>
  <c r="A733" i="15" s="1"/>
  <c r="A734" i="15" s="1"/>
  <c r="A735" i="15" s="1"/>
  <c r="A736" i="15" s="1"/>
  <c r="A737" i="15" s="1"/>
  <c r="A738" i="15" s="1"/>
  <c r="A739" i="15" s="1"/>
  <c r="A740" i="15" s="1"/>
  <c r="A741" i="15" s="1"/>
  <c r="A742" i="15" s="1"/>
  <c r="A743" i="15" s="1"/>
  <c r="A744" i="15" s="1"/>
  <c r="A745" i="15" s="1"/>
  <c r="A746" i="15" s="1"/>
  <c r="A747" i="15" s="1"/>
  <c r="A748" i="15" s="1"/>
  <c r="A749" i="15" s="1"/>
  <c r="A750" i="15" s="1"/>
  <c r="A751" i="15" s="1"/>
  <c r="A752" i="15" s="1"/>
  <c r="A753" i="15" s="1"/>
  <c r="A754" i="15" s="1"/>
  <c r="A755" i="15" s="1"/>
  <c r="A756" i="15" s="1"/>
  <c r="A757" i="15" s="1"/>
  <c r="A758" i="15" s="1"/>
  <c r="A759" i="15" s="1"/>
  <c r="A760" i="15" s="1"/>
  <c r="A761" i="15" s="1"/>
  <c r="A762" i="15" s="1"/>
  <c r="A763" i="15" s="1"/>
  <c r="A764" i="15" s="1"/>
  <c r="A765" i="15" s="1"/>
  <c r="A766" i="15" s="1"/>
  <c r="A767" i="15" s="1"/>
  <c r="A768" i="15" s="1"/>
  <c r="A769" i="15" s="1"/>
  <c r="A770" i="15" s="1"/>
  <c r="A771" i="15" s="1"/>
  <c r="A772" i="15" s="1"/>
  <c r="A773" i="15" s="1"/>
  <c r="A774" i="15" s="1"/>
  <c r="A775" i="15" s="1"/>
  <c r="A776" i="15" s="1"/>
  <c r="A777" i="15" s="1"/>
  <c r="A778" i="15" s="1"/>
  <c r="A779" i="15" s="1"/>
  <c r="A780" i="15" s="1"/>
  <c r="A781" i="15" s="1"/>
  <c r="A782" i="15" s="1"/>
  <c r="A783" i="15" s="1"/>
  <c r="A784" i="15" s="1"/>
  <c r="A785" i="15" s="1"/>
  <c r="A786" i="15" s="1"/>
  <c r="A787" i="15" s="1"/>
  <c r="A788" i="15" s="1"/>
  <c r="A789" i="15" s="1"/>
  <c r="A790" i="15" s="1"/>
  <c r="A791" i="15" s="1"/>
  <c r="A792" i="15" s="1"/>
  <c r="A793" i="15" s="1"/>
  <c r="A794" i="15" s="1"/>
  <c r="A795" i="15" s="1"/>
  <c r="A796" i="15" s="1"/>
  <c r="A797" i="15" s="1"/>
  <c r="A798" i="15" s="1"/>
  <c r="A799" i="15" s="1"/>
  <c r="A800" i="15" s="1"/>
  <c r="A801" i="15" s="1"/>
  <c r="A802" i="15" s="1"/>
  <c r="A803" i="15" s="1"/>
  <c r="A804" i="15" s="1"/>
  <c r="A805" i="15" s="1"/>
  <c r="A806" i="15" s="1"/>
  <c r="A807" i="15" s="1"/>
  <c r="A808" i="15" s="1"/>
  <c r="A809" i="15" s="1"/>
  <c r="A810" i="15" s="1"/>
  <c r="A811" i="15" s="1"/>
  <c r="A812" i="15" s="1"/>
  <c r="A813" i="15" s="1"/>
  <c r="A814" i="15" s="1"/>
  <c r="A815" i="15" s="1"/>
  <c r="A816" i="15" s="1"/>
  <c r="A817" i="15" s="1"/>
  <c r="A818" i="15" s="1"/>
  <c r="A819" i="15" s="1"/>
  <c r="A820" i="15" s="1"/>
  <c r="A821" i="15" s="1"/>
  <c r="A822" i="15" s="1"/>
  <c r="A823" i="15" s="1"/>
  <c r="A824" i="15" s="1"/>
  <c r="A825" i="15" s="1"/>
  <c r="A826" i="15" s="1"/>
  <c r="A827" i="15" s="1"/>
  <c r="A828" i="15" s="1"/>
  <c r="A829" i="15" s="1"/>
  <c r="A830" i="15" s="1"/>
  <c r="A831" i="15" s="1"/>
  <c r="A832" i="15" s="1"/>
  <c r="A833" i="15" s="1"/>
  <c r="A834" i="15" s="1"/>
  <c r="A835" i="15" s="1"/>
  <c r="A836" i="15" s="1"/>
  <c r="A837" i="15" s="1"/>
  <c r="A583" i="15"/>
  <c r="A584" i="15"/>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662" i="15" s="1"/>
  <c r="A663" i="15" s="1"/>
  <c r="A664" i="15" s="1"/>
  <c r="A665" i="15" s="1"/>
  <c r="A666" i="15" s="1"/>
  <c r="A667" i="15" s="1"/>
  <c r="A668" i="15" s="1"/>
  <c r="A669" i="15" s="1"/>
  <c r="A670" i="15" s="1"/>
  <c r="A671" i="15" s="1"/>
  <c r="A672" i="15" s="1"/>
  <c r="A673" i="15" s="1"/>
  <c r="A674" i="15" s="1"/>
  <c r="A675" i="15" s="1"/>
  <c r="A676" i="15" s="1"/>
  <c r="A677" i="15" s="1"/>
  <c r="A678" i="15" s="1"/>
  <c r="A679" i="15" s="1"/>
  <c r="A680" i="15" s="1"/>
  <c r="A681" i="15" s="1"/>
  <c r="A682" i="15" s="1"/>
  <c r="A683" i="15" s="1"/>
  <c r="A684" i="15" s="1"/>
  <c r="A685" i="15" s="1"/>
  <c r="A686" i="15" s="1"/>
  <c r="A687" i="15" s="1"/>
  <c r="A688" i="15" s="1"/>
  <c r="A689" i="15" s="1"/>
  <c r="A690" i="15" s="1"/>
  <c r="A691" i="15" s="1"/>
  <c r="A692" i="15" s="1"/>
  <c r="A693" i="15" s="1"/>
  <c r="A694" i="15" s="1"/>
  <c r="A695" i="15" s="1"/>
  <c r="A696" i="15" s="1"/>
  <c r="A697" i="15" s="1"/>
  <c r="A698" i="15" s="1"/>
  <c r="A699" i="15" s="1"/>
  <c r="A700" i="15" s="1"/>
  <c r="A701" i="15" s="1"/>
  <c r="A702" i="15" s="1"/>
  <c r="A473" i="15"/>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374" i="15"/>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287" i="15"/>
  <c r="A288" i="15"/>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212" i="15"/>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149" i="15"/>
  <c r="A150" i="15"/>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98" i="15"/>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59" i="15"/>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32" i="15"/>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16" i="15"/>
  <c r="A17" i="15" s="1"/>
  <c r="A18" i="15" s="1"/>
  <c r="A19" i="15" s="1"/>
  <c r="A20" i="15" s="1"/>
  <c r="A21" i="15" s="1"/>
  <c r="A22" i="15" s="1"/>
  <c r="A23" i="15" s="1"/>
  <c r="A24" i="15" s="1"/>
  <c r="A25" i="15" s="1"/>
  <c r="A26" i="15" s="1"/>
  <c r="A2354" i="14"/>
  <c r="J2354" i="14" s="1"/>
  <c r="A2123" i="14"/>
  <c r="J2123" i="14" s="1"/>
  <c r="A1904" i="14"/>
  <c r="J1904" i="14" s="1"/>
  <c r="A1697" i="14"/>
  <c r="J1697" i="14" s="1"/>
  <c r="A1502" i="14"/>
  <c r="J1502" i="14" s="1"/>
  <c r="A1319" i="14"/>
  <c r="A1148" i="14"/>
  <c r="J1148" i="14" s="1"/>
  <c r="A989" i="14"/>
  <c r="J989" i="14" s="1"/>
  <c r="A990" i="14"/>
  <c r="J990" i="14" s="1"/>
  <c r="A842" i="14"/>
  <c r="J842" i="14" s="1"/>
  <c r="A707" i="14"/>
  <c r="J707" i="14" s="1"/>
  <c r="A584" i="14"/>
  <c r="J584" i="14" s="1"/>
  <c r="A473" i="14"/>
  <c r="J473" i="14" s="1"/>
  <c r="A374" i="14"/>
  <c r="J374" i="14" s="1"/>
  <c r="A287" i="14"/>
  <c r="J287" i="14" s="1"/>
  <c r="A288" i="14"/>
  <c r="J288" i="14" s="1"/>
  <c r="A212" i="14"/>
  <c r="A149" i="14"/>
  <c r="J149" i="14" s="1"/>
  <c r="A98" i="14"/>
  <c r="J98" i="14" s="1"/>
  <c r="A59" i="14"/>
  <c r="J59" i="14" s="1"/>
  <c r="A32" i="14"/>
  <c r="J32" i="14" s="1"/>
  <c r="A15" i="14"/>
  <c r="J15" i="14" s="1"/>
  <c r="A556" i="12"/>
  <c r="A557" i="12" s="1"/>
  <c r="A558" i="12"/>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446" i="12"/>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J445" i="12"/>
  <c r="A441" i="12"/>
  <c r="A826" i="12"/>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76" i="12"/>
  <c r="A977" i="12" s="1"/>
  <c r="A978" i="12"/>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36" i="12"/>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306" i="12"/>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86" i="12"/>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86" i="12"/>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96" i="12"/>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16" i="12"/>
  <c r="A2117" i="12"/>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46" i="12"/>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86" i="12"/>
  <c r="A2587" i="12"/>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J975" i="12"/>
  <c r="A971" i="12"/>
  <c r="G2579" i="12"/>
  <c r="A2581" i="12"/>
  <c r="J2585" i="12"/>
  <c r="G2339" i="12"/>
  <c r="A2341" i="12"/>
  <c r="J2345" i="12"/>
  <c r="G2109" i="12"/>
  <c r="A2111" i="12"/>
  <c r="J2115" i="12"/>
  <c r="A1891" i="12"/>
  <c r="J1895" i="12"/>
  <c r="G1679" i="12"/>
  <c r="A1681" i="12"/>
  <c r="J1685" i="12"/>
  <c r="A1481" i="12"/>
  <c r="J1485" i="12"/>
  <c r="A1301" i="12"/>
  <c r="J1305" i="12"/>
  <c r="J1135" i="12"/>
  <c r="A1131" i="12"/>
  <c r="J825" i="12"/>
  <c r="A821" i="12"/>
  <c r="J685" i="12"/>
  <c r="A681" i="12"/>
  <c r="J555" i="12"/>
  <c r="A551" i="12"/>
  <c r="A342" i="12"/>
  <c r="A252" i="12"/>
  <c r="A181" i="12"/>
  <c r="A122" i="12"/>
  <c r="A72" i="12"/>
  <c r="A32" i="12"/>
  <c r="A2" i="12"/>
  <c r="J6" i="12"/>
  <c r="J36" i="12"/>
  <c r="J76" i="12"/>
  <c r="J126" i="12"/>
  <c r="J185" i="12"/>
  <c r="J256" i="12"/>
  <c r="J346" i="12"/>
  <c r="AE722" i="12"/>
  <c r="AE719" i="12"/>
  <c r="AE725" i="12"/>
  <c r="B97" i="14"/>
  <c r="B2657" i="12"/>
  <c r="I2657" i="12" s="1"/>
  <c r="B2656" i="12"/>
  <c r="B2655" i="12"/>
  <c r="I2655" i="12" s="1"/>
  <c r="B2654" i="12"/>
  <c r="B2653" i="12"/>
  <c r="B2652" i="12"/>
  <c r="B2650" i="12"/>
  <c r="B2648" i="12"/>
  <c r="I2648" i="12" s="1"/>
  <c r="B2646" i="12"/>
  <c r="I2646" i="12" s="1"/>
  <c r="B2633" i="12"/>
  <c r="I2633" i="12" s="1"/>
  <c r="B2632" i="12"/>
  <c r="B2631" i="12"/>
  <c r="B2630" i="12"/>
  <c r="B2629" i="12"/>
  <c r="I2629" i="12" s="1"/>
  <c r="B2628" i="12"/>
  <c r="I2628" i="12" s="1"/>
  <c r="B2627" i="12"/>
  <c r="B2626" i="12"/>
  <c r="B2625" i="12"/>
  <c r="B2624" i="12"/>
  <c r="B2623" i="12"/>
  <c r="B2622" i="12"/>
  <c r="B2601" i="12"/>
  <c r="B2600" i="12"/>
  <c r="I2600" i="12" s="1"/>
  <c r="B2599" i="12"/>
  <c r="B2597" i="12"/>
  <c r="I2597" i="12" s="1"/>
  <c r="B2596" i="12"/>
  <c r="B1271" i="12"/>
  <c r="AE1271" i="12" s="1"/>
  <c r="B1285" i="12"/>
  <c r="AE1285" i="12" s="1"/>
  <c r="B1252" i="12"/>
  <c r="B1289" i="12"/>
  <c r="AE1289" i="12" s="1"/>
  <c r="B1279" i="12"/>
  <c r="I1279" i="12" s="1"/>
  <c r="B1263" i="12"/>
  <c r="B1226" i="12"/>
  <c r="B1291" i="12"/>
  <c r="B1287" i="12"/>
  <c r="AE1287" i="12" s="1"/>
  <c r="B1283" i="12"/>
  <c r="B1275" i="12"/>
  <c r="B1267" i="12"/>
  <c r="I1267" i="12" s="1"/>
  <c r="B1259" i="12"/>
  <c r="B1242" i="12"/>
  <c r="B1209" i="12"/>
  <c r="D2651" i="12"/>
  <c r="J2651" i="12" s="1"/>
  <c r="D2650" i="12"/>
  <c r="J2650" i="12" s="1"/>
  <c r="D2649" i="12"/>
  <c r="J2649" i="12" s="1"/>
  <c r="D2648" i="12"/>
  <c r="D2647" i="12"/>
  <c r="J2647" i="12" s="1"/>
  <c r="D2646" i="12"/>
  <c r="J2646" i="12" s="1"/>
  <c r="D2620" i="12"/>
  <c r="J2620" i="12" s="1"/>
  <c r="D2617" i="12"/>
  <c r="J2617" i="12" s="1"/>
  <c r="D2615" i="12"/>
  <c r="J2615" i="12" s="1"/>
  <c r="D2613" i="12"/>
  <c r="J2613" i="12" s="1"/>
  <c r="D2611" i="12"/>
  <c r="J2611" i="12" s="1"/>
  <c r="K2611" i="12" s="1"/>
  <c r="L2611" i="12" s="1"/>
  <c r="D2607" i="12"/>
  <c r="D2605" i="12"/>
  <c r="J2605" i="12" s="1"/>
  <c r="D2594" i="12"/>
  <c r="J2594" i="12" s="1"/>
  <c r="D2590" i="12"/>
  <c r="B2620" i="12"/>
  <c r="B2618" i="12"/>
  <c r="B2617" i="12"/>
  <c r="B2612" i="12"/>
  <c r="I2612" i="12" s="1"/>
  <c r="B2616" i="12"/>
  <c r="I2616" i="12" s="1"/>
  <c r="B2615" i="12"/>
  <c r="I2615" i="12" s="1"/>
  <c r="B2614" i="12"/>
  <c r="B2613" i="12"/>
  <c r="I2613" i="12" s="1"/>
  <c r="B2611" i="12"/>
  <c r="I2611" i="12" s="1"/>
  <c r="B2607" i="12"/>
  <c r="I2607" i="12" s="1"/>
  <c r="B2609" i="12"/>
  <c r="I2609" i="12" s="1"/>
  <c r="B2608" i="12"/>
  <c r="B2606" i="12"/>
  <c r="I2606" i="12" s="1"/>
  <c r="B2605" i="12"/>
  <c r="AE2605" i="12" s="1"/>
  <c r="B2598" i="12"/>
  <c r="B2595" i="12"/>
  <c r="B2594" i="12"/>
  <c r="B1290" i="12"/>
  <c r="I1290" i="12" s="1"/>
  <c r="B1288" i="12"/>
  <c r="B1286" i="12"/>
  <c r="I1286" i="12" s="1"/>
  <c r="B1284" i="12"/>
  <c r="B1281" i="12"/>
  <c r="I1281" i="12" s="1"/>
  <c r="B1277" i="12"/>
  <c r="B1273" i="12"/>
  <c r="I1273" i="12" s="1"/>
  <c r="B1269" i="12"/>
  <c r="B1265" i="12"/>
  <c r="I1265" i="12" s="1"/>
  <c r="B1261" i="12"/>
  <c r="B1256" i="12"/>
  <c r="I1256" i="12" s="1"/>
  <c r="B1248" i="12"/>
  <c r="B1234" i="12"/>
  <c r="I1234" i="12" s="1"/>
  <c r="B1218" i="12"/>
  <c r="B1193" i="12"/>
  <c r="I1193" i="12" s="1"/>
  <c r="B1282" i="12"/>
  <c r="AE1282" i="12" s="1"/>
  <c r="B1280" i="12"/>
  <c r="I1280" i="12" s="1"/>
  <c r="B1278" i="12"/>
  <c r="B1276" i="12"/>
  <c r="B1274" i="12"/>
  <c r="I1274" i="12" s="1"/>
  <c r="B1272" i="12"/>
  <c r="AE1272" i="12" s="1"/>
  <c r="B1270" i="12"/>
  <c r="B1268" i="12"/>
  <c r="B1266" i="12"/>
  <c r="AE1266" i="12" s="1"/>
  <c r="B1264" i="12"/>
  <c r="I1264" i="12" s="1"/>
  <c r="B1262" i="12"/>
  <c r="B1260" i="12"/>
  <c r="B1258" i="12"/>
  <c r="AE1258" i="12" s="1"/>
  <c r="B1254" i="12"/>
  <c r="I1254" i="12" s="1"/>
  <c r="B1250" i="12"/>
  <c r="B1246" i="12"/>
  <c r="I1246" i="12" s="1"/>
  <c r="B1238" i="12"/>
  <c r="AE1238" i="12" s="1"/>
  <c r="B1230" i="12"/>
  <c r="I1230" i="12" s="1"/>
  <c r="B1222" i="12"/>
  <c r="B1214" i="12"/>
  <c r="B1201" i="12"/>
  <c r="AE1201" i="12" s="1"/>
  <c r="B1175" i="12"/>
  <c r="I1175" i="12" s="1"/>
  <c r="K1175" i="12" s="1"/>
  <c r="L1175" i="12" s="1"/>
  <c r="B1257" i="12"/>
  <c r="B1255" i="12"/>
  <c r="I1255" i="12" s="1"/>
  <c r="B1253" i="12"/>
  <c r="B1251" i="12"/>
  <c r="I1251" i="12" s="1"/>
  <c r="B1249" i="12"/>
  <c r="I1249" i="12" s="1"/>
  <c r="B1247" i="12"/>
  <c r="AE1247" i="12" s="1"/>
  <c r="B1244" i="12"/>
  <c r="AE1244" i="12" s="1"/>
  <c r="B1240" i="12"/>
  <c r="AE1240" i="12" s="1"/>
  <c r="B1236" i="12"/>
  <c r="AE1236" i="12" s="1"/>
  <c r="B1232" i="12"/>
  <c r="B1228" i="12"/>
  <c r="B1224" i="12"/>
  <c r="AE1224" i="12" s="1"/>
  <c r="B1220" i="12"/>
  <c r="I1220" i="12" s="1"/>
  <c r="B1216" i="12"/>
  <c r="B1212" i="12"/>
  <c r="AE1212" i="12" s="1"/>
  <c r="B1205" i="12"/>
  <c r="AE1205" i="12" s="1"/>
  <c r="B1197" i="12"/>
  <c r="I1197" i="12" s="1"/>
  <c r="B1186" i="12"/>
  <c r="B1159" i="12"/>
  <c r="I1159" i="12" s="1"/>
  <c r="B1245" i="12"/>
  <c r="I1245" i="12" s="1"/>
  <c r="B1243" i="12"/>
  <c r="I1243" i="12"/>
  <c r="B1241" i="12"/>
  <c r="AE1241" i="12" s="1"/>
  <c r="B1239" i="12"/>
  <c r="AE1239" i="12" s="1"/>
  <c r="B1237" i="12"/>
  <c r="B1235" i="12"/>
  <c r="B1233" i="12"/>
  <c r="I1233" i="12" s="1"/>
  <c r="B1231" i="12"/>
  <c r="I1231" i="12" s="1"/>
  <c r="B1229" i="12"/>
  <c r="I1229" i="12" s="1"/>
  <c r="B1227" i="12"/>
  <c r="B1225" i="12"/>
  <c r="I1225" i="12" s="1"/>
  <c r="B1223" i="12"/>
  <c r="AE1223" i="12" s="1"/>
  <c r="B1221" i="12"/>
  <c r="I1221" i="12" s="1"/>
  <c r="B1219" i="12"/>
  <c r="I1219" i="12" s="1"/>
  <c r="B1217" i="12"/>
  <c r="B1215" i="12"/>
  <c r="AE1215" i="12" s="1"/>
  <c r="B1213" i="12"/>
  <c r="B1211" i="12"/>
  <c r="B1207" i="12"/>
  <c r="I1207" i="12" s="1"/>
  <c r="B1203" i="12"/>
  <c r="AE1203" i="12" s="1"/>
  <c r="B1199" i="12"/>
  <c r="I1199" i="12" s="1"/>
  <c r="B1195" i="12"/>
  <c r="I1195" i="12" s="1"/>
  <c r="B1190" i="12"/>
  <c r="AE1190" i="12" s="1"/>
  <c r="B1182" i="12"/>
  <c r="I1182" i="12" s="1"/>
  <c r="B1167" i="12"/>
  <c r="B1151" i="12"/>
  <c r="I1151" i="12" s="1"/>
  <c r="B1210" i="12"/>
  <c r="B1208" i="12"/>
  <c r="I1208" i="12" s="1"/>
  <c r="B1206" i="12"/>
  <c r="B1204" i="12"/>
  <c r="I1204" i="12" s="1"/>
  <c r="B1202" i="12"/>
  <c r="B1200" i="12"/>
  <c r="I1200" i="12" s="1"/>
  <c r="B1198" i="12"/>
  <c r="B1196" i="12"/>
  <c r="I1196" i="12" s="1"/>
  <c r="B1194" i="12"/>
  <c r="B1192" i="12"/>
  <c r="I1192" i="12" s="1"/>
  <c r="B1188" i="12"/>
  <c r="B1184" i="12"/>
  <c r="I1184" i="12" s="1"/>
  <c r="K1184" i="12" s="1"/>
  <c r="L1184" i="12" s="1"/>
  <c r="B1179" i="12"/>
  <c r="B1171" i="12"/>
  <c r="I1171" i="12" s="1"/>
  <c r="B1163" i="12"/>
  <c r="AE1163" i="12" s="1"/>
  <c r="B1155" i="12"/>
  <c r="B1143" i="12"/>
  <c r="B1191" i="12"/>
  <c r="I1191" i="12" s="1"/>
  <c r="B1189" i="12"/>
  <c r="I1189" i="12" s="1"/>
  <c r="B1187" i="12"/>
  <c r="B1185" i="12"/>
  <c r="B1183" i="12"/>
  <c r="I1183" i="12" s="1"/>
  <c r="B1181" i="12"/>
  <c r="B1177" i="12"/>
  <c r="B1173" i="12"/>
  <c r="B1169" i="12"/>
  <c r="I1169" i="12" s="1"/>
  <c r="B1165" i="12"/>
  <c r="B1161" i="12"/>
  <c r="I1161" i="12" s="1"/>
  <c r="B1157" i="12"/>
  <c r="B1153" i="12"/>
  <c r="I1153" i="12" s="1"/>
  <c r="B1147" i="12"/>
  <c r="I1147" i="12" s="1"/>
  <c r="B1139" i="12"/>
  <c r="B2591" i="12"/>
  <c r="B2590" i="12"/>
  <c r="I2590" i="12" s="1"/>
  <c r="B2589" i="12"/>
  <c r="B1180" i="12"/>
  <c r="B1178" i="12"/>
  <c r="I1178" i="12" s="1"/>
  <c r="B1176" i="12"/>
  <c r="AE1176" i="12" s="1"/>
  <c r="B1174" i="12"/>
  <c r="I1174" i="12" s="1"/>
  <c r="B1172" i="12"/>
  <c r="B1170" i="12"/>
  <c r="B1168" i="12"/>
  <c r="I1168" i="12" s="1"/>
  <c r="B1166" i="12"/>
  <c r="I1166" i="12" s="1"/>
  <c r="B1164" i="12"/>
  <c r="B1162" i="12"/>
  <c r="I1162" i="12" s="1"/>
  <c r="B1160" i="12"/>
  <c r="I1160" i="12" s="1"/>
  <c r="B1158" i="12"/>
  <c r="I1158" i="12" s="1"/>
  <c r="B1156" i="12"/>
  <c r="AE1156" i="12" s="1"/>
  <c r="B1154" i="12"/>
  <c r="B1152" i="12"/>
  <c r="AE1152" i="12" s="1"/>
  <c r="B1149" i="12"/>
  <c r="I1149" i="12" s="1"/>
  <c r="B1145" i="12"/>
  <c r="B1141" i="12"/>
  <c r="I1141" i="12" s="1"/>
  <c r="B1137" i="12"/>
  <c r="AE1137" i="12" s="1"/>
  <c r="D16" i="12"/>
  <c r="J16" i="12" s="1"/>
  <c r="D14" i="12"/>
  <c r="J14" i="12" s="1"/>
  <c r="D12" i="12"/>
  <c r="J12" i="12" s="1"/>
  <c r="D10" i="12"/>
  <c r="J10" i="12" s="1"/>
  <c r="D8" i="12"/>
  <c r="J8" i="12" s="1"/>
  <c r="B17" i="12"/>
  <c r="I17" i="12" s="1"/>
  <c r="B16" i="12"/>
  <c r="I16" i="12" s="1"/>
  <c r="B15" i="12"/>
  <c r="I15" i="12" s="1"/>
  <c r="B14" i="12"/>
  <c r="B13" i="12"/>
  <c r="I13" i="12" s="1"/>
  <c r="B12" i="12"/>
  <c r="B11" i="12"/>
  <c r="I11" i="12" s="1"/>
  <c r="B10" i="12"/>
  <c r="B9" i="12"/>
  <c r="I9" i="12" s="1"/>
  <c r="B8" i="12"/>
  <c r="I8" i="12" s="1"/>
  <c r="C5" i="6"/>
  <c r="H2" i="12"/>
  <c r="B31" i="14"/>
  <c r="B31" i="15" s="1"/>
  <c r="B7" i="12"/>
  <c r="I7" i="12" s="1"/>
  <c r="B1150" i="12"/>
  <c r="AE1150" i="12" s="1"/>
  <c r="B1148" i="12"/>
  <c r="I1148" i="12" s="1"/>
  <c r="B1146" i="12"/>
  <c r="B1144" i="12"/>
  <c r="I1144" i="12" s="1"/>
  <c r="B1142" i="12"/>
  <c r="AE1142" i="12" s="1"/>
  <c r="B1140" i="12"/>
  <c r="I1140" i="12" s="1"/>
  <c r="B1138" i="12"/>
  <c r="I2653" i="12"/>
  <c r="I2654" i="12"/>
  <c r="I2622" i="12"/>
  <c r="I2626" i="12"/>
  <c r="I2630" i="12"/>
  <c r="I2623" i="12"/>
  <c r="I2627" i="12"/>
  <c r="I2631" i="12"/>
  <c r="I2596" i="12"/>
  <c r="I2599" i="12"/>
  <c r="I1271" i="12"/>
  <c r="I1252" i="12"/>
  <c r="AE1252" i="12"/>
  <c r="I1263" i="12"/>
  <c r="AE1263" i="12"/>
  <c r="I1259" i="12"/>
  <c r="AE1259" i="12"/>
  <c r="I1283" i="12"/>
  <c r="AE1283" i="12"/>
  <c r="AE2646" i="12"/>
  <c r="I2620" i="12"/>
  <c r="AE2620" i="12"/>
  <c r="I2618" i="12"/>
  <c r="I2617" i="12"/>
  <c r="AE2617" i="12"/>
  <c r="AE2613" i="12"/>
  <c r="AE2615" i="12"/>
  <c r="AE2611" i="12"/>
  <c r="I2614" i="12"/>
  <c r="I2594" i="12"/>
  <c r="AE2594" i="12"/>
  <c r="I2598" i="12"/>
  <c r="I2605" i="12"/>
  <c r="I2608" i="12"/>
  <c r="AE1234" i="12"/>
  <c r="AE1265" i="12"/>
  <c r="AE1281" i="12"/>
  <c r="AE1290" i="12"/>
  <c r="I1218" i="12"/>
  <c r="AE1218" i="12"/>
  <c r="I1248" i="12"/>
  <c r="AE1248" i="12"/>
  <c r="I1261" i="12"/>
  <c r="AE1261" i="12"/>
  <c r="AE1269" i="12"/>
  <c r="I1269" i="12"/>
  <c r="I1277" i="12"/>
  <c r="AE1277" i="12"/>
  <c r="I1284" i="12"/>
  <c r="AE1284" i="12"/>
  <c r="I1288" i="12"/>
  <c r="AE1288" i="12"/>
  <c r="AE1246" i="12"/>
  <c r="I1201" i="12"/>
  <c r="I1222" i="12"/>
  <c r="AE1222" i="12"/>
  <c r="I1238" i="12"/>
  <c r="I1250" i="12"/>
  <c r="AE1250" i="12"/>
  <c r="I1258" i="12"/>
  <c r="I1262" i="12"/>
  <c r="AE1262" i="12"/>
  <c r="I1266" i="12"/>
  <c r="I1270" i="12"/>
  <c r="AE1270" i="12"/>
  <c r="AE1274" i="12"/>
  <c r="AE1278" i="12"/>
  <c r="I1278" i="12"/>
  <c r="I1282" i="12"/>
  <c r="I1205" i="12"/>
  <c r="I1224" i="12"/>
  <c r="I1240" i="12"/>
  <c r="I1247" i="12"/>
  <c r="AE1251" i="12"/>
  <c r="AE1197" i="12"/>
  <c r="I1212" i="12"/>
  <c r="AE1220" i="12"/>
  <c r="I1236" i="12"/>
  <c r="I1244" i="12"/>
  <c r="AE1249" i="12"/>
  <c r="I1257" i="12"/>
  <c r="AE1257" i="12"/>
  <c r="I1203" i="12"/>
  <c r="I1223" i="12"/>
  <c r="I1167" i="12"/>
  <c r="AE1167" i="12"/>
  <c r="I1190" i="12"/>
  <c r="AE1199" i="12"/>
  <c r="AE1213" i="12"/>
  <c r="I1213" i="12"/>
  <c r="AE1221" i="12"/>
  <c r="AE1225" i="12"/>
  <c r="AE1229" i="12"/>
  <c r="AE1233" i="12"/>
  <c r="I1237" i="12"/>
  <c r="AE1237" i="12"/>
  <c r="I1241" i="12"/>
  <c r="AE1245" i="12"/>
  <c r="AE1192" i="12"/>
  <c r="AE1200" i="12"/>
  <c r="AE1208" i="12"/>
  <c r="I1163" i="12"/>
  <c r="I1179" i="12"/>
  <c r="AE1179" i="12"/>
  <c r="I1188" i="12"/>
  <c r="AE1188" i="12"/>
  <c r="I1194" i="12"/>
  <c r="AE1194" i="12"/>
  <c r="I1198" i="12"/>
  <c r="AE1198" i="12"/>
  <c r="I1202" i="12"/>
  <c r="AE1202" i="12"/>
  <c r="I1206" i="12"/>
  <c r="AE1206" i="12"/>
  <c r="I1210" i="12"/>
  <c r="AE1210" i="12"/>
  <c r="I1165" i="12"/>
  <c r="AE1165" i="12"/>
  <c r="AE1181" i="12"/>
  <c r="I1181" i="12"/>
  <c r="AE1189" i="12"/>
  <c r="AE1191" i="12"/>
  <c r="I2589" i="12"/>
  <c r="AE1141" i="12"/>
  <c r="AE1149" i="12"/>
  <c r="AE1158" i="12"/>
  <c r="AE1162" i="12"/>
  <c r="AE1166" i="12"/>
  <c r="AE1174" i="12"/>
  <c r="AE1178" i="12"/>
  <c r="I1137" i="12"/>
  <c r="I1152" i="12"/>
  <c r="AE1160" i="12"/>
  <c r="AE1168" i="12"/>
  <c r="I1176" i="12"/>
  <c r="I10" i="12"/>
  <c r="I12" i="12"/>
  <c r="I14" i="12"/>
  <c r="I1142" i="12"/>
  <c r="I1150" i="12"/>
  <c r="AE1140" i="12"/>
  <c r="AE1144" i="12"/>
  <c r="AE1148" i="12"/>
  <c r="AE792" i="12"/>
  <c r="AE790" i="12"/>
  <c r="AE788" i="12"/>
  <c r="AE786" i="12"/>
  <c r="AE784" i="12"/>
  <c r="AE782" i="12"/>
  <c r="AE768" i="12"/>
  <c r="AE766" i="12"/>
  <c r="AE764" i="12"/>
  <c r="AE762" i="12"/>
  <c r="AE760" i="12"/>
  <c r="AE758" i="12"/>
  <c r="AE744" i="12"/>
  <c r="AE742" i="12"/>
  <c r="AE740" i="12"/>
  <c r="AE738" i="12"/>
  <c r="AE736" i="12"/>
  <c r="AE734" i="12"/>
  <c r="AE724" i="12"/>
  <c r="AE720" i="12"/>
  <c r="AE708" i="12"/>
  <c r="AE706" i="12"/>
  <c r="AE704" i="12"/>
  <c r="AE702" i="12"/>
  <c r="AE700" i="12"/>
  <c r="AE698" i="12"/>
  <c r="B2593" i="12"/>
  <c r="B2592" i="12"/>
  <c r="B2587" i="12"/>
  <c r="I2587" i="12" s="1"/>
  <c r="B2586" i="12"/>
  <c r="I2586" i="12" s="1"/>
  <c r="B5" i="6"/>
  <c r="D18" i="12"/>
  <c r="J18" i="12" s="1"/>
  <c r="D2588" i="12"/>
  <c r="B20" i="7"/>
  <c r="C837" i="12" s="1"/>
  <c r="D837" i="12" s="1"/>
  <c r="C36" i="12"/>
  <c r="D36" i="12" s="1"/>
  <c r="H36" i="12" s="1"/>
  <c r="C126" i="12"/>
  <c r="D126" i="12" s="1"/>
  <c r="C256" i="12"/>
  <c r="D256" i="12" s="1"/>
  <c r="C555" i="12"/>
  <c r="D555" i="12" s="1"/>
  <c r="H555" i="12" s="1"/>
  <c r="C825" i="12"/>
  <c r="D825" i="12" s="1"/>
  <c r="H825" i="12" s="1"/>
  <c r="F9" i="14"/>
  <c r="D10" i="15" s="1"/>
  <c r="C2585" i="12"/>
  <c r="D2585" i="12" s="1"/>
  <c r="C2115" i="12"/>
  <c r="D2115" i="12" s="1"/>
  <c r="H2115" i="12" s="1"/>
  <c r="C2345" i="12"/>
  <c r="D2345" i="12" s="1"/>
  <c r="C1895" i="12"/>
  <c r="D1895" i="12" s="1"/>
  <c r="C1685" i="12"/>
  <c r="D1685" i="12" s="1"/>
  <c r="C1305" i="12"/>
  <c r="D1305" i="12" s="1"/>
  <c r="H1305" i="12" s="1"/>
  <c r="C1485" i="12"/>
  <c r="D1485" i="12" s="1"/>
  <c r="C6" i="12"/>
  <c r="D6" i="12" s="1"/>
  <c r="C76" i="12"/>
  <c r="D76" i="12" s="1"/>
  <c r="C185" i="12"/>
  <c r="D185" i="12" s="1"/>
  <c r="C346" i="12"/>
  <c r="D346" i="12" s="1"/>
  <c r="H346" i="12" s="1"/>
  <c r="C685" i="12"/>
  <c r="D685" i="12" s="1"/>
  <c r="C975" i="12"/>
  <c r="D975" i="12" s="1"/>
  <c r="J2588" i="12"/>
  <c r="I2593" i="12"/>
  <c r="C567" i="12"/>
  <c r="D567" i="12" s="1"/>
  <c r="C48" i="12"/>
  <c r="D48" i="12" s="1"/>
  <c r="AE48" i="12" s="1"/>
  <c r="C697" i="12"/>
  <c r="D697" i="12" s="1"/>
  <c r="J697" i="12" s="1"/>
  <c r="I2592" i="12"/>
  <c r="AE428" i="12"/>
  <c r="AE424" i="12"/>
  <c r="AE420" i="12"/>
  <c r="AE415" i="12"/>
  <c r="AE407" i="12"/>
  <c r="AE402" i="12"/>
  <c r="AE398" i="12"/>
  <c r="AE393" i="12"/>
  <c r="AE391" i="12"/>
  <c r="AE387" i="12"/>
  <c r="AE383" i="12"/>
  <c r="AE380" i="12"/>
  <c r="AE378" i="12"/>
  <c r="AE376" i="12"/>
  <c r="AE374" i="12"/>
  <c r="AE369" i="12"/>
  <c r="AE367" i="12"/>
  <c r="AE365" i="12"/>
  <c r="AE363" i="12"/>
  <c r="AE361" i="12"/>
  <c r="B1903" i="15"/>
  <c r="D2726" i="12"/>
  <c r="J2726" i="12" s="1"/>
  <c r="D2722" i="12"/>
  <c r="J2722" i="12" s="1"/>
  <c r="D2715" i="12"/>
  <c r="D2714" i="12"/>
  <c r="J2714" i="12" s="1"/>
  <c r="D2713" i="12"/>
  <c r="D2712" i="12"/>
  <c r="J2712" i="12" s="1"/>
  <c r="D2711" i="12"/>
  <c r="J2711" i="12" s="1"/>
  <c r="D2710" i="12"/>
  <c r="J2710" i="12" s="1"/>
  <c r="D2709" i="12"/>
  <c r="D2708" i="12"/>
  <c r="J2708" i="12" s="1"/>
  <c r="D2671" i="12"/>
  <c r="D2747" i="12"/>
  <c r="J2747" i="12" s="1"/>
  <c r="D2745" i="12"/>
  <c r="J2745" i="12" s="1"/>
  <c r="D2743" i="12"/>
  <c r="J2743" i="12" s="1"/>
  <c r="D2727" i="12"/>
  <c r="J2727" i="12" s="1"/>
  <c r="D2725" i="12"/>
  <c r="J2725" i="12" s="1"/>
  <c r="D2723" i="12"/>
  <c r="J2723" i="12" s="1"/>
  <c r="D2721" i="12"/>
  <c r="J2721" i="12" s="1"/>
  <c r="D2719" i="12"/>
  <c r="D2718" i="12"/>
  <c r="D2716" i="12"/>
  <c r="J2716" i="12" s="1"/>
  <c r="D2687" i="12"/>
  <c r="J2687" i="12" s="1"/>
  <c r="D2662" i="12"/>
  <c r="J2662" i="12" s="1"/>
  <c r="D2706" i="12"/>
  <c r="J2706" i="12" s="1"/>
  <c r="D2704" i="12"/>
  <c r="D2703" i="12"/>
  <c r="J2703" i="12" s="1"/>
  <c r="D2702" i="12"/>
  <c r="D2701" i="12"/>
  <c r="D2700" i="12"/>
  <c r="D2691" i="12"/>
  <c r="J2691" i="12" s="1"/>
  <c r="D2683" i="12"/>
  <c r="D2666" i="12"/>
  <c r="J2666" i="12" s="1"/>
  <c r="D2644" i="12"/>
  <c r="J2644" i="12" s="1"/>
  <c r="D2707" i="12"/>
  <c r="J2707" i="12" s="1"/>
  <c r="D2689" i="12"/>
  <c r="J2689" i="12" s="1"/>
  <c r="D2685" i="12"/>
  <c r="J2685" i="12" s="1"/>
  <c r="D2680" i="12"/>
  <c r="J2680" i="12" s="1"/>
  <c r="D2676" i="12"/>
  <c r="J2676" i="12" s="1"/>
  <c r="D2673" i="12"/>
  <c r="J2673" i="12" s="1"/>
  <c r="D2668" i="12"/>
  <c r="J2668" i="12"/>
  <c r="D2664" i="12"/>
  <c r="J2664" i="12" s="1"/>
  <c r="D2659" i="12"/>
  <c r="J2659" i="12" s="1"/>
  <c r="D2631" i="12"/>
  <c r="D2699" i="12"/>
  <c r="J2699" i="12" s="1"/>
  <c r="D2698" i="12"/>
  <c r="J2698" i="12" s="1"/>
  <c r="D2697" i="12"/>
  <c r="J2697" i="12" s="1"/>
  <c r="D2696" i="12"/>
  <c r="D2695" i="12"/>
  <c r="J2695" i="12" s="1"/>
  <c r="D2694" i="12"/>
  <c r="J2694" i="12" s="1"/>
  <c r="D2692" i="12"/>
  <c r="J2692" i="12" s="1"/>
  <c r="D2690" i="12"/>
  <c r="J2690" i="12"/>
  <c r="D2688" i="12"/>
  <c r="D2686" i="12"/>
  <c r="J2686" i="12"/>
  <c r="D2684" i="12"/>
  <c r="J2684" i="12" s="1"/>
  <c r="D2682" i="12"/>
  <c r="J2682" i="12"/>
  <c r="D2679" i="12"/>
  <c r="D2677" i="12"/>
  <c r="J2677" i="12" s="1"/>
  <c r="D2675" i="12"/>
  <c r="D2674" i="12"/>
  <c r="J2674" i="12" s="1"/>
  <c r="D2672" i="12"/>
  <c r="J2672" i="12" s="1"/>
  <c r="D2670" i="12"/>
  <c r="J2670" i="12" s="1"/>
  <c r="D2667" i="12"/>
  <c r="J2667" i="12" s="1"/>
  <c r="D2665" i="12"/>
  <c r="J2665" i="12" s="1"/>
  <c r="D2663" i="12"/>
  <c r="J2663" i="12" s="1"/>
  <c r="D2661" i="12"/>
  <c r="J2661" i="12" s="1"/>
  <c r="D2655" i="12"/>
  <c r="D2640" i="12"/>
  <c r="J2640" i="12" s="1"/>
  <c r="D2623" i="12"/>
  <c r="AE2623" i="12" s="1"/>
  <c r="B2762" i="12"/>
  <c r="I2762" i="12" s="1"/>
  <c r="B2761" i="12"/>
  <c r="B2760" i="12"/>
  <c r="I2760" i="12" s="1"/>
  <c r="B2759" i="12"/>
  <c r="I2759" i="12" s="1"/>
  <c r="B2758" i="12"/>
  <c r="I2758" i="12" s="1"/>
  <c r="B2757" i="12"/>
  <c r="B2756" i="12"/>
  <c r="B2755" i="12"/>
  <c r="B2754" i="12"/>
  <c r="I2754" i="12" s="1"/>
  <c r="B2752" i="12"/>
  <c r="B2751" i="12"/>
  <c r="AE2751" i="12" s="1"/>
  <c r="B2750" i="12"/>
  <c r="B2749" i="12"/>
  <c r="I2749" i="12" s="1"/>
  <c r="B2748" i="12"/>
  <c r="B2747" i="12"/>
  <c r="I2747" i="12" s="1"/>
  <c r="B2746" i="12"/>
  <c r="B2745" i="12"/>
  <c r="I2745" i="12" s="1"/>
  <c r="B2744" i="12"/>
  <c r="B2743" i="12"/>
  <c r="B2742" i="12"/>
  <c r="I2742" i="12" s="1"/>
  <c r="B2729" i="12"/>
  <c r="I2729" i="12" s="1"/>
  <c r="B2728" i="12"/>
  <c r="I2728" i="12" s="1"/>
  <c r="B2727" i="12"/>
  <c r="B2726" i="12"/>
  <c r="I2726" i="12" s="1"/>
  <c r="B2725" i="12"/>
  <c r="B2724" i="12"/>
  <c r="B2723" i="12"/>
  <c r="I2723" i="12" s="1"/>
  <c r="B2722" i="12"/>
  <c r="B2721" i="12"/>
  <c r="B2720" i="12"/>
  <c r="I2720" i="12" s="1"/>
  <c r="B2717" i="12"/>
  <c r="I2717" i="12" s="1"/>
  <c r="B2716" i="12"/>
  <c r="I2716" i="12" s="1"/>
  <c r="B2708" i="12"/>
  <c r="B2707" i="12"/>
  <c r="I2707" i="12" s="1"/>
  <c r="B2706" i="12"/>
  <c r="B2693" i="12"/>
  <c r="I2693" i="12" s="1"/>
  <c r="B2692" i="12"/>
  <c r="B2691" i="12"/>
  <c r="I2691" i="12" s="1"/>
  <c r="B2690" i="12"/>
  <c r="AE2690" i="12" s="1"/>
  <c r="B2689" i="12"/>
  <c r="B2688" i="12"/>
  <c r="B2687" i="12"/>
  <c r="B2686" i="12"/>
  <c r="AE2686" i="12" s="1"/>
  <c r="B2685" i="12"/>
  <c r="I2685" i="12" s="1"/>
  <c r="B2684" i="12"/>
  <c r="B2683" i="12"/>
  <c r="I2683" i="12" s="1"/>
  <c r="B2681" i="12"/>
  <c r="I2681" i="12" s="1"/>
  <c r="B2680" i="12"/>
  <c r="B2679" i="12"/>
  <c r="B2671" i="12"/>
  <c r="I2671" i="12" s="1"/>
  <c r="B2667" i="12"/>
  <c r="AE2667" i="12" s="1"/>
  <c r="B2659" i="12"/>
  <c r="I2659" i="12" s="1"/>
  <c r="B2610" i="12"/>
  <c r="I2610" i="12" s="1"/>
  <c r="D2658" i="12"/>
  <c r="J2658" i="12" s="1"/>
  <c r="D2653" i="12"/>
  <c r="D2642" i="12"/>
  <c r="J2642" i="12" s="1"/>
  <c r="D2636" i="12"/>
  <c r="J2636" i="12" s="1"/>
  <c r="D2627" i="12"/>
  <c r="AE2627" i="12" s="1"/>
  <c r="D2610" i="12"/>
  <c r="AE2610" i="12" s="1"/>
  <c r="D2608" i="12"/>
  <c r="AE2608" i="12" s="1"/>
  <c r="B2682" i="12"/>
  <c r="B2677" i="12"/>
  <c r="AE2677" i="12" s="1"/>
  <c r="B2673" i="12"/>
  <c r="D2638" i="12"/>
  <c r="J2638" i="12" s="1"/>
  <c r="D2634" i="12"/>
  <c r="J2634" i="12" s="1"/>
  <c r="D2629" i="12"/>
  <c r="J2629" i="12" s="1"/>
  <c r="D2625" i="12"/>
  <c r="D2618" i="12"/>
  <c r="D2598" i="12"/>
  <c r="D2660" i="12"/>
  <c r="J2660" i="12" s="1"/>
  <c r="D2656" i="12"/>
  <c r="D2654" i="12"/>
  <c r="J2654" i="12" s="1"/>
  <c r="K2654" i="12" s="1"/>
  <c r="L2654" i="12" s="1"/>
  <c r="D2652" i="12"/>
  <c r="D2643" i="12"/>
  <c r="J2643" i="12" s="1"/>
  <c r="D2641" i="12"/>
  <c r="J2641" i="12"/>
  <c r="D2639" i="12"/>
  <c r="J2639" i="12"/>
  <c r="D2637" i="12"/>
  <c r="J2637" i="12" s="1"/>
  <c r="D2635" i="12"/>
  <c r="J2635" i="12" s="1"/>
  <c r="D2632" i="12"/>
  <c r="D2630" i="12"/>
  <c r="J2630" i="12" s="1"/>
  <c r="K2630" i="12" s="1"/>
  <c r="L2630" i="12" s="1"/>
  <c r="D2628" i="12"/>
  <c r="J2628" i="12" s="1"/>
  <c r="D2626" i="12"/>
  <c r="J2626" i="12" s="1"/>
  <c r="K2626" i="12" s="1"/>
  <c r="L2626" i="12" s="1"/>
  <c r="D2624" i="12"/>
  <c r="D2622" i="12"/>
  <c r="J2622" i="12" s="1"/>
  <c r="D2614" i="12"/>
  <c r="J2614" i="12" s="1"/>
  <c r="K2614" i="12" s="1"/>
  <c r="L2614" i="12" s="1"/>
  <c r="D2602" i="12"/>
  <c r="J2602" i="12" s="1"/>
  <c r="D2592" i="12"/>
  <c r="D2619" i="12"/>
  <c r="J2619" i="12" s="1"/>
  <c r="D2616" i="12"/>
  <c r="D2612" i="12"/>
  <c r="J2612" i="12" s="1"/>
  <c r="D2604" i="12"/>
  <c r="J2604" i="12" s="1"/>
  <c r="D2600" i="12"/>
  <c r="J2600" i="12" s="1"/>
  <c r="D2595" i="12"/>
  <c r="D2589" i="12"/>
  <c r="D2606" i="12"/>
  <c r="D2603" i="12"/>
  <c r="J2603" i="12" s="1"/>
  <c r="D2601" i="12"/>
  <c r="J2601" i="12" s="1"/>
  <c r="D2599" i="12"/>
  <c r="J2599" i="12" s="1"/>
  <c r="K2599" i="12" s="1"/>
  <c r="L2599" i="12" s="1"/>
  <c r="D2596" i="12"/>
  <c r="D2593" i="12"/>
  <c r="J2593" i="12" s="1"/>
  <c r="D2591" i="12"/>
  <c r="J2591" i="12" s="1"/>
  <c r="D2587" i="12"/>
  <c r="J2587" i="12" s="1"/>
  <c r="B2678" i="12"/>
  <c r="B2676" i="12"/>
  <c r="B2674" i="12"/>
  <c r="B2672" i="12"/>
  <c r="AE2672" i="12" s="1"/>
  <c r="B2669" i="12"/>
  <c r="B2663" i="12"/>
  <c r="B2647" i="12"/>
  <c r="B2670" i="12"/>
  <c r="B2668" i="12"/>
  <c r="B2665" i="12"/>
  <c r="I2665" i="12" s="1"/>
  <c r="B2661" i="12"/>
  <c r="I2661" i="12" s="1"/>
  <c r="B2651" i="12"/>
  <c r="B2639" i="12"/>
  <c r="B2666" i="12"/>
  <c r="B2664" i="12"/>
  <c r="B2662" i="12"/>
  <c r="B2660" i="12"/>
  <c r="B2658" i="12"/>
  <c r="I2658" i="12" s="1"/>
  <c r="B2649" i="12"/>
  <c r="B2643" i="12"/>
  <c r="I2643" i="12" s="1"/>
  <c r="B2635" i="12"/>
  <c r="B2645" i="12"/>
  <c r="I2645" i="12" s="1"/>
  <c r="B2641" i="12"/>
  <c r="AE2641" i="12" s="1"/>
  <c r="B2637" i="12"/>
  <c r="B2621" i="12"/>
  <c r="B2644" i="12"/>
  <c r="I2644" i="12" s="1"/>
  <c r="B2642" i="12"/>
  <c r="I2642" i="12" s="1"/>
  <c r="B2640" i="12"/>
  <c r="B2638" i="12"/>
  <c r="B2636" i="12"/>
  <c r="AE2636" i="12" s="1"/>
  <c r="B2634" i="12"/>
  <c r="B2619" i="12"/>
  <c r="I2619" i="12" s="1"/>
  <c r="B2604" i="12"/>
  <c r="B2603" i="12"/>
  <c r="I2603" i="12" s="1"/>
  <c r="B2602" i="12"/>
  <c r="I2602" i="12" s="1"/>
  <c r="J2709" i="12"/>
  <c r="J2713" i="12"/>
  <c r="J2715" i="12"/>
  <c r="J2718" i="12"/>
  <c r="J2701" i="12"/>
  <c r="J2700" i="12"/>
  <c r="J2702" i="12"/>
  <c r="J2704" i="12"/>
  <c r="J2631" i="12"/>
  <c r="K2631" i="12" s="1"/>
  <c r="L2631" i="12" s="1"/>
  <c r="AE2631" i="12"/>
  <c r="J2623" i="12"/>
  <c r="K2623" i="12" s="1"/>
  <c r="L2623" i="12" s="1"/>
  <c r="J2655" i="12"/>
  <c r="AE2655" i="12"/>
  <c r="J2675" i="12"/>
  <c r="J2696" i="12"/>
  <c r="I2756" i="12"/>
  <c r="I2757" i="12"/>
  <c r="AE2759" i="12"/>
  <c r="I2761" i="12"/>
  <c r="I2744" i="12"/>
  <c r="I2746" i="12"/>
  <c r="I2748" i="12"/>
  <c r="I2752" i="12"/>
  <c r="AE2745" i="12"/>
  <c r="AE2747" i="12"/>
  <c r="I2751" i="12"/>
  <c r="I2684" i="12"/>
  <c r="AE2684" i="12"/>
  <c r="I2686" i="12"/>
  <c r="I2688" i="12"/>
  <c r="I2690" i="12"/>
  <c r="K2690" i="12" s="1"/>
  <c r="L2690" i="12" s="1"/>
  <c r="I2692" i="12"/>
  <c r="I2706" i="12"/>
  <c r="I2708" i="12"/>
  <c r="I2721" i="12"/>
  <c r="AE2723" i="12"/>
  <c r="I2725" i="12"/>
  <c r="I2687" i="12"/>
  <c r="AE2716" i="12"/>
  <c r="I2724" i="12"/>
  <c r="AE2726" i="12"/>
  <c r="I2667" i="12"/>
  <c r="I2679" i="12"/>
  <c r="J2627" i="12"/>
  <c r="K2627" i="12" s="1"/>
  <c r="L2627" i="12" s="1"/>
  <c r="J2610" i="12"/>
  <c r="I2677" i="12"/>
  <c r="I2682" i="12"/>
  <c r="AE2682" i="12"/>
  <c r="J2598" i="12"/>
  <c r="K2598" i="12" s="1"/>
  <c r="L2598" i="12" s="1"/>
  <c r="AE2598" i="12"/>
  <c r="J2625" i="12"/>
  <c r="AE2622" i="12"/>
  <c r="AE2630" i="12"/>
  <c r="J2592" i="12"/>
  <c r="AE2592" i="12"/>
  <c r="AE2614" i="12"/>
  <c r="J2624" i="12"/>
  <c r="AE2628" i="12"/>
  <c r="J2632" i="12"/>
  <c r="J2652" i="12"/>
  <c r="J2656" i="12"/>
  <c r="AE2612" i="12"/>
  <c r="J2595" i="12"/>
  <c r="AE2593" i="12"/>
  <c r="J2596" i="12"/>
  <c r="AE2596" i="12"/>
  <c r="J2606" i="12"/>
  <c r="K2606" i="12" s="1"/>
  <c r="L2606" i="12" s="1"/>
  <c r="AE2606" i="12"/>
  <c r="I2669" i="12"/>
  <c r="I2674" i="12"/>
  <c r="I2678" i="12"/>
  <c r="AE2678" i="12"/>
  <c r="I2663" i="12"/>
  <c r="I2672" i="12"/>
  <c r="I2676" i="12"/>
  <c r="I2670" i="12"/>
  <c r="I2639" i="12"/>
  <c r="AE2639" i="12"/>
  <c r="I2668" i="12"/>
  <c r="K2668" i="12" s="1"/>
  <c r="L2668" i="12" s="1"/>
  <c r="AE2668" i="12"/>
  <c r="I2666" i="12"/>
  <c r="I2635" i="12"/>
  <c r="I2660" i="12"/>
  <c r="I2664" i="12"/>
  <c r="I2621" i="12"/>
  <c r="I2641" i="12"/>
  <c r="I2636" i="12"/>
  <c r="I2640" i="12"/>
  <c r="AE2644" i="12"/>
  <c r="I2638" i="12"/>
  <c r="I2604" i="12"/>
  <c r="AE2604" i="12"/>
  <c r="AE2603" i="12"/>
  <c r="C19" i="12"/>
  <c r="B9" i="6" s="1"/>
  <c r="A58" i="17"/>
  <c r="A59" i="17"/>
  <c r="A60" i="17" s="1"/>
  <c r="A61" i="17" s="1"/>
  <c r="A62" i="17" s="1"/>
  <c r="A63" i="17" s="1"/>
  <c r="A64" i="17" s="1"/>
  <c r="A65" i="17" s="1"/>
  <c r="A66" i="17" s="1"/>
  <c r="A67" i="17" s="1"/>
  <c r="A68" i="17" s="1"/>
  <c r="A69" i="17" s="1"/>
  <c r="A70" i="17" s="1"/>
  <c r="A36" i="17"/>
  <c r="A37" i="17" s="1"/>
  <c r="A38" i="17" s="1"/>
  <c r="A39" i="17" s="1"/>
  <c r="A40" i="17" s="1"/>
  <c r="A41" i="17" s="1"/>
  <c r="A42" i="17" s="1"/>
  <c r="A43" i="17" s="1"/>
  <c r="A46" i="17" s="1"/>
  <c r="A47" i="17" s="1"/>
  <c r="A48" i="17" s="1"/>
  <c r="A49" i="17" s="1"/>
  <c r="A50" i="17" s="1"/>
  <c r="A51" i="17" s="1"/>
  <c r="A52" i="17" s="1"/>
  <c r="A53" i="17" s="1"/>
  <c r="D2769" i="12"/>
  <c r="J2769" i="12" s="1"/>
  <c r="D2767" i="12"/>
  <c r="J2767" i="12" s="1"/>
  <c r="D2764" i="12"/>
  <c r="D2762" i="12"/>
  <c r="J2762" i="12" s="1"/>
  <c r="D2760" i="12"/>
  <c r="D2758" i="12"/>
  <c r="D2756" i="12"/>
  <c r="AE2756" i="12" s="1"/>
  <c r="D2754" i="12"/>
  <c r="J2754" i="12" s="1"/>
  <c r="D2749" i="12"/>
  <c r="AE2749" i="12" s="1"/>
  <c r="D2751" i="12"/>
  <c r="D2742" i="12"/>
  <c r="AE2742" i="12" s="1"/>
  <c r="D2750" i="12"/>
  <c r="J2750" i="12" s="1"/>
  <c r="D2746" i="12"/>
  <c r="D2739" i="12"/>
  <c r="J2739" i="12" s="1"/>
  <c r="D2737" i="12"/>
  <c r="J2737" i="12" s="1"/>
  <c r="D2731" i="12"/>
  <c r="J2731" i="12" s="1"/>
  <c r="D2748" i="12"/>
  <c r="J2748" i="12" s="1"/>
  <c r="K2748" i="12" s="1"/>
  <c r="L2748" i="12" s="1"/>
  <c r="D2744" i="12"/>
  <c r="D2740" i="12"/>
  <c r="D2738" i="12"/>
  <c r="J2738" i="12" s="1"/>
  <c r="D2735" i="12"/>
  <c r="J2735" i="12" s="1"/>
  <c r="D2724" i="12"/>
  <c r="AE2724" i="12" s="1"/>
  <c r="K2684" i="12"/>
  <c r="L2684" i="12" s="1"/>
  <c r="B2802" i="12"/>
  <c r="I2802" i="12" s="1"/>
  <c r="B2801" i="12"/>
  <c r="B2799" i="12"/>
  <c r="B2797" i="12"/>
  <c r="B2795" i="12"/>
  <c r="B2794" i="12"/>
  <c r="I2794" i="12" s="1"/>
  <c r="B2789" i="12"/>
  <c r="B2788" i="12"/>
  <c r="I2788" i="12" s="1"/>
  <c r="B2787" i="12"/>
  <c r="B2786" i="12"/>
  <c r="I2786" i="12" s="1"/>
  <c r="B2778" i="12"/>
  <c r="B2775" i="12"/>
  <c r="B2774" i="12"/>
  <c r="I2774" i="12" s="1"/>
  <c r="B2773" i="12"/>
  <c r="I2773" i="12" s="1"/>
  <c r="B2772" i="12"/>
  <c r="B2771" i="12"/>
  <c r="I2771" i="12" s="1"/>
  <c r="B2770" i="12"/>
  <c r="B2769" i="12"/>
  <c r="I2769" i="12" s="1"/>
  <c r="B2768" i="12"/>
  <c r="B2767" i="12"/>
  <c r="B2766" i="12"/>
  <c r="B2765" i="12"/>
  <c r="I2765" i="12" s="1"/>
  <c r="B2764" i="12"/>
  <c r="B2763" i="12"/>
  <c r="I2763" i="12" s="1"/>
  <c r="B2741" i="12"/>
  <c r="I2741" i="12" s="1"/>
  <c r="B2740" i="12"/>
  <c r="I2740" i="12" s="1"/>
  <c r="B2739" i="12"/>
  <c r="B2738" i="12"/>
  <c r="B2733" i="12"/>
  <c r="I2733" i="12" s="1"/>
  <c r="B2730" i="12"/>
  <c r="I2730" i="12" s="1"/>
  <c r="B2719" i="12"/>
  <c r="B2753" i="12"/>
  <c r="I2753" i="12" s="1"/>
  <c r="B2734" i="12"/>
  <c r="B2713" i="12"/>
  <c r="AE2713" i="12" s="1"/>
  <c r="D2736" i="12"/>
  <c r="J2736" i="12" s="1"/>
  <c r="D2734" i="12"/>
  <c r="J2734" i="12" s="1"/>
  <c r="D2733" i="12"/>
  <c r="AE2733" i="12" s="1"/>
  <c r="D2732" i="12"/>
  <c r="J2732" i="12" s="1"/>
  <c r="D2730" i="12"/>
  <c r="D2728" i="12"/>
  <c r="D2720" i="12"/>
  <c r="B2737" i="12"/>
  <c r="B2736" i="12"/>
  <c r="B2715" i="12"/>
  <c r="I2715" i="12" s="1"/>
  <c r="K2715" i="12" s="1"/>
  <c r="L2715" i="12" s="1"/>
  <c r="B2711" i="12"/>
  <c r="B2735" i="12"/>
  <c r="B2732" i="12"/>
  <c r="B2731" i="12"/>
  <c r="B2718" i="12"/>
  <c r="I2718" i="12" s="1"/>
  <c r="K2718" i="12" s="1"/>
  <c r="L2718" i="12" s="1"/>
  <c r="B2714" i="12"/>
  <c r="B2712" i="12"/>
  <c r="B2710" i="12"/>
  <c r="I2710" i="12" s="1"/>
  <c r="K2639" i="12"/>
  <c r="L2639" i="12" s="1"/>
  <c r="D2586" i="12"/>
  <c r="B2709" i="12"/>
  <c r="B2705" i="12"/>
  <c r="I2705" i="12" s="1"/>
  <c r="B2704" i="12"/>
  <c r="AE2704" i="12" s="1"/>
  <c r="B2703" i="12"/>
  <c r="B2702" i="12"/>
  <c r="B2701" i="12"/>
  <c r="I2701" i="12" s="1"/>
  <c r="K2701" i="12" s="1"/>
  <c r="L2701" i="12" s="1"/>
  <c r="B2700" i="12"/>
  <c r="AE2700" i="12" s="1"/>
  <c r="B2699" i="12"/>
  <c r="B2698" i="12"/>
  <c r="B2697" i="12"/>
  <c r="I2697" i="12" s="1"/>
  <c r="B2696" i="12"/>
  <c r="AE2696" i="12" s="1"/>
  <c r="B2695" i="12"/>
  <c r="B2694" i="12"/>
  <c r="B2675" i="12"/>
  <c r="AE2675" i="12" s="1"/>
  <c r="AE2754" i="12"/>
  <c r="J2758" i="12"/>
  <c r="AE2758" i="12"/>
  <c r="AE2762" i="12"/>
  <c r="J2751" i="12"/>
  <c r="J2724" i="12"/>
  <c r="K2724" i="12" s="1"/>
  <c r="L2724" i="12" s="1"/>
  <c r="J2744" i="12"/>
  <c r="AE2744" i="12"/>
  <c r="AE2794" i="12"/>
  <c r="I2789" i="12"/>
  <c r="I2795" i="12"/>
  <c r="I2799" i="12"/>
  <c r="AE2799" i="12"/>
  <c r="I2801" i="12"/>
  <c r="I2778" i="12"/>
  <c r="AE2778" i="12"/>
  <c r="I2766" i="12"/>
  <c r="I2768" i="12"/>
  <c r="AE2768" i="12"/>
  <c r="I2770" i="12"/>
  <c r="I2772" i="12"/>
  <c r="AE2769" i="12"/>
  <c r="AE2773" i="12"/>
  <c r="I2739" i="12"/>
  <c r="AE2739" i="12"/>
  <c r="I2764" i="12"/>
  <c r="I2719" i="12"/>
  <c r="I2713" i="12"/>
  <c r="K2713" i="12" s="1"/>
  <c r="L2713" i="12" s="1"/>
  <c r="J2730" i="12"/>
  <c r="J2733" i="12"/>
  <c r="I2736" i="12"/>
  <c r="I2737" i="12"/>
  <c r="I2712" i="12"/>
  <c r="I2732" i="12"/>
  <c r="AE2732" i="12"/>
  <c r="I2714" i="12"/>
  <c r="I2735" i="12"/>
  <c r="I2696" i="12"/>
  <c r="K2696" i="12" s="1"/>
  <c r="L2696" i="12" s="1"/>
  <c r="I2700" i="12"/>
  <c r="K2700" i="12" s="1"/>
  <c r="L2700" i="12" s="1"/>
  <c r="I2704" i="12"/>
  <c r="K2704" i="12" s="1"/>
  <c r="L2704" i="12" s="1"/>
  <c r="I2675" i="12"/>
  <c r="K2675" i="12" s="1"/>
  <c r="L2675" i="12" s="1"/>
  <c r="I2695" i="12"/>
  <c r="I2699" i="12"/>
  <c r="I2703" i="12"/>
  <c r="K4" i="20"/>
  <c r="M4" i="20"/>
  <c r="A16" i="14"/>
  <c r="A99" i="14"/>
  <c r="A289" i="14"/>
  <c r="A375" i="14"/>
  <c r="A708" i="14"/>
  <c r="A991" i="14"/>
  <c r="A1503" i="14"/>
  <c r="A1698" i="14"/>
  <c r="A1699" i="14" s="1"/>
  <c r="J1699" i="14" s="1"/>
  <c r="A2124" i="14"/>
  <c r="A150" i="14"/>
  <c r="A33" i="14"/>
  <c r="A585" i="14"/>
  <c r="A843" i="14"/>
  <c r="A2355" i="14"/>
  <c r="J24" i="16"/>
  <c r="J25" i="16" s="1"/>
  <c r="D2346" i="12"/>
  <c r="AE2346" i="12" s="1"/>
  <c r="D2347" i="12"/>
  <c r="AE2347" i="12" s="1"/>
  <c r="D2348" i="12"/>
  <c r="AE2348" i="12" s="1"/>
  <c r="D2349" i="12"/>
  <c r="D2350" i="12"/>
  <c r="J2350" i="12" s="1"/>
  <c r="K2350" i="12" s="1"/>
  <c r="L2350" i="12" s="1"/>
  <c r="D2351" i="12"/>
  <c r="AE2351" i="12" s="1"/>
  <c r="D2352" i="12"/>
  <c r="J2352" i="12" s="1"/>
  <c r="D2353" i="12"/>
  <c r="D2354" i="12"/>
  <c r="J2354" i="12" s="1"/>
  <c r="D2355" i="12"/>
  <c r="AE2355" i="12" s="1"/>
  <c r="D2356" i="12"/>
  <c r="J2356" i="12" s="1"/>
  <c r="D2358" i="12"/>
  <c r="D2359" i="12"/>
  <c r="J2359" i="12" s="1"/>
  <c r="D2360" i="12"/>
  <c r="AE2360" i="12" s="1"/>
  <c r="D2361" i="12"/>
  <c r="J2361" i="12" s="1"/>
  <c r="D2362" i="12"/>
  <c r="D2363" i="12"/>
  <c r="J2363" i="12" s="1"/>
  <c r="D2364" i="12"/>
  <c r="AE2364" i="12" s="1"/>
  <c r="D2365" i="12"/>
  <c r="J2365" i="12" s="1"/>
  <c r="D2366" i="12"/>
  <c r="D2367" i="12"/>
  <c r="J2367" i="12" s="1"/>
  <c r="D2368" i="12"/>
  <c r="AE2368" i="12" s="1"/>
  <c r="D2370" i="12"/>
  <c r="J2370" i="12" s="1"/>
  <c r="D2371" i="12"/>
  <c r="D2372" i="12"/>
  <c r="J2372" i="12" s="1"/>
  <c r="D2373" i="12"/>
  <c r="AE2373" i="12" s="1"/>
  <c r="D2374" i="12"/>
  <c r="J2374" i="12" s="1"/>
  <c r="D2375" i="12"/>
  <c r="D2376" i="12"/>
  <c r="AE2376" i="12" s="1"/>
  <c r="D2377" i="12"/>
  <c r="J2377" i="12" s="1"/>
  <c r="D2378" i="12"/>
  <c r="AE2378" i="12" s="1"/>
  <c r="D2379" i="12"/>
  <c r="D2380" i="12"/>
  <c r="AE2380" i="12" s="1"/>
  <c r="D2382" i="12"/>
  <c r="J2382" i="12" s="1"/>
  <c r="D2383" i="12"/>
  <c r="AE2383" i="12" s="1"/>
  <c r="D2384" i="12"/>
  <c r="D2385" i="12"/>
  <c r="AE2385" i="12" s="1"/>
  <c r="D2386" i="12"/>
  <c r="J2386" i="12" s="1"/>
  <c r="D2387" i="12"/>
  <c r="AE2387" i="12" s="1"/>
  <c r="D2388" i="12"/>
  <c r="D2389" i="12"/>
  <c r="AE2389" i="12" s="1"/>
  <c r="D2390" i="12"/>
  <c r="J2390" i="12" s="1"/>
  <c r="D2391" i="12"/>
  <c r="AE2391" i="12" s="1"/>
  <c r="D2392" i="12"/>
  <c r="D2394" i="12"/>
  <c r="AE2394" i="12" s="1"/>
  <c r="D2395" i="12"/>
  <c r="AE2395" i="12" s="1"/>
  <c r="D2396" i="12"/>
  <c r="AE2396" i="12" s="1"/>
  <c r="D2397" i="12"/>
  <c r="D2398" i="12"/>
  <c r="J2398" i="12" s="1"/>
  <c r="D2399" i="12"/>
  <c r="AE2399" i="12" s="1"/>
  <c r="D2400" i="12"/>
  <c r="J2400" i="12" s="1"/>
  <c r="D2401" i="12"/>
  <c r="D2402" i="12"/>
  <c r="J2402" i="12" s="1"/>
  <c r="D2403" i="12"/>
  <c r="J2403" i="12" s="1"/>
  <c r="D2404" i="12"/>
  <c r="J2404" i="12" s="1"/>
  <c r="D2406" i="12"/>
  <c r="D2407" i="12"/>
  <c r="J2407" i="12" s="1"/>
  <c r="D2408" i="12"/>
  <c r="AE2408" i="12" s="1"/>
  <c r="D2409" i="12"/>
  <c r="J2409" i="12" s="1"/>
  <c r="D2410" i="12"/>
  <c r="D2411" i="12"/>
  <c r="J2411" i="12" s="1"/>
  <c r="D2412" i="12"/>
  <c r="D2413" i="12"/>
  <c r="J2413" i="12" s="1"/>
  <c r="D2414" i="12"/>
  <c r="J2414" i="12" s="1"/>
  <c r="D2415" i="12"/>
  <c r="J2415" i="12" s="1"/>
  <c r="D2416" i="12"/>
  <c r="J2416" i="12" s="1"/>
  <c r="D2418" i="12"/>
  <c r="J2418" i="12" s="1"/>
  <c r="D2419" i="12"/>
  <c r="J2419" i="12" s="1"/>
  <c r="D2420" i="12"/>
  <c r="J2420" i="12" s="1"/>
  <c r="D2421" i="12"/>
  <c r="D2422" i="12"/>
  <c r="J2422" i="12" s="1"/>
  <c r="D2423" i="12"/>
  <c r="J2423" i="12" s="1"/>
  <c r="D2424" i="12"/>
  <c r="J2424" i="12" s="1"/>
  <c r="D2425" i="12"/>
  <c r="AE2425" i="12" s="1"/>
  <c r="D2426" i="12"/>
  <c r="J2426" i="12" s="1"/>
  <c r="K2426" i="12" s="1"/>
  <c r="L2426" i="12" s="1"/>
  <c r="D2427" i="12"/>
  <c r="J2427" i="12" s="1"/>
  <c r="K2427" i="12" s="1"/>
  <c r="L2427" i="12" s="1"/>
  <c r="D2428" i="12"/>
  <c r="J2428" i="12" s="1"/>
  <c r="K2428" i="12" s="1"/>
  <c r="L2428" i="12" s="1"/>
  <c r="D2430" i="12"/>
  <c r="D2431" i="12"/>
  <c r="AE2431" i="12" s="1"/>
  <c r="D2432" i="12"/>
  <c r="J2432" i="12" s="1"/>
  <c r="K2432" i="12" s="1"/>
  <c r="L2432" i="12" s="1"/>
  <c r="D2433" i="12"/>
  <c r="AE2433" i="12" s="1"/>
  <c r="D2434" i="12"/>
  <c r="J2434" i="12" s="1"/>
  <c r="K2434" i="12" s="1"/>
  <c r="L2434" i="12" s="1"/>
  <c r="D2435" i="12"/>
  <c r="AE2435" i="12" s="1"/>
  <c r="D2436" i="12"/>
  <c r="AE2436" i="12" s="1"/>
  <c r="D2437" i="12"/>
  <c r="AE2437" i="12" s="1"/>
  <c r="D2438" i="12"/>
  <c r="D2439" i="12"/>
  <c r="J2439" i="12" s="1"/>
  <c r="K2439" i="12" s="1"/>
  <c r="L2439" i="12" s="1"/>
  <c r="D2440" i="12"/>
  <c r="AE2440" i="12" s="1"/>
  <c r="D2442" i="12"/>
  <c r="J2442" i="12" s="1"/>
  <c r="D2443" i="12"/>
  <c r="AE2443" i="12" s="1"/>
  <c r="D2444" i="12"/>
  <c r="J2444" i="12" s="1"/>
  <c r="D2445" i="12"/>
  <c r="AE2445" i="12" s="1"/>
  <c r="D2446" i="12"/>
  <c r="J2446" i="12" s="1"/>
  <c r="K2446" i="12" s="1"/>
  <c r="L2446" i="12" s="1"/>
  <c r="D2447" i="12"/>
  <c r="D2448" i="12"/>
  <c r="AE2448" i="12" s="1"/>
  <c r="D2449" i="12"/>
  <c r="AE2449" i="12" s="1"/>
  <c r="J1698" i="14"/>
  <c r="J375" i="14"/>
  <c r="A376" i="14"/>
  <c r="J99" i="14"/>
  <c r="A100" i="14"/>
  <c r="J16" i="14"/>
  <c r="A17" i="14"/>
  <c r="J1503" i="14"/>
  <c r="A1504" i="14"/>
  <c r="J1504" i="14" s="1"/>
  <c r="J991" i="14"/>
  <c r="A992" i="14"/>
  <c r="J2448" i="12"/>
  <c r="K2448" i="12" s="1"/>
  <c r="L2448" i="12" s="1"/>
  <c r="AE2418" i="12"/>
  <c r="AE2413" i="12"/>
  <c r="AE2409" i="12"/>
  <c r="AE2404" i="12"/>
  <c r="AE2400" i="12"/>
  <c r="J2394" i="12"/>
  <c r="J2389" i="12"/>
  <c r="J2385" i="12"/>
  <c r="J2380" i="12"/>
  <c r="J2376" i="12"/>
  <c r="AE2374" i="12"/>
  <c r="AE2370" i="12"/>
  <c r="AE2365" i="12"/>
  <c r="AE2361" i="12"/>
  <c r="AE2356" i="12"/>
  <c r="AE2352" i="12"/>
  <c r="J2348" i="12"/>
  <c r="K2348" i="12" s="1"/>
  <c r="L2348" i="12" s="1"/>
  <c r="J2346" i="12"/>
  <c r="J2355" i="14"/>
  <c r="A2356" i="14"/>
  <c r="J2356" i="14" s="1"/>
  <c r="J585" i="14"/>
  <c r="A586" i="14"/>
  <c r="J2449" i="12"/>
  <c r="K2449" i="12" s="1"/>
  <c r="L2449" i="12" s="1"/>
  <c r="J2445" i="12"/>
  <c r="J2440" i="12"/>
  <c r="K2440" i="12" s="1"/>
  <c r="L2440" i="12" s="1"/>
  <c r="J2436" i="12"/>
  <c r="K2436" i="12" s="1"/>
  <c r="L2436" i="12" s="1"/>
  <c r="AE2432" i="12"/>
  <c r="AE2427" i="12"/>
  <c r="J2425" i="12"/>
  <c r="AE2423" i="12"/>
  <c r="AE2419" i="12"/>
  <c r="AE2416" i="12"/>
  <c r="AE2414" i="12"/>
  <c r="J2410" i="12"/>
  <c r="AE2410" i="12"/>
  <c r="J2408" i="12"/>
  <c r="AE2406" i="12"/>
  <c r="J2406" i="12"/>
  <c r="AE2403" i="12"/>
  <c r="J2401" i="12"/>
  <c r="AE2401" i="12"/>
  <c r="J2397" i="12"/>
  <c r="AE2397" i="12"/>
  <c r="J2395" i="12"/>
  <c r="AE2392" i="12"/>
  <c r="J2392" i="12"/>
  <c r="AE2390" i="12"/>
  <c r="AE2388" i="12"/>
  <c r="J2388" i="12"/>
  <c r="AE2386" i="12"/>
  <c r="AE2384" i="12"/>
  <c r="J2384" i="12"/>
  <c r="AE2379" i="12"/>
  <c r="J2379" i="12"/>
  <c r="AE2377" i="12"/>
  <c r="J2375" i="12"/>
  <c r="AE2375" i="12"/>
  <c r="J2373" i="12"/>
  <c r="J2371" i="12"/>
  <c r="AE2371" i="12"/>
  <c r="J2368" i="12"/>
  <c r="J2366" i="12"/>
  <c r="AE2366" i="12"/>
  <c r="J2362" i="12"/>
  <c r="AE2362" i="12"/>
  <c r="J2360" i="12"/>
  <c r="J2358" i="12"/>
  <c r="AE2358" i="12"/>
  <c r="J2355" i="12"/>
  <c r="J2353" i="12"/>
  <c r="AE2353" i="12"/>
  <c r="J2351" i="12"/>
  <c r="K2351" i="12" s="1"/>
  <c r="L2351" i="12" s="1"/>
  <c r="J2349" i="12"/>
  <c r="K2349" i="12" s="1"/>
  <c r="L2349" i="12" s="1"/>
  <c r="AE2349" i="12"/>
  <c r="J33" i="14"/>
  <c r="A34" i="14"/>
  <c r="J150" i="14"/>
  <c r="A151" i="14"/>
  <c r="J151" i="14" s="1"/>
  <c r="J992" i="14"/>
  <c r="A993" i="14"/>
  <c r="J993" i="14" s="1"/>
  <c r="A1505" i="14"/>
  <c r="J1505" i="14" s="1"/>
  <c r="J17" i="14"/>
  <c r="A18" i="14"/>
  <c r="J18" i="14" s="1"/>
  <c r="J100" i="14"/>
  <c r="A101" i="14"/>
  <c r="A102" i="14" s="1"/>
  <c r="J376" i="14"/>
  <c r="A377" i="14"/>
  <c r="J377" i="14" s="1"/>
  <c r="A1700" i="14"/>
  <c r="J1700" i="14" s="1"/>
  <c r="A152" i="14"/>
  <c r="J152" i="14" s="1"/>
  <c r="A2357" i="14"/>
  <c r="J2357" i="14" s="1"/>
  <c r="A1701" i="14"/>
  <c r="A378" i="14"/>
  <c r="A379" i="14" s="1"/>
  <c r="J379" i="14" s="1"/>
  <c r="J101" i="14"/>
  <c r="A994" i="14"/>
  <c r="A2358" i="14"/>
  <c r="A153" i="14"/>
  <c r="J378" i="14"/>
  <c r="A380" i="14"/>
  <c r="H32" i="12"/>
  <c r="B21" i="7"/>
  <c r="C1159" i="12" s="1"/>
  <c r="D1159" i="12" s="1"/>
  <c r="J1159" i="12" s="1"/>
  <c r="C88" i="12"/>
  <c r="D88" i="12" s="1"/>
  <c r="C358" i="12"/>
  <c r="C987" i="12"/>
  <c r="C1147" i="12"/>
  <c r="D1147" i="12" s="1"/>
  <c r="J1147" i="12" s="1"/>
  <c r="C1497" i="12"/>
  <c r="D1497" i="12" s="1"/>
  <c r="AE1497" i="12" s="1"/>
  <c r="C2597" i="12"/>
  <c r="D2597" i="12" s="1"/>
  <c r="D987" i="12"/>
  <c r="D358" i="12"/>
  <c r="AE358" i="12" s="1"/>
  <c r="C2139" i="12"/>
  <c r="D2139" i="12" s="1"/>
  <c r="J2139" i="12" s="1"/>
  <c r="C1709" i="12"/>
  <c r="D1709" i="12" s="1"/>
  <c r="C709" i="12"/>
  <c r="D709" i="12" s="1"/>
  <c r="AE1147" i="12"/>
  <c r="H6" i="12"/>
  <c r="H126" i="12"/>
  <c r="H76" i="12"/>
  <c r="H1485" i="12"/>
  <c r="B150" i="14"/>
  <c r="B150" i="15" s="1"/>
  <c r="B149" i="15"/>
  <c r="D61" i="12"/>
  <c r="B148" i="15"/>
  <c r="B583" i="15"/>
  <c r="B472" i="15"/>
  <c r="J2597" i="12"/>
  <c r="K2597" i="12" s="1"/>
  <c r="L2597" i="12" s="1"/>
  <c r="AE2597" i="12"/>
  <c r="J1497" i="12"/>
  <c r="B585" i="14"/>
  <c r="D35" i="12"/>
  <c r="F37" i="12" s="1"/>
  <c r="J48" i="12"/>
  <c r="H256" i="12"/>
  <c r="B1904" i="15"/>
  <c r="B1905" i="14"/>
  <c r="B1906" i="14" s="1"/>
  <c r="B586" i="14"/>
  <c r="B586" i="15" s="1"/>
  <c r="B585" i="15"/>
  <c r="B28" i="20"/>
  <c r="B29" i="20" s="1"/>
  <c r="B15" i="14"/>
  <c r="B16" i="14" s="1"/>
  <c r="B17" i="15" s="1"/>
  <c r="B15" i="15"/>
  <c r="B151" i="14"/>
  <c r="B151" i="15" s="1"/>
  <c r="B34" i="20"/>
  <c r="B37" i="20"/>
  <c r="B587" i="14"/>
  <c r="B587" i="15" s="1"/>
  <c r="B16" i="15"/>
  <c r="AE567" i="12"/>
  <c r="J567" i="12"/>
  <c r="H1685" i="12"/>
  <c r="H1895" i="12"/>
  <c r="H2345" i="12"/>
  <c r="H2585" i="12"/>
  <c r="H685" i="12"/>
  <c r="B474" i="14"/>
  <c r="B475" i="14" s="1"/>
  <c r="B473" i="15"/>
  <c r="H1135" i="12"/>
  <c r="AE697" i="12"/>
  <c r="H975" i="12"/>
  <c r="H445" i="12"/>
  <c r="AE2694" i="12" l="1"/>
  <c r="I2694" i="12"/>
  <c r="K2694" i="12" s="1"/>
  <c r="L2694" i="12" s="1"/>
  <c r="AE2702" i="12"/>
  <c r="I2702" i="12"/>
  <c r="K2702" i="12" s="1"/>
  <c r="L2702" i="12" s="1"/>
  <c r="I2816" i="12"/>
  <c r="B43" i="20"/>
  <c r="D62" i="12"/>
  <c r="C280" i="12"/>
  <c r="D280" i="12" s="1"/>
  <c r="J280" i="12" s="1"/>
  <c r="AE2698" i="12"/>
  <c r="I2698" i="12"/>
  <c r="K2698" i="12" s="1"/>
  <c r="L2698" i="12" s="1"/>
  <c r="AE2709" i="12"/>
  <c r="I2709" i="12"/>
  <c r="K2709" i="12" s="1"/>
  <c r="L2709" i="12" s="1"/>
  <c r="C469" i="12"/>
  <c r="D469" i="12" s="1"/>
  <c r="B30" i="20"/>
  <c r="B36" i="20"/>
  <c r="B35" i="20"/>
  <c r="B41" i="20"/>
  <c r="B48" i="20"/>
  <c r="H72" i="12"/>
  <c r="C1509" i="12"/>
  <c r="D1509" i="12" s="1"/>
  <c r="C849" i="12"/>
  <c r="D849" i="12" s="1"/>
  <c r="C999" i="12"/>
  <c r="D999" i="12" s="1"/>
  <c r="C209" i="12"/>
  <c r="D209" i="12" s="1"/>
  <c r="J209" i="12" s="1"/>
  <c r="C2369" i="12"/>
  <c r="D2369" i="12" s="1"/>
  <c r="C1919" i="12"/>
  <c r="D1919" i="12" s="1"/>
  <c r="C579" i="12"/>
  <c r="D579" i="12" s="1"/>
  <c r="J579" i="12" s="1"/>
  <c r="K579" i="12" s="1"/>
  <c r="L579" i="12" s="1"/>
  <c r="C370" i="12"/>
  <c r="D370" i="12" s="1"/>
  <c r="B22" i="7"/>
  <c r="C2609" i="12"/>
  <c r="D2609" i="12" s="1"/>
  <c r="C1329" i="12"/>
  <c r="D1329" i="12" s="1"/>
  <c r="J1329" i="12" s="1"/>
  <c r="K1329" i="12" s="1"/>
  <c r="L1329" i="12" s="1"/>
  <c r="C150" i="12"/>
  <c r="D150" i="12" s="1"/>
  <c r="C100" i="12"/>
  <c r="D100" i="12" s="1"/>
  <c r="AE100" i="12" s="1"/>
  <c r="J987" i="12"/>
  <c r="AE987" i="12"/>
  <c r="A2359" i="14"/>
  <c r="J2358" i="14"/>
  <c r="A103" i="14"/>
  <c r="J102" i="14"/>
  <c r="A381" i="14"/>
  <c r="J380" i="14"/>
  <c r="A995" i="14"/>
  <c r="J994" i="14"/>
  <c r="J34" i="14"/>
  <c r="A35" i="14"/>
  <c r="AE2447" i="12"/>
  <c r="J2447" i="12"/>
  <c r="K2447" i="12" s="1"/>
  <c r="L2447" i="12" s="1"/>
  <c r="AE2438" i="12"/>
  <c r="J2438" i="12"/>
  <c r="K2438" i="12" s="1"/>
  <c r="L2438" i="12" s="1"/>
  <c r="AE2430" i="12"/>
  <c r="J2430" i="12"/>
  <c r="K2430" i="12" s="1"/>
  <c r="L2430" i="12" s="1"/>
  <c r="AE2421" i="12"/>
  <c r="J2421" i="12"/>
  <c r="AE2412" i="12"/>
  <c r="J2412" i="12"/>
  <c r="J843" i="14"/>
  <c r="A844" i="14"/>
  <c r="A154" i="14"/>
  <c r="J153" i="14"/>
  <c r="A1506" i="14"/>
  <c r="J2443" i="12"/>
  <c r="J1701" i="14"/>
  <c r="A1702" i="14"/>
  <c r="J2347" i="12"/>
  <c r="K2347" i="12" s="1"/>
  <c r="L2347" i="12" s="1"/>
  <c r="J2364" i="12"/>
  <c r="AE2382" i="12"/>
  <c r="J2399" i="12"/>
  <c r="AE2434" i="12"/>
  <c r="J586" i="14"/>
  <c r="A587" i="14"/>
  <c r="J2124" i="14"/>
  <c r="A2125" i="14"/>
  <c r="J708" i="14"/>
  <c r="A709" i="14"/>
  <c r="AE2763" i="12"/>
  <c r="K2592" i="12"/>
  <c r="L2592" i="12" s="1"/>
  <c r="I2637" i="12"/>
  <c r="AE2637" i="12"/>
  <c r="AE2662" i="12"/>
  <c r="I2662" i="12"/>
  <c r="I2651" i="12"/>
  <c r="AE2651" i="12"/>
  <c r="J2589" i="12"/>
  <c r="K2589" i="12" s="1"/>
  <c r="L2589" i="12" s="1"/>
  <c r="AE2589" i="12"/>
  <c r="J2618" i="12"/>
  <c r="K2618" i="12" s="1"/>
  <c r="L2618" i="12" s="1"/>
  <c r="AE2618" i="12"/>
  <c r="I2680" i="12"/>
  <c r="AE2680" i="12"/>
  <c r="I2689" i="12"/>
  <c r="AE2689" i="12"/>
  <c r="AE2722" i="12"/>
  <c r="I2722" i="12"/>
  <c r="I2750" i="12"/>
  <c r="AE2750" i="12"/>
  <c r="I2755" i="12"/>
  <c r="K2755" i="12" s="1"/>
  <c r="L2755" i="12" s="1"/>
  <c r="AE2755" i="12"/>
  <c r="J2679" i="12"/>
  <c r="AE2679" i="12"/>
  <c r="AE1138" i="12"/>
  <c r="I1138" i="12"/>
  <c r="AE1146" i="12"/>
  <c r="I1146" i="12"/>
  <c r="AE1145" i="12"/>
  <c r="I1145" i="12"/>
  <c r="I1164" i="12"/>
  <c r="AE1164" i="12"/>
  <c r="AE1172" i="12"/>
  <c r="I1172" i="12"/>
  <c r="AE1180" i="12"/>
  <c r="I1180" i="12"/>
  <c r="K1180" i="12" s="1"/>
  <c r="L1180" i="12" s="1"/>
  <c r="I1139" i="12"/>
  <c r="K1139" i="12" s="1"/>
  <c r="L1139" i="12" s="1"/>
  <c r="AE1139" i="12"/>
  <c r="AE1177" i="12"/>
  <c r="I1177" i="12"/>
  <c r="I1187" i="12"/>
  <c r="K1187" i="12" s="1"/>
  <c r="L1187" i="12" s="1"/>
  <c r="AE1187" i="12"/>
  <c r="I1155" i="12"/>
  <c r="AE1155" i="12"/>
  <c r="I1211" i="12"/>
  <c r="K1211" i="12" s="1"/>
  <c r="L1211" i="12" s="1"/>
  <c r="AE1211" i="12"/>
  <c r="AE1227" i="12"/>
  <c r="I1227" i="12"/>
  <c r="I1235" i="12"/>
  <c r="K1235" i="12" s="1"/>
  <c r="L1235" i="12" s="1"/>
  <c r="AE1235" i="12"/>
  <c r="I1186" i="12"/>
  <c r="AE1186" i="12"/>
  <c r="AE1216" i="12"/>
  <c r="I1216" i="12"/>
  <c r="AE1232" i="12"/>
  <c r="I1232" i="12"/>
  <c r="I1214" i="12"/>
  <c r="AE1214" i="12"/>
  <c r="I1260" i="12"/>
  <c r="AE1260" i="12"/>
  <c r="AE1268" i="12"/>
  <c r="I1268" i="12"/>
  <c r="AE1276" i="12"/>
  <c r="I1276" i="12"/>
  <c r="I2595" i="12"/>
  <c r="AE2595" i="12"/>
  <c r="J2590" i="12"/>
  <c r="AE2590" i="12"/>
  <c r="AE1242" i="12"/>
  <c r="I1242" i="12"/>
  <c r="A19" i="14"/>
  <c r="AE2771" i="12"/>
  <c r="AE2788" i="12"/>
  <c r="I2711" i="12"/>
  <c r="K2711" i="12" s="1"/>
  <c r="L2711" i="12" s="1"/>
  <c r="AE2711" i="12"/>
  <c r="AE2720" i="12"/>
  <c r="J2720" i="12"/>
  <c r="K2720" i="12" s="1"/>
  <c r="L2720" i="12" s="1"/>
  <c r="I2734" i="12"/>
  <c r="AE2734" i="12"/>
  <c r="AE2787" i="12"/>
  <c r="I2787" i="12"/>
  <c r="K2787" i="12" s="1"/>
  <c r="L2787" i="12" s="1"/>
  <c r="K2750" i="12"/>
  <c r="L2750" i="12" s="1"/>
  <c r="K2596" i="12"/>
  <c r="L2596" i="12" s="1"/>
  <c r="AE2707" i="12"/>
  <c r="I2634" i="12"/>
  <c r="AE2634" i="12"/>
  <c r="I2649" i="12"/>
  <c r="K2649" i="12" s="1"/>
  <c r="L2649" i="12" s="1"/>
  <c r="AE2649" i="12"/>
  <c r="AE2664" i="12"/>
  <c r="I2647" i="12"/>
  <c r="AE2647" i="12"/>
  <c r="K2601" i="12"/>
  <c r="L2601" i="12" s="1"/>
  <c r="J2616" i="12"/>
  <c r="K2616" i="12" s="1"/>
  <c r="L2616" i="12" s="1"/>
  <c r="AE2616" i="12"/>
  <c r="I2673" i="12"/>
  <c r="AE2673" i="12"/>
  <c r="J2653" i="12"/>
  <c r="K2653" i="12" s="1"/>
  <c r="L2653" i="12" s="1"/>
  <c r="AE2653" i="12"/>
  <c r="I2727" i="12"/>
  <c r="AE2727" i="12"/>
  <c r="I2743" i="12"/>
  <c r="AE2743" i="12"/>
  <c r="J2683" i="12"/>
  <c r="AE2683" i="12"/>
  <c r="J2719" i="12"/>
  <c r="AE2719" i="12"/>
  <c r="J2671" i="12"/>
  <c r="AE2671" i="12"/>
  <c r="C61" i="12"/>
  <c r="C9" i="6" s="1"/>
  <c r="I1156" i="12"/>
  <c r="AE1161" i="12"/>
  <c r="AE1151" i="12"/>
  <c r="J289" i="14"/>
  <c r="A290" i="14"/>
  <c r="AE2731" i="12"/>
  <c r="I2731" i="12"/>
  <c r="K2731" i="12" s="1"/>
  <c r="L2731" i="12" s="1"/>
  <c r="AE2728" i="12"/>
  <c r="J2728" i="12"/>
  <c r="I2738" i="12"/>
  <c r="AE2738" i="12"/>
  <c r="I2767" i="12"/>
  <c r="AE2767" i="12"/>
  <c r="I2775" i="12"/>
  <c r="AE2775" i="12"/>
  <c r="AE2797" i="12"/>
  <c r="I2797" i="12"/>
  <c r="J2740" i="12"/>
  <c r="AE2740" i="12"/>
  <c r="J2764" i="12"/>
  <c r="AE2764" i="12"/>
  <c r="J2688" i="12"/>
  <c r="AE2688" i="12"/>
  <c r="I1291" i="12"/>
  <c r="AE1291" i="12"/>
  <c r="I2601" i="12"/>
  <c r="AE2601" i="12"/>
  <c r="AE2625" i="12"/>
  <c r="I2625" i="12"/>
  <c r="K2625" i="12" s="1"/>
  <c r="L2625" i="12" s="1"/>
  <c r="I2652" i="12"/>
  <c r="AE2652" i="12"/>
  <c r="I2656" i="12"/>
  <c r="AE2656" i="12"/>
  <c r="I1154" i="12"/>
  <c r="AE1154" i="12"/>
  <c r="I1170" i="12"/>
  <c r="AE1170" i="12"/>
  <c r="I2591" i="12"/>
  <c r="K2591" i="12" s="1"/>
  <c r="L2591" i="12" s="1"/>
  <c r="AE2591" i="12"/>
  <c r="I1157" i="12"/>
  <c r="AE1157" i="12"/>
  <c r="AE1173" i="12"/>
  <c r="I1173" i="12"/>
  <c r="K1173" i="12" s="1"/>
  <c r="L1173" i="12" s="1"/>
  <c r="I1185" i="12"/>
  <c r="AE1185" i="12"/>
  <c r="I1143" i="12"/>
  <c r="AE1143" i="12"/>
  <c r="I1217" i="12"/>
  <c r="AE1217" i="12"/>
  <c r="AE1228" i="12"/>
  <c r="I1228" i="12"/>
  <c r="AE1253" i="12"/>
  <c r="I1253" i="12"/>
  <c r="J2607" i="12"/>
  <c r="AE2607" i="12"/>
  <c r="J2648" i="12"/>
  <c r="AE2648" i="12"/>
  <c r="AE1209" i="12"/>
  <c r="I1209" i="12"/>
  <c r="K1209" i="12" s="1"/>
  <c r="L1209" i="12" s="1"/>
  <c r="AE1275" i="12"/>
  <c r="I1275" i="12"/>
  <c r="AE1226" i="12"/>
  <c r="I1226" i="12"/>
  <c r="K1226" i="12" s="1"/>
  <c r="L1226" i="12" s="1"/>
  <c r="J1319" i="14"/>
  <c r="A1320" i="14"/>
  <c r="C2357" i="12"/>
  <c r="D2357" i="12" s="1"/>
  <c r="C2127" i="12"/>
  <c r="D2127" i="12" s="1"/>
  <c r="J2127" i="12" s="1"/>
  <c r="K2127" i="12" s="1"/>
  <c r="L2127" i="12" s="1"/>
  <c r="C268" i="12"/>
  <c r="D268" i="12" s="1"/>
  <c r="J268" i="12" s="1"/>
  <c r="C197" i="12"/>
  <c r="D197" i="12" s="1"/>
  <c r="C1697" i="12"/>
  <c r="D1697" i="12" s="1"/>
  <c r="C1317" i="12"/>
  <c r="D1317" i="12" s="1"/>
  <c r="J1317" i="12" s="1"/>
  <c r="K1317" i="12" s="1"/>
  <c r="L1317" i="12" s="1"/>
  <c r="C138" i="12"/>
  <c r="D138" i="12" s="1"/>
  <c r="C457" i="12"/>
  <c r="D457" i="12" s="1"/>
  <c r="C1907" i="12"/>
  <c r="D1907" i="12" s="1"/>
  <c r="I2624" i="12"/>
  <c r="K2624" i="12" s="1"/>
  <c r="L2624" i="12" s="1"/>
  <c r="AE2624" i="12"/>
  <c r="I2632" i="12"/>
  <c r="AE2632" i="12"/>
  <c r="I2650" i="12"/>
  <c r="K2650" i="12" s="1"/>
  <c r="L2650" i="12" s="1"/>
  <c r="AE2650" i="12"/>
  <c r="J212" i="14"/>
  <c r="A213" i="14"/>
  <c r="I482" i="12"/>
  <c r="K482" i="12" s="1"/>
  <c r="L482" i="12" s="1"/>
  <c r="AE482" i="12"/>
  <c r="J479" i="12"/>
  <c r="AE479" i="12"/>
  <c r="I455" i="12"/>
  <c r="K455" i="12" s="1"/>
  <c r="L455" i="12" s="1"/>
  <c r="AE455" i="12"/>
  <c r="I451" i="12"/>
  <c r="AE451" i="12"/>
  <c r="I447" i="12"/>
  <c r="I542" i="12" s="1"/>
  <c r="AE447" i="12"/>
  <c r="I623" i="12"/>
  <c r="AE623" i="12"/>
  <c r="J617" i="12"/>
  <c r="K617" i="12" s="1"/>
  <c r="L617" i="12" s="1"/>
  <c r="AE617" i="12"/>
  <c r="I612" i="12"/>
  <c r="AE612" i="12"/>
  <c r="J595" i="12"/>
  <c r="K595" i="12" s="1"/>
  <c r="L595" i="12" s="1"/>
  <c r="AE595" i="12"/>
  <c r="I590" i="12"/>
  <c r="AE590" i="12"/>
  <c r="I582" i="12"/>
  <c r="AE582" i="12"/>
  <c r="J573" i="12"/>
  <c r="AE573" i="12"/>
  <c r="I560" i="12"/>
  <c r="K560" i="12" s="1"/>
  <c r="L560" i="12" s="1"/>
  <c r="AE560" i="12"/>
  <c r="J803" i="12"/>
  <c r="AE803" i="12"/>
  <c r="J799" i="12"/>
  <c r="AE799" i="12"/>
  <c r="J795" i="12"/>
  <c r="AE795" i="12"/>
  <c r="I789" i="12"/>
  <c r="K789" i="12" s="1"/>
  <c r="L789" i="12" s="1"/>
  <c r="AE789" i="12"/>
  <c r="I787" i="12"/>
  <c r="AE787" i="12"/>
  <c r="I785" i="12"/>
  <c r="K785" i="12" s="1"/>
  <c r="L785" i="12" s="1"/>
  <c r="AE785" i="12"/>
  <c r="J780" i="12"/>
  <c r="AE780" i="12"/>
  <c r="J778" i="12"/>
  <c r="K778" i="12" s="1"/>
  <c r="L778" i="12" s="1"/>
  <c r="AE778" i="12"/>
  <c r="J776" i="12"/>
  <c r="AE776" i="12"/>
  <c r="J774" i="12"/>
  <c r="K774" i="12" s="1"/>
  <c r="L774" i="12" s="1"/>
  <c r="AE774" i="12"/>
  <c r="J772" i="12"/>
  <c r="AE772" i="12"/>
  <c r="J770" i="12"/>
  <c r="K770" i="12" s="1"/>
  <c r="L770" i="12" s="1"/>
  <c r="AE770" i="12"/>
  <c r="I756" i="12"/>
  <c r="AE756" i="12"/>
  <c r="I754" i="12"/>
  <c r="K754" i="12" s="1"/>
  <c r="L754" i="12" s="1"/>
  <c r="AE754" i="12"/>
  <c r="I752" i="12"/>
  <c r="AE752" i="12"/>
  <c r="I750" i="12"/>
  <c r="K750" i="12" s="1"/>
  <c r="L750" i="12" s="1"/>
  <c r="AE750" i="12"/>
  <c r="I748" i="12"/>
  <c r="AE748" i="12"/>
  <c r="I746" i="12"/>
  <c r="AE746" i="12"/>
  <c r="J741" i="12"/>
  <c r="AE741" i="12"/>
  <c r="J739" i="12"/>
  <c r="K739" i="12" s="1"/>
  <c r="L739" i="12" s="1"/>
  <c r="AE739" i="12"/>
  <c r="J737" i="12"/>
  <c r="AE737" i="12"/>
  <c r="I731" i="12"/>
  <c r="I806" i="12" s="1"/>
  <c r="AE731" i="12"/>
  <c r="I727" i="12"/>
  <c r="AE727" i="12"/>
  <c r="J718" i="12"/>
  <c r="K718" i="12" s="1"/>
  <c r="L718" i="12" s="1"/>
  <c r="AE718" i="12"/>
  <c r="J716" i="12"/>
  <c r="AE716" i="12"/>
  <c r="J714" i="12"/>
  <c r="AE714" i="12"/>
  <c r="J712" i="12"/>
  <c r="AE712" i="12"/>
  <c r="J710" i="12"/>
  <c r="K710" i="12" s="1"/>
  <c r="L710" i="12" s="1"/>
  <c r="AE710" i="12"/>
  <c r="J693" i="12"/>
  <c r="AE693" i="12"/>
  <c r="J689" i="12"/>
  <c r="AE689" i="12"/>
  <c r="I956" i="12"/>
  <c r="AE956" i="12"/>
  <c r="I954" i="12"/>
  <c r="K954" i="12" s="1"/>
  <c r="L954" i="12" s="1"/>
  <c r="AE954" i="12"/>
  <c r="I952" i="12"/>
  <c r="AE952" i="12"/>
  <c r="I948" i="12"/>
  <c r="AE948" i="12"/>
  <c r="I946" i="12"/>
  <c r="AE946" i="12"/>
  <c r="J941" i="12"/>
  <c r="K941" i="12" s="1"/>
  <c r="L941" i="12" s="1"/>
  <c r="AE941" i="12"/>
  <c r="J937" i="12"/>
  <c r="AE937" i="12"/>
  <c r="J919" i="12"/>
  <c r="K919" i="12" s="1"/>
  <c r="L919" i="12" s="1"/>
  <c r="AE919" i="12"/>
  <c r="J917" i="12"/>
  <c r="AE917" i="12"/>
  <c r="J915" i="12"/>
  <c r="K915" i="12" s="1"/>
  <c r="L915" i="12" s="1"/>
  <c r="AE915" i="12"/>
  <c r="J913" i="12"/>
  <c r="AE913" i="12"/>
  <c r="I907" i="12"/>
  <c r="K907" i="12" s="1"/>
  <c r="L907" i="12" s="1"/>
  <c r="AE907" i="12"/>
  <c r="I903" i="12"/>
  <c r="AE903" i="12"/>
  <c r="I899" i="12"/>
  <c r="K899" i="12" s="1"/>
  <c r="L899" i="12" s="1"/>
  <c r="AE899" i="12"/>
  <c r="J894" i="12"/>
  <c r="AE894" i="12"/>
  <c r="J890" i="12"/>
  <c r="K890" i="12" s="1"/>
  <c r="L890" i="12" s="1"/>
  <c r="AE890" i="12"/>
  <c r="J886" i="12"/>
  <c r="AE886" i="12"/>
  <c r="I884" i="12"/>
  <c r="K884" i="12" s="1"/>
  <c r="L884" i="12" s="1"/>
  <c r="AE884" i="12"/>
  <c r="I880" i="12"/>
  <c r="AE880" i="12"/>
  <c r="I878" i="12"/>
  <c r="K878" i="12" s="1"/>
  <c r="L878" i="12" s="1"/>
  <c r="AE878" i="12"/>
  <c r="I876" i="12"/>
  <c r="AE876" i="12"/>
  <c r="J871" i="12"/>
  <c r="K871" i="12" s="1"/>
  <c r="L871" i="12" s="1"/>
  <c r="AE871" i="12"/>
  <c r="J869" i="12"/>
  <c r="AE869" i="12"/>
  <c r="J867" i="12"/>
  <c r="K867" i="12" s="1"/>
  <c r="L867" i="12" s="1"/>
  <c r="AE867" i="12"/>
  <c r="J863" i="12"/>
  <c r="AE863" i="12"/>
  <c r="I859" i="12"/>
  <c r="K859" i="12" s="1"/>
  <c r="L859" i="12" s="1"/>
  <c r="AE859" i="12"/>
  <c r="I857" i="12"/>
  <c r="AE857" i="12"/>
  <c r="I855" i="12"/>
  <c r="K855" i="12" s="1"/>
  <c r="L855" i="12" s="1"/>
  <c r="AE855" i="12"/>
  <c r="I853" i="12"/>
  <c r="AE853" i="12"/>
  <c r="I851" i="12"/>
  <c r="I958" i="12" s="1"/>
  <c r="AE851" i="12"/>
  <c r="I1371" i="12"/>
  <c r="AE1371" i="12"/>
  <c r="I1664" i="12"/>
  <c r="AE1664" i="12"/>
  <c r="I1662" i="12"/>
  <c r="AE1662" i="12"/>
  <c r="I1660" i="12"/>
  <c r="K1660" i="12" s="1"/>
  <c r="L1660" i="12" s="1"/>
  <c r="AE1660" i="12"/>
  <c r="I1658" i="12"/>
  <c r="AE1658" i="12"/>
  <c r="I1656" i="12"/>
  <c r="AE1656" i="12"/>
  <c r="I1654" i="12"/>
  <c r="AE1654" i="12"/>
  <c r="J1651" i="12"/>
  <c r="K1651" i="12" s="1"/>
  <c r="L1651" i="12" s="1"/>
  <c r="AE1651" i="12"/>
  <c r="J1649" i="12"/>
  <c r="AE1649" i="12"/>
  <c r="J1647" i="12"/>
  <c r="K1647" i="12" s="1"/>
  <c r="L1647" i="12" s="1"/>
  <c r="AE1647" i="12"/>
  <c r="J1645" i="12"/>
  <c r="AE1645" i="12"/>
  <c r="J1643" i="12"/>
  <c r="AE1643" i="12"/>
  <c r="I1639" i="12"/>
  <c r="AE1639" i="12"/>
  <c r="I1635" i="12"/>
  <c r="K1635" i="12" s="1"/>
  <c r="L1635" i="12" s="1"/>
  <c r="AE1635" i="12"/>
  <c r="I1631" i="12"/>
  <c r="AE1631" i="12"/>
  <c r="J1626" i="12"/>
  <c r="K1626" i="12" s="1"/>
  <c r="L1626" i="12" s="1"/>
  <c r="AE1626" i="12"/>
  <c r="J1622" i="12"/>
  <c r="AE1622" i="12"/>
  <c r="J1618" i="12"/>
  <c r="K1618" i="12" s="1"/>
  <c r="L1618" i="12" s="1"/>
  <c r="AE1618" i="12"/>
  <c r="I1616" i="12"/>
  <c r="AE1616" i="12"/>
  <c r="I1614" i="12"/>
  <c r="K1614" i="12" s="1"/>
  <c r="L1614" i="12" s="1"/>
  <c r="AE1614" i="12"/>
  <c r="I1612" i="12"/>
  <c r="AE1612" i="12"/>
  <c r="I1610" i="12"/>
  <c r="K1610" i="12" s="1"/>
  <c r="L1610" i="12" s="1"/>
  <c r="AE1610" i="12"/>
  <c r="I1608" i="12"/>
  <c r="AE1608" i="12"/>
  <c r="I1606" i="12"/>
  <c r="K1606" i="12" s="1"/>
  <c r="L1606" i="12" s="1"/>
  <c r="AE1606" i="12"/>
  <c r="J1603" i="12"/>
  <c r="AE1603" i="12"/>
  <c r="J1601" i="12"/>
  <c r="AE1601" i="12"/>
  <c r="J1599" i="12"/>
  <c r="AE1599" i="12"/>
  <c r="J1597" i="12"/>
  <c r="K1597" i="12" s="1"/>
  <c r="L1597" i="12" s="1"/>
  <c r="AE1597" i="12"/>
  <c r="I1596" i="12"/>
  <c r="AE1596" i="12"/>
  <c r="I1592" i="12"/>
  <c r="K1592" i="12" s="1"/>
  <c r="L1592" i="12" s="1"/>
  <c r="AE1592" i="12"/>
  <c r="J1590" i="12"/>
  <c r="AE1590" i="12"/>
  <c r="J1588" i="12"/>
  <c r="AE1588" i="12"/>
  <c r="J1586" i="12"/>
  <c r="AE1586" i="12"/>
  <c r="J1584" i="12"/>
  <c r="K1584" i="12" s="1"/>
  <c r="L1584" i="12" s="1"/>
  <c r="AE1584" i="12"/>
  <c r="J1582" i="12"/>
  <c r="AE1582" i="12"/>
  <c r="I1578" i="12"/>
  <c r="AE1578" i="12"/>
  <c r="I1574" i="12"/>
  <c r="AE1574" i="12"/>
  <c r="I1568" i="12"/>
  <c r="AE1568" i="12"/>
  <c r="J1566" i="12"/>
  <c r="AE1566" i="12"/>
  <c r="J1564" i="12"/>
  <c r="K1564" i="12" s="1"/>
  <c r="L1564" i="12" s="1"/>
  <c r="AE1564" i="12"/>
  <c r="J1562" i="12"/>
  <c r="AE1562" i="12"/>
  <c r="J1560" i="12"/>
  <c r="K1560" i="12" s="1"/>
  <c r="L1560" i="12" s="1"/>
  <c r="AE1560" i="12"/>
  <c r="J1558" i="12"/>
  <c r="AE1558" i="12"/>
  <c r="I1556" i="12"/>
  <c r="K1556" i="12" s="1"/>
  <c r="L1556" i="12" s="1"/>
  <c r="AE1556" i="12"/>
  <c r="I1552" i="12"/>
  <c r="AE1552" i="12"/>
  <c r="I1548" i="12"/>
  <c r="K1548" i="12" s="1"/>
  <c r="L1548" i="12" s="1"/>
  <c r="AE1548" i="12"/>
  <c r="J1543" i="12"/>
  <c r="AE1543" i="12"/>
  <c r="J1539" i="12"/>
  <c r="K1539" i="12" s="1"/>
  <c r="L1539" i="12" s="1"/>
  <c r="AE1539" i="12"/>
  <c r="J1535" i="12"/>
  <c r="AE1535" i="12"/>
  <c r="I1531" i="12"/>
  <c r="K1531" i="12" s="1"/>
  <c r="L1531" i="12" s="1"/>
  <c r="AE1531" i="12"/>
  <c r="I1529" i="12"/>
  <c r="AE1529" i="12"/>
  <c r="I1527" i="12"/>
  <c r="K1527" i="12" s="1"/>
  <c r="L1527" i="12" s="1"/>
  <c r="AE1527" i="12"/>
  <c r="I1525" i="12"/>
  <c r="AE1525" i="12"/>
  <c r="I1523" i="12"/>
  <c r="AE1523" i="12"/>
  <c r="J1517" i="12"/>
  <c r="AE1517" i="12"/>
  <c r="J1513" i="12"/>
  <c r="K1513" i="12" s="1"/>
  <c r="L1513" i="12" s="1"/>
  <c r="AE1513" i="12"/>
  <c r="I1507" i="12"/>
  <c r="AE1507" i="12"/>
  <c r="I1505" i="12"/>
  <c r="AE1505" i="12"/>
  <c r="I1503" i="12"/>
  <c r="AE1503" i="12"/>
  <c r="I1501" i="12"/>
  <c r="AE1501" i="12"/>
  <c r="I1499" i="12"/>
  <c r="AE1499" i="12"/>
  <c r="J1496" i="12"/>
  <c r="K1496" i="12" s="1"/>
  <c r="L1496" i="12" s="1"/>
  <c r="AE1496" i="12"/>
  <c r="J1494" i="12"/>
  <c r="AE1494" i="12"/>
  <c r="J1492" i="12"/>
  <c r="K1492" i="12" s="1"/>
  <c r="L1492" i="12" s="1"/>
  <c r="AE1492" i="12"/>
  <c r="J1490" i="12"/>
  <c r="AE1490" i="12"/>
  <c r="J1488" i="12"/>
  <c r="K1488" i="12" s="1"/>
  <c r="L1488" i="12" s="1"/>
  <c r="AE1488" i="12"/>
  <c r="J1486" i="12"/>
  <c r="AE1486" i="12"/>
  <c r="I1875" i="12"/>
  <c r="K1875" i="12" s="1"/>
  <c r="L1875" i="12" s="1"/>
  <c r="AE1875" i="12"/>
  <c r="J1871" i="12"/>
  <c r="AE1871" i="12"/>
  <c r="J1867" i="12"/>
  <c r="K1867" i="12" s="1"/>
  <c r="L1867" i="12" s="1"/>
  <c r="AE1867" i="12"/>
  <c r="I1863" i="12"/>
  <c r="AE1863" i="12"/>
  <c r="I1861" i="12"/>
  <c r="AE1861" i="12"/>
  <c r="I1859" i="12"/>
  <c r="AE1859" i="12"/>
  <c r="I1857" i="12"/>
  <c r="I1878" i="12" s="1"/>
  <c r="AE1857" i="12"/>
  <c r="I1855" i="12"/>
  <c r="AE1855" i="12"/>
  <c r="J1852" i="12"/>
  <c r="K1852" i="12" s="1"/>
  <c r="L1852" i="12" s="1"/>
  <c r="AE1852" i="12"/>
  <c r="J1850" i="12"/>
  <c r="AE1850" i="12"/>
  <c r="J2050" i="12"/>
  <c r="K2050" i="12" s="1"/>
  <c r="L2050" i="12" s="1"/>
  <c r="AE2050" i="12"/>
  <c r="J2046" i="12"/>
  <c r="AE2046" i="12"/>
  <c r="J2042" i="12"/>
  <c r="K2042" i="12" s="1"/>
  <c r="L2042" i="12" s="1"/>
  <c r="AE2042" i="12"/>
  <c r="I2038" i="12"/>
  <c r="AE2038" i="12"/>
  <c r="I2036" i="12"/>
  <c r="AE2036" i="12"/>
  <c r="I2034" i="12"/>
  <c r="AE2034" i="12"/>
  <c r="I2032" i="12"/>
  <c r="AE2032" i="12"/>
  <c r="I2030" i="12"/>
  <c r="AE2030" i="12"/>
  <c r="I2028" i="12"/>
  <c r="K2028" i="12" s="1"/>
  <c r="L2028" i="12" s="1"/>
  <c r="AE2028" i="12"/>
  <c r="J2025" i="12"/>
  <c r="AE2025" i="12"/>
  <c r="J2023" i="12"/>
  <c r="AE2023" i="12"/>
  <c r="J2021" i="12"/>
  <c r="AE2021" i="12"/>
  <c r="J2019" i="12"/>
  <c r="AE2019" i="12"/>
  <c r="J2017" i="12"/>
  <c r="AE2017" i="12"/>
  <c r="I2011" i="12"/>
  <c r="AE2011" i="12"/>
  <c r="I2007" i="12"/>
  <c r="AE2007" i="12"/>
  <c r="J2002" i="12"/>
  <c r="K2002" i="12" s="1"/>
  <c r="L2002" i="12" s="1"/>
  <c r="AE2002" i="12"/>
  <c r="J1998" i="12"/>
  <c r="AE1998" i="12"/>
  <c r="J1994" i="12"/>
  <c r="K1994" i="12" s="1"/>
  <c r="L1994" i="12" s="1"/>
  <c r="AE1994" i="12"/>
  <c r="I1990" i="12"/>
  <c r="AE1990" i="12"/>
  <c r="I1988" i="12"/>
  <c r="K1988" i="12" s="1"/>
  <c r="L1988" i="12" s="1"/>
  <c r="AE1988" i="12"/>
  <c r="I1986" i="12"/>
  <c r="AE1986" i="12"/>
  <c r="I1984" i="12"/>
  <c r="K1984" i="12" s="1"/>
  <c r="L1984" i="12" s="1"/>
  <c r="AE1984" i="12"/>
  <c r="I1982" i="12"/>
  <c r="AE1982" i="12"/>
  <c r="I1980" i="12"/>
  <c r="K1980" i="12" s="1"/>
  <c r="L1980" i="12" s="1"/>
  <c r="AE1980" i="12"/>
  <c r="J1977" i="12"/>
  <c r="AE1977" i="12"/>
  <c r="J1975" i="12"/>
  <c r="K1975" i="12" s="1"/>
  <c r="L1975" i="12" s="1"/>
  <c r="AE1975" i="12"/>
  <c r="A60" i="14"/>
  <c r="K2688" i="12"/>
  <c r="L2688" i="12" s="1"/>
  <c r="K2655" i="12"/>
  <c r="L2655" i="12" s="1"/>
  <c r="AE2663" i="12"/>
  <c r="K2593" i="12"/>
  <c r="L2593" i="12" s="1"/>
  <c r="K2622" i="12"/>
  <c r="L2622" i="12" s="1"/>
  <c r="K2629" i="12"/>
  <c r="L2629" i="12" s="1"/>
  <c r="A1149" i="14"/>
  <c r="AE453" i="12"/>
  <c r="AE797" i="12"/>
  <c r="AE783" i="12"/>
  <c r="AE743" i="12"/>
  <c r="AE729" i="12"/>
  <c r="K2714" i="12"/>
  <c r="L2714" i="12" s="1"/>
  <c r="K2719" i="12"/>
  <c r="L2719" i="12" s="1"/>
  <c r="K2744" i="12"/>
  <c r="L2744" i="12" s="1"/>
  <c r="AE2586" i="12"/>
  <c r="AE2714" i="12"/>
  <c r="AE2746" i="12"/>
  <c r="AE2760" i="12"/>
  <c r="AE801" i="12"/>
  <c r="AE735" i="12"/>
  <c r="AE691" i="12"/>
  <c r="AE950" i="12"/>
  <c r="AE935" i="12"/>
  <c r="AE911" i="12"/>
  <c r="AE892" i="12"/>
  <c r="I2196" i="12"/>
  <c r="I2192" i="12"/>
  <c r="AE2192" i="12"/>
  <c r="I2171" i="12"/>
  <c r="I2167" i="12"/>
  <c r="AE2167" i="12"/>
  <c r="I2150" i="12"/>
  <c r="I2146" i="12"/>
  <c r="AE2146" i="12"/>
  <c r="I2142" i="12"/>
  <c r="I2130" i="12"/>
  <c r="AE2130" i="12"/>
  <c r="I2573" i="12"/>
  <c r="AE2573" i="12"/>
  <c r="I2569" i="12"/>
  <c r="AE2569" i="12"/>
  <c r="I2565" i="12"/>
  <c r="AE2565" i="12"/>
  <c r="J2560" i="12"/>
  <c r="AE2560" i="12"/>
  <c r="I2503" i="12"/>
  <c r="AE2503" i="12"/>
  <c r="J2500" i="12"/>
  <c r="AE2500" i="12"/>
  <c r="J2498" i="12"/>
  <c r="AE2498" i="12"/>
  <c r="J2496" i="12"/>
  <c r="AE2496" i="12"/>
  <c r="J2494" i="12"/>
  <c r="AE2494" i="12"/>
  <c r="J2492" i="12"/>
  <c r="AE2492" i="12"/>
  <c r="J2490" i="12"/>
  <c r="AE2490" i="12"/>
  <c r="I2486" i="12"/>
  <c r="AE2486" i="12"/>
  <c r="I2482" i="12"/>
  <c r="AE2482" i="12"/>
  <c r="I2478" i="12"/>
  <c r="AE2478" i="12"/>
  <c r="J2473" i="12"/>
  <c r="AE2473" i="12"/>
  <c r="J2469" i="12"/>
  <c r="AE2469" i="12"/>
  <c r="I2463" i="12"/>
  <c r="AE2463" i="12"/>
  <c r="I2461" i="12"/>
  <c r="AE2461" i="12"/>
  <c r="I2459" i="12"/>
  <c r="AE2459" i="12"/>
  <c r="J2455" i="12"/>
  <c r="AE2455" i="12"/>
  <c r="I2451" i="12"/>
  <c r="AE2451" i="12"/>
  <c r="I1918" i="12"/>
  <c r="AE1918" i="12"/>
  <c r="I1916" i="12"/>
  <c r="AE1916" i="12"/>
  <c r="I1914" i="12"/>
  <c r="AE1914" i="12"/>
  <c r="I1912" i="12"/>
  <c r="AE1912" i="12"/>
  <c r="I1910" i="12"/>
  <c r="AE1910" i="12"/>
  <c r="I1908" i="12"/>
  <c r="AE1908" i="12"/>
  <c r="J1905" i="12"/>
  <c r="AE1905" i="12"/>
  <c r="J1903" i="12"/>
  <c r="AE1903" i="12"/>
  <c r="I2245" i="12"/>
  <c r="AE2245" i="12"/>
  <c r="I2241" i="12"/>
  <c r="I2237" i="12"/>
  <c r="AE2237" i="12"/>
  <c r="I1953" i="12"/>
  <c r="AE1953" i="12"/>
  <c r="I1951" i="12"/>
  <c r="AE1951" i="12"/>
  <c r="I1949" i="12"/>
  <c r="AE1949" i="12"/>
  <c r="I1947" i="12"/>
  <c r="AE1947" i="12"/>
  <c r="I1945" i="12"/>
  <c r="AE1945" i="12"/>
  <c r="J1942" i="12"/>
  <c r="AE1942" i="12"/>
  <c r="J1940" i="12"/>
  <c r="AE1940" i="12"/>
  <c r="J1938" i="12"/>
  <c r="AE1938" i="12"/>
  <c r="J1897" i="12"/>
  <c r="AE1897" i="12"/>
  <c r="I2330" i="12"/>
  <c r="AE2330" i="12"/>
  <c r="I2326" i="12"/>
  <c r="AE2326" i="12"/>
  <c r="I2322" i="12"/>
  <c r="AE2322" i="12"/>
  <c r="J2317" i="12"/>
  <c r="AE2317" i="12"/>
  <c r="J2315" i="12"/>
  <c r="AE2315" i="12"/>
  <c r="J2313" i="12"/>
  <c r="AE2313" i="12"/>
  <c r="J2311" i="12"/>
  <c r="AE2311" i="12"/>
  <c r="I2305" i="12"/>
  <c r="AE2305" i="12"/>
  <c r="I2303" i="12"/>
  <c r="AE2303" i="12"/>
  <c r="I2301" i="12"/>
  <c r="AE2301" i="12"/>
  <c r="I2299" i="12"/>
  <c r="AE2299" i="12"/>
  <c r="I2297" i="12"/>
  <c r="AE2297" i="12"/>
  <c r="I2282" i="12"/>
  <c r="AE2282" i="12"/>
  <c r="I2280" i="12"/>
  <c r="AE2280" i="12"/>
  <c r="I2276" i="12"/>
  <c r="AE2276" i="12"/>
  <c r="I2272" i="12"/>
  <c r="AE2272" i="12"/>
  <c r="J2265" i="12"/>
  <c r="AE2265" i="12"/>
  <c r="K1695" i="12"/>
  <c r="L1695" i="12" s="1"/>
  <c r="K1689" i="12"/>
  <c r="L1689" i="12" s="1"/>
  <c r="K1899" i="12"/>
  <c r="L1899" i="12" s="1"/>
  <c r="B2588" i="12"/>
  <c r="AE2588" i="12" s="1"/>
  <c r="B2782" i="12"/>
  <c r="B2784" i="12"/>
  <c r="B2805" i="12"/>
  <c r="B2807" i="12"/>
  <c r="B2781" i="12"/>
  <c r="B2783" i="12"/>
  <c r="B2785" i="12"/>
  <c r="B2800" i="12"/>
  <c r="B2804" i="12"/>
  <c r="B2806" i="12"/>
  <c r="B2808" i="12"/>
  <c r="B2820" i="12"/>
  <c r="B2815" i="12"/>
  <c r="B2116" i="12"/>
  <c r="B2118" i="12"/>
  <c r="I2118" i="12" s="1"/>
  <c r="B2120" i="12"/>
  <c r="I2120" i="12" s="1"/>
  <c r="K2120" i="12" s="1"/>
  <c r="L2120" i="12" s="1"/>
  <c r="B2122" i="12"/>
  <c r="I2122" i="12" s="1"/>
  <c r="B2124" i="12"/>
  <c r="I2124" i="12" s="1"/>
  <c r="B2126" i="12"/>
  <c r="I2126" i="12" s="1"/>
  <c r="B2134" i="12"/>
  <c r="B2136" i="12"/>
  <c r="B2138" i="12"/>
  <c r="B2153" i="12"/>
  <c r="I2153" i="12" s="1"/>
  <c r="B2155" i="12"/>
  <c r="B2157" i="12"/>
  <c r="B2159" i="12"/>
  <c r="B2161" i="12"/>
  <c r="B2163" i="12"/>
  <c r="I2163" i="12" s="1"/>
  <c r="B2176" i="12"/>
  <c r="B2178" i="12"/>
  <c r="B2180" i="12"/>
  <c r="B2182" i="12"/>
  <c r="B2184" i="12"/>
  <c r="B2186" i="12"/>
  <c r="B2201" i="12"/>
  <c r="B2203" i="12"/>
  <c r="B2205" i="12"/>
  <c r="I2205" i="12" s="1"/>
  <c r="B2207" i="12"/>
  <c r="I2207" i="12" s="1"/>
  <c r="B2209" i="12"/>
  <c r="I2209" i="12" s="1"/>
  <c r="B2211" i="12"/>
  <c r="I2211" i="12" s="1"/>
  <c r="B2225" i="12"/>
  <c r="I2225" i="12" s="1"/>
  <c r="B2227" i="12"/>
  <c r="I2227" i="12" s="1"/>
  <c r="B2229" i="12"/>
  <c r="I2229" i="12" s="1"/>
  <c r="B2231" i="12"/>
  <c r="I2231" i="12" s="1"/>
  <c r="B2233" i="12"/>
  <c r="I2233" i="12" s="1"/>
  <c r="B2235" i="12"/>
  <c r="I2235" i="12" s="1"/>
  <c r="B2117" i="12"/>
  <c r="B2119" i="12"/>
  <c r="B2121" i="12"/>
  <c r="B2123" i="12"/>
  <c r="B2125" i="12"/>
  <c r="B2127" i="12"/>
  <c r="I2127" i="12" s="1"/>
  <c r="B2133" i="12"/>
  <c r="I2133" i="12" s="1"/>
  <c r="B2135" i="12"/>
  <c r="I2135" i="12" s="1"/>
  <c r="B2137" i="12"/>
  <c r="B2139" i="12"/>
  <c r="I2139" i="12" s="1"/>
  <c r="K2139" i="12" s="1"/>
  <c r="L2139" i="12" s="1"/>
  <c r="B2152" i="12"/>
  <c r="B2154" i="12"/>
  <c r="B2156" i="12"/>
  <c r="B2158" i="12"/>
  <c r="B2160" i="12"/>
  <c r="B2162" i="12"/>
  <c r="B2177" i="12"/>
  <c r="I2177" i="12" s="1"/>
  <c r="B2179" i="12"/>
  <c r="I2179" i="12" s="1"/>
  <c r="B2181" i="12"/>
  <c r="I2181" i="12" s="1"/>
  <c r="B2183" i="12"/>
  <c r="B2185" i="12"/>
  <c r="B2187" i="12"/>
  <c r="I2187" i="12" s="1"/>
  <c r="B2200" i="12"/>
  <c r="B2202" i="12"/>
  <c r="B2204" i="12"/>
  <c r="B2206" i="12"/>
  <c r="B2208" i="12"/>
  <c r="B2210" i="12"/>
  <c r="B2212" i="12"/>
  <c r="B2224" i="12"/>
  <c r="B2226" i="12"/>
  <c r="B2228" i="12"/>
  <c r="B2230" i="12"/>
  <c r="B2232" i="12"/>
  <c r="B2234" i="12"/>
  <c r="B2814" i="12"/>
  <c r="B2796" i="12"/>
  <c r="D2244" i="12"/>
  <c r="J2244" i="12" s="1"/>
  <c r="K2244" i="12" s="1"/>
  <c r="L2244" i="12" s="1"/>
  <c r="D2242" i="12"/>
  <c r="J2242" i="12" s="1"/>
  <c r="D2240" i="12"/>
  <c r="J2240" i="12" s="1"/>
  <c r="D2238" i="12"/>
  <c r="J2238" i="12" s="1"/>
  <c r="D2236" i="12"/>
  <c r="J2236" i="12" s="1"/>
  <c r="K2236" i="12" s="1"/>
  <c r="L2236" i="12" s="1"/>
  <c r="D2221" i="12"/>
  <c r="D2219" i="12"/>
  <c r="D2217" i="12"/>
  <c r="D2215" i="12"/>
  <c r="D2213" i="12"/>
  <c r="D2197" i="12"/>
  <c r="D2195" i="12"/>
  <c r="D2193" i="12"/>
  <c r="D2191" i="12"/>
  <c r="D2189" i="12"/>
  <c r="D2174" i="12"/>
  <c r="J2174" i="12" s="1"/>
  <c r="D2172" i="12"/>
  <c r="D2170" i="12"/>
  <c r="D2168" i="12"/>
  <c r="D2166" i="12"/>
  <c r="D2164" i="12"/>
  <c r="D2149" i="12"/>
  <c r="D2147" i="12"/>
  <c r="D2145" i="12"/>
  <c r="D2143" i="12"/>
  <c r="D2141" i="12"/>
  <c r="D2131" i="12"/>
  <c r="D2129" i="12"/>
  <c r="J2129" i="12" s="1"/>
  <c r="D2822" i="12"/>
  <c r="J2822" i="12" s="1"/>
  <c r="D2819" i="12"/>
  <c r="J2819" i="12" s="1"/>
  <c r="D2816" i="12"/>
  <c r="J2816" i="12" s="1"/>
  <c r="D2814" i="12"/>
  <c r="J2814" i="12" s="1"/>
  <c r="D2811" i="12"/>
  <c r="J2811" i="12" s="1"/>
  <c r="D2796" i="12"/>
  <c r="J2796" i="12" s="1"/>
  <c r="D2793" i="12"/>
  <c r="J2793" i="12" s="1"/>
  <c r="D2788" i="12"/>
  <c r="J2788" i="12" s="1"/>
  <c r="D2776" i="12"/>
  <c r="J2776" i="12" s="1"/>
  <c r="D2772" i="12"/>
  <c r="D2766" i="12"/>
  <c r="D2757" i="12"/>
  <c r="D2243" i="12"/>
  <c r="D2241" i="12"/>
  <c r="J2241" i="12" s="1"/>
  <c r="D2239" i="12"/>
  <c r="D2237" i="12"/>
  <c r="J2237" i="12" s="1"/>
  <c r="D2222" i="12"/>
  <c r="D2220" i="12"/>
  <c r="D2218" i="12"/>
  <c r="D2216" i="12"/>
  <c r="D2214" i="12"/>
  <c r="D2212" i="12"/>
  <c r="J2212" i="12" s="1"/>
  <c r="D2198" i="12"/>
  <c r="D2196" i="12"/>
  <c r="J2196" i="12" s="1"/>
  <c r="D2194" i="12"/>
  <c r="D2192" i="12"/>
  <c r="J2192" i="12" s="1"/>
  <c r="D2190" i="12"/>
  <c r="D2188" i="12"/>
  <c r="J2188" i="12" s="1"/>
  <c r="D2173" i="12"/>
  <c r="D2171" i="12"/>
  <c r="J2171" i="12" s="1"/>
  <c r="D2169" i="12"/>
  <c r="D2167" i="12"/>
  <c r="J2167" i="12" s="1"/>
  <c r="D2165" i="12"/>
  <c r="D2150" i="12"/>
  <c r="J2150" i="12" s="1"/>
  <c r="D2148" i="12"/>
  <c r="J2148" i="12" s="1"/>
  <c r="D2146" i="12"/>
  <c r="J2146" i="12" s="1"/>
  <c r="D2144" i="12"/>
  <c r="D2142" i="12"/>
  <c r="J2142" i="12" s="1"/>
  <c r="D2140" i="12"/>
  <c r="J2140" i="12" s="1"/>
  <c r="D2130" i="12"/>
  <c r="J2130" i="12" s="1"/>
  <c r="D2128" i="12"/>
  <c r="D2824" i="12"/>
  <c r="J2824" i="12" s="1"/>
  <c r="D2820" i="12"/>
  <c r="J2820" i="12" s="1"/>
  <c r="D2817" i="12"/>
  <c r="D2815" i="12"/>
  <c r="J2815" i="12" s="1"/>
  <c r="D2812" i="12"/>
  <c r="D2809" i="12"/>
  <c r="J2809" i="12" s="1"/>
  <c r="D2802" i="12"/>
  <c r="D2798" i="12"/>
  <c r="J2798" i="12" s="1"/>
  <c r="D2795" i="12"/>
  <c r="D2791" i="12"/>
  <c r="J2791" i="12" s="1"/>
  <c r="D2786" i="12"/>
  <c r="D2779" i="12"/>
  <c r="J2779" i="12" s="1"/>
  <c r="D2774" i="12"/>
  <c r="D2770" i="12"/>
  <c r="D2761" i="12"/>
  <c r="D2752" i="12"/>
  <c r="B1905" i="15"/>
  <c r="AE209" i="12"/>
  <c r="B1907" i="14"/>
  <c r="B1906" i="15"/>
  <c r="AE709" i="12"/>
  <c r="J709" i="12"/>
  <c r="K709" i="12" s="1"/>
  <c r="L709" i="12" s="1"/>
  <c r="J1709" i="12"/>
  <c r="AE1709" i="12"/>
  <c r="AE2609" i="12"/>
  <c r="J2609" i="12"/>
  <c r="K2609" i="12" s="1"/>
  <c r="L2609" i="12" s="1"/>
  <c r="B474" i="15"/>
  <c r="B17" i="14"/>
  <c r="B152" i="14"/>
  <c r="B45" i="20"/>
  <c r="B32" i="20"/>
  <c r="B38" i="20"/>
  <c r="B40" i="20"/>
  <c r="B46" i="20"/>
  <c r="B33" i="20"/>
  <c r="B42" i="20"/>
  <c r="B31" i="20"/>
  <c r="AE2139" i="12"/>
  <c r="C113" i="12"/>
  <c r="D9" i="6" s="1"/>
  <c r="J100" i="12"/>
  <c r="K100" i="12" s="1"/>
  <c r="L100" i="12" s="1"/>
  <c r="C1521" i="12"/>
  <c r="D1521" i="12" s="1"/>
  <c r="C721" i="12"/>
  <c r="D721" i="12" s="1"/>
  <c r="AE721" i="12" s="1"/>
  <c r="C591" i="12"/>
  <c r="D591" i="12" s="1"/>
  <c r="C1931" i="12"/>
  <c r="D1931" i="12" s="1"/>
  <c r="C2151" i="12"/>
  <c r="D2151" i="12" s="1"/>
  <c r="B23" i="7"/>
  <c r="C382" i="12"/>
  <c r="D382" i="12" s="1"/>
  <c r="C1011" i="12"/>
  <c r="D1011" i="12" s="1"/>
  <c r="J1011" i="12" s="1"/>
  <c r="C292" i="12"/>
  <c r="C861" i="12"/>
  <c r="D861" i="12" s="1"/>
  <c r="J861" i="12" s="1"/>
  <c r="C1341" i="12"/>
  <c r="D1341" i="12" s="1"/>
  <c r="C1721" i="12"/>
  <c r="D1721" i="12" s="1"/>
  <c r="K2651" i="12"/>
  <c r="L2651" i="12" s="1"/>
  <c r="K2697" i="12"/>
  <c r="L2697" i="12" s="1"/>
  <c r="J2586" i="12"/>
  <c r="K2586" i="12" s="1"/>
  <c r="L2586" i="12" s="1"/>
  <c r="J2742" i="12"/>
  <c r="K2742" i="12" s="1"/>
  <c r="L2742" i="12" s="1"/>
  <c r="K2751" i="12"/>
  <c r="L2751" i="12" s="1"/>
  <c r="K2762" i="12"/>
  <c r="L2762" i="12" s="1"/>
  <c r="K2758" i="12"/>
  <c r="L2758" i="12" s="1"/>
  <c r="K2754" i="12"/>
  <c r="L2754" i="12" s="1"/>
  <c r="AE2730" i="12"/>
  <c r="K2641" i="12"/>
  <c r="L2641" i="12" s="1"/>
  <c r="AE2599" i="12"/>
  <c r="AE2587" i="12"/>
  <c r="K2595" i="12"/>
  <c r="L2595" i="12" s="1"/>
  <c r="AE2600" i="12"/>
  <c r="AE2654" i="12"/>
  <c r="AE2626" i="12"/>
  <c r="AE2629" i="12"/>
  <c r="J2608" i="12"/>
  <c r="K2608" i="12" s="1"/>
  <c r="L2608" i="12" s="1"/>
  <c r="K2679" i="12"/>
  <c r="L2679" i="12" s="1"/>
  <c r="B32" i="14"/>
  <c r="AE14" i="12"/>
  <c r="AE1169" i="12"/>
  <c r="AE1153" i="12"/>
  <c r="AE1204" i="12"/>
  <c r="AE1196" i="12"/>
  <c r="AE1184" i="12"/>
  <c r="I1239" i="12"/>
  <c r="I1215" i="12"/>
  <c r="AE1182" i="12"/>
  <c r="AE1280" i="12"/>
  <c r="I1272" i="12"/>
  <c r="AE1264" i="12"/>
  <c r="AE1254" i="12"/>
  <c r="AE1230" i="12"/>
  <c r="AE1175" i="12"/>
  <c r="AE1286" i="12"/>
  <c r="AE1273" i="12"/>
  <c r="AE1256" i="12"/>
  <c r="AE1193" i="12"/>
  <c r="I1287" i="12"/>
  <c r="I1289" i="12"/>
  <c r="I1285" i="12"/>
  <c r="K2613" i="12"/>
  <c r="L2613" i="12" s="1"/>
  <c r="K2617" i="12"/>
  <c r="L2617" i="12" s="1"/>
  <c r="K2646" i="12"/>
  <c r="L2646" i="12" s="1"/>
  <c r="K2648" i="12"/>
  <c r="L2648" i="12" s="1"/>
  <c r="K2728" i="12"/>
  <c r="L2728" i="12" s="1"/>
  <c r="K2656" i="12"/>
  <c r="L2656" i="12" s="1"/>
  <c r="K2652" i="12"/>
  <c r="L2652" i="12" s="1"/>
  <c r="K2632" i="12"/>
  <c r="L2632" i="12" s="1"/>
  <c r="K2628" i="12"/>
  <c r="L2628" i="12" s="1"/>
  <c r="K2587" i="12"/>
  <c r="L2587" i="12" s="1"/>
  <c r="K2600" i="12"/>
  <c r="L2600" i="12" s="1"/>
  <c r="K2612" i="12"/>
  <c r="L2612" i="12" s="1"/>
  <c r="K2682" i="12"/>
  <c r="L2682" i="12" s="1"/>
  <c r="K2686" i="12"/>
  <c r="L2686" i="12" s="1"/>
  <c r="AE2697" i="12"/>
  <c r="AE2701" i="12"/>
  <c r="AE2718" i="12"/>
  <c r="AE2715" i="12"/>
  <c r="K2605" i="12"/>
  <c r="L2605" i="12" s="1"/>
  <c r="K2615" i="12"/>
  <c r="L2615" i="12" s="1"/>
  <c r="A474" i="14"/>
  <c r="A1905" i="14"/>
  <c r="K1009" i="12"/>
  <c r="L1009" i="12" s="1"/>
  <c r="K1198" i="12"/>
  <c r="L1198" i="12" s="1"/>
  <c r="K1407" i="12"/>
  <c r="L1407" i="12" s="1"/>
  <c r="K1849" i="12"/>
  <c r="L1849" i="12" s="1"/>
  <c r="K1825" i="12"/>
  <c r="L1825" i="12" s="1"/>
  <c r="K1764" i="12"/>
  <c r="L1764" i="12" s="1"/>
  <c r="K1694" i="12"/>
  <c r="L1694" i="12" s="1"/>
  <c r="K1690" i="12"/>
  <c r="L1690" i="12" s="1"/>
  <c r="K1240" i="12"/>
  <c r="L1240" i="12" s="1"/>
  <c r="K1172" i="12"/>
  <c r="L1172" i="12" s="1"/>
  <c r="K1765" i="12"/>
  <c r="L1765" i="12" s="1"/>
  <c r="K2558" i="12"/>
  <c r="L2558" i="12" s="1"/>
  <c r="K2504" i="12"/>
  <c r="L2504" i="12" s="1"/>
  <c r="B475" i="15"/>
  <c r="B476" i="14"/>
  <c r="J88" i="12"/>
  <c r="AE88" i="12"/>
  <c r="B588" i="14"/>
  <c r="B588" i="15" s="1"/>
  <c r="B39" i="20"/>
  <c r="B47" i="20"/>
  <c r="B44" i="20"/>
  <c r="AE2748" i="12"/>
  <c r="J2746" i="12"/>
  <c r="K2746" i="12" s="1"/>
  <c r="L2746" i="12" s="1"/>
  <c r="J2756" i="12"/>
  <c r="K2756" i="12" s="1"/>
  <c r="L2756" i="12" s="1"/>
  <c r="K2699" i="12"/>
  <c r="L2699" i="12" s="1"/>
  <c r="K2695" i="12"/>
  <c r="L2695" i="12" s="1"/>
  <c r="AE2703" i="12"/>
  <c r="AE2699" i="12"/>
  <c r="AE2695" i="12"/>
  <c r="AE2735" i="12"/>
  <c r="AE2710" i="12"/>
  <c r="AE2712" i="12"/>
  <c r="AE2737" i="12"/>
  <c r="AE2736" i="12"/>
  <c r="J2760" i="12"/>
  <c r="K2760" i="12" s="1"/>
  <c r="L2760" i="12" s="1"/>
  <c r="J2749" i="12"/>
  <c r="K2749" i="12" s="1"/>
  <c r="L2749" i="12" s="1"/>
  <c r="AE2602" i="12"/>
  <c r="AE2642" i="12"/>
  <c r="AE2638" i="12"/>
  <c r="AE2640" i="12"/>
  <c r="AE2619" i="12"/>
  <c r="AE2660" i="12"/>
  <c r="AE2635" i="12"/>
  <c r="AE2666" i="12"/>
  <c r="AE2658" i="12"/>
  <c r="AE2643" i="12"/>
  <c r="AE2661" i="12"/>
  <c r="AE2670" i="12"/>
  <c r="AE2665" i="12"/>
  <c r="AE2676" i="12"/>
  <c r="AE2674" i="12"/>
  <c r="K2647" i="12"/>
  <c r="L2647" i="12" s="1"/>
  <c r="K2673" i="12"/>
  <c r="L2673" i="12" s="1"/>
  <c r="AE2659" i="12"/>
  <c r="AE2691" i="12"/>
  <c r="AE2687" i="12"/>
  <c r="AE2685" i="12"/>
  <c r="AE2725" i="12"/>
  <c r="AE2721" i="12"/>
  <c r="AE2708" i="12"/>
  <c r="AE2706" i="12"/>
  <c r="AE2692" i="12"/>
  <c r="K2712" i="12"/>
  <c r="L2712" i="12" s="1"/>
  <c r="K2670" i="12"/>
  <c r="L2670" i="12" s="1"/>
  <c r="K2672" i="12"/>
  <c r="L2672" i="12" s="1"/>
  <c r="K2732" i="12"/>
  <c r="L2732" i="12" s="1"/>
  <c r="K2667" i="12"/>
  <c r="L2667" i="12" s="1"/>
  <c r="K2816" i="12"/>
  <c r="L2816" i="12" s="1"/>
  <c r="K2775" i="12"/>
  <c r="L2775" i="12" s="1"/>
  <c r="K2778" i="12"/>
  <c r="L2778" i="12" s="1"/>
  <c r="B2825" i="12"/>
  <c r="B2824" i="12"/>
  <c r="B2823" i="12"/>
  <c r="B2822" i="12"/>
  <c r="B2821" i="12"/>
  <c r="B2819" i="12"/>
  <c r="B2818" i="12"/>
  <c r="B2813" i="12"/>
  <c r="I2813" i="12" s="1"/>
  <c r="B2811" i="12"/>
  <c r="B2810" i="12"/>
  <c r="B2809" i="12"/>
  <c r="B2803" i="12"/>
  <c r="B2798" i="12"/>
  <c r="B2793" i="12"/>
  <c r="B2792" i="12"/>
  <c r="B2791" i="12"/>
  <c r="B2790" i="12"/>
  <c r="B2780" i="12"/>
  <c r="B2779" i="12"/>
  <c r="B2777" i="12"/>
  <c r="I2777" i="12" s="1"/>
  <c r="K2730" i="12"/>
  <c r="L2730" i="12" s="1"/>
  <c r="B2776" i="12"/>
  <c r="K2733" i="12"/>
  <c r="L2733" i="12" s="1"/>
  <c r="K2738" i="12"/>
  <c r="L2738" i="12" s="1"/>
  <c r="K2739" i="12"/>
  <c r="L2739" i="12" s="1"/>
  <c r="K2637" i="12"/>
  <c r="L2637" i="12" s="1"/>
  <c r="K2642" i="12"/>
  <c r="L2642" i="12" s="1"/>
  <c r="K2677" i="12"/>
  <c r="L2677" i="12" s="1"/>
  <c r="K2722" i="12"/>
  <c r="L2722" i="12" s="1"/>
  <c r="K2590" i="12"/>
  <c r="L2590" i="12" s="1"/>
  <c r="K2607" i="12"/>
  <c r="L2607" i="12" s="1"/>
  <c r="K2773" i="12"/>
  <c r="L2773" i="12" s="1"/>
  <c r="K2771" i="12"/>
  <c r="L2771" i="12" s="1"/>
  <c r="K2768" i="12"/>
  <c r="L2768" i="12" s="1"/>
  <c r="K2763" i="12"/>
  <c r="L2763" i="12" s="1"/>
  <c r="K2759" i="12"/>
  <c r="L2759" i="12" s="1"/>
  <c r="K2678" i="12"/>
  <c r="L2678" i="12" s="1"/>
  <c r="K2735" i="12"/>
  <c r="L2735" i="12" s="1"/>
  <c r="K2740" i="12"/>
  <c r="L2740" i="12" s="1"/>
  <c r="K2737" i="12"/>
  <c r="L2737" i="12" s="1"/>
  <c r="K2603" i="12"/>
  <c r="L2603" i="12" s="1"/>
  <c r="K2619" i="12"/>
  <c r="L2619" i="12" s="1"/>
  <c r="K2635" i="12"/>
  <c r="L2635" i="12" s="1"/>
  <c r="K2643" i="12"/>
  <c r="L2643" i="12" s="1"/>
  <c r="K2640" i="12"/>
  <c r="L2640" i="12" s="1"/>
  <c r="K2692" i="12"/>
  <c r="L2692" i="12" s="1"/>
  <c r="K2703" i="12"/>
  <c r="L2703" i="12" s="1"/>
  <c r="K2710" i="12"/>
  <c r="L2710" i="12" s="1"/>
  <c r="K2726" i="12"/>
  <c r="L2726" i="12" s="1"/>
  <c r="K2594" i="12"/>
  <c r="L2594" i="12" s="1"/>
  <c r="K2620" i="12"/>
  <c r="L2620" i="12" s="1"/>
  <c r="K2794" i="12"/>
  <c r="L2794" i="12" s="1"/>
  <c r="K2788" i="12"/>
  <c r="L2788" i="12" s="1"/>
  <c r="K2571" i="12"/>
  <c r="L2571" i="12" s="1"/>
  <c r="K2569" i="12"/>
  <c r="L2569" i="12" s="1"/>
  <c r="K2510" i="12"/>
  <c r="L2510" i="12" s="1"/>
  <c r="K2506" i="12"/>
  <c r="L2506" i="12" s="1"/>
  <c r="K2503" i="12"/>
  <c r="L2503" i="12" s="1"/>
  <c r="K2498" i="12"/>
  <c r="L2498" i="12" s="1"/>
  <c r="K2572" i="12"/>
  <c r="L2572" i="12" s="1"/>
  <c r="K2570" i="12"/>
  <c r="L2570" i="12" s="1"/>
  <c r="K2557" i="12"/>
  <c r="L2557" i="12" s="1"/>
  <c r="K2507" i="12"/>
  <c r="L2507" i="12" s="1"/>
  <c r="K2499" i="12"/>
  <c r="L2499" i="12" s="1"/>
  <c r="K2346" i="12"/>
  <c r="L2346" i="12" s="1"/>
  <c r="K2421" i="12"/>
  <c r="L2421" i="12" s="1"/>
  <c r="K2425" i="12"/>
  <c r="L2425" i="12" s="1"/>
  <c r="K2423" i="12"/>
  <c r="L2423" i="12" s="1"/>
  <c r="K2424" i="12"/>
  <c r="L2424" i="12" s="1"/>
  <c r="K2422" i="12"/>
  <c r="L2422" i="12" s="1"/>
  <c r="K2445" i="12"/>
  <c r="L2445" i="12" s="1"/>
  <c r="K2419" i="12"/>
  <c r="L2419" i="12" s="1"/>
  <c r="K2420" i="12"/>
  <c r="L2420" i="12" s="1"/>
  <c r="K2418" i="12"/>
  <c r="L2418" i="12" s="1"/>
  <c r="K2414" i="12"/>
  <c r="L2414" i="12" s="1"/>
  <c r="K2416" i="12"/>
  <c r="L2416" i="12" s="1"/>
  <c r="K2444" i="12"/>
  <c r="L2444" i="12" s="1"/>
  <c r="K2415" i="12"/>
  <c r="L2415" i="12" s="1"/>
  <c r="K2413" i="12"/>
  <c r="L2413" i="12" s="1"/>
  <c r="K2443" i="12"/>
  <c r="L2443" i="12" s="1"/>
  <c r="K2559" i="12"/>
  <c r="L2559" i="12" s="1"/>
  <c r="K2442" i="12"/>
  <c r="L2442" i="12" s="1"/>
  <c r="K2546" i="12"/>
  <c r="L2546" i="12" s="1"/>
  <c r="K2486" i="12"/>
  <c r="L2486" i="12" s="1"/>
  <c r="K2483" i="12"/>
  <c r="L2483" i="12" s="1"/>
  <c r="K2552" i="12"/>
  <c r="L2552" i="12" s="1"/>
  <c r="K2542" i="12"/>
  <c r="L2542" i="12" s="1"/>
  <c r="K2539" i="12"/>
  <c r="L2539" i="12" s="1"/>
  <c r="K2521" i="12"/>
  <c r="L2521" i="12" s="1"/>
  <c r="K2505" i="12"/>
  <c r="L2505" i="12" s="1"/>
  <c r="K2548" i="12"/>
  <c r="L2548" i="12" s="1"/>
  <c r="K2544" i="12"/>
  <c r="L2544" i="12" s="1"/>
  <c r="K2536" i="12"/>
  <c r="L2536" i="12" s="1"/>
  <c r="K2531" i="12"/>
  <c r="L2531" i="12" s="1"/>
  <c r="K2527" i="12"/>
  <c r="L2527" i="12" s="1"/>
  <c r="K2524" i="12"/>
  <c r="L2524" i="12" s="1"/>
  <c r="K2515" i="12"/>
  <c r="L2515" i="12" s="1"/>
  <c r="K2512" i="12"/>
  <c r="L2512" i="12" s="1"/>
  <c r="K2508" i="12"/>
  <c r="L2508" i="12" s="1"/>
  <c r="K2497" i="12"/>
  <c r="L2497" i="12" s="1"/>
  <c r="K2493" i="12"/>
  <c r="L2493" i="12" s="1"/>
  <c r="K2480" i="12"/>
  <c r="L2480" i="12" s="1"/>
  <c r="K2478" i="12"/>
  <c r="L2478" i="12" s="1"/>
  <c r="K2475" i="12"/>
  <c r="L2475" i="12" s="1"/>
  <c r="K2473" i="12"/>
  <c r="L2473" i="12" s="1"/>
  <c r="K2469" i="12"/>
  <c r="L2469" i="12" s="1"/>
  <c r="K2467" i="12"/>
  <c r="L2467" i="12" s="1"/>
  <c r="K2455" i="12"/>
  <c r="L2455" i="12" s="1"/>
  <c r="K2450" i="12"/>
  <c r="L2450" i="12" s="1"/>
  <c r="K2566" i="12"/>
  <c r="L2566" i="12" s="1"/>
  <c r="K2564" i="12"/>
  <c r="L2564" i="12" s="1"/>
  <c r="K2562" i="12"/>
  <c r="L2562" i="12" s="1"/>
  <c r="K2554" i="12"/>
  <c r="L2554" i="12" s="1"/>
  <c r="K2535" i="12"/>
  <c r="L2535" i="12" s="1"/>
  <c r="K2532" i="12"/>
  <c r="L2532" i="12" s="1"/>
  <c r="K2516" i="12"/>
  <c r="L2516" i="12" s="1"/>
  <c r="K2511" i="12"/>
  <c r="L2511" i="12" s="1"/>
  <c r="K2500" i="12"/>
  <c r="L2500" i="12" s="1"/>
  <c r="K2496" i="12"/>
  <c r="L2496" i="12" s="1"/>
  <c r="K2494" i="12"/>
  <c r="L2494" i="12" s="1"/>
  <c r="K2492" i="12"/>
  <c r="L2492" i="12" s="1"/>
  <c r="K2490" i="12"/>
  <c r="L2490" i="12" s="1"/>
  <c r="K2472" i="12"/>
  <c r="L2472" i="12" s="1"/>
  <c r="K2462" i="12"/>
  <c r="L2462" i="12" s="1"/>
  <c r="K2458" i="12"/>
  <c r="L2458" i="12" s="1"/>
  <c r="K2454" i="12"/>
  <c r="L2454" i="12" s="1"/>
  <c r="I2574" i="12"/>
  <c r="K2377" i="12"/>
  <c r="L2377" i="12" s="1"/>
  <c r="K2379" i="12"/>
  <c r="L2379" i="12" s="1"/>
  <c r="K2382" i="12"/>
  <c r="L2382" i="12" s="1"/>
  <c r="K2384" i="12"/>
  <c r="L2384" i="12" s="1"/>
  <c r="K2386" i="12"/>
  <c r="L2386" i="12" s="1"/>
  <c r="K2388" i="12"/>
  <c r="L2388" i="12" s="1"/>
  <c r="K2390" i="12"/>
  <c r="L2390" i="12" s="1"/>
  <c r="K2392" i="12"/>
  <c r="L2392" i="12" s="1"/>
  <c r="K2403" i="12"/>
  <c r="L2403" i="12" s="1"/>
  <c r="K2406" i="12"/>
  <c r="L2406" i="12" s="1"/>
  <c r="K2376" i="12"/>
  <c r="L2376" i="12" s="1"/>
  <c r="K2385" i="12"/>
  <c r="L2385" i="12" s="1"/>
  <c r="K2394" i="12"/>
  <c r="L2394" i="12" s="1"/>
  <c r="K2411" i="12"/>
  <c r="L2411" i="12" s="1"/>
  <c r="K2409" i="12"/>
  <c r="L2409" i="12" s="1"/>
  <c r="K2407" i="12"/>
  <c r="L2407" i="12" s="1"/>
  <c r="K2404" i="12"/>
  <c r="L2404" i="12" s="1"/>
  <c r="K2402" i="12"/>
  <c r="L2402" i="12" s="1"/>
  <c r="K2400" i="12"/>
  <c r="L2400" i="12" s="1"/>
  <c r="K2398" i="12"/>
  <c r="L2398" i="12" s="1"/>
  <c r="K2374" i="12"/>
  <c r="L2374" i="12" s="1"/>
  <c r="K2372" i="12"/>
  <c r="L2372" i="12" s="1"/>
  <c r="K2370" i="12"/>
  <c r="L2370" i="12" s="1"/>
  <c r="K2367" i="12"/>
  <c r="L2367" i="12" s="1"/>
  <c r="K2365" i="12"/>
  <c r="L2365" i="12" s="1"/>
  <c r="K2363" i="12"/>
  <c r="L2363" i="12" s="1"/>
  <c r="K2361" i="12"/>
  <c r="L2361" i="12" s="1"/>
  <c r="K2359" i="12"/>
  <c r="L2359" i="12" s="1"/>
  <c r="K2356" i="12"/>
  <c r="L2356" i="12" s="1"/>
  <c r="K2354" i="12"/>
  <c r="L2354" i="12" s="1"/>
  <c r="K2352" i="12"/>
  <c r="L2352" i="12" s="1"/>
  <c r="K2568" i="12"/>
  <c r="L2568" i="12" s="1"/>
  <c r="K2555" i="12"/>
  <c r="L2555" i="12" s="1"/>
  <c r="K2551" i="12"/>
  <c r="L2551" i="12" s="1"/>
  <c r="K2533" i="12"/>
  <c r="L2533" i="12" s="1"/>
  <c r="K2529" i="12"/>
  <c r="L2529" i="12" s="1"/>
  <c r="K2522" i="12"/>
  <c r="L2522" i="12" s="1"/>
  <c r="K2520" i="12"/>
  <c r="L2520" i="12" s="1"/>
  <c r="K2518" i="12"/>
  <c r="L2518" i="12" s="1"/>
  <c r="K2514" i="12"/>
  <c r="L2514" i="12" s="1"/>
  <c r="K2502" i="12"/>
  <c r="L2502" i="12" s="1"/>
  <c r="K2495" i="12"/>
  <c r="L2495" i="12" s="1"/>
  <c r="K2491" i="12"/>
  <c r="L2491" i="12" s="1"/>
  <c r="K2488" i="12"/>
  <c r="L2488" i="12" s="1"/>
  <c r="K2484" i="12"/>
  <c r="L2484" i="12" s="1"/>
  <c r="K2482" i="12"/>
  <c r="L2482" i="12" s="1"/>
  <c r="K2471" i="12"/>
  <c r="L2471" i="12" s="1"/>
  <c r="K2464" i="12"/>
  <c r="L2464" i="12" s="1"/>
  <c r="K2460" i="12"/>
  <c r="L2460" i="12" s="1"/>
  <c r="K2456" i="12"/>
  <c r="L2456" i="12" s="1"/>
  <c r="K2451" i="12"/>
  <c r="L2451" i="12" s="1"/>
  <c r="K2353" i="12"/>
  <c r="L2353" i="12" s="1"/>
  <c r="K2355" i="12"/>
  <c r="L2355" i="12" s="1"/>
  <c r="K2358" i="12"/>
  <c r="L2358" i="12" s="1"/>
  <c r="K2360" i="12"/>
  <c r="L2360" i="12" s="1"/>
  <c r="K2362" i="12"/>
  <c r="L2362" i="12" s="1"/>
  <c r="K2364" i="12"/>
  <c r="L2364" i="12" s="1"/>
  <c r="K2366" i="12"/>
  <c r="L2366" i="12" s="1"/>
  <c r="K2368" i="12"/>
  <c r="L2368" i="12" s="1"/>
  <c r="K2371" i="12"/>
  <c r="L2371" i="12" s="1"/>
  <c r="K2373" i="12"/>
  <c r="L2373" i="12" s="1"/>
  <c r="K2375" i="12"/>
  <c r="L2375" i="12" s="1"/>
  <c r="K2395" i="12"/>
  <c r="L2395" i="12" s="1"/>
  <c r="K2397" i="12"/>
  <c r="L2397" i="12" s="1"/>
  <c r="K2399" i="12"/>
  <c r="L2399" i="12" s="1"/>
  <c r="K2401" i="12"/>
  <c r="L2401" i="12" s="1"/>
  <c r="K2408" i="12"/>
  <c r="L2408" i="12" s="1"/>
  <c r="K2410" i="12"/>
  <c r="L2410" i="12" s="1"/>
  <c r="K2412" i="12"/>
  <c r="L2412" i="12" s="1"/>
  <c r="K2380" i="12"/>
  <c r="L2380" i="12" s="1"/>
  <c r="K2389" i="12"/>
  <c r="L2389" i="12" s="1"/>
  <c r="K2567" i="12"/>
  <c r="L2567" i="12" s="1"/>
  <c r="K2563" i="12"/>
  <c r="L2563" i="12" s="1"/>
  <c r="K2556" i="12"/>
  <c r="L2556" i="12" s="1"/>
  <c r="K2547" i="12"/>
  <c r="L2547" i="12" s="1"/>
  <c r="K2545" i="12"/>
  <c r="L2545" i="12" s="1"/>
  <c r="K2534" i="12"/>
  <c r="L2534" i="12" s="1"/>
  <c r="K2523" i="12"/>
  <c r="L2523" i="12" s="1"/>
  <c r="K2509" i="12"/>
  <c r="L2509" i="12" s="1"/>
  <c r="K2487" i="12"/>
  <c r="L2487" i="12" s="1"/>
  <c r="K2485" i="12"/>
  <c r="L2485" i="12" s="1"/>
  <c r="K2481" i="12"/>
  <c r="L2481" i="12" s="1"/>
  <c r="K2479" i="12"/>
  <c r="L2479" i="12" s="1"/>
  <c r="K2474" i="12"/>
  <c r="L2474" i="12" s="1"/>
  <c r="K2470" i="12"/>
  <c r="L2470" i="12" s="1"/>
  <c r="K2468" i="12"/>
  <c r="L2468" i="12" s="1"/>
  <c r="K2466" i="12"/>
  <c r="L2466" i="12" s="1"/>
  <c r="K2463" i="12"/>
  <c r="L2463" i="12" s="1"/>
  <c r="K2461" i="12"/>
  <c r="L2461" i="12" s="1"/>
  <c r="K2459" i="12"/>
  <c r="L2459" i="12" s="1"/>
  <c r="K2457" i="12"/>
  <c r="L2457" i="12" s="1"/>
  <c r="K2452" i="12"/>
  <c r="L2452" i="12" s="1"/>
  <c r="K2177" i="12"/>
  <c r="L2177" i="12" s="1"/>
  <c r="K2135" i="12"/>
  <c r="L2135" i="12" s="1"/>
  <c r="K2130" i="12"/>
  <c r="L2130" i="12" s="1"/>
  <c r="K2174" i="12"/>
  <c r="L2174" i="12" s="1"/>
  <c r="K2171" i="12"/>
  <c r="L2171" i="12" s="1"/>
  <c r="K2126" i="12"/>
  <c r="L2126" i="12" s="1"/>
  <c r="AE2331" i="12"/>
  <c r="AE2329" i="12"/>
  <c r="AE2327" i="12"/>
  <c r="AE2325" i="12"/>
  <c r="AE2323" i="12"/>
  <c r="AE2321" i="12"/>
  <c r="AE2318" i="12"/>
  <c r="AE2310" i="12"/>
  <c r="AE2294" i="12"/>
  <c r="AE2279" i="12"/>
  <c r="AE2277" i="12"/>
  <c r="AE2275" i="12"/>
  <c r="AE2273" i="12"/>
  <c r="AE2270" i="12"/>
  <c r="AE2266" i="12"/>
  <c r="AE2262" i="12"/>
  <c r="AE2260" i="12"/>
  <c r="AE2257" i="12"/>
  <c r="AE2255" i="12"/>
  <c r="AE2253" i="12"/>
  <c r="AE2251" i="12"/>
  <c r="AE2249" i="12"/>
  <c r="AE2246" i="12"/>
  <c r="AE2242" i="12"/>
  <c r="AE2240" i="12"/>
  <c r="AE2238" i="12"/>
  <c r="AE2233" i="12"/>
  <c r="AE2231" i="12"/>
  <c r="AE2229" i="12"/>
  <c r="AE2227" i="12"/>
  <c r="AE2225" i="12"/>
  <c r="AE2209" i="12"/>
  <c r="AE2207" i="12"/>
  <c r="AE2205" i="12"/>
  <c r="AE2188" i="12"/>
  <c r="AE2181" i="12"/>
  <c r="AE2177" i="12"/>
  <c r="AE2174" i="12"/>
  <c r="AE2153" i="12"/>
  <c r="AE2148" i="12"/>
  <c r="AE2140" i="12"/>
  <c r="AE2135" i="12"/>
  <c r="AE2133" i="12"/>
  <c r="AE2129" i="12"/>
  <c r="AE2126" i="12"/>
  <c r="AE2124" i="12"/>
  <c r="AE2122" i="12"/>
  <c r="AE2118" i="12"/>
  <c r="K2330" i="12"/>
  <c r="L2330" i="12" s="1"/>
  <c r="K2328" i="12"/>
  <c r="L2328" i="12" s="1"/>
  <c r="K2326" i="12"/>
  <c r="L2326" i="12" s="1"/>
  <c r="K2324" i="12"/>
  <c r="L2324" i="12" s="1"/>
  <c r="K2322" i="12"/>
  <c r="L2322" i="12" s="1"/>
  <c r="K2317" i="12"/>
  <c r="L2317" i="12" s="1"/>
  <c r="K2314" i="12"/>
  <c r="L2314" i="12" s="1"/>
  <c r="K2312" i="12"/>
  <c r="L2312" i="12" s="1"/>
  <c r="K2308" i="12"/>
  <c r="L2308" i="12" s="1"/>
  <c r="K2305" i="12"/>
  <c r="L2305" i="12" s="1"/>
  <c r="K2303" i="12"/>
  <c r="L2303" i="12" s="1"/>
  <c r="K2301" i="12"/>
  <c r="L2301" i="12" s="1"/>
  <c r="K2299" i="12"/>
  <c r="L2299" i="12" s="1"/>
  <c r="K2297" i="12"/>
  <c r="L2297" i="12" s="1"/>
  <c r="K2292" i="12"/>
  <c r="L2292" i="12" s="1"/>
  <c r="K2290" i="12"/>
  <c r="L2290" i="12" s="1"/>
  <c r="K2288" i="12"/>
  <c r="L2288" i="12" s="1"/>
  <c r="K2284" i="12"/>
  <c r="L2284" i="12" s="1"/>
  <c r="K2281" i="12"/>
  <c r="L2281" i="12" s="1"/>
  <c r="K2278" i="12"/>
  <c r="L2278" i="12" s="1"/>
  <c r="K2276" i="12"/>
  <c r="L2276" i="12" s="1"/>
  <c r="K2274" i="12"/>
  <c r="L2274" i="12" s="1"/>
  <c r="K2272" i="12"/>
  <c r="L2272" i="12" s="1"/>
  <c r="K2269" i="12"/>
  <c r="L2269" i="12" s="1"/>
  <c r="K2265" i="12"/>
  <c r="L2265" i="12" s="1"/>
  <c r="K2264" i="12"/>
  <c r="L2264" i="12" s="1"/>
  <c r="K2262" i="12"/>
  <c r="L2262" i="12" s="1"/>
  <c r="K2261" i="12"/>
  <c r="L2261" i="12" s="1"/>
  <c r="K2258" i="12"/>
  <c r="L2258" i="12" s="1"/>
  <c r="K2256" i="12"/>
  <c r="L2256" i="12" s="1"/>
  <c r="K2254" i="12"/>
  <c r="L2254" i="12" s="1"/>
  <c r="K2252" i="12"/>
  <c r="L2252" i="12" s="1"/>
  <c r="K2250" i="12"/>
  <c r="L2250" i="12" s="1"/>
  <c r="K2248" i="12"/>
  <c r="L2248" i="12" s="1"/>
  <c r="K2245" i="12"/>
  <c r="L2245" i="12" s="1"/>
  <c r="K2241" i="12"/>
  <c r="L2241" i="12" s="1"/>
  <c r="K2237" i="12"/>
  <c r="L2237" i="12" s="1"/>
  <c r="K2192" i="12"/>
  <c r="L2192" i="12" s="1"/>
  <c r="K2142" i="12"/>
  <c r="L2142" i="12" s="1"/>
  <c r="K2132" i="12"/>
  <c r="L2132" i="12" s="1"/>
  <c r="K2331" i="12"/>
  <c r="K2329" i="12"/>
  <c r="L2329" i="12" s="1"/>
  <c r="K2327" i="12"/>
  <c r="L2327" i="12" s="1"/>
  <c r="K2325" i="12"/>
  <c r="L2325" i="12" s="1"/>
  <c r="K2323" i="12"/>
  <c r="L2323" i="12" s="1"/>
  <c r="K2321" i="12"/>
  <c r="L2321" i="12" s="1"/>
  <c r="K2315" i="12"/>
  <c r="L2315" i="12" s="1"/>
  <c r="K2313" i="12"/>
  <c r="L2313" i="12" s="1"/>
  <c r="K2311" i="12"/>
  <c r="L2311" i="12" s="1"/>
  <c r="K2306" i="12"/>
  <c r="L2306" i="12" s="1"/>
  <c r="K2304" i="12"/>
  <c r="L2304" i="12" s="1"/>
  <c r="K2302" i="12"/>
  <c r="L2302" i="12" s="1"/>
  <c r="K2300" i="12"/>
  <c r="L2300" i="12" s="1"/>
  <c r="K2298" i="12"/>
  <c r="L2298" i="12" s="1"/>
  <c r="K2296" i="12"/>
  <c r="L2296" i="12" s="1"/>
  <c r="K2291" i="12"/>
  <c r="L2291" i="12" s="1"/>
  <c r="K2289" i="12"/>
  <c r="L2289" i="12" s="1"/>
  <c r="K2285" i="12"/>
  <c r="L2285" i="12" s="1"/>
  <c r="K2282" i="12"/>
  <c r="L2282" i="12" s="1"/>
  <c r="K2279" i="12"/>
  <c r="L2279" i="12" s="1"/>
  <c r="K2277" i="12"/>
  <c r="L2277" i="12" s="1"/>
  <c r="K2275" i="12"/>
  <c r="L2275" i="12" s="1"/>
  <c r="K2273" i="12"/>
  <c r="L2273" i="12" s="1"/>
  <c r="K2270" i="12"/>
  <c r="L2270" i="12" s="1"/>
  <c r="K2267" i="12"/>
  <c r="L2267" i="12" s="1"/>
  <c r="K2263" i="12"/>
  <c r="L2263" i="12" s="1"/>
  <c r="K2260" i="12"/>
  <c r="L2260" i="12" s="1"/>
  <c r="K2255" i="12"/>
  <c r="L2255" i="12" s="1"/>
  <c r="K2253" i="12"/>
  <c r="L2253" i="12" s="1"/>
  <c r="K2251" i="12"/>
  <c r="L2251" i="12" s="1"/>
  <c r="K2249" i="12"/>
  <c r="L2249" i="12" s="1"/>
  <c r="K2246" i="12"/>
  <c r="L2246" i="12" s="1"/>
  <c r="K2242" i="12"/>
  <c r="L2242" i="12" s="1"/>
  <c r="K2240" i="12"/>
  <c r="L2240" i="12" s="1"/>
  <c r="K2233" i="12"/>
  <c r="L2233" i="12" s="1"/>
  <c r="K2231" i="12"/>
  <c r="L2231" i="12" s="1"/>
  <c r="K2229" i="12"/>
  <c r="L2229" i="12" s="1"/>
  <c r="K2227" i="12"/>
  <c r="L2227" i="12" s="1"/>
  <c r="K2225" i="12"/>
  <c r="L2225" i="12" s="1"/>
  <c r="K2209" i="12"/>
  <c r="L2209" i="12" s="1"/>
  <c r="K2207" i="12"/>
  <c r="L2207" i="12" s="1"/>
  <c r="K2205" i="12"/>
  <c r="L2205" i="12" s="1"/>
  <c r="K2188" i="12"/>
  <c r="L2188" i="12" s="1"/>
  <c r="K2179" i="12"/>
  <c r="L2179" i="12" s="1"/>
  <c r="K2167" i="12"/>
  <c r="L2167" i="12" s="1"/>
  <c r="K2133" i="12"/>
  <c r="L2133" i="12" s="1"/>
  <c r="K2129" i="12"/>
  <c r="L2129" i="12" s="1"/>
  <c r="K2122" i="12"/>
  <c r="L2122" i="12" s="1"/>
  <c r="K2118" i="12"/>
  <c r="L2118" i="12" s="1"/>
  <c r="K1949" i="12"/>
  <c r="L1949" i="12" s="1"/>
  <c r="K1997" i="12"/>
  <c r="L1997" i="12" s="1"/>
  <c r="K1974" i="12"/>
  <c r="L1974" i="12" s="1"/>
  <c r="K1902" i="12"/>
  <c r="L1902" i="12" s="1"/>
  <c r="K1898" i="12"/>
  <c r="L1898" i="12" s="1"/>
  <c r="K2017" i="12"/>
  <c r="L2017" i="12" s="1"/>
  <c r="K2011" i="12"/>
  <c r="L2011" i="12" s="1"/>
  <c r="K2029" i="12"/>
  <c r="L2029" i="12" s="1"/>
  <c r="K2038" i="12"/>
  <c r="L2038" i="12" s="1"/>
  <c r="K2098" i="12"/>
  <c r="L2098" i="12" s="1"/>
  <c r="K2074" i="12"/>
  <c r="L2074" i="12" s="1"/>
  <c r="K2005" i="12"/>
  <c r="L2005" i="12" s="1"/>
  <c r="K1948" i="12"/>
  <c r="L1948" i="12" s="1"/>
  <c r="K1940" i="12"/>
  <c r="L1940" i="12" s="1"/>
  <c r="K1938" i="12"/>
  <c r="L1938" i="12" s="1"/>
  <c r="K1936" i="12"/>
  <c r="L1936" i="12" s="1"/>
  <c r="K1909" i="12"/>
  <c r="L1909" i="12" s="1"/>
  <c r="K1903" i="12"/>
  <c r="L1903" i="12" s="1"/>
  <c r="K2076" i="12"/>
  <c r="L2076" i="12" s="1"/>
  <c r="K2004" i="12"/>
  <c r="L2004" i="12" s="1"/>
  <c r="K1922" i="12"/>
  <c r="L1922" i="12" s="1"/>
  <c r="K1915" i="12"/>
  <c r="L1915" i="12" s="1"/>
  <c r="K2099" i="12"/>
  <c r="L2099" i="12" s="1"/>
  <c r="K2097" i="12"/>
  <c r="L2097" i="12" s="1"/>
  <c r="K2088" i="12"/>
  <c r="L2088" i="12" s="1"/>
  <c r="K2085" i="12"/>
  <c r="L2085" i="12" s="1"/>
  <c r="K2073" i="12"/>
  <c r="L2073" i="12" s="1"/>
  <c r="K2069" i="12"/>
  <c r="L2069" i="12" s="1"/>
  <c r="K2061" i="12"/>
  <c r="L2061" i="12" s="1"/>
  <c r="K2059" i="12"/>
  <c r="L2059" i="12" s="1"/>
  <c r="K2044" i="12"/>
  <c r="L2044" i="12" s="1"/>
  <c r="K2034" i="12"/>
  <c r="L2034" i="12" s="1"/>
  <c r="K2020" i="12"/>
  <c r="L2020" i="12" s="1"/>
  <c r="K2014" i="12"/>
  <c r="L2014" i="12" s="1"/>
  <c r="K2012" i="12"/>
  <c r="L2012" i="12" s="1"/>
  <c r="K2010" i="12"/>
  <c r="L2010" i="12" s="1"/>
  <c r="K2001" i="12"/>
  <c r="L2001" i="12" s="1"/>
  <c r="K1996" i="12"/>
  <c r="L1996" i="12" s="1"/>
  <c r="K1982" i="12"/>
  <c r="L1982" i="12" s="1"/>
  <c r="K1970" i="12"/>
  <c r="L1970" i="12" s="1"/>
  <c r="K1965" i="12"/>
  <c r="L1965" i="12" s="1"/>
  <c r="K1959" i="12"/>
  <c r="L1959" i="12" s="1"/>
  <c r="K1950" i="12"/>
  <c r="L1950" i="12" s="1"/>
  <c r="K1945" i="12"/>
  <c r="L1945" i="12" s="1"/>
  <c r="K1942" i="12"/>
  <c r="L1942" i="12" s="1"/>
  <c r="K1929" i="12"/>
  <c r="L1929" i="12" s="1"/>
  <c r="K2096" i="12"/>
  <c r="L2096" i="12" s="1"/>
  <c r="K2086" i="12"/>
  <c r="L2086" i="12" s="1"/>
  <c r="K2058" i="12"/>
  <c r="L2058" i="12" s="1"/>
  <c r="K2054" i="12"/>
  <c r="L2054" i="12" s="1"/>
  <c r="K2052" i="12"/>
  <c r="L2052" i="12" s="1"/>
  <c r="K2040" i="12"/>
  <c r="L2040" i="12" s="1"/>
  <c r="K2037" i="12"/>
  <c r="L2037" i="12" s="1"/>
  <c r="K2033" i="12"/>
  <c r="L2033" i="12" s="1"/>
  <c r="K2021" i="12"/>
  <c r="L2021" i="12" s="1"/>
  <c r="K2007" i="12"/>
  <c r="L2007" i="12" s="1"/>
  <c r="K1995" i="12"/>
  <c r="L1995" i="12" s="1"/>
  <c r="K1990" i="12"/>
  <c r="L1990" i="12" s="1"/>
  <c r="K1983" i="12"/>
  <c r="L1983" i="12" s="1"/>
  <c r="K1981" i="12"/>
  <c r="L1981" i="12" s="1"/>
  <c r="K1978" i="12"/>
  <c r="L1978" i="12" s="1"/>
  <c r="K1976" i="12"/>
  <c r="L1976" i="12" s="1"/>
  <c r="K1973" i="12"/>
  <c r="L1973" i="12" s="1"/>
  <c r="K1971" i="12"/>
  <c r="L1971" i="12" s="1"/>
  <c r="K1966" i="12"/>
  <c r="L1966" i="12" s="1"/>
  <c r="K1964" i="12"/>
  <c r="L1964" i="12" s="1"/>
  <c r="K1962" i="12"/>
  <c r="L1962" i="12" s="1"/>
  <c r="K1960" i="12"/>
  <c r="L1960" i="12" s="1"/>
  <c r="K1954" i="12"/>
  <c r="L1954" i="12" s="1"/>
  <c r="K1946" i="12"/>
  <c r="L1946" i="12" s="1"/>
  <c r="K1939" i="12"/>
  <c r="L1939" i="12" s="1"/>
  <c r="K1937" i="12"/>
  <c r="L1937" i="12" s="1"/>
  <c r="K1935" i="12"/>
  <c r="L1935" i="12" s="1"/>
  <c r="K1930" i="12"/>
  <c r="L1930" i="12" s="1"/>
  <c r="K1908" i="12"/>
  <c r="L1908" i="12" s="1"/>
  <c r="K1905" i="12"/>
  <c r="L1905" i="12" s="1"/>
  <c r="K2095" i="12"/>
  <c r="L2095" i="12" s="1"/>
  <c r="K2093" i="12"/>
  <c r="L2093" i="12" s="1"/>
  <c r="K2091" i="12"/>
  <c r="L2091" i="12" s="1"/>
  <c r="K2084" i="12"/>
  <c r="L2084" i="12" s="1"/>
  <c r="K2080" i="12"/>
  <c r="L2080" i="12" s="1"/>
  <c r="K2071" i="12"/>
  <c r="L2071" i="12" s="1"/>
  <c r="K2056" i="12"/>
  <c r="L2056" i="12" s="1"/>
  <c r="K2036" i="12"/>
  <c r="L2036" i="12" s="1"/>
  <c r="K2031" i="12"/>
  <c r="L2031" i="12" s="1"/>
  <c r="K2018" i="12"/>
  <c r="L2018" i="12" s="1"/>
  <c r="K2016" i="12"/>
  <c r="L2016" i="12" s="1"/>
  <c r="K2013" i="12"/>
  <c r="L2013" i="12" s="1"/>
  <c r="K2009" i="12"/>
  <c r="L2009" i="12" s="1"/>
  <c r="K2000" i="12"/>
  <c r="L2000" i="12" s="1"/>
  <c r="K1992" i="12"/>
  <c r="L1992" i="12" s="1"/>
  <c r="K1977" i="12"/>
  <c r="L1977" i="12" s="1"/>
  <c r="K1972" i="12"/>
  <c r="L1972" i="12" s="1"/>
  <c r="K1968" i="12"/>
  <c r="L1968" i="12" s="1"/>
  <c r="K1963" i="12"/>
  <c r="L1963" i="12" s="1"/>
  <c r="K1961" i="12"/>
  <c r="L1961" i="12" s="1"/>
  <c r="K1957" i="12"/>
  <c r="L1957" i="12" s="1"/>
  <c r="K1951" i="12"/>
  <c r="L1951" i="12" s="1"/>
  <c r="K1944" i="12"/>
  <c r="L1944" i="12" s="1"/>
  <c r="K1941" i="12"/>
  <c r="L1941" i="12" s="1"/>
  <c r="K1933" i="12"/>
  <c r="L1933" i="12" s="1"/>
  <c r="K1926" i="12"/>
  <c r="L1926" i="12" s="1"/>
  <c r="K1913" i="12"/>
  <c r="L1913" i="12" s="1"/>
  <c r="K2092" i="12"/>
  <c r="L2092" i="12" s="1"/>
  <c r="K2083" i="12"/>
  <c r="L2083" i="12" s="1"/>
  <c r="K2081" i="12"/>
  <c r="L2081" i="12" s="1"/>
  <c r="K2072" i="12"/>
  <c r="L2072" i="12" s="1"/>
  <c r="K2070" i="12"/>
  <c r="L2070" i="12" s="1"/>
  <c r="K2067" i="12"/>
  <c r="L2067" i="12" s="1"/>
  <c r="K2057" i="12"/>
  <c r="L2057" i="12" s="1"/>
  <c r="K2055" i="12"/>
  <c r="L2055" i="12" s="1"/>
  <c r="K2053" i="12"/>
  <c r="L2053" i="12" s="1"/>
  <c r="K2048" i="12"/>
  <c r="L2048" i="12" s="1"/>
  <c r="K2043" i="12"/>
  <c r="L2043" i="12" s="1"/>
  <c r="K2035" i="12"/>
  <c r="L2035" i="12" s="1"/>
  <c r="K2019" i="12"/>
  <c r="L2019" i="12" s="1"/>
  <c r="K2008" i="12"/>
  <c r="L2008" i="12" s="1"/>
  <c r="K2006" i="12"/>
  <c r="L2006" i="12" s="1"/>
  <c r="K1999" i="12"/>
  <c r="L1999" i="12" s="1"/>
  <c r="K1993" i="12"/>
  <c r="L1993" i="12" s="1"/>
  <c r="K1969" i="12"/>
  <c r="L1969" i="12" s="1"/>
  <c r="K1958" i="12"/>
  <c r="L1958" i="12" s="1"/>
  <c r="K1956" i="12"/>
  <c r="L1956" i="12" s="1"/>
  <c r="K1952" i="12"/>
  <c r="L1952" i="12" s="1"/>
  <c r="K1947" i="12"/>
  <c r="L1947" i="12" s="1"/>
  <c r="K1934" i="12"/>
  <c r="L1934" i="12" s="1"/>
  <c r="K1932" i="12"/>
  <c r="L1932" i="12" s="1"/>
  <c r="K1925" i="12"/>
  <c r="L1925" i="12" s="1"/>
  <c r="K1921" i="12"/>
  <c r="L1921" i="12" s="1"/>
  <c r="K1914" i="12"/>
  <c r="L1914" i="12" s="1"/>
  <c r="K1906" i="12"/>
  <c r="L1906" i="12" s="1"/>
  <c r="K1904" i="12"/>
  <c r="L1904" i="12" s="1"/>
  <c r="K1901" i="12"/>
  <c r="L1901" i="12" s="1"/>
  <c r="K1843" i="12"/>
  <c r="L1843" i="12" s="1"/>
  <c r="K1787" i="12"/>
  <c r="L1787" i="12" s="1"/>
  <c r="K1748" i="12"/>
  <c r="L1748" i="12" s="1"/>
  <c r="K1725" i="12"/>
  <c r="L1725" i="12" s="1"/>
  <c r="K1693" i="12"/>
  <c r="L1693" i="12" s="1"/>
  <c r="K1688" i="12"/>
  <c r="L1688" i="12" s="1"/>
  <c r="K1848" i="12"/>
  <c r="L1848" i="12" s="1"/>
  <c r="K1809" i="12"/>
  <c r="L1809" i="12" s="1"/>
  <c r="K1788" i="12"/>
  <c r="L1788" i="12" s="1"/>
  <c r="K1767" i="12"/>
  <c r="L1767" i="12" s="1"/>
  <c r="K1763" i="12"/>
  <c r="L1763" i="12" s="1"/>
  <c r="K1749" i="12"/>
  <c r="L1749" i="12" s="1"/>
  <c r="K1726" i="12"/>
  <c r="L1726" i="12" s="1"/>
  <c r="K1716" i="12"/>
  <c r="L1716" i="12" s="1"/>
  <c r="K1861" i="12"/>
  <c r="L1861" i="12" s="1"/>
  <c r="K1766" i="12"/>
  <c r="L1766" i="12" s="1"/>
  <c r="K1723" i="12"/>
  <c r="L1723" i="12" s="1"/>
  <c r="K1810" i="12"/>
  <c r="L1810" i="12" s="1"/>
  <c r="K1778" i="12"/>
  <c r="L1778" i="12" s="1"/>
  <c r="K1776" i="12"/>
  <c r="L1776" i="12" s="1"/>
  <c r="K1850" i="12"/>
  <c r="L1850" i="12" s="1"/>
  <c r="K1837" i="12"/>
  <c r="L1837" i="12" s="1"/>
  <c r="K1789" i="12"/>
  <c r="L1789" i="12" s="1"/>
  <c r="K1779" i="12"/>
  <c r="L1779" i="12" s="1"/>
  <c r="K1777" i="12"/>
  <c r="L1777" i="12" s="1"/>
  <c r="K1736" i="12"/>
  <c r="L1736" i="12" s="1"/>
  <c r="K1727" i="12"/>
  <c r="L1727" i="12" s="1"/>
  <c r="K1759" i="12"/>
  <c r="L1759" i="12" s="1"/>
  <c r="K1752" i="12"/>
  <c r="L1752" i="12" s="1"/>
  <c r="K1870" i="12"/>
  <c r="L1870" i="12" s="1"/>
  <c r="K1783" i="12"/>
  <c r="L1783" i="12" s="1"/>
  <c r="K1746" i="12"/>
  <c r="L1746" i="12" s="1"/>
  <c r="K1818" i="12"/>
  <c r="L1818" i="12" s="1"/>
  <c r="K1807" i="12"/>
  <c r="L1807" i="12" s="1"/>
  <c r="K1802" i="12"/>
  <c r="L1802" i="12" s="1"/>
  <c r="K1791" i="12"/>
  <c r="L1791" i="12" s="1"/>
  <c r="K1770" i="12"/>
  <c r="L1770" i="12" s="1"/>
  <c r="K1761" i="12"/>
  <c r="L1761" i="12" s="1"/>
  <c r="K1754" i="12"/>
  <c r="L1754" i="12" s="1"/>
  <c r="K1729" i="12"/>
  <c r="L1729" i="12" s="1"/>
  <c r="K1874" i="12"/>
  <c r="L1874" i="12" s="1"/>
  <c r="K1872" i="12"/>
  <c r="L1872" i="12" s="1"/>
  <c r="K1846" i="12"/>
  <c r="L1846" i="12" s="1"/>
  <c r="K1828" i="12"/>
  <c r="L1828" i="12" s="1"/>
  <c r="K1815" i="12"/>
  <c r="L1815" i="12" s="1"/>
  <c r="K1812" i="12"/>
  <c r="L1812" i="12" s="1"/>
  <c r="K1799" i="12"/>
  <c r="L1799" i="12" s="1"/>
  <c r="K1796" i="12"/>
  <c r="L1796" i="12" s="1"/>
  <c r="K1782" i="12"/>
  <c r="L1782" i="12" s="1"/>
  <c r="K1709" i="12"/>
  <c r="L1709" i="12" s="1"/>
  <c r="K1792" i="12"/>
  <c r="L1792" i="12" s="1"/>
  <c r="K1786" i="12"/>
  <c r="L1786" i="12" s="1"/>
  <c r="K1784" i="12"/>
  <c r="L1784" i="12" s="1"/>
  <c r="K1724" i="12"/>
  <c r="L1724" i="12" s="1"/>
  <c r="K1774" i="12"/>
  <c r="L1774" i="12" s="1"/>
  <c r="K1772" i="12"/>
  <c r="L1772" i="12" s="1"/>
  <c r="K1742" i="12"/>
  <c r="L1742" i="12" s="1"/>
  <c r="K1731" i="12"/>
  <c r="L1731" i="12" s="1"/>
  <c r="K1698" i="12"/>
  <c r="L1698" i="12" s="1"/>
  <c r="K1876" i="12"/>
  <c r="L1876" i="12" s="1"/>
  <c r="K1863" i="12"/>
  <c r="L1863" i="12" s="1"/>
  <c r="K1859" i="12"/>
  <c r="L1859" i="12" s="1"/>
  <c r="K1857" i="12"/>
  <c r="L1857" i="12" s="1"/>
  <c r="K1854" i="12"/>
  <c r="L1854" i="12" s="1"/>
  <c r="K1851" i="12"/>
  <c r="L1851" i="12" s="1"/>
  <c r="K1847" i="12"/>
  <c r="L1847" i="12" s="1"/>
  <c r="K1845" i="12"/>
  <c r="L1845" i="12" s="1"/>
  <c r="K1838" i="12"/>
  <c r="L1838" i="12" s="1"/>
  <c r="K1836" i="12"/>
  <c r="L1836" i="12" s="1"/>
  <c r="K1834" i="12"/>
  <c r="L1834" i="12" s="1"/>
  <c r="K1823" i="12"/>
  <c r="L1823" i="12" s="1"/>
  <c r="K1806" i="12"/>
  <c r="L1806" i="12" s="1"/>
  <c r="K1803" i="12"/>
  <c r="L1803" i="12" s="1"/>
  <c r="K1797" i="12"/>
  <c r="L1797" i="12" s="1"/>
  <c r="K1795" i="12"/>
  <c r="L1795" i="12" s="1"/>
  <c r="K1775" i="12"/>
  <c r="L1775" i="12" s="1"/>
  <c r="K1773" i="12"/>
  <c r="L1773" i="12" s="1"/>
  <c r="K1771" i="12"/>
  <c r="L1771" i="12" s="1"/>
  <c r="K1768" i="12"/>
  <c r="L1768" i="12" s="1"/>
  <c r="K1762" i="12"/>
  <c r="L1762" i="12" s="1"/>
  <c r="K1760" i="12"/>
  <c r="L1760" i="12" s="1"/>
  <c r="K1758" i="12"/>
  <c r="L1758" i="12" s="1"/>
  <c r="K1755" i="12"/>
  <c r="L1755" i="12" s="1"/>
  <c r="K1753" i="12"/>
  <c r="L1753" i="12" s="1"/>
  <c r="K1751" i="12"/>
  <c r="L1751" i="12" s="1"/>
  <c r="K1744" i="12"/>
  <c r="L1744" i="12" s="1"/>
  <c r="K1740" i="12"/>
  <c r="L1740" i="12" s="1"/>
  <c r="K1737" i="12"/>
  <c r="L1737" i="12" s="1"/>
  <c r="K1735" i="12"/>
  <c r="L1735" i="12" s="1"/>
  <c r="K1732" i="12"/>
  <c r="L1732" i="12" s="1"/>
  <c r="K1730" i="12"/>
  <c r="L1730" i="12" s="1"/>
  <c r="K1728" i="12"/>
  <c r="L1728" i="12" s="1"/>
  <c r="K1722" i="12"/>
  <c r="L1722" i="12" s="1"/>
  <c r="K1718" i="12"/>
  <c r="L1718" i="12" s="1"/>
  <c r="K1714" i="12"/>
  <c r="L1714" i="12" s="1"/>
  <c r="K1712" i="12"/>
  <c r="L1712" i="12" s="1"/>
  <c r="K1701" i="12"/>
  <c r="L1701" i="12" s="1"/>
  <c r="K1699" i="12"/>
  <c r="L1699" i="12" s="1"/>
  <c r="K1696" i="12"/>
  <c r="L1696" i="12" s="1"/>
  <c r="K1691" i="12"/>
  <c r="L1691" i="12" s="1"/>
  <c r="K1877" i="12"/>
  <c r="L1877" i="12" s="1"/>
  <c r="K1873" i="12"/>
  <c r="L1873" i="12" s="1"/>
  <c r="K1871" i="12"/>
  <c r="L1871" i="12" s="1"/>
  <c r="K1869" i="12"/>
  <c r="L1869" i="12" s="1"/>
  <c r="K1866" i="12"/>
  <c r="L1866" i="12" s="1"/>
  <c r="K1862" i="12"/>
  <c r="L1862" i="12" s="1"/>
  <c r="K1860" i="12"/>
  <c r="L1860" i="12" s="1"/>
  <c r="K1858" i="12"/>
  <c r="L1858" i="12" s="1"/>
  <c r="K1855" i="12"/>
  <c r="L1855" i="12" s="1"/>
  <c r="K1833" i="12"/>
  <c r="L1833" i="12" s="1"/>
  <c r="K1830" i="12"/>
  <c r="L1830" i="12" s="1"/>
  <c r="K1822" i="12"/>
  <c r="L1822" i="12" s="1"/>
  <c r="K1816" i="12"/>
  <c r="L1816" i="12" s="1"/>
  <c r="K1814" i="12"/>
  <c r="L1814" i="12" s="1"/>
  <c r="K1811" i="12"/>
  <c r="L1811" i="12" s="1"/>
  <c r="K1798" i="12"/>
  <c r="L1798" i="12" s="1"/>
  <c r="K1785" i="12"/>
  <c r="L1785" i="12" s="1"/>
  <c r="K1780" i="12"/>
  <c r="L1780" i="12" s="1"/>
  <c r="K1756" i="12"/>
  <c r="L1756" i="12" s="1"/>
  <c r="K1743" i="12"/>
  <c r="L1743" i="12" s="1"/>
  <c r="K1741" i="12"/>
  <c r="L1741" i="12" s="1"/>
  <c r="K1738" i="12"/>
  <c r="L1738" i="12" s="1"/>
  <c r="K1734" i="12"/>
  <c r="L1734" i="12" s="1"/>
  <c r="K1717" i="12"/>
  <c r="L1717" i="12" s="1"/>
  <c r="K1713" i="12"/>
  <c r="L1713" i="12" s="1"/>
  <c r="K1711" i="12"/>
  <c r="L1711" i="12" s="1"/>
  <c r="K1708" i="12"/>
  <c r="L1708" i="12" s="1"/>
  <c r="K1700" i="12"/>
  <c r="L1700" i="12" s="1"/>
  <c r="K1692" i="12"/>
  <c r="L1692" i="12" s="1"/>
  <c r="K1640" i="12"/>
  <c r="L1640" i="12" s="1"/>
  <c r="K1588" i="12"/>
  <c r="L1588" i="12" s="1"/>
  <c r="K1637" i="12"/>
  <c r="L1637" i="12" s="1"/>
  <c r="K1596" i="12"/>
  <c r="L1596" i="12" s="1"/>
  <c r="K1589" i="12"/>
  <c r="L1589" i="12" s="1"/>
  <c r="K1520" i="12"/>
  <c r="L1520" i="12" s="1"/>
  <c r="K1497" i="12"/>
  <c r="L1497" i="12" s="1"/>
  <c r="K1661" i="12"/>
  <c r="L1661" i="12" s="1"/>
  <c r="K1655" i="12"/>
  <c r="L1655" i="12" s="1"/>
  <c r="K1652" i="12"/>
  <c r="L1652" i="12" s="1"/>
  <c r="K1646" i="12"/>
  <c r="L1646" i="12" s="1"/>
  <c r="K1643" i="12"/>
  <c r="L1643" i="12" s="1"/>
  <c r="K1639" i="12"/>
  <c r="L1639" i="12" s="1"/>
  <c r="K1636" i="12"/>
  <c r="L1636" i="12" s="1"/>
  <c r="K1634" i="12"/>
  <c r="L1634" i="12" s="1"/>
  <c r="K1631" i="12"/>
  <c r="L1631" i="12" s="1"/>
  <c r="K1628" i="12"/>
  <c r="L1628" i="12" s="1"/>
  <c r="K1619" i="12"/>
  <c r="L1619" i="12" s="1"/>
  <c r="K1616" i="12"/>
  <c r="L1616" i="12" s="1"/>
  <c r="K1603" i="12"/>
  <c r="L1603" i="12" s="1"/>
  <c r="K1601" i="12"/>
  <c r="L1601" i="12" s="1"/>
  <c r="K1599" i="12"/>
  <c r="L1599" i="12" s="1"/>
  <c r="K1594" i="12"/>
  <c r="L1594" i="12" s="1"/>
  <c r="K1591" i="12"/>
  <c r="L1591" i="12" s="1"/>
  <c r="K1586" i="12"/>
  <c r="L1586" i="12" s="1"/>
  <c r="K1583" i="12"/>
  <c r="L1583" i="12" s="1"/>
  <c r="K1580" i="12"/>
  <c r="L1580" i="12" s="1"/>
  <c r="K1578" i="12"/>
  <c r="L1578" i="12" s="1"/>
  <c r="K1576" i="12"/>
  <c r="L1576" i="12" s="1"/>
  <c r="K1570" i="12"/>
  <c r="L1570" i="12" s="1"/>
  <c r="K1562" i="12"/>
  <c r="L1562" i="12" s="1"/>
  <c r="K1559" i="12"/>
  <c r="L1559" i="12" s="1"/>
  <c r="K1554" i="12"/>
  <c r="L1554" i="12" s="1"/>
  <c r="K1552" i="12"/>
  <c r="L1552" i="12" s="1"/>
  <c r="K1550" i="12"/>
  <c r="L1550" i="12" s="1"/>
  <c r="K1544" i="12"/>
  <c r="L1544" i="12" s="1"/>
  <c r="K1542" i="12"/>
  <c r="L1542" i="12" s="1"/>
  <c r="K1540" i="12"/>
  <c r="L1540" i="12" s="1"/>
  <c r="K1538" i="12"/>
  <c r="L1538" i="12" s="1"/>
  <c r="K1536" i="12"/>
  <c r="L1536" i="12" s="1"/>
  <c r="K1534" i="12"/>
  <c r="L1534" i="12" s="1"/>
  <c r="K1532" i="12"/>
  <c r="L1532" i="12" s="1"/>
  <c r="K1530" i="12"/>
  <c r="L1530" i="12" s="1"/>
  <c r="K1528" i="12"/>
  <c r="L1528" i="12" s="1"/>
  <c r="K1524" i="12"/>
  <c r="L1524" i="12" s="1"/>
  <c r="K1522" i="12"/>
  <c r="L1522" i="12" s="1"/>
  <c r="K1516" i="12"/>
  <c r="L1516" i="12" s="1"/>
  <c r="K1508" i="12"/>
  <c r="L1508" i="12" s="1"/>
  <c r="K1506" i="12"/>
  <c r="L1506" i="12" s="1"/>
  <c r="K1503" i="12"/>
  <c r="L1503" i="12" s="1"/>
  <c r="K1500" i="12"/>
  <c r="L1500" i="12" s="1"/>
  <c r="K1498" i="12"/>
  <c r="L1498" i="12" s="1"/>
  <c r="K1495" i="12"/>
  <c r="L1495" i="12" s="1"/>
  <c r="K1493" i="12"/>
  <c r="L1493" i="12" s="1"/>
  <c r="K1491" i="12"/>
  <c r="L1491" i="12" s="1"/>
  <c r="K1665" i="12"/>
  <c r="K1654" i="12"/>
  <c r="L1654" i="12" s="1"/>
  <c r="K1645" i="12"/>
  <c r="L1645" i="12" s="1"/>
  <c r="K1642" i="12"/>
  <c r="L1642" i="12" s="1"/>
  <c r="K1638" i="12"/>
  <c r="L1638" i="12" s="1"/>
  <c r="K1633" i="12"/>
  <c r="L1633" i="12" s="1"/>
  <c r="K1630" i="12"/>
  <c r="L1630" i="12" s="1"/>
  <c r="K1627" i="12"/>
  <c r="L1627" i="12" s="1"/>
  <c r="K1622" i="12"/>
  <c r="L1622" i="12" s="1"/>
  <c r="K1615" i="12"/>
  <c r="L1615" i="12" s="1"/>
  <c r="K1611" i="12"/>
  <c r="L1611" i="12" s="1"/>
  <c r="K1607" i="12"/>
  <c r="L1607" i="12" s="1"/>
  <c r="K1604" i="12"/>
  <c r="L1604" i="12" s="1"/>
  <c r="K1602" i="12"/>
  <c r="L1602" i="12" s="1"/>
  <c r="K1600" i="12"/>
  <c r="L1600" i="12" s="1"/>
  <c r="K1598" i="12"/>
  <c r="L1598" i="12" s="1"/>
  <c r="K1595" i="12"/>
  <c r="L1595" i="12" s="1"/>
  <c r="K1587" i="12"/>
  <c r="L1587" i="12" s="1"/>
  <c r="K1585" i="12"/>
  <c r="L1585" i="12" s="1"/>
  <c r="K1582" i="12"/>
  <c r="L1582" i="12" s="1"/>
  <c r="K1579" i="12"/>
  <c r="L1579" i="12" s="1"/>
  <c r="K1577" i="12"/>
  <c r="L1577" i="12" s="1"/>
  <c r="K1575" i="12"/>
  <c r="L1575" i="12" s="1"/>
  <c r="K1573" i="12"/>
  <c r="L1573" i="12" s="1"/>
  <c r="K1571" i="12"/>
  <c r="L1571" i="12" s="1"/>
  <c r="K1568" i="12"/>
  <c r="L1568" i="12" s="1"/>
  <c r="K1563" i="12"/>
  <c r="L1563" i="12" s="1"/>
  <c r="K1558" i="12"/>
  <c r="L1558" i="12" s="1"/>
  <c r="K1555" i="12"/>
  <c r="L1555" i="12" s="1"/>
  <c r="K1553" i="12"/>
  <c r="L1553" i="12" s="1"/>
  <c r="K1551" i="12"/>
  <c r="L1551" i="12" s="1"/>
  <c r="K1549" i="12"/>
  <c r="L1549" i="12" s="1"/>
  <c r="K1543" i="12"/>
  <c r="L1543" i="12" s="1"/>
  <c r="K1541" i="12"/>
  <c r="L1541" i="12" s="1"/>
  <c r="K1537" i="12"/>
  <c r="L1537" i="12" s="1"/>
  <c r="K1535" i="12"/>
  <c r="L1535" i="12" s="1"/>
  <c r="K1529" i="12"/>
  <c r="L1529" i="12" s="1"/>
  <c r="K1526" i="12"/>
  <c r="L1526" i="12" s="1"/>
  <c r="K1523" i="12"/>
  <c r="L1523" i="12" s="1"/>
  <c r="K1519" i="12"/>
  <c r="L1519" i="12" s="1"/>
  <c r="K1517" i="12"/>
  <c r="L1517" i="12" s="1"/>
  <c r="K1507" i="12"/>
  <c r="L1507" i="12" s="1"/>
  <c r="K1505" i="12"/>
  <c r="L1505" i="12" s="1"/>
  <c r="K1502" i="12"/>
  <c r="L1502" i="12" s="1"/>
  <c r="K1499" i="12"/>
  <c r="L1499" i="12" s="1"/>
  <c r="K1494" i="12"/>
  <c r="L1494" i="12" s="1"/>
  <c r="K1381" i="12"/>
  <c r="L1381" i="12" s="1"/>
  <c r="K1371" i="12"/>
  <c r="L1371" i="12" s="1"/>
  <c r="K1360" i="12"/>
  <c r="L1360" i="12" s="1"/>
  <c r="K1444" i="12"/>
  <c r="L1444" i="12" s="1"/>
  <c r="K1411" i="12"/>
  <c r="L1411" i="12" s="1"/>
  <c r="K1385" i="12"/>
  <c r="L1385" i="12" s="1"/>
  <c r="K1376" i="12"/>
  <c r="L1376" i="12" s="1"/>
  <c r="K1344" i="12"/>
  <c r="L1344" i="12" s="1"/>
  <c r="K1324" i="12"/>
  <c r="L1324" i="12" s="1"/>
  <c r="K1405" i="12"/>
  <c r="L1405" i="12" s="1"/>
  <c r="K1382" i="12"/>
  <c r="L1382" i="12" s="1"/>
  <c r="K1366" i="12"/>
  <c r="L1366" i="12" s="1"/>
  <c r="K1361" i="12"/>
  <c r="L1361" i="12" s="1"/>
  <c r="K1350" i="12"/>
  <c r="L1350" i="12" s="1"/>
  <c r="K1346" i="12"/>
  <c r="L1346" i="12" s="1"/>
  <c r="K1320" i="12"/>
  <c r="L1320" i="12" s="1"/>
  <c r="K1446" i="12"/>
  <c r="L1446" i="12" s="1"/>
  <c r="K1442" i="12"/>
  <c r="L1442" i="12" s="1"/>
  <c r="K1393" i="12"/>
  <c r="L1393" i="12" s="1"/>
  <c r="K1391" i="12"/>
  <c r="L1391" i="12" s="1"/>
  <c r="K1472" i="12"/>
  <c r="L1472" i="12" s="1"/>
  <c r="K1457" i="12"/>
  <c r="L1457" i="12" s="1"/>
  <c r="K1409" i="12"/>
  <c r="L1409" i="12" s="1"/>
  <c r="K1395" i="12"/>
  <c r="L1395" i="12" s="1"/>
  <c r="K1392" i="12"/>
  <c r="L1392" i="12" s="1"/>
  <c r="K1322" i="12"/>
  <c r="L1322" i="12" s="1"/>
  <c r="K1318" i="12"/>
  <c r="L1318" i="12" s="1"/>
  <c r="K1313" i="12"/>
  <c r="L1313" i="12" s="1"/>
  <c r="K1310" i="12"/>
  <c r="L1310" i="12" s="1"/>
  <c r="K1459" i="12"/>
  <c r="L1459" i="12" s="1"/>
  <c r="K1388" i="12"/>
  <c r="L1388" i="12" s="1"/>
  <c r="K1373" i="12"/>
  <c r="L1373" i="12" s="1"/>
  <c r="K1367" i="12"/>
  <c r="L1367" i="12" s="1"/>
  <c r="K1363" i="12"/>
  <c r="L1363" i="12" s="1"/>
  <c r="K1348" i="12"/>
  <c r="L1348" i="12" s="1"/>
  <c r="K1345" i="12"/>
  <c r="L1345" i="12" s="1"/>
  <c r="K1343" i="12"/>
  <c r="L1343" i="12" s="1"/>
  <c r="K1315" i="12"/>
  <c r="L1315" i="12" s="1"/>
  <c r="K1311" i="12"/>
  <c r="L1311" i="12" s="1"/>
  <c r="K1309" i="12"/>
  <c r="L1309" i="12" s="1"/>
  <c r="K1182" i="12"/>
  <c r="L1182" i="12" s="1"/>
  <c r="K1181" i="12"/>
  <c r="L1181" i="12" s="1"/>
  <c r="K1264" i="12"/>
  <c r="L1264" i="12" s="1"/>
  <c r="K1170" i="12"/>
  <c r="L1170" i="12" s="1"/>
  <c r="K1197" i="12"/>
  <c r="L1197" i="12" s="1"/>
  <c r="K1196" i="12"/>
  <c r="L1196" i="12" s="1"/>
  <c r="K1291" i="12"/>
  <c r="K1289" i="12"/>
  <c r="L1289" i="12" s="1"/>
  <c r="K1285" i="12"/>
  <c r="L1285" i="12" s="1"/>
  <c r="K1283" i="12"/>
  <c r="L1283" i="12" s="1"/>
  <c r="K1278" i="12"/>
  <c r="L1278" i="12" s="1"/>
  <c r="K1276" i="12"/>
  <c r="L1276" i="12" s="1"/>
  <c r="K1274" i="12"/>
  <c r="L1274" i="12" s="1"/>
  <c r="K1270" i="12"/>
  <c r="L1270" i="12" s="1"/>
  <c r="K1268" i="12"/>
  <c r="L1268" i="12" s="1"/>
  <c r="K1262" i="12"/>
  <c r="L1262" i="12" s="1"/>
  <c r="K1258" i="12"/>
  <c r="L1258" i="12" s="1"/>
  <c r="K1251" i="12"/>
  <c r="L1251" i="12" s="1"/>
  <c r="K1247" i="12"/>
  <c r="L1247" i="12" s="1"/>
  <c r="K1242" i="12"/>
  <c r="L1242" i="12" s="1"/>
  <c r="K1239" i="12"/>
  <c r="L1239" i="12" s="1"/>
  <c r="K1237" i="12"/>
  <c r="L1237" i="12" s="1"/>
  <c r="K1233" i="12"/>
  <c r="L1233" i="12" s="1"/>
  <c r="K1228" i="12"/>
  <c r="L1228" i="12" s="1"/>
  <c r="K1224" i="12"/>
  <c r="L1224" i="12" s="1"/>
  <c r="K1222" i="12"/>
  <c r="L1222" i="12" s="1"/>
  <c r="K1217" i="12"/>
  <c r="L1217" i="12" s="1"/>
  <c r="K1213" i="12"/>
  <c r="L1213" i="12" s="1"/>
  <c r="K1206" i="12"/>
  <c r="L1206" i="12" s="1"/>
  <c r="K1202" i="12"/>
  <c r="L1202" i="12" s="1"/>
  <c r="K1194" i="12"/>
  <c r="L1194" i="12" s="1"/>
  <c r="K1190" i="12"/>
  <c r="L1190" i="12" s="1"/>
  <c r="K1188" i="12"/>
  <c r="L1188" i="12" s="1"/>
  <c r="K1186" i="12"/>
  <c r="L1186" i="12" s="1"/>
  <c r="K1179" i="12"/>
  <c r="L1179" i="12" s="1"/>
  <c r="K1177" i="12"/>
  <c r="L1177" i="12" s="1"/>
  <c r="K1168" i="12"/>
  <c r="L1168" i="12" s="1"/>
  <c r="K1160" i="12"/>
  <c r="L1160" i="12" s="1"/>
  <c r="K1157" i="12"/>
  <c r="L1157" i="12" s="1"/>
  <c r="K1155" i="12"/>
  <c r="L1155" i="12" s="1"/>
  <c r="K1146" i="12"/>
  <c r="L1146" i="12" s="1"/>
  <c r="K1142" i="12"/>
  <c r="L1142" i="12" s="1"/>
  <c r="K1138" i="12"/>
  <c r="L1138" i="12" s="1"/>
  <c r="K1147" i="12"/>
  <c r="L1147" i="12" s="1"/>
  <c r="K1288" i="12"/>
  <c r="L1288" i="12" s="1"/>
  <c r="K1284" i="12"/>
  <c r="L1284" i="12" s="1"/>
  <c r="K1282" i="12"/>
  <c r="L1282" i="12" s="1"/>
  <c r="K1277" i="12"/>
  <c r="L1277" i="12" s="1"/>
  <c r="K1275" i="12"/>
  <c r="L1275" i="12" s="1"/>
  <c r="K1271" i="12"/>
  <c r="L1271" i="12" s="1"/>
  <c r="K1269" i="12"/>
  <c r="L1269" i="12" s="1"/>
  <c r="K1266" i="12"/>
  <c r="L1266" i="12" s="1"/>
  <c r="K1263" i="12"/>
  <c r="L1263" i="12" s="1"/>
  <c r="K1261" i="12"/>
  <c r="L1261" i="12" s="1"/>
  <c r="K1259" i="12"/>
  <c r="L1259" i="12" s="1"/>
  <c r="K1257" i="12"/>
  <c r="L1257" i="12" s="1"/>
  <c r="K1250" i="12"/>
  <c r="L1250" i="12" s="1"/>
  <c r="K1248" i="12"/>
  <c r="L1248" i="12" s="1"/>
  <c r="K1241" i="12"/>
  <c r="L1241" i="12" s="1"/>
  <c r="K1238" i="12"/>
  <c r="L1238" i="12" s="1"/>
  <c r="K1236" i="12"/>
  <c r="L1236" i="12" s="1"/>
  <c r="K1232" i="12"/>
  <c r="L1232" i="12" s="1"/>
  <c r="K1227" i="12"/>
  <c r="L1227" i="12" s="1"/>
  <c r="K1223" i="12"/>
  <c r="L1223" i="12" s="1"/>
  <c r="K1218" i="12"/>
  <c r="L1218" i="12" s="1"/>
  <c r="K1216" i="12"/>
  <c r="L1216" i="12" s="1"/>
  <c r="K1212" i="12"/>
  <c r="L1212" i="12" s="1"/>
  <c r="K1210" i="12"/>
  <c r="L1210" i="12" s="1"/>
  <c r="K1205" i="12"/>
  <c r="L1205" i="12" s="1"/>
  <c r="K1203" i="12"/>
  <c r="L1203" i="12" s="1"/>
  <c r="K1201" i="12"/>
  <c r="L1201" i="12" s="1"/>
  <c r="K1191" i="12"/>
  <c r="L1191" i="12" s="1"/>
  <c r="K1176" i="12"/>
  <c r="L1176" i="12" s="1"/>
  <c r="K1167" i="12"/>
  <c r="L1167" i="12" s="1"/>
  <c r="K1165" i="12"/>
  <c r="L1165" i="12" s="1"/>
  <c r="K1163" i="12"/>
  <c r="L1163" i="12" s="1"/>
  <c r="K1156" i="12"/>
  <c r="L1156" i="12" s="1"/>
  <c r="K1152" i="12"/>
  <c r="L1152" i="12" s="1"/>
  <c r="K1145" i="12"/>
  <c r="L1145" i="12" s="1"/>
  <c r="K1137" i="12"/>
  <c r="L1137" i="12" s="1"/>
  <c r="K1008" i="12"/>
  <c r="L1008" i="12" s="1"/>
  <c r="K996" i="12"/>
  <c r="L996" i="12" s="1"/>
  <c r="K1076" i="12"/>
  <c r="L1076" i="12" s="1"/>
  <c r="K993" i="12"/>
  <c r="L993" i="12" s="1"/>
  <c r="K1090" i="12"/>
  <c r="L1090" i="12" s="1"/>
  <c r="K1086" i="12"/>
  <c r="L1086" i="12" s="1"/>
  <c r="K1078" i="12"/>
  <c r="L1078" i="12" s="1"/>
  <c r="K1000" i="12"/>
  <c r="L1000" i="12" s="1"/>
  <c r="K1115" i="12"/>
  <c r="L1115" i="12" s="1"/>
  <c r="K1112" i="12"/>
  <c r="L1112" i="12" s="1"/>
  <c r="K1105" i="12"/>
  <c r="L1105" i="12" s="1"/>
  <c r="K1069" i="12"/>
  <c r="L1069" i="12" s="1"/>
  <c r="K1032" i="12"/>
  <c r="L1032" i="12" s="1"/>
  <c r="K1001" i="12"/>
  <c r="L1001" i="12" s="1"/>
  <c r="K1089" i="12"/>
  <c r="L1089" i="12" s="1"/>
  <c r="K1084" i="12"/>
  <c r="L1084" i="12" s="1"/>
  <c r="K1062" i="12"/>
  <c r="L1062" i="12" s="1"/>
  <c r="K1050" i="12"/>
  <c r="L1050" i="12" s="1"/>
  <c r="K1040" i="12"/>
  <c r="L1040" i="12" s="1"/>
  <c r="K1036" i="12"/>
  <c r="L1036" i="12" s="1"/>
  <c r="K989" i="12"/>
  <c r="L989" i="12" s="1"/>
  <c r="K982" i="12"/>
  <c r="L982" i="12" s="1"/>
  <c r="K987" i="12"/>
  <c r="L987" i="12" s="1"/>
  <c r="K1118" i="12"/>
  <c r="L1118" i="12" s="1"/>
  <c r="K1110" i="12"/>
  <c r="L1110" i="12" s="1"/>
  <c r="K1063" i="12"/>
  <c r="L1063" i="12" s="1"/>
  <c r="K1053" i="12"/>
  <c r="L1053" i="12" s="1"/>
  <c r="K1048" i="12"/>
  <c r="L1048" i="12" s="1"/>
  <c r="K1020" i="12"/>
  <c r="L1020" i="12" s="1"/>
  <c r="K1005" i="12"/>
  <c r="L1005" i="12" s="1"/>
  <c r="K995" i="12"/>
  <c r="L995" i="12" s="1"/>
  <c r="K1117" i="12"/>
  <c r="L1117" i="12" s="1"/>
  <c r="K1080" i="12"/>
  <c r="L1080" i="12" s="1"/>
  <c r="K1038" i="12"/>
  <c r="L1038" i="12" s="1"/>
  <c r="K1024" i="12"/>
  <c r="L1024" i="12" s="1"/>
  <c r="K998" i="12"/>
  <c r="L998" i="12" s="1"/>
  <c r="K990" i="12"/>
  <c r="L990" i="12" s="1"/>
  <c r="K1116" i="12"/>
  <c r="L1116" i="12" s="1"/>
  <c r="K1114" i="12"/>
  <c r="L1114" i="12" s="1"/>
  <c r="K1108" i="12"/>
  <c r="L1108" i="12" s="1"/>
  <c r="K1103" i="12"/>
  <c r="L1103" i="12" s="1"/>
  <c r="K1096" i="12"/>
  <c r="L1096" i="12" s="1"/>
  <c r="K1091" i="12"/>
  <c r="L1091" i="12" s="1"/>
  <c r="K1075" i="12"/>
  <c r="L1075" i="12" s="1"/>
  <c r="K1073" i="12"/>
  <c r="L1073" i="12" s="1"/>
  <c r="K1068" i="12"/>
  <c r="L1068" i="12" s="1"/>
  <c r="K1066" i="12"/>
  <c r="L1066" i="12" s="1"/>
  <c r="K1064" i="12"/>
  <c r="L1064" i="12" s="1"/>
  <c r="K1057" i="12"/>
  <c r="L1057" i="12" s="1"/>
  <c r="K1055" i="12"/>
  <c r="L1055" i="12" s="1"/>
  <c r="K1051" i="12"/>
  <c r="L1051" i="12" s="1"/>
  <c r="K1044" i="12"/>
  <c r="L1044" i="12" s="1"/>
  <c r="K1041" i="12"/>
  <c r="L1041" i="12" s="1"/>
  <c r="K1034" i="12"/>
  <c r="L1034" i="12" s="1"/>
  <c r="K1029" i="12"/>
  <c r="L1029" i="12" s="1"/>
  <c r="K1022" i="12"/>
  <c r="L1022" i="12" s="1"/>
  <c r="K1012" i="12"/>
  <c r="L1012" i="12" s="1"/>
  <c r="K991" i="12"/>
  <c r="L991" i="12" s="1"/>
  <c r="K986" i="12"/>
  <c r="L986" i="12" s="1"/>
  <c r="K984" i="12"/>
  <c r="L984" i="12" s="1"/>
  <c r="K980" i="12"/>
  <c r="L980" i="12" s="1"/>
  <c r="K978" i="12"/>
  <c r="L978" i="12" s="1"/>
  <c r="K1011" i="12"/>
  <c r="L1011" i="12" s="1"/>
  <c r="K1119" i="12"/>
  <c r="K1113" i="12"/>
  <c r="L1113" i="12" s="1"/>
  <c r="K1111" i="12"/>
  <c r="L1111" i="12" s="1"/>
  <c r="K1109" i="12"/>
  <c r="L1109" i="12" s="1"/>
  <c r="K1106" i="12"/>
  <c r="L1106" i="12" s="1"/>
  <c r="K1104" i="12"/>
  <c r="L1104" i="12" s="1"/>
  <c r="K1101" i="12"/>
  <c r="L1101" i="12" s="1"/>
  <c r="K1099" i="12"/>
  <c r="L1099" i="12" s="1"/>
  <c r="K1088" i="12"/>
  <c r="L1088" i="12" s="1"/>
  <c r="K1074" i="12"/>
  <c r="L1074" i="12" s="1"/>
  <c r="K1072" i="12"/>
  <c r="L1072" i="12" s="1"/>
  <c r="K1061" i="12"/>
  <c r="L1061" i="12" s="1"/>
  <c r="K1058" i="12"/>
  <c r="L1058" i="12" s="1"/>
  <c r="K1056" i="12"/>
  <c r="L1056" i="12" s="1"/>
  <c r="K1054" i="12"/>
  <c r="L1054" i="12" s="1"/>
  <c r="K1052" i="12"/>
  <c r="L1052" i="12" s="1"/>
  <c r="K1043" i="12"/>
  <c r="L1043" i="12" s="1"/>
  <c r="K1037" i="12"/>
  <c r="L1037" i="12" s="1"/>
  <c r="K1033" i="12"/>
  <c r="L1033" i="12" s="1"/>
  <c r="K1031" i="12"/>
  <c r="L1031" i="12" s="1"/>
  <c r="K1025" i="12"/>
  <c r="L1025" i="12" s="1"/>
  <c r="K1021" i="12"/>
  <c r="L1021" i="12" s="1"/>
  <c r="K1010" i="12"/>
  <c r="L1010" i="12" s="1"/>
  <c r="K994" i="12"/>
  <c r="L994" i="12" s="1"/>
  <c r="K988" i="12"/>
  <c r="L988" i="12" s="1"/>
  <c r="K985" i="12"/>
  <c r="L985" i="12" s="1"/>
  <c r="K983" i="12"/>
  <c r="L983" i="12" s="1"/>
  <c r="K981" i="12"/>
  <c r="L981" i="12" s="1"/>
  <c r="K979" i="12"/>
  <c r="L979" i="12" s="1"/>
  <c r="K977" i="12"/>
  <c r="L977" i="12" s="1"/>
  <c r="AE957" i="12"/>
  <c r="AE955" i="12"/>
  <c r="AE953" i="12"/>
  <c r="AE951" i="12"/>
  <c r="AE949" i="12"/>
  <c r="AE947" i="12"/>
  <c r="AE931" i="12"/>
  <c r="AE929" i="12"/>
  <c r="AE927" i="12"/>
  <c r="AE925" i="12"/>
  <c r="AE923" i="12"/>
  <c r="AE912" i="12"/>
  <c r="AE910" i="12"/>
  <c r="AE883" i="12"/>
  <c r="AE881" i="12"/>
  <c r="AE879" i="12"/>
  <c r="AE877" i="12"/>
  <c r="AE875" i="12"/>
  <c r="AE872" i="12"/>
  <c r="AE870" i="12"/>
  <c r="AE868" i="12"/>
  <c r="AE866" i="12"/>
  <c r="AE864" i="12"/>
  <c r="AE862" i="12"/>
  <c r="AE848" i="12"/>
  <c r="AE846" i="12"/>
  <c r="AE844" i="12"/>
  <c r="AE838" i="12"/>
  <c r="K920" i="12"/>
  <c r="L920" i="12" s="1"/>
  <c r="K858" i="12"/>
  <c r="L858" i="12" s="1"/>
  <c r="K842" i="12"/>
  <c r="L842" i="12" s="1"/>
  <c r="K838" i="12"/>
  <c r="L838" i="12" s="1"/>
  <c r="K922" i="12"/>
  <c r="L922" i="12" s="1"/>
  <c r="K946" i="12"/>
  <c r="L946" i="12" s="1"/>
  <c r="K932" i="12"/>
  <c r="L932" i="12" s="1"/>
  <c r="K948" i="12"/>
  <c r="L948" i="12" s="1"/>
  <c r="K925" i="12"/>
  <c r="L925" i="12" s="1"/>
  <c r="K900" i="12"/>
  <c r="L900" i="12" s="1"/>
  <c r="K866" i="12"/>
  <c r="L866" i="12" s="1"/>
  <c r="K887" i="12"/>
  <c r="L887" i="12" s="1"/>
  <c r="K876" i="12"/>
  <c r="L876" i="12" s="1"/>
  <c r="K957" i="12"/>
  <c r="L957" i="12" s="1"/>
  <c r="K951" i="12"/>
  <c r="L951" i="12" s="1"/>
  <c r="K943" i="12"/>
  <c r="L943" i="12" s="1"/>
  <c r="K928" i="12"/>
  <c r="L928" i="12" s="1"/>
  <c r="K902" i="12"/>
  <c r="L902" i="12" s="1"/>
  <c r="K898" i="12"/>
  <c r="L898" i="12" s="1"/>
  <c r="K891" i="12"/>
  <c r="L891" i="12" s="1"/>
  <c r="K886" i="12"/>
  <c r="L886" i="12" s="1"/>
  <c r="K879" i="12"/>
  <c r="L879" i="12" s="1"/>
  <c r="K862" i="12"/>
  <c r="L862" i="12" s="1"/>
  <c r="K856" i="12"/>
  <c r="L856" i="12" s="1"/>
  <c r="K853" i="12"/>
  <c r="L853" i="12" s="1"/>
  <c r="K851" i="12"/>
  <c r="L851" i="12" s="1"/>
  <c r="K848" i="12"/>
  <c r="L848" i="12" s="1"/>
  <c r="K947" i="12"/>
  <c r="L947" i="12" s="1"/>
  <c r="K940" i="12"/>
  <c r="L940" i="12" s="1"/>
  <c r="K936" i="12"/>
  <c r="L936" i="12" s="1"/>
  <c r="K934" i="12"/>
  <c r="L934" i="12" s="1"/>
  <c r="K893" i="12"/>
  <c r="L893" i="12" s="1"/>
  <c r="K889" i="12"/>
  <c r="L889" i="12" s="1"/>
  <c r="K841" i="12"/>
  <c r="L841" i="12" s="1"/>
  <c r="K834" i="12"/>
  <c r="L834" i="12" s="1"/>
  <c r="K832" i="12"/>
  <c r="L832" i="12" s="1"/>
  <c r="K949" i="12"/>
  <c r="L949" i="12" s="1"/>
  <c r="K944" i="12"/>
  <c r="L944" i="12" s="1"/>
  <c r="K942" i="12"/>
  <c r="L942" i="12" s="1"/>
  <c r="K929" i="12"/>
  <c r="L929" i="12" s="1"/>
  <c r="K927" i="12"/>
  <c r="L927" i="12" s="1"/>
  <c r="K916" i="12"/>
  <c r="L916" i="12" s="1"/>
  <c r="K914" i="12"/>
  <c r="L914" i="12" s="1"/>
  <c r="K912" i="12"/>
  <c r="L912" i="12" s="1"/>
  <c r="K906" i="12"/>
  <c r="L906" i="12" s="1"/>
  <c r="K888" i="12"/>
  <c r="L888" i="12" s="1"/>
  <c r="K882" i="12"/>
  <c r="L882" i="12" s="1"/>
  <c r="K880" i="12"/>
  <c r="L880" i="12" s="1"/>
  <c r="K863" i="12"/>
  <c r="L863" i="12" s="1"/>
  <c r="K844" i="12"/>
  <c r="L844" i="12" s="1"/>
  <c r="K839" i="12"/>
  <c r="L839" i="12" s="1"/>
  <c r="K836" i="12"/>
  <c r="L836" i="12" s="1"/>
  <c r="K830" i="12"/>
  <c r="L830" i="12" s="1"/>
  <c r="K828" i="12"/>
  <c r="L828" i="12" s="1"/>
  <c r="K861" i="12"/>
  <c r="L861" i="12" s="1"/>
  <c r="K955" i="12"/>
  <c r="L955" i="12" s="1"/>
  <c r="K953" i="12"/>
  <c r="L953" i="12" s="1"/>
  <c r="K939" i="12"/>
  <c r="L939" i="12" s="1"/>
  <c r="K935" i="12"/>
  <c r="L935" i="12" s="1"/>
  <c r="K930" i="12"/>
  <c r="L930" i="12" s="1"/>
  <c r="K924" i="12"/>
  <c r="L924" i="12" s="1"/>
  <c r="K917" i="12"/>
  <c r="L917" i="12" s="1"/>
  <c r="K913" i="12"/>
  <c r="L913" i="12" s="1"/>
  <c r="K910" i="12"/>
  <c r="L910" i="12" s="1"/>
  <c r="K903" i="12"/>
  <c r="L903" i="12" s="1"/>
  <c r="K901" i="12"/>
  <c r="L901" i="12" s="1"/>
  <c r="K881" i="12"/>
  <c r="L881" i="12" s="1"/>
  <c r="K877" i="12"/>
  <c r="L877" i="12" s="1"/>
  <c r="K874" i="12"/>
  <c r="L874" i="12" s="1"/>
  <c r="K852" i="12"/>
  <c r="L852" i="12" s="1"/>
  <c r="K850" i="12"/>
  <c r="L850" i="12" s="1"/>
  <c r="K847" i="12"/>
  <c r="L847" i="12" s="1"/>
  <c r="K843" i="12"/>
  <c r="L843" i="12" s="1"/>
  <c r="K835" i="12"/>
  <c r="L835" i="12" s="1"/>
  <c r="K833" i="12"/>
  <c r="L833" i="12" s="1"/>
  <c r="K831" i="12"/>
  <c r="L831" i="12" s="1"/>
  <c r="K829" i="12"/>
  <c r="L829" i="12" s="1"/>
  <c r="K827" i="12"/>
  <c r="L827" i="12" s="1"/>
  <c r="K797" i="12"/>
  <c r="L797" i="12" s="1"/>
  <c r="K795" i="12"/>
  <c r="L795" i="12" s="1"/>
  <c r="K765" i="12"/>
  <c r="L765" i="12" s="1"/>
  <c r="K704" i="12"/>
  <c r="L704" i="12" s="1"/>
  <c r="K697" i="12"/>
  <c r="L697" i="12" s="1"/>
  <c r="K803" i="12"/>
  <c r="L803" i="12" s="1"/>
  <c r="K719" i="12"/>
  <c r="L719" i="12" s="1"/>
  <c r="K714" i="12"/>
  <c r="L714" i="12" s="1"/>
  <c r="K691" i="12"/>
  <c r="L691" i="12" s="1"/>
  <c r="K784" i="12"/>
  <c r="L784" i="12" s="1"/>
  <c r="K702" i="12"/>
  <c r="L702" i="12" s="1"/>
  <c r="K689" i="12"/>
  <c r="L689" i="12" s="1"/>
  <c r="K801" i="12"/>
  <c r="L801" i="12" s="1"/>
  <c r="K791" i="12"/>
  <c r="L791" i="12" s="1"/>
  <c r="K783" i="12"/>
  <c r="L783" i="12" s="1"/>
  <c r="K748" i="12"/>
  <c r="L748" i="12" s="1"/>
  <c r="K732" i="12"/>
  <c r="L732" i="12" s="1"/>
  <c r="K729" i="12"/>
  <c r="L729" i="12" s="1"/>
  <c r="K713" i="12"/>
  <c r="L713" i="12" s="1"/>
  <c r="K701" i="12"/>
  <c r="L701" i="12" s="1"/>
  <c r="K698" i="12"/>
  <c r="L698" i="12" s="1"/>
  <c r="K802" i="12"/>
  <c r="L802" i="12" s="1"/>
  <c r="K799" i="12"/>
  <c r="L799" i="12" s="1"/>
  <c r="K780" i="12"/>
  <c r="L780" i="12" s="1"/>
  <c r="K772" i="12"/>
  <c r="L772" i="12" s="1"/>
  <c r="K767" i="12"/>
  <c r="L767" i="12" s="1"/>
  <c r="K758" i="12"/>
  <c r="L758" i="12" s="1"/>
  <c r="K749" i="12"/>
  <c r="L749" i="12" s="1"/>
  <c r="K725" i="12"/>
  <c r="L725" i="12" s="1"/>
  <c r="K716" i="12"/>
  <c r="L716" i="12" s="1"/>
  <c r="K706" i="12"/>
  <c r="L706" i="12" s="1"/>
  <c r="K699" i="12"/>
  <c r="L699" i="12" s="1"/>
  <c r="K696" i="12"/>
  <c r="L696" i="12" s="1"/>
  <c r="K690" i="12"/>
  <c r="L690" i="12" s="1"/>
  <c r="K755" i="12"/>
  <c r="L755" i="12" s="1"/>
  <c r="K744" i="12"/>
  <c r="L744" i="12" s="1"/>
  <c r="K740" i="12"/>
  <c r="L740" i="12" s="1"/>
  <c r="K738" i="12"/>
  <c r="L738" i="12" s="1"/>
  <c r="K734" i="12"/>
  <c r="L734" i="12" s="1"/>
  <c r="K726" i="12"/>
  <c r="L726" i="12" s="1"/>
  <c r="K792" i="12"/>
  <c r="L792" i="12" s="1"/>
  <c r="K787" i="12"/>
  <c r="L787" i="12" s="1"/>
  <c r="K779" i="12"/>
  <c r="L779" i="12" s="1"/>
  <c r="K777" i="12"/>
  <c r="L777" i="12" s="1"/>
  <c r="K775" i="12"/>
  <c r="L775" i="12" s="1"/>
  <c r="K773" i="12"/>
  <c r="L773" i="12" s="1"/>
  <c r="K771" i="12"/>
  <c r="L771" i="12" s="1"/>
  <c r="K764" i="12"/>
  <c r="L764" i="12" s="1"/>
  <c r="K743" i="12"/>
  <c r="L743" i="12" s="1"/>
  <c r="K736" i="12"/>
  <c r="L736" i="12" s="1"/>
  <c r="K727" i="12"/>
  <c r="L727" i="12" s="1"/>
  <c r="K717" i="12"/>
  <c r="L717" i="12" s="1"/>
  <c r="K715" i="12"/>
  <c r="L715" i="12" s="1"/>
  <c r="K707" i="12"/>
  <c r="L707" i="12" s="1"/>
  <c r="K705" i="12"/>
  <c r="L705" i="12" s="1"/>
  <c r="K695" i="12"/>
  <c r="L695" i="12" s="1"/>
  <c r="K693" i="12"/>
  <c r="L693" i="12" s="1"/>
  <c r="K687" i="12"/>
  <c r="L687" i="12" s="1"/>
  <c r="K805" i="12"/>
  <c r="L805" i="12" s="1"/>
  <c r="K798" i="12"/>
  <c r="L798" i="12" s="1"/>
  <c r="K786" i="12"/>
  <c r="L786" i="12" s="1"/>
  <c r="K782" i="12"/>
  <c r="L782" i="12" s="1"/>
  <c r="K776" i="12"/>
  <c r="L776" i="12" s="1"/>
  <c r="K766" i="12"/>
  <c r="L766" i="12" s="1"/>
  <c r="K763" i="12"/>
  <c r="L763" i="12" s="1"/>
  <c r="K751" i="12"/>
  <c r="L751" i="12" s="1"/>
  <c r="K741" i="12"/>
  <c r="L741" i="12" s="1"/>
  <c r="K737" i="12"/>
  <c r="L737" i="12" s="1"/>
  <c r="K735" i="12"/>
  <c r="L735" i="12" s="1"/>
  <c r="K730" i="12"/>
  <c r="L730" i="12" s="1"/>
  <c r="K728" i="12"/>
  <c r="L728" i="12" s="1"/>
  <c r="K724" i="12"/>
  <c r="L724" i="12" s="1"/>
  <c r="K720" i="12"/>
  <c r="L720" i="12" s="1"/>
  <c r="K712" i="12"/>
  <c r="L712" i="12" s="1"/>
  <c r="K694" i="12"/>
  <c r="L694" i="12" s="1"/>
  <c r="K692" i="12"/>
  <c r="L692" i="12" s="1"/>
  <c r="K688" i="12"/>
  <c r="L688" i="12" s="1"/>
  <c r="AE660" i="12"/>
  <c r="AE614" i="12"/>
  <c r="AE610" i="12"/>
  <c r="AE606" i="12"/>
  <c r="AE601" i="12"/>
  <c r="AE597" i="12"/>
  <c r="AE593" i="12"/>
  <c r="AE588" i="12"/>
  <c r="AE584" i="12"/>
  <c r="AE580" i="12"/>
  <c r="AE575" i="12"/>
  <c r="AE571" i="12"/>
  <c r="AE566" i="12"/>
  <c r="AE562" i="12"/>
  <c r="AE558" i="12"/>
  <c r="K567" i="12"/>
  <c r="L567" i="12" s="1"/>
  <c r="K660" i="12"/>
  <c r="L660" i="12" s="1"/>
  <c r="K657" i="12"/>
  <c r="L657" i="12" s="1"/>
  <c r="K653" i="12"/>
  <c r="L653" i="12" s="1"/>
  <c r="K648" i="12"/>
  <c r="L648" i="12" s="1"/>
  <c r="K644" i="12"/>
  <c r="L644" i="12" s="1"/>
  <c r="K641" i="12"/>
  <c r="L641" i="12" s="1"/>
  <c r="K637" i="12"/>
  <c r="L637" i="12" s="1"/>
  <c r="K630" i="12"/>
  <c r="L630" i="12" s="1"/>
  <c r="K625" i="12"/>
  <c r="L625" i="12" s="1"/>
  <c r="K621" i="12"/>
  <c r="L621" i="12" s="1"/>
  <c r="K608" i="12"/>
  <c r="L608" i="12" s="1"/>
  <c r="K604" i="12"/>
  <c r="L604" i="12" s="1"/>
  <c r="K590" i="12"/>
  <c r="L590" i="12" s="1"/>
  <c r="K586" i="12"/>
  <c r="L586" i="12" s="1"/>
  <c r="K573" i="12"/>
  <c r="L573" i="12" s="1"/>
  <c r="K569" i="12"/>
  <c r="L569" i="12" s="1"/>
  <c r="K659" i="12"/>
  <c r="L659" i="12" s="1"/>
  <c r="K655" i="12"/>
  <c r="L655" i="12" s="1"/>
  <c r="K650" i="12"/>
  <c r="L650" i="12" s="1"/>
  <c r="K633" i="12"/>
  <c r="L633" i="12" s="1"/>
  <c r="K628" i="12"/>
  <c r="L628" i="12" s="1"/>
  <c r="K619" i="12"/>
  <c r="L619" i="12" s="1"/>
  <c r="K614" i="12"/>
  <c r="L614" i="12" s="1"/>
  <c r="K601" i="12"/>
  <c r="L601" i="12" s="1"/>
  <c r="K597" i="12"/>
  <c r="L597" i="12" s="1"/>
  <c r="K584" i="12"/>
  <c r="L584" i="12" s="1"/>
  <c r="K580" i="12"/>
  <c r="L580" i="12" s="1"/>
  <c r="K575" i="12"/>
  <c r="L575" i="12" s="1"/>
  <c r="K562" i="12"/>
  <c r="L562" i="12" s="1"/>
  <c r="K612" i="12"/>
  <c r="L612" i="12" s="1"/>
  <c r="K599" i="12"/>
  <c r="L599" i="12" s="1"/>
  <c r="K582" i="12"/>
  <c r="L582" i="12" s="1"/>
  <c r="K577" i="12"/>
  <c r="L577" i="12" s="1"/>
  <c r="K564" i="12"/>
  <c r="L564" i="12" s="1"/>
  <c r="K662" i="12"/>
  <c r="L662" i="12" s="1"/>
  <c r="K646" i="12"/>
  <c r="L646" i="12" s="1"/>
  <c r="K638" i="12"/>
  <c r="L638" i="12" s="1"/>
  <c r="K623" i="12"/>
  <c r="L623" i="12" s="1"/>
  <c r="K610" i="12"/>
  <c r="L610" i="12" s="1"/>
  <c r="K606" i="12"/>
  <c r="L606" i="12" s="1"/>
  <c r="K593" i="12"/>
  <c r="L593" i="12" s="1"/>
  <c r="K588" i="12"/>
  <c r="L588" i="12" s="1"/>
  <c r="K571" i="12"/>
  <c r="L571" i="12" s="1"/>
  <c r="K566" i="12"/>
  <c r="L566" i="12" s="1"/>
  <c r="K558" i="12"/>
  <c r="L558" i="12" s="1"/>
  <c r="K491" i="12"/>
  <c r="L491" i="12" s="1"/>
  <c r="K490" i="12"/>
  <c r="L490" i="12" s="1"/>
  <c r="K463" i="12"/>
  <c r="L463" i="12" s="1"/>
  <c r="AE535" i="12"/>
  <c r="AE524" i="12"/>
  <c r="AE522" i="12"/>
  <c r="AE515" i="12"/>
  <c r="AE513" i="12"/>
  <c r="AE511" i="12"/>
  <c r="AE509" i="12"/>
  <c r="AE504" i="12"/>
  <c r="AE502" i="12"/>
  <c r="AE500" i="12"/>
  <c r="AE498" i="12"/>
  <c r="AE483" i="12"/>
  <c r="AE480" i="12"/>
  <c r="AE478" i="12"/>
  <c r="AE476" i="12"/>
  <c r="AE474" i="12"/>
  <c r="AE472" i="12"/>
  <c r="AE470" i="12"/>
  <c r="AE467" i="12"/>
  <c r="AE465" i="12"/>
  <c r="AE463" i="12"/>
  <c r="AE461" i="12"/>
  <c r="AE459" i="12"/>
  <c r="K521" i="12"/>
  <c r="L521" i="12" s="1"/>
  <c r="K460" i="12"/>
  <c r="L460" i="12" s="1"/>
  <c r="K524" i="12"/>
  <c r="L524" i="12" s="1"/>
  <c r="K467" i="12"/>
  <c r="L467" i="12" s="1"/>
  <c r="K507" i="12"/>
  <c r="L507" i="12" s="1"/>
  <c r="K479" i="12"/>
  <c r="L479" i="12" s="1"/>
  <c r="K538" i="12"/>
  <c r="L538" i="12" s="1"/>
  <c r="K528" i="12"/>
  <c r="L528" i="12" s="1"/>
  <c r="K515" i="12"/>
  <c r="L515" i="12" s="1"/>
  <c r="K485" i="12"/>
  <c r="L485" i="12" s="1"/>
  <c r="K526" i="12"/>
  <c r="L526" i="12" s="1"/>
  <c r="K500" i="12"/>
  <c r="L500" i="12" s="1"/>
  <c r="K483" i="12"/>
  <c r="L483" i="12" s="1"/>
  <c r="K468" i="12"/>
  <c r="L468" i="12" s="1"/>
  <c r="K466" i="12"/>
  <c r="L466" i="12" s="1"/>
  <c r="K458" i="12"/>
  <c r="L458" i="12" s="1"/>
  <c r="K453" i="12"/>
  <c r="L453" i="12" s="1"/>
  <c r="K535" i="12"/>
  <c r="L535" i="12" s="1"/>
  <c r="K533" i="12"/>
  <c r="L533" i="12" s="1"/>
  <c r="K519" i="12"/>
  <c r="L519" i="12" s="1"/>
  <c r="K503" i="12"/>
  <c r="L503" i="12" s="1"/>
  <c r="K501" i="12"/>
  <c r="L501" i="12" s="1"/>
  <c r="K495" i="12"/>
  <c r="L495" i="12" s="1"/>
  <c r="K494" i="12"/>
  <c r="L494" i="12" s="1"/>
  <c r="K456" i="12"/>
  <c r="L456" i="12" s="1"/>
  <c r="K539" i="12"/>
  <c r="L539" i="12" s="1"/>
  <c r="K525" i="12"/>
  <c r="L525" i="12" s="1"/>
  <c r="K513" i="12"/>
  <c r="L513" i="12" s="1"/>
  <c r="K502" i="12"/>
  <c r="L502" i="12" s="1"/>
  <c r="K492" i="12"/>
  <c r="L492" i="12" s="1"/>
  <c r="K480" i="12"/>
  <c r="L480" i="12" s="1"/>
  <c r="K478" i="12"/>
  <c r="L478" i="12" s="1"/>
  <c r="K465" i="12"/>
  <c r="L465" i="12" s="1"/>
  <c r="K459" i="12"/>
  <c r="L459" i="12" s="1"/>
  <c r="K454" i="12"/>
  <c r="L454" i="12" s="1"/>
  <c r="K452" i="12"/>
  <c r="L452" i="12" s="1"/>
  <c r="K450" i="12"/>
  <c r="L450" i="12" s="1"/>
  <c r="K540" i="12"/>
  <c r="L540" i="12" s="1"/>
  <c r="K530" i="12"/>
  <c r="L530" i="12" s="1"/>
  <c r="K520" i="12"/>
  <c r="L520" i="12" s="1"/>
  <c r="K514" i="12"/>
  <c r="L514" i="12" s="1"/>
  <c r="K499" i="12"/>
  <c r="L499" i="12" s="1"/>
  <c r="K496" i="12"/>
  <c r="L496" i="12" s="1"/>
  <c r="K488" i="12"/>
  <c r="L488" i="12" s="1"/>
  <c r="K486" i="12"/>
  <c r="L486" i="12" s="1"/>
  <c r="K484" i="12"/>
  <c r="L484" i="12" s="1"/>
  <c r="K464" i="12"/>
  <c r="L464" i="12" s="1"/>
  <c r="K451" i="12"/>
  <c r="L451" i="12" s="1"/>
  <c r="K449" i="12"/>
  <c r="L449" i="12" s="1"/>
  <c r="AE390" i="12"/>
  <c r="AE368" i="12"/>
  <c r="D373" i="12"/>
  <c r="D372" i="12"/>
  <c r="J372" i="12" s="1"/>
  <c r="K372" i="12" s="1"/>
  <c r="L372" i="12" s="1"/>
  <c r="D371" i="12"/>
  <c r="J371" i="12" s="1"/>
  <c r="D357" i="12"/>
  <c r="J357" i="12" s="1"/>
  <c r="K357" i="12" s="1"/>
  <c r="L357" i="12" s="1"/>
  <c r="D356" i="12"/>
  <c r="D355" i="12"/>
  <c r="D354" i="12"/>
  <c r="D353" i="12"/>
  <c r="J353" i="12" s="1"/>
  <c r="D352" i="12"/>
  <c r="D351" i="12"/>
  <c r="D350" i="12"/>
  <c r="D349" i="12"/>
  <c r="J349" i="12" s="1"/>
  <c r="D348" i="12"/>
  <c r="D347" i="12"/>
  <c r="J358" i="12"/>
  <c r="AE408" i="12"/>
  <c r="AE364" i="12"/>
  <c r="K358" i="12"/>
  <c r="L358" i="12" s="1"/>
  <c r="AE359" i="12"/>
  <c r="AE385" i="12"/>
  <c r="AE389" i="12"/>
  <c r="AE411" i="12"/>
  <c r="AE412" i="12"/>
  <c r="AE395" i="12"/>
  <c r="AE386" i="12"/>
  <c r="K404" i="12"/>
  <c r="L404" i="12" s="1"/>
  <c r="K379" i="12"/>
  <c r="L379" i="12" s="1"/>
  <c r="K384" i="12"/>
  <c r="L384" i="12" s="1"/>
  <c r="K424" i="12"/>
  <c r="L424" i="12" s="1"/>
  <c r="K414" i="12"/>
  <c r="L414" i="12" s="1"/>
  <c r="K398" i="12"/>
  <c r="L398" i="12" s="1"/>
  <c r="K377" i="12"/>
  <c r="L377" i="12" s="1"/>
  <c r="K371" i="12"/>
  <c r="L371" i="12" s="1"/>
  <c r="K367" i="12"/>
  <c r="L367" i="12" s="1"/>
  <c r="K408" i="12"/>
  <c r="L408" i="12" s="1"/>
  <c r="K391" i="12"/>
  <c r="L391" i="12" s="1"/>
  <c r="K364" i="12"/>
  <c r="L364" i="12" s="1"/>
  <c r="K426" i="12"/>
  <c r="L426" i="12" s="1"/>
  <c r="K417" i="12"/>
  <c r="L417" i="12" s="1"/>
  <c r="K415" i="12"/>
  <c r="L415" i="12" s="1"/>
  <c r="K409" i="12"/>
  <c r="L409" i="12" s="1"/>
  <c r="K407" i="12"/>
  <c r="L407" i="12" s="1"/>
  <c r="K402" i="12"/>
  <c r="L402" i="12" s="1"/>
  <c r="K400" i="12"/>
  <c r="L400" i="12" s="1"/>
  <c r="K392" i="12"/>
  <c r="L392" i="12" s="1"/>
  <c r="K388" i="12"/>
  <c r="L388" i="12" s="1"/>
  <c r="K386" i="12"/>
  <c r="L386" i="12" s="1"/>
  <c r="K381" i="12"/>
  <c r="L381" i="12" s="1"/>
  <c r="K369" i="12"/>
  <c r="L369" i="12" s="1"/>
  <c r="K365" i="12"/>
  <c r="L365" i="12" s="1"/>
  <c r="K363" i="12"/>
  <c r="L363" i="12" s="1"/>
  <c r="K361" i="12"/>
  <c r="L361" i="12" s="1"/>
  <c r="K421" i="12"/>
  <c r="L421" i="12" s="1"/>
  <c r="K419" i="12"/>
  <c r="L419" i="12" s="1"/>
  <c r="K416" i="12"/>
  <c r="L416" i="12" s="1"/>
  <c r="K403" i="12"/>
  <c r="L403" i="12" s="1"/>
  <c r="K397" i="12"/>
  <c r="L397" i="12" s="1"/>
  <c r="K378" i="12"/>
  <c r="L378" i="12" s="1"/>
  <c r="K428" i="12"/>
  <c r="L428" i="12" s="1"/>
  <c r="K422" i="12"/>
  <c r="L422" i="12" s="1"/>
  <c r="K420" i="12"/>
  <c r="L420" i="12" s="1"/>
  <c r="K413" i="12"/>
  <c r="L413" i="12" s="1"/>
  <c r="K411" i="12"/>
  <c r="L411" i="12" s="1"/>
  <c r="K390" i="12"/>
  <c r="L390" i="12" s="1"/>
  <c r="K375" i="12"/>
  <c r="L375" i="12" s="1"/>
  <c r="K368" i="12"/>
  <c r="L368" i="12" s="1"/>
  <c r="K366" i="12"/>
  <c r="L366" i="12" s="1"/>
  <c r="K362" i="12"/>
  <c r="L362" i="12" s="1"/>
  <c r="K360" i="12"/>
  <c r="L360" i="12" s="1"/>
  <c r="K353" i="12"/>
  <c r="L353" i="12" s="1"/>
  <c r="K349" i="12"/>
  <c r="L349" i="12" s="1"/>
  <c r="K429" i="12"/>
  <c r="L429" i="12" s="1"/>
  <c r="K427" i="12"/>
  <c r="L427" i="12" s="1"/>
  <c r="K425" i="12"/>
  <c r="L425" i="12" s="1"/>
  <c r="K423" i="12"/>
  <c r="L423" i="12" s="1"/>
  <c r="K412" i="12"/>
  <c r="L412" i="12" s="1"/>
  <c r="K410" i="12"/>
  <c r="L410" i="12" s="1"/>
  <c r="K405" i="12"/>
  <c r="L405" i="12" s="1"/>
  <c r="K401" i="12"/>
  <c r="L401" i="12" s="1"/>
  <c r="K399" i="12"/>
  <c r="L399" i="12" s="1"/>
  <c r="K393" i="12"/>
  <c r="L393" i="12" s="1"/>
  <c r="K389" i="12"/>
  <c r="L389" i="12" s="1"/>
  <c r="K387" i="12"/>
  <c r="L387" i="12" s="1"/>
  <c r="K385" i="12"/>
  <c r="L385" i="12" s="1"/>
  <c r="K383" i="12"/>
  <c r="L383" i="12" s="1"/>
  <c r="K380" i="12"/>
  <c r="L380" i="12" s="1"/>
  <c r="K376" i="12"/>
  <c r="L376" i="12" s="1"/>
  <c r="K374" i="12"/>
  <c r="L374" i="12" s="1"/>
  <c r="K359" i="12"/>
  <c r="L359" i="12" s="1"/>
  <c r="K299" i="12"/>
  <c r="L299" i="12" s="1"/>
  <c r="K303" i="12"/>
  <c r="L303" i="12" s="1"/>
  <c r="K276" i="12"/>
  <c r="L276" i="12" s="1"/>
  <c r="K270" i="12"/>
  <c r="L270" i="12" s="1"/>
  <c r="K306" i="12"/>
  <c r="L306" i="12" s="1"/>
  <c r="K302" i="12"/>
  <c r="L302" i="12" s="1"/>
  <c r="K263" i="12"/>
  <c r="L263" i="12" s="1"/>
  <c r="K327" i="12"/>
  <c r="L327" i="12" s="1"/>
  <c r="K325" i="12"/>
  <c r="L325" i="12" s="1"/>
  <c r="K323" i="12"/>
  <c r="L323" i="12" s="1"/>
  <c r="K320" i="12"/>
  <c r="L320" i="12" s="1"/>
  <c r="K318" i="12"/>
  <c r="L318" i="12" s="1"/>
  <c r="K312" i="12"/>
  <c r="L312" i="12" s="1"/>
  <c r="K305" i="12"/>
  <c r="L305" i="12" s="1"/>
  <c r="K301" i="12"/>
  <c r="L301" i="12" s="1"/>
  <c r="K289" i="12"/>
  <c r="L289" i="12" s="1"/>
  <c r="K274" i="12"/>
  <c r="L274" i="12" s="1"/>
  <c r="K269" i="12"/>
  <c r="L269" i="12" s="1"/>
  <c r="K262" i="12"/>
  <c r="L262" i="12" s="1"/>
  <c r="K311" i="12"/>
  <c r="L311" i="12" s="1"/>
  <c r="K308" i="12"/>
  <c r="L308" i="12" s="1"/>
  <c r="K298" i="12"/>
  <c r="L298" i="12" s="1"/>
  <c r="K294" i="12"/>
  <c r="L294" i="12" s="1"/>
  <c r="K288" i="12"/>
  <c r="L288" i="12" s="1"/>
  <c r="K326" i="12"/>
  <c r="L326" i="12" s="1"/>
  <c r="K324" i="12"/>
  <c r="L324" i="12" s="1"/>
  <c r="K322" i="12"/>
  <c r="L322" i="12" s="1"/>
  <c r="K315" i="12"/>
  <c r="L315" i="12" s="1"/>
  <c r="K309" i="12"/>
  <c r="L309" i="12" s="1"/>
  <c r="K295" i="12"/>
  <c r="L295" i="12" s="1"/>
  <c r="K287" i="12"/>
  <c r="L287" i="12" s="1"/>
  <c r="K281" i="12"/>
  <c r="L281" i="12" s="1"/>
  <c r="K272" i="12"/>
  <c r="L272" i="12" s="1"/>
  <c r="K267" i="12"/>
  <c r="L267" i="12" s="1"/>
  <c r="K265" i="12"/>
  <c r="L265" i="12" s="1"/>
  <c r="K261" i="12"/>
  <c r="L261" i="12" s="1"/>
  <c r="K268" i="12"/>
  <c r="L268" i="12" s="1"/>
  <c r="K321" i="12"/>
  <c r="L321" i="12" s="1"/>
  <c r="K319" i="12"/>
  <c r="L319" i="12" s="1"/>
  <c r="K313" i="12"/>
  <c r="L313" i="12" s="1"/>
  <c r="K300" i="12"/>
  <c r="L300" i="12" s="1"/>
  <c r="K290" i="12"/>
  <c r="L290" i="12" s="1"/>
  <c r="K286" i="12"/>
  <c r="L286" i="12" s="1"/>
  <c r="K277" i="12"/>
  <c r="L277" i="12" s="1"/>
  <c r="K275" i="12"/>
  <c r="L275" i="12" s="1"/>
  <c r="K273" i="12"/>
  <c r="L273" i="12" s="1"/>
  <c r="K271" i="12"/>
  <c r="L271" i="12" s="1"/>
  <c r="K266" i="12"/>
  <c r="L266" i="12" s="1"/>
  <c r="K264" i="12"/>
  <c r="L264" i="12" s="1"/>
  <c r="K260" i="12"/>
  <c r="L260" i="12" s="1"/>
  <c r="AE143" i="12"/>
  <c r="AE169" i="12"/>
  <c r="AE152" i="12"/>
  <c r="AE173" i="12"/>
  <c r="AE165" i="12"/>
  <c r="AE156" i="12"/>
  <c r="AE147" i="12"/>
  <c r="K152" i="12"/>
  <c r="L152" i="12" s="1"/>
  <c r="K145" i="12"/>
  <c r="L145" i="12" s="1"/>
  <c r="K156" i="12"/>
  <c r="L156" i="12" s="1"/>
  <c r="K169" i="12"/>
  <c r="L169" i="12" s="1"/>
  <c r="K160" i="12"/>
  <c r="L160" i="12" s="1"/>
  <c r="K147" i="12"/>
  <c r="L147" i="12" s="1"/>
  <c r="K139" i="12"/>
  <c r="L139" i="12" s="1"/>
  <c r="K163" i="12"/>
  <c r="L163" i="12" s="1"/>
  <c r="K165" i="12"/>
  <c r="L165" i="12" s="1"/>
  <c r="K143" i="12"/>
  <c r="L143" i="12" s="1"/>
  <c r="K134" i="12"/>
  <c r="L134" i="12" s="1"/>
  <c r="K130" i="12"/>
  <c r="L130" i="12" s="1"/>
  <c r="K171" i="12"/>
  <c r="L171" i="12" s="1"/>
  <c r="K167" i="12"/>
  <c r="L167" i="12" s="1"/>
  <c r="K158" i="12"/>
  <c r="L158" i="12" s="1"/>
  <c r="K154" i="12"/>
  <c r="L154" i="12" s="1"/>
  <c r="K149" i="12"/>
  <c r="L149" i="12" s="1"/>
  <c r="K141" i="12"/>
  <c r="L141" i="12" s="1"/>
  <c r="K136" i="12"/>
  <c r="L136" i="12" s="1"/>
  <c r="K132" i="12"/>
  <c r="L132" i="12" s="1"/>
  <c r="K128" i="12"/>
  <c r="L128" i="12" s="1"/>
  <c r="K108" i="12"/>
  <c r="L108" i="12" s="1"/>
  <c r="K99" i="12"/>
  <c r="L99" i="12" s="1"/>
  <c r="K104" i="12"/>
  <c r="L104" i="12" s="1"/>
  <c r="K86" i="12"/>
  <c r="L86" i="12" s="1"/>
  <c r="K84" i="12"/>
  <c r="L84" i="12" s="1"/>
  <c r="K80" i="12"/>
  <c r="L80" i="12" s="1"/>
  <c r="K88" i="12"/>
  <c r="L88" i="12" s="1"/>
  <c r="K93" i="12"/>
  <c r="L93" i="12" s="1"/>
  <c r="K91" i="12"/>
  <c r="L91" i="12" s="1"/>
  <c r="K89" i="12"/>
  <c r="L89" i="12" s="1"/>
  <c r="K109" i="12"/>
  <c r="L109" i="12" s="1"/>
  <c r="K94" i="12"/>
  <c r="L94" i="12" s="1"/>
  <c r="I113" i="12"/>
  <c r="K111" i="12"/>
  <c r="L111" i="12" s="1"/>
  <c r="K107" i="12"/>
  <c r="L107" i="12" s="1"/>
  <c r="K105" i="12"/>
  <c r="L105" i="12" s="1"/>
  <c r="K103" i="12"/>
  <c r="L103" i="12" s="1"/>
  <c r="K101" i="12"/>
  <c r="L101" i="12" s="1"/>
  <c r="K98" i="12"/>
  <c r="L98" i="12" s="1"/>
  <c r="K96" i="12"/>
  <c r="L96" i="12" s="1"/>
  <c r="K92" i="12"/>
  <c r="L92" i="12" s="1"/>
  <c r="K90" i="12"/>
  <c r="L90" i="12" s="1"/>
  <c r="K87" i="12"/>
  <c r="L87" i="12" s="1"/>
  <c r="K85" i="12"/>
  <c r="L85" i="12" s="1"/>
  <c r="K83" i="12"/>
  <c r="L83" i="12" s="1"/>
  <c r="K81" i="12"/>
  <c r="L81" i="12" s="1"/>
  <c r="K79" i="12"/>
  <c r="L79" i="12" s="1"/>
  <c r="K112" i="12"/>
  <c r="L112" i="12" s="1"/>
  <c r="K110" i="12"/>
  <c r="L110" i="12" s="1"/>
  <c r="K106" i="12"/>
  <c r="L106" i="12" s="1"/>
  <c r="K102" i="12"/>
  <c r="L102" i="12" s="1"/>
  <c r="K97" i="12"/>
  <c r="L97" i="12" s="1"/>
  <c r="K82" i="12"/>
  <c r="L82" i="12" s="1"/>
  <c r="K78" i="12"/>
  <c r="L78" i="12" s="1"/>
  <c r="AE47" i="12"/>
  <c r="AE45" i="12"/>
  <c r="AE43" i="12"/>
  <c r="AE41" i="12"/>
  <c r="AE39" i="12"/>
  <c r="AE37" i="12"/>
  <c r="K48" i="12"/>
  <c r="L48" i="12" s="1"/>
  <c r="K60" i="12"/>
  <c r="L60" i="12" s="1"/>
  <c r="K47" i="12"/>
  <c r="L47" i="12" s="1"/>
  <c r="K45" i="12"/>
  <c r="L45" i="12" s="1"/>
  <c r="K52" i="12"/>
  <c r="L52" i="12" s="1"/>
  <c r="K41" i="12"/>
  <c r="L41" i="12" s="1"/>
  <c r="K59" i="12"/>
  <c r="L59" i="12" s="1"/>
  <c r="K57" i="12"/>
  <c r="L57" i="12" s="1"/>
  <c r="K54" i="12"/>
  <c r="L54" i="12" s="1"/>
  <c r="K50" i="12"/>
  <c r="L50" i="12" s="1"/>
  <c r="K43" i="12"/>
  <c r="L43" i="12" s="1"/>
  <c r="K39" i="12"/>
  <c r="L39" i="12" s="1"/>
  <c r="K58" i="12"/>
  <c r="L58" i="12" s="1"/>
  <c r="K55" i="12"/>
  <c r="L55" i="12" s="1"/>
  <c r="K53" i="12"/>
  <c r="L53" i="12" s="1"/>
  <c r="K51" i="12"/>
  <c r="L51" i="12" s="1"/>
  <c r="K49" i="12"/>
  <c r="L49" i="12" s="1"/>
  <c r="K46" i="12"/>
  <c r="L46" i="12" s="1"/>
  <c r="K44" i="12"/>
  <c r="L44" i="12" s="1"/>
  <c r="K42" i="12"/>
  <c r="L42" i="12" s="1"/>
  <c r="K40" i="12"/>
  <c r="L40" i="12" s="1"/>
  <c r="K38" i="12"/>
  <c r="L38" i="12" s="1"/>
  <c r="AE10" i="12"/>
  <c r="K14" i="12"/>
  <c r="L14" i="12" s="1"/>
  <c r="K12" i="12"/>
  <c r="L12" i="12" s="1"/>
  <c r="K16" i="12"/>
  <c r="L16" i="12" s="1"/>
  <c r="J150" i="12"/>
  <c r="K150" i="12" s="1"/>
  <c r="L150" i="12" s="1"/>
  <c r="AE150" i="12"/>
  <c r="J837" i="12"/>
  <c r="K837" i="12" s="1"/>
  <c r="L837" i="12" s="1"/>
  <c r="AE837" i="12"/>
  <c r="H185" i="12"/>
  <c r="AE280" i="12"/>
  <c r="AE591" i="12"/>
  <c r="J591" i="12"/>
  <c r="K591" i="12" s="1"/>
  <c r="L591" i="12" s="1"/>
  <c r="R4" i="20"/>
  <c r="D11" i="20" s="1"/>
  <c r="K6" i="16"/>
  <c r="K7" i="16" s="1"/>
  <c r="G6" i="16"/>
  <c r="G7" i="16" s="1"/>
  <c r="E6" i="16"/>
  <c r="E7" i="16" s="1"/>
  <c r="K6" i="6"/>
  <c r="K7" i="6" s="1"/>
  <c r="G6" i="6"/>
  <c r="G7" i="6" s="1"/>
  <c r="B6" i="6"/>
  <c r="B7" i="6" s="1"/>
  <c r="B445" i="12"/>
  <c r="B1135" i="12"/>
  <c r="B1292" i="12" s="1"/>
  <c r="B1685" i="12"/>
  <c r="B256" i="12"/>
  <c r="B555" i="12"/>
  <c r="B2585" i="12"/>
  <c r="B1895" i="12"/>
  <c r="F10" i="14"/>
  <c r="D11" i="15" s="1"/>
  <c r="I6" i="16"/>
  <c r="I7" i="16" s="1"/>
  <c r="C6" i="16"/>
  <c r="C7" i="16" s="1"/>
  <c r="I6" i="6"/>
  <c r="I7" i="6" s="1"/>
  <c r="E6" i="6"/>
  <c r="E7" i="6" s="1"/>
  <c r="C11" i="7"/>
  <c r="C12" i="7" s="1"/>
  <c r="S1" i="12" s="1"/>
  <c r="B2115" i="12"/>
  <c r="B1485" i="12"/>
  <c r="J6" i="16"/>
  <c r="J7" i="16" s="1"/>
  <c r="H6" i="16"/>
  <c r="H7" i="16" s="1"/>
  <c r="F6" i="16"/>
  <c r="F7" i="16" s="1"/>
  <c r="D6" i="16"/>
  <c r="D7" i="16" s="1"/>
  <c r="B6" i="16"/>
  <c r="B7" i="16" s="1"/>
  <c r="J6" i="6"/>
  <c r="J7" i="6" s="1"/>
  <c r="H6" i="6"/>
  <c r="H7" i="6" s="1"/>
  <c r="F6" i="6"/>
  <c r="F7" i="6" s="1"/>
  <c r="D6" i="6"/>
  <c r="D7" i="6" s="1"/>
  <c r="C6" i="6"/>
  <c r="C7" i="6" s="1"/>
  <c r="B36" i="12"/>
  <c r="B126" i="12"/>
  <c r="B825" i="12"/>
  <c r="B2345" i="12"/>
  <c r="B1305" i="12"/>
  <c r="B6" i="12"/>
  <c r="B76" i="12"/>
  <c r="B185" i="12"/>
  <c r="B346" i="12"/>
  <c r="B685" i="12"/>
  <c r="B975" i="12"/>
  <c r="G971" i="12" s="1"/>
  <c r="L1119" i="12"/>
  <c r="L1665" i="12"/>
  <c r="L2331" i="12"/>
  <c r="L1291" i="12"/>
  <c r="K2799" i="12"/>
  <c r="L2799" i="12" s="1"/>
  <c r="K2797" i="12"/>
  <c r="L2797" i="12" s="1"/>
  <c r="K2661" i="12"/>
  <c r="L2661" i="12" s="1"/>
  <c r="K2663" i="12"/>
  <c r="L2663" i="12" s="1"/>
  <c r="K2604" i="12"/>
  <c r="L2604" i="12" s="1"/>
  <c r="K2676" i="12"/>
  <c r="L2676" i="12" s="1"/>
  <c r="K2736" i="12"/>
  <c r="L2736" i="12" s="1"/>
  <c r="K2636" i="12"/>
  <c r="L2636" i="12" s="1"/>
  <c r="K2665" i="12"/>
  <c r="L2665" i="12" s="1"/>
  <c r="K2674" i="12"/>
  <c r="L2674" i="12" s="1"/>
  <c r="K2764" i="12"/>
  <c r="L2764" i="12" s="1"/>
  <c r="K2769" i="12"/>
  <c r="L2769" i="12" s="1"/>
  <c r="K2767" i="12"/>
  <c r="L2767" i="12" s="1"/>
  <c r="K2602" i="12"/>
  <c r="L2602" i="12" s="1"/>
  <c r="K2638" i="12"/>
  <c r="L2638" i="12" s="1"/>
  <c r="K2634" i="12"/>
  <c r="L2634" i="12" s="1"/>
  <c r="K2644" i="12"/>
  <c r="L2644" i="12" s="1"/>
  <c r="K2664" i="12"/>
  <c r="L2664" i="12" s="1"/>
  <c r="K2660" i="12"/>
  <c r="L2660" i="12" s="1"/>
  <c r="K2666" i="12"/>
  <c r="L2666" i="12" s="1"/>
  <c r="K2662" i="12"/>
  <c r="L2662" i="12" s="1"/>
  <c r="K2658" i="12"/>
  <c r="L2658" i="12" s="1"/>
  <c r="K2691" i="12"/>
  <c r="L2691" i="12" s="1"/>
  <c r="K2689" i="12"/>
  <c r="L2689" i="12" s="1"/>
  <c r="K2687" i="12"/>
  <c r="L2687" i="12" s="1"/>
  <c r="K2685" i="12"/>
  <c r="L2685" i="12" s="1"/>
  <c r="K2683" i="12"/>
  <c r="L2683" i="12" s="1"/>
  <c r="K2727" i="12"/>
  <c r="L2727" i="12" s="1"/>
  <c r="K2725" i="12"/>
  <c r="L2725" i="12" s="1"/>
  <c r="K2723" i="12"/>
  <c r="L2723" i="12" s="1"/>
  <c r="K2721" i="12"/>
  <c r="L2721" i="12" s="1"/>
  <c r="K2708" i="12"/>
  <c r="L2708" i="12" s="1"/>
  <c r="K2706" i="12"/>
  <c r="L2706" i="12" s="1"/>
  <c r="K2610" i="12"/>
  <c r="L2610" i="12" s="1"/>
  <c r="K2734" i="12"/>
  <c r="L2734" i="12" s="1"/>
  <c r="K2680" i="12"/>
  <c r="L2680" i="12" s="1"/>
  <c r="K2671" i="12"/>
  <c r="L2671" i="12" s="1"/>
  <c r="K2659" i="12"/>
  <c r="L2659" i="12" s="1"/>
  <c r="K2716" i="12"/>
  <c r="L2716" i="12" s="1"/>
  <c r="K2707" i="12"/>
  <c r="L2707" i="12" s="1"/>
  <c r="K2747" i="12"/>
  <c r="L2747" i="12" s="1"/>
  <c r="K2745" i="12"/>
  <c r="L2745" i="12" s="1"/>
  <c r="K2743" i="12"/>
  <c r="L2743" i="12" s="1"/>
  <c r="I2588" i="12"/>
  <c r="AE2350" i="12"/>
  <c r="AE2354" i="12"/>
  <c r="AE2359" i="12"/>
  <c r="AE2363" i="12"/>
  <c r="AE2367" i="12"/>
  <c r="AE2372" i="12"/>
  <c r="J2378" i="12"/>
  <c r="K2378" i="12" s="1"/>
  <c r="L2378" i="12" s="1"/>
  <c r="J2383" i="12"/>
  <c r="K2383" i="12" s="1"/>
  <c r="L2383" i="12" s="1"/>
  <c r="J2387" i="12"/>
  <c r="K2387" i="12" s="1"/>
  <c r="L2387" i="12" s="1"/>
  <c r="J2391" i="12"/>
  <c r="K2391" i="12" s="1"/>
  <c r="L2391" i="12" s="1"/>
  <c r="J2396" i="12"/>
  <c r="K2396" i="12" s="1"/>
  <c r="L2396" i="12" s="1"/>
  <c r="AE2402" i="12"/>
  <c r="AE2407" i="12"/>
  <c r="AE2411" i="12"/>
  <c r="AE2415" i="12"/>
  <c r="AE2422" i="12"/>
  <c r="AE2420" i="12"/>
  <c r="J2431" i="12"/>
  <c r="K2431" i="12" s="1"/>
  <c r="L2431" i="12" s="1"/>
  <c r="AE2424" i="12"/>
  <c r="AE2442" i="12"/>
  <c r="AE2428" i="12"/>
  <c r="J2435" i="12"/>
  <c r="K2435" i="12" s="1"/>
  <c r="L2435" i="12" s="1"/>
  <c r="AE2446" i="12"/>
  <c r="AE2426" i="12"/>
  <c r="J2433" i="12"/>
  <c r="K2433" i="12" s="1"/>
  <c r="L2433" i="12" s="1"/>
  <c r="J2437" i="12"/>
  <c r="K2437" i="12" s="1"/>
  <c r="L2437" i="12" s="1"/>
  <c r="AE2444" i="12"/>
  <c r="AE2398" i="12"/>
  <c r="AE2439" i="12"/>
  <c r="K2573" i="12"/>
  <c r="L2573" i="12" s="1"/>
  <c r="K2565" i="12"/>
  <c r="L2565" i="12" s="1"/>
  <c r="K2560" i="12"/>
  <c r="L2560" i="12" s="1"/>
  <c r="K2553" i="12"/>
  <c r="L2553" i="12" s="1"/>
  <c r="K2550" i="12"/>
  <c r="L2550" i="12" s="1"/>
  <c r="K2543" i="12"/>
  <c r="L2543" i="12" s="1"/>
  <c r="K2541" i="12"/>
  <c r="L2541" i="12" s="1"/>
  <c r="K2540" i="12"/>
  <c r="L2540" i="12" s="1"/>
  <c r="K2538" i="12"/>
  <c r="L2538" i="12" s="1"/>
  <c r="K2530" i="12"/>
  <c r="L2530" i="12" s="1"/>
  <c r="K2528" i="12"/>
  <c r="L2528" i="12" s="1"/>
  <c r="K2526" i="12"/>
  <c r="L2526" i="12" s="1"/>
  <c r="K2519" i="12"/>
  <c r="L2519" i="12" s="1"/>
  <c r="K2517" i="12"/>
  <c r="L2517" i="12" s="1"/>
  <c r="K2476" i="12"/>
  <c r="L2476" i="12" s="1"/>
  <c r="K2320" i="12"/>
  <c r="L2320" i="12" s="1"/>
  <c r="K2316" i="12"/>
  <c r="L2316" i="12" s="1"/>
  <c r="K2310" i="12"/>
  <c r="L2310" i="12" s="1"/>
  <c r="K2294" i="12"/>
  <c r="L2294" i="12" s="1"/>
  <c r="K2287" i="12"/>
  <c r="L2287" i="12" s="1"/>
  <c r="K2268" i="12"/>
  <c r="L2268" i="12" s="1"/>
  <c r="K2238" i="12"/>
  <c r="L2238" i="12" s="1"/>
  <c r="K2181" i="12"/>
  <c r="L2181" i="12" s="1"/>
  <c r="K2153" i="12"/>
  <c r="L2153" i="12" s="1"/>
  <c r="K2146" i="12"/>
  <c r="L2146" i="12" s="1"/>
  <c r="K2140" i="12"/>
  <c r="L2140" i="12" s="1"/>
  <c r="K2124" i="12"/>
  <c r="L2124" i="12" s="1"/>
  <c r="K2318" i="12"/>
  <c r="L2318" i="12" s="1"/>
  <c r="K2309" i="12"/>
  <c r="L2309" i="12" s="1"/>
  <c r="K2293" i="12"/>
  <c r="L2293" i="12" s="1"/>
  <c r="K2286" i="12"/>
  <c r="L2286" i="12" s="1"/>
  <c r="K2280" i="12"/>
  <c r="L2280" i="12" s="1"/>
  <c r="K2266" i="12"/>
  <c r="L2266" i="12" s="1"/>
  <c r="K2257" i="12"/>
  <c r="L2257" i="12" s="1"/>
  <c r="K2196" i="12"/>
  <c r="L2196" i="12" s="1"/>
  <c r="K2150" i="12"/>
  <c r="L2150" i="12" s="1"/>
  <c r="K2148" i="12"/>
  <c r="L2148" i="12" s="1"/>
  <c r="K2089" i="12"/>
  <c r="L2089" i="12" s="1"/>
  <c r="K2068" i="12"/>
  <c r="L2068" i="12" s="1"/>
  <c r="K2065" i="12"/>
  <c r="L2065" i="12" s="1"/>
  <c r="K2046" i="12"/>
  <c r="L2046" i="12" s="1"/>
  <c r="K2025" i="12"/>
  <c r="L2025" i="12" s="1"/>
  <c r="K2023" i="12"/>
  <c r="L2023" i="12" s="1"/>
  <c r="K1998" i="12"/>
  <c r="L1998" i="12" s="1"/>
  <c r="K1987" i="12"/>
  <c r="L1987" i="12" s="1"/>
  <c r="K1985" i="12"/>
  <c r="L1985" i="12" s="1"/>
  <c r="K1953" i="12"/>
  <c r="L1953" i="12" s="1"/>
  <c r="K1927" i="12"/>
  <c r="L1927" i="12" s="1"/>
  <c r="K1924" i="12"/>
  <c r="L1924" i="12" s="1"/>
  <c r="K1923" i="12"/>
  <c r="L1923" i="12" s="1"/>
  <c r="K1920" i="12"/>
  <c r="L1920" i="12" s="1"/>
  <c r="K1918" i="12"/>
  <c r="L1918" i="12" s="1"/>
  <c r="K1916" i="12"/>
  <c r="L1916" i="12" s="1"/>
  <c r="K1912" i="12"/>
  <c r="L1912" i="12" s="1"/>
  <c r="K1910" i="12"/>
  <c r="L1910" i="12" s="1"/>
  <c r="K1897" i="12"/>
  <c r="L1897" i="12" s="1"/>
  <c r="K2094" i="12"/>
  <c r="L2094" i="12" s="1"/>
  <c r="K2090" i="12"/>
  <c r="L2090" i="12" s="1"/>
  <c r="K2082" i="12"/>
  <c r="L2082" i="12" s="1"/>
  <c r="K2079" i="12"/>
  <c r="L2079" i="12" s="1"/>
  <c r="K2078" i="12"/>
  <c r="L2078" i="12" s="1"/>
  <c r="K2077" i="12"/>
  <c r="L2077" i="12" s="1"/>
  <c r="K2066" i="12"/>
  <c r="L2066" i="12" s="1"/>
  <c r="K2064" i="12"/>
  <c r="L2064" i="12" s="1"/>
  <c r="K2062" i="12"/>
  <c r="L2062" i="12" s="1"/>
  <c r="K2060" i="12"/>
  <c r="L2060" i="12" s="1"/>
  <c r="K2049" i="12"/>
  <c r="L2049" i="12" s="1"/>
  <c r="K2047" i="12"/>
  <c r="L2047" i="12" s="1"/>
  <c r="K2045" i="12"/>
  <c r="L2045" i="12" s="1"/>
  <c r="K2041" i="12"/>
  <c r="L2041" i="12" s="1"/>
  <c r="K2032" i="12"/>
  <c r="L2032" i="12" s="1"/>
  <c r="K2030" i="12"/>
  <c r="L2030" i="12" s="1"/>
  <c r="K2026" i="12"/>
  <c r="L2026" i="12" s="1"/>
  <c r="K2024" i="12"/>
  <c r="L2024" i="12" s="1"/>
  <c r="K2022" i="12"/>
  <c r="L2022" i="12" s="1"/>
  <c r="K1989" i="12"/>
  <c r="L1989" i="12" s="1"/>
  <c r="K1986" i="12"/>
  <c r="L1986" i="12" s="1"/>
  <c r="K1928" i="12"/>
  <c r="L1928" i="12" s="1"/>
  <c r="K1917" i="12"/>
  <c r="L1917" i="12" s="1"/>
  <c r="K1911" i="12"/>
  <c r="L1911" i="12" s="1"/>
  <c r="K1896" i="12"/>
  <c r="L1896" i="12" s="1"/>
  <c r="I2100" i="12"/>
  <c r="K1864" i="12"/>
  <c r="L1864" i="12" s="1"/>
  <c r="K1856" i="12"/>
  <c r="L1856" i="12" s="1"/>
  <c r="K1844" i="12"/>
  <c r="L1844" i="12" s="1"/>
  <c r="K1842" i="12"/>
  <c r="L1842" i="12" s="1"/>
  <c r="K1840" i="12"/>
  <c r="L1840" i="12" s="1"/>
  <c r="K1839" i="12"/>
  <c r="L1839" i="12" s="1"/>
  <c r="K1827" i="12"/>
  <c r="L1827" i="12" s="1"/>
  <c r="K1820" i="12"/>
  <c r="L1820" i="12" s="1"/>
  <c r="K1813" i="12"/>
  <c r="L1813" i="12" s="1"/>
  <c r="K1747" i="12"/>
  <c r="L1747" i="12" s="1"/>
  <c r="K1720" i="12"/>
  <c r="L1720" i="12" s="1"/>
  <c r="K1719" i="12"/>
  <c r="L1719" i="12" s="1"/>
  <c r="K1715" i="12"/>
  <c r="L1715" i="12" s="1"/>
  <c r="K1710" i="12"/>
  <c r="L1710" i="12" s="1"/>
  <c r="K1707" i="12"/>
  <c r="L1707" i="12" s="1"/>
  <c r="K1705" i="12"/>
  <c r="L1705" i="12" s="1"/>
  <c r="K1703" i="12"/>
  <c r="L1703" i="12" s="1"/>
  <c r="K1868" i="12"/>
  <c r="L1868" i="12" s="1"/>
  <c r="K1835" i="12"/>
  <c r="L1835" i="12" s="1"/>
  <c r="K1832" i="12"/>
  <c r="L1832" i="12" s="1"/>
  <c r="K1831" i="12"/>
  <c r="L1831" i="12" s="1"/>
  <c r="K1826" i="12"/>
  <c r="L1826" i="12" s="1"/>
  <c r="K1824" i="12"/>
  <c r="L1824" i="12" s="1"/>
  <c r="K1821" i="12"/>
  <c r="L1821" i="12" s="1"/>
  <c r="K1819" i="12"/>
  <c r="L1819" i="12" s="1"/>
  <c r="K1808" i="12"/>
  <c r="L1808" i="12" s="1"/>
  <c r="K1804" i="12"/>
  <c r="L1804" i="12" s="1"/>
  <c r="K1801" i="12"/>
  <c r="L1801" i="12" s="1"/>
  <c r="K1800" i="12"/>
  <c r="L1800" i="12" s="1"/>
  <c r="K1794" i="12"/>
  <c r="L1794" i="12" s="1"/>
  <c r="K1790" i="12"/>
  <c r="L1790" i="12" s="1"/>
  <c r="K1750" i="12"/>
  <c r="L1750" i="12" s="1"/>
  <c r="K1739" i="12"/>
  <c r="L1739" i="12" s="1"/>
  <c r="K1706" i="12"/>
  <c r="L1706" i="12" s="1"/>
  <c r="K1704" i="12"/>
  <c r="L1704" i="12" s="1"/>
  <c r="K1702" i="12"/>
  <c r="L1702" i="12" s="1"/>
  <c r="K1687" i="12"/>
  <c r="L1687" i="12" s="1"/>
  <c r="K1686" i="12"/>
  <c r="L1686" i="12" s="1"/>
  <c r="K1664" i="12"/>
  <c r="L1664" i="12" s="1"/>
  <c r="K1662" i="12"/>
  <c r="L1662" i="12" s="1"/>
  <c r="K1659" i="12"/>
  <c r="L1659" i="12" s="1"/>
  <c r="K1658" i="12"/>
  <c r="L1658" i="12" s="1"/>
  <c r="K1657" i="12"/>
  <c r="L1657" i="12" s="1"/>
  <c r="K1649" i="12"/>
  <c r="L1649" i="12" s="1"/>
  <c r="K1644" i="12"/>
  <c r="L1644" i="12" s="1"/>
  <c r="K1625" i="12"/>
  <c r="L1625" i="12" s="1"/>
  <c r="K1623" i="12"/>
  <c r="L1623" i="12" s="1"/>
  <c r="K1621" i="12"/>
  <c r="L1621" i="12" s="1"/>
  <c r="K1613" i="12"/>
  <c r="L1613" i="12" s="1"/>
  <c r="K1612" i="12"/>
  <c r="L1612" i="12" s="1"/>
  <c r="K1609" i="12"/>
  <c r="L1609" i="12" s="1"/>
  <c r="K1590" i="12"/>
  <c r="L1590" i="12" s="1"/>
  <c r="K1565" i="12"/>
  <c r="L1565" i="12" s="1"/>
  <c r="K1561" i="12"/>
  <c r="L1561" i="12" s="1"/>
  <c r="K1546" i="12"/>
  <c r="L1546" i="12" s="1"/>
  <c r="K1514" i="12"/>
  <c r="L1514" i="12" s="1"/>
  <c r="K1512" i="12"/>
  <c r="L1512" i="12" s="1"/>
  <c r="K1510" i="12"/>
  <c r="L1510" i="12" s="1"/>
  <c r="K1490" i="12"/>
  <c r="L1490" i="12" s="1"/>
  <c r="K1663" i="12"/>
  <c r="L1663" i="12" s="1"/>
  <c r="K1656" i="12"/>
  <c r="L1656" i="12" s="1"/>
  <c r="K1650" i="12"/>
  <c r="L1650" i="12" s="1"/>
  <c r="K1648" i="12"/>
  <c r="L1648" i="12" s="1"/>
  <c r="K1632" i="12"/>
  <c r="L1632" i="12" s="1"/>
  <c r="K1624" i="12"/>
  <c r="L1624" i="12" s="1"/>
  <c r="K1620" i="12"/>
  <c r="L1620" i="12" s="1"/>
  <c r="K1608" i="12"/>
  <c r="L1608" i="12" s="1"/>
  <c r="K1574" i="12"/>
  <c r="L1574" i="12" s="1"/>
  <c r="K1572" i="12"/>
  <c r="L1572" i="12" s="1"/>
  <c r="K1567" i="12"/>
  <c r="L1567" i="12" s="1"/>
  <c r="K1566" i="12"/>
  <c r="L1566" i="12" s="1"/>
  <c r="K1547" i="12"/>
  <c r="L1547" i="12" s="1"/>
  <c r="K1525" i="12"/>
  <c r="L1525" i="12" s="1"/>
  <c r="K1518" i="12"/>
  <c r="L1518" i="12" s="1"/>
  <c r="K1515" i="12"/>
  <c r="L1515" i="12" s="1"/>
  <c r="K1511" i="12"/>
  <c r="L1511" i="12" s="1"/>
  <c r="K1504" i="12"/>
  <c r="L1504" i="12" s="1"/>
  <c r="K1501" i="12"/>
  <c r="L1501" i="12" s="1"/>
  <c r="K1489" i="12"/>
  <c r="L1489" i="12" s="1"/>
  <c r="K1487" i="12"/>
  <c r="L1487" i="12" s="1"/>
  <c r="K1486" i="12"/>
  <c r="L1486" i="12" s="1"/>
  <c r="I1666" i="12"/>
  <c r="AE1391" i="12"/>
  <c r="AE1373" i="12"/>
  <c r="AE1367" i="12"/>
  <c r="AE1472" i="12"/>
  <c r="AE1464" i="12"/>
  <c r="AE1459" i="12"/>
  <c r="AE1457" i="12"/>
  <c r="AE1446" i="12"/>
  <c r="AE1444" i="12"/>
  <c r="AE1442" i="12"/>
  <c r="AE1431" i="12"/>
  <c r="AE1427" i="12"/>
  <c r="AE1414" i="12"/>
  <c r="AE1411" i="12"/>
  <c r="AE1409" i="12"/>
  <c r="AE1407" i="12"/>
  <c r="AE1405" i="12"/>
  <c r="AE1400" i="12"/>
  <c r="AE1392" i="12"/>
  <c r="AE1390" i="12"/>
  <c r="AE1387" i="12"/>
  <c r="AE1385" i="12"/>
  <c r="AE1383" i="12"/>
  <c r="AE1381" i="12"/>
  <c r="AE1376" i="12"/>
  <c r="AE1374" i="12"/>
  <c r="AE1366" i="12"/>
  <c r="AE1363" i="12"/>
  <c r="AE1361" i="12"/>
  <c r="AE1350" i="12"/>
  <c r="AE1348" i="12"/>
  <c r="AE1346" i="12"/>
  <c r="AE1344" i="12"/>
  <c r="AE1342" i="12"/>
  <c r="AE1326" i="12"/>
  <c r="AE1324" i="12"/>
  <c r="AE1322" i="12"/>
  <c r="AE1320" i="12"/>
  <c r="AE1318" i="12"/>
  <c r="AE1315" i="12"/>
  <c r="AE1313" i="12"/>
  <c r="AE1311" i="12"/>
  <c r="AE1309" i="12"/>
  <c r="AE1307" i="12"/>
  <c r="D1473" i="12"/>
  <c r="D1471" i="12"/>
  <c r="D1470" i="12"/>
  <c r="D1469" i="12"/>
  <c r="D1468" i="12"/>
  <c r="D1467" i="12"/>
  <c r="D1466" i="12"/>
  <c r="D1465" i="12"/>
  <c r="D1463" i="12"/>
  <c r="D1462" i="12"/>
  <c r="D1460" i="12"/>
  <c r="D1458" i="12"/>
  <c r="D1456" i="12"/>
  <c r="D1455" i="12"/>
  <c r="D1454" i="12"/>
  <c r="D1453" i="12"/>
  <c r="D1452" i="12"/>
  <c r="D1451" i="12"/>
  <c r="D1450" i="12"/>
  <c r="D1448" i="12"/>
  <c r="D1447" i="12"/>
  <c r="D1445" i="12"/>
  <c r="D1443" i="12"/>
  <c r="D1441" i="12"/>
  <c r="D1440" i="12"/>
  <c r="D1439" i="12"/>
  <c r="D1438" i="12"/>
  <c r="D1436" i="12"/>
  <c r="D1435" i="12"/>
  <c r="D1434" i="12"/>
  <c r="D1433" i="12"/>
  <c r="D1432" i="12"/>
  <c r="D1430" i="12"/>
  <c r="D1429" i="12"/>
  <c r="D1428" i="12"/>
  <c r="D1426" i="12"/>
  <c r="D1424" i="12"/>
  <c r="D1423" i="12"/>
  <c r="D1422" i="12"/>
  <c r="D1421" i="12"/>
  <c r="D1420" i="12"/>
  <c r="D1419" i="12"/>
  <c r="D1418" i="12"/>
  <c r="D1417" i="12"/>
  <c r="D1416" i="12"/>
  <c r="D1415" i="12"/>
  <c r="D1412" i="12"/>
  <c r="D1410" i="12"/>
  <c r="D1408" i="12"/>
  <c r="D1406" i="12"/>
  <c r="D1404" i="12"/>
  <c r="D1403" i="12"/>
  <c r="D1402" i="12"/>
  <c r="D1399" i="12"/>
  <c r="D1398" i="12"/>
  <c r="D1397" i="12"/>
  <c r="D1396" i="12"/>
  <c r="D1394" i="12"/>
  <c r="D1384" i="12"/>
  <c r="D1380" i="12"/>
  <c r="D1379" i="12"/>
  <c r="D1378" i="12"/>
  <c r="D1375" i="12"/>
  <c r="D1372" i="12"/>
  <c r="D1370" i="12"/>
  <c r="D1369" i="12"/>
  <c r="D1368" i="12"/>
  <c r="D1364" i="12"/>
  <c r="D1362" i="12"/>
  <c r="D1359" i="12"/>
  <c r="D1358" i="12"/>
  <c r="D1357" i="12"/>
  <c r="D1356" i="12"/>
  <c r="D1355" i="12"/>
  <c r="D1354" i="12"/>
  <c r="D1352" i="12"/>
  <c r="D1351" i="12"/>
  <c r="D1349" i="12"/>
  <c r="D1347" i="12"/>
  <c r="D1339" i="12"/>
  <c r="D1338" i="12"/>
  <c r="D1337" i="12"/>
  <c r="D1336" i="12"/>
  <c r="D1335" i="12"/>
  <c r="D1333" i="12"/>
  <c r="D1332" i="12"/>
  <c r="D1331" i="12"/>
  <c r="D1330" i="12"/>
  <c r="D1328" i="12"/>
  <c r="D1327" i="12"/>
  <c r="D1325" i="12"/>
  <c r="D1323" i="12"/>
  <c r="D1321" i="12"/>
  <c r="D1319" i="12"/>
  <c r="D1316" i="12"/>
  <c r="D1314" i="12"/>
  <c r="D1312" i="12"/>
  <c r="K1464" i="12"/>
  <c r="L1464" i="12" s="1"/>
  <c r="K1431" i="12"/>
  <c r="L1431" i="12" s="1"/>
  <c r="K1390" i="12"/>
  <c r="L1390" i="12" s="1"/>
  <c r="K1386" i="12"/>
  <c r="L1386" i="12" s="1"/>
  <c r="K1307" i="12"/>
  <c r="L1307" i="12" s="1"/>
  <c r="K1414" i="12"/>
  <c r="L1414" i="12" s="1"/>
  <c r="K1400" i="12"/>
  <c r="L1400" i="12" s="1"/>
  <c r="K1387" i="12"/>
  <c r="L1387" i="12" s="1"/>
  <c r="K1383" i="12"/>
  <c r="L1383" i="12" s="1"/>
  <c r="K1374" i="12"/>
  <c r="L1374" i="12" s="1"/>
  <c r="K1342" i="12"/>
  <c r="L1342" i="12" s="1"/>
  <c r="K1340" i="12"/>
  <c r="L1340" i="12" s="1"/>
  <c r="K1334" i="12"/>
  <c r="L1334" i="12" s="1"/>
  <c r="K1326" i="12"/>
  <c r="L1326" i="12" s="1"/>
  <c r="K1308" i="12"/>
  <c r="L1308" i="12" s="1"/>
  <c r="I1474" i="12"/>
  <c r="K1306" i="12"/>
  <c r="L1306" i="12" s="1"/>
  <c r="K1174" i="12"/>
  <c r="L1174" i="12" s="1"/>
  <c r="K1178" i="12"/>
  <c r="L1178" i="12" s="1"/>
  <c r="K1265" i="12"/>
  <c r="L1265" i="12" s="1"/>
  <c r="K1150" i="12"/>
  <c r="L1150" i="12" s="1"/>
  <c r="K1164" i="12"/>
  <c r="L1164" i="12" s="1"/>
  <c r="K1215" i="12"/>
  <c r="L1215" i="12" s="1"/>
  <c r="K1253" i="12"/>
  <c r="L1253" i="12" s="1"/>
  <c r="K1244" i="12"/>
  <c r="L1244" i="12" s="1"/>
  <c r="K1272" i="12"/>
  <c r="L1272" i="12" s="1"/>
  <c r="K1192" i="12"/>
  <c r="L1192" i="12" s="1"/>
  <c r="K1200" i="12"/>
  <c r="L1200" i="12" s="1"/>
  <c r="K1204" i="12"/>
  <c r="L1204" i="12" s="1"/>
  <c r="K1208" i="12"/>
  <c r="L1208" i="12" s="1"/>
  <c r="K1151" i="12"/>
  <c r="L1151" i="12" s="1"/>
  <c r="K1199" i="12"/>
  <c r="L1199" i="12" s="1"/>
  <c r="K1221" i="12"/>
  <c r="L1221" i="12" s="1"/>
  <c r="K1225" i="12"/>
  <c r="L1225" i="12" s="1"/>
  <c r="K1229" i="12"/>
  <c r="L1229" i="12" s="1"/>
  <c r="K1159" i="12"/>
  <c r="L1159" i="12" s="1"/>
  <c r="K1220" i="12"/>
  <c r="L1220" i="12" s="1"/>
  <c r="K1249" i="12"/>
  <c r="L1249" i="12" s="1"/>
  <c r="K1287" i="12"/>
  <c r="L1287" i="12" s="1"/>
  <c r="K1252" i="12"/>
  <c r="L1252" i="12" s="1"/>
  <c r="K1140" i="12"/>
  <c r="L1140" i="12" s="1"/>
  <c r="K1144" i="12"/>
  <c r="L1144" i="12" s="1"/>
  <c r="K1148" i="12"/>
  <c r="L1148" i="12" s="1"/>
  <c r="K1141" i="12"/>
  <c r="L1141" i="12" s="1"/>
  <c r="K1149" i="12"/>
  <c r="L1149" i="12" s="1"/>
  <c r="K1154" i="12"/>
  <c r="L1154" i="12" s="1"/>
  <c r="K1158" i="12"/>
  <c r="L1158" i="12" s="1"/>
  <c r="K1162" i="12"/>
  <c r="L1162" i="12" s="1"/>
  <c r="K1166" i="12"/>
  <c r="L1166" i="12" s="1"/>
  <c r="K1153" i="12"/>
  <c r="L1153" i="12" s="1"/>
  <c r="K1161" i="12"/>
  <c r="L1161" i="12" s="1"/>
  <c r="K1169" i="12"/>
  <c r="L1169" i="12" s="1"/>
  <c r="K1185" i="12"/>
  <c r="L1185" i="12" s="1"/>
  <c r="K1189" i="12"/>
  <c r="L1189" i="12" s="1"/>
  <c r="K1143" i="12"/>
  <c r="L1143" i="12" s="1"/>
  <c r="K1245" i="12"/>
  <c r="L1245" i="12" s="1"/>
  <c r="K1214" i="12"/>
  <c r="L1214" i="12" s="1"/>
  <c r="K1230" i="12"/>
  <c r="L1230" i="12" s="1"/>
  <c r="K1246" i="12"/>
  <c r="L1246" i="12" s="1"/>
  <c r="K1254" i="12"/>
  <c r="L1254" i="12" s="1"/>
  <c r="K1260" i="12"/>
  <c r="L1260" i="12" s="1"/>
  <c r="K1280" i="12"/>
  <c r="L1280" i="12" s="1"/>
  <c r="K1193" i="12"/>
  <c r="L1193" i="12" s="1"/>
  <c r="K1234" i="12"/>
  <c r="L1234" i="12" s="1"/>
  <c r="K1256" i="12"/>
  <c r="L1256" i="12" s="1"/>
  <c r="K1273" i="12"/>
  <c r="L1273" i="12" s="1"/>
  <c r="K1281" i="12"/>
  <c r="L1281" i="12" s="1"/>
  <c r="K1286" i="12"/>
  <c r="L1286" i="12" s="1"/>
  <c r="K1290" i="12"/>
  <c r="L1290" i="12" s="1"/>
  <c r="AE1136" i="12"/>
  <c r="I1136" i="12"/>
  <c r="B1134" i="12"/>
  <c r="AE1159" i="12"/>
  <c r="AE1011" i="12"/>
  <c r="K1100" i="12"/>
  <c r="L1100" i="12" s="1"/>
  <c r="K1098" i="12"/>
  <c r="L1098" i="12" s="1"/>
  <c r="K1094" i="12"/>
  <c r="L1094" i="12" s="1"/>
  <c r="K1092" i="12"/>
  <c r="L1092" i="12" s="1"/>
  <c r="K1087" i="12"/>
  <c r="L1087" i="12" s="1"/>
  <c r="K1085" i="12"/>
  <c r="L1085" i="12" s="1"/>
  <c r="K1081" i="12"/>
  <c r="L1081" i="12" s="1"/>
  <c r="K1079" i="12"/>
  <c r="L1079" i="12" s="1"/>
  <c r="K1077" i="12"/>
  <c r="L1077" i="12" s="1"/>
  <c r="K1070" i="12"/>
  <c r="L1070" i="12" s="1"/>
  <c r="K1067" i="12"/>
  <c r="L1067" i="12" s="1"/>
  <c r="K1065" i="12"/>
  <c r="L1065" i="12" s="1"/>
  <c r="K1060" i="12"/>
  <c r="L1060" i="12" s="1"/>
  <c r="K1046" i="12"/>
  <c r="L1046" i="12" s="1"/>
  <c r="K1027" i="12"/>
  <c r="L1027" i="12" s="1"/>
  <c r="K1017" i="12"/>
  <c r="L1017" i="12" s="1"/>
  <c r="K1015" i="12"/>
  <c r="L1015" i="12" s="1"/>
  <c r="K1013" i="12"/>
  <c r="L1013" i="12" s="1"/>
  <c r="K1007" i="12"/>
  <c r="L1007" i="12" s="1"/>
  <c r="K1003" i="12"/>
  <c r="L1003" i="12" s="1"/>
  <c r="K1102" i="12"/>
  <c r="L1102" i="12" s="1"/>
  <c r="K1097" i="12"/>
  <c r="L1097" i="12" s="1"/>
  <c r="K1093" i="12"/>
  <c r="L1093" i="12" s="1"/>
  <c r="K1082" i="12"/>
  <c r="L1082" i="12" s="1"/>
  <c r="K1049" i="12"/>
  <c r="L1049" i="12" s="1"/>
  <c r="K1045" i="12"/>
  <c r="L1045" i="12" s="1"/>
  <c r="K1042" i="12"/>
  <c r="L1042" i="12" s="1"/>
  <c r="K1039" i="12"/>
  <c r="L1039" i="12" s="1"/>
  <c r="K1030" i="12"/>
  <c r="L1030" i="12" s="1"/>
  <c r="K1028" i="12"/>
  <c r="L1028" i="12" s="1"/>
  <c r="K1026" i="12"/>
  <c r="L1026" i="12" s="1"/>
  <c r="K1019" i="12"/>
  <c r="L1019" i="12" s="1"/>
  <c r="K1018" i="12"/>
  <c r="L1018" i="12" s="1"/>
  <c r="K1016" i="12"/>
  <c r="L1016" i="12" s="1"/>
  <c r="K1014" i="12"/>
  <c r="L1014" i="12" s="1"/>
  <c r="K1006" i="12"/>
  <c r="L1006" i="12" s="1"/>
  <c r="K1004" i="12"/>
  <c r="L1004" i="12" s="1"/>
  <c r="K1002" i="12"/>
  <c r="L1002" i="12" s="1"/>
  <c r="K997" i="12"/>
  <c r="L997" i="12" s="1"/>
  <c r="K992" i="12"/>
  <c r="L992" i="12" s="1"/>
  <c r="K976" i="12"/>
  <c r="I1120" i="12"/>
  <c r="K950" i="12"/>
  <c r="L950" i="12" s="1"/>
  <c r="K938" i="12"/>
  <c r="L938" i="12" s="1"/>
  <c r="K923" i="12"/>
  <c r="L923" i="12" s="1"/>
  <c r="K918" i="12"/>
  <c r="L918" i="12" s="1"/>
  <c r="K904" i="12"/>
  <c r="L904" i="12" s="1"/>
  <c r="K895" i="12"/>
  <c r="L895" i="12" s="1"/>
  <c r="K883" i="12"/>
  <c r="L883" i="12" s="1"/>
  <c r="K869" i="12"/>
  <c r="L869" i="12" s="1"/>
  <c r="K865" i="12"/>
  <c r="L865" i="12" s="1"/>
  <c r="K864" i="12"/>
  <c r="L864" i="12" s="1"/>
  <c r="K860" i="12"/>
  <c r="L860" i="12" s="1"/>
  <c r="K857" i="12"/>
  <c r="L857" i="12" s="1"/>
  <c r="K854" i="12"/>
  <c r="L854" i="12" s="1"/>
  <c r="K846" i="12"/>
  <c r="L846" i="12" s="1"/>
  <c r="K956" i="12"/>
  <c r="L956" i="12" s="1"/>
  <c r="K952" i="12"/>
  <c r="L952" i="12" s="1"/>
  <c r="K937" i="12"/>
  <c r="L937" i="12" s="1"/>
  <c r="K931" i="12"/>
  <c r="L931" i="12" s="1"/>
  <c r="K926" i="12"/>
  <c r="L926" i="12" s="1"/>
  <c r="K911" i="12"/>
  <c r="L911" i="12" s="1"/>
  <c r="K908" i="12"/>
  <c r="L908" i="12" s="1"/>
  <c r="K905" i="12"/>
  <c r="L905" i="12" s="1"/>
  <c r="K896" i="12"/>
  <c r="L896" i="12" s="1"/>
  <c r="K894" i="12"/>
  <c r="L894" i="12" s="1"/>
  <c r="K892" i="12"/>
  <c r="L892" i="12" s="1"/>
  <c r="K875" i="12"/>
  <c r="L875" i="12" s="1"/>
  <c r="K872" i="12"/>
  <c r="L872" i="12" s="1"/>
  <c r="K870" i="12"/>
  <c r="L870" i="12" s="1"/>
  <c r="K868" i="12"/>
  <c r="L868" i="12" s="1"/>
  <c r="K845" i="12"/>
  <c r="L845" i="12" s="1"/>
  <c r="K840" i="12"/>
  <c r="L840" i="12" s="1"/>
  <c r="K826" i="12"/>
  <c r="L826" i="12" s="1"/>
  <c r="K790" i="12"/>
  <c r="L790" i="12" s="1"/>
  <c r="K788" i="12"/>
  <c r="L788" i="12" s="1"/>
  <c r="K768" i="12"/>
  <c r="L768" i="12" s="1"/>
  <c r="K762" i="12"/>
  <c r="L762" i="12" s="1"/>
  <c r="K760" i="12"/>
  <c r="L760" i="12" s="1"/>
  <c r="K756" i="12"/>
  <c r="L756" i="12" s="1"/>
  <c r="K746" i="12"/>
  <c r="L746" i="12" s="1"/>
  <c r="K742" i="12"/>
  <c r="L742" i="12" s="1"/>
  <c r="K722" i="12"/>
  <c r="L722" i="12" s="1"/>
  <c r="K804" i="12"/>
  <c r="L804" i="12" s="1"/>
  <c r="K800" i="12"/>
  <c r="L800" i="12" s="1"/>
  <c r="K796" i="12"/>
  <c r="L796" i="12" s="1"/>
  <c r="K794" i="12"/>
  <c r="L794" i="12" s="1"/>
  <c r="K761" i="12"/>
  <c r="L761" i="12" s="1"/>
  <c r="K759" i="12"/>
  <c r="L759" i="12" s="1"/>
  <c r="K753" i="12"/>
  <c r="L753" i="12" s="1"/>
  <c r="K752" i="12"/>
  <c r="L752" i="12" s="1"/>
  <c r="K747" i="12"/>
  <c r="L747" i="12" s="1"/>
  <c r="K723" i="12"/>
  <c r="L723" i="12" s="1"/>
  <c r="K711" i="12"/>
  <c r="L711" i="12" s="1"/>
  <c r="K708" i="12"/>
  <c r="L708" i="12" s="1"/>
  <c r="K703" i="12"/>
  <c r="L703" i="12" s="1"/>
  <c r="K700" i="12"/>
  <c r="L700" i="12" s="1"/>
  <c r="K686" i="12"/>
  <c r="L686" i="12" s="1"/>
  <c r="AE659" i="12"/>
  <c r="AE657" i="12"/>
  <c r="AE655" i="12"/>
  <c r="AE653" i="12"/>
  <c r="AE650" i="12"/>
  <c r="AE648" i="12"/>
  <c r="AE646" i="12"/>
  <c r="AE644" i="12"/>
  <c r="AE637" i="12"/>
  <c r="AE633" i="12"/>
  <c r="D663" i="12"/>
  <c r="D661" i="12"/>
  <c r="D658" i="12"/>
  <c r="D656" i="12"/>
  <c r="D654" i="12"/>
  <c r="D652" i="12"/>
  <c r="D649" i="12"/>
  <c r="D647" i="12"/>
  <c r="D645" i="12"/>
  <c r="D643" i="12"/>
  <c r="D642" i="12"/>
  <c r="D640" i="12"/>
  <c r="D636" i="12"/>
  <c r="D635" i="12"/>
  <c r="D634" i="12"/>
  <c r="D632" i="12"/>
  <c r="D631" i="12"/>
  <c r="D629" i="12"/>
  <c r="D626" i="12"/>
  <c r="D624" i="12"/>
  <c r="D622" i="12"/>
  <c r="D620" i="12"/>
  <c r="D618" i="12"/>
  <c r="D616" i="12"/>
  <c r="D613" i="12"/>
  <c r="D611" i="12"/>
  <c r="D609" i="12"/>
  <c r="D607" i="12"/>
  <c r="D605" i="12"/>
  <c r="D602" i="12"/>
  <c r="D600" i="12"/>
  <c r="D598" i="12"/>
  <c r="D596" i="12"/>
  <c r="D594" i="12"/>
  <c r="D592" i="12"/>
  <c r="D589" i="12"/>
  <c r="D587" i="12"/>
  <c r="D585" i="12"/>
  <c r="D583" i="12"/>
  <c r="D581" i="12"/>
  <c r="D578" i="12"/>
  <c r="D576" i="12"/>
  <c r="D574" i="12"/>
  <c r="D572" i="12"/>
  <c r="D570" i="12"/>
  <c r="D568" i="12"/>
  <c r="D565" i="12"/>
  <c r="D563" i="12"/>
  <c r="D561" i="12"/>
  <c r="D559" i="12"/>
  <c r="D557" i="12"/>
  <c r="I664" i="12"/>
  <c r="K556" i="12"/>
  <c r="L556" i="12" s="1"/>
  <c r="K537" i="12"/>
  <c r="L537" i="12" s="1"/>
  <c r="K531" i="12"/>
  <c r="L531" i="12" s="1"/>
  <c r="K527" i="12"/>
  <c r="L527" i="12" s="1"/>
  <c r="K523" i="12"/>
  <c r="L523" i="12" s="1"/>
  <c r="K511" i="12"/>
  <c r="L511" i="12" s="1"/>
  <c r="K509" i="12"/>
  <c r="L509" i="12" s="1"/>
  <c r="K498" i="12"/>
  <c r="L498" i="12" s="1"/>
  <c r="K477" i="12"/>
  <c r="L477" i="12" s="1"/>
  <c r="K475" i="12"/>
  <c r="L475" i="12" s="1"/>
  <c r="K473" i="12"/>
  <c r="L473" i="12" s="1"/>
  <c r="K471" i="12"/>
  <c r="L471" i="12" s="1"/>
  <c r="K462" i="12"/>
  <c r="L462" i="12" s="1"/>
  <c r="K448" i="12"/>
  <c r="L448" i="12" s="1"/>
  <c r="K541" i="12"/>
  <c r="L541" i="12" s="1"/>
  <c r="K536" i="12"/>
  <c r="L536" i="12" s="1"/>
  <c r="K534" i="12"/>
  <c r="L534" i="12" s="1"/>
  <c r="K532" i="12"/>
  <c r="L532" i="12" s="1"/>
  <c r="K522" i="12"/>
  <c r="L522" i="12" s="1"/>
  <c r="K518" i="12"/>
  <c r="L518" i="12" s="1"/>
  <c r="K516" i="12"/>
  <c r="L516" i="12" s="1"/>
  <c r="K512" i="12"/>
  <c r="L512" i="12" s="1"/>
  <c r="K510" i="12"/>
  <c r="L510" i="12" s="1"/>
  <c r="K508" i="12"/>
  <c r="L508" i="12" s="1"/>
  <c r="K506" i="12"/>
  <c r="L506" i="12" s="1"/>
  <c r="K504" i="12"/>
  <c r="L504" i="12" s="1"/>
  <c r="K497" i="12"/>
  <c r="L497" i="12" s="1"/>
  <c r="K489" i="12"/>
  <c r="L489" i="12" s="1"/>
  <c r="K487" i="12"/>
  <c r="L487" i="12" s="1"/>
  <c r="K476" i="12"/>
  <c r="L476" i="12" s="1"/>
  <c r="K474" i="12"/>
  <c r="L474" i="12" s="1"/>
  <c r="K472" i="12"/>
  <c r="L472" i="12" s="1"/>
  <c r="K470" i="12"/>
  <c r="L470" i="12" s="1"/>
  <c r="K461" i="12"/>
  <c r="L461" i="12" s="1"/>
  <c r="K446" i="12"/>
  <c r="L446" i="12" s="1"/>
  <c r="AE430" i="12"/>
  <c r="AE427" i="12"/>
  <c r="AE423" i="12"/>
  <c r="AE419" i="12"/>
  <c r="AE414" i="12"/>
  <c r="AE410" i="12"/>
  <c r="AE405" i="12"/>
  <c r="AE401" i="12"/>
  <c r="AE397" i="12"/>
  <c r="AE396" i="12"/>
  <c r="AE400" i="12"/>
  <c r="AE404" i="12"/>
  <c r="AE409" i="12"/>
  <c r="AE413" i="12"/>
  <c r="AE417" i="12"/>
  <c r="AE422" i="12"/>
  <c r="AE426" i="12"/>
  <c r="AE392" i="12"/>
  <c r="AE388" i="12"/>
  <c r="AE384" i="12"/>
  <c r="AE379" i="12"/>
  <c r="AE375" i="12"/>
  <c r="AE371" i="12"/>
  <c r="AE366" i="12"/>
  <c r="AE362" i="12"/>
  <c r="AE357" i="12"/>
  <c r="AE353" i="12"/>
  <c r="AE349" i="12"/>
  <c r="K430" i="12"/>
  <c r="L430" i="12" s="1"/>
  <c r="K395" i="12"/>
  <c r="L395" i="12" s="1"/>
  <c r="K396" i="12"/>
  <c r="L396" i="12" s="1"/>
  <c r="I431" i="12"/>
  <c r="AE268" i="12"/>
  <c r="AE326" i="12"/>
  <c r="AE322" i="12"/>
  <c r="AE318" i="12"/>
  <c r="AE309" i="12"/>
  <c r="AE300" i="12"/>
  <c r="AE298" i="12"/>
  <c r="AE294" i="12"/>
  <c r="AE291" i="12"/>
  <c r="AE327" i="12"/>
  <c r="AE325" i="12"/>
  <c r="AE323" i="12"/>
  <c r="AE321" i="12"/>
  <c r="AE319" i="12"/>
  <c r="AE317" i="12"/>
  <c r="AE314" i="12"/>
  <c r="AE303" i="12"/>
  <c r="AE301" i="12"/>
  <c r="AE290" i="12"/>
  <c r="AE288" i="12"/>
  <c r="AE286" i="12"/>
  <c r="AE277" i="12"/>
  <c r="AE275" i="12"/>
  <c r="AE273" i="12"/>
  <c r="AE271" i="12"/>
  <c r="AE269" i="12"/>
  <c r="AE266" i="12"/>
  <c r="AE264" i="12"/>
  <c r="AE262" i="12"/>
  <c r="AE260" i="12"/>
  <c r="K328" i="12"/>
  <c r="L328" i="12" s="1"/>
  <c r="K317" i="12"/>
  <c r="L317" i="12" s="1"/>
  <c r="K314" i="12"/>
  <c r="L314" i="12" s="1"/>
  <c r="K310" i="12"/>
  <c r="L310" i="12" s="1"/>
  <c r="K307" i="12"/>
  <c r="L307" i="12" s="1"/>
  <c r="K297" i="12"/>
  <c r="L297" i="12" s="1"/>
  <c r="K284" i="12"/>
  <c r="L284" i="12" s="1"/>
  <c r="K282" i="12"/>
  <c r="L282" i="12" s="1"/>
  <c r="K280" i="12"/>
  <c r="L280" i="12" s="1"/>
  <c r="K278" i="12"/>
  <c r="L278" i="12" s="1"/>
  <c r="K258" i="12"/>
  <c r="L258" i="12" s="1"/>
  <c r="K296" i="12"/>
  <c r="L296" i="12" s="1"/>
  <c r="K293" i="12"/>
  <c r="L293" i="12" s="1"/>
  <c r="K291" i="12"/>
  <c r="L291" i="12" s="1"/>
  <c r="K285" i="12"/>
  <c r="L285" i="12" s="1"/>
  <c r="K283" i="12"/>
  <c r="L283" i="12" s="1"/>
  <c r="K279" i="12"/>
  <c r="L279" i="12" s="1"/>
  <c r="K259" i="12"/>
  <c r="L259" i="12" s="1"/>
  <c r="K257" i="12"/>
  <c r="I329" i="12"/>
  <c r="K244" i="12"/>
  <c r="L244" i="12" s="1"/>
  <c r="K242" i="12"/>
  <c r="L242" i="12" s="1"/>
  <c r="K240" i="12"/>
  <c r="L240" i="12" s="1"/>
  <c r="K238" i="12"/>
  <c r="L238" i="12" s="1"/>
  <c r="K236" i="12"/>
  <c r="L236" i="12" s="1"/>
  <c r="K234" i="12"/>
  <c r="L234" i="12" s="1"/>
  <c r="K232" i="12"/>
  <c r="L232" i="12" s="1"/>
  <c r="K230" i="12"/>
  <c r="L230" i="12" s="1"/>
  <c r="K228" i="12"/>
  <c r="L228" i="12" s="1"/>
  <c r="K226" i="12"/>
  <c r="L226" i="12" s="1"/>
  <c r="K224" i="12"/>
  <c r="L224" i="12" s="1"/>
  <c r="K222" i="12"/>
  <c r="L222" i="12" s="1"/>
  <c r="K220" i="12"/>
  <c r="L220" i="12" s="1"/>
  <c r="K218" i="12"/>
  <c r="L218" i="12" s="1"/>
  <c r="K216" i="12"/>
  <c r="L216" i="12" s="1"/>
  <c r="K214" i="12"/>
  <c r="L214" i="12" s="1"/>
  <c r="K212" i="12"/>
  <c r="L212" i="12" s="1"/>
  <c r="K210" i="12"/>
  <c r="L210" i="12" s="1"/>
  <c r="K208" i="12"/>
  <c r="L208" i="12" s="1"/>
  <c r="K206" i="12"/>
  <c r="L206" i="12" s="1"/>
  <c r="K204" i="12"/>
  <c r="L204" i="12" s="1"/>
  <c r="K202" i="12"/>
  <c r="L202" i="12" s="1"/>
  <c r="K200" i="12"/>
  <c r="L200" i="12" s="1"/>
  <c r="K198" i="12"/>
  <c r="L198" i="12" s="1"/>
  <c r="K196" i="12"/>
  <c r="L196" i="12" s="1"/>
  <c r="K194" i="12"/>
  <c r="L194" i="12" s="1"/>
  <c r="K192" i="12"/>
  <c r="L192" i="12" s="1"/>
  <c r="K190" i="12"/>
  <c r="L190" i="12" s="1"/>
  <c r="K188" i="12"/>
  <c r="L188" i="12" s="1"/>
  <c r="K245" i="12"/>
  <c r="L245" i="12" s="1"/>
  <c r="K243" i="12"/>
  <c r="L243" i="12" s="1"/>
  <c r="K241" i="12"/>
  <c r="L241" i="12" s="1"/>
  <c r="K239" i="12"/>
  <c r="L239" i="12" s="1"/>
  <c r="K237" i="12"/>
  <c r="L237" i="12" s="1"/>
  <c r="K235" i="12"/>
  <c r="L235" i="12" s="1"/>
  <c r="K231" i="12"/>
  <c r="L231" i="12" s="1"/>
  <c r="K229" i="12"/>
  <c r="L229" i="12" s="1"/>
  <c r="K227" i="12"/>
  <c r="L227" i="12" s="1"/>
  <c r="K225" i="12"/>
  <c r="L225" i="12" s="1"/>
  <c r="K223" i="12"/>
  <c r="L223" i="12" s="1"/>
  <c r="K219" i="12"/>
  <c r="L219" i="12" s="1"/>
  <c r="K217" i="12"/>
  <c r="L217" i="12" s="1"/>
  <c r="K215" i="12"/>
  <c r="L215" i="12" s="1"/>
  <c r="K213" i="12"/>
  <c r="L213" i="12" s="1"/>
  <c r="K211" i="12"/>
  <c r="L211" i="12" s="1"/>
  <c r="K207" i="12"/>
  <c r="L207" i="12" s="1"/>
  <c r="K205" i="12"/>
  <c r="L205" i="12" s="1"/>
  <c r="K203" i="12"/>
  <c r="L203" i="12" s="1"/>
  <c r="K201" i="12"/>
  <c r="L201" i="12" s="1"/>
  <c r="K199" i="12"/>
  <c r="L199" i="12" s="1"/>
  <c r="K195" i="12"/>
  <c r="L195" i="12" s="1"/>
  <c r="K193" i="12"/>
  <c r="L193" i="12" s="1"/>
  <c r="K191" i="12"/>
  <c r="L191" i="12" s="1"/>
  <c r="K189" i="12"/>
  <c r="L189" i="12" s="1"/>
  <c r="K187" i="12"/>
  <c r="L187" i="12" s="1"/>
  <c r="I246" i="12"/>
  <c r="K186" i="12"/>
  <c r="L186" i="12" s="1"/>
  <c r="K209" i="12"/>
  <c r="L209" i="12" s="1"/>
  <c r="AE171" i="12"/>
  <c r="AE167" i="12"/>
  <c r="AE163" i="12"/>
  <c r="AE158" i="12"/>
  <c r="AE154" i="12"/>
  <c r="AE149" i="12"/>
  <c r="AE145" i="12"/>
  <c r="AE141" i="12"/>
  <c r="AE136" i="12"/>
  <c r="AE132" i="12"/>
  <c r="AE128" i="12"/>
  <c r="D174" i="12"/>
  <c r="J174" i="12" s="1"/>
  <c r="D172" i="12"/>
  <c r="J172" i="12" s="1"/>
  <c r="K172" i="12" s="1"/>
  <c r="L172" i="12" s="1"/>
  <c r="D170" i="12"/>
  <c r="J170" i="12" s="1"/>
  <c r="K170" i="12" s="1"/>
  <c r="L170" i="12" s="1"/>
  <c r="D168" i="12"/>
  <c r="J168" i="12" s="1"/>
  <c r="K168" i="12" s="1"/>
  <c r="L168" i="12" s="1"/>
  <c r="D166" i="12"/>
  <c r="J166" i="12" s="1"/>
  <c r="K166" i="12" s="1"/>
  <c r="L166" i="12" s="1"/>
  <c r="D164" i="12"/>
  <c r="J164" i="12" s="1"/>
  <c r="K164" i="12" s="1"/>
  <c r="L164" i="12" s="1"/>
  <c r="D161" i="12"/>
  <c r="J161" i="12" s="1"/>
  <c r="K161" i="12" s="1"/>
  <c r="L161" i="12" s="1"/>
  <c r="D159" i="12"/>
  <c r="J159" i="12" s="1"/>
  <c r="K159" i="12" s="1"/>
  <c r="L159" i="12" s="1"/>
  <c r="D157" i="12"/>
  <c r="J157" i="12" s="1"/>
  <c r="K157" i="12" s="1"/>
  <c r="L157" i="12" s="1"/>
  <c r="D155" i="12"/>
  <c r="J155" i="12" s="1"/>
  <c r="K155" i="12" s="1"/>
  <c r="L155" i="12" s="1"/>
  <c r="D153" i="12"/>
  <c r="J153" i="12" s="1"/>
  <c r="K153" i="12" s="1"/>
  <c r="L153" i="12" s="1"/>
  <c r="D151" i="12"/>
  <c r="J151" i="12" s="1"/>
  <c r="K151" i="12" s="1"/>
  <c r="L151" i="12" s="1"/>
  <c r="D148" i="12"/>
  <c r="J148" i="12" s="1"/>
  <c r="K148" i="12" s="1"/>
  <c r="L148" i="12" s="1"/>
  <c r="D146" i="12"/>
  <c r="J146" i="12" s="1"/>
  <c r="K146" i="12" s="1"/>
  <c r="L146" i="12" s="1"/>
  <c r="D144" i="12"/>
  <c r="J144" i="12" s="1"/>
  <c r="K144" i="12" s="1"/>
  <c r="L144" i="12" s="1"/>
  <c r="D142" i="12"/>
  <c r="J142" i="12" s="1"/>
  <c r="K142" i="12" s="1"/>
  <c r="L142" i="12" s="1"/>
  <c r="D140" i="12"/>
  <c r="J140" i="12" s="1"/>
  <c r="K140" i="12" s="1"/>
  <c r="L140" i="12" s="1"/>
  <c r="D137" i="12"/>
  <c r="J137" i="12" s="1"/>
  <c r="K137" i="12" s="1"/>
  <c r="L137" i="12" s="1"/>
  <c r="D135" i="12"/>
  <c r="J135" i="12" s="1"/>
  <c r="K135" i="12" s="1"/>
  <c r="L135" i="12" s="1"/>
  <c r="D133" i="12"/>
  <c r="J133" i="12" s="1"/>
  <c r="K133" i="12" s="1"/>
  <c r="L133" i="12" s="1"/>
  <c r="D131" i="12"/>
  <c r="J131" i="12" s="1"/>
  <c r="K131" i="12" s="1"/>
  <c r="L131" i="12" s="1"/>
  <c r="D129" i="12"/>
  <c r="J129" i="12" s="1"/>
  <c r="K129" i="12" s="1"/>
  <c r="L129" i="12" s="1"/>
  <c r="D127" i="12"/>
  <c r="J127" i="12" s="1"/>
  <c r="K127" i="12" s="1"/>
  <c r="AE174" i="12"/>
  <c r="AE166" i="12"/>
  <c r="AE157" i="12"/>
  <c r="AE148" i="12"/>
  <c r="AE140" i="12"/>
  <c r="AE131" i="12"/>
  <c r="K174" i="12"/>
  <c r="L174" i="12" s="1"/>
  <c r="K173" i="12"/>
  <c r="L173" i="12" s="1"/>
  <c r="I175" i="12"/>
  <c r="D75" i="12"/>
  <c r="F77" i="12" s="1"/>
  <c r="H77" i="12" s="1"/>
  <c r="D113" i="12"/>
  <c r="D114" i="12" s="1"/>
  <c r="AE112" i="12"/>
  <c r="AE110" i="12"/>
  <c r="AE108" i="12"/>
  <c r="AE95" i="12"/>
  <c r="AE93" i="12"/>
  <c r="AE91" i="12"/>
  <c r="AE89" i="12"/>
  <c r="AE86" i="12"/>
  <c r="AE84" i="12"/>
  <c r="AE82" i="12"/>
  <c r="AE80" i="12"/>
  <c r="AE78" i="12"/>
  <c r="K77" i="12"/>
  <c r="L77" i="12" s="1"/>
  <c r="J113" i="12"/>
  <c r="K95" i="12"/>
  <c r="L95" i="12" s="1"/>
  <c r="H37" i="12"/>
  <c r="J61" i="12"/>
  <c r="K56" i="12"/>
  <c r="L56" i="12" s="1"/>
  <c r="K37" i="12"/>
  <c r="I61" i="12"/>
  <c r="AE16" i="12"/>
  <c r="AE12" i="12"/>
  <c r="AE8" i="12"/>
  <c r="D7" i="12"/>
  <c r="D9" i="12"/>
  <c r="D11" i="12"/>
  <c r="D13" i="12"/>
  <c r="D15" i="12"/>
  <c r="D17" i="12"/>
  <c r="K8" i="12"/>
  <c r="L8" i="12" s="1"/>
  <c r="K10" i="12"/>
  <c r="L10" i="12" s="1"/>
  <c r="I18" i="12"/>
  <c r="AE18" i="12"/>
  <c r="B5" i="12"/>
  <c r="B19" i="12"/>
  <c r="B1908" i="14"/>
  <c r="B1907" i="15"/>
  <c r="J721" i="12"/>
  <c r="K721" i="12" s="1"/>
  <c r="B589" i="14"/>
  <c r="B1894" i="12"/>
  <c r="G1891" i="12"/>
  <c r="G2581" i="12"/>
  <c r="L1685" i="12"/>
  <c r="B1878" i="12"/>
  <c r="G1681" i="12"/>
  <c r="B2354" i="14"/>
  <c r="B2353" i="15"/>
  <c r="J197" i="12"/>
  <c r="AE197" i="12"/>
  <c r="B2574" i="12"/>
  <c r="B2344" i="12"/>
  <c r="G2345" i="12"/>
  <c r="B125" i="12"/>
  <c r="B175" i="12"/>
  <c r="B176" i="12" s="1"/>
  <c r="G2115" i="12"/>
  <c r="B97" i="15"/>
  <c r="B98" i="14"/>
  <c r="B989" i="14"/>
  <c r="B988" i="15"/>
  <c r="B1319" i="14"/>
  <c r="B1318" i="15"/>
  <c r="B58" i="14"/>
  <c r="B211" i="14"/>
  <c r="B286" i="14"/>
  <c r="B373" i="14"/>
  <c r="B706" i="14"/>
  <c r="B841" i="14"/>
  <c r="B1147" i="14"/>
  <c r="B1501" i="14"/>
  <c r="B1696" i="14"/>
  <c r="B2122" i="14"/>
  <c r="J2752" i="12" l="1"/>
  <c r="K2752" i="12" s="1"/>
  <c r="L2752" i="12" s="1"/>
  <c r="AE2752" i="12"/>
  <c r="J2128" i="12"/>
  <c r="K2128" i="12" s="1"/>
  <c r="L2128" i="12" s="1"/>
  <c r="AE2128" i="12"/>
  <c r="J2144" i="12"/>
  <c r="K2144" i="12" s="1"/>
  <c r="L2144" i="12" s="1"/>
  <c r="AE2144" i="12"/>
  <c r="J2165" i="12"/>
  <c r="K2165" i="12" s="1"/>
  <c r="L2165" i="12" s="1"/>
  <c r="AE2165" i="12"/>
  <c r="J2173" i="12"/>
  <c r="K2173" i="12" s="1"/>
  <c r="L2173" i="12" s="1"/>
  <c r="AE2173" i="12"/>
  <c r="J2194" i="12"/>
  <c r="K2194" i="12" s="1"/>
  <c r="L2194" i="12" s="1"/>
  <c r="AE2194" i="12"/>
  <c r="J2214" i="12"/>
  <c r="K2214" i="12" s="1"/>
  <c r="L2214" i="12" s="1"/>
  <c r="AE2214" i="12"/>
  <c r="J2222" i="12"/>
  <c r="K2222" i="12" s="1"/>
  <c r="L2222" i="12" s="1"/>
  <c r="AE2222" i="12"/>
  <c r="J2243" i="12"/>
  <c r="K2243" i="12" s="1"/>
  <c r="L2243" i="12" s="1"/>
  <c r="AE2243" i="12"/>
  <c r="J2143" i="12"/>
  <c r="K2143" i="12" s="1"/>
  <c r="L2143" i="12" s="1"/>
  <c r="AE2143" i="12"/>
  <c r="J2164" i="12"/>
  <c r="K2164" i="12" s="1"/>
  <c r="L2164" i="12" s="1"/>
  <c r="AE2164" i="12"/>
  <c r="J2172" i="12"/>
  <c r="K2172" i="12" s="1"/>
  <c r="L2172" i="12" s="1"/>
  <c r="AE2172" i="12"/>
  <c r="J2193" i="12"/>
  <c r="K2193" i="12" s="1"/>
  <c r="L2193" i="12" s="1"/>
  <c r="AE2193" i="12"/>
  <c r="J2215" i="12"/>
  <c r="K2215" i="12" s="1"/>
  <c r="L2215" i="12" s="1"/>
  <c r="AE2215" i="12"/>
  <c r="I2232" i="12"/>
  <c r="K2232" i="12" s="1"/>
  <c r="L2232" i="12" s="1"/>
  <c r="AE2232" i="12"/>
  <c r="I2224" i="12"/>
  <c r="K2224" i="12" s="1"/>
  <c r="L2224" i="12" s="1"/>
  <c r="AE2224" i="12"/>
  <c r="I2206" i="12"/>
  <c r="K2206" i="12" s="1"/>
  <c r="L2206" i="12" s="1"/>
  <c r="AE2206" i="12"/>
  <c r="I2158" i="12"/>
  <c r="K2158" i="12" s="1"/>
  <c r="L2158" i="12" s="1"/>
  <c r="AE2158" i="12"/>
  <c r="I2119" i="12"/>
  <c r="K2119" i="12" s="1"/>
  <c r="L2119" i="12" s="1"/>
  <c r="AE2119" i="12"/>
  <c r="I2203" i="12"/>
  <c r="K2203" i="12" s="1"/>
  <c r="L2203" i="12" s="1"/>
  <c r="AE2203" i="12"/>
  <c r="I2182" i="12"/>
  <c r="K2182" i="12" s="1"/>
  <c r="L2182" i="12" s="1"/>
  <c r="AE2182" i="12"/>
  <c r="I2155" i="12"/>
  <c r="K2155" i="12" s="1"/>
  <c r="L2155" i="12" s="1"/>
  <c r="AE2155" i="12"/>
  <c r="I2134" i="12"/>
  <c r="K2134" i="12" s="1"/>
  <c r="L2134" i="12" s="1"/>
  <c r="AE2134" i="12"/>
  <c r="I2820" i="12"/>
  <c r="K2820" i="12" s="1"/>
  <c r="L2820" i="12" s="1"/>
  <c r="AE2820" i="12"/>
  <c r="I2800" i="12"/>
  <c r="K2800" i="12" s="1"/>
  <c r="L2800" i="12" s="1"/>
  <c r="AE2800" i="12"/>
  <c r="I2807" i="12"/>
  <c r="K2807" i="12" s="1"/>
  <c r="L2807" i="12" s="1"/>
  <c r="AE2807" i="12"/>
  <c r="J1702" i="14"/>
  <c r="A1703" i="14"/>
  <c r="AE999" i="12"/>
  <c r="J999" i="12"/>
  <c r="K999" i="12" s="1"/>
  <c r="L999" i="12" s="1"/>
  <c r="B974" i="12"/>
  <c r="AE127" i="12"/>
  <c r="AE144" i="12"/>
  <c r="AE161" i="12"/>
  <c r="K447" i="12"/>
  <c r="L447" i="12" s="1"/>
  <c r="AE2127" i="12"/>
  <c r="K731" i="12"/>
  <c r="L731" i="12" s="1"/>
  <c r="AE1329" i="12"/>
  <c r="J2761" i="12"/>
  <c r="K2761" i="12" s="1"/>
  <c r="L2761" i="12" s="1"/>
  <c r="AE2761" i="12"/>
  <c r="J2786" i="12"/>
  <c r="K2786" i="12" s="1"/>
  <c r="L2786" i="12" s="1"/>
  <c r="AE2786" i="12"/>
  <c r="J2802" i="12"/>
  <c r="K2802" i="12" s="1"/>
  <c r="L2802" i="12" s="1"/>
  <c r="AE2802" i="12"/>
  <c r="J2817" i="12"/>
  <c r="K2817" i="12" s="1"/>
  <c r="L2817" i="12" s="1"/>
  <c r="AE2817" i="12"/>
  <c r="J2216" i="12"/>
  <c r="K2216" i="12" s="1"/>
  <c r="L2216" i="12" s="1"/>
  <c r="AE2216" i="12"/>
  <c r="J2757" i="12"/>
  <c r="K2757" i="12" s="1"/>
  <c r="L2757" i="12" s="1"/>
  <c r="AE2757" i="12"/>
  <c r="J2145" i="12"/>
  <c r="K2145" i="12" s="1"/>
  <c r="L2145" i="12" s="1"/>
  <c r="AE2145" i="12"/>
  <c r="J2166" i="12"/>
  <c r="K2166" i="12" s="1"/>
  <c r="L2166" i="12" s="1"/>
  <c r="AE2166" i="12"/>
  <c r="J2195" i="12"/>
  <c r="K2195" i="12" s="1"/>
  <c r="L2195" i="12" s="1"/>
  <c r="AE2195" i="12"/>
  <c r="J2217" i="12"/>
  <c r="K2217" i="12" s="1"/>
  <c r="L2217" i="12" s="1"/>
  <c r="AE2217" i="12"/>
  <c r="I2796" i="12"/>
  <c r="K2796" i="12" s="1"/>
  <c r="L2796" i="12" s="1"/>
  <c r="AE2796" i="12"/>
  <c r="I2230" i="12"/>
  <c r="K2230" i="12" s="1"/>
  <c r="L2230" i="12" s="1"/>
  <c r="AE2230" i="12"/>
  <c r="I2212" i="12"/>
  <c r="K2212" i="12" s="1"/>
  <c r="L2212" i="12" s="1"/>
  <c r="AE2212" i="12"/>
  <c r="I2204" i="12"/>
  <c r="K2204" i="12" s="1"/>
  <c r="L2204" i="12" s="1"/>
  <c r="AE2204" i="12"/>
  <c r="I2185" i="12"/>
  <c r="K2185" i="12" s="1"/>
  <c r="L2185" i="12" s="1"/>
  <c r="AE2185" i="12"/>
  <c r="I2156" i="12"/>
  <c r="K2156" i="12" s="1"/>
  <c r="L2156" i="12" s="1"/>
  <c r="AE2156" i="12"/>
  <c r="I2137" i="12"/>
  <c r="K2137" i="12" s="1"/>
  <c r="L2137" i="12" s="1"/>
  <c r="AE2137" i="12"/>
  <c r="I2125" i="12"/>
  <c r="K2125" i="12" s="1"/>
  <c r="L2125" i="12" s="1"/>
  <c r="AE2125" i="12"/>
  <c r="I2117" i="12"/>
  <c r="K2117" i="12" s="1"/>
  <c r="L2117" i="12" s="1"/>
  <c r="AE2117" i="12"/>
  <c r="I2201" i="12"/>
  <c r="K2201" i="12" s="1"/>
  <c r="L2201" i="12" s="1"/>
  <c r="AE2201" i="12"/>
  <c r="I2180" i="12"/>
  <c r="K2180" i="12" s="1"/>
  <c r="L2180" i="12" s="1"/>
  <c r="AE2180" i="12"/>
  <c r="I2161" i="12"/>
  <c r="K2161" i="12" s="1"/>
  <c r="L2161" i="12" s="1"/>
  <c r="AE2161" i="12"/>
  <c r="I2808" i="12"/>
  <c r="K2808" i="12" s="1"/>
  <c r="L2808" i="12" s="1"/>
  <c r="AE2808" i="12"/>
  <c r="I2785" i="12"/>
  <c r="K2785" i="12" s="1"/>
  <c r="L2785" i="12" s="1"/>
  <c r="AE2785" i="12"/>
  <c r="I2805" i="12"/>
  <c r="K2805" i="12" s="1"/>
  <c r="L2805" i="12" s="1"/>
  <c r="AE2805" i="12"/>
  <c r="J213" i="14"/>
  <c r="A214" i="14"/>
  <c r="J1907" i="12"/>
  <c r="K1907" i="12" s="1"/>
  <c r="L1907" i="12" s="1"/>
  <c r="AE1907" i="12"/>
  <c r="J1697" i="12"/>
  <c r="K1697" i="12" s="1"/>
  <c r="L1697" i="12" s="1"/>
  <c r="AE1697" i="12"/>
  <c r="AE2357" i="12"/>
  <c r="J2357" i="12"/>
  <c r="K2357" i="12" s="1"/>
  <c r="L2357" i="12" s="1"/>
  <c r="J709" i="14"/>
  <c r="A710" i="14"/>
  <c r="J587" i="14"/>
  <c r="A588" i="14"/>
  <c r="J154" i="14"/>
  <c r="A155" i="14"/>
  <c r="A996" i="14"/>
  <c r="J995" i="14"/>
  <c r="J103" i="14"/>
  <c r="A104" i="14"/>
  <c r="AE1919" i="12"/>
  <c r="J1919" i="12"/>
  <c r="K1919" i="12" s="1"/>
  <c r="L1919" i="12" s="1"/>
  <c r="AE849" i="12"/>
  <c r="J849" i="12"/>
  <c r="K849" i="12" s="1"/>
  <c r="L849" i="12" s="1"/>
  <c r="AE469" i="12"/>
  <c r="J469" i="12"/>
  <c r="K469" i="12" s="1"/>
  <c r="L469" i="12" s="1"/>
  <c r="B2332" i="12"/>
  <c r="G975" i="12"/>
  <c r="AE579" i="12"/>
  <c r="AE1317" i="12"/>
  <c r="AE372" i="12"/>
  <c r="AE2236" i="12"/>
  <c r="AE2244" i="12"/>
  <c r="J2770" i="12"/>
  <c r="K2770" i="12" s="1"/>
  <c r="L2770" i="12" s="1"/>
  <c r="AE2770" i="12"/>
  <c r="J2169" i="12"/>
  <c r="K2169" i="12" s="1"/>
  <c r="L2169" i="12" s="1"/>
  <c r="AE2169" i="12"/>
  <c r="J2190" i="12"/>
  <c r="K2190" i="12" s="1"/>
  <c r="L2190" i="12" s="1"/>
  <c r="AE2190" i="12"/>
  <c r="J2198" i="12"/>
  <c r="K2198" i="12" s="1"/>
  <c r="L2198" i="12" s="1"/>
  <c r="AE2198" i="12"/>
  <c r="J2218" i="12"/>
  <c r="K2218" i="12" s="1"/>
  <c r="L2218" i="12" s="1"/>
  <c r="AE2218" i="12"/>
  <c r="J2239" i="12"/>
  <c r="K2239" i="12" s="1"/>
  <c r="L2239" i="12" s="1"/>
  <c r="AE2239" i="12"/>
  <c r="J2766" i="12"/>
  <c r="K2766" i="12" s="1"/>
  <c r="L2766" i="12" s="1"/>
  <c r="AE2766" i="12"/>
  <c r="J2131" i="12"/>
  <c r="K2131" i="12" s="1"/>
  <c r="L2131" i="12" s="1"/>
  <c r="AE2131" i="12"/>
  <c r="J2147" i="12"/>
  <c r="K2147" i="12" s="1"/>
  <c r="L2147" i="12" s="1"/>
  <c r="AE2147" i="12"/>
  <c r="J2168" i="12"/>
  <c r="K2168" i="12" s="1"/>
  <c r="L2168" i="12" s="1"/>
  <c r="AE2168" i="12"/>
  <c r="J2189" i="12"/>
  <c r="K2189" i="12" s="1"/>
  <c r="L2189" i="12" s="1"/>
  <c r="AE2189" i="12"/>
  <c r="J2197" i="12"/>
  <c r="K2197" i="12" s="1"/>
  <c r="L2197" i="12" s="1"/>
  <c r="AE2197" i="12"/>
  <c r="J2219" i="12"/>
  <c r="K2219" i="12" s="1"/>
  <c r="L2219" i="12" s="1"/>
  <c r="AE2219" i="12"/>
  <c r="I2814" i="12"/>
  <c r="K2814" i="12" s="1"/>
  <c r="L2814" i="12" s="1"/>
  <c r="AE2814" i="12"/>
  <c r="I2228" i="12"/>
  <c r="K2228" i="12" s="1"/>
  <c r="L2228" i="12" s="1"/>
  <c r="AE2228" i="12"/>
  <c r="I2210" i="12"/>
  <c r="K2210" i="12" s="1"/>
  <c r="L2210" i="12" s="1"/>
  <c r="AE2210" i="12"/>
  <c r="I2202" i="12"/>
  <c r="K2202" i="12" s="1"/>
  <c r="L2202" i="12" s="1"/>
  <c r="AE2202" i="12"/>
  <c r="I2183" i="12"/>
  <c r="K2183" i="12" s="1"/>
  <c r="L2183" i="12" s="1"/>
  <c r="AE2183" i="12"/>
  <c r="I2162" i="12"/>
  <c r="K2162" i="12" s="1"/>
  <c r="L2162" i="12" s="1"/>
  <c r="AE2162" i="12"/>
  <c r="I2154" i="12"/>
  <c r="K2154" i="12" s="1"/>
  <c r="L2154" i="12" s="1"/>
  <c r="AE2154" i="12"/>
  <c r="I2123" i="12"/>
  <c r="K2123" i="12" s="1"/>
  <c r="L2123" i="12" s="1"/>
  <c r="AE2123" i="12"/>
  <c r="I2186" i="12"/>
  <c r="K2186" i="12" s="1"/>
  <c r="L2186" i="12" s="1"/>
  <c r="AE2186" i="12"/>
  <c r="I2178" i="12"/>
  <c r="K2178" i="12" s="1"/>
  <c r="L2178" i="12" s="1"/>
  <c r="AE2178" i="12"/>
  <c r="I2159" i="12"/>
  <c r="K2159" i="12" s="1"/>
  <c r="L2159" i="12" s="1"/>
  <c r="AE2159" i="12"/>
  <c r="I2138" i="12"/>
  <c r="K2138" i="12" s="1"/>
  <c r="L2138" i="12" s="1"/>
  <c r="AE2138" i="12"/>
  <c r="I2116" i="12"/>
  <c r="AE2116" i="12"/>
  <c r="I2806" i="12"/>
  <c r="K2806" i="12" s="1"/>
  <c r="L2806" i="12" s="1"/>
  <c r="AE2806" i="12"/>
  <c r="I2783" i="12"/>
  <c r="K2783" i="12" s="1"/>
  <c r="L2783" i="12" s="1"/>
  <c r="AE2783" i="12"/>
  <c r="I2784" i="12"/>
  <c r="K2784" i="12" s="1"/>
  <c r="L2784" i="12" s="1"/>
  <c r="AE2784" i="12"/>
  <c r="AE2241" i="12"/>
  <c r="AE2142" i="12"/>
  <c r="AE2150" i="12"/>
  <c r="AE2171" i="12"/>
  <c r="AE2196" i="12"/>
  <c r="J60" i="14"/>
  <c r="A61" i="14"/>
  <c r="AE457" i="12"/>
  <c r="J457" i="12"/>
  <c r="K457" i="12" s="1"/>
  <c r="L457" i="12" s="1"/>
  <c r="J1320" i="14"/>
  <c r="A1321" i="14"/>
  <c r="J290" i="14"/>
  <c r="A291" i="14"/>
  <c r="A20" i="14"/>
  <c r="J19" i="14"/>
  <c r="J844" i="14"/>
  <c r="A845" i="14"/>
  <c r="J35" i="14"/>
  <c r="A36" i="14"/>
  <c r="H122" i="12"/>
  <c r="C1171" i="12"/>
  <c r="D1171" i="12" s="1"/>
  <c r="C2381" i="12"/>
  <c r="D2381" i="12" s="1"/>
  <c r="C221" i="12"/>
  <c r="D221" i="12" s="1"/>
  <c r="C2621" i="12"/>
  <c r="D2621" i="12" s="1"/>
  <c r="C481" i="12"/>
  <c r="D481" i="12" s="1"/>
  <c r="C162" i="12"/>
  <c r="AE2369" i="12"/>
  <c r="J2369" i="12"/>
  <c r="K2369" i="12" s="1"/>
  <c r="L2369" i="12" s="1"/>
  <c r="AE1509" i="12"/>
  <c r="J1509" i="12"/>
  <c r="K1509" i="12" s="1"/>
  <c r="L1509" i="12" s="1"/>
  <c r="AE2816" i="12"/>
  <c r="B2584" i="12"/>
  <c r="AE135" i="12"/>
  <c r="AE153" i="12"/>
  <c r="AE170" i="12"/>
  <c r="AE861" i="12"/>
  <c r="AE2120" i="12"/>
  <c r="AE2179" i="12"/>
  <c r="J2774" i="12"/>
  <c r="K2774" i="12" s="1"/>
  <c r="L2774" i="12" s="1"/>
  <c r="AE2774" i="12"/>
  <c r="J2795" i="12"/>
  <c r="K2795" i="12" s="1"/>
  <c r="L2795" i="12" s="1"/>
  <c r="AE2795" i="12"/>
  <c r="J2812" i="12"/>
  <c r="K2812" i="12" s="1"/>
  <c r="L2812" i="12" s="1"/>
  <c r="AE2812" i="12"/>
  <c r="J2220" i="12"/>
  <c r="K2220" i="12" s="1"/>
  <c r="L2220" i="12" s="1"/>
  <c r="AE2220" i="12"/>
  <c r="J2772" i="12"/>
  <c r="K2772" i="12" s="1"/>
  <c r="L2772" i="12" s="1"/>
  <c r="AE2772" i="12"/>
  <c r="J2141" i="12"/>
  <c r="K2141" i="12" s="1"/>
  <c r="L2141" i="12" s="1"/>
  <c r="AE2141" i="12"/>
  <c r="J2149" i="12"/>
  <c r="K2149" i="12" s="1"/>
  <c r="L2149" i="12" s="1"/>
  <c r="AE2149" i="12"/>
  <c r="J2170" i="12"/>
  <c r="K2170" i="12" s="1"/>
  <c r="L2170" i="12" s="1"/>
  <c r="AE2170" i="12"/>
  <c r="J2191" i="12"/>
  <c r="K2191" i="12" s="1"/>
  <c r="L2191" i="12" s="1"/>
  <c r="AE2191" i="12"/>
  <c r="J2213" i="12"/>
  <c r="K2213" i="12" s="1"/>
  <c r="L2213" i="12" s="1"/>
  <c r="AE2213" i="12"/>
  <c r="J2221" i="12"/>
  <c r="K2221" i="12" s="1"/>
  <c r="L2221" i="12" s="1"/>
  <c r="AE2221" i="12"/>
  <c r="I2234" i="12"/>
  <c r="K2234" i="12" s="1"/>
  <c r="L2234" i="12" s="1"/>
  <c r="AE2234" i="12"/>
  <c r="I2226" i="12"/>
  <c r="K2226" i="12" s="1"/>
  <c r="L2226" i="12" s="1"/>
  <c r="AE2226" i="12"/>
  <c r="I2208" i="12"/>
  <c r="K2208" i="12" s="1"/>
  <c r="L2208" i="12" s="1"/>
  <c r="AE2208" i="12"/>
  <c r="I2200" i="12"/>
  <c r="K2200" i="12" s="1"/>
  <c r="L2200" i="12" s="1"/>
  <c r="AE2200" i="12"/>
  <c r="I2160" i="12"/>
  <c r="K2160" i="12" s="1"/>
  <c r="L2160" i="12" s="1"/>
  <c r="AE2160" i="12"/>
  <c r="I2152" i="12"/>
  <c r="K2152" i="12" s="1"/>
  <c r="L2152" i="12" s="1"/>
  <c r="AE2152" i="12"/>
  <c r="I2121" i="12"/>
  <c r="K2121" i="12" s="1"/>
  <c r="L2121" i="12" s="1"/>
  <c r="AE2121" i="12"/>
  <c r="I2184" i="12"/>
  <c r="K2184" i="12" s="1"/>
  <c r="L2184" i="12" s="1"/>
  <c r="AE2184" i="12"/>
  <c r="I2176" i="12"/>
  <c r="K2176" i="12" s="1"/>
  <c r="L2176" i="12" s="1"/>
  <c r="AE2176" i="12"/>
  <c r="I2157" i="12"/>
  <c r="K2157" i="12" s="1"/>
  <c r="L2157" i="12" s="1"/>
  <c r="AE2157" i="12"/>
  <c r="I2136" i="12"/>
  <c r="K2136" i="12" s="1"/>
  <c r="L2136" i="12" s="1"/>
  <c r="AE2136" i="12"/>
  <c r="I2815" i="12"/>
  <c r="K2815" i="12" s="1"/>
  <c r="L2815" i="12" s="1"/>
  <c r="AE2815" i="12"/>
  <c r="I2804" i="12"/>
  <c r="K2804" i="12" s="1"/>
  <c r="L2804" i="12" s="1"/>
  <c r="AE2804" i="12"/>
  <c r="I2781" i="12"/>
  <c r="K2781" i="12" s="1"/>
  <c r="L2781" i="12" s="1"/>
  <c r="AE2781" i="12"/>
  <c r="I2782" i="12"/>
  <c r="K2782" i="12" s="1"/>
  <c r="L2782" i="12" s="1"/>
  <c r="AE2782" i="12"/>
  <c r="J1149" i="14"/>
  <c r="A1150" i="14"/>
  <c r="J138" i="12"/>
  <c r="K138" i="12" s="1"/>
  <c r="L138" i="12" s="1"/>
  <c r="AE138" i="12"/>
  <c r="J2125" i="14"/>
  <c r="A2126" i="14"/>
  <c r="J1506" i="14"/>
  <c r="A1507" i="14"/>
  <c r="A382" i="14"/>
  <c r="J381" i="14"/>
  <c r="J2359" i="14"/>
  <c r="A2360" i="14"/>
  <c r="J370" i="12"/>
  <c r="K370" i="12" s="1"/>
  <c r="L370" i="12" s="1"/>
  <c r="AE370" i="12"/>
  <c r="J474" i="14"/>
  <c r="A475" i="14"/>
  <c r="B33" i="14"/>
  <c r="B32" i="15"/>
  <c r="J1341" i="12"/>
  <c r="K1341" i="12" s="1"/>
  <c r="L1341" i="12" s="1"/>
  <c r="AE1341" i="12"/>
  <c r="D292" i="12"/>
  <c r="J382" i="12"/>
  <c r="K382" i="12" s="1"/>
  <c r="L382" i="12" s="1"/>
  <c r="AE382" i="12"/>
  <c r="AE2151" i="12"/>
  <c r="J2151" i="12"/>
  <c r="K2151" i="12" s="1"/>
  <c r="L2151" i="12" s="1"/>
  <c r="J1521" i="12"/>
  <c r="K1521" i="12" s="1"/>
  <c r="L1521" i="12" s="1"/>
  <c r="AE1521" i="12"/>
  <c r="B153" i="14"/>
  <c r="B152" i="15"/>
  <c r="J1905" i="14"/>
  <c r="A1906" i="14"/>
  <c r="J1721" i="12"/>
  <c r="K1721" i="12" s="1"/>
  <c r="L1721" i="12" s="1"/>
  <c r="AE1721" i="12"/>
  <c r="C233" i="12"/>
  <c r="C1353" i="12"/>
  <c r="D1353" i="12" s="1"/>
  <c r="B24" i="7"/>
  <c r="H252" i="12" s="1"/>
  <c r="C603" i="12"/>
  <c r="D603" i="12" s="1"/>
  <c r="C2633" i="12"/>
  <c r="D2633" i="12" s="1"/>
  <c r="C733" i="12"/>
  <c r="D733" i="12" s="1"/>
  <c r="C1533" i="12"/>
  <c r="D1533" i="12" s="1"/>
  <c r="C1733" i="12"/>
  <c r="D1733" i="12" s="1"/>
  <c r="C1023" i="12"/>
  <c r="D1023" i="12" s="1"/>
  <c r="C304" i="12"/>
  <c r="D304" i="12" s="1"/>
  <c r="C2163" i="12"/>
  <c r="D2163" i="12" s="1"/>
  <c r="C493" i="12"/>
  <c r="D493" i="12" s="1"/>
  <c r="C2393" i="12"/>
  <c r="D2393" i="12" s="1"/>
  <c r="C1943" i="12"/>
  <c r="D1943" i="12" s="1"/>
  <c r="C873" i="12"/>
  <c r="D873" i="12" s="1"/>
  <c r="C1183" i="12"/>
  <c r="D1183" i="12" s="1"/>
  <c r="C394" i="12"/>
  <c r="D394" i="12" s="1"/>
  <c r="AE1931" i="12"/>
  <c r="J1931" i="12"/>
  <c r="K1931" i="12" s="1"/>
  <c r="L1931" i="12" s="1"/>
  <c r="B18" i="15"/>
  <c r="B18" i="14"/>
  <c r="H181" i="12"/>
  <c r="B477" i="14"/>
  <c r="B476" i="15"/>
  <c r="I2779" i="12"/>
  <c r="K2779" i="12" s="1"/>
  <c r="L2779" i="12" s="1"/>
  <c r="AE2779" i="12"/>
  <c r="I2790" i="12"/>
  <c r="K2790" i="12" s="1"/>
  <c r="L2790" i="12" s="1"/>
  <c r="AE2790" i="12"/>
  <c r="I2792" i="12"/>
  <c r="K2792" i="12" s="1"/>
  <c r="L2792" i="12" s="1"/>
  <c r="AE2792" i="12"/>
  <c r="I2798" i="12"/>
  <c r="K2798" i="12" s="1"/>
  <c r="L2798" i="12" s="1"/>
  <c r="AE2798" i="12"/>
  <c r="I2809" i="12"/>
  <c r="K2809" i="12" s="1"/>
  <c r="L2809" i="12" s="1"/>
  <c r="AE2809" i="12"/>
  <c r="I2811" i="12"/>
  <c r="K2811" i="12" s="1"/>
  <c r="L2811" i="12" s="1"/>
  <c r="AE2811" i="12"/>
  <c r="I2818" i="12"/>
  <c r="K2818" i="12" s="1"/>
  <c r="L2818" i="12" s="1"/>
  <c r="AE2818" i="12"/>
  <c r="I2821" i="12"/>
  <c r="K2821" i="12" s="1"/>
  <c r="L2821" i="12" s="1"/>
  <c r="AE2821" i="12"/>
  <c r="I2823" i="12"/>
  <c r="K2823" i="12" s="1"/>
  <c r="L2823" i="12" s="1"/>
  <c r="AE2823" i="12"/>
  <c r="I2825" i="12"/>
  <c r="K2825" i="12" s="1"/>
  <c r="L2825" i="12" s="1"/>
  <c r="AE2825" i="12"/>
  <c r="AE2780" i="12"/>
  <c r="I2780" i="12"/>
  <c r="K2780" i="12" s="1"/>
  <c r="L2780" i="12" s="1"/>
  <c r="I2791" i="12"/>
  <c r="K2791" i="12" s="1"/>
  <c r="L2791" i="12" s="1"/>
  <c r="AE2791" i="12"/>
  <c r="I2793" i="12"/>
  <c r="K2793" i="12" s="1"/>
  <c r="L2793" i="12" s="1"/>
  <c r="AE2793" i="12"/>
  <c r="I2803" i="12"/>
  <c r="K2803" i="12" s="1"/>
  <c r="L2803" i="12" s="1"/>
  <c r="AE2803" i="12"/>
  <c r="I2810" i="12"/>
  <c r="K2810" i="12" s="1"/>
  <c r="L2810" i="12" s="1"/>
  <c r="AE2810" i="12"/>
  <c r="I2819" i="12"/>
  <c r="K2819" i="12" s="1"/>
  <c r="L2819" i="12" s="1"/>
  <c r="AE2819" i="12"/>
  <c r="I2822" i="12"/>
  <c r="K2822" i="12" s="1"/>
  <c r="L2822" i="12" s="1"/>
  <c r="AE2822" i="12"/>
  <c r="I2824" i="12"/>
  <c r="K2824" i="12" s="1"/>
  <c r="L2824" i="12" s="1"/>
  <c r="AE2824" i="12"/>
  <c r="AE2776" i="12"/>
  <c r="I2776" i="12"/>
  <c r="K2776" i="12" s="1"/>
  <c r="L2776" i="12" s="1"/>
  <c r="J348" i="12"/>
  <c r="K348" i="12" s="1"/>
  <c r="L348" i="12" s="1"/>
  <c r="AE348" i="12"/>
  <c r="J350" i="12"/>
  <c r="K350" i="12" s="1"/>
  <c r="L350" i="12" s="1"/>
  <c r="AE350" i="12"/>
  <c r="J352" i="12"/>
  <c r="K352" i="12" s="1"/>
  <c r="L352" i="12" s="1"/>
  <c r="AE352" i="12"/>
  <c r="J354" i="12"/>
  <c r="K354" i="12" s="1"/>
  <c r="L354" i="12" s="1"/>
  <c r="AE354" i="12"/>
  <c r="J356" i="12"/>
  <c r="K356" i="12" s="1"/>
  <c r="L356" i="12" s="1"/>
  <c r="AE356" i="12"/>
  <c r="J373" i="12"/>
  <c r="K373" i="12" s="1"/>
  <c r="L373" i="12" s="1"/>
  <c r="AE373" i="12"/>
  <c r="J347" i="12"/>
  <c r="K347" i="12" s="1"/>
  <c r="AE347" i="12"/>
  <c r="J351" i="12"/>
  <c r="K351" i="12" s="1"/>
  <c r="L351" i="12" s="1"/>
  <c r="AE351" i="12"/>
  <c r="J355" i="12"/>
  <c r="K355" i="12" s="1"/>
  <c r="L355" i="12" s="1"/>
  <c r="AE355" i="12"/>
  <c r="K113" i="12"/>
  <c r="D5" i="12"/>
  <c r="F7" i="12" s="1"/>
  <c r="H7" i="12" s="1"/>
  <c r="F8" i="12" s="1"/>
  <c r="H8" i="12" s="1"/>
  <c r="F9" i="12" s="1"/>
  <c r="H9" i="12" s="1"/>
  <c r="L975" i="12"/>
  <c r="N975" i="12" s="1"/>
  <c r="B1120" i="12"/>
  <c r="AE975" i="12"/>
  <c r="G342" i="12"/>
  <c r="L346" i="12"/>
  <c r="N346" i="12" s="1"/>
  <c r="B345" i="12"/>
  <c r="AE346" i="12"/>
  <c r="B431" i="12"/>
  <c r="B432" i="12" s="1"/>
  <c r="G346" i="12"/>
  <c r="G72" i="12"/>
  <c r="L76" i="12"/>
  <c r="N76" i="12" s="1"/>
  <c r="B75" i="12"/>
  <c r="G76" i="12"/>
  <c r="AE76" i="12"/>
  <c r="AE75" i="12" s="1"/>
  <c r="D13" i="6" s="1"/>
  <c r="B113" i="12"/>
  <c r="B114" i="12" s="1"/>
  <c r="G1305" i="12"/>
  <c r="L1305" i="12"/>
  <c r="N1305" i="12" s="1"/>
  <c r="B1474" i="12"/>
  <c r="G1301" i="12"/>
  <c r="B1304" i="12"/>
  <c r="E1306" i="12" s="1"/>
  <c r="G1306" i="12" s="1"/>
  <c r="AE1305" i="12"/>
  <c r="AE825" i="12"/>
  <c r="L825" i="12"/>
  <c r="N825" i="12" s="1"/>
  <c r="G821" i="12"/>
  <c r="B958" i="12"/>
  <c r="B824" i="12"/>
  <c r="G825" i="12"/>
  <c r="B61" i="12"/>
  <c r="B62" i="12" s="1"/>
  <c r="G32" i="12"/>
  <c r="L36" i="12"/>
  <c r="N36" i="12" s="1"/>
  <c r="G36" i="12"/>
  <c r="B35" i="12"/>
  <c r="AE36" i="12"/>
  <c r="G2111" i="12"/>
  <c r="B2114" i="12"/>
  <c r="E2116" i="12" s="1"/>
  <c r="L2115" i="12"/>
  <c r="N2115" i="12" s="1"/>
  <c r="AE2115" i="12"/>
  <c r="L2585" i="12"/>
  <c r="N2585" i="12" s="1"/>
  <c r="G2585" i="12"/>
  <c r="AE2585" i="12"/>
  <c r="G252" i="12"/>
  <c r="L256" i="12"/>
  <c r="N256" i="12" s="1"/>
  <c r="B255" i="12"/>
  <c r="B329" i="12"/>
  <c r="B330" i="12" s="1"/>
  <c r="G256" i="12"/>
  <c r="AE256" i="12"/>
  <c r="L1135" i="12"/>
  <c r="N1135" i="12" s="1"/>
  <c r="G1135" i="12"/>
  <c r="E1136" i="12" s="1"/>
  <c r="G1136" i="12" s="1"/>
  <c r="G1131" i="12"/>
  <c r="AE1135" i="12"/>
  <c r="F11" i="20"/>
  <c r="E11" i="20"/>
  <c r="G11" i="20"/>
  <c r="L113" i="12"/>
  <c r="B806" i="12"/>
  <c r="B807" i="12" s="1"/>
  <c r="B684" i="12"/>
  <c r="L685" i="12"/>
  <c r="N685" i="12" s="1"/>
  <c r="G685" i="12"/>
  <c r="G681" i="12"/>
  <c r="AE685" i="12"/>
  <c r="G185" i="12"/>
  <c r="L185" i="12"/>
  <c r="N185" i="12" s="1"/>
  <c r="B184" i="12"/>
  <c r="B246" i="12"/>
  <c r="B247" i="12" s="1"/>
  <c r="G181" i="12"/>
  <c r="AE185" i="12"/>
  <c r="G6" i="12"/>
  <c r="E7" i="12" s="1"/>
  <c r="G2" i="12"/>
  <c r="L6" i="12"/>
  <c r="N6" i="12" s="1"/>
  <c r="AE6" i="12"/>
  <c r="L2345" i="12"/>
  <c r="N2345" i="12" s="1"/>
  <c r="G2341" i="12"/>
  <c r="AE2345" i="12"/>
  <c r="G126" i="12"/>
  <c r="E127" i="12" s="1"/>
  <c r="G122" i="12"/>
  <c r="L126" i="12"/>
  <c r="N126" i="12" s="1"/>
  <c r="AE126" i="12"/>
  <c r="G1485" i="12"/>
  <c r="B1484" i="12"/>
  <c r="B1666" i="12"/>
  <c r="G1481" i="12"/>
  <c r="L1485" i="12"/>
  <c r="N1485" i="12" s="1"/>
  <c r="AE1485" i="12"/>
  <c r="R821" i="12"/>
  <c r="R252" i="12"/>
  <c r="R342" i="12"/>
  <c r="R2" i="12"/>
  <c r="R122" i="12"/>
  <c r="R181" i="12"/>
  <c r="R2111" i="12"/>
  <c r="R1301" i="12"/>
  <c r="R2581" i="12"/>
  <c r="R1131" i="12"/>
  <c r="R1481" i="12"/>
  <c r="R72" i="12"/>
  <c r="R971" i="12"/>
  <c r="R1681" i="12"/>
  <c r="R441" i="12"/>
  <c r="R2341" i="12"/>
  <c r="R32" i="12"/>
  <c r="R681" i="12"/>
  <c r="R551" i="12"/>
  <c r="R1891" i="12"/>
  <c r="G1895" i="12"/>
  <c r="E1896" i="12" s="1"/>
  <c r="B2100" i="12"/>
  <c r="L1895" i="12"/>
  <c r="N1895" i="12" s="1"/>
  <c r="AE1895" i="12"/>
  <c r="L555" i="12"/>
  <c r="N555" i="12" s="1"/>
  <c r="G555" i="12"/>
  <c r="B664" i="12"/>
  <c r="B665" i="12" s="1"/>
  <c r="G551" i="12"/>
  <c r="B554" i="12"/>
  <c r="AE555" i="12"/>
  <c r="G1685" i="12"/>
  <c r="B1684" i="12"/>
  <c r="AE1685" i="12"/>
  <c r="B444" i="12"/>
  <c r="G445" i="12"/>
  <c r="L445" i="12"/>
  <c r="N445" i="12" s="1"/>
  <c r="G441" i="12"/>
  <c r="AE445" i="12"/>
  <c r="B542" i="12"/>
  <c r="B543" i="12" s="1"/>
  <c r="E2586" i="12"/>
  <c r="G2586" i="12" s="1"/>
  <c r="Y2586" i="12" s="1"/>
  <c r="B2826" i="12"/>
  <c r="K2588" i="12"/>
  <c r="L2588" i="12" s="1"/>
  <c r="J1312" i="12"/>
  <c r="K1312" i="12" s="1"/>
  <c r="L1312" i="12" s="1"/>
  <c r="AE1312" i="12"/>
  <c r="J1316" i="12"/>
  <c r="K1316" i="12" s="1"/>
  <c r="L1316" i="12" s="1"/>
  <c r="AE1316" i="12"/>
  <c r="J1321" i="12"/>
  <c r="K1321" i="12" s="1"/>
  <c r="L1321" i="12" s="1"/>
  <c r="AE1321" i="12"/>
  <c r="J1325" i="12"/>
  <c r="K1325" i="12" s="1"/>
  <c r="L1325" i="12" s="1"/>
  <c r="AE1325" i="12"/>
  <c r="AE1328" i="12"/>
  <c r="J1328" i="12"/>
  <c r="K1328" i="12" s="1"/>
  <c r="L1328" i="12" s="1"/>
  <c r="AE1331" i="12"/>
  <c r="J1331" i="12"/>
  <c r="K1331" i="12" s="1"/>
  <c r="L1331" i="12" s="1"/>
  <c r="AE1333" i="12"/>
  <c r="J1333" i="12"/>
  <c r="K1333" i="12" s="1"/>
  <c r="L1333" i="12" s="1"/>
  <c r="J1336" i="12"/>
  <c r="K1336" i="12" s="1"/>
  <c r="L1336" i="12" s="1"/>
  <c r="AE1336" i="12"/>
  <c r="J1338" i="12"/>
  <c r="K1338" i="12" s="1"/>
  <c r="L1338" i="12" s="1"/>
  <c r="AE1338" i="12"/>
  <c r="J1347" i="12"/>
  <c r="K1347" i="12" s="1"/>
  <c r="L1347" i="12" s="1"/>
  <c r="AE1347" i="12"/>
  <c r="J1351" i="12"/>
  <c r="K1351" i="12" s="1"/>
  <c r="L1351" i="12" s="1"/>
  <c r="AE1351" i="12"/>
  <c r="J1354" i="12"/>
  <c r="K1354" i="12" s="1"/>
  <c r="L1354" i="12" s="1"/>
  <c r="AE1354" i="12"/>
  <c r="J1356" i="12"/>
  <c r="K1356" i="12" s="1"/>
  <c r="L1356" i="12" s="1"/>
  <c r="AE1356" i="12"/>
  <c r="J1358" i="12"/>
  <c r="K1358" i="12" s="1"/>
  <c r="L1358" i="12" s="1"/>
  <c r="AE1358" i="12"/>
  <c r="J1362" i="12"/>
  <c r="K1362" i="12" s="1"/>
  <c r="L1362" i="12" s="1"/>
  <c r="AE1362" i="12"/>
  <c r="AE1368" i="12"/>
  <c r="J1368" i="12"/>
  <c r="K1368" i="12" s="1"/>
  <c r="L1368" i="12" s="1"/>
  <c r="J1370" i="12"/>
  <c r="K1370" i="12" s="1"/>
  <c r="L1370" i="12" s="1"/>
  <c r="AE1370" i="12"/>
  <c r="J1375" i="12"/>
  <c r="K1375" i="12" s="1"/>
  <c r="L1375" i="12" s="1"/>
  <c r="AE1375" i="12"/>
  <c r="AE1379" i="12"/>
  <c r="J1379" i="12"/>
  <c r="K1379" i="12" s="1"/>
  <c r="L1379" i="12" s="1"/>
  <c r="J1384" i="12"/>
  <c r="K1384" i="12" s="1"/>
  <c r="L1384" i="12" s="1"/>
  <c r="AE1384" i="12"/>
  <c r="J1396" i="12"/>
  <c r="K1396" i="12" s="1"/>
  <c r="L1396" i="12" s="1"/>
  <c r="AE1396" i="12"/>
  <c r="J1398" i="12"/>
  <c r="K1398" i="12" s="1"/>
  <c r="L1398" i="12" s="1"/>
  <c r="AE1398" i="12"/>
  <c r="J1402" i="12"/>
  <c r="K1402" i="12" s="1"/>
  <c r="L1402" i="12" s="1"/>
  <c r="AE1402" i="12"/>
  <c r="J1404" i="12"/>
  <c r="K1404" i="12" s="1"/>
  <c r="L1404" i="12" s="1"/>
  <c r="AE1404" i="12"/>
  <c r="J1408" i="12"/>
  <c r="K1408" i="12" s="1"/>
  <c r="L1408" i="12" s="1"/>
  <c r="AE1408" i="12"/>
  <c r="J1412" i="12"/>
  <c r="K1412" i="12" s="1"/>
  <c r="L1412" i="12" s="1"/>
  <c r="AE1412" i="12"/>
  <c r="AE1416" i="12"/>
  <c r="J1416" i="12"/>
  <c r="K1416" i="12" s="1"/>
  <c r="L1416" i="12" s="1"/>
  <c r="AE1418" i="12"/>
  <c r="J1418" i="12"/>
  <c r="K1418" i="12" s="1"/>
  <c r="L1418" i="12" s="1"/>
  <c r="AE1420" i="12"/>
  <c r="J1420" i="12"/>
  <c r="K1420" i="12" s="1"/>
  <c r="L1420" i="12" s="1"/>
  <c r="AE1422" i="12"/>
  <c r="J1422" i="12"/>
  <c r="K1422" i="12" s="1"/>
  <c r="L1422" i="12" s="1"/>
  <c r="AE1424" i="12"/>
  <c r="J1424" i="12"/>
  <c r="K1424" i="12" s="1"/>
  <c r="L1424" i="12" s="1"/>
  <c r="J1428" i="12"/>
  <c r="K1428" i="12" s="1"/>
  <c r="L1428" i="12" s="1"/>
  <c r="AE1428" i="12"/>
  <c r="J1430" i="12"/>
  <c r="K1430" i="12" s="1"/>
  <c r="L1430" i="12" s="1"/>
  <c r="AE1430" i="12"/>
  <c r="AE1433" i="12"/>
  <c r="J1433" i="12"/>
  <c r="K1433" i="12" s="1"/>
  <c r="L1433" i="12" s="1"/>
  <c r="AE1435" i="12"/>
  <c r="J1435" i="12"/>
  <c r="K1435" i="12" s="1"/>
  <c r="L1435" i="12" s="1"/>
  <c r="AE1438" i="12"/>
  <c r="J1438" i="12"/>
  <c r="K1438" i="12" s="1"/>
  <c r="L1438" i="12" s="1"/>
  <c r="AE1440" i="12"/>
  <c r="J1440" i="12"/>
  <c r="K1440" i="12" s="1"/>
  <c r="L1440" i="12" s="1"/>
  <c r="J1443" i="12"/>
  <c r="K1443" i="12" s="1"/>
  <c r="L1443" i="12" s="1"/>
  <c r="AE1443" i="12"/>
  <c r="J1447" i="12"/>
  <c r="K1447" i="12" s="1"/>
  <c r="L1447" i="12" s="1"/>
  <c r="AE1447" i="12"/>
  <c r="J1450" i="12"/>
  <c r="K1450" i="12" s="1"/>
  <c r="L1450" i="12" s="1"/>
  <c r="AE1450" i="12"/>
  <c r="J1452" i="12"/>
  <c r="K1452" i="12" s="1"/>
  <c r="L1452" i="12" s="1"/>
  <c r="AE1452" i="12"/>
  <c r="J1454" i="12"/>
  <c r="K1454" i="12" s="1"/>
  <c r="L1454" i="12" s="1"/>
  <c r="AE1454" i="12"/>
  <c r="J1456" i="12"/>
  <c r="K1456" i="12" s="1"/>
  <c r="L1456" i="12" s="1"/>
  <c r="AE1456" i="12"/>
  <c r="J1460" i="12"/>
  <c r="K1460" i="12" s="1"/>
  <c r="L1460" i="12" s="1"/>
  <c r="AE1460" i="12"/>
  <c r="J1463" i="12"/>
  <c r="K1463" i="12" s="1"/>
  <c r="L1463" i="12" s="1"/>
  <c r="AE1463" i="12"/>
  <c r="AE1466" i="12"/>
  <c r="J1466" i="12"/>
  <c r="K1466" i="12" s="1"/>
  <c r="L1466" i="12" s="1"/>
  <c r="AE1468" i="12"/>
  <c r="J1468" i="12"/>
  <c r="K1468" i="12" s="1"/>
  <c r="L1468" i="12" s="1"/>
  <c r="AE1470" i="12"/>
  <c r="J1470" i="12"/>
  <c r="K1470" i="12" s="1"/>
  <c r="L1470" i="12" s="1"/>
  <c r="J1473" i="12"/>
  <c r="K1473" i="12" s="1"/>
  <c r="L1473" i="12" s="1"/>
  <c r="AE1473" i="12"/>
  <c r="J1314" i="12"/>
  <c r="K1314" i="12" s="1"/>
  <c r="L1314" i="12" s="1"/>
  <c r="AE1314" i="12"/>
  <c r="J1319" i="12"/>
  <c r="K1319" i="12" s="1"/>
  <c r="L1319" i="12" s="1"/>
  <c r="AE1319" i="12"/>
  <c r="J1323" i="12"/>
  <c r="K1323" i="12" s="1"/>
  <c r="L1323" i="12" s="1"/>
  <c r="AE1323" i="12"/>
  <c r="J1327" i="12"/>
  <c r="K1327" i="12" s="1"/>
  <c r="L1327" i="12" s="1"/>
  <c r="AE1327" i="12"/>
  <c r="J1330" i="12"/>
  <c r="K1330" i="12" s="1"/>
  <c r="L1330" i="12" s="1"/>
  <c r="AE1330" i="12"/>
  <c r="J1332" i="12"/>
  <c r="K1332" i="12" s="1"/>
  <c r="L1332" i="12" s="1"/>
  <c r="AE1332" i="12"/>
  <c r="J1335" i="12"/>
  <c r="K1335" i="12" s="1"/>
  <c r="L1335" i="12" s="1"/>
  <c r="AE1335" i="12"/>
  <c r="AE1337" i="12"/>
  <c r="J1337" i="12"/>
  <c r="K1337" i="12" s="1"/>
  <c r="L1337" i="12" s="1"/>
  <c r="AE1339" i="12"/>
  <c r="J1339" i="12"/>
  <c r="K1339" i="12" s="1"/>
  <c r="L1339" i="12" s="1"/>
  <c r="J1349" i="12"/>
  <c r="K1349" i="12" s="1"/>
  <c r="L1349" i="12" s="1"/>
  <c r="AE1349" i="12"/>
  <c r="AE1352" i="12"/>
  <c r="J1352" i="12"/>
  <c r="K1352" i="12" s="1"/>
  <c r="L1352" i="12" s="1"/>
  <c r="AE1355" i="12"/>
  <c r="J1355" i="12"/>
  <c r="K1355" i="12" s="1"/>
  <c r="L1355" i="12" s="1"/>
  <c r="AE1357" i="12"/>
  <c r="J1357" i="12"/>
  <c r="K1357" i="12" s="1"/>
  <c r="L1357" i="12" s="1"/>
  <c r="J1359" i="12"/>
  <c r="K1359" i="12" s="1"/>
  <c r="L1359" i="12" s="1"/>
  <c r="AE1359" i="12"/>
  <c r="J1364" i="12"/>
  <c r="K1364" i="12" s="1"/>
  <c r="L1364" i="12" s="1"/>
  <c r="AE1364" i="12"/>
  <c r="J1369" i="12"/>
  <c r="K1369" i="12" s="1"/>
  <c r="L1369" i="12" s="1"/>
  <c r="AE1369" i="12"/>
  <c r="J1372" i="12"/>
  <c r="K1372" i="12" s="1"/>
  <c r="L1372" i="12" s="1"/>
  <c r="AE1372" i="12"/>
  <c r="J1378" i="12"/>
  <c r="K1378" i="12" s="1"/>
  <c r="L1378" i="12" s="1"/>
  <c r="AE1378" i="12"/>
  <c r="J1380" i="12"/>
  <c r="K1380" i="12" s="1"/>
  <c r="L1380" i="12" s="1"/>
  <c r="AE1380" i="12"/>
  <c r="J1394" i="12"/>
  <c r="K1394" i="12" s="1"/>
  <c r="L1394" i="12" s="1"/>
  <c r="AE1394" i="12"/>
  <c r="J1397" i="12"/>
  <c r="K1397" i="12" s="1"/>
  <c r="L1397" i="12" s="1"/>
  <c r="AE1397" i="12"/>
  <c r="J1399" i="12"/>
  <c r="K1399" i="12" s="1"/>
  <c r="L1399" i="12" s="1"/>
  <c r="AE1399" i="12"/>
  <c r="AE1403" i="12"/>
  <c r="J1403" i="12"/>
  <c r="K1403" i="12" s="1"/>
  <c r="L1403" i="12" s="1"/>
  <c r="J1406" i="12"/>
  <c r="K1406" i="12" s="1"/>
  <c r="L1406" i="12" s="1"/>
  <c r="AE1406" i="12"/>
  <c r="J1410" i="12"/>
  <c r="K1410" i="12" s="1"/>
  <c r="L1410" i="12" s="1"/>
  <c r="AE1410" i="12"/>
  <c r="J1415" i="12"/>
  <c r="K1415" i="12" s="1"/>
  <c r="L1415" i="12" s="1"/>
  <c r="AE1415" i="12"/>
  <c r="J1417" i="12"/>
  <c r="K1417" i="12" s="1"/>
  <c r="L1417" i="12" s="1"/>
  <c r="AE1417" i="12"/>
  <c r="J1419" i="12"/>
  <c r="K1419" i="12" s="1"/>
  <c r="L1419" i="12" s="1"/>
  <c r="AE1419" i="12"/>
  <c r="J1421" i="12"/>
  <c r="K1421" i="12" s="1"/>
  <c r="L1421" i="12" s="1"/>
  <c r="AE1421" i="12"/>
  <c r="J1423" i="12"/>
  <c r="K1423" i="12" s="1"/>
  <c r="L1423" i="12" s="1"/>
  <c r="AE1423" i="12"/>
  <c r="J1426" i="12"/>
  <c r="K1426" i="12" s="1"/>
  <c r="L1426" i="12" s="1"/>
  <c r="AE1426" i="12"/>
  <c r="J1429" i="12"/>
  <c r="K1429" i="12" s="1"/>
  <c r="L1429" i="12" s="1"/>
  <c r="AE1429" i="12"/>
  <c r="J1432" i="12"/>
  <c r="K1432" i="12" s="1"/>
  <c r="L1432" i="12" s="1"/>
  <c r="AE1432" i="12"/>
  <c r="J1434" i="12"/>
  <c r="K1434" i="12" s="1"/>
  <c r="L1434" i="12" s="1"/>
  <c r="AE1434" i="12"/>
  <c r="J1436" i="12"/>
  <c r="K1436" i="12" s="1"/>
  <c r="L1436" i="12" s="1"/>
  <c r="AE1436" i="12"/>
  <c r="J1439" i="12"/>
  <c r="K1439" i="12" s="1"/>
  <c r="L1439" i="12" s="1"/>
  <c r="AE1439" i="12"/>
  <c r="J1441" i="12"/>
  <c r="K1441" i="12" s="1"/>
  <c r="L1441" i="12" s="1"/>
  <c r="AE1441" i="12"/>
  <c r="J1445" i="12"/>
  <c r="K1445" i="12" s="1"/>
  <c r="L1445" i="12" s="1"/>
  <c r="AE1445" i="12"/>
  <c r="AE1448" i="12"/>
  <c r="J1448" i="12"/>
  <c r="K1448" i="12" s="1"/>
  <c r="L1448" i="12" s="1"/>
  <c r="AE1451" i="12"/>
  <c r="J1451" i="12"/>
  <c r="K1451" i="12" s="1"/>
  <c r="L1451" i="12" s="1"/>
  <c r="AE1453" i="12"/>
  <c r="J1453" i="12"/>
  <c r="K1453" i="12" s="1"/>
  <c r="L1453" i="12" s="1"/>
  <c r="AE1455" i="12"/>
  <c r="J1455" i="12"/>
  <c r="K1455" i="12" s="1"/>
  <c r="L1455" i="12" s="1"/>
  <c r="J1458" i="12"/>
  <c r="K1458" i="12" s="1"/>
  <c r="L1458" i="12" s="1"/>
  <c r="AE1458" i="12"/>
  <c r="J1462" i="12"/>
  <c r="K1462" i="12" s="1"/>
  <c r="L1462" i="12" s="1"/>
  <c r="AE1462" i="12"/>
  <c r="J1465" i="12"/>
  <c r="K1465" i="12" s="1"/>
  <c r="L1465" i="12" s="1"/>
  <c r="AE1465" i="12"/>
  <c r="J1467" i="12"/>
  <c r="K1467" i="12" s="1"/>
  <c r="L1467" i="12" s="1"/>
  <c r="AE1467" i="12"/>
  <c r="J1469" i="12"/>
  <c r="K1469" i="12" s="1"/>
  <c r="L1469" i="12" s="1"/>
  <c r="AE1469" i="12"/>
  <c r="J1471" i="12"/>
  <c r="K1471" i="12" s="1"/>
  <c r="L1471" i="12" s="1"/>
  <c r="AE1471" i="12"/>
  <c r="K1136" i="12"/>
  <c r="I1292" i="12"/>
  <c r="L976" i="12"/>
  <c r="J559" i="12"/>
  <c r="K559" i="12" s="1"/>
  <c r="L559" i="12" s="1"/>
  <c r="AE559" i="12"/>
  <c r="J563" i="12"/>
  <c r="K563" i="12" s="1"/>
  <c r="L563" i="12" s="1"/>
  <c r="AE563" i="12"/>
  <c r="J568" i="12"/>
  <c r="K568" i="12" s="1"/>
  <c r="L568" i="12" s="1"/>
  <c r="AE568" i="12"/>
  <c r="J572" i="12"/>
  <c r="K572" i="12" s="1"/>
  <c r="L572" i="12" s="1"/>
  <c r="AE572" i="12"/>
  <c r="J576" i="12"/>
  <c r="K576" i="12" s="1"/>
  <c r="L576" i="12" s="1"/>
  <c r="AE576" i="12"/>
  <c r="J581" i="12"/>
  <c r="K581" i="12" s="1"/>
  <c r="L581" i="12" s="1"/>
  <c r="AE581" i="12"/>
  <c r="J585" i="12"/>
  <c r="K585" i="12" s="1"/>
  <c r="L585" i="12" s="1"/>
  <c r="AE585" i="12"/>
  <c r="J589" i="12"/>
  <c r="K589" i="12" s="1"/>
  <c r="L589" i="12" s="1"/>
  <c r="AE589" i="12"/>
  <c r="J594" i="12"/>
  <c r="K594" i="12" s="1"/>
  <c r="L594" i="12" s="1"/>
  <c r="AE594" i="12"/>
  <c r="J598" i="12"/>
  <c r="K598" i="12" s="1"/>
  <c r="L598" i="12" s="1"/>
  <c r="AE598" i="12"/>
  <c r="J602" i="12"/>
  <c r="K602" i="12" s="1"/>
  <c r="L602" i="12" s="1"/>
  <c r="AE602" i="12"/>
  <c r="J607" i="12"/>
  <c r="K607" i="12" s="1"/>
  <c r="L607" i="12" s="1"/>
  <c r="AE607" i="12"/>
  <c r="J611" i="12"/>
  <c r="K611" i="12" s="1"/>
  <c r="L611" i="12" s="1"/>
  <c r="AE611" i="12"/>
  <c r="J616" i="12"/>
  <c r="K616" i="12" s="1"/>
  <c r="L616" i="12" s="1"/>
  <c r="AE616" i="12"/>
  <c r="J620" i="12"/>
  <c r="K620" i="12" s="1"/>
  <c r="L620" i="12" s="1"/>
  <c r="AE620" i="12"/>
  <c r="J624" i="12"/>
  <c r="K624" i="12" s="1"/>
  <c r="L624" i="12" s="1"/>
  <c r="AE624" i="12"/>
  <c r="J629" i="12"/>
  <c r="K629" i="12" s="1"/>
  <c r="L629" i="12" s="1"/>
  <c r="AE629" i="12"/>
  <c r="J632" i="12"/>
  <c r="K632" i="12" s="1"/>
  <c r="L632" i="12" s="1"/>
  <c r="AE632" i="12"/>
  <c r="J635" i="12"/>
  <c r="K635" i="12" s="1"/>
  <c r="L635" i="12" s="1"/>
  <c r="AE635" i="12"/>
  <c r="J640" i="12"/>
  <c r="K640" i="12" s="1"/>
  <c r="L640" i="12" s="1"/>
  <c r="AE640" i="12"/>
  <c r="J643" i="12"/>
  <c r="K643" i="12" s="1"/>
  <c r="L643" i="12" s="1"/>
  <c r="AE643" i="12"/>
  <c r="J647" i="12"/>
  <c r="K647" i="12" s="1"/>
  <c r="L647" i="12" s="1"/>
  <c r="AE647" i="12"/>
  <c r="J652" i="12"/>
  <c r="K652" i="12" s="1"/>
  <c r="L652" i="12" s="1"/>
  <c r="AE652" i="12"/>
  <c r="J656" i="12"/>
  <c r="K656" i="12" s="1"/>
  <c r="L656" i="12" s="1"/>
  <c r="AE656" i="12"/>
  <c r="J661" i="12"/>
  <c r="K661" i="12" s="1"/>
  <c r="L661" i="12" s="1"/>
  <c r="AE661" i="12"/>
  <c r="J557" i="12"/>
  <c r="K557" i="12" s="1"/>
  <c r="L557" i="12" s="1"/>
  <c r="AE557" i="12"/>
  <c r="J561" i="12"/>
  <c r="K561" i="12" s="1"/>
  <c r="L561" i="12" s="1"/>
  <c r="AE561" i="12"/>
  <c r="J565" i="12"/>
  <c r="K565" i="12" s="1"/>
  <c r="L565" i="12" s="1"/>
  <c r="AE565" i="12"/>
  <c r="J570" i="12"/>
  <c r="K570" i="12" s="1"/>
  <c r="L570" i="12" s="1"/>
  <c r="AE570" i="12"/>
  <c r="J574" i="12"/>
  <c r="K574" i="12" s="1"/>
  <c r="L574" i="12" s="1"/>
  <c r="AE574" i="12"/>
  <c r="J578" i="12"/>
  <c r="K578" i="12" s="1"/>
  <c r="L578" i="12" s="1"/>
  <c r="AE578" i="12"/>
  <c r="J583" i="12"/>
  <c r="K583" i="12" s="1"/>
  <c r="L583" i="12" s="1"/>
  <c r="AE583" i="12"/>
  <c r="J587" i="12"/>
  <c r="K587" i="12" s="1"/>
  <c r="L587" i="12" s="1"/>
  <c r="AE587" i="12"/>
  <c r="J592" i="12"/>
  <c r="K592" i="12" s="1"/>
  <c r="L592" i="12" s="1"/>
  <c r="AE592" i="12"/>
  <c r="J596" i="12"/>
  <c r="K596" i="12" s="1"/>
  <c r="L596" i="12" s="1"/>
  <c r="AE596" i="12"/>
  <c r="J600" i="12"/>
  <c r="K600" i="12" s="1"/>
  <c r="L600" i="12" s="1"/>
  <c r="AE600" i="12"/>
  <c r="J605" i="12"/>
  <c r="K605" i="12" s="1"/>
  <c r="L605" i="12" s="1"/>
  <c r="AE605" i="12"/>
  <c r="J609" i="12"/>
  <c r="K609" i="12" s="1"/>
  <c r="L609" i="12" s="1"/>
  <c r="AE609" i="12"/>
  <c r="J613" i="12"/>
  <c r="K613" i="12" s="1"/>
  <c r="L613" i="12" s="1"/>
  <c r="AE613" i="12"/>
  <c r="J618" i="12"/>
  <c r="K618" i="12" s="1"/>
  <c r="L618" i="12" s="1"/>
  <c r="AE618" i="12"/>
  <c r="J622" i="12"/>
  <c r="K622" i="12" s="1"/>
  <c r="L622" i="12" s="1"/>
  <c r="AE622" i="12"/>
  <c r="J626" i="12"/>
  <c r="K626" i="12" s="1"/>
  <c r="L626" i="12" s="1"/>
  <c r="AE626" i="12"/>
  <c r="J631" i="12"/>
  <c r="K631" i="12" s="1"/>
  <c r="L631" i="12" s="1"/>
  <c r="AE631" i="12"/>
  <c r="J634" i="12"/>
  <c r="K634" i="12" s="1"/>
  <c r="L634" i="12" s="1"/>
  <c r="AE634" i="12"/>
  <c r="J636" i="12"/>
  <c r="K636" i="12" s="1"/>
  <c r="L636" i="12" s="1"/>
  <c r="AE636" i="12"/>
  <c r="J642" i="12"/>
  <c r="K642" i="12" s="1"/>
  <c r="L642" i="12" s="1"/>
  <c r="AE642" i="12"/>
  <c r="J645" i="12"/>
  <c r="K645" i="12" s="1"/>
  <c r="L645" i="12" s="1"/>
  <c r="AE645" i="12"/>
  <c r="J649" i="12"/>
  <c r="K649" i="12" s="1"/>
  <c r="L649" i="12" s="1"/>
  <c r="AE649" i="12"/>
  <c r="J654" i="12"/>
  <c r="K654" i="12" s="1"/>
  <c r="L654" i="12" s="1"/>
  <c r="AE654" i="12"/>
  <c r="J658" i="12"/>
  <c r="K658" i="12" s="1"/>
  <c r="L658" i="12" s="1"/>
  <c r="AE658" i="12"/>
  <c r="J663" i="12"/>
  <c r="K663" i="12" s="1"/>
  <c r="L663" i="12" s="1"/>
  <c r="AE663" i="12"/>
  <c r="L347" i="12"/>
  <c r="L257" i="12"/>
  <c r="AE129" i="12"/>
  <c r="AE133" i="12"/>
  <c r="AE137" i="12"/>
  <c r="AE142" i="12"/>
  <c r="AE146" i="12"/>
  <c r="AE151" i="12"/>
  <c r="AE155" i="12"/>
  <c r="AE159" i="12"/>
  <c r="AE164" i="12"/>
  <c r="AE168" i="12"/>
  <c r="AE172" i="12"/>
  <c r="L127" i="12"/>
  <c r="AE113" i="12"/>
  <c r="Z77" i="12"/>
  <c r="F78" i="12"/>
  <c r="H78" i="12" s="1"/>
  <c r="L75" i="12"/>
  <c r="M77" i="12" s="1"/>
  <c r="N77" i="12" s="1"/>
  <c r="F38" i="12"/>
  <c r="Z37" i="12"/>
  <c r="L37" i="12"/>
  <c r="K61" i="12"/>
  <c r="D19" i="12"/>
  <c r="J15" i="12"/>
  <c r="K15" i="12" s="1"/>
  <c r="L15" i="12" s="1"/>
  <c r="AE15" i="12"/>
  <c r="J11" i="12"/>
  <c r="K11" i="12" s="1"/>
  <c r="L11" i="12" s="1"/>
  <c r="AE11" i="12"/>
  <c r="AE7" i="12"/>
  <c r="J7" i="12"/>
  <c r="Z7" i="12"/>
  <c r="N14" i="14" s="1"/>
  <c r="J17" i="12"/>
  <c r="K17" i="12" s="1"/>
  <c r="L17" i="12" s="1"/>
  <c r="AE17" i="12"/>
  <c r="J13" i="12"/>
  <c r="K13" i="12" s="1"/>
  <c r="L13" i="12" s="1"/>
  <c r="AE13" i="12"/>
  <c r="J9" i="12"/>
  <c r="K9" i="12" s="1"/>
  <c r="L9" i="12" s="1"/>
  <c r="AE9" i="12"/>
  <c r="Z8" i="12"/>
  <c r="N15" i="14" s="1"/>
  <c r="K18" i="12"/>
  <c r="I19" i="12"/>
  <c r="B1696" i="15"/>
  <c r="B1697" i="14"/>
  <c r="B1147" i="15"/>
  <c r="B1148" i="14"/>
  <c r="B707" i="14"/>
  <c r="B706" i="15"/>
  <c r="B286" i="15"/>
  <c r="B287" i="14"/>
  <c r="B58" i="15"/>
  <c r="B59" i="14"/>
  <c r="B1320" i="14"/>
  <c r="B1319" i="15"/>
  <c r="B990" i="14"/>
  <c r="B989" i="15"/>
  <c r="B2123" i="14"/>
  <c r="B2122" i="15"/>
  <c r="B1501" i="15"/>
  <c r="B1502" i="14"/>
  <c r="B842" i="14"/>
  <c r="B841" i="15"/>
  <c r="B374" i="14"/>
  <c r="B373" i="15"/>
  <c r="B211" i="15"/>
  <c r="B212" i="14"/>
  <c r="B99" i="14"/>
  <c r="B98" i="15"/>
  <c r="E2346" i="12"/>
  <c r="G2346" i="12" s="1"/>
  <c r="Y2346" i="12" s="1"/>
  <c r="E976" i="12"/>
  <c r="G976" i="12" s="1"/>
  <c r="N1685" i="12"/>
  <c r="B589" i="15"/>
  <c r="B590" i="14"/>
  <c r="K197" i="12"/>
  <c r="B2355" i="14"/>
  <c r="B2354" i="15"/>
  <c r="L721" i="12"/>
  <c r="B1909" i="14"/>
  <c r="B1908" i="15"/>
  <c r="A2361" i="14" l="1"/>
  <c r="J2360" i="14"/>
  <c r="J1507" i="14"/>
  <c r="A1508" i="14"/>
  <c r="AE221" i="12"/>
  <c r="J221" i="12"/>
  <c r="K221" i="12" s="1"/>
  <c r="L221" i="12" s="1"/>
  <c r="J36" i="14"/>
  <c r="A37" i="14"/>
  <c r="J1321" i="14"/>
  <c r="A1322" i="14"/>
  <c r="J61" i="14"/>
  <c r="A62" i="14"/>
  <c r="A589" i="14"/>
  <c r="J588" i="14"/>
  <c r="D162" i="12"/>
  <c r="C175" i="12"/>
  <c r="E9" i="6" s="1"/>
  <c r="AE2381" i="12"/>
  <c r="J2381" i="12"/>
  <c r="K2381" i="12" s="1"/>
  <c r="L2381" i="12" s="1"/>
  <c r="J20" i="14"/>
  <c r="A21" i="14"/>
  <c r="J996" i="14"/>
  <c r="A997" i="14"/>
  <c r="A1704" i="14"/>
  <c r="J1703" i="14"/>
  <c r="I2826" i="12"/>
  <c r="J2126" i="14"/>
  <c r="A2127" i="14"/>
  <c r="J1150" i="14"/>
  <c r="A1151" i="14"/>
  <c r="J481" i="12"/>
  <c r="K481" i="12" s="1"/>
  <c r="L481" i="12" s="1"/>
  <c r="AE481" i="12"/>
  <c r="AE1171" i="12"/>
  <c r="J1171" i="12"/>
  <c r="K1171" i="12" s="1"/>
  <c r="L1171" i="12" s="1"/>
  <c r="A846" i="14"/>
  <c r="J845" i="14"/>
  <c r="A292" i="14"/>
  <c r="J291" i="14"/>
  <c r="K2116" i="12"/>
  <c r="L2116" i="12" s="1"/>
  <c r="I2332" i="12"/>
  <c r="A105" i="14"/>
  <c r="J104" i="14"/>
  <c r="A156" i="14"/>
  <c r="J155" i="14"/>
  <c r="J710" i="14"/>
  <c r="A711" i="14"/>
  <c r="J214" i="14"/>
  <c r="A215" i="14"/>
  <c r="J382" i="14"/>
  <c r="A383" i="14"/>
  <c r="J2621" i="12"/>
  <c r="K2621" i="12" s="1"/>
  <c r="L2621" i="12" s="1"/>
  <c r="AE2621" i="12"/>
  <c r="E2587" i="12"/>
  <c r="J1183" i="12"/>
  <c r="K1183" i="12" s="1"/>
  <c r="L1183" i="12" s="1"/>
  <c r="AE1183" i="12"/>
  <c r="J1943" i="12"/>
  <c r="K1943" i="12" s="1"/>
  <c r="L1943" i="12" s="1"/>
  <c r="AE1943" i="12"/>
  <c r="AE493" i="12"/>
  <c r="J493" i="12"/>
  <c r="K493" i="12" s="1"/>
  <c r="L493" i="12" s="1"/>
  <c r="J304" i="12"/>
  <c r="K304" i="12" s="1"/>
  <c r="L304" i="12" s="1"/>
  <c r="AE304" i="12"/>
  <c r="J1733" i="12"/>
  <c r="K1733" i="12" s="1"/>
  <c r="AE1733" i="12"/>
  <c r="AE733" i="12"/>
  <c r="J733" i="12"/>
  <c r="K733" i="12" s="1"/>
  <c r="L733" i="12" s="1"/>
  <c r="AE603" i="12"/>
  <c r="J603" i="12"/>
  <c r="K603" i="12" s="1"/>
  <c r="J1353" i="12"/>
  <c r="K1353" i="12" s="1"/>
  <c r="AE1353" i="12"/>
  <c r="A1907" i="14"/>
  <c r="J1906" i="14"/>
  <c r="J475" i="14"/>
  <c r="A476" i="14"/>
  <c r="B19" i="14"/>
  <c r="B19" i="15"/>
  <c r="AE394" i="12"/>
  <c r="J394" i="12"/>
  <c r="K394" i="12" s="1"/>
  <c r="L394" i="12" s="1"/>
  <c r="AE873" i="12"/>
  <c r="J873" i="12"/>
  <c r="K873" i="12" s="1"/>
  <c r="L873" i="12" s="1"/>
  <c r="AE2393" i="12"/>
  <c r="J2393" i="12"/>
  <c r="K2393" i="12" s="1"/>
  <c r="J2163" i="12"/>
  <c r="K2163" i="12" s="1"/>
  <c r="L2163" i="12" s="1"/>
  <c r="AE2163" i="12"/>
  <c r="AE1023" i="12"/>
  <c r="J1023" i="12"/>
  <c r="K1023" i="12" s="1"/>
  <c r="L1023" i="12" s="1"/>
  <c r="AE1533" i="12"/>
  <c r="J1533" i="12"/>
  <c r="K1533" i="12" s="1"/>
  <c r="L1533" i="12" s="1"/>
  <c r="AE2633" i="12"/>
  <c r="J2633" i="12"/>
  <c r="K2633" i="12" s="1"/>
  <c r="L2633" i="12" s="1"/>
  <c r="C2175" i="12"/>
  <c r="D2175" i="12" s="1"/>
  <c r="C1955" i="12"/>
  <c r="D1955" i="12" s="1"/>
  <c r="C2645" i="12"/>
  <c r="D2645" i="12" s="1"/>
  <c r="C2405" i="12"/>
  <c r="D2405" i="12" s="1"/>
  <c r="C1195" i="12"/>
  <c r="D1195" i="12" s="1"/>
  <c r="C1365" i="12"/>
  <c r="D1365" i="12" s="1"/>
  <c r="C1545" i="12"/>
  <c r="D1545" i="12" s="1"/>
  <c r="C1745" i="12"/>
  <c r="D1745" i="12" s="1"/>
  <c r="C1035" i="12"/>
  <c r="D1035" i="12" s="1"/>
  <c r="C316" i="12"/>
  <c r="D316" i="12" s="1"/>
  <c r="D255" i="12" s="1"/>
  <c r="F257" i="12" s="1"/>
  <c r="H257" i="12" s="1"/>
  <c r="C615" i="12"/>
  <c r="C885" i="12"/>
  <c r="D885" i="12" s="1"/>
  <c r="C505" i="12"/>
  <c r="B25" i="7"/>
  <c r="C406" i="12"/>
  <c r="C745" i="12"/>
  <c r="D745" i="12" s="1"/>
  <c r="D233" i="12"/>
  <c r="C246" i="12"/>
  <c r="F9" i="6" s="1"/>
  <c r="B154" i="14"/>
  <c r="B153" i="15"/>
  <c r="AE292" i="12"/>
  <c r="J292" i="12"/>
  <c r="D329" i="12"/>
  <c r="B34" i="14"/>
  <c r="B33" i="15"/>
  <c r="B477" i="15"/>
  <c r="B478" i="14"/>
  <c r="E826" i="12"/>
  <c r="E1137" i="12"/>
  <c r="G1137" i="12" s="1"/>
  <c r="E1138" i="12" s="1"/>
  <c r="G1138" i="12" s="1"/>
  <c r="Y1136" i="12"/>
  <c r="D988" i="14" s="1"/>
  <c r="E556" i="12"/>
  <c r="G556" i="12" s="1"/>
  <c r="E557" i="12" s="1"/>
  <c r="G557" i="12" s="1"/>
  <c r="E558" i="12" s="1"/>
  <c r="G558" i="12" s="1"/>
  <c r="E559" i="12" s="1"/>
  <c r="G559" i="12" s="1"/>
  <c r="D21" i="6"/>
  <c r="G1896" i="12"/>
  <c r="G127" i="12"/>
  <c r="Y127" i="12" s="1"/>
  <c r="R2035" i="12"/>
  <c r="R1929" i="12"/>
  <c r="R2026" i="12"/>
  <c r="R1920" i="12"/>
  <c r="R1943" i="12"/>
  <c r="R2006" i="12"/>
  <c r="R2013" i="12"/>
  <c r="R1966" i="12"/>
  <c r="R2063" i="12"/>
  <c r="R1957" i="12"/>
  <c r="R2017" i="12"/>
  <c r="R2008" i="12"/>
  <c r="R2023" i="12"/>
  <c r="R1939" i="12"/>
  <c r="R2036" i="12"/>
  <c r="R1930" i="12"/>
  <c r="R1947" i="12"/>
  <c r="R2093" i="12"/>
  <c r="R1905" i="12"/>
  <c r="R1896" i="12"/>
  <c r="R2009" i="12"/>
  <c r="R1903" i="12"/>
  <c r="R2000" i="12"/>
  <c r="R1900" i="12"/>
  <c r="R1899" i="12"/>
  <c r="R1906" i="12"/>
  <c r="R1918" i="12"/>
  <c r="R2015" i="12"/>
  <c r="R1909" i="12"/>
  <c r="R1921" i="12"/>
  <c r="R1976" i="12"/>
  <c r="R1991" i="12"/>
  <c r="R1955" i="12"/>
  <c r="R2052" i="12"/>
  <c r="R1946" i="12"/>
  <c r="R1979" i="12"/>
  <c r="R1986" i="12"/>
  <c r="R2001" i="12"/>
  <c r="R1992" i="12"/>
  <c r="R2025" i="12"/>
  <c r="R1919" i="12"/>
  <c r="R2016" i="12"/>
  <c r="R2007" i="12"/>
  <c r="R2070" i="12"/>
  <c r="R2077" i="12"/>
  <c r="R1998" i="12"/>
  <c r="R2095" i="12"/>
  <c r="R1989" i="12"/>
  <c r="R2081" i="12"/>
  <c r="R2072" i="12"/>
  <c r="R2087" i="12"/>
  <c r="R1907" i="12"/>
  <c r="R2004" i="12"/>
  <c r="R1898" i="12"/>
  <c r="R2086" i="12"/>
  <c r="R2099" i="12"/>
  <c r="S2099" i="12" s="1"/>
  <c r="R1969" i="12"/>
  <c r="R1960" i="12"/>
  <c r="R2041" i="12"/>
  <c r="R1935" i="12"/>
  <c r="R2032" i="12"/>
  <c r="R1964" i="12"/>
  <c r="R1963" i="12"/>
  <c r="R1970" i="12"/>
  <c r="R2014" i="12"/>
  <c r="R1908" i="12"/>
  <c r="R2005" i="12"/>
  <c r="H22" i="16"/>
  <c r="H23" i="16" s="1"/>
  <c r="R2082" i="12"/>
  <c r="R1942" i="12"/>
  <c r="R1949" i="12"/>
  <c r="R1934" i="12"/>
  <c r="R2031" i="12"/>
  <c r="R1925" i="12"/>
  <c r="R1953" i="12"/>
  <c r="R1944" i="12"/>
  <c r="R1959" i="12"/>
  <c r="R2046" i="12"/>
  <c r="R1940" i="12"/>
  <c r="R2037" i="12"/>
  <c r="R1958" i="12"/>
  <c r="R2029" i="12"/>
  <c r="R2044" i="12"/>
  <c r="R2083" i="12"/>
  <c r="R1977" i="12"/>
  <c r="R2074" i="12"/>
  <c r="R1968" i="12"/>
  <c r="R2039" i="12"/>
  <c r="R2038" i="12"/>
  <c r="R2045" i="12"/>
  <c r="R1950" i="12"/>
  <c r="R2047" i="12"/>
  <c r="R1941" i="12"/>
  <c r="R2060" i="12"/>
  <c r="R1912" i="12"/>
  <c r="R1927" i="12"/>
  <c r="R1923" i="12"/>
  <c r="R2020" i="12"/>
  <c r="R1914" i="12"/>
  <c r="R1915" i="12"/>
  <c r="R1922" i="12"/>
  <c r="R1937" i="12"/>
  <c r="R1928" i="12"/>
  <c r="R1982" i="12"/>
  <c r="R2079" i="12"/>
  <c r="R1973" i="12"/>
  <c r="R2049" i="12"/>
  <c r="R1901" i="12"/>
  <c r="R1916" i="12"/>
  <c r="R2019" i="12"/>
  <c r="R1913" i="12"/>
  <c r="R2010" i="12"/>
  <c r="R1904" i="12"/>
  <c r="R1911" i="12"/>
  <c r="R1910" i="12"/>
  <c r="R1917" i="12"/>
  <c r="R2089" i="12"/>
  <c r="R1983" i="12"/>
  <c r="R2080" i="12"/>
  <c r="R1932" i="12"/>
  <c r="R1995" i="12"/>
  <c r="R2002" i="12"/>
  <c r="R2062" i="12"/>
  <c r="R1956" i="12"/>
  <c r="R2053" i="12"/>
  <c r="R1990" i="12"/>
  <c r="R1997" i="12"/>
  <c r="R2012" i="12"/>
  <c r="R1971" i="12"/>
  <c r="R2068" i="12"/>
  <c r="R1962" i="12"/>
  <c r="R2011" i="12"/>
  <c r="R2018" i="12"/>
  <c r="R2097" i="12"/>
  <c r="R2088" i="12"/>
  <c r="R1902" i="12"/>
  <c r="R1999" i="12"/>
  <c r="R2096" i="12"/>
  <c r="R2092" i="12"/>
  <c r="R2091" i="12"/>
  <c r="R2098" i="12"/>
  <c r="R2078" i="12"/>
  <c r="R1972" i="12"/>
  <c r="R2069" i="12"/>
  <c r="R2022" i="12"/>
  <c r="R1965" i="12"/>
  <c r="R1980" i="12"/>
  <c r="R2051" i="12"/>
  <c r="R1945" i="12"/>
  <c r="R2042" i="12"/>
  <c r="R1936" i="12"/>
  <c r="R1975" i="12"/>
  <c r="R1974" i="12"/>
  <c r="R1981" i="12"/>
  <c r="R2057" i="12"/>
  <c r="R1951" i="12"/>
  <c r="R2048" i="12"/>
  <c r="R1996" i="12"/>
  <c r="R2059" i="12"/>
  <c r="R2066" i="12"/>
  <c r="R2094" i="12"/>
  <c r="R1988" i="12"/>
  <c r="R2085" i="12"/>
  <c r="R2054" i="12"/>
  <c r="R2061" i="12"/>
  <c r="R2076" i="12"/>
  <c r="R2067" i="12"/>
  <c r="R1961" i="12"/>
  <c r="R2058" i="12"/>
  <c r="R1952" i="12"/>
  <c r="R1985" i="12"/>
  <c r="R2040" i="12"/>
  <c r="R2055" i="12"/>
  <c r="R1987" i="12"/>
  <c r="R2084" i="12"/>
  <c r="R1978" i="12"/>
  <c r="R2043" i="12"/>
  <c r="R2050" i="12"/>
  <c r="R2065" i="12"/>
  <c r="R2056" i="12"/>
  <c r="R1993" i="12"/>
  <c r="R2090" i="12"/>
  <c r="R1984" i="12"/>
  <c r="R2071" i="12"/>
  <c r="R1931" i="12"/>
  <c r="R1938" i="12"/>
  <c r="R2030" i="12"/>
  <c r="R1924" i="12"/>
  <c r="R2021" i="12"/>
  <c r="R1926" i="12"/>
  <c r="R1933" i="12"/>
  <c r="R1948" i="12"/>
  <c r="R2003" i="12"/>
  <c r="R1897" i="12"/>
  <c r="R1994" i="12"/>
  <c r="R2075" i="12"/>
  <c r="R1954" i="12"/>
  <c r="R2033" i="12"/>
  <c r="R2024" i="12"/>
  <c r="R2073" i="12"/>
  <c r="R1967" i="12"/>
  <c r="R2064" i="12"/>
  <c r="R2028" i="12"/>
  <c r="R2027" i="12"/>
  <c r="R2034" i="12"/>
  <c r="R782" i="12"/>
  <c r="R754" i="12"/>
  <c r="R726" i="12"/>
  <c r="R698" i="12"/>
  <c r="R791" i="12"/>
  <c r="R763" i="12"/>
  <c r="R767" i="12"/>
  <c r="R772" i="12"/>
  <c r="R736" i="12"/>
  <c r="R700" i="12"/>
  <c r="R797" i="12"/>
  <c r="R777" i="12"/>
  <c r="R741" i="12"/>
  <c r="R689" i="12"/>
  <c r="R778" i="12"/>
  <c r="R718" i="12"/>
  <c r="R690" i="12"/>
  <c r="R783" i="12"/>
  <c r="R755" i="12"/>
  <c r="R727" i="12"/>
  <c r="R699" i="12"/>
  <c r="R703" i="12"/>
  <c r="R739" i="12"/>
  <c r="R800" i="12"/>
  <c r="R764" i="12"/>
  <c r="R744" i="12"/>
  <c r="R724" i="12"/>
  <c r="R688" i="12"/>
  <c r="R753" i="12"/>
  <c r="R717" i="12"/>
  <c r="R793" i="12"/>
  <c r="R757" i="12"/>
  <c r="R737" i="12"/>
  <c r="R701" i="12"/>
  <c r="R798" i="12"/>
  <c r="R770" i="12"/>
  <c r="R774" i="12"/>
  <c r="R803" i="12"/>
  <c r="R743" i="12"/>
  <c r="R715" i="12"/>
  <c r="R687" i="12"/>
  <c r="R788" i="12"/>
  <c r="R752" i="12"/>
  <c r="R716" i="12"/>
  <c r="R781" i="12"/>
  <c r="R729" i="12"/>
  <c r="R693" i="12"/>
  <c r="R790" i="12"/>
  <c r="R762" i="12"/>
  <c r="R734" i="12"/>
  <c r="R706" i="12"/>
  <c r="R696" i="12"/>
  <c r="R708" i="12"/>
  <c r="R789" i="12"/>
  <c r="R769" i="12"/>
  <c r="R733" i="12"/>
  <c r="R713" i="12"/>
  <c r="R802" i="12"/>
  <c r="R742" i="12"/>
  <c r="R714" i="12"/>
  <c r="R804" i="12"/>
  <c r="R768" i="12"/>
  <c r="R732" i="12"/>
  <c r="R712" i="12"/>
  <c r="R692" i="12"/>
  <c r="R773" i="12"/>
  <c r="R785" i="12"/>
  <c r="R749" i="12"/>
  <c r="R750" i="12"/>
  <c r="R722" i="12"/>
  <c r="R694" i="12"/>
  <c r="R787" i="12"/>
  <c r="R759" i="12"/>
  <c r="R731" i="12"/>
  <c r="R792" i="12"/>
  <c r="R740" i="12"/>
  <c r="R704" i="12"/>
  <c r="R801" i="12"/>
  <c r="R765" i="12"/>
  <c r="R745" i="12"/>
  <c r="R709" i="12"/>
  <c r="R721" i="12"/>
  <c r="K22" i="6"/>
  <c r="K23" i="6" s="1"/>
  <c r="R697" i="12"/>
  <c r="R786" i="12"/>
  <c r="R758" i="12"/>
  <c r="R730" i="12"/>
  <c r="R702" i="12"/>
  <c r="R795" i="12"/>
  <c r="R735" i="12"/>
  <c r="R707" i="12"/>
  <c r="R775" i="12"/>
  <c r="R747" i="12"/>
  <c r="R719" i="12"/>
  <c r="R691" i="12"/>
  <c r="R784" i="12"/>
  <c r="R748" i="12"/>
  <c r="R760" i="12"/>
  <c r="R761" i="12"/>
  <c r="R725" i="12"/>
  <c r="R705" i="12"/>
  <c r="R794" i="12"/>
  <c r="R766" i="12"/>
  <c r="R738" i="12"/>
  <c r="R799" i="12"/>
  <c r="R771" i="12"/>
  <c r="R711" i="12"/>
  <c r="R796" i="12"/>
  <c r="R776" i="12"/>
  <c r="R756" i="12"/>
  <c r="R720" i="12"/>
  <c r="R805" i="12"/>
  <c r="S805" i="12" s="1"/>
  <c r="R710" i="12"/>
  <c r="R746" i="12"/>
  <c r="R686" i="12"/>
  <c r="R779" i="12"/>
  <c r="R751" i="12"/>
  <c r="R723" i="12"/>
  <c r="R695" i="12"/>
  <c r="R780" i="12"/>
  <c r="R728" i="12"/>
  <c r="R2501" i="12"/>
  <c r="R2535" i="12"/>
  <c r="R2481" i="12"/>
  <c r="R2427" i="12"/>
  <c r="R2384" i="12"/>
  <c r="R2428" i="12"/>
  <c r="R2511" i="12"/>
  <c r="R2419" i="12"/>
  <c r="R2424" i="12"/>
  <c r="R2362" i="12"/>
  <c r="R2539" i="12"/>
  <c r="R2381" i="12"/>
  <c r="R2524" i="12"/>
  <c r="R2400" i="12"/>
  <c r="R2515" i="12"/>
  <c r="R2504" i="12"/>
  <c r="R2474" i="12"/>
  <c r="R2420" i="12"/>
  <c r="R2366" i="12"/>
  <c r="R2521" i="12"/>
  <c r="R2397" i="12"/>
  <c r="R2472" i="12"/>
  <c r="R2506" i="12"/>
  <c r="R2452" i="12"/>
  <c r="R2398" i="12"/>
  <c r="J22" i="16"/>
  <c r="J23" i="16" s="1"/>
  <c r="R2374" i="12"/>
  <c r="R2473" i="12"/>
  <c r="R2453" i="12"/>
  <c r="R2391" i="12"/>
  <c r="R2564" i="12"/>
  <c r="R2510" i="12"/>
  <c r="R2562" i="12"/>
  <c r="R2470" i="12"/>
  <c r="R2569" i="12"/>
  <c r="R2533" i="12"/>
  <c r="R2503" i="12"/>
  <c r="R2449" i="12"/>
  <c r="R2395" i="12"/>
  <c r="R2559" i="12"/>
  <c r="R2467" i="12"/>
  <c r="R2546" i="12"/>
  <c r="R2508" i="12"/>
  <c r="R2357" i="12"/>
  <c r="R2522" i="12"/>
  <c r="R2468" i="12"/>
  <c r="R2414" i="12"/>
  <c r="R2370" i="12"/>
  <c r="R2493" i="12"/>
  <c r="R2377" i="12"/>
  <c r="R2437" i="12"/>
  <c r="R2570" i="12"/>
  <c r="R2516" i="12"/>
  <c r="R2462" i="12"/>
  <c r="R2466" i="12"/>
  <c r="R2461" i="12"/>
  <c r="R2572" i="12"/>
  <c r="R2389" i="12"/>
  <c r="R2554" i="12"/>
  <c r="R2500" i="12"/>
  <c r="R2446" i="12"/>
  <c r="R2434" i="12"/>
  <c r="R2557" i="12"/>
  <c r="R2441" i="12"/>
  <c r="R2469" i="12"/>
  <c r="R2439" i="12"/>
  <c r="R2385" i="12"/>
  <c r="R2558" i="12"/>
  <c r="R2431" i="12"/>
  <c r="R2566" i="12"/>
  <c r="R2418" i="12"/>
  <c r="R2549" i="12"/>
  <c r="R2487" i="12"/>
  <c r="R2433" i="12"/>
  <c r="R2379" i="12"/>
  <c r="R2527" i="12"/>
  <c r="R2435" i="12"/>
  <c r="R2514" i="12"/>
  <c r="R2422" i="12"/>
  <c r="R2573" i="12"/>
  <c r="S2573" i="12" s="1"/>
  <c r="R2378" i="12"/>
  <c r="R2555" i="12"/>
  <c r="R2413" i="12"/>
  <c r="R2457" i="12"/>
  <c r="R2560" i="12"/>
  <c r="R2444" i="12"/>
  <c r="R2552" i="12"/>
  <c r="R2490" i="12"/>
  <c r="R2436" i="12"/>
  <c r="R2382" i="12"/>
  <c r="R2553" i="12"/>
  <c r="R2429" i="12"/>
  <c r="R2540" i="12"/>
  <c r="R2405" i="12"/>
  <c r="R2375" i="12"/>
  <c r="R2548" i="12"/>
  <c r="R2494" i="12"/>
  <c r="R2530" i="12"/>
  <c r="R2438" i="12"/>
  <c r="R2537" i="12"/>
  <c r="R2485" i="12"/>
  <c r="R2423" i="12"/>
  <c r="R2369" i="12"/>
  <c r="R2542" i="12"/>
  <c r="R2399" i="12"/>
  <c r="R2534" i="12"/>
  <c r="R2386" i="12"/>
  <c r="R2565" i="12"/>
  <c r="R2471" i="12"/>
  <c r="R2417" i="12"/>
  <c r="R2363" i="12"/>
  <c r="R2495" i="12"/>
  <c r="R2502" i="12"/>
  <c r="R2354" i="12"/>
  <c r="R2517" i="12"/>
  <c r="R2455" i="12"/>
  <c r="R2401" i="12"/>
  <c r="R2347" i="12"/>
  <c r="R2463" i="12"/>
  <c r="R2371" i="12"/>
  <c r="R2450" i="12"/>
  <c r="R2358" i="12"/>
  <c r="R2567" i="12"/>
  <c r="R2513" i="12"/>
  <c r="R2459" i="12"/>
  <c r="R2448" i="12"/>
  <c r="R2364" i="12"/>
  <c r="R2447" i="12"/>
  <c r="R2355" i="12"/>
  <c r="R2392" i="12"/>
  <c r="R2561" i="12"/>
  <c r="R2507" i="12"/>
  <c r="R2544" i="12"/>
  <c r="R2460" i="12"/>
  <c r="R2543" i="12"/>
  <c r="R2451" i="12"/>
  <c r="R2454" i="12"/>
  <c r="R2551" i="12"/>
  <c r="R2497" i="12"/>
  <c r="R2443" i="12"/>
  <c r="R2416" i="12"/>
  <c r="R2563" i="12"/>
  <c r="R2415" i="12"/>
  <c r="R2550" i="12"/>
  <c r="R2408" i="12"/>
  <c r="R2545" i="12"/>
  <c r="R2491" i="12"/>
  <c r="R2512" i="12"/>
  <c r="R2531" i="12"/>
  <c r="R2383" i="12"/>
  <c r="R2518" i="12"/>
  <c r="R2360" i="12"/>
  <c r="R2529" i="12"/>
  <c r="R2475" i="12"/>
  <c r="R2480" i="12"/>
  <c r="R2396" i="12"/>
  <c r="R2479" i="12"/>
  <c r="R2387" i="12"/>
  <c r="R2440" i="12"/>
  <c r="R2410" i="12"/>
  <c r="R2356" i="12"/>
  <c r="R2477" i="12"/>
  <c r="R2393" i="12"/>
  <c r="R2496" i="12"/>
  <c r="R2380" i="12"/>
  <c r="R2520" i="12"/>
  <c r="R2458" i="12"/>
  <c r="R2404" i="12"/>
  <c r="R2350" i="12"/>
  <c r="R2489" i="12"/>
  <c r="R2365" i="12"/>
  <c r="R2476" i="12"/>
  <c r="R2373" i="12"/>
  <c r="R2407" i="12"/>
  <c r="R2353" i="12"/>
  <c r="R2526" i="12"/>
  <c r="R2367" i="12"/>
  <c r="R2403" i="12"/>
  <c r="R2482" i="12"/>
  <c r="R2390" i="12"/>
  <c r="R2519" i="12"/>
  <c r="R2465" i="12"/>
  <c r="R2411" i="12"/>
  <c r="R2352" i="12"/>
  <c r="R2499" i="12"/>
  <c r="R2351" i="12"/>
  <c r="R2486" i="12"/>
  <c r="R2376" i="12"/>
  <c r="R2346" i="12"/>
  <c r="R2523" i="12"/>
  <c r="R2349" i="12"/>
  <c r="R2492" i="12"/>
  <c r="R2368" i="12"/>
  <c r="R2483" i="12"/>
  <c r="R2456" i="12"/>
  <c r="R2394" i="12"/>
  <c r="R2571" i="12"/>
  <c r="R2445" i="12"/>
  <c r="R2361" i="12"/>
  <c r="R2464" i="12"/>
  <c r="R2348" i="12"/>
  <c r="R2536" i="12"/>
  <c r="R2442" i="12"/>
  <c r="R2388" i="12"/>
  <c r="R2541" i="12"/>
  <c r="R2556" i="12"/>
  <c r="R2432" i="12"/>
  <c r="R2547" i="12"/>
  <c r="R2488" i="12"/>
  <c r="R2426" i="12"/>
  <c r="R2372" i="12"/>
  <c r="R2509" i="12"/>
  <c r="R2425" i="12"/>
  <c r="R2528" i="12"/>
  <c r="R2412" i="12"/>
  <c r="R2568" i="12"/>
  <c r="R2538" i="12"/>
  <c r="R2484" i="12"/>
  <c r="R2430" i="12"/>
  <c r="R2402" i="12"/>
  <c r="R2525" i="12"/>
  <c r="R2409" i="12"/>
  <c r="R2421" i="12"/>
  <c r="R2359" i="12"/>
  <c r="R2532" i="12"/>
  <c r="R2478" i="12"/>
  <c r="R2498" i="12"/>
  <c r="R2406" i="12"/>
  <c r="R2505" i="12"/>
  <c r="R1733" i="12"/>
  <c r="R1736" i="12"/>
  <c r="R1866" i="12"/>
  <c r="R1731" i="12"/>
  <c r="R1873" i="12"/>
  <c r="R1798" i="12"/>
  <c r="R1791" i="12"/>
  <c r="R1704" i="12"/>
  <c r="R1834" i="12"/>
  <c r="R1763" i="12"/>
  <c r="R1700" i="12"/>
  <c r="R1830" i="12"/>
  <c r="R1823" i="12"/>
  <c r="R1800" i="12"/>
  <c r="R1741" i="12"/>
  <c r="R1795" i="12"/>
  <c r="R1732" i="12"/>
  <c r="R1862" i="12"/>
  <c r="R1790" i="12"/>
  <c r="R1719" i="12"/>
  <c r="R1837" i="12"/>
  <c r="R1827" i="12"/>
  <c r="R1764" i="12"/>
  <c r="R1705" i="12"/>
  <c r="R1694" i="12"/>
  <c r="R1735" i="12"/>
  <c r="R1760" i="12"/>
  <c r="R1811" i="12"/>
  <c r="R1845" i="12"/>
  <c r="R1786" i="12"/>
  <c r="R1743" i="12"/>
  <c r="R1748" i="12"/>
  <c r="R1846" i="12"/>
  <c r="R1779" i="12"/>
  <c r="R1813" i="12"/>
  <c r="R1818" i="12"/>
  <c r="R1775" i="12"/>
  <c r="R1780" i="12"/>
  <c r="R1689" i="12"/>
  <c r="R1875" i="12"/>
  <c r="R1720" i="12"/>
  <c r="R1850" i="12"/>
  <c r="R1807" i="12"/>
  <c r="R1812" i="12"/>
  <c r="R1849" i="12"/>
  <c r="R1778" i="12"/>
  <c r="R1816" i="12"/>
  <c r="R1693" i="12"/>
  <c r="R1839" i="12"/>
  <c r="R1844" i="12"/>
  <c r="R1753" i="12"/>
  <c r="R1797" i="12"/>
  <c r="R1872" i="12"/>
  <c r="R1738" i="12"/>
  <c r="R1717" i="12"/>
  <c r="R1792" i="12"/>
  <c r="R1851" i="12"/>
  <c r="R1745" i="12"/>
  <c r="R1804" i="12"/>
  <c r="R1863" i="12"/>
  <c r="R1793" i="12"/>
  <c r="R1852" i="12"/>
  <c r="R1718" i="12"/>
  <c r="R1765" i="12"/>
  <c r="R1840" i="12"/>
  <c r="R1706" i="12"/>
  <c r="G22" i="16"/>
  <c r="G23" i="16" s="1"/>
  <c r="R1824" i="12"/>
  <c r="R1690" i="12"/>
  <c r="R1777" i="12"/>
  <c r="R1836" i="12"/>
  <c r="R1702" i="12"/>
  <c r="R1825" i="12"/>
  <c r="R1695" i="12"/>
  <c r="R1750" i="12"/>
  <c r="R1861" i="12"/>
  <c r="R1747" i="12"/>
  <c r="R1802" i="12"/>
  <c r="R1781" i="12"/>
  <c r="R1856" i="12"/>
  <c r="R1722" i="12"/>
  <c r="R1809" i="12"/>
  <c r="R1868" i="12"/>
  <c r="R1734" i="12"/>
  <c r="R1877" i="12"/>
  <c r="S1877" i="12" s="1"/>
  <c r="R1729" i="12"/>
  <c r="R1788" i="12"/>
  <c r="R1847" i="12"/>
  <c r="R1701" i="12"/>
  <c r="R1776" i="12"/>
  <c r="R1835" i="12"/>
  <c r="R1762" i="12"/>
  <c r="R1821" i="12"/>
  <c r="R1691" i="12"/>
  <c r="R1774" i="12"/>
  <c r="R1833" i="12"/>
  <c r="R1703" i="12"/>
  <c r="R1822" i="12"/>
  <c r="R1692" i="12"/>
  <c r="R1751" i="12"/>
  <c r="R1864" i="12"/>
  <c r="R1746" i="12"/>
  <c r="R1805" i="12"/>
  <c r="R1784" i="12"/>
  <c r="R1859" i="12"/>
  <c r="R1725" i="12"/>
  <c r="R1796" i="12"/>
  <c r="R1871" i="12"/>
  <c r="R1737" i="12"/>
  <c r="R1876" i="12"/>
  <c r="R1726" i="12"/>
  <c r="R1785" i="12"/>
  <c r="R1832" i="12"/>
  <c r="R1714" i="12"/>
  <c r="R1773" i="12"/>
  <c r="R1752" i="12"/>
  <c r="R1698" i="12"/>
  <c r="R1757" i="12"/>
  <c r="R1828" i="12"/>
  <c r="R1710" i="12"/>
  <c r="R1769" i="12"/>
  <c r="R1707" i="12"/>
  <c r="R1758" i="12"/>
  <c r="R1817" i="12"/>
  <c r="R1687" i="12"/>
  <c r="R1810" i="12"/>
  <c r="R1869" i="12"/>
  <c r="R1848" i="12"/>
  <c r="R1730" i="12"/>
  <c r="R1789" i="12"/>
  <c r="R1860" i="12"/>
  <c r="R1742" i="12"/>
  <c r="R1801" i="12"/>
  <c r="R1739" i="12"/>
  <c r="R1855" i="12"/>
  <c r="R1721" i="12"/>
  <c r="R1768" i="12"/>
  <c r="R1843" i="12"/>
  <c r="R1709" i="12"/>
  <c r="R1688" i="12"/>
  <c r="R1699" i="12"/>
  <c r="R1754" i="12"/>
  <c r="R1841" i="12"/>
  <c r="R1711" i="12"/>
  <c r="R1766" i="12"/>
  <c r="R1716" i="12"/>
  <c r="R1759" i="12"/>
  <c r="R1814" i="12"/>
  <c r="R1831" i="12"/>
  <c r="R1728" i="12"/>
  <c r="R1842" i="12"/>
  <c r="R1713" i="12"/>
  <c r="R1727" i="12"/>
  <c r="R1867" i="12"/>
  <c r="R1838" i="12"/>
  <c r="R1724" i="12"/>
  <c r="R1803" i="12"/>
  <c r="R1686" i="12"/>
  <c r="R1772" i="12"/>
  <c r="R1749" i="12"/>
  <c r="R1782" i="12"/>
  <c r="R1740" i="12"/>
  <c r="R1858" i="12"/>
  <c r="R1815" i="12"/>
  <c r="R1708" i="12"/>
  <c r="R1826" i="12"/>
  <c r="R1783" i="12"/>
  <c r="R1865" i="12"/>
  <c r="R1794" i="12"/>
  <c r="R1829" i="12"/>
  <c r="R1767" i="12"/>
  <c r="R1853" i="12"/>
  <c r="R1820" i="12"/>
  <c r="R1770" i="12"/>
  <c r="R1870" i="12"/>
  <c r="R1756" i="12"/>
  <c r="R1771" i="12"/>
  <c r="R1806" i="12"/>
  <c r="R1761" i="12"/>
  <c r="R1819" i="12"/>
  <c r="R1715" i="12"/>
  <c r="R1857" i="12"/>
  <c r="R1787" i="12"/>
  <c r="R1808" i="12"/>
  <c r="R1697" i="12"/>
  <c r="R1755" i="12"/>
  <c r="R1712" i="12"/>
  <c r="R1854" i="12"/>
  <c r="R1723" i="12"/>
  <c r="R1874" i="12"/>
  <c r="R1799" i="12"/>
  <c r="R1744" i="12"/>
  <c r="R1696" i="12"/>
  <c r="R101" i="12"/>
  <c r="R89" i="12"/>
  <c r="R102" i="12"/>
  <c r="R108" i="12"/>
  <c r="R98" i="12"/>
  <c r="R83" i="12"/>
  <c r="R97" i="12"/>
  <c r="R78" i="12"/>
  <c r="R109" i="12"/>
  <c r="R95" i="12"/>
  <c r="R85" i="12"/>
  <c r="R112" i="12"/>
  <c r="S112" i="12" s="1"/>
  <c r="R110" i="12"/>
  <c r="R103" i="12"/>
  <c r="R91" i="12"/>
  <c r="R92" i="12"/>
  <c r="R82" i="12"/>
  <c r="R96" i="12"/>
  <c r="R104" i="12"/>
  <c r="R100" i="12"/>
  <c r="R86" i="12"/>
  <c r="R99" i="12"/>
  <c r="R77" i="12"/>
  <c r="R94" i="12"/>
  <c r="R79" i="12"/>
  <c r="R81" i="12"/>
  <c r="R87" i="12"/>
  <c r="R111" i="12"/>
  <c r="R107" i="12"/>
  <c r="R105" i="12"/>
  <c r="R93" i="12"/>
  <c r="D22" i="6"/>
  <c r="D23" i="6" s="1"/>
  <c r="R88" i="12"/>
  <c r="R90" i="12"/>
  <c r="R80" i="12"/>
  <c r="R84" i="12"/>
  <c r="R106" i="12"/>
  <c r="R1176" i="12"/>
  <c r="R1269" i="12"/>
  <c r="R1179" i="12"/>
  <c r="R1187" i="12"/>
  <c r="R1158" i="12"/>
  <c r="R1239" i="12"/>
  <c r="R1263" i="12"/>
  <c r="R1181" i="12"/>
  <c r="R1251" i="12"/>
  <c r="R1152" i="12"/>
  <c r="R1170" i="12"/>
  <c r="R1257" i="12"/>
  <c r="R1264" i="12"/>
  <c r="R1189" i="12"/>
  <c r="R1146" i="12"/>
  <c r="R1233" i="12"/>
  <c r="R1193" i="12"/>
  <c r="R1232" i="12"/>
  <c r="R1157" i="12"/>
  <c r="R1241" i="12"/>
  <c r="R1265" i="12"/>
  <c r="R1228" i="12"/>
  <c r="R1178" i="12"/>
  <c r="R1200" i="12"/>
  <c r="R1217" i="12"/>
  <c r="R1182" i="12"/>
  <c r="R1259" i="12"/>
  <c r="R1276" i="12"/>
  <c r="R1151" i="12"/>
  <c r="R1268" i="12"/>
  <c r="R1205" i="12"/>
  <c r="R1198" i="12"/>
  <c r="R1172" i="12"/>
  <c r="R1255" i="12"/>
  <c r="R1155" i="12"/>
  <c r="R1143" i="12"/>
  <c r="R1253" i="12"/>
  <c r="R1278" i="12"/>
  <c r="R1242" i="12"/>
  <c r="R1267" i="12"/>
  <c r="R1199" i="12"/>
  <c r="R1191" i="12"/>
  <c r="R1174" i="12"/>
  <c r="R1194" i="12"/>
  <c r="R1219" i="12"/>
  <c r="R1137" i="12"/>
  <c r="R1247" i="12"/>
  <c r="R1245" i="12"/>
  <c r="R1145" i="12"/>
  <c r="R1235" i="12"/>
  <c r="R1227" i="12"/>
  <c r="R1244" i="12"/>
  <c r="R1160" i="12"/>
  <c r="R1220" i="12"/>
  <c r="R1272" i="12"/>
  <c r="R1165" i="12"/>
  <c r="R1140" i="12"/>
  <c r="R1236" i="12"/>
  <c r="R1262" i="12"/>
  <c r="R1287" i="12"/>
  <c r="R1208" i="12"/>
  <c r="R1243" i="12"/>
  <c r="R1139" i="12"/>
  <c r="R1256" i="12"/>
  <c r="R1226" i="12"/>
  <c r="R1202" i="12"/>
  <c r="R1213" i="12"/>
  <c r="R1238" i="12"/>
  <c r="R1250" i="12"/>
  <c r="R1281" i="12"/>
  <c r="R1196" i="12"/>
  <c r="R1216" i="12"/>
  <c r="R1206" i="12"/>
  <c r="R1185" i="12"/>
  <c r="R1249" i="12"/>
  <c r="R1188" i="12"/>
  <c r="R1248" i="12"/>
  <c r="R1173" i="12"/>
  <c r="R1221" i="12"/>
  <c r="R1246" i="12"/>
  <c r="R1258" i="12"/>
  <c r="R1283" i="12"/>
  <c r="R1266" i="12"/>
  <c r="R1159" i="12"/>
  <c r="R1142" i="12"/>
  <c r="R1210" i="12"/>
  <c r="R1270" i="12"/>
  <c r="R1162" i="12"/>
  <c r="R1215" i="12"/>
  <c r="R1197" i="12"/>
  <c r="R1154" i="12"/>
  <c r="R1222" i="12"/>
  <c r="R1260" i="12"/>
  <c r="R1153" i="12"/>
  <c r="R1183" i="12"/>
  <c r="R1201" i="12"/>
  <c r="R1166" i="12"/>
  <c r="R1156" i="12"/>
  <c r="R1209" i="12"/>
  <c r="R1192" i="12"/>
  <c r="R1252" i="12"/>
  <c r="R1237" i="12"/>
  <c r="R1230" i="12"/>
  <c r="R1147" i="12"/>
  <c r="R1144" i="12"/>
  <c r="R1204" i="12"/>
  <c r="R1291" i="12"/>
  <c r="S1291" i="12" s="1"/>
  <c r="R1234" i="12"/>
  <c r="R1184" i="12"/>
  <c r="R1261" i="12"/>
  <c r="R1161" i="12"/>
  <c r="R1286" i="12"/>
  <c r="R1289" i="12"/>
  <c r="R1282" i="12"/>
  <c r="R1177" i="12"/>
  <c r="R1169" i="12"/>
  <c r="R1229" i="12"/>
  <c r="R1254" i="12"/>
  <c r="R1218" i="12"/>
  <c r="R1138" i="12"/>
  <c r="R1163" i="12"/>
  <c r="R1167" i="12"/>
  <c r="R1150" i="12"/>
  <c r="R1212" i="12"/>
  <c r="R1171" i="12"/>
  <c r="R1190" i="12"/>
  <c r="R1223" i="12"/>
  <c r="R1136" i="12"/>
  <c r="R1214" i="12"/>
  <c r="D22" i="16"/>
  <c r="D23" i="16" s="1"/>
  <c r="R1175" i="12"/>
  <c r="R1211" i="12"/>
  <c r="R1148" i="12"/>
  <c r="R1224" i="12"/>
  <c r="R1207" i="12"/>
  <c r="R1168" i="12"/>
  <c r="R1277" i="12"/>
  <c r="R1203" i="12"/>
  <c r="R1279" i="12"/>
  <c r="R1186" i="12"/>
  <c r="R1225" i="12"/>
  <c r="R1280" i="12"/>
  <c r="R1141" i="12"/>
  <c r="R1273" i="12"/>
  <c r="R1284" i="12"/>
  <c r="R1195" i="12"/>
  <c r="R1271" i="12"/>
  <c r="R1240" i="12"/>
  <c r="R1275" i="12"/>
  <c r="R1180" i="12"/>
  <c r="R1288" i="12"/>
  <c r="R1274" i="12"/>
  <c r="R1285" i="12"/>
  <c r="R1290" i="12"/>
  <c r="R1231" i="12"/>
  <c r="R1149" i="12"/>
  <c r="R1164" i="12"/>
  <c r="R1447" i="12"/>
  <c r="R1394" i="12"/>
  <c r="R1433" i="12"/>
  <c r="R1327" i="12"/>
  <c r="R1419" i="12"/>
  <c r="R1377" i="12"/>
  <c r="R1344" i="12"/>
  <c r="R1402" i="12"/>
  <c r="R1334" i="12"/>
  <c r="R1341" i="12"/>
  <c r="R1404" i="12"/>
  <c r="R1456" i="12"/>
  <c r="R1412" i="12"/>
  <c r="R1446" i="12"/>
  <c r="R1421" i="12"/>
  <c r="R1395" i="12"/>
  <c r="R1399" i="12"/>
  <c r="R1467" i="12"/>
  <c r="R1337" i="12"/>
  <c r="R1384" i="12"/>
  <c r="R1457" i="12"/>
  <c r="R1470" i="12"/>
  <c r="R1461" i="12"/>
  <c r="R1306" i="12"/>
  <c r="R1391" i="12"/>
  <c r="R1378" i="12"/>
  <c r="R1417" i="12"/>
  <c r="R1408" i="12"/>
  <c r="R1316" i="12"/>
  <c r="R1398" i="12"/>
  <c r="R1405" i="12"/>
  <c r="R1363" i="12"/>
  <c r="R1351" i="12"/>
  <c r="R1371" i="12"/>
  <c r="R1393" i="12"/>
  <c r="R1336" i="12"/>
  <c r="R1354" i="12"/>
  <c r="R1463" i="12"/>
  <c r="R1426" i="12"/>
  <c r="R1465" i="12"/>
  <c r="R1448" i="12"/>
  <c r="R1428" i="12"/>
  <c r="R1406" i="12"/>
  <c r="R1397" i="12"/>
  <c r="R1347" i="12"/>
  <c r="R1455" i="12"/>
  <c r="R1325" i="12"/>
  <c r="R1372" i="12"/>
  <c r="R1472" i="12"/>
  <c r="R1444" i="12"/>
  <c r="R1462" i="12"/>
  <c r="R1469" i="12"/>
  <c r="R1322" i="12"/>
  <c r="R1415" i="12"/>
  <c r="R1330" i="12"/>
  <c r="R1369" i="12"/>
  <c r="R1400" i="12"/>
  <c r="R1425" i="12"/>
  <c r="R1358" i="12"/>
  <c r="R1349" i="12"/>
  <c r="R1420" i="12"/>
  <c r="R1343" i="12"/>
  <c r="R1387" i="12"/>
  <c r="R1313" i="12"/>
  <c r="R1424" i="12"/>
  <c r="R1348" i="12"/>
  <c r="R1350" i="12"/>
  <c r="R1389" i="12"/>
  <c r="R1331" i="12"/>
  <c r="R1367" i="12"/>
  <c r="R1403" i="12"/>
  <c r="R1345" i="12"/>
  <c r="R1352" i="12"/>
  <c r="R1450" i="12"/>
  <c r="R1310" i="12"/>
  <c r="R1458" i="12"/>
  <c r="R1324" i="12"/>
  <c r="R1464" i="12"/>
  <c r="R1396" i="12"/>
  <c r="R1422" i="12"/>
  <c r="R1413" i="12"/>
  <c r="R1379" i="12"/>
  <c r="R1407" i="12"/>
  <c r="R1346" i="12"/>
  <c r="R1385" i="12"/>
  <c r="R1360" i="12"/>
  <c r="R1434" i="12"/>
  <c r="R1414" i="12"/>
  <c r="R1453" i="12"/>
  <c r="R1459" i="12"/>
  <c r="R1431" i="12"/>
  <c r="R1362" i="12"/>
  <c r="R1401" i="12"/>
  <c r="R1416" i="12"/>
  <c r="R1364" i="12"/>
  <c r="R1374" i="12"/>
  <c r="R1365" i="12"/>
  <c r="R1452" i="12"/>
  <c r="R1359" i="12"/>
  <c r="R1355" i="12"/>
  <c r="R1361" i="12"/>
  <c r="R1312" i="12"/>
  <c r="R1338" i="12"/>
  <c r="R1471" i="12"/>
  <c r="R1309" i="12"/>
  <c r="R1340" i="12"/>
  <c r="R1383" i="12"/>
  <c r="R1435" i="12"/>
  <c r="R1409" i="12"/>
  <c r="R1473" i="12"/>
  <c r="S1473" i="12" s="1"/>
  <c r="R1418" i="12"/>
  <c r="R1326" i="12"/>
  <c r="R1317" i="12"/>
  <c r="R1356" i="12"/>
  <c r="R1311" i="12"/>
  <c r="R1323" i="12"/>
  <c r="R1438" i="12"/>
  <c r="R1429" i="12"/>
  <c r="R1411" i="12"/>
  <c r="R1423" i="12"/>
  <c r="R1314" i="12"/>
  <c r="R1353" i="12"/>
  <c r="R1376" i="12"/>
  <c r="R1466" i="12"/>
  <c r="R1366" i="12"/>
  <c r="R1373" i="12"/>
  <c r="R1468" i="12"/>
  <c r="R1319" i="12"/>
  <c r="R1307" i="12"/>
  <c r="E22" i="16"/>
  <c r="E23" i="16" s="1"/>
  <c r="R1368" i="12"/>
  <c r="R1332" i="12"/>
  <c r="R1390" i="12"/>
  <c r="R1381" i="12"/>
  <c r="R1315" i="12"/>
  <c r="R1375" i="12"/>
  <c r="R1451" i="12"/>
  <c r="R1321" i="12"/>
  <c r="R1328" i="12"/>
  <c r="R1370" i="12"/>
  <c r="R1318" i="12"/>
  <c r="R1442" i="12"/>
  <c r="R1308" i="12"/>
  <c r="R1440" i="12"/>
  <c r="R1380" i="12"/>
  <c r="R1430" i="12"/>
  <c r="R1437" i="12"/>
  <c r="R1427" i="12"/>
  <c r="R1342" i="12"/>
  <c r="R1333" i="12"/>
  <c r="R1388" i="12"/>
  <c r="R1432" i="12"/>
  <c r="R1460" i="12"/>
  <c r="R1454" i="12"/>
  <c r="R1445" i="12"/>
  <c r="R1443" i="12"/>
  <c r="R1439" i="12"/>
  <c r="R1410" i="12"/>
  <c r="R1449" i="12"/>
  <c r="R1392" i="12"/>
  <c r="R1441" i="12"/>
  <c r="R1382" i="12"/>
  <c r="R1357" i="12"/>
  <c r="R1436" i="12"/>
  <c r="R1335" i="12"/>
  <c r="R1339" i="12"/>
  <c r="R1329" i="12"/>
  <c r="R1320" i="12"/>
  <c r="R1386" i="12"/>
  <c r="R212" i="12"/>
  <c r="R188" i="12"/>
  <c r="R197" i="12"/>
  <c r="R211" i="12"/>
  <c r="R221" i="12"/>
  <c r="R232" i="12"/>
  <c r="R245" i="12"/>
  <c r="S245" i="12" s="1"/>
  <c r="R200" i="12"/>
  <c r="R222" i="12"/>
  <c r="R243" i="12"/>
  <c r="R195" i="12"/>
  <c r="R205" i="12"/>
  <c r="R231" i="12"/>
  <c r="R207" i="12"/>
  <c r="R215" i="12"/>
  <c r="R218" i="12"/>
  <c r="R194" i="12"/>
  <c r="R228" i="12"/>
  <c r="R219" i="12"/>
  <c r="R229" i="12"/>
  <c r="R240" i="12"/>
  <c r="R192" i="12"/>
  <c r="R208" i="12"/>
  <c r="R230" i="12"/>
  <c r="F22" i="6"/>
  <c r="F23" i="6" s="1"/>
  <c r="R203" i="12"/>
  <c r="R213" i="12"/>
  <c r="R227" i="12"/>
  <c r="R238" i="12"/>
  <c r="R190" i="12"/>
  <c r="R206" i="12"/>
  <c r="R216" i="12"/>
  <c r="R234" i="12"/>
  <c r="R241" i="12"/>
  <c r="R244" i="12"/>
  <c r="R220" i="12"/>
  <c r="R196" i="12"/>
  <c r="R204" i="12"/>
  <c r="R217" i="12"/>
  <c r="R193" i="12"/>
  <c r="R233" i="12"/>
  <c r="R236" i="12"/>
  <c r="R235" i="12"/>
  <c r="R187" i="12"/>
  <c r="R198" i="12"/>
  <c r="R214" i="12"/>
  <c r="R224" i="12"/>
  <c r="R237" i="12"/>
  <c r="R189" i="12"/>
  <c r="R191" i="12"/>
  <c r="R226" i="12"/>
  <c r="R202" i="12"/>
  <c r="R210" i="12"/>
  <c r="R223" i="12"/>
  <c r="R199" i="12"/>
  <c r="R239" i="12"/>
  <c r="R242" i="12"/>
  <c r="R186" i="12"/>
  <c r="R225" i="12"/>
  <c r="R201" i="12"/>
  <c r="R209" i="12"/>
  <c r="B22" i="6"/>
  <c r="B23" i="6" s="1"/>
  <c r="R13" i="12"/>
  <c r="R18" i="12"/>
  <c r="S18" i="12" s="1"/>
  <c r="R17" i="12"/>
  <c r="R7" i="12"/>
  <c r="R15" i="12"/>
  <c r="R8" i="12"/>
  <c r="R11" i="12"/>
  <c r="R12" i="12"/>
  <c r="R16" i="12"/>
  <c r="R14" i="12"/>
  <c r="R10" i="12"/>
  <c r="R9" i="12"/>
  <c r="R321" i="12"/>
  <c r="R296" i="12"/>
  <c r="R278" i="12"/>
  <c r="R259" i="12"/>
  <c r="R282" i="12"/>
  <c r="R288" i="12"/>
  <c r="R281" i="12"/>
  <c r="R280" i="12"/>
  <c r="R277" i="12"/>
  <c r="R262" i="12"/>
  <c r="R279" i="12"/>
  <c r="R276" i="12"/>
  <c r="R273" i="12"/>
  <c r="R267" i="12"/>
  <c r="R323" i="12"/>
  <c r="R261" i="12"/>
  <c r="R285" i="12"/>
  <c r="R270" i="12"/>
  <c r="R271" i="12"/>
  <c r="R268" i="12"/>
  <c r="R265" i="12"/>
  <c r="R257" i="12"/>
  <c r="R325" i="12"/>
  <c r="R272" i="12"/>
  <c r="R274" i="12"/>
  <c r="R286" i="12"/>
  <c r="R283" i="12"/>
  <c r="R310" i="12"/>
  <c r="R316" i="12"/>
  <c r="R313" i="12"/>
  <c r="R298" i="12"/>
  <c r="R315" i="12"/>
  <c r="R326" i="12"/>
  <c r="R309" i="12"/>
  <c r="R303" i="12"/>
  <c r="R300" i="12"/>
  <c r="R297" i="12"/>
  <c r="R305" i="12"/>
  <c r="R306" i="12"/>
  <c r="R291" i="12"/>
  <c r="R304" i="12"/>
  <c r="R317" i="12"/>
  <c r="R290" i="12"/>
  <c r="R292" i="12"/>
  <c r="R322" i="12"/>
  <c r="R319" i="12"/>
  <c r="G22" i="6"/>
  <c r="G23" i="6" s="1"/>
  <c r="R260" i="12"/>
  <c r="R289" i="12"/>
  <c r="R284" i="12"/>
  <c r="R324" i="12"/>
  <c r="R301" i="12"/>
  <c r="R258" i="12"/>
  <c r="R263" i="12"/>
  <c r="R327" i="12"/>
  <c r="R312" i="12"/>
  <c r="R314" i="12"/>
  <c r="R311" i="12"/>
  <c r="R302" i="12"/>
  <c r="R269" i="12"/>
  <c r="R266" i="12"/>
  <c r="R293" i="12"/>
  <c r="R299" i="12"/>
  <c r="R275" i="12"/>
  <c r="R264" i="12"/>
  <c r="R328" i="12"/>
  <c r="S328" i="12" s="1"/>
  <c r="R308" i="12"/>
  <c r="R294" i="12"/>
  <c r="R287" i="12"/>
  <c r="R307" i="12"/>
  <c r="R295" i="12"/>
  <c r="R318" i="12"/>
  <c r="R320" i="12"/>
  <c r="E186" i="12"/>
  <c r="E257" i="12"/>
  <c r="AE61" i="12"/>
  <c r="AE35" i="12"/>
  <c r="E37" i="12"/>
  <c r="E77" i="12"/>
  <c r="E347" i="12"/>
  <c r="Y556" i="12"/>
  <c r="D472" i="14" s="1"/>
  <c r="G7" i="12"/>
  <c r="G826" i="12"/>
  <c r="E446" i="12"/>
  <c r="E1686" i="12"/>
  <c r="G1686" i="12" s="1"/>
  <c r="R556" i="12"/>
  <c r="R638" i="12"/>
  <c r="R590" i="12"/>
  <c r="R582" i="12"/>
  <c r="R613" i="12"/>
  <c r="R637" i="12"/>
  <c r="R568" i="12"/>
  <c r="R567" i="12"/>
  <c r="R660" i="12"/>
  <c r="R591" i="12"/>
  <c r="R636" i="12"/>
  <c r="R560" i="12"/>
  <c r="R622" i="12"/>
  <c r="R641" i="12"/>
  <c r="R565" i="12"/>
  <c r="R611" i="12"/>
  <c r="R646" i="12"/>
  <c r="R562" i="12"/>
  <c r="R650" i="12"/>
  <c r="R589" i="12"/>
  <c r="R631" i="12"/>
  <c r="R574" i="12"/>
  <c r="R612" i="12"/>
  <c r="R593" i="12"/>
  <c r="R624" i="12"/>
  <c r="R643" i="12"/>
  <c r="R651" i="12"/>
  <c r="R642" i="12"/>
  <c r="R596" i="12"/>
  <c r="R655" i="12"/>
  <c r="R561" i="12"/>
  <c r="R592" i="12"/>
  <c r="R579" i="12"/>
  <c r="R630" i="12"/>
  <c r="R661" i="12"/>
  <c r="R618" i="12"/>
  <c r="R557" i="12"/>
  <c r="R615" i="12"/>
  <c r="R649" i="12"/>
  <c r="R580" i="12"/>
  <c r="R662" i="12"/>
  <c r="R578" i="12"/>
  <c r="R575" i="12"/>
  <c r="R600" i="12"/>
  <c r="R583" i="12"/>
  <c r="R585" i="12"/>
  <c r="R623" i="12"/>
  <c r="R652" i="12"/>
  <c r="R576" i="12"/>
  <c r="R654" i="12"/>
  <c r="R614" i="12"/>
  <c r="R645" i="12"/>
  <c r="R586" i="12"/>
  <c r="R632" i="12"/>
  <c r="R598" i="12"/>
  <c r="R629" i="12"/>
  <c r="J22" i="6"/>
  <c r="J23" i="6" s="1"/>
  <c r="R621" i="12"/>
  <c r="R647" i="12"/>
  <c r="R606" i="12"/>
  <c r="R644" i="12"/>
  <c r="R609" i="12"/>
  <c r="R640" i="12"/>
  <c r="R584" i="12"/>
  <c r="R571" i="12"/>
  <c r="R594" i="12"/>
  <c r="R607" i="12"/>
  <c r="R663" i="12"/>
  <c r="S663" i="12" s="1"/>
  <c r="R619" i="12"/>
  <c r="R599" i="12"/>
  <c r="R617" i="12"/>
  <c r="R634" i="12"/>
  <c r="R604" i="12"/>
  <c r="R627" i="12"/>
  <c r="R558" i="12"/>
  <c r="R566" i="12"/>
  <c r="R597" i="12"/>
  <c r="R605" i="12"/>
  <c r="R635" i="12"/>
  <c r="R658" i="12"/>
  <c r="R628" i="12"/>
  <c r="R559" i="12"/>
  <c r="R577" i="12"/>
  <c r="R608" i="12"/>
  <c r="R648" i="12"/>
  <c r="R603" i="12"/>
  <c r="R626" i="12"/>
  <c r="R564" i="12"/>
  <c r="R602" i="12"/>
  <c r="R588" i="12"/>
  <c r="R595" i="12"/>
  <c r="R633" i="12"/>
  <c r="R657" i="12"/>
  <c r="R581" i="12"/>
  <c r="R573" i="12"/>
  <c r="R653" i="12"/>
  <c r="R620" i="12"/>
  <c r="R659" i="12"/>
  <c r="R569" i="12"/>
  <c r="R625" i="12"/>
  <c r="R656" i="12"/>
  <c r="R616" i="12"/>
  <c r="R587" i="12"/>
  <c r="R610" i="12"/>
  <c r="R639" i="12"/>
  <c r="R570" i="12"/>
  <c r="R572" i="12"/>
  <c r="R563" i="12"/>
  <c r="R601" i="12"/>
  <c r="R58" i="12"/>
  <c r="R55" i="12"/>
  <c r="R59" i="12"/>
  <c r="R56" i="12"/>
  <c r="R60" i="12"/>
  <c r="S60" i="12" s="1"/>
  <c r="S59" i="12" s="1"/>
  <c r="S58" i="12" s="1"/>
  <c r="R57" i="12"/>
  <c r="R41" i="12"/>
  <c r="R38" i="12"/>
  <c r="R37" i="12"/>
  <c r="R42" i="12"/>
  <c r="R53" i="12"/>
  <c r="R49" i="12"/>
  <c r="R52" i="12"/>
  <c r="C22" i="6"/>
  <c r="C23" i="6" s="1"/>
  <c r="R44" i="12"/>
  <c r="R43" i="12"/>
  <c r="R39" i="12"/>
  <c r="R51" i="12"/>
  <c r="R40" i="12"/>
  <c r="R45" i="12"/>
  <c r="R54" i="12"/>
  <c r="R46" i="12"/>
  <c r="R48" i="12"/>
  <c r="R47" i="12"/>
  <c r="R50" i="12"/>
  <c r="R506" i="12"/>
  <c r="I22" i="6"/>
  <c r="I23" i="6" s="1"/>
  <c r="R499" i="12"/>
  <c r="R478" i="12"/>
  <c r="R535" i="12"/>
  <c r="R448" i="12"/>
  <c r="R447" i="12"/>
  <c r="R456" i="12"/>
  <c r="R502" i="12"/>
  <c r="R457" i="12"/>
  <c r="R503" i="12"/>
  <c r="R449" i="12"/>
  <c r="R462" i="12"/>
  <c r="R539" i="12"/>
  <c r="R504" i="12"/>
  <c r="R486" i="12"/>
  <c r="R516" i="12"/>
  <c r="R511" i="12"/>
  <c r="R498" i="12"/>
  <c r="R459" i="12"/>
  <c r="R533" i="12"/>
  <c r="R515" i="12"/>
  <c r="R489" i="12"/>
  <c r="R524" i="12"/>
  <c r="R496" i="12"/>
  <c r="R525" i="12"/>
  <c r="R509" i="12"/>
  <c r="R522" i="12"/>
  <c r="R468" i="12"/>
  <c r="R512" i="12"/>
  <c r="R451" i="12"/>
  <c r="R484" i="12"/>
  <c r="R508" i="12"/>
  <c r="R458" i="12"/>
  <c r="R514" i="12"/>
  <c r="R481" i="12"/>
  <c r="R529" i="12"/>
  <c r="R476" i="12"/>
  <c r="R518" i="12"/>
  <c r="R490" i="12"/>
  <c r="R471" i="12"/>
  <c r="R488" i="12"/>
  <c r="R460" i="12"/>
  <c r="R534" i="12"/>
  <c r="R510" i="12"/>
  <c r="R531" i="12"/>
  <c r="R465" i="12"/>
  <c r="R528" i="12"/>
  <c r="R517" i="12"/>
  <c r="R477" i="12"/>
  <c r="R454" i="12"/>
  <c r="R523" i="12"/>
  <c r="R452" i="12"/>
  <c r="R521" i="12"/>
  <c r="R493" i="12"/>
  <c r="R470" i="12"/>
  <c r="R479" i="12"/>
  <c r="R480" i="12"/>
  <c r="R527" i="12"/>
  <c r="R497" i="12"/>
  <c r="R482" i="12"/>
  <c r="R475" i="12"/>
  <c r="R469" i="12"/>
  <c r="R537" i="12"/>
  <c r="R541" i="12"/>
  <c r="S541" i="12" s="1"/>
  <c r="R474" i="12"/>
  <c r="R519" i="12"/>
  <c r="R491" i="12"/>
  <c r="R501" i="12"/>
  <c r="R483" i="12"/>
  <c r="R500" i="12"/>
  <c r="R446" i="12"/>
  <c r="R467" i="12"/>
  <c r="R494" i="12"/>
  <c r="R520" i="12"/>
  <c r="R492" i="12"/>
  <c r="R473" i="12"/>
  <c r="R538" i="12"/>
  <c r="R455" i="12"/>
  <c r="R536" i="12"/>
  <c r="R466" i="12"/>
  <c r="R464" i="12"/>
  <c r="R453" i="12"/>
  <c r="R532" i="12"/>
  <c r="R513" i="12"/>
  <c r="R463" i="12"/>
  <c r="R487" i="12"/>
  <c r="R472" i="12"/>
  <c r="R485" i="12"/>
  <c r="R461" i="12"/>
  <c r="R505" i="12"/>
  <c r="R450" i="12"/>
  <c r="R530" i="12"/>
  <c r="R526" i="12"/>
  <c r="R540" i="12"/>
  <c r="S540" i="12" s="1"/>
  <c r="R507" i="12"/>
  <c r="R495" i="12"/>
  <c r="R1069" i="12"/>
  <c r="R1117" i="12"/>
  <c r="R1094" i="12"/>
  <c r="R1093" i="12"/>
  <c r="R1071" i="12"/>
  <c r="R1014" i="12"/>
  <c r="R993" i="12"/>
  <c r="R1075" i="12"/>
  <c r="R1049" i="12"/>
  <c r="R1068" i="12"/>
  <c r="R1033" i="12"/>
  <c r="R996" i="12"/>
  <c r="R999" i="12"/>
  <c r="R1026" i="12"/>
  <c r="R1078" i="12"/>
  <c r="R1057" i="12"/>
  <c r="R1119" i="12"/>
  <c r="S1119" i="12" s="1"/>
  <c r="R1031" i="12"/>
  <c r="R1010" i="12"/>
  <c r="R1046" i="12"/>
  <c r="R1025" i="12"/>
  <c r="R1011" i="12"/>
  <c r="R985" i="12"/>
  <c r="R1020" i="12"/>
  <c r="R1091" i="12"/>
  <c r="R1030" i="12"/>
  <c r="R980" i="12"/>
  <c r="R990" i="12"/>
  <c r="R1041" i="12"/>
  <c r="R1043" i="12"/>
  <c r="R1101" i="12"/>
  <c r="R1086" i="12"/>
  <c r="R1045" i="12"/>
  <c r="R1108" i="12"/>
  <c r="R1042" i="12"/>
  <c r="R1110" i="12"/>
  <c r="R1089" i="12"/>
  <c r="R1038" i="12"/>
  <c r="R1113" i="12"/>
  <c r="R1052" i="12"/>
  <c r="R1001" i="12"/>
  <c r="R1109" i="12"/>
  <c r="R1032" i="12"/>
  <c r="R1036" i="12"/>
  <c r="R1118" i="12"/>
  <c r="R1077" i="12"/>
  <c r="R1076" i="12"/>
  <c r="R994" i="12"/>
  <c r="R1035" i="12"/>
  <c r="R1002" i="12"/>
  <c r="R1105" i="12"/>
  <c r="R978" i="12"/>
  <c r="R982" i="12"/>
  <c r="R1098" i="12"/>
  <c r="R1024" i="12"/>
  <c r="R1006" i="12"/>
  <c r="R988" i="12"/>
  <c r="R1022" i="12"/>
  <c r="R981" i="12"/>
  <c r="R1044" i="12"/>
  <c r="R1100" i="12"/>
  <c r="R1097" i="12"/>
  <c r="R1060" i="12"/>
  <c r="R1107" i="12"/>
  <c r="R1004" i="12"/>
  <c r="R1054" i="12"/>
  <c r="R1013" i="12"/>
  <c r="R1012" i="12"/>
  <c r="R1103" i="12"/>
  <c r="R1099" i="12"/>
  <c r="R1066" i="12"/>
  <c r="R1088" i="12"/>
  <c r="R1070" i="12"/>
  <c r="R1074" i="12"/>
  <c r="R989" i="12"/>
  <c r="R1008" i="12"/>
  <c r="R1040" i="12"/>
  <c r="R983" i="12"/>
  <c r="R1102" i="12"/>
  <c r="R1050" i="12"/>
  <c r="R1061" i="12"/>
  <c r="R1056" i="12"/>
  <c r="R1055" i="12"/>
  <c r="C22" i="16"/>
  <c r="C23" i="16" s="1"/>
  <c r="R1087" i="12"/>
  <c r="R1009" i="12"/>
  <c r="R1092" i="12"/>
  <c r="R1116" i="12"/>
  <c r="R1000" i="12"/>
  <c r="R1021" i="12"/>
  <c r="R1095" i="12"/>
  <c r="R1065" i="12"/>
  <c r="R1062" i="12"/>
  <c r="R995" i="12"/>
  <c r="R979" i="12"/>
  <c r="R1079" i="12"/>
  <c r="R1039" i="12"/>
  <c r="R1115" i="12"/>
  <c r="R1085" i="12"/>
  <c r="R1082" i="12"/>
  <c r="R1048" i="12"/>
  <c r="R1096" i="12"/>
  <c r="R1073" i="12"/>
  <c r="R1081" i="12"/>
  <c r="R1023" i="12"/>
  <c r="R1034" i="12"/>
  <c r="R1005" i="12"/>
  <c r="R976" i="12"/>
  <c r="R1051" i="12"/>
  <c r="R1058" i="12"/>
  <c r="R998" i="12"/>
  <c r="R1090" i="12"/>
  <c r="R991" i="12"/>
  <c r="R1037" i="12"/>
  <c r="R1080" i="12"/>
  <c r="R1027" i="12"/>
  <c r="R1111" i="12"/>
  <c r="R1064" i="12"/>
  <c r="R1063" i="12"/>
  <c r="R1018" i="12"/>
  <c r="R984" i="12"/>
  <c r="R1083" i="12"/>
  <c r="R1072" i="12"/>
  <c r="R1106" i="12"/>
  <c r="R1028" i="12"/>
  <c r="R1007" i="12"/>
  <c r="R987" i="12"/>
  <c r="R1053" i="12"/>
  <c r="R977" i="12"/>
  <c r="R1112" i="12"/>
  <c r="R1029" i="12"/>
  <c r="R1059" i="12"/>
  <c r="R992" i="12"/>
  <c r="R1015" i="12"/>
  <c r="R1084" i="12"/>
  <c r="R1017" i="12"/>
  <c r="R1104" i="12"/>
  <c r="R1019" i="12"/>
  <c r="R1003" i="12"/>
  <c r="R1016" i="12"/>
  <c r="R1047" i="12"/>
  <c r="R1114" i="12"/>
  <c r="R997" i="12"/>
  <c r="R986" i="12"/>
  <c r="R1067" i="12"/>
  <c r="R1525" i="12"/>
  <c r="R1564" i="12"/>
  <c r="R1599" i="12"/>
  <c r="R1639" i="12"/>
  <c r="R1659" i="12"/>
  <c r="R1636" i="12"/>
  <c r="R1643" i="12"/>
  <c r="R1549" i="12"/>
  <c r="R1520" i="12"/>
  <c r="R1578" i="12"/>
  <c r="R1561" i="12"/>
  <c r="R1580" i="12"/>
  <c r="R1581" i="12"/>
  <c r="R1644" i="12"/>
  <c r="R1613" i="12"/>
  <c r="R1556" i="12"/>
  <c r="R1531" i="12"/>
  <c r="R1557" i="12"/>
  <c r="R1500" i="12"/>
  <c r="R1654" i="12"/>
  <c r="R1629" i="12"/>
  <c r="R1604" i="12"/>
  <c r="R1579" i="12"/>
  <c r="R1554" i="12"/>
  <c r="R1511" i="12"/>
  <c r="R1486" i="12"/>
  <c r="R1640" i="12"/>
  <c r="R1615" i="12"/>
  <c r="R1494" i="12"/>
  <c r="R1648" i="12"/>
  <c r="R1623" i="12"/>
  <c r="R1598" i="12"/>
  <c r="R1573" i="12"/>
  <c r="R1548" i="12"/>
  <c r="R1529" i="12"/>
  <c r="R1612" i="12"/>
  <c r="R1593" i="12"/>
  <c r="R1645" i="12"/>
  <c r="R1620" i="12"/>
  <c r="R1595" i="12"/>
  <c r="R1570" i="12"/>
  <c r="R1513" i="12"/>
  <c r="R1488" i="12"/>
  <c r="R1642" i="12"/>
  <c r="R1617" i="12"/>
  <c r="R1592" i="12"/>
  <c r="R1567" i="12"/>
  <c r="R1524" i="12"/>
  <c r="R1499" i="12"/>
  <c r="R1653" i="12"/>
  <c r="R1660" i="12"/>
  <c r="R1635" i="12"/>
  <c r="R1610" i="12"/>
  <c r="R1585" i="12"/>
  <c r="R1560" i="12"/>
  <c r="R1542" i="12"/>
  <c r="R1506" i="12"/>
  <c r="R1553" i="12"/>
  <c r="R1614" i="12"/>
  <c r="R1495" i="12"/>
  <c r="R1600" i="12"/>
  <c r="R1492" i="12"/>
  <c r="R1539" i="12"/>
  <c r="R1618" i="12"/>
  <c r="R1532" i="12"/>
  <c r="R1611" i="12"/>
  <c r="R1651" i="12"/>
  <c r="R1536" i="12"/>
  <c r="R1582" i="12"/>
  <c r="R1583" i="12"/>
  <c r="R1501" i="12"/>
  <c r="R1630" i="12"/>
  <c r="R1562" i="12"/>
  <c r="R1512" i="12"/>
  <c r="F22" i="16"/>
  <c r="F23" i="16" s="1"/>
  <c r="R1597" i="12"/>
  <c r="R1547" i="12"/>
  <c r="R1625" i="12"/>
  <c r="R1510" i="12"/>
  <c r="R1594" i="12"/>
  <c r="R1544" i="12"/>
  <c r="R1641" i="12"/>
  <c r="R1591" i="12"/>
  <c r="R1541" i="12"/>
  <c r="R1652" i="12"/>
  <c r="R1602" i="12"/>
  <c r="R1584" i="12"/>
  <c r="R1534" i="12"/>
  <c r="R1663" i="12"/>
  <c r="R1574" i="12"/>
  <c r="R1555" i="12"/>
  <c r="R1638" i="12"/>
  <c r="R1619" i="12"/>
  <c r="R1658" i="12"/>
  <c r="R1633" i="12"/>
  <c r="R1665" i="12"/>
  <c r="S1665" i="12" s="1"/>
  <c r="R1634" i="12"/>
  <c r="R1577" i="12"/>
  <c r="R1552" i="12"/>
  <c r="R1527" i="12"/>
  <c r="R1502" i="12"/>
  <c r="R1656" i="12"/>
  <c r="R1631" i="12"/>
  <c r="R1588" i="12"/>
  <c r="R1563" i="12"/>
  <c r="R1538" i="12"/>
  <c r="R1596" i="12"/>
  <c r="R1571" i="12"/>
  <c r="R1546" i="12"/>
  <c r="R1521" i="12"/>
  <c r="R1496" i="12"/>
  <c r="R1650" i="12"/>
  <c r="R1523" i="12"/>
  <c r="R1504" i="12"/>
  <c r="R1587" i="12"/>
  <c r="R1568" i="12"/>
  <c r="R1543" i="12"/>
  <c r="R1518" i="12"/>
  <c r="R1493" i="12"/>
  <c r="R1647" i="12"/>
  <c r="R1590" i="12"/>
  <c r="R1565" i="12"/>
  <c r="R1540" i="12"/>
  <c r="R1515" i="12"/>
  <c r="R1490" i="12"/>
  <c r="R1626" i="12"/>
  <c r="R1601" i="12"/>
  <c r="R1576" i="12"/>
  <c r="R1551" i="12"/>
  <c r="R1558" i="12"/>
  <c r="R1533" i="12"/>
  <c r="R1508" i="12"/>
  <c r="R1662" i="12"/>
  <c r="R1637" i="12"/>
  <c r="R1657" i="12"/>
  <c r="R1505" i="12"/>
  <c r="R1603" i="12"/>
  <c r="R1503" i="12"/>
  <c r="R1545" i="12"/>
  <c r="R1624" i="12"/>
  <c r="R1516" i="12"/>
  <c r="R1621" i="12"/>
  <c r="R1489" i="12"/>
  <c r="R1550" i="12"/>
  <c r="R1661" i="12"/>
  <c r="R1632" i="12"/>
  <c r="R1664" i="12"/>
  <c r="R1607" i="12"/>
  <c r="R1608" i="12"/>
  <c r="R1526" i="12"/>
  <c r="R1655" i="12"/>
  <c r="R1605" i="12"/>
  <c r="R1537" i="12"/>
  <c r="R1487" i="12"/>
  <c r="R1622" i="12"/>
  <c r="R1572" i="12"/>
  <c r="R1522" i="12"/>
  <c r="R1606" i="12"/>
  <c r="R1491" i="12"/>
  <c r="R1569" i="12"/>
  <c r="R1519" i="12"/>
  <c r="R1616" i="12"/>
  <c r="R1566" i="12"/>
  <c r="R1498" i="12"/>
  <c r="R1627" i="12"/>
  <c r="R1609" i="12"/>
  <c r="R1559" i="12"/>
  <c r="R1509" i="12"/>
  <c r="R1586" i="12"/>
  <c r="R1575" i="12"/>
  <c r="R1646" i="12"/>
  <c r="R1649" i="12"/>
  <c r="R1528" i="12"/>
  <c r="R1530" i="12"/>
  <c r="R1535" i="12"/>
  <c r="R1507" i="12"/>
  <c r="R1514" i="12"/>
  <c r="R1517" i="12"/>
  <c r="R1589" i="12"/>
  <c r="R1628" i="12"/>
  <c r="R1497" i="12"/>
  <c r="R2760" i="12"/>
  <c r="R2642" i="12"/>
  <c r="R2612" i="12"/>
  <c r="R2823" i="12"/>
  <c r="R2781" i="12"/>
  <c r="R2747" i="12"/>
  <c r="R2713" i="12"/>
  <c r="R2751" i="12"/>
  <c r="R2613" i="12"/>
  <c r="R2820" i="12"/>
  <c r="R2680" i="12"/>
  <c r="R2770" i="12"/>
  <c r="R2740" i="12"/>
  <c r="R2710" i="12"/>
  <c r="R2672" i="12"/>
  <c r="R2634" i="12"/>
  <c r="R2604" i="12"/>
  <c r="R2638" i="12"/>
  <c r="R2741" i="12"/>
  <c r="R2707" i="12"/>
  <c r="R2673" i="12"/>
  <c r="R2647" i="12"/>
  <c r="R2605" i="12"/>
  <c r="R2812" i="12"/>
  <c r="R2782" i="12"/>
  <c r="R2712" i="12"/>
  <c r="R2629" i="12"/>
  <c r="R2595" i="12"/>
  <c r="R2806" i="12"/>
  <c r="R2768" i="12"/>
  <c r="R2730" i="12"/>
  <c r="R2700" i="12"/>
  <c r="R2670" i="12"/>
  <c r="R2773" i="12"/>
  <c r="R2739" i="12"/>
  <c r="R2705" i="12"/>
  <c r="R2679" i="12"/>
  <c r="R2637" i="12"/>
  <c r="R2603" i="12"/>
  <c r="R2814" i="12"/>
  <c r="R2744" i="12"/>
  <c r="R2597" i="12"/>
  <c r="R2804" i="12"/>
  <c r="R2774" i="12"/>
  <c r="R2736" i="12"/>
  <c r="R2698" i="12"/>
  <c r="R2668" i="12"/>
  <c r="R2815" i="12"/>
  <c r="R2677" i="12"/>
  <c r="R2643" i="12"/>
  <c r="R2609" i="12"/>
  <c r="R2816" i="12"/>
  <c r="R2778" i="12"/>
  <c r="R2748" i="12"/>
  <c r="R2718" i="12"/>
  <c r="R2648" i="12"/>
  <c r="R2802" i="12"/>
  <c r="R2772" i="12"/>
  <c r="R2742" i="12"/>
  <c r="R2704" i="12"/>
  <c r="R2666" i="12"/>
  <c r="R2636" i="12"/>
  <c r="R2606" i="12"/>
  <c r="R2709" i="12"/>
  <c r="R2675" i="12"/>
  <c r="R2641" i="12"/>
  <c r="R2615" i="12"/>
  <c r="R2810" i="12"/>
  <c r="R2780" i="12"/>
  <c r="R2750" i="12"/>
  <c r="R2790" i="12"/>
  <c r="R2752" i="12"/>
  <c r="R2714" i="12"/>
  <c r="R2684" i="12"/>
  <c r="R2654" i="12"/>
  <c r="R2824" i="12"/>
  <c r="R2738" i="12"/>
  <c r="R2708" i="12"/>
  <c r="R2678" i="12"/>
  <c r="R2640" i="12"/>
  <c r="R2602" i="12"/>
  <c r="R2809" i="12"/>
  <c r="R2783" i="12"/>
  <c r="R2645" i="12"/>
  <c r="R2808" i="12"/>
  <c r="R2661" i="12"/>
  <c r="R2627" i="12"/>
  <c r="R2593" i="12"/>
  <c r="R2800" i="12"/>
  <c r="R2762" i="12"/>
  <c r="R2732" i="12"/>
  <c r="R2766" i="12"/>
  <c r="R2664" i="12"/>
  <c r="R2594" i="12"/>
  <c r="R2801" i="12"/>
  <c r="R2789" i="12"/>
  <c r="R2755" i="12"/>
  <c r="R2721" i="12"/>
  <c r="R2695" i="12"/>
  <c r="R2653" i="12"/>
  <c r="R2619" i="12"/>
  <c r="K22" i="16"/>
  <c r="K23" i="16" s="1"/>
  <c r="R2623" i="12"/>
  <c r="R2722" i="12"/>
  <c r="R2692" i="12"/>
  <c r="R2662" i="12"/>
  <c r="R2624" i="12"/>
  <c r="R2586" i="12"/>
  <c r="R2793" i="12"/>
  <c r="R2767" i="12"/>
  <c r="R2825" i="12"/>
  <c r="S2825" i="12" s="1"/>
  <c r="R2610" i="12"/>
  <c r="R2817" i="12"/>
  <c r="R2791" i="12"/>
  <c r="R2749" i="12"/>
  <c r="R2715" i="12"/>
  <c r="R2681" i="12"/>
  <c r="R2655" i="12"/>
  <c r="R2754" i="12"/>
  <c r="R2724" i="12"/>
  <c r="R2694" i="12"/>
  <c r="R2656" i="12"/>
  <c r="R2618" i="12"/>
  <c r="R2588" i="12"/>
  <c r="R2799" i="12"/>
  <c r="R2632" i="12"/>
  <c r="R2819" i="12"/>
  <c r="R2785" i="12"/>
  <c r="R2759" i="12"/>
  <c r="R2717" i="12"/>
  <c r="R2683" i="12"/>
  <c r="R2649" i="12"/>
  <c r="R2792" i="12"/>
  <c r="R2658" i="12"/>
  <c r="R2628" i="12"/>
  <c r="R2598" i="12"/>
  <c r="R2797" i="12"/>
  <c r="R2763" i="12"/>
  <c r="R2729" i="12"/>
  <c r="R2703" i="12"/>
  <c r="R2821" i="12"/>
  <c r="R2787" i="12"/>
  <c r="R2753" i="12"/>
  <c r="R2727" i="12"/>
  <c r="R2685" i="12"/>
  <c r="R2651" i="12"/>
  <c r="R2617" i="12"/>
  <c r="R2591" i="12"/>
  <c r="R2690" i="12"/>
  <c r="R2660" i="12"/>
  <c r="R2630" i="12"/>
  <c r="R2592" i="12"/>
  <c r="R2795" i="12"/>
  <c r="R2761" i="12"/>
  <c r="R2735" i="12"/>
  <c r="R2775" i="12"/>
  <c r="R2733" i="12"/>
  <c r="R2699" i="12"/>
  <c r="R2665" i="12"/>
  <c r="R2639" i="12"/>
  <c r="R2757" i="12"/>
  <c r="R2723" i="12"/>
  <c r="R2689" i="12"/>
  <c r="R2663" i="12"/>
  <c r="R2621" i="12"/>
  <c r="R2587" i="12"/>
  <c r="R2798" i="12"/>
  <c r="R2728" i="12"/>
  <c r="R2626" i="12"/>
  <c r="R2611" i="12"/>
  <c r="R2822" i="12"/>
  <c r="R2784" i="12"/>
  <c r="R2746" i="12"/>
  <c r="R2716" i="12"/>
  <c r="R2686" i="12"/>
  <c r="R2616" i="12"/>
  <c r="R2706" i="12"/>
  <c r="R2676" i="12"/>
  <c r="R2646" i="12"/>
  <c r="R2608" i="12"/>
  <c r="R2811" i="12"/>
  <c r="R2777" i="12"/>
  <c r="R2687" i="12"/>
  <c r="R2786" i="12"/>
  <c r="R2756" i="12"/>
  <c r="R2726" i="12"/>
  <c r="R2688" i="12"/>
  <c r="R2650" i="12"/>
  <c r="R2620" i="12"/>
  <c r="R2590" i="12"/>
  <c r="R2696" i="12"/>
  <c r="R2674" i="12"/>
  <c r="R2644" i="12"/>
  <c r="R2614" i="12"/>
  <c r="R2813" i="12"/>
  <c r="R2779" i="12"/>
  <c r="R2745" i="12"/>
  <c r="R2719" i="12"/>
  <c r="R2818" i="12"/>
  <c r="R2788" i="12"/>
  <c r="R2758" i="12"/>
  <c r="R2720" i="12"/>
  <c r="R2682" i="12"/>
  <c r="R2652" i="12"/>
  <c r="R2622" i="12"/>
  <c r="R2596" i="12"/>
  <c r="R2807" i="12"/>
  <c r="R2765" i="12"/>
  <c r="R2731" i="12"/>
  <c r="R2697" i="12"/>
  <c r="R2671" i="12"/>
  <c r="R2725" i="12"/>
  <c r="R2691" i="12"/>
  <c r="R2657" i="12"/>
  <c r="R2631" i="12"/>
  <c r="R2589" i="12"/>
  <c r="R2796" i="12"/>
  <c r="R2702" i="12"/>
  <c r="R2805" i="12"/>
  <c r="R2771" i="12"/>
  <c r="R2737" i="12"/>
  <c r="R2711" i="12"/>
  <c r="R2669" i="12"/>
  <c r="R2635" i="12"/>
  <c r="R2601" i="12"/>
  <c r="R2776" i="12"/>
  <c r="R2693" i="12"/>
  <c r="R2659" i="12"/>
  <c r="R2625" i="12"/>
  <c r="R2599" i="12"/>
  <c r="R2794" i="12"/>
  <c r="R2764" i="12"/>
  <c r="R2734" i="12"/>
  <c r="R2600" i="12"/>
  <c r="R2803" i="12"/>
  <c r="R2769" i="12"/>
  <c r="R2743" i="12"/>
  <c r="R2701" i="12"/>
  <c r="R2667" i="12"/>
  <c r="R2633" i="12"/>
  <c r="R2607" i="12"/>
  <c r="R2138" i="12"/>
  <c r="R2296" i="12"/>
  <c r="R2231" i="12"/>
  <c r="R2284" i="12"/>
  <c r="R2184" i="12"/>
  <c r="R2324" i="12"/>
  <c r="R2253" i="12"/>
  <c r="R2139" i="12"/>
  <c r="R2144" i="12"/>
  <c r="R2132" i="12"/>
  <c r="R2322" i="12"/>
  <c r="R2249" i="12"/>
  <c r="R2169" i="12"/>
  <c r="R2307" i="12"/>
  <c r="R2299" i="12"/>
  <c r="R2209" i="12"/>
  <c r="R2294" i="12"/>
  <c r="R2210" i="12"/>
  <c r="R2262" i="12"/>
  <c r="R2151" i="12"/>
  <c r="R2250" i="12"/>
  <c r="R2130" i="12"/>
  <c r="R2202" i="12"/>
  <c r="R2256" i="12"/>
  <c r="R2156" i="12"/>
  <c r="R2190" i="12"/>
  <c r="R2203" i="12"/>
  <c r="R2260" i="12"/>
  <c r="R2136" i="12"/>
  <c r="R2330" i="12"/>
  <c r="R2273" i="12"/>
  <c r="R2282" i="12"/>
  <c r="R2230" i="12"/>
  <c r="R2258" i="12"/>
  <c r="R2199" i="12"/>
  <c r="R2252" i="12"/>
  <c r="R2232" i="12"/>
  <c r="R2126" i="12"/>
  <c r="R2268" i="12"/>
  <c r="R2277" i="12"/>
  <c r="R2195" i="12"/>
  <c r="R2197" i="12"/>
  <c r="R2328" i="12"/>
  <c r="R2317" i="12"/>
  <c r="R2254" i="12"/>
  <c r="R2219" i="12"/>
  <c r="R2293" i="12"/>
  <c r="R2152" i="12"/>
  <c r="R2125" i="12"/>
  <c r="R2289" i="12"/>
  <c r="R2245" i="12"/>
  <c r="R2315" i="12"/>
  <c r="R2217" i="12"/>
  <c r="R2319" i="12"/>
  <c r="R2266" i="12"/>
  <c r="R2162" i="12"/>
  <c r="R2310" i="12"/>
  <c r="R2287" i="12"/>
  <c r="R2321" i="12"/>
  <c r="R2229" i="12"/>
  <c r="R2158" i="12"/>
  <c r="R2267" i="12"/>
  <c r="R2272" i="12"/>
  <c r="R2135" i="12"/>
  <c r="R2188" i="12"/>
  <c r="R2200" i="12"/>
  <c r="R2175" i="12"/>
  <c r="R2140" i="12"/>
  <c r="R2155" i="12"/>
  <c r="R2160" i="12"/>
  <c r="R2164" i="12"/>
  <c r="R2141" i="12"/>
  <c r="R2265" i="12"/>
  <c r="R2157" i="12"/>
  <c r="R2323" i="12"/>
  <c r="R2306" i="12"/>
  <c r="R2274" i="12"/>
  <c r="R2311" i="12"/>
  <c r="R2238" i="12"/>
  <c r="R2153" i="12"/>
  <c r="R2295" i="12"/>
  <c r="R2129" i="12"/>
  <c r="R2227" i="12"/>
  <c r="R2261" i="12"/>
  <c r="R2147" i="12"/>
  <c r="R2308" i="12"/>
  <c r="R2326" i="12"/>
  <c r="R2235" i="12"/>
  <c r="R2286" i="12"/>
  <c r="R2255" i="12"/>
  <c r="R2163" i="12"/>
  <c r="R2244" i="12"/>
  <c r="R2133" i="12"/>
  <c r="R2182" i="12"/>
  <c r="R2120" i="12"/>
  <c r="R2314" i="12"/>
  <c r="R2257" i="12"/>
  <c r="R2302" i="12"/>
  <c r="R2166" i="12"/>
  <c r="R2226" i="12"/>
  <c r="R2174" i="12"/>
  <c r="R2183" i="12"/>
  <c r="R2186" i="12"/>
  <c r="R2161" i="12"/>
  <c r="R2206" i="12"/>
  <c r="R2291" i="12"/>
  <c r="R2247" i="12"/>
  <c r="R2212" i="12"/>
  <c r="R2298" i="12"/>
  <c r="R2313" i="12"/>
  <c r="R2241" i="12"/>
  <c r="R2149" i="12"/>
  <c r="R2146" i="12"/>
  <c r="R2134" i="12"/>
  <c r="R2276" i="12"/>
  <c r="R2218" i="12"/>
  <c r="R2243" i="12"/>
  <c r="R2214" i="12"/>
  <c r="R2191" i="12"/>
  <c r="R2312" i="12"/>
  <c r="R2116" i="12"/>
  <c r="R2222" i="12"/>
  <c r="R2283" i="12"/>
  <c r="R2288" i="12"/>
  <c r="R2167" i="12"/>
  <c r="R2220" i="12"/>
  <c r="R2216" i="12"/>
  <c r="R2239" i="12"/>
  <c r="R2204" i="12"/>
  <c r="R2171" i="12"/>
  <c r="R2176" i="12"/>
  <c r="R2123" i="12"/>
  <c r="R2316" i="12"/>
  <c r="R2248" i="12"/>
  <c r="R2292" i="12"/>
  <c r="R2208" i="12"/>
  <c r="R2237" i="12"/>
  <c r="R2172" i="12"/>
  <c r="R2304" i="12"/>
  <c r="R2213" i="12"/>
  <c r="R2201" i="12"/>
  <c r="R2318" i="12"/>
  <c r="R2225" i="12"/>
  <c r="R2117" i="12"/>
  <c r="R2242" i="12"/>
  <c r="R2121" i="12"/>
  <c r="R2215" i="12"/>
  <c r="R2128" i="12"/>
  <c r="R2331" i="12"/>
  <c r="S2331" i="12" s="1"/>
  <c r="R2309" i="12"/>
  <c r="R2154" i="12"/>
  <c r="R2263" i="12"/>
  <c r="R2264" i="12"/>
  <c r="R2143" i="12"/>
  <c r="R2224" i="12"/>
  <c r="R2269" i="12"/>
  <c r="R2236" i="12"/>
  <c r="R2320" i="12"/>
  <c r="R2150" i="12"/>
  <c r="R2127" i="12"/>
  <c r="R2297" i="12"/>
  <c r="R2165" i="12"/>
  <c r="R2271" i="12"/>
  <c r="R2187" i="12"/>
  <c r="R2192" i="12"/>
  <c r="R2228" i="12"/>
  <c r="R2205" i="12"/>
  <c r="R2233" i="12"/>
  <c r="R2137" i="12"/>
  <c r="R2290" i="12"/>
  <c r="I22" i="16"/>
  <c r="R2193" i="12"/>
  <c r="R2270" i="12"/>
  <c r="R2178" i="12"/>
  <c r="R2198" i="12"/>
  <c r="R2300" i="12"/>
  <c r="R2234" i="12"/>
  <c r="R2275" i="12"/>
  <c r="R2246" i="12"/>
  <c r="R2223" i="12"/>
  <c r="R2131" i="12"/>
  <c r="R2180" i="12"/>
  <c r="R2303" i="12"/>
  <c r="R2122" i="12"/>
  <c r="R2305" i="12"/>
  <c r="R2251" i="12"/>
  <c r="R2177" i="12"/>
  <c r="R2278" i="12"/>
  <c r="R2279" i="12"/>
  <c r="R2194" i="12"/>
  <c r="R2142" i="12"/>
  <c r="R2119" i="12"/>
  <c r="R2170" i="12"/>
  <c r="R2118" i="12"/>
  <c r="R2280" i="12"/>
  <c r="R2207" i="12"/>
  <c r="R2240" i="12"/>
  <c r="R2196" i="12"/>
  <c r="R2173" i="12"/>
  <c r="R2281" i="12"/>
  <c r="R2221" i="12"/>
  <c r="R2211" i="12"/>
  <c r="R2159" i="12"/>
  <c r="R2285" i="12"/>
  <c r="R2329" i="12"/>
  <c r="R2181" i="12"/>
  <c r="R2185" i="12"/>
  <c r="R2327" i="12"/>
  <c r="R2145" i="12"/>
  <c r="R2259" i="12"/>
  <c r="R2148" i="12"/>
  <c r="R2179" i="12"/>
  <c r="R2325" i="12"/>
  <c r="R2124" i="12"/>
  <c r="R2168" i="12"/>
  <c r="R2301" i="12"/>
  <c r="R2189" i="12"/>
  <c r="R160" i="12"/>
  <c r="R149" i="12"/>
  <c r="R152" i="12"/>
  <c r="R170" i="12"/>
  <c r="R163" i="12"/>
  <c r="R142" i="12"/>
  <c r="R136" i="12"/>
  <c r="R159" i="12"/>
  <c r="R143" i="12"/>
  <c r="R172" i="12"/>
  <c r="R151" i="12"/>
  <c r="R129" i="12"/>
  <c r="R169" i="12"/>
  <c r="R155" i="12"/>
  <c r="R148" i="12"/>
  <c r="R135" i="12"/>
  <c r="R156" i="12"/>
  <c r="E22" i="6"/>
  <c r="E23" i="6" s="1"/>
  <c r="R133" i="12"/>
  <c r="R144" i="12"/>
  <c r="R128" i="12"/>
  <c r="R154" i="12"/>
  <c r="R153" i="12"/>
  <c r="R139" i="12"/>
  <c r="R167" i="12"/>
  <c r="R171" i="12"/>
  <c r="R150" i="12"/>
  <c r="R173" i="12"/>
  <c r="R140" i="12"/>
  <c r="R132" i="12"/>
  <c r="R145" i="12"/>
  <c r="R138" i="12"/>
  <c r="R166" i="12"/>
  <c r="R134" i="12"/>
  <c r="R168" i="12"/>
  <c r="R130" i="12"/>
  <c r="R164" i="12"/>
  <c r="R137" i="12"/>
  <c r="R174" i="12"/>
  <c r="S174" i="12" s="1"/>
  <c r="R162" i="12"/>
  <c r="R158" i="12"/>
  <c r="R147" i="12"/>
  <c r="R146" i="12"/>
  <c r="R127" i="12"/>
  <c r="R157" i="12"/>
  <c r="R165" i="12"/>
  <c r="R161" i="12"/>
  <c r="R141" i="12"/>
  <c r="R131" i="12"/>
  <c r="R404" i="12"/>
  <c r="R429" i="12"/>
  <c r="R419" i="12"/>
  <c r="R376" i="12"/>
  <c r="R402" i="12"/>
  <c r="R412" i="12"/>
  <c r="R415" i="12"/>
  <c r="R430" i="12"/>
  <c r="S430" i="12" s="1"/>
  <c r="R410" i="12"/>
  <c r="R380" i="12"/>
  <c r="R395" i="12"/>
  <c r="R421" i="12"/>
  <c r="R409" i="12"/>
  <c r="R417" i="12"/>
  <c r="R374" i="12"/>
  <c r="R348" i="12"/>
  <c r="R397" i="12"/>
  <c r="R354" i="12"/>
  <c r="R366" i="12"/>
  <c r="R355" i="12"/>
  <c r="R381" i="12"/>
  <c r="R378" i="12"/>
  <c r="R399" i="12"/>
  <c r="R360" i="12"/>
  <c r="R351" i="12"/>
  <c r="R422" i="12"/>
  <c r="R401" i="12"/>
  <c r="R425" i="12"/>
  <c r="R362" i="12"/>
  <c r="R393" i="12"/>
  <c r="R358" i="12"/>
  <c r="H22" i="6"/>
  <c r="H23" i="6" s="1"/>
  <c r="R359" i="12"/>
  <c r="R371" i="12"/>
  <c r="R372" i="12"/>
  <c r="R413" i="12"/>
  <c r="R350" i="12"/>
  <c r="R347" i="12"/>
  <c r="R400" i="12"/>
  <c r="R388" i="12"/>
  <c r="R423" i="12"/>
  <c r="R394" i="12"/>
  <c r="R424" i="12"/>
  <c r="R396" i="12"/>
  <c r="R384" i="12"/>
  <c r="R382" i="12"/>
  <c r="R387" i="12"/>
  <c r="R367" i="12"/>
  <c r="R365" i="12"/>
  <c r="R373" i="12"/>
  <c r="R414" i="12"/>
  <c r="R368" i="12"/>
  <c r="R407" i="12"/>
  <c r="R353" i="12"/>
  <c r="R420" i="12"/>
  <c r="R408" i="12"/>
  <c r="R364" i="12"/>
  <c r="R352" i="12"/>
  <c r="R389" i="12"/>
  <c r="R386" i="12"/>
  <c r="R416" i="12"/>
  <c r="R385" i="12"/>
  <c r="R392" i="12"/>
  <c r="R377" i="12"/>
  <c r="R370" i="12"/>
  <c r="R405" i="12"/>
  <c r="R357" i="12"/>
  <c r="R426" i="12"/>
  <c r="R383" i="12"/>
  <c r="R390" i="12"/>
  <c r="R391" i="12"/>
  <c r="R403" i="12"/>
  <c r="R428" i="12"/>
  <c r="R356" i="12"/>
  <c r="R369" i="12"/>
  <c r="R418" i="12"/>
  <c r="R349" i="12"/>
  <c r="R398" i="12"/>
  <c r="R375" i="12"/>
  <c r="R427" i="12"/>
  <c r="R406" i="12"/>
  <c r="R361" i="12"/>
  <c r="R379" i="12"/>
  <c r="R363" i="12"/>
  <c r="R411" i="12"/>
  <c r="R946" i="12"/>
  <c r="R844" i="12"/>
  <c r="R873" i="12"/>
  <c r="R905" i="12"/>
  <c r="R894" i="12"/>
  <c r="R854" i="12"/>
  <c r="R953" i="12"/>
  <c r="R932" i="12"/>
  <c r="R908" i="12"/>
  <c r="R884" i="12"/>
  <c r="R860" i="12"/>
  <c r="R836" i="12"/>
  <c r="R876" i="12"/>
  <c r="R919" i="12"/>
  <c r="R895" i="12"/>
  <c r="R871" i="12"/>
  <c r="R847" i="12"/>
  <c r="R954" i="12"/>
  <c r="R930" i="12"/>
  <c r="R906" i="12"/>
  <c r="B22" i="16"/>
  <c r="B23" i="16" s="1"/>
  <c r="R927" i="12"/>
  <c r="R892" i="12"/>
  <c r="R857" i="12"/>
  <c r="R956" i="12"/>
  <c r="R858" i="12"/>
  <c r="R834" i="12"/>
  <c r="R952" i="12"/>
  <c r="R928" i="12"/>
  <c r="R904" i="12"/>
  <c r="R880" i="12"/>
  <c r="R856" i="12"/>
  <c r="R832" i="12"/>
  <c r="R955" i="12"/>
  <c r="R915" i="12"/>
  <c r="R875" i="12"/>
  <c r="R867" i="12"/>
  <c r="R859" i="12"/>
  <c r="R950" i="12"/>
  <c r="R910" i="12"/>
  <c r="R902" i="12"/>
  <c r="R943" i="12"/>
  <c r="R891" i="12"/>
  <c r="R851" i="12"/>
  <c r="R942" i="12"/>
  <c r="R935" i="12"/>
  <c r="R911" i="12"/>
  <c r="R887" i="12"/>
  <c r="R863" i="12"/>
  <c r="R839" i="12"/>
  <c r="R879" i="12"/>
  <c r="R922" i="12"/>
  <c r="R898" i="12"/>
  <c r="R874" i="12"/>
  <c r="R850" i="12"/>
  <c r="R826" i="12"/>
  <c r="R941" i="12"/>
  <c r="R917" i="12"/>
  <c r="R893" i="12"/>
  <c r="R855" i="12"/>
  <c r="R831" i="12"/>
  <c r="R957" i="12"/>
  <c r="S957" i="12" s="1"/>
  <c r="R931" i="12"/>
  <c r="R923" i="12"/>
  <c r="R883" i="12"/>
  <c r="R843" i="12"/>
  <c r="R835" i="12"/>
  <c r="R827" i="12"/>
  <c r="R918" i="12"/>
  <c r="R878" i="12"/>
  <c r="R870" i="12"/>
  <c r="R862" i="12"/>
  <c r="R945" i="12"/>
  <c r="R921" i="12"/>
  <c r="R897" i="12"/>
  <c r="R940" i="12"/>
  <c r="R899" i="12"/>
  <c r="R947" i="12"/>
  <c r="R864" i="12"/>
  <c r="R912" i="12"/>
  <c r="R829" i="12"/>
  <c r="R877" i="12"/>
  <c r="R925" i="12"/>
  <c r="R845" i="12"/>
  <c r="R872" i="12"/>
  <c r="R848" i="12"/>
  <c r="R939" i="12"/>
  <c r="R934" i="12"/>
  <c r="R926" i="12"/>
  <c r="R886" i="12"/>
  <c r="R846" i="12"/>
  <c r="R838" i="12"/>
  <c r="R830" i="12"/>
  <c r="R913" i="12"/>
  <c r="R889" i="12"/>
  <c r="R865" i="12"/>
  <c r="R841" i="12"/>
  <c r="R948" i="12"/>
  <c r="R924" i="12"/>
  <c r="R900" i="12"/>
  <c r="R937" i="12"/>
  <c r="R907" i="12"/>
  <c r="R840" i="12"/>
  <c r="R888" i="12"/>
  <c r="R936" i="12"/>
  <c r="R853" i="12"/>
  <c r="R901" i="12"/>
  <c r="R949" i="12"/>
  <c r="R869" i="12"/>
  <c r="R852" i="12"/>
  <c r="R828" i="12"/>
  <c r="R938" i="12"/>
  <c r="R914" i="12"/>
  <c r="R890" i="12"/>
  <c r="R866" i="12"/>
  <c r="R842" i="12"/>
  <c r="R882" i="12"/>
  <c r="R933" i="12"/>
  <c r="R909" i="12"/>
  <c r="R885" i="12"/>
  <c r="R861" i="12"/>
  <c r="R837" i="12"/>
  <c r="R944" i="12"/>
  <c r="R920" i="12"/>
  <c r="R896" i="12"/>
  <c r="R929" i="12"/>
  <c r="R833" i="12"/>
  <c r="R868" i="12"/>
  <c r="R903" i="12"/>
  <c r="R849" i="12"/>
  <c r="R881" i="12"/>
  <c r="R916" i="12"/>
  <c r="R951" i="12"/>
  <c r="E1486" i="12"/>
  <c r="G1486" i="12" s="1"/>
  <c r="Y1486" i="12" s="1"/>
  <c r="E1307" i="12"/>
  <c r="G1307" i="12" s="1"/>
  <c r="E686" i="12"/>
  <c r="Y1306" i="12"/>
  <c r="D1147" i="14" s="1"/>
  <c r="Y1137" i="12"/>
  <c r="D989" i="14" s="1"/>
  <c r="L1136" i="12"/>
  <c r="Y558" i="12"/>
  <c r="D474" i="14" s="1"/>
  <c r="Z78" i="12"/>
  <c r="N59" i="14" s="1"/>
  <c r="F79" i="12"/>
  <c r="H79" i="12" s="1"/>
  <c r="N58" i="14"/>
  <c r="M78" i="12"/>
  <c r="N78" i="12" s="1"/>
  <c r="N31" i="14"/>
  <c r="H38" i="12"/>
  <c r="L61" i="12"/>
  <c r="L35" i="12"/>
  <c r="M37" i="12" s="1"/>
  <c r="N37" i="12" s="1"/>
  <c r="AE5" i="12"/>
  <c r="B13" i="6" s="1"/>
  <c r="AE19" i="12"/>
  <c r="K7" i="12"/>
  <c r="L7" i="12" s="1"/>
  <c r="J19" i="12"/>
  <c r="L18" i="12"/>
  <c r="E977" i="12"/>
  <c r="Y976" i="12"/>
  <c r="E128" i="12"/>
  <c r="G128" i="12" s="1"/>
  <c r="Y128" i="12" s="1"/>
  <c r="B1910" i="14"/>
  <c r="B1909" i="15"/>
  <c r="L603" i="12"/>
  <c r="B213" i="14"/>
  <c r="B212" i="15"/>
  <c r="B1503" i="14"/>
  <c r="B1502" i="15"/>
  <c r="B990" i="15"/>
  <c r="B991" i="14"/>
  <c r="B1321" i="14"/>
  <c r="B1320" i="15"/>
  <c r="B708" i="14"/>
  <c r="B707" i="15"/>
  <c r="G2587" i="12"/>
  <c r="L1733" i="12"/>
  <c r="L1353" i="12"/>
  <c r="L2393" i="12"/>
  <c r="B2356" i="14"/>
  <c r="B2355" i="15"/>
  <c r="L197" i="12"/>
  <c r="Z9" i="12"/>
  <c r="F10" i="12"/>
  <c r="B591" i="14"/>
  <c r="B590" i="15"/>
  <c r="D2122" i="14"/>
  <c r="E2347" i="12"/>
  <c r="B99" i="15"/>
  <c r="B100" i="14"/>
  <c r="D2353" i="14"/>
  <c r="B375" i="14"/>
  <c r="B374" i="15"/>
  <c r="B842" i="15"/>
  <c r="B843" i="14"/>
  <c r="B2123" i="15"/>
  <c r="B2124" i="14"/>
  <c r="B59" i="15"/>
  <c r="B60" i="14"/>
  <c r="B288" i="14"/>
  <c r="B287" i="15"/>
  <c r="B1149" i="14"/>
  <c r="B1148" i="15"/>
  <c r="B1698" i="14"/>
  <c r="B1697" i="15"/>
  <c r="G2116" i="12"/>
  <c r="Z257" i="12" l="1"/>
  <c r="F258" i="12"/>
  <c r="A106" i="14"/>
  <c r="J105" i="14"/>
  <c r="J292" i="14"/>
  <c r="A293" i="14"/>
  <c r="A22" i="14"/>
  <c r="J21" i="14"/>
  <c r="A63" i="14"/>
  <c r="J62" i="14"/>
  <c r="A38" i="14"/>
  <c r="J37" i="14"/>
  <c r="A1509" i="14"/>
  <c r="J1508" i="14"/>
  <c r="J215" i="14"/>
  <c r="A216" i="14"/>
  <c r="A2128" i="14"/>
  <c r="J2127" i="14"/>
  <c r="J1704" i="14"/>
  <c r="A1705" i="14"/>
  <c r="J162" i="12"/>
  <c r="AE162" i="12"/>
  <c r="D175" i="12"/>
  <c r="D176" i="12" s="1"/>
  <c r="D125" i="12"/>
  <c r="F127" i="12" s="1"/>
  <c r="H127" i="12" s="1"/>
  <c r="S429" i="12"/>
  <c r="J156" i="14"/>
  <c r="A157" i="14"/>
  <c r="J846" i="14"/>
  <c r="A847" i="14"/>
  <c r="J997" i="14"/>
  <c r="A998" i="14"/>
  <c r="A1323" i="14"/>
  <c r="J1322" i="14"/>
  <c r="J383" i="14"/>
  <c r="A384" i="14"/>
  <c r="J711" i="14"/>
  <c r="A712" i="14"/>
  <c r="J1151" i="14"/>
  <c r="A1152" i="14"/>
  <c r="J589" i="14"/>
  <c r="A590" i="14"/>
  <c r="J2361" i="14"/>
  <c r="A2362" i="14"/>
  <c r="B35" i="14"/>
  <c r="B34" i="15"/>
  <c r="B154" i="15"/>
  <c r="B155" i="14"/>
  <c r="AE233" i="12"/>
  <c r="J233" i="12"/>
  <c r="D246" i="12"/>
  <c r="D247" i="12" s="1"/>
  <c r="D184" i="12"/>
  <c r="F186" i="12" s="1"/>
  <c r="H186" i="12" s="1"/>
  <c r="J745" i="12"/>
  <c r="K745" i="12" s="1"/>
  <c r="L745" i="12" s="1"/>
  <c r="AE745" i="12"/>
  <c r="C1967" i="12"/>
  <c r="D1967" i="12" s="1"/>
  <c r="B26" i="7"/>
  <c r="C1557" i="12"/>
  <c r="D1557" i="12" s="1"/>
  <c r="C757" i="12"/>
  <c r="C897" i="12"/>
  <c r="D897" i="12" s="1"/>
  <c r="C627" i="12"/>
  <c r="D627" i="12" s="1"/>
  <c r="C1207" i="12"/>
  <c r="D1207" i="12" s="1"/>
  <c r="C517" i="12"/>
  <c r="D517" i="12" s="1"/>
  <c r="C418" i="12"/>
  <c r="D418" i="12" s="1"/>
  <c r="C1047" i="12"/>
  <c r="D1047" i="12" s="1"/>
  <c r="C1757" i="12"/>
  <c r="D1757" i="12" s="1"/>
  <c r="C2417" i="12"/>
  <c r="D2417" i="12" s="1"/>
  <c r="C2187" i="12"/>
  <c r="D2187" i="12" s="1"/>
  <c r="C2657" i="12"/>
  <c r="D2657" i="12" s="1"/>
  <c r="C1377" i="12"/>
  <c r="D1377" i="12" s="1"/>
  <c r="J885" i="12"/>
  <c r="K885" i="12" s="1"/>
  <c r="L885" i="12" s="1"/>
  <c r="AE885" i="12"/>
  <c r="J316" i="12"/>
  <c r="K316" i="12" s="1"/>
  <c r="L316" i="12" s="1"/>
  <c r="AE316" i="12"/>
  <c r="AE255" i="12" s="1"/>
  <c r="AE1745" i="12"/>
  <c r="J1745" i="12"/>
  <c r="K1745" i="12" s="1"/>
  <c r="L1745" i="12" s="1"/>
  <c r="AE1365" i="12"/>
  <c r="J1365" i="12"/>
  <c r="K1365" i="12" s="1"/>
  <c r="L1365" i="12" s="1"/>
  <c r="J2405" i="12"/>
  <c r="K2405" i="12" s="1"/>
  <c r="L2405" i="12" s="1"/>
  <c r="AE2405" i="12"/>
  <c r="J1955" i="12"/>
  <c r="K1955" i="12" s="1"/>
  <c r="L1955" i="12" s="1"/>
  <c r="AE1955" i="12"/>
  <c r="J1907" i="14"/>
  <c r="A1908" i="14"/>
  <c r="C329" i="12"/>
  <c r="G9" i="6" s="1"/>
  <c r="K292" i="12"/>
  <c r="D406" i="12"/>
  <c r="C431" i="12"/>
  <c r="H9" i="6" s="1"/>
  <c r="D505" i="12"/>
  <c r="D615" i="12"/>
  <c r="AE1035" i="12"/>
  <c r="J1035" i="12"/>
  <c r="K1035" i="12" s="1"/>
  <c r="L1035" i="12" s="1"/>
  <c r="AE1545" i="12"/>
  <c r="J1545" i="12"/>
  <c r="K1545" i="12" s="1"/>
  <c r="L1545" i="12" s="1"/>
  <c r="AE1195" i="12"/>
  <c r="J1195" i="12"/>
  <c r="K1195" i="12" s="1"/>
  <c r="L1195" i="12" s="1"/>
  <c r="AE2645" i="12"/>
  <c r="J2645" i="12"/>
  <c r="K2645" i="12" s="1"/>
  <c r="L2645" i="12" s="1"/>
  <c r="J2175" i="12"/>
  <c r="K2175" i="12" s="1"/>
  <c r="L2175" i="12" s="1"/>
  <c r="AE2175" i="12"/>
  <c r="B20" i="15"/>
  <c r="B20" i="14"/>
  <c r="J476" i="14"/>
  <c r="A477" i="14"/>
  <c r="D330" i="12"/>
  <c r="H342" i="12"/>
  <c r="B478" i="15"/>
  <c r="B479" i="14"/>
  <c r="AA257" i="12"/>
  <c r="F211" i="14" s="1"/>
  <c r="Y557" i="12"/>
  <c r="D473" i="14" s="1"/>
  <c r="S662" i="12"/>
  <c r="S661" i="12" s="1"/>
  <c r="S660" i="12" s="1"/>
  <c r="S659" i="12" s="1"/>
  <c r="S658" i="12" s="1"/>
  <c r="S657" i="12" s="1"/>
  <c r="S656" i="12" s="1"/>
  <c r="S655" i="12" s="1"/>
  <c r="S654" i="12" s="1"/>
  <c r="S653" i="12" s="1"/>
  <c r="S652" i="12" s="1"/>
  <c r="S651" i="12" s="1"/>
  <c r="S650" i="12" s="1"/>
  <c r="S649" i="12" s="1"/>
  <c r="S648" i="12" s="1"/>
  <c r="S647" i="12" s="1"/>
  <c r="S646" i="12" s="1"/>
  <c r="S645" i="12" s="1"/>
  <c r="S644" i="12" s="1"/>
  <c r="S643" i="12" s="1"/>
  <c r="S642" i="12" s="1"/>
  <c r="S641" i="12" s="1"/>
  <c r="S640" i="12" s="1"/>
  <c r="S639" i="12" s="1"/>
  <c r="S638" i="12" s="1"/>
  <c r="S637" i="12" s="1"/>
  <c r="S636" i="12" s="1"/>
  <c r="S635" i="12" s="1"/>
  <c r="S634" i="12" s="1"/>
  <c r="S633" i="12" s="1"/>
  <c r="S632" i="12" s="1"/>
  <c r="S631" i="12" s="1"/>
  <c r="S630" i="12" s="1"/>
  <c r="S629" i="12" s="1"/>
  <c r="S628" i="12" s="1"/>
  <c r="S627" i="12" s="1"/>
  <c r="S626" i="12" s="1"/>
  <c r="S625" i="12" s="1"/>
  <c r="S624" i="12" s="1"/>
  <c r="S623" i="12" s="1"/>
  <c r="S622" i="12" s="1"/>
  <c r="S621" i="12" s="1"/>
  <c r="S620" i="12" s="1"/>
  <c r="S619" i="12" s="1"/>
  <c r="S618" i="12" s="1"/>
  <c r="S617" i="12" s="1"/>
  <c r="S616" i="12" s="1"/>
  <c r="S615" i="12" s="1"/>
  <c r="S614" i="12" s="1"/>
  <c r="S613" i="12" s="1"/>
  <c r="S612" i="12" s="1"/>
  <c r="S611" i="12" s="1"/>
  <c r="S610" i="12" s="1"/>
  <c r="S609" i="12" s="1"/>
  <c r="S608" i="12" s="1"/>
  <c r="S607" i="12" s="1"/>
  <c r="S606" i="12" s="1"/>
  <c r="S605" i="12" s="1"/>
  <c r="S604" i="12" s="1"/>
  <c r="S603" i="12" s="1"/>
  <c r="S602" i="12" s="1"/>
  <c r="S601" i="12" s="1"/>
  <c r="S600" i="12" s="1"/>
  <c r="S599" i="12" s="1"/>
  <c r="S598" i="12" s="1"/>
  <c r="S597" i="12" s="1"/>
  <c r="S596" i="12" s="1"/>
  <c r="S595" i="12" s="1"/>
  <c r="S594" i="12" s="1"/>
  <c r="S593" i="12" s="1"/>
  <c r="S592" i="12" s="1"/>
  <c r="S591" i="12" s="1"/>
  <c r="S590" i="12" s="1"/>
  <c r="S589" i="12" s="1"/>
  <c r="S588" i="12" s="1"/>
  <c r="S587" i="12" s="1"/>
  <c r="S586" i="12" s="1"/>
  <c r="S585" i="12" s="1"/>
  <c r="S584" i="12" s="1"/>
  <c r="S583" i="12" s="1"/>
  <c r="S582" i="12" s="1"/>
  <c r="S581" i="12" s="1"/>
  <c r="S580" i="12" s="1"/>
  <c r="S579" i="12" s="1"/>
  <c r="S578" i="12" s="1"/>
  <c r="S577" i="12" s="1"/>
  <c r="S576" i="12" s="1"/>
  <c r="S575" i="12" s="1"/>
  <c r="S574" i="12" s="1"/>
  <c r="S573" i="12" s="1"/>
  <c r="S572" i="12" s="1"/>
  <c r="S571" i="12" s="1"/>
  <c r="S570" i="12" s="1"/>
  <c r="S569" i="12" s="1"/>
  <c r="S568" i="12" s="1"/>
  <c r="S567" i="12" s="1"/>
  <c r="S566" i="12" s="1"/>
  <c r="S565" i="12" s="1"/>
  <c r="S564" i="12" s="1"/>
  <c r="S563" i="12" s="1"/>
  <c r="S562" i="12" s="1"/>
  <c r="S561" i="12" s="1"/>
  <c r="S560" i="12" s="1"/>
  <c r="S559" i="12" s="1"/>
  <c r="S558" i="12" s="1"/>
  <c r="S557" i="12" s="1"/>
  <c r="S556" i="12" s="1"/>
  <c r="B21" i="6"/>
  <c r="S173" i="12"/>
  <c r="S172" i="12" s="1"/>
  <c r="S171" i="12" s="1"/>
  <c r="S170" i="12" s="1"/>
  <c r="S169" i="12" s="1"/>
  <c r="S168" i="12" s="1"/>
  <c r="S167" i="12" s="1"/>
  <c r="S166" i="12" s="1"/>
  <c r="S165" i="12" s="1"/>
  <c r="S164" i="12" s="1"/>
  <c r="S163" i="12" s="1"/>
  <c r="S162" i="12" s="1"/>
  <c r="S161" i="12" s="1"/>
  <c r="S160" i="12" s="1"/>
  <c r="S159" i="12" s="1"/>
  <c r="S158" i="12" s="1"/>
  <c r="S157" i="12" s="1"/>
  <c r="S156" i="12" s="1"/>
  <c r="S155" i="12" s="1"/>
  <c r="S154" i="12" s="1"/>
  <c r="S153" i="12" s="1"/>
  <c r="S152" i="12" s="1"/>
  <c r="S151" i="12" s="1"/>
  <c r="S150" i="12" s="1"/>
  <c r="S149" i="12" s="1"/>
  <c r="S148" i="12" s="1"/>
  <c r="S147" i="12" s="1"/>
  <c r="S146" i="12" s="1"/>
  <c r="S145" i="12" s="1"/>
  <c r="S144" i="12" s="1"/>
  <c r="S143" i="12" s="1"/>
  <c r="S142" i="12" s="1"/>
  <c r="S141" i="12" s="1"/>
  <c r="S140" i="12" s="1"/>
  <c r="S139" i="12" s="1"/>
  <c r="S138" i="12" s="1"/>
  <c r="S137" i="12" s="1"/>
  <c r="S136" i="12" s="1"/>
  <c r="S135" i="12" s="1"/>
  <c r="S134" i="12" s="1"/>
  <c r="S133" i="12" s="1"/>
  <c r="S132" i="12" s="1"/>
  <c r="S131" i="12" s="1"/>
  <c r="S130" i="12" s="1"/>
  <c r="S129" i="12" s="1"/>
  <c r="S128" i="12" s="1"/>
  <c r="S127" i="12" s="1"/>
  <c r="S2824" i="12"/>
  <c r="S2823" i="12" s="1"/>
  <c r="S2822" i="12" s="1"/>
  <c r="S2821" i="12" s="1"/>
  <c r="S2820" i="12" s="1"/>
  <c r="S2819" i="12" s="1"/>
  <c r="S2818" i="12" s="1"/>
  <c r="S2817" i="12" s="1"/>
  <c r="S2816" i="12" s="1"/>
  <c r="S2815" i="12" s="1"/>
  <c r="S2814" i="12" s="1"/>
  <c r="S2813" i="12" s="1"/>
  <c r="S2812" i="12" s="1"/>
  <c r="S2811" i="12" s="1"/>
  <c r="S2810" i="12" s="1"/>
  <c r="S2809" i="12" s="1"/>
  <c r="S2808" i="12" s="1"/>
  <c r="S2807" i="12" s="1"/>
  <c r="S2806" i="12" s="1"/>
  <c r="S2805" i="12" s="1"/>
  <c r="S2804" i="12" s="1"/>
  <c r="S2803" i="12" s="1"/>
  <c r="S2802" i="12" s="1"/>
  <c r="S2801" i="12" s="1"/>
  <c r="S2800" i="12" s="1"/>
  <c r="S2799" i="12" s="1"/>
  <c r="S2798" i="12" s="1"/>
  <c r="S2797" i="12" s="1"/>
  <c r="S2796" i="12" s="1"/>
  <c r="S2795" i="12" s="1"/>
  <c r="S2794" i="12" s="1"/>
  <c r="S2793" i="12" s="1"/>
  <c r="S2792" i="12" s="1"/>
  <c r="S2791" i="12" s="1"/>
  <c r="S2790" i="12" s="1"/>
  <c r="S2789" i="12" s="1"/>
  <c r="S2788" i="12" s="1"/>
  <c r="S2787" i="12" s="1"/>
  <c r="S2786" i="12" s="1"/>
  <c r="S2785" i="12" s="1"/>
  <c r="S2784" i="12" s="1"/>
  <c r="S2783" i="12" s="1"/>
  <c r="S2782" i="12" s="1"/>
  <c r="S2781" i="12" s="1"/>
  <c r="S2780" i="12" s="1"/>
  <c r="S2779" i="12" s="1"/>
  <c r="S2778" i="12" s="1"/>
  <c r="S2777" i="12" s="1"/>
  <c r="S2776" i="12" s="1"/>
  <c r="S2775" i="12" s="1"/>
  <c r="S2774" i="12" s="1"/>
  <c r="S2773" i="12" s="1"/>
  <c r="S2772" i="12" s="1"/>
  <c r="S2771" i="12" s="1"/>
  <c r="S2770" i="12" s="1"/>
  <c r="S2769" i="12" s="1"/>
  <c r="S2768" i="12" s="1"/>
  <c r="S2767" i="12" s="1"/>
  <c r="S2766" i="12" s="1"/>
  <c r="S2765" i="12" s="1"/>
  <c r="S2764" i="12" s="1"/>
  <c r="S2763" i="12" s="1"/>
  <c r="S2762" i="12" s="1"/>
  <c r="S2761" i="12" s="1"/>
  <c r="S2760" i="12" s="1"/>
  <c r="S2759" i="12" s="1"/>
  <c r="S2758" i="12" s="1"/>
  <c r="S2757" i="12" s="1"/>
  <c r="S2756" i="12" s="1"/>
  <c r="S2755" i="12" s="1"/>
  <c r="S2754" i="12" s="1"/>
  <c r="S2753" i="12" s="1"/>
  <c r="S2752" i="12" s="1"/>
  <c r="S2751" i="12" s="1"/>
  <c r="S2750" i="12" s="1"/>
  <c r="S2749" i="12" s="1"/>
  <c r="S2748" i="12" s="1"/>
  <c r="S2747" i="12" s="1"/>
  <c r="S2746" i="12" s="1"/>
  <c r="S2745" i="12" s="1"/>
  <c r="S2744" i="12" s="1"/>
  <c r="S2743" i="12" s="1"/>
  <c r="S2742" i="12" s="1"/>
  <c r="S2741" i="12" s="1"/>
  <c r="S2740" i="12" s="1"/>
  <c r="S2739" i="12" s="1"/>
  <c r="S2738" i="12" s="1"/>
  <c r="S2737" i="12" s="1"/>
  <c r="S2736" i="12" s="1"/>
  <c r="S2735" i="12" s="1"/>
  <c r="S2734" i="12" s="1"/>
  <c r="S2733" i="12" s="1"/>
  <c r="S2732" i="12" s="1"/>
  <c r="S2731" i="12" s="1"/>
  <c r="S2730" i="12" s="1"/>
  <c r="S2729" i="12" s="1"/>
  <c r="S2728" i="12" s="1"/>
  <c r="S2727" i="12" s="1"/>
  <c r="S2726" i="12" s="1"/>
  <c r="S2725" i="12" s="1"/>
  <c r="S2724" i="12" s="1"/>
  <c r="S2723" i="12" s="1"/>
  <c r="S2722" i="12" s="1"/>
  <c r="S2721" i="12" s="1"/>
  <c r="S2720" i="12" s="1"/>
  <c r="S2719" i="12" s="1"/>
  <c r="S2718" i="12" s="1"/>
  <c r="S2717" i="12" s="1"/>
  <c r="S2716" i="12" s="1"/>
  <c r="S2715" i="12" s="1"/>
  <c r="S2714" i="12" s="1"/>
  <c r="S2713" i="12" s="1"/>
  <c r="S2712" i="12" s="1"/>
  <c r="S2711" i="12" s="1"/>
  <c r="S2710" i="12" s="1"/>
  <c r="S2709" i="12" s="1"/>
  <c r="S2708" i="12" s="1"/>
  <c r="S2707" i="12" s="1"/>
  <c r="S2706" i="12" s="1"/>
  <c r="S2705" i="12" s="1"/>
  <c r="S2704" i="12" s="1"/>
  <c r="S2703" i="12" s="1"/>
  <c r="S2702" i="12" s="1"/>
  <c r="S2701" i="12" s="1"/>
  <c r="S2700" i="12" s="1"/>
  <c r="S2699" i="12" s="1"/>
  <c r="S2698" i="12" s="1"/>
  <c r="S2697" i="12" s="1"/>
  <c r="S2696" i="12" s="1"/>
  <c r="S2695" i="12" s="1"/>
  <c r="S2694" i="12" s="1"/>
  <c r="S2693" i="12" s="1"/>
  <c r="S2692" i="12" s="1"/>
  <c r="S2691" i="12" s="1"/>
  <c r="S2690" i="12" s="1"/>
  <c r="S2689" i="12" s="1"/>
  <c r="S2688" i="12" s="1"/>
  <c r="S2687" i="12" s="1"/>
  <c r="S2686" i="12" s="1"/>
  <c r="S2685" i="12" s="1"/>
  <c r="S2684" i="12" s="1"/>
  <c r="S2683" i="12" s="1"/>
  <c r="S2682" i="12" s="1"/>
  <c r="S2681" i="12" s="1"/>
  <c r="S2680" i="12" s="1"/>
  <c r="S2679" i="12" s="1"/>
  <c r="S2678" i="12" s="1"/>
  <c r="S2677" i="12" s="1"/>
  <c r="S2676" i="12" s="1"/>
  <c r="S2675" i="12" s="1"/>
  <c r="S2674" i="12" s="1"/>
  <c r="S2673" i="12" s="1"/>
  <c r="S2672" i="12" s="1"/>
  <c r="S2671" i="12" s="1"/>
  <c r="S2670" i="12" s="1"/>
  <c r="S2669" i="12" s="1"/>
  <c r="S2668" i="12" s="1"/>
  <c r="S2667" i="12" s="1"/>
  <c r="S2666" i="12" s="1"/>
  <c r="S2665" i="12" s="1"/>
  <c r="S2664" i="12" s="1"/>
  <c r="S2663" i="12" s="1"/>
  <c r="S2662" i="12" s="1"/>
  <c r="S2661" i="12" s="1"/>
  <c r="S2660" i="12" s="1"/>
  <c r="S2659" i="12" s="1"/>
  <c r="S2658" i="12" s="1"/>
  <c r="S2657" i="12" s="1"/>
  <c r="S2656" i="12" s="1"/>
  <c r="S2655" i="12" s="1"/>
  <c r="S2654" i="12" s="1"/>
  <c r="S2653" i="12" s="1"/>
  <c r="S2652" i="12" s="1"/>
  <c r="S2651" i="12" s="1"/>
  <c r="S2650" i="12" s="1"/>
  <c r="S2649" i="12" s="1"/>
  <c r="S2648" i="12" s="1"/>
  <c r="S2647" i="12" s="1"/>
  <c r="S2646" i="12" s="1"/>
  <c r="S2645" i="12" s="1"/>
  <c r="S2644" i="12" s="1"/>
  <c r="S2643" i="12" s="1"/>
  <c r="S2642" i="12" s="1"/>
  <c r="S2641" i="12" s="1"/>
  <c r="S2640" i="12" s="1"/>
  <c r="S2639" i="12" s="1"/>
  <c r="S2638" i="12" s="1"/>
  <c r="S2637" i="12" s="1"/>
  <c r="S2636" i="12" s="1"/>
  <c r="S2635" i="12" s="1"/>
  <c r="S2634" i="12" s="1"/>
  <c r="S2633" i="12" s="1"/>
  <c r="S2632" i="12" s="1"/>
  <c r="S2631" i="12" s="1"/>
  <c r="S2630" i="12" s="1"/>
  <c r="S2629" i="12" s="1"/>
  <c r="S2628" i="12" s="1"/>
  <c r="S2627" i="12" s="1"/>
  <c r="S2626" i="12" s="1"/>
  <c r="S2625" i="12" s="1"/>
  <c r="S2624" i="12" s="1"/>
  <c r="S2623" i="12" s="1"/>
  <c r="S2622" i="12" s="1"/>
  <c r="S2621" i="12" s="1"/>
  <c r="S2620" i="12" s="1"/>
  <c r="S2619" i="12" s="1"/>
  <c r="S2618" i="12" s="1"/>
  <c r="S2617" i="12" s="1"/>
  <c r="S2616" i="12" s="1"/>
  <c r="S2615" i="12" s="1"/>
  <c r="S2614" i="12" s="1"/>
  <c r="S2613" i="12" s="1"/>
  <c r="S2612" i="12" s="1"/>
  <c r="S2611" i="12" s="1"/>
  <c r="S2610" i="12" s="1"/>
  <c r="S2609" i="12" s="1"/>
  <c r="S2608" i="12" s="1"/>
  <c r="S2607" i="12" s="1"/>
  <c r="S2606" i="12" s="1"/>
  <c r="S2605" i="12" s="1"/>
  <c r="S2604" i="12" s="1"/>
  <c r="S2603" i="12" s="1"/>
  <c r="S2602" i="12" s="1"/>
  <c r="S2601" i="12" s="1"/>
  <c r="S2600" i="12" s="1"/>
  <c r="S2599" i="12" s="1"/>
  <c r="S2598" i="12" s="1"/>
  <c r="S2597" i="12" s="1"/>
  <c r="S2596" i="12" s="1"/>
  <c r="S2595" i="12" s="1"/>
  <c r="S2594" i="12" s="1"/>
  <c r="S2593" i="12" s="1"/>
  <c r="S2592" i="12" s="1"/>
  <c r="S2591" i="12" s="1"/>
  <c r="S2590" i="12" s="1"/>
  <c r="S2589" i="12" s="1"/>
  <c r="S2588" i="12" s="1"/>
  <c r="S2587" i="12" s="1"/>
  <c r="S2586" i="12" s="1"/>
  <c r="S57" i="12"/>
  <c r="S56" i="12" s="1"/>
  <c r="S55" i="12" s="1"/>
  <c r="S54" i="12" s="1"/>
  <c r="S53" i="12" s="1"/>
  <c r="S52" i="12" s="1"/>
  <c r="S51" i="12" s="1"/>
  <c r="S50" i="12" s="1"/>
  <c r="S49" i="12" s="1"/>
  <c r="S48" i="12" s="1"/>
  <c r="S47" i="12" s="1"/>
  <c r="S46" i="12" s="1"/>
  <c r="S45" i="12" s="1"/>
  <c r="S44" i="12" s="1"/>
  <c r="S43" i="12" s="1"/>
  <c r="S42" i="12" s="1"/>
  <c r="S41" i="12" s="1"/>
  <c r="S40" i="12" s="1"/>
  <c r="S39" i="12" s="1"/>
  <c r="S38" i="12" s="1"/>
  <c r="S37" i="12" s="1"/>
  <c r="O37" i="12" s="1"/>
  <c r="P37" i="12" s="1"/>
  <c r="AC37" i="12" s="1"/>
  <c r="K31" i="14" s="1"/>
  <c r="D31" i="15" s="1"/>
  <c r="G186" i="12"/>
  <c r="Y186" i="12" s="1"/>
  <c r="S1472" i="12"/>
  <c r="S1471" i="12" s="1"/>
  <c r="S1470" i="12" s="1"/>
  <c r="S1469" i="12" s="1"/>
  <c r="S1468" i="12" s="1"/>
  <c r="S1467" i="12" s="1"/>
  <c r="S1466" i="12" s="1"/>
  <c r="S1465" i="12" s="1"/>
  <c r="S1464" i="12" s="1"/>
  <c r="S1463" i="12" s="1"/>
  <c r="S1462" i="12" s="1"/>
  <c r="S1461" i="12" s="1"/>
  <c r="S1460" i="12" s="1"/>
  <c r="S1459" i="12" s="1"/>
  <c r="S1458" i="12" s="1"/>
  <c r="S1457" i="12" s="1"/>
  <c r="S1456" i="12" s="1"/>
  <c r="S1455" i="12" s="1"/>
  <c r="S1454" i="12" s="1"/>
  <c r="S1453" i="12" s="1"/>
  <c r="S1452" i="12" s="1"/>
  <c r="S1451" i="12" s="1"/>
  <c r="S1450" i="12" s="1"/>
  <c r="S1449" i="12" s="1"/>
  <c r="S1448" i="12" s="1"/>
  <c r="S1447" i="12" s="1"/>
  <c r="S1446" i="12" s="1"/>
  <c r="S1445" i="12" s="1"/>
  <c r="S1444" i="12" s="1"/>
  <c r="S1443" i="12" s="1"/>
  <c r="S1442" i="12" s="1"/>
  <c r="S1441" i="12" s="1"/>
  <c r="S1440" i="12" s="1"/>
  <c r="S1439" i="12" s="1"/>
  <c r="S1438" i="12" s="1"/>
  <c r="S1437" i="12" s="1"/>
  <c r="S1436" i="12" s="1"/>
  <c r="S1435" i="12" s="1"/>
  <c r="S1434" i="12" s="1"/>
  <c r="S1433" i="12" s="1"/>
  <c r="S1432" i="12" s="1"/>
  <c r="S1431" i="12" s="1"/>
  <c r="S1430" i="12" s="1"/>
  <c r="S1429" i="12" s="1"/>
  <c r="S1428" i="12" s="1"/>
  <c r="S1427" i="12" s="1"/>
  <c r="S1426" i="12" s="1"/>
  <c r="S1425" i="12" s="1"/>
  <c r="S1424" i="12" s="1"/>
  <c r="S1423" i="12" s="1"/>
  <c r="S1422" i="12" s="1"/>
  <c r="S1421" i="12" s="1"/>
  <c r="S1420" i="12" s="1"/>
  <c r="S1419" i="12" s="1"/>
  <c r="S1418" i="12" s="1"/>
  <c r="S1417" i="12" s="1"/>
  <c r="S1416" i="12" s="1"/>
  <c r="S1415" i="12" s="1"/>
  <c r="S1414" i="12" s="1"/>
  <c r="S1413" i="12" s="1"/>
  <c r="S1412" i="12" s="1"/>
  <c r="S1411" i="12" s="1"/>
  <c r="S1410" i="12" s="1"/>
  <c r="S1409" i="12" s="1"/>
  <c r="S1408" i="12" s="1"/>
  <c r="S1407" i="12" s="1"/>
  <c r="S1406" i="12" s="1"/>
  <c r="S1405" i="12" s="1"/>
  <c r="S1404" i="12" s="1"/>
  <c r="S1403" i="12" s="1"/>
  <c r="S1402" i="12" s="1"/>
  <c r="S1401" i="12" s="1"/>
  <c r="S1400" i="12" s="1"/>
  <c r="S1399" i="12" s="1"/>
  <c r="S1398" i="12" s="1"/>
  <c r="S1397" i="12" s="1"/>
  <c r="S1396" i="12" s="1"/>
  <c r="S1395" i="12" s="1"/>
  <c r="S1394" i="12" s="1"/>
  <c r="S1393" i="12" s="1"/>
  <c r="S1392" i="12" s="1"/>
  <c r="S1391" i="12" s="1"/>
  <c r="S1390" i="12" s="1"/>
  <c r="S1389" i="12" s="1"/>
  <c r="S1388" i="12" s="1"/>
  <c r="S1387" i="12" s="1"/>
  <c r="S1386" i="12" s="1"/>
  <c r="S1385" i="12" s="1"/>
  <c r="S1384" i="12" s="1"/>
  <c r="S1383" i="12" s="1"/>
  <c r="S1382" i="12" s="1"/>
  <c r="S1381" i="12" s="1"/>
  <c r="S1380" i="12" s="1"/>
  <c r="S1379" i="12" s="1"/>
  <c r="S1378" i="12" s="1"/>
  <c r="S1377" i="12" s="1"/>
  <c r="S1376" i="12" s="1"/>
  <c r="S1375" i="12" s="1"/>
  <c r="S1374" i="12" s="1"/>
  <c r="S1373" i="12" s="1"/>
  <c r="S1372" i="12" s="1"/>
  <c r="S1371" i="12" s="1"/>
  <c r="S1370" i="12" s="1"/>
  <c r="S1369" i="12" s="1"/>
  <c r="S1368" i="12" s="1"/>
  <c r="S1367" i="12" s="1"/>
  <c r="S1366" i="12" s="1"/>
  <c r="S1365" i="12" s="1"/>
  <c r="S1364" i="12" s="1"/>
  <c r="S1363" i="12" s="1"/>
  <c r="S1362" i="12" s="1"/>
  <c r="S1361" i="12" s="1"/>
  <c r="S1360" i="12" s="1"/>
  <c r="S1359" i="12" s="1"/>
  <c r="S1358" i="12" s="1"/>
  <c r="S1357" i="12" s="1"/>
  <c r="S1356" i="12" s="1"/>
  <c r="S1355" i="12" s="1"/>
  <c r="S1354" i="12" s="1"/>
  <c r="S1353" i="12" s="1"/>
  <c r="S1352" i="12" s="1"/>
  <c r="S1351" i="12" s="1"/>
  <c r="S1350" i="12" s="1"/>
  <c r="S1349" i="12" s="1"/>
  <c r="S1348" i="12" s="1"/>
  <c r="S1347" i="12" s="1"/>
  <c r="S1346" i="12" s="1"/>
  <c r="S1345" i="12" s="1"/>
  <c r="S1344" i="12" s="1"/>
  <c r="S1343" i="12" s="1"/>
  <c r="S1342" i="12" s="1"/>
  <c r="S1341" i="12" s="1"/>
  <c r="S1340" i="12" s="1"/>
  <c r="S1339" i="12" s="1"/>
  <c r="S1338" i="12" s="1"/>
  <c r="S1337" i="12" s="1"/>
  <c r="S1336" i="12" s="1"/>
  <c r="S1335" i="12" s="1"/>
  <c r="S1334" i="12" s="1"/>
  <c r="S1333" i="12" s="1"/>
  <c r="S1332" i="12" s="1"/>
  <c r="S1331" i="12" s="1"/>
  <c r="S1330" i="12" s="1"/>
  <c r="S1329" i="12" s="1"/>
  <c r="S1328" i="12" s="1"/>
  <c r="S1327" i="12" s="1"/>
  <c r="S1326" i="12" s="1"/>
  <c r="S1325" i="12" s="1"/>
  <c r="S1324" i="12" s="1"/>
  <c r="S1323" i="12" s="1"/>
  <c r="S1322" i="12" s="1"/>
  <c r="S1321" i="12" s="1"/>
  <c r="S1320" i="12" s="1"/>
  <c r="S1319" i="12" s="1"/>
  <c r="S1318" i="12" s="1"/>
  <c r="S1317" i="12" s="1"/>
  <c r="S1316" i="12" s="1"/>
  <c r="S1315" i="12" s="1"/>
  <c r="S1314" i="12" s="1"/>
  <c r="S1313" i="12" s="1"/>
  <c r="S1312" i="12" s="1"/>
  <c r="S1311" i="12" s="1"/>
  <c r="S1310" i="12" s="1"/>
  <c r="S1309" i="12" s="1"/>
  <c r="S1308" i="12" s="1"/>
  <c r="S1307" i="12" s="1"/>
  <c r="S1306" i="12" s="1"/>
  <c r="R1878" i="12"/>
  <c r="S1876" i="12"/>
  <c r="S1875" i="12" s="1"/>
  <c r="S2572" i="12"/>
  <c r="S2098" i="12"/>
  <c r="S2097" i="12" s="1"/>
  <c r="S2096" i="12" s="1"/>
  <c r="S2095" i="12" s="1"/>
  <c r="S2094" i="12" s="1"/>
  <c r="S2093" i="12" s="1"/>
  <c r="S2092" i="12" s="1"/>
  <c r="S2091" i="12" s="1"/>
  <c r="S2090" i="12" s="1"/>
  <c r="S2089" i="12" s="1"/>
  <c r="S2088" i="12" s="1"/>
  <c r="S2087" i="12" s="1"/>
  <c r="S2086" i="12" s="1"/>
  <c r="S2085" i="12" s="1"/>
  <c r="S2084" i="12" s="1"/>
  <c r="S2083" i="12" s="1"/>
  <c r="S2082" i="12" s="1"/>
  <c r="S2081" i="12" s="1"/>
  <c r="S2080" i="12" s="1"/>
  <c r="S2079" i="12" s="1"/>
  <c r="S2078" i="12" s="1"/>
  <c r="S2077" i="12" s="1"/>
  <c r="S2076" i="12" s="1"/>
  <c r="S2075" i="12" s="1"/>
  <c r="S2074" i="12" s="1"/>
  <c r="S2073" i="12" s="1"/>
  <c r="S2072" i="12" s="1"/>
  <c r="S2071" i="12" s="1"/>
  <c r="S2070" i="12" s="1"/>
  <c r="S2069" i="12" s="1"/>
  <c r="S2068" i="12" s="1"/>
  <c r="S2067" i="12" s="1"/>
  <c r="S2066" i="12" s="1"/>
  <c r="S2065" i="12" s="1"/>
  <c r="S2064" i="12" s="1"/>
  <c r="S2063" i="12" s="1"/>
  <c r="S2062" i="12" s="1"/>
  <c r="S2061" i="12" s="1"/>
  <c r="S2060" i="12" s="1"/>
  <c r="S2059" i="12" s="1"/>
  <c r="S2058" i="12" s="1"/>
  <c r="S2057" i="12" s="1"/>
  <c r="S2056" i="12" s="1"/>
  <c r="S2055" i="12" s="1"/>
  <c r="S2054" i="12" s="1"/>
  <c r="S2053" i="12" s="1"/>
  <c r="S2052" i="12" s="1"/>
  <c r="S2051" i="12" s="1"/>
  <c r="S2050" i="12" s="1"/>
  <c r="S2049" i="12" s="1"/>
  <c r="S2048" i="12" s="1"/>
  <c r="S2047" i="12" s="1"/>
  <c r="S2046" i="12" s="1"/>
  <c r="S2045" i="12" s="1"/>
  <c r="S2044" i="12" s="1"/>
  <c r="S2043" i="12" s="1"/>
  <c r="S2042" i="12" s="1"/>
  <c r="S2041" i="12" s="1"/>
  <c r="S2040" i="12" s="1"/>
  <c r="S2039" i="12" s="1"/>
  <c r="S2038" i="12" s="1"/>
  <c r="S2037" i="12" s="1"/>
  <c r="S2036" i="12" s="1"/>
  <c r="S2035" i="12" s="1"/>
  <c r="S2034" i="12" s="1"/>
  <c r="S2033" i="12" s="1"/>
  <c r="S2032" i="12" s="1"/>
  <c r="S2031" i="12" s="1"/>
  <c r="S2030" i="12" s="1"/>
  <c r="S2029" i="12" s="1"/>
  <c r="S2028" i="12" s="1"/>
  <c r="S2027" i="12" s="1"/>
  <c r="S2026" i="12" s="1"/>
  <c r="S2025" i="12" s="1"/>
  <c r="S2024" i="12" s="1"/>
  <c r="S2023" i="12" s="1"/>
  <c r="S2022" i="12" s="1"/>
  <c r="S2021" i="12" s="1"/>
  <c r="S2020" i="12" s="1"/>
  <c r="S2019" i="12" s="1"/>
  <c r="S2018" i="12" s="1"/>
  <c r="S2017" i="12" s="1"/>
  <c r="S2016" i="12" s="1"/>
  <c r="S2015" i="12" s="1"/>
  <c r="S2014" i="12" s="1"/>
  <c r="S2013" i="12" s="1"/>
  <c r="S2012" i="12" s="1"/>
  <c r="S2011" i="12" s="1"/>
  <c r="S2010" i="12" s="1"/>
  <c r="S2009" i="12" s="1"/>
  <c r="S2008" i="12" s="1"/>
  <c r="S2007" i="12" s="1"/>
  <c r="S2006" i="12" s="1"/>
  <c r="S2005" i="12" s="1"/>
  <c r="S2004" i="12" s="1"/>
  <c r="S2003" i="12" s="1"/>
  <c r="S2002" i="12" s="1"/>
  <c r="S2001" i="12" s="1"/>
  <c r="S2000" i="12" s="1"/>
  <c r="S1999" i="12" s="1"/>
  <c r="S1998" i="12" s="1"/>
  <c r="S1997" i="12" s="1"/>
  <c r="S1996" i="12" s="1"/>
  <c r="S1995" i="12" s="1"/>
  <c r="S1994" i="12" s="1"/>
  <c r="S1993" i="12" s="1"/>
  <c r="S1992" i="12" s="1"/>
  <c r="S1991" i="12" s="1"/>
  <c r="S1990" i="12" s="1"/>
  <c r="S1989" i="12" s="1"/>
  <c r="S1988" i="12" s="1"/>
  <c r="S1987" i="12" s="1"/>
  <c r="S1986" i="12" s="1"/>
  <c r="S1985" i="12" s="1"/>
  <c r="S1984" i="12" s="1"/>
  <c r="S1983" i="12" s="1"/>
  <c r="S1982" i="12" s="1"/>
  <c r="S1981" i="12" s="1"/>
  <c r="S1980" i="12" s="1"/>
  <c r="S1979" i="12" s="1"/>
  <c r="S1978" i="12" s="1"/>
  <c r="S1977" i="12" s="1"/>
  <c r="S1976" i="12" s="1"/>
  <c r="S1975" i="12" s="1"/>
  <c r="S1974" i="12" s="1"/>
  <c r="S1973" i="12" s="1"/>
  <c r="S1972" i="12" s="1"/>
  <c r="S1971" i="12" s="1"/>
  <c r="S1970" i="12" s="1"/>
  <c r="S1969" i="12" s="1"/>
  <c r="S1968" i="12" s="1"/>
  <c r="S1967" i="12" s="1"/>
  <c r="S1966" i="12" s="1"/>
  <c r="S1965" i="12" s="1"/>
  <c r="S1964" i="12" s="1"/>
  <c r="S1963" i="12" s="1"/>
  <c r="S1962" i="12" s="1"/>
  <c r="S1961" i="12" s="1"/>
  <c r="S1960" i="12" s="1"/>
  <c r="S1959" i="12" s="1"/>
  <c r="S1958" i="12" s="1"/>
  <c r="S1957" i="12" s="1"/>
  <c r="S1956" i="12" s="1"/>
  <c r="S1955" i="12" s="1"/>
  <c r="S1954" i="12" s="1"/>
  <c r="S1953" i="12" s="1"/>
  <c r="S1952" i="12" s="1"/>
  <c r="S1951" i="12" s="1"/>
  <c r="S1950" i="12" s="1"/>
  <c r="S1949" i="12" s="1"/>
  <c r="S1948" i="12" s="1"/>
  <c r="S1947" i="12" s="1"/>
  <c r="S1946" i="12" s="1"/>
  <c r="S1945" i="12" s="1"/>
  <c r="S1944" i="12" s="1"/>
  <c r="S1943" i="12" s="1"/>
  <c r="S1942" i="12" s="1"/>
  <c r="S1941" i="12" s="1"/>
  <c r="S1940" i="12" s="1"/>
  <c r="S1939" i="12" s="1"/>
  <c r="S1938" i="12" s="1"/>
  <c r="S1937" i="12" s="1"/>
  <c r="S1936" i="12" s="1"/>
  <c r="S1935" i="12" s="1"/>
  <c r="S1934" i="12" s="1"/>
  <c r="S1933" i="12" s="1"/>
  <c r="S1932" i="12" s="1"/>
  <c r="S1931" i="12" s="1"/>
  <c r="S1930" i="12" s="1"/>
  <c r="S1929" i="12" s="1"/>
  <c r="S1928" i="12" s="1"/>
  <c r="S1927" i="12" s="1"/>
  <c r="S1926" i="12" s="1"/>
  <c r="S1925" i="12" s="1"/>
  <c r="S1924" i="12" s="1"/>
  <c r="S1923" i="12" s="1"/>
  <c r="S1922" i="12" s="1"/>
  <c r="S1921" i="12" s="1"/>
  <c r="S1920" i="12" s="1"/>
  <c r="S1919" i="12" s="1"/>
  <c r="S1918" i="12" s="1"/>
  <c r="S1917" i="12" s="1"/>
  <c r="S1916" i="12" s="1"/>
  <c r="S1915" i="12" s="1"/>
  <c r="S1914" i="12" s="1"/>
  <c r="S1913" i="12" s="1"/>
  <c r="S1912" i="12" s="1"/>
  <c r="S1911" i="12" s="1"/>
  <c r="S1910" i="12" s="1"/>
  <c r="S1909" i="12" s="1"/>
  <c r="S1908" i="12" s="1"/>
  <c r="S1907" i="12" s="1"/>
  <c r="S1906" i="12" s="1"/>
  <c r="S1905" i="12" s="1"/>
  <c r="S1904" i="12" s="1"/>
  <c r="S1903" i="12" s="1"/>
  <c r="S1902" i="12" s="1"/>
  <c r="S1901" i="12" s="1"/>
  <c r="S1900" i="12" s="1"/>
  <c r="S1899" i="12" s="1"/>
  <c r="S1898" i="12" s="1"/>
  <c r="S1897" i="12" s="1"/>
  <c r="S1896" i="12" s="1"/>
  <c r="S428" i="12"/>
  <c r="S427" i="12" s="1"/>
  <c r="S426" i="12" s="1"/>
  <c r="S425" i="12" s="1"/>
  <c r="S424" i="12" s="1"/>
  <c r="S423" i="12" s="1"/>
  <c r="S422" i="12" s="1"/>
  <c r="S421" i="12" s="1"/>
  <c r="S420" i="12" s="1"/>
  <c r="S419" i="12" s="1"/>
  <c r="S418" i="12" s="1"/>
  <c r="S417" i="12" s="1"/>
  <c r="S416" i="12" s="1"/>
  <c r="S415" i="12" s="1"/>
  <c r="S414" i="12" s="1"/>
  <c r="S413" i="12" s="1"/>
  <c r="S412" i="12" s="1"/>
  <c r="S411" i="12" s="1"/>
  <c r="S410" i="12" s="1"/>
  <c r="S409" i="12" s="1"/>
  <c r="S408" i="12" s="1"/>
  <c r="S407" i="12" s="1"/>
  <c r="S406" i="12" s="1"/>
  <c r="S405" i="12" s="1"/>
  <c r="S404" i="12" s="1"/>
  <c r="S403" i="12" s="1"/>
  <c r="S402" i="12" s="1"/>
  <c r="S401" i="12" s="1"/>
  <c r="S400" i="12" s="1"/>
  <c r="S399" i="12" s="1"/>
  <c r="S398" i="12" s="1"/>
  <c r="S397" i="12" s="1"/>
  <c r="S396" i="12" s="1"/>
  <c r="S395" i="12" s="1"/>
  <c r="S394" i="12" s="1"/>
  <c r="S393" i="12" s="1"/>
  <c r="S392" i="12" s="1"/>
  <c r="S391" i="12" s="1"/>
  <c r="S390" i="12" s="1"/>
  <c r="S389" i="12" s="1"/>
  <c r="S388" i="12" s="1"/>
  <c r="S387" i="12" s="1"/>
  <c r="S386" i="12" s="1"/>
  <c r="S385" i="12" s="1"/>
  <c r="S384" i="12" s="1"/>
  <c r="S383" i="12" s="1"/>
  <c r="S382" i="12" s="1"/>
  <c r="S381" i="12" s="1"/>
  <c r="S380" i="12" s="1"/>
  <c r="S379" i="12" s="1"/>
  <c r="S378" i="12" s="1"/>
  <c r="S377" i="12" s="1"/>
  <c r="S376" i="12" s="1"/>
  <c r="S375" i="12" s="1"/>
  <c r="S374" i="12" s="1"/>
  <c r="S373" i="12" s="1"/>
  <c r="S372" i="12" s="1"/>
  <c r="S371" i="12" s="1"/>
  <c r="S370" i="12" s="1"/>
  <c r="S369" i="12" s="1"/>
  <c r="S368" i="12" s="1"/>
  <c r="S367" i="12" s="1"/>
  <c r="S366" i="12" s="1"/>
  <c r="S365" i="12" s="1"/>
  <c r="S364" i="12" s="1"/>
  <c r="S363" i="12" s="1"/>
  <c r="S362" i="12" s="1"/>
  <c r="S361" i="12" s="1"/>
  <c r="S360" i="12" s="1"/>
  <c r="S359" i="12" s="1"/>
  <c r="S358" i="12" s="1"/>
  <c r="S357" i="12" s="1"/>
  <c r="S356" i="12" s="1"/>
  <c r="S355" i="12" s="1"/>
  <c r="S354" i="12" s="1"/>
  <c r="S353" i="12" s="1"/>
  <c r="S352" i="12" s="1"/>
  <c r="S351" i="12" s="1"/>
  <c r="S350" i="12" s="1"/>
  <c r="S349" i="12" s="1"/>
  <c r="S348" i="12" s="1"/>
  <c r="S347" i="12" s="1"/>
  <c r="S1664" i="12"/>
  <c r="S1663" i="12" s="1"/>
  <c r="S1662" i="12" s="1"/>
  <c r="S1661" i="12" s="1"/>
  <c r="S1660" i="12" s="1"/>
  <c r="S1659" i="12" s="1"/>
  <c r="S1658" i="12" s="1"/>
  <c r="S1657" i="12" s="1"/>
  <c r="S1656" i="12" s="1"/>
  <c r="S1655" i="12" s="1"/>
  <c r="S1654" i="12" s="1"/>
  <c r="S1653" i="12" s="1"/>
  <c r="S1652" i="12" s="1"/>
  <c r="S1651" i="12" s="1"/>
  <c r="S1650" i="12" s="1"/>
  <c r="S1649" i="12" s="1"/>
  <c r="S1648" i="12" s="1"/>
  <c r="S1647" i="12" s="1"/>
  <c r="S1646" i="12" s="1"/>
  <c r="S1645" i="12" s="1"/>
  <c r="S1644" i="12" s="1"/>
  <c r="S1643" i="12" s="1"/>
  <c r="S1642" i="12" s="1"/>
  <c r="S1641" i="12" s="1"/>
  <c r="S1640" i="12" s="1"/>
  <c r="S1639" i="12" s="1"/>
  <c r="S1638" i="12" s="1"/>
  <c r="S1637" i="12" s="1"/>
  <c r="S1636" i="12" s="1"/>
  <c r="S1635" i="12" s="1"/>
  <c r="S1634" i="12" s="1"/>
  <c r="S1633" i="12" s="1"/>
  <c r="S1632" i="12" s="1"/>
  <c r="S1631" i="12" s="1"/>
  <c r="S1630" i="12" s="1"/>
  <c r="S1629" i="12" s="1"/>
  <c r="S1628" i="12" s="1"/>
  <c r="S1627" i="12" s="1"/>
  <c r="S1626" i="12" s="1"/>
  <c r="S1625" i="12" s="1"/>
  <c r="S1624" i="12" s="1"/>
  <c r="S1623" i="12" s="1"/>
  <c r="S1622" i="12" s="1"/>
  <c r="S1621" i="12" s="1"/>
  <c r="S1620" i="12" s="1"/>
  <c r="S1619" i="12" s="1"/>
  <c r="S1618" i="12" s="1"/>
  <c r="S1617" i="12" s="1"/>
  <c r="S1616" i="12" s="1"/>
  <c r="S1615" i="12" s="1"/>
  <c r="S1614" i="12" s="1"/>
  <c r="S1613" i="12" s="1"/>
  <c r="S1612" i="12" s="1"/>
  <c r="S1611" i="12" s="1"/>
  <c r="S1610" i="12" s="1"/>
  <c r="S1609" i="12" s="1"/>
  <c r="S1608" i="12" s="1"/>
  <c r="S1607" i="12" s="1"/>
  <c r="S1606" i="12" s="1"/>
  <c r="S1605" i="12" s="1"/>
  <c r="S1604" i="12" s="1"/>
  <c r="S1603" i="12" s="1"/>
  <c r="S1602" i="12" s="1"/>
  <c r="S1601" i="12" s="1"/>
  <c r="S1600" i="12" s="1"/>
  <c r="S1599" i="12" s="1"/>
  <c r="S1598" i="12" s="1"/>
  <c r="S1597" i="12" s="1"/>
  <c r="S1596" i="12" s="1"/>
  <c r="S1595" i="12" s="1"/>
  <c r="S1594" i="12" s="1"/>
  <c r="S1593" i="12" s="1"/>
  <c r="S1592" i="12" s="1"/>
  <c r="S1591" i="12" s="1"/>
  <c r="S1590" i="12" s="1"/>
  <c r="S1589" i="12" s="1"/>
  <c r="S1588" i="12" s="1"/>
  <c r="S1587" i="12" s="1"/>
  <c r="S1586" i="12" s="1"/>
  <c r="S1585" i="12" s="1"/>
  <c r="S1584" i="12" s="1"/>
  <c r="S1583" i="12" s="1"/>
  <c r="S1582" i="12" s="1"/>
  <c r="S1581" i="12" s="1"/>
  <c r="S1580" i="12" s="1"/>
  <c r="S1579" i="12" s="1"/>
  <c r="S1578" i="12" s="1"/>
  <c r="S1577" i="12" s="1"/>
  <c r="S1576" i="12" s="1"/>
  <c r="S1575" i="12" s="1"/>
  <c r="S1574" i="12" s="1"/>
  <c r="S1573" i="12" s="1"/>
  <c r="S1572" i="12" s="1"/>
  <c r="S1571" i="12" s="1"/>
  <c r="S1570" i="12" s="1"/>
  <c r="S1569" i="12" s="1"/>
  <c r="S1568" i="12" s="1"/>
  <c r="S1567" i="12" s="1"/>
  <c r="S1566" i="12" s="1"/>
  <c r="S1565" i="12" s="1"/>
  <c r="S1564" i="12" s="1"/>
  <c r="S1563" i="12" s="1"/>
  <c r="S1562" i="12" s="1"/>
  <c r="S1561" i="12" s="1"/>
  <c r="S1560" i="12" s="1"/>
  <c r="S1559" i="12" s="1"/>
  <c r="S1558" i="12" s="1"/>
  <c r="S1557" i="12" s="1"/>
  <c r="S1556" i="12" s="1"/>
  <c r="S1555" i="12" s="1"/>
  <c r="S1554" i="12" s="1"/>
  <c r="S1553" i="12" s="1"/>
  <c r="S1552" i="12" s="1"/>
  <c r="S1551" i="12" s="1"/>
  <c r="S1550" i="12" s="1"/>
  <c r="S1549" i="12" s="1"/>
  <c r="S1548" i="12" s="1"/>
  <c r="S1547" i="12" s="1"/>
  <c r="S1546" i="12" s="1"/>
  <c r="S1545" i="12" s="1"/>
  <c r="S1544" i="12" s="1"/>
  <c r="S1543" i="12" s="1"/>
  <c r="S1542" i="12" s="1"/>
  <c r="S1541" i="12" s="1"/>
  <c r="S1540" i="12" s="1"/>
  <c r="S1539" i="12" s="1"/>
  <c r="S1538" i="12" s="1"/>
  <c r="S1537" i="12" s="1"/>
  <c r="S1536" i="12" s="1"/>
  <c r="S1535" i="12" s="1"/>
  <c r="S1534" i="12" s="1"/>
  <c r="S1533" i="12" s="1"/>
  <c r="S1532" i="12" s="1"/>
  <c r="S1531" i="12" s="1"/>
  <c r="S1530" i="12" s="1"/>
  <c r="S1529" i="12" s="1"/>
  <c r="S1528" i="12" s="1"/>
  <c r="S1527" i="12" s="1"/>
  <c r="S1526" i="12" s="1"/>
  <c r="S1525" i="12" s="1"/>
  <c r="S1524" i="12" s="1"/>
  <c r="S1523" i="12" s="1"/>
  <c r="S1522" i="12" s="1"/>
  <c r="S1521" i="12" s="1"/>
  <c r="S1520" i="12" s="1"/>
  <c r="S1519" i="12" s="1"/>
  <c r="S1518" i="12" s="1"/>
  <c r="S1517" i="12" s="1"/>
  <c r="S1516" i="12" s="1"/>
  <c r="S1515" i="12" s="1"/>
  <c r="S1514" i="12" s="1"/>
  <c r="S1513" i="12" s="1"/>
  <c r="S1512" i="12" s="1"/>
  <c r="S1511" i="12" s="1"/>
  <c r="S1510" i="12" s="1"/>
  <c r="S1509" i="12" s="1"/>
  <c r="S1508" i="12" s="1"/>
  <c r="S1507" i="12" s="1"/>
  <c r="S1506" i="12" s="1"/>
  <c r="S1505" i="12" s="1"/>
  <c r="S1504" i="12" s="1"/>
  <c r="S1503" i="12" s="1"/>
  <c r="S1502" i="12" s="1"/>
  <c r="S1501" i="12" s="1"/>
  <c r="S1500" i="12" s="1"/>
  <c r="S1499" i="12" s="1"/>
  <c r="S1498" i="12" s="1"/>
  <c r="S1497" i="12" s="1"/>
  <c r="S1496" i="12" s="1"/>
  <c r="S1495" i="12" s="1"/>
  <c r="S1494" i="12" s="1"/>
  <c r="S1493" i="12" s="1"/>
  <c r="S1492" i="12" s="1"/>
  <c r="S1491" i="12" s="1"/>
  <c r="S1490" i="12" s="1"/>
  <c r="S1489" i="12" s="1"/>
  <c r="S1488" i="12" s="1"/>
  <c r="S1487" i="12" s="1"/>
  <c r="S1486" i="12" s="1"/>
  <c r="S2571" i="12"/>
  <c r="S2570" i="12" s="1"/>
  <c r="S2569" i="12" s="1"/>
  <c r="E1308" i="12"/>
  <c r="G1308" i="12" s="1"/>
  <c r="Y1308" i="12" s="1"/>
  <c r="D1149" i="14" s="1"/>
  <c r="Y1307" i="12"/>
  <c r="D1148" i="14" s="1"/>
  <c r="E1687" i="12"/>
  <c r="G1687" i="12" s="1"/>
  <c r="Y1687" i="12" s="1"/>
  <c r="Y1686" i="12"/>
  <c r="D1318" i="14"/>
  <c r="E1487" i="12"/>
  <c r="G1487" i="12" s="1"/>
  <c r="Y826" i="12"/>
  <c r="E827" i="12"/>
  <c r="Y7" i="12"/>
  <c r="E8" i="12"/>
  <c r="G347" i="12"/>
  <c r="G77" i="12"/>
  <c r="AA77" i="12"/>
  <c r="G37" i="12"/>
  <c r="AA37" i="12"/>
  <c r="AA7" i="12"/>
  <c r="R19" i="12"/>
  <c r="E1897" i="12"/>
  <c r="G1897" i="12" s="1"/>
  <c r="Y1896" i="12"/>
  <c r="S956" i="12"/>
  <c r="S955" i="12" s="1"/>
  <c r="S954" i="12" s="1"/>
  <c r="S953" i="12" s="1"/>
  <c r="S952" i="12" s="1"/>
  <c r="S951" i="12" s="1"/>
  <c r="S950" i="12" s="1"/>
  <c r="S949" i="12" s="1"/>
  <c r="S948" i="12" s="1"/>
  <c r="S947" i="12" s="1"/>
  <c r="S946" i="12" s="1"/>
  <c r="S945" i="12" s="1"/>
  <c r="S944" i="12" s="1"/>
  <c r="S943" i="12" s="1"/>
  <c r="S942" i="12" s="1"/>
  <c r="S941" i="12" s="1"/>
  <c r="S940" i="12" s="1"/>
  <c r="S939" i="12" s="1"/>
  <c r="S938" i="12" s="1"/>
  <c r="S937" i="12" s="1"/>
  <c r="S936" i="12" s="1"/>
  <c r="S935" i="12" s="1"/>
  <c r="S934" i="12" s="1"/>
  <c r="S933" i="12" s="1"/>
  <c r="S932" i="12" s="1"/>
  <c r="S931" i="12" s="1"/>
  <c r="S930" i="12" s="1"/>
  <c r="S929" i="12" s="1"/>
  <c r="S928" i="12" s="1"/>
  <c r="S927" i="12" s="1"/>
  <c r="S926" i="12" s="1"/>
  <c r="S925" i="12" s="1"/>
  <c r="S924" i="12" s="1"/>
  <c r="S923" i="12" s="1"/>
  <c r="S922" i="12" s="1"/>
  <c r="S921" i="12" s="1"/>
  <c r="S920" i="12" s="1"/>
  <c r="S919" i="12" s="1"/>
  <c r="S918" i="12" s="1"/>
  <c r="S917" i="12" s="1"/>
  <c r="S916" i="12" s="1"/>
  <c r="S915" i="12" s="1"/>
  <c r="S914" i="12" s="1"/>
  <c r="S913" i="12" s="1"/>
  <c r="S912" i="12" s="1"/>
  <c r="S911" i="12" s="1"/>
  <c r="S910" i="12" s="1"/>
  <c r="S909" i="12" s="1"/>
  <c r="S908" i="12" s="1"/>
  <c r="S907" i="12" s="1"/>
  <c r="S906" i="12" s="1"/>
  <c r="S905" i="12" s="1"/>
  <c r="S904" i="12" s="1"/>
  <c r="S903" i="12" s="1"/>
  <c r="S902" i="12" s="1"/>
  <c r="S901" i="12" s="1"/>
  <c r="S900" i="12" s="1"/>
  <c r="S899" i="12" s="1"/>
  <c r="S898" i="12" s="1"/>
  <c r="S897" i="12" s="1"/>
  <c r="S896" i="12" s="1"/>
  <c r="S895" i="12" s="1"/>
  <c r="S894" i="12" s="1"/>
  <c r="S893" i="12" s="1"/>
  <c r="S892" i="12" s="1"/>
  <c r="S891" i="12" s="1"/>
  <c r="S890" i="12" s="1"/>
  <c r="S889" i="12" s="1"/>
  <c r="S888" i="12" s="1"/>
  <c r="S887" i="12" s="1"/>
  <c r="S886" i="12" s="1"/>
  <c r="S885" i="12" s="1"/>
  <c r="S884" i="12" s="1"/>
  <c r="S883" i="12" s="1"/>
  <c r="S882" i="12" s="1"/>
  <c r="S881" i="12" s="1"/>
  <c r="S880" i="12" s="1"/>
  <c r="S879" i="12" s="1"/>
  <c r="S878" i="12" s="1"/>
  <c r="S877" i="12" s="1"/>
  <c r="S876" i="12" s="1"/>
  <c r="S875" i="12" s="1"/>
  <c r="S874" i="12" s="1"/>
  <c r="S873" i="12" s="1"/>
  <c r="S872" i="12" s="1"/>
  <c r="S871" i="12" s="1"/>
  <c r="S870" i="12" s="1"/>
  <c r="S869" i="12" s="1"/>
  <c r="S868" i="12" s="1"/>
  <c r="S867" i="12" s="1"/>
  <c r="S866" i="12" s="1"/>
  <c r="S865" i="12" s="1"/>
  <c r="S864" i="12" s="1"/>
  <c r="S863" i="12" s="1"/>
  <c r="S862" i="12" s="1"/>
  <c r="S861" i="12" s="1"/>
  <c r="S860" i="12" s="1"/>
  <c r="S859" i="12" s="1"/>
  <c r="S858" i="12" s="1"/>
  <c r="S857" i="12" s="1"/>
  <c r="S856" i="12" s="1"/>
  <c r="S855" i="12" s="1"/>
  <c r="S854" i="12" s="1"/>
  <c r="S853" i="12" s="1"/>
  <c r="S852" i="12" s="1"/>
  <c r="S851" i="12" s="1"/>
  <c r="S850" i="12" s="1"/>
  <c r="S849" i="12" s="1"/>
  <c r="S848" i="12" s="1"/>
  <c r="S847" i="12" s="1"/>
  <c r="S846" i="12" s="1"/>
  <c r="S845" i="12" s="1"/>
  <c r="S844" i="12" s="1"/>
  <c r="S843" i="12" s="1"/>
  <c r="S842" i="12" s="1"/>
  <c r="S841" i="12" s="1"/>
  <c r="S840" i="12" s="1"/>
  <c r="S839" i="12" s="1"/>
  <c r="S838" i="12" s="1"/>
  <c r="S837" i="12" s="1"/>
  <c r="S836" i="12" s="1"/>
  <c r="S835" i="12" s="1"/>
  <c r="S834" i="12" s="1"/>
  <c r="S833" i="12" s="1"/>
  <c r="S832" i="12" s="1"/>
  <c r="S831" i="12" s="1"/>
  <c r="S830" i="12" s="1"/>
  <c r="S829" i="12" s="1"/>
  <c r="S828" i="12" s="1"/>
  <c r="S827" i="12" s="1"/>
  <c r="S826" i="12" s="1"/>
  <c r="R958" i="12"/>
  <c r="R175" i="12"/>
  <c r="S2330" i="12"/>
  <c r="S2329" i="12" s="1"/>
  <c r="S2328" i="12" s="1"/>
  <c r="S2327" i="12" s="1"/>
  <c r="S2326" i="12" s="1"/>
  <c r="S2325" i="12" s="1"/>
  <c r="S2324" i="12" s="1"/>
  <c r="S2323" i="12" s="1"/>
  <c r="S2322" i="12" s="1"/>
  <c r="S2321" i="12" s="1"/>
  <c r="S2320" i="12" s="1"/>
  <c r="S2319" i="12" s="1"/>
  <c r="S2318" i="12" s="1"/>
  <c r="S2317" i="12" s="1"/>
  <c r="S2316" i="12" s="1"/>
  <c r="S2315" i="12" s="1"/>
  <c r="S2314" i="12" s="1"/>
  <c r="S2313" i="12" s="1"/>
  <c r="S2312" i="12" s="1"/>
  <c r="S2311" i="12" s="1"/>
  <c r="S2310" i="12" s="1"/>
  <c r="S2309" i="12" s="1"/>
  <c r="S2308" i="12" s="1"/>
  <c r="S2307" i="12" s="1"/>
  <c r="S2306" i="12" s="1"/>
  <c r="S2305" i="12" s="1"/>
  <c r="S2304" i="12" s="1"/>
  <c r="S2303" i="12" s="1"/>
  <c r="S2302" i="12" s="1"/>
  <c r="S2301" i="12" s="1"/>
  <c r="S2300" i="12" s="1"/>
  <c r="S2299" i="12" s="1"/>
  <c r="S2298" i="12" s="1"/>
  <c r="S2297" i="12" s="1"/>
  <c r="S2296" i="12" s="1"/>
  <c r="S2295" i="12" s="1"/>
  <c r="S2294" i="12" s="1"/>
  <c r="S2293" i="12" s="1"/>
  <c r="S2292" i="12" s="1"/>
  <c r="S2291" i="12" s="1"/>
  <c r="S2290" i="12" s="1"/>
  <c r="S2289" i="12" s="1"/>
  <c r="S2288" i="12" s="1"/>
  <c r="S2287" i="12" s="1"/>
  <c r="S2286" i="12" s="1"/>
  <c r="S2285" i="12" s="1"/>
  <c r="S2284" i="12" s="1"/>
  <c r="S2283" i="12" s="1"/>
  <c r="S2282" i="12" s="1"/>
  <c r="S2281" i="12" s="1"/>
  <c r="S2280" i="12" s="1"/>
  <c r="S2279" i="12" s="1"/>
  <c r="S2278" i="12" s="1"/>
  <c r="S2277" i="12" s="1"/>
  <c r="S2276" i="12" s="1"/>
  <c r="S2275" i="12" s="1"/>
  <c r="S2274" i="12" s="1"/>
  <c r="S2273" i="12" s="1"/>
  <c r="S2272" i="12" s="1"/>
  <c r="S2271" i="12" s="1"/>
  <c r="S2270" i="12" s="1"/>
  <c r="S2269" i="12" s="1"/>
  <c r="S2268" i="12" s="1"/>
  <c r="S2267" i="12" s="1"/>
  <c r="S2266" i="12" s="1"/>
  <c r="S2265" i="12" s="1"/>
  <c r="S2264" i="12" s="1"/>
  <c r="S2263" i="12" s="1"/>
  <c r="S2262" i="12" s="1"/>
  <c r="S2261" i="12" s="1"/>
  <c r="S2260" i="12" s="1"/>
  <c r="S2259" i="12" s="1"/>
  <c r="S2258" i="12" s="1"/>
  <c r="S2257" i="12" s="1"/>
  <c r="S2256" i="12" s="1"/>
  <c r="S2255" i="12" s="1"/>
  <c r="S2254" i="12" s="1"/>
  <c r="S2253" i="12" s="1"/>
  <c r="S2252" i="12" s="1"/>
  <c r="S2251" i="12" s="1"/>
  <c r="S2250" i="12" s="1"/>
  <c r="S2249" i="12" s="1"/>
  <c r="S2248" i="12" s="1"/>
  <c r="S2247" i="12" s="1"/>
  <c r="S2246" i="12" s="1"/>
  <c r="S2245" i="12" s="1"/>
  <c r="S2244" i="12" s="1"/>
  <c r="S2243" i="12" s="1"/>
  <c r="S2242" i="12" s="1"/>
  <c r="S2241" i="12" s="1"/>
  <c r="S2240" i="12" s="1"/>
  <c r="S2239" i="12" s="1"/>
  <c r="S2238" i="12" s="1"/>
  <c r="S2237" i="12" s="1"/>
  <c r="S2236" i="12" s="1"/>
  <c r="S2235" i="12" s="1"/>
  <c r="S2234" i="12" s="1"/>
  <c r="S2233" i="12" s="1"/>
  <c r="S2232" i="12" s="1"/>
  <c r="S2231" i="12" s="1"/>
  <c r="S2230" i="12" s="1"/>
  <c r="S2229" i="12" s="1"/>
  <c r="S2228" i="12" s="1"/>
  <c r="S2227" i="12" s="1"/>
  <c r="S2226" i="12" s="1"/>
  <c r="S2225" i="12" s="1"/>
  <c r="S2224" i="12" s="1"/>
  <c r="S2223" i="12" s="1"/>
  <c r="S2222" i="12" s="1"/>
  <c r="S2221" i="12" s="1"/>
  <c r="S2220" i="12" s="1"/>
  <c r="S2219" i="12" s="1"/>
  <c r="S2218" i="12" s="1"/>
  <c r="S2217" i="12" s="1"/>
  <c r="S2216" i="12" s="1"/>
  <c r="S2215" i="12" s="1"/>
  <c r="S2214" i="12" s="1"/>
  <c r="S2213" i="12" s="1"/>
  <c r="S2212" i="12" s="1"/>
  <c r="S2211" i="12" s="1"/>
  <c r="S2210" i="12" s="1"/>
  <c r="S2209" i="12" s="1"/>
  <c r="S2208" i="12" s="1"/>
  <c r="S2207" i="12" s="1"/>
  <c r="S2206" i="12" s="1"/>
  <c r="S2205" i="12" s="1"/>
  <c r="S2204" i="12" s="1"/>
  <c r="S2203" i="12" s="1"/>
  <c r="S2202" i="12" s="1"/>
  <c r="S2201" i="12" s="1"/>
  <c r="S2200" i="12" s="1"/>
  <c r="S2199" i="12" s="1"/>
  <c r="S2198" i="12" s="1"/>
  <c r="S2197" i="12" s="1"/>
  <c r="S2196" i="12" s="1"/>
  <c r="S2195" i="12" s="1"/>
  <c r="S2194" i="12" s="1"/>
  <c r="S2193" i="12" s="1"/>
  <c r="S2192" i="12" s="1"/>
  <c r="S2191" i="12" s="1"/>
  <c r="S2190" i="12" s="1"/>
  <c r="S2189" i="12" s="1"/>
  <c r="S2188" i="12" s="1"/>
  <c r="S2187" i="12" s="1"/>
  <c r="S2186" i="12" s="1"/>
  <c r="S2185" i="12" s="1"/>
  <c r="S2184" i="12" s="1"/>
  <c r="S2183" i="12" s="1"/>
  <c r="S2182" i="12" s="1"/>
  <c r="S2181" i="12" s="1"/>
  <c r="S2180" i="12" s="1"/>
  <c r="S2179" i="12" s="1"/>
  <c r="S2178" i="12" s="1"/>
  <c r="S2177" i="12" s="1"/>
  <c r="S2176" i="12" s="1"/>
  <c r="S2175" i="12" s="1"/>
  <c r="S2174" i="12" s="1"/>
  <c r="S2173" i="12" s="1"/>
  <c r="S2172" i="12" s="1"/>
  <c r="S2171" i="12" s="1"/>
  <c r="S2170" i="12" s="1"/>
  <c r="S2169" i="12" s="1"/>
  <c r="S2168" i="12" s="1"/>
  <c r="S2167" i="12" s="1"/>
  <c r="S2166" i="12" s="1"/>
  <c r="S2165" i="12" s="1"/>
  <c r="S2164" i="12" s="1"/>
  <c r="S2163" i="12" s="1"/>
  <c r="S2162" i="12" s="1"/>
  <c r="S2161" i="12" s="1"/>
  <c r="S2160" i="12" s="1"/>
  <c r="S2159" i="12" s="1"/>
  <c r="S2158" i="12" s="1"/>
  <c r="S2157" i="12" s="1"/>
  <c r="S2156" i="12" s="1"/>
  <c r="S2155" i="12" s="1"/>
  <c r="S2154" i="12" s="1"/>
  <c r="S2153" i="12" s="1"/>
  <c r="S2152" i="12" s="1"/>
  <c r="S2151" i="12" s="1"/>
  <c r="S2150" i="12" s="1"/>
  <c r="S2149" i="12" s="1"/>
  <c r="S2148" i="12" s="1"/>
  <c r="S2147" i="12" s="1"/>
  <c r="S2146" i="12" s="1"/>
  <c r="S2145" i="12" s="1"/>
  <c r="S2144" i="12" s="1"/>
  <c r="S2143" i="12" s="1"/>
  <c r="S2142" i="12" s="1"/>
  <c r="S2141" i="12" s="1"/>
  <c r="S2140" i="12" s="1"/>
  <c r="S2139" i="12" s="1"/>
  <c r="S2138" i="12" s="1"/>
  <c r="S2137" i="12" s="1"/>
  <c r="S2136" i="12" s="1"/>
  <c r="S2135" i="12" s="1"/>
  <c r="S2134" i="12" s="1"/>
  <c r="S2133" i="12" s="1"/>
  <c r="S2132" i="12" s="1"/>
  <c r="S2131" i="12" s="1"/>
  <c r="S2130" i="12" s="1"/>
  <c r="S2129" i="12" s="1"/>
  <c r="S2128" i="12" s="1"/>
  <c r="S2127" i="12" s="1"/>
  <c r="S2126" i="12" s="1"/>
  <c r="S2125" i="12" s="1"/>
  <c r="S2124" i="12" s="1"/>
  <c r="S2123" i="12" s="1"/>
  <c r="S2122" i="12" s="1"/>
  <c r="S2121" i="12" s="1"/>
  <c r="S2120" i="12" s="1"/>
  <c r="S2119" i="12" s="1"/>
  <c r="S2118" i="12" s="1"/>
  <c r="S2117" i="12" s="1"/>
  <c r="S2116" i="12" s="1"/>
  <c r="R2332" i="12"/>
  <c r="R2826" i="12"/>
  <c r="R1666" i="12"/>
  <c r="R1120" i="12"/>
  <c r="S539" i="12"/>
  <c r="S538" i="12" s="1"/>
  <c r="S537" i="12" s="1"/>
  <c r="S536" i="12" s="1"/>
  <c r="S535" i="12" s="1"/>
  <c r="S534" i="12" s="1"/>
  <c r="S533" i="12" s="1"/>
  <c r="S532" i="12" s="1"/>
  <c r="S531" i="12" s="1"/>
  <c r="S530" i="12" s="1"/>
  <c r="S529" i="12" s="1"/>
  <c r="S528" i="12" s="1"/>
  <c r="S527" i="12" s="1"/>
  <c r="S526" i="12" s="1"/>
  <c r="S525" i="12" s="1"/>
  <c r="S524" i="12" s="1"/>
  <c r="S523" i="12" s="1"/>
  <c r="S522" i="12" s="1"/>
  <c r="S521" i="12" s="1"/>
  <c r="S520" i="12" s="1"/>
  <c r="S519" i="12" s="1"/>
  <c r="S518" i="12" s="1"/>
  <c r="S517" i="12" s="1"/>
  <c r="S516" i="12" s="1"/>
  <c r="S515" i="12" s="1"/>
  <c r="S514" i="12" s="1"/>
  <c r="S513" i="12" s="1"/>
  <c r="S512" i="12" s="1"/>
  <c r="S511" i="12" s="1"/>
  <c r="S510" i="12" s="1"/>
  <c r="S509" i="12" s="1"/>
  <c r="S508" i="12" s="1"/>
  <c r="S507" i="12" s="1"/>
  <c r="S506" i="12" s="1"/>
  <c r="S505" i="12" s="1"/>
  <c r="S504" i="12" s="1"/>
  <c r="S503" i="12" s="1"/>
  <c r="S502" i="12" s="1"/>
  <c r="S501" i="12" s="1"/>
  <c r="S500" i="12" s="1"/>
  <c r="S499" i="12" s="1"/>
  <c r="S498" i="12" s="1"/>
  <c r="S497" i="12" s="1"/>
  <c r="S496" i="12" s="1"/>
  <c r="S495" i="12" s="1"/>
  <c r="S494" i="12" s="1"/>
  <c r="S493" i="12" s="1"/>
  <c r="S492" i="12" s="1"/>
  <c r="S491" i="12" s="1"/>
  <c r="S490" i="12" s="1"/>
  <c r="S489" i="12" s="1"/>
  <c r="S488" i="12" s="1"/>
  <c r="S487" i="12" s="1"/>
  <c r="S486" i="12" s="1"/>
  <c r="S485" i="12" s="1"/>
  <c r="S484" i="12" s="1"/>
  <c r="S483" i="12" s="1"/>
  <c r="S482" i="12" s="1"/>
  <c r="S481" i="12" s="1"/>
  <c r="S480" i="12" s="1"/>
  <c r="S479" i="12" s="1"/>
  <c r="S478" i="12" s="1"/>
  <c r="S477" i="12" s="1"/>
  <c r="S476" i="12" s="1"/>
  <c r="S475" i="12" s="1"/>
  <c r="S474" i="12" s="1"/>
  <c r="S473" i="12" s="1"/>
  <c r="S472" i="12" s="1"/>
  <c r="S471" i="12" s="1"/>
  <c r="S470" i="12" s="1"/>
  <c r="S469" i="12" s="1"/>
  <c r="S468" i="12" s="1"/>
  <c r="S467" i="12" s="1"/>
  <c r="S466" i="12" s="1"/>
  <c r="S465" i="12" s="1"/>
  <c r="S464" i="12" s="1"/>
  <c r="S463" i="12" s="1"/>
  <c r="S462" i="12" s="1"/>
  <c r="S461" i="12" s="1"/>
  <c r="S460" i="12" s="1"/>
  <c r="S459" i="12" s="1"/>
  <c r="S458" i="12" s="1"/>
  <c r="S457" i="12" s="1"/>
  <c r="S456" i="12" s="1"/>
  <c r="S455" i="12" s="1"/>
  <c r="S454" i="12" s="1"/>
  <c r="S453" i="12" s="1"/>
  <c r="S452" i="12" s="1"/>
  <c r="S451" i="12" s="1"/>
  <c r="S450" i="12" s="1"/>
  <c r="S449" i="12" s="1"/>
  <c r="S448" i="12" s="1"/>
  <c r="S447" i="12" s="1"/>
  <c r="S446" i="12" s="1"/>
  <c r="R664" i="12"/>
  <c r="S327" i="12"/>
  <c r="S326" i="12" s="1"/>
  <c r="S325" i="12" s="1"/>
  <c r="S324" i="12" s="1"/>
  <c r="S323" i="12" s="1"/>
  <c r="S322" i="12" s="1"/>
  <c r="S321" i="12" s="1"/>
  <c r="S320" i="12" s="1"/>
  <c r="S319" i="12" s="1"/>
  <c r="S318" i="12" s="1"/>
  <c r="S317" i="12" s="1"/>
  <c r="S316" i="12" s="1"/>
  <c r="S315" i="12" s="1"/>
  <c r="S314" i="12" s="1"/>
  <c r="S313" i="12" s="1"/>
  <c r="S312" i="12" s="1"/>
  <c r="S311" i="12" s="1"/>
  <c r="S310" i="12" s="1"/>
  <c r="S309" i="12" s="1"/>
  <c r="S308" i="12" s="1"/>
  <c r="S307" i="12" s="1"/>
  <c r="S306" i="12" s="1"/>
  <c r="S305" i="12" s="1"/>
  <c r="S304" i="12" s="1"/>
  <c r="S303" i="12" s="1"/>
  <c r="S302" i="12" s="1"/>
  <c r="S301" i="12" s="1"/>
  <c r="S300" i="12" s="1"/>
  <c r="S299" i="12" s="1"/>
  <c r="S298" i="12" s="1"/>
  <c r="S297" i="12" s="1"/>
  <c r="S296" i="12" s="1"/>
  <c r="S295" i="12" s="1"/>
  <c r="S294" i="12" s="1"/>
  <c r="S293" i="12" s="1"/>
  <c r="S292" i="12" s="1"/>
  <c r="S291" i="12" s="1"/>
  <c r="S290" i="12" s="1"/>
  <c r="S289" i="12" s="1"/>
  <c r="S288" i="12" s="1"/>
  <c r="S287" i="12" s="1"/>
  <c r="S286" i="12" s="1"/>
  <c r="S285" i="12" s="1"/>
  <c r="S284" i="12" s="1"/>
  <c r="S283" i="12" s="1"/>
  <c r="S282" i="12" s="1"/>
  <c r="S281" i="12" s="1"/>
  <c r="S280" i="12" s="1"/>
  <c r="S279" i="12" s="1"/>
  <c r="S278" i="12" s="1"/>
  <c r="S277" i="12" s="1"/>
  <c r="S276" i="12" s="1"/>
  <c r="S275" i="12" s="1"/>
  <c r="S274" i="12" s="1"/>
  <c r="S273" i="12" s="1"/>
  <c r="S272" i="12" s="1"/>
  <c r="S271" i="12" s="1"/>
  <c r="S270" i="12" s="1"/>
  <c r="S269" i="12" s="1"/>
  <c r="S268" i="12" s="1"/>
  <c r="S267" i="12" s="1"/>
  <c r="S266" i="12" s="1"/>
  <c r="S265" i="12" s="1"/>
  <c r="S264" i="12" s="1"/>
  <c r="S263" i="12" s="1"/>
  <c r="S262" i="12" s="1"/>
  <c r="S261" i="12" s="1"/>
  <c r="S260" i="12" s="1"/>
  <c r="S259" i="12" s="1"/>
  <c r="S258" i="12" s="1"/>
  <c r="R329" i="12"/>
  <c r="S17" i="12"/>
  <c r="S16" i="12" s="1"/>
  <c r="S15" i="12" s="1"/>
  <c r="S14" i="12" s="1"/>
  <c r="S13" i="12" s="1"/>
  <c r="S12" i="12" s="1"/>
  <c r="S11" i="12" s="1"/>
  <c r="S10" i="12" s="1"/>
  <c r="S9" i="12" s="1"/>
  <c r="S8" i="12" s="1"/>
  <c r="S7" i="12" s="1"/>
  <c r="R246" i="12"/>
  <c r="S1290" i="12"/>
  <c r="S1289" i="12" s="1"/>
  <c r="S1288" i="12" s="1"/>
  <c r="S1287" i="12" s="1"/>
  <c r="S1286" i="12" s="1"/>
  <c r="S1285" i="12" s="1"/>
  <c r="S1284" i="12" s="1"/>
  <c r="S1283" i="12" s="1"/>
  <c r="S1282" i="12" s="1"/>
  <c r="S1281" i="12" s="1"/>
  <c r="S1280" i="12" s="1"/>
  <c r="S1279" i="12" s="1"/>
  <c r="S1278" i="12" s="1"/>
  <c r="S1277" i="12" s="1"/>
  <c r="S1276" i="12" s="1"/>
  <c r="S1275" i="12" s="1"/>
  <c r="S1274" i="12" s="1"/>
  <c r="S1273" i="12" s="1"/>
  <c r="S1272" i="12" s="1"/>
  <c r="S1271" i="12" s="1"/>
  <c r="S1270" i="12" s="1"/>
  <c r="S1269" i="12" s="1"/>
  <c r="S1268" i="12" s="1"/>
  <c r="S1267" i="12" s="1"/>
  <c r="S1266" i="12" s="1"/>
  <c r="S1265" i="12" s="1"/>
  <c r="S1264" i="12" s="1"/>
  <c r="S1263" i="12" s="1"/>
  <c r="S1262" i="12" s="1"/>
  <c r="S1261" i="12" s="1"/>
  <c r="S1260" i="12" s="1"/>
  <c r="S1259" i="12" s="1"/>
  <c r="S1258" i="12" s="1"/>
  <c r="S1257" i="12" s="1"/>
  <c r="S1256" i="12" s="1"/>
  <c r="S1255" i="12" s="1"/>
  <c r="S1254" i="12" s="1"/>
  <c r="S1253" i="12" s="1"/>
  <c r="S1252" i="12" s="1"/>
  <c r="S1251" i="12" s="1"/>
  <c r="S1250" i="12" s="1"/>
  <c r="S1249" i="12" s="1"/>
  <c r="S1248" i="12" s="1"/>
  <c r="S1247" i="12" s="1"/>
  <c r="S1246" i="12" s="1"/>
  <c r="S1245" i="12" s="1"/>
  <c r="S1244" i="12" s="1"/>
  <c r="S1243" i="12" s="1"/>
  <c r="S1242" i="12" s="1"/>
  <c r="S1241" i="12" s="1"/>
  <c r="S1240" i="12" s="1"/>
  <c r="S1239" i="12" s="1"/>
  <c r="S1238" i="12" s="1"/>
  <c r="S1237" i="12" s="1"/>
  <c r="S1236" i="12" s="1"/>
  <c r="S1235" i="12" s="1"/>
  <c r="S1234" i="12" s="1"/>
  <c r="S1233" i="12" s="1"/>
  <c r="S1232" i="12" s="1"/>
  <c r="S1231" i="12" s="1"/>
  <c r="S1230" i="12" s="1"/>
  <c r="S1229" i="12" s="1"/>
  <c r="S1228" i="12" s="1"/>
  <c r="S1227" i="12" s="1"/>
  <c r="S1226" i="12" s="1"/>
  <c r="S1225" i="12" s="1"/>
  <c r="S1224" i="12" s="1"/>
  <c r="S1223" i="12" s="1"/>
  <c r="S1222" i="12" s="1"/>
  <c r="S1221" i="12" s="1"/>
  <c r="S1220" i="12" s="1"/>
  <c r="S1219" i="12" s="1"/>
  <c r="S1218" i="12" s="1"/>
  <c r="S1217" i="12" s="1"/>
  <c r="S1216" i="12" s="1"/>
  <c r="S1215" i="12" s="1"/>
  <c r="S1214" i="12" s="1"/>
  <c r="S1213" i="12" s="1"/>
  <c r="S1212" i="12" s="1"/>
  <c r="S1211" i="12" s="1"/>
  <c r="S1210" i="12" s="1"/>
  <c r="S1209" i="12" s="1"/>
  <c r="S1208" i="12" s="1"/>
  <c r="S1207" i="12" s="1"/>
  <c r="S1206" i="12" s="1"/>
  <c r="S1205" i="12" s="1"/>
  <c r="S1204" i="12" s="1"/>
  <c r="S1203" i="12" s="1"/>
  <c r="S1202" i="12" s="1"/>
  <c r="S1201" i="12" s="1"/>
  <c r="S1200" i="12" s="1"/>
  <c r="S1199" i="12" s="1"/>
  <c r="S1198" i="12" s="1"/>
  <c r="S1197" i="12" s="1"/>
  <c r="S1196" i="12" s="1"/>
  <c r="S1195" i="12" s="1"/>
  <c r="S1194" i="12" s="1"/>
  <c r="S1193" i="12" s="1"/>
  <c r="S1192" i="12" s="1"/>
  <c r="S1191" i="12" s="1"/>
  <c r="S1190" i="12" s="1"/>
  <c r="S1189" i="12" s="1"/>
  <c r="S1188" i="12" s="1"/>
  <c r="S1187" i="12" s="1"/>
  <c r="S1186" i="12" s="1"/>
  <c r="S1185" i="12" s="1"/>
  <c r="S1184" i="12" s="1"/>
  <c r="S1183" i="12" s="1"/>
  <c r="S1182" i="12" s="1"/>
  <c r="S1181" i="12" s="1"/>
  <c r="S1180" i="12" s="1"/>
  <c r="S1179" i="12" s="1"/>
  <c r="S1178" i="12" s="1"/>
  <c r="S1177" i="12" s="1"/>
  <c r="S1176" i="12" s="1"/>
  <c r="S1175" i="12" s="1"/>
  <c r="S1174" i="12" s="1"/>
  <c r="S1173" i="12" s="1"/>
  <c r="S1172" i="12" s="1"/>
  <c r="S1171" i="12" s="1"/>
  <c r="S1170" i="12" s="1"/>
  <c r="S1169" i="12" s="1"/>
  <c r="S1168" i="12" s="1"/>
  <c r="S1167" i="12" s="1"/>
  <c r="S1166" i="12" s="1"/>
  <c r="S1165" i="12" s="1"/>
  <c r="S1164" i="12" s="1"/>
  <c r="S1163" i="12" s="1"/>
  <c r="S1162" i="12" s="1"/>
  <c r="S1161" i="12" s="1"/>
  <c r="S1160" i="12" s="1"/>
  <c r="S1159" i="12" s="1"/>
  <c r="S1158" i="12" s="1"/>
  <c r="S1157" i="12" s="1"/>
  <c r="S1156" i="12" s="1"/>
  <c r="S1155" i="12" s="1"/>
  <c r="S1154" i="12" s="1"/>
  <c r="S1153" i="12" s="1"/>
  <c r="S1152" i="12" s="1"/>
  <c r="S1151" i="12" s="1"/>
  <c r="S1150" i="12" s="1"/>
  <c r="S1149" i="12" s="1"/>
  <c r="S1148" i="12" s="1"/>
  <c r="S1147" i="12" s="1"/>
  <c r="S1146" i="12" s="1"/>
  <c r="S1145" i="12" s="1"/>
  <c r="S1144" i="12" s="1"/>
  <c r="S1143" i="12" s="1"/>
  <c r="S1142" i="12" s="1"/>
  <c r="S1141" i="12" s="1"/>
  <c r="S1140" i="12" s="1"/>
  <c r="S1139" i="12" s="1"/>
  <c r="S1138" i="12" s="1"/>
  <c r="S1137" i="12" s="1"/>
  <c r="S1136" i="12" s="1"/>
  <c r="R1292" i="12"/>
  <c r="R113" i="12"/>
  <c r="S1874" i="12"/>
  <c r="S1873" i="12" s="1"/>
  <c r="S1872" i="12" s="1"/>
  <c r="S1871" i="12" s="1"/>
  <c r="S1870" i="12" s="1"/>
  <c r="S1869" i="12" s="1"/>
  <c r="S1868" i="12" s="1"/>
  <c r="S1867" i="12" s="1"/>
  <c r="S1866" i="12" s="1"/>
  <c r="S1865" i="12" s="1"/>
  <c r="S1864" i="12" s="1"/>
  <c r="S1863" i="12" s="1"/>
  <c r="S1862" i="12" s="1"/>
  <c r="S1861" i="12" s="1"/>
  <c r="S1860" i="12" s="1"/>
  <c r="S1859" i="12" s="1"/>
  <c r="S1858" i="12" s="1"/>
  <c r="S1857" i="12" s="1"/>
  <c r="S1856" i="12" s="1"/>
  <c r="S1855" i="12" s="1"/>
  <c r="S1854" i="12" s="1"/>
  <c r="S1853" i="12" s="1"/>
  <c r="S1852" i="12" s="1"/>
  <c r="S1851" i="12" s="1"/>
  <c r="S1850" i="12" s="1"/>
  <c r="S1849" i="12" s="1"/>
  <c r="S1848" i="12" s="1"/>
  <c r="S1847" i="12" s="1"/>
  <c r="S1846" i="12" s="1"/>
  <c r="S1845" i="12" s="1"/>
  <c r="S1844" i="12" s="1"/>
  <c r="S1843" i="12" s="1"/>
  <c r="S1842" i="12" s="1"/>
  <c r="S1841" i="12" s="1"/>
  <c r="S1840" i="12" s="1"/>
  <c r="S1839" i="12" s="1"/>
  <c r="S1838" i="12" s="1"/>
  <c r="S1837" i="12" s="1"/>
  <c r="S1836" i="12" s="1"/>
  <c r="S1835" i="12" s="1"/>
  <c r="S1834" i="12" s="1"/>
  <c r="S1833" i="12" s="1"/>
  <c r="S1832" i="12" s="1"/>
  <c r="S1831" i="12" s="1"/>
  <c r="S1830" i="12" s="1"/>
  <c r="S1829" i="12" s="1"/>
  <c r="S1828" i="12" s="1"/>
  <c r="S1827" i="12" s="1"/>
  <c r="S1826" i="12" s="1"/>
  <c r="S1825" i="12" s="1"/>
  <c r="S1824" i="12" s="1"/>
  <c r="S1823" i="12" s="1"/>
  <c r="S1822" i="12" s="1"/>
  <c r="S1821" i="12" s="1"/>
  <c r="S1820" i="12" s="1"/>
  <c r="S1819" i="12" s="1"/>
  <c r="S1818" i="12" s="1"/>
  <c r="S1817" i="12" s="1"/>
  <c r="S1816" i="12" s="1"/>
  <c r="S1815" i="12" s="1"/>
  <c r="S1814" i="12" s="1"/>
  <c r="S1813" i="12" s="1"/>
  <c r="S1812" i="12" s="1"/>
  <c r="S1811" i="12" s="1"/>
  <c r="S1810" i="12" s="1"/>
  <c r="S1809" i="12" s="1"/>
  <c r="S1808" i="12" s="1"/>
  <c r="S1807" i="12" s="1"/>
  <c r="S1806" i="12" s="1"/>
  <c r="S1805" i="12" s="1"/>
  <c r="S1804" i="12" s="1"/>
  <c r="S1803" i="12" s="1"/>
  <c r="S1802" i="12" s="1"/>
  <c r="S1801" i="12" s="1"/>
  <c r="S1800" i="12" s="1"/>
  <c r="S1799" i="12" s="1"/>
  <c r="S1798" i="12" s="1"/>
  <c r="S1797" i="12" s="1"/>
  <c r="S1796" i="12" s="1"/>
  <c r="S1795" i="12" s="1"/>
  <c r="S1794" i="12" s="1"/>
  <c r="S1793" i="12" s="1"/>
  <c r="S1792" i="12" s="1"/>
  <c r="S1791" i="12" s="1"/>
  <c r="S1790" i="12" s="1"/>
  <c r="S1789" i="12" s="1"/>
  <c r="S1788" i="12" s="1"/>
  <c r="S1787" i="12" s="1"/>
  <c r="S1786" i="12" s="1"/>
  <c r="S1785" i="12" s="1"/>
  <c r="S1784" i="12" s="1"/>
  <c r="S1783" i="12" s="1"/>
  <c r="S1782" i="12" s="1"/>
  <c r="S1781" i="12" s="1"/>
  <c r="S1780" i="12" s="1"/>
  <c r="S1779" i="12" s="1"/>
  <c r="S1778" i="12" s="1"/>
  <c r="S1777" i="12" s="1"/>
  <c r="S1776" i="12" s="1"/>
  <c r="S1775" i="12" s="1"/>
  <c r="S1774" i="12" s="1"/>
  <c r="S1773" i="12" s="1"/>
  <c r="S1772" i="12" s="1"/>
  <c r="S1771" i="12" s="1"/>
  <c r="S1770" i="12" s="1"/>
  <c r="S1769" i="12" s="1"/>
  <c r="S1768" i="12" s="1"/>
  <c r="S1767" i="12" s="1"/>
  <c r="S1766" i="12" s="1"/>
  <c r="S1765" i="12" s="1"/>
  <c r="S1764" i="12" s="1"/>
  <c r="S1763" i="12" s="1"/>
  <c r="S1762" i="12" s="1"/>
  <c r="S1761" i="12" s="1"/>
  <c r="S1760" i="12" s="1"/>
  <c r="S1759" i="12" s="1"/>
  <c r="S1758" i="12" s="1"/>
  <c r="S1757" i="12" s="1"/>
  <c r="S1756" i="12" s="1"/>
  <c r="S1755" i="12" s="1"/>
  <c r="S1754" i="12" s="1"/>
  <c r="S1753" i="12" s="1"/>
  <c r="S1752" i="12" s="1"/>
  <c r="S1751" i="12" s="1"/>
  <c r="S1750" i="12" s="1"/>
  <c r="S1749" i="12" s="1"/>
  <c r="S1748" i="12" s="1"/>
  <c r="S1747" i="12" s="1"/>
  <c r="S1746" i="12" s="1"/>
  <c r="S1745" i="12" s="1"/>
  <c r="S1744" i="12" s="1"/>
  <c r="S1743" i="12" s="1"/>
  <c r="S1742" i="12" s="1"/>
  <c r="S1741" i="12" s="1"/>
  <c r="S1740" i="12" s="1"/>
  <c r="S1739" i="12" s="1"/>
  <c r="S1738" i="12" s="1"/>
  <c r="S1737" i="12" s="1"/>
  <c r="S1736" i="12" s="1"/>
  <c r="S1735" i="12" s="1"/>
  <c r="S1734" i="12" s="1"/>
  <c r="S1733" i="12" s="1"/>
  <c r="S1732" i="12" s="1"/>
  <c r="S1731" i="12" s="1"/>
  <c r="S1730" i="12" s="1"/>
  <c r="S1729" i="12" s="1"/>
  <c r="S1728" i="12" s="1"/>
  <c r="S1727" i="12" s="1"/>
  <c r="S1726" i="12" s="1"/>
  <c r="S1725" i="12" s="1"/>
  <c r="S1724" i="12" s="1"/>
  <c r="S1723" i="12" s="1"/>
  <c r="S1722" i="12" s="1"/>
  <c r="S1721" i="12" s="1"/>
  <c r="S1720" i="12" s="1"/>
  <c r="S1719" i="12" s="1"/>
  <c r="S1718" i="12" s="1"/>
  <c r="S1717" i="12" s="1"/>
  <c r="S1716" i="12" s="1"/>
  <c r="S1715" i="12" s="1"/>
  <c r="S1714" i="12" s="1"/>
  <c r="S1713" i="12" s="1"/>
  <c r="S1712" i="12" s="1"/>
  <c r="S1711" i="12" s="1"/>
  <c r="S1710" i="12" s="1"/>
  <c r="S1709" i="12" s="1"/>
  <c r="S1708" i="12" s="1"/>
  <c r="S1707" i="12" s="1"/>
  <c r="S1706" i="12" s="1"/>
  <c r="S1705" i="12" s="1"/>
  <c r="S1704" i="12" s="1"/>
  <c r="S1703" i="12" s="1"/>
  <c r="S1702" i="12" s="1"/>
  <c r="S1701" i="12" s="1"/>
  <c r="S1700" i="12" s="1"/>
  <c r="S1699" i="12" s="1"/>
  <c r="S1698" i="12" s="1"/>
  <c r="S1697" i="12" s="1"/>
  <c r="S1696" i="12" s="1"/>
  <c r="S1695" i="12" s="1"/>
  <c r="S1694" i="12" s="1"/>
  <c r="S1693" i="12" s="1"/>
  <c r="S1692" i="12" s="1"/>
  <c r="S1691" i="12" s="1"/>
  <c r="S1690" i="12" s="1"/>
  <c r="S1689" i="12" s="1"/>
  <c r="S1688" i="12" s="1"/>
  <c r="S1687" i="12" s="1"/>
  <c r="S1686" i="12" s="1"/>
  <c r="R2574" i="12"/>
  <c r="S804" i="12"/>
  <c r="S803" i="12" s="1"/>
  <c r="S802" i="12" s="1"/>
  <c r="S801" i="12" s="1"/>
  <c r="S800" i="12" s="1"/>
  <c r="S799" i="12" s="1"/>
  <c r="S798" i="12" s="1"/>
  <c r="S797" i="12" s="1"/>
  <c r="S796" i="12" s="1"/>
  <c r="S795" i="12" s="1"/>
  <c r="S794" i="12" s="1"/>
  <c r="S793" i="12" s="1"/>
  <c r="S792" i="12" s="1"/>
  <c r="S791" i="12" s="1"/>
  <c r="S790" i="12" s="1"/>
  <c r="S789" i="12" s="1"/>
  <c r="S788" i="12" s="1"/>
  <c r="S787" i="12" s="1"/>
  <c r="S786" i="12" s="1"/>
  <c r="S785" i="12" s="1"/>
  <c r="S784" i="12" s="1"/>
  <c r="S783" i="12" s="1"/>
  <c r="S782" i="12" s="1"/>
  <c r="S781" i="12" s="1"/>
  <c r="S780" i="12" s="1"/>
  <c r="S779" i="12" s="1"/>
  <c r="S778" i="12" s="1"/>
  <c r="S777" i="12" s="1"/>
  <c r="S776" i="12" s="1"/>
  <c r="S775" i="12" s="1"/>
  <c r="S774" i="12" s="1"/>
  <c r="S773" i="12" s="1"/>
  <c r="S772" i="12" s="1"/>
  <c r="S771" i="12" s="1"/>
  <c r="S770" i="12" s="1"/>
  <c r="S769" i="12" s="1"/>
  <c r="S768" i="12" s="1"/>
  <c r="S767" i="12" s="1"/>
  <c r="S766" i="12" s="1"/>
  <c r="S765" i="12" s="1"/>
  <c r="S764" i="12" s="1"/>
  <c r="S763" i="12" s="1"/>
  <c r="S762" i="12" s="1"/>
  <c r="S761" i="12" s="1"/>
  <c r="S760" i="12" s="1"/>
  <c r="S759" i="12" s="1"/>
  <c r="S758" i="12" s="1"/>
  <c r="S757" i="12" s="1"/>
  <c r="S756" i="12" s="1"/>
  <c r="S755" i="12" s="1"/>
  <c r="S754" i="12" s="1"/>
  <c r="S753" i="12" s="1"/>
  <c r="S752" i="12" s="1"/>
  <c r="S751" i="12" s="1"/>
  <c r="S750" i="12" s="1"/>
  <c r="S749" i="12" s="1"/>
  <c r="S748" i="12" s="1"/>
  <c r="S747" i="12" s="1"/>
  <c r="S746" i="12" s="1"/>
  <c r="S745" i="12" s="1"/>
  <c r="S744" i="12" s="1"/>
  <c r="S743" i="12" s="1"/>
  <c r="S742" i="12" s="1"/>
  <c r="S741" i="12" s="1"/>
  <c r="S740" i="12" s="1"/>
  <c r="S739" i="12" s="1"/>
  <c r="S738" i="12" s="1"/>
  <c r="S737" i="12" s="1"/>
  <c r="S736" i="12" s="1"/>
  <c r="S735" i="12" s="1"/>
  <c r="S734" i="12" s="1"/>
  <c r="S733" i="12" s="1"/>
  <c r="S732" i="12" s="1"/>
  <c r="S731" i="12" s="1"/>
  <c r="S730" i="12" s="1"/>
  <c r="S729" i="12" s="1"/>
  <c r="S728" i="12" s="1"/>
  <c r="S727" i="12" s="1"/>
  <c r="S726" i="12" s="1"/>
  <c r="S725" i="12" s="1"/>
  <c r="S724" i="12" s="1"/>
  <c r="S723" i="12" s="1"/>
  <c r="S722" i="12" s="1"/>
  <c r="S721" i="12" s="1"/>
  <c r="S720" i="12" s="1"/>
  <c r="S719" i="12" s="1"/>
  <c r="S718" i="12" s="1"/>
  <c r="S717" i="12" s="1"/>
  <c r="S716" i="12" s="1"/>
  <c r="S715" i="12" s="1"/>
  <c r="S714" i="12" s="1"/>
  <c r="S713" i="12" s="1"/>
  <c r="S712" i="12" s="1"/>
  <c r="S711" i="12" s="1"/>
  <c r="S710" i="12" s="1"/>
  <c r="S709" i="12" s="1"/>
  <c r="S708" i="12" s="1"/>
  <c r="S707" i="12" s="1"/>
  <c r="S706" i="12" s="1"/>
  <c r="S705" i="12" s="1"/>
  <c r="S704" i="12" s="1"/>
  <c r="S703" i="12" s="1"/>
  <c r="S702" i="12" s="1"/>
  <c r="S701" i="12" s="1"/>
  <c r="S700" i="12" s="1"/>
  <c r="S699" i="12" s="1"/>
  <c r="S698" i="12" s="1"/>
  <c r="S697" i="12" s="1"/>
  <c r="S696" i="12" s="1"/>
  <c r="S695" i="12" s="1"/>
  <c r="S694" i="12" s="1"/>
  <c r="S693" i="12" s="1"/>
  <c r="S692" i="12" s="1"/>
  <c r="S691" i="12" s="1"/>
  <c r="S690" i="12" s="1"/>
  <c r="S689" i="12" s="1"/>
  <c r="S688" i="12" s="1"/>
  <c r="S687" i="12" s="1"/>
  <c r="S686" i="12" s="1"/>
  <c r="G686" i="12"/>
  <c r="G446" i="12"/>
  <c r="C21" i="6"/>
  <c r="C13" i="6"/>
  <c r="E187" i="12"/>
  <c r="R431" i="12"/>
  <c r="S1118" i="12"/>
  <c r="S1117" i="12" s="1"/>
  <c r="S1116" i="12" s="1"/>
  <c r="S1115" i="12" s="1"/>
  <c r="S1114" i="12" s="1"/>
  <c r="S1113" i="12" s="1"/>
  <c r="S1112" i="12" s="1"/>
  <c r="S1111" i="12" s="1"/>
  <c r="S1110" i="12" s="1"/>
  <c r="S1109" i="12" s="1"/>
  <c r="S1108" i="12" s="1"/>
  <c r="S1107" i="12" s="1"/>
  <c r="S1106" i="12" s="1"/>
  <c r="S1105" i="12" s="1"/>
  <c r="S1104" i="12" s="1"/>
  <c r="S1103" i="12" s="1"/>
  <c r="S1102" i="12" s="1"/>
  <c r="S1101" i="12" s="1"/>
  <c r="S1100" i="12" s="1"/>
  <c r="S1099" i="12" s="1"/>
  <c r="S1098" i="12" s="1"/>
  <c r="S1097" i="12" s="1"/>
  <c r="S1096" i="12" s="1"/>
  <c r="S1095" i="12" s="1"/>
  <c r="S1094" i="12" s="1"/>
  <c r="S1093" i="12" s="1"/>
  <c r="S1092" i="12" s="1"/>
  <c r="S1091" i="12" s="1"/>
  <c r="S1090" i="12" s="1"/>
  <c r="S1089" i="12" s="1"/>
  <c r="S1088" i="12" s="1"/>
  <c r="S1087" i="12" s="1"/>
  <c r="S1086" i="12" s="1"/>
  <c r="S1085" i="12" s="1"/>
  <c r="S1084" i="12" s="1"/>
  <c r="S1083" i="12" s="1"/>
  <c r="S1082" i="12" s="1"/>
  <c r="S1081" i="12" s="1"/>
  <c r="S1080" i="12" s="1"/>
  <c r="S1079" i="12" s="1"/>
  <c r="S1078" i="12" s="1"/>
  <c r="S1077" i="12" s="1"/>
  <c r="S1076" i="12" s="1"/>
  <c r="S1075" i="12" s="1"/>
  <c r="S1074" i="12" s="1"/>
  <c r="S1073" i="12" s="1"/>
  <c r="S1072" i="12" s="1"/>
  <c r="S1071" i="12" s="1"/>
  <c r="S1070" i="12" s="1"/>
  <c r="S1069" i="12" s="1"/>
  <c r="S1068" i="12" s="1"/>
  <c r="S1067" i="12" s="1"/>
  <c r="S1066" i="12" s="1"/>
  <c r="S1065" i="12" s="1"/>
  <c r="S1064" i="12" s="1"/>
  <c r="S1063" i="12" s="1"/>
  <c r="S1062" i="12" s="1"/>
  <c r="S1061" i="12" s="1"/>
  <c r="S1060" i="12" s="1"/>
  <c r="S1059" i="12" s="1"/>
  <c r="S1058" i="12" s="1"/>
  <c r="S1057" i="12" s="1"/>
  <c r="S1056" i="12" s="1"/>
  <c r="S1055" i="12" s="1"/>
  <c r="S1054" i="12" s="1"/>
  <c r="S1053" i="12" s="1"/>
  <c r="S1052" i="12" s="1"/>
  <c r="S1051" i="12" s="1"/>
  <c r="S1050" i="12" s="1"/>
  <c r="S1049" i="12" s="1"/>
  <c r="S1048" i="12" s="1"/>
  <c r="S1047" i="12" s="1"/>
  <c r="S1046" i="12" s="1"/>
  <c r="S1045" i="12" s="1"/>
  <c r="S1044" i="12" s="1"/>
  <c r="S1043" i="12" s="1"/>
  <c r="S1042" i="12" s="1"/>
  <c r="S1041" i="12" s="1"/>
  <c r="S1040" i="12" s="1"/>
  <c r="S1039" i="12" s="1"/>
  <c r="S1038" i="12" s="1"/>
  <c r="S1037" i="12" s="1"/>
  <c r="S1036" i="12" s="1"/>
  <c r="S1035" i="12" s="1"/>
  <c r="S1034" i="12" s="1"/>
  <c r="S1033" i="12" s="1"/>
  <c r="S1032" i="12" s="1"/>
  <c r="S1031" i="12" s="1"/>
  <c r="S1030" i="12" s="1"/>
  <c r="S1029" i="12" s="1"/>
  <c r="S1028" i="12" s="1"/>
  <c r="S1027" i="12" s="1"/>
  <c r="S1026" i="12" s="1"/>
  <c r="S1025" i="12" s="1"/>
  <c r="S1024" i="12" s="1"/>
  <c r="S1023" i="12" s="1"/>
  <c r="S1022" i="12" s="1"/>
  <c r="S1021" i="12" s="1"/>
  <c r="S1020" i="12" s="1"/>
  <c r="S1019" i="12" s="1"/>
  <c r="S1018" i="12" s="1"/>
  <c r="S1017" i="12" s="1"/>
  <c r="S1016" i="12" s="1"/>
  <c r="S1015" i="12" s="1"/>
  <c r="S1014" i="12" s="1"/>
  <c r="S1013" i="12" s="1"/>
  <c r="S1012" i="12" s="1"/>
  <c r="S1011" i="12" s="1"/>
  <c r="S1010" i="12" s="1"/>
  <c r="S1009" i="12" s="1"/>
  <c r="S1008" i="12" s="1"/>
  <c r="S1007" i="12" s="1"/>
  <c r="S1006" i="12" s="1"/>
  <c r="S1005" i="12" s="1"/>
  <c r="S1004" i="12" s="1"/>
  <c r="S1003" i="12" s="1"/>
  <c r="S1002" i="12" s="1"/>
  <c r="S1001" i="12" s="1"/>
  <c r="S1000" i="12" s="1"/>
  <c r="S999" i="12" s="1"/>
  <c r="S998" i="12" s="1"/>
  <c r="S997" i="12" s="1"/>
  <c r="S996" i="12" s="1"/>
  <c r="S995" i="12" s="1"/>
  <c r="S994" i="12" s="1"/>
  <c r="S993" i="12" s="1"/>
  <c r="S992" i="12" s="1"/>
  <c r="S991" i="12" s="1"/>
  <c r="S990" i="12" s="1"/>
  <c r="S989" i="12" s="1"/>
  <c r="S988" i="12" s="1"/>
  <c r="S987" i="12" s="1"/>
  <c r="S986" i="12" s="1"/>
  <c r="S985" i="12" s="1"/>
  <c r="S984" i="12" s="1"/>
  <c r="S983" i="12" s="1"/>
  <c r="S982" i="12" s="1"/>
  <c r="S981" i="12" s="1"/>
  <c r="S980" i="12" s="1"/>
  <c r="S979" i="12" s="1"/>
  <c r="S978" i="12" s="1"/>
  <c r="S977" i="12" s="1"/>
  <c r="S976" i="12" s="1"/>
  <c r="R542" i="12"/>
  <c r="R61" i="12"/>
  <c r="G257" i="12"/>
  <c r="S244" i="12"/>
  <c r="S243" i="12" s="1"/>
  <c r="S242" i="12" s="1"/>
  <c r="S241" i="12" s="1"/>
  <c r="S240" i="12" s="1"/>
  <c r="S239" i="12" s="1"/>
  <c r="S238" i="12" s="1"/>
  <c r="S237" i="12" s="1"/>
  <c r="S236" i="12" s="1"/>
  <c r="S235" i="12" s="1"/>
  <c r="S234" i="12" s="1"/>
  <c r="S233" i="12" s="1"/>
  <c r="S232" i="12" s="1"/>
  <c r="S231" i="12" s="1"/>
  <c r="S230" i="12" s="1"/>
  <c r="S229" i="12" s="1"/>
  <c r="S228" i="12" s="1"/>
  <c r="S227" i="12" s="1"/>
  <c r="S226" i="12" s="1"/>
  <c r="S225" i="12" s="1"/>
  <c r="S224" i="12" s="1"/>
  <c r="S223" i="12" s="1"/>
  <c r="S222" i="12" s="1"/>
  <c r="S221" i="12" s="1"/>
  <c r="S220" i="12" s="1"/>
  <c r="S219" i="12" s="1"/>
  <c r="S218" i="12" s="1"/>
  <c r="S217" i="12" s="1"/>
  <c r="S216" i="12" s="1"/>
  <c r="S215" i="12" s="1"/>
  <c r="S214" i="12" s="1"/>
  <c r="S213" i="12" s="1"/>
  <c r="S212" i="12" s="1"/>
  <c r="S211" i="12" s="1"/>
  <c r="S210" i="12" s="1"/>
  <c r="S209" i="12" s="1"/>
  <c r="S208" i="12" s="1"/>
  <c r="S207" i="12" s="1"/>
  <c r="S206" i="12" s="1"/>
  <c r="S205" i="12" s="1"/>
  <c r="S204" i="12" s="1"/>
  <c r="S203" i="12" s="1"/>
  <c r="S202" i="12" s="1"/>
  <c r="S201" i="12" s="1"/>
  <c r="S200" i="12" s="1"/>
  <c r="S199" i="12" s="1"/>
  <c r="S198" i="12" s="1"/>
  <c r="S197" i="12" s="1"/>
  <c r="S196" i="12" s="1"/>
  <c r="S195" i="12" s="1"/>
  <c r="S194" i="12" s="1"/>
  <c r="S193" i="12" s="1"/>
  <c r="S192" i="12" s="1"/>
  <c r="S191" i="12" s="1"/>
  <c r="S190" i="12" s="1"/>
  <c r="S189" i="12" s="1"/>
  <c r="S188" i="12" s="1"/>
  <c r="S187" i="12" s="1"/>
  <c r="S186" i="12" s="1"/>
  <c r="R1474" i="12"/>
  <c r="S111" i="12"/>
  <c r="S110" i="12" s="1"/>
  <c r="S109" i="12" s="1"/>
  <c r="S108" i="12" s="1"/>
  <c r="S107" i="12" s="1"/>
  <c r="S106" i="12" s="1"/>
  <c r="S105" i="12" s="1"/>
  <c r="S104" i="12" s="1"/>
  <c r="S103" i="12" s="1"/>
  <c r="S102" i="12" s="1"/>
  <c r="S101" i="12" s="1"/>
  <c r="S100" i="12" s="1"/>
  <c r="S99" i="12" s="1"/>
  <c r="S98" i="12" s="1"/>
  <c r="S97" i="12" s="1"/>
  <c r="S96" i="12" s="1"/>
  <c r="S95" i="12" s="1"/>
  <c r="S94" i="12" s="1"/>
  <c r="S93" i="12" s="1"/>
  <c r="S92" i="12" s="1"/>
  <c r="S91" i="12" s="1"/>
  <c r="S90" i="12" s="1"/>
  <c r="S89" i="12" s="1"/>
  <c r="S88" i="12" s="1"/>
  <c r="S87" i="12" s="1"/>
  <c r="S86" i="12" s="1"/>
  <c r="S85" i="12" s="1"/>
  <c r="S84" i="12" s="1"/>
  <c r="S83" i="12" s="1"/>
  <c r="S82" i="12" s="1"/>
  <c r="S81" i="12" s="1"/>
  <c r="S80" i="12" s="1"/>
  <c r="S79" i="12" s="1"/>
  <c r="S78" i="12" s="1"/>
  <c r="S77" i="12" s="1"/>
  <c r="O77" i="12" s="1"/>
  <c r="P77" i="12" s="1"/>
  <c r="AC77" i="12" s="1"/>
  <c r="K58" i="14" s="1"/>
  <c r="D58" i="15" s="1"/>
  <c r="S2568" i="12"/>
  <c r="S2567" i="12" s="1"/>
  <c r="S2566" i="12" s="1"/>
  <c r="S2565" i="12" s="1"/>
  <c r="S2564" i="12" s="1"/>
  <c r="S2563" i="12" s="1"/>
  <c r="S2562" i="12" s="1"/>
  <c r="S2561" i="12" s="1"/>
  <c r="S2560" i="12" s="1"/>
  <c r="S2559" i="12" s="1"/>
  <c r="S2558" i="12" s="1"/>
  <c r="S2557" i="12" s="1"/>
  <c r="S2556" i="12" s="1"/>
  <c r="S2555" i="12" s="1"/>
  <c r="S2554" i="12" s="1"/>
  <c r="S2553" i="12" s="1"/>
  <c r="S2552" i="12" s="1"/>
  <c r="S2551" i="12" s="1"/>
  <c r="S2550" i="12" s="1"/>
  <c r="S2549" i="12" s="1"/>
  <c r="S2548" i="12" s="1"/>
  <c r="S2547" i="12" s="1"/>
  <c r="S2546" i="12" s="1"/>
  <c r="S2545" i="12" s="1"/>
  <c r="S2544" i="12" s="1"/>
  <c r="S2543" i="12" s="1"/>
  <c r="S2542" i="12" s="1"/>
  <c r="S2541" i="12" s="1"/>
  <c r="S2540" i="12" s="1"/>
  <c r="S2539" i="12" s="1"/>
  <c r="S2538" i="12" s="1"/>
  <c r="S2537" i="12" s="1"/>
  <c r="S2536" i="12" s="1"/>
  <c r="S2535" i="12" s="1"/>
  <c r="S2534" i="12" s="1"/>
  <c r="S2533" i="12" s="1"/>
  <c r="S2532" i="12" s="1"/>
  <c r="S2531" i="12" s="1"/>
  <c r="S2530" i="12" s="1"/>
  <c r="S2529" i="12" s="1"/>
  <c r="S2528" i="12" s="1"/>
  <c r="S2527" i="12" s="1"/>
  <c r="S2526" i="12" s="1"/>
  <c r="S2525" i="12" s="1"/>
  <c r="S2524" i="12" s="1"/>
  <c r="S2523" i="12" s="1"/>
  <c r="S2522" i="12" s="1"/>
  <c r="S2521" i="12" s="1"/>
  <c r="S2520" i="12" s="1"/>
  <c r="S2519" i="12" s="1"/>
  <c r="S2518" i="12" s="1"/>
  <c r="S2517" i="12" s="1"/>
  <c r="S2516" i="12" s="1"/>
  <c r="S2515" i="12" s="1"/>
  <c r="S2514" i="12" s="1"/>
  <c r="S2513" i="12" s="1"/>
  <c r="S2512" i="12" s="1"/>
  <c r="S2511" i="12" s="1"/>
  <c r="S2510" i="12" s="1"/>
  <c r="S2509" i="12" s="1"/>
  <c r="S2508" i="12" s="1"/>
  <c r="S2507" i="12" s="1"/>
  <c r="S2506" i="12" s="1"/>
  <c r="S2505" i="12" s="1"/>
  <c r="S2504" i="12" s="1"/>
  <c r="S2503" i="12" s="1"/>
  <c r="S2502" i="12" s="1"/>
  <c r="S2501" i="12" s="1"/>
  <c r="S2500" i="12" s="1"/>
  <c r="S2499" i="12" s="1"/>
  <c r="S2498" i="12" s="1"/>
  <c r="S2497" i="12" s="1"/>
  <c r="S2496" i="12" s="1"/>
  <c r="S2495" i="12" s="1"/>
  <c r="S2494" i="12" s="1"/>
  <c r="S2493" i="12" s="1"/>
  <c r="S2492" i="12" s="1"/>
  <c r="S2491" i="12" s="1"/>
  <c r="S2490" i="12" s="1"/>
  <c r="S2489" i="12" s="1"/>
  <c r="S2488" i="12" s="1"/>
  <c r="S2487" i="12" s="1"/>
  <c r="S2486" i="12" s="1"/>
  <c r="S2485" i="12" s="1"/>
  <c r="S2484" i="12" s="1"/>
  <c r="S2483" i="12" s="1"/>
  <c r="S2482" i="12" s="1"/>
  <c r="S2481" i="12" s="1"/>
  <c r="S2480" i="12" s="1"/>
  <c r="S2479" i="12" s="1"/>
  <c r="S2478" i="12" s="1"/>
  <c r="S2477" i="12" s="1"/>
  <c r="S2476" i="12" s="1"/>
  <c r="S2475" i="12" s="1"/>
  <c r="S2474" i="12" s="1"/>
  <c r="S2473" i="12" s="1"/>
  <c r="S2472" i="12" s="1"/>
  <c r="S2471" i="12" s="1"/>
  <c r="S2470" i="12" s="1"/>
  <c r="S2469" i="12" s="1"/>
  <c r="S2468" i="12" s="1"/>
  <c r="S2467" i="12" s="1"/>
  <c r="S2466" i="12" s="1"/>
  <c r="S2465" i="12" s="1"/>
  <c r="S2464" i="12" s="1"/>
  <c r="S2463" i="12" s="1"/>
  <c r="S2462" i="12" s="1"/>
  <c r="S2461" i="12" s="1"/>
  <c r="S2460" i="12" s="1"/>
  <c r="S2459" i="12" s="1"/>
  <c r="S2458" i="12" s="1"/>
  <c r="S2457" i="12" s="1"/>
  <c r="S2456" i="12" s="1"/>
  <c r="S2455" i="12" s="1"/>
  <c r="S2454" i="12" s="1"/>
  <c r="S2453" i="12" s="1"/>
  <c r="S2452" i="12" s="1"/>
  <c r="S2451" i="12" s="1"/>
  <c r="S2450" i="12" s="1"/>
  <c r="S2449" i="12" s="1"/>
  <c r="S2448" i="12" s="1"/>
  <c r="S2447" i="12" s="1"/>
  <c r="S2446" i="12" s="1"/>
  <c r="S2445" i="12" s="1"/>
  <c r="S2444" i="12" s="1"/>
  <c r="S2443" i="12" s="1"/>
  <c r="S2442" i="12" s="1"/>
  <c r="S2441" i="12" s="1"/>
  <c r="S2440" i="12" s="1"/>
  <c r="S2439" i="12" s="1"/>
  <c r="S2438" i="12" s="1"/>
  <c r="S2437" i="12" s="1"/>
  <c r="S2436" i="12" s="1"/>
  <c r="S2435" i="12" s="1"/>
  <c r="S2434" i="12" s="1"/>
  <c r="S2433" i="12" s="1"/>
  <c r="S2432" i="12" s="1"/>
  <c r="S2431" i="12" s="1"/>
  <c r="S2430" i="12" s="1"/>
  <c r="S2429" i="12" s="1"/>
  <c r="S2428" i="12" s="1"/>
  <c r="S2427" i="12" s="1"/>
  <c r="S2426" i="12" s="1"/>
  <c r="S2425" i="12" s="1"/>
  <c r="S2424" i="12" s="1"/>
  <c r="S2423" i="12" s="1"/>
  <c r="S2422" i="12" s="1"/>
  <c r="S2421" i="12" s="1"/>
  <c r="S2420" i="12" s="1"/>
  <c r="S2419" i="12" s="1"/>
  <c r="S2418" i="12" s="1"/>
  <c r="S2417" i="12" s="1"/>
  <c r="S2416" i="12" s="1"/>
  <c r="S2415" i="12" s="1"/>
  <c r="S2414" i="12" s="1"/>
  <c r="S2413" i="12" s="1"/>
  <c r="S2412" i="12" s="1"/>
  <c r="S2411" i="12" s="1"/>
  <c r="S2410" i="12" s="1"/>
  <c r="S2409" i="12" s="1"/>
  <c r="S2408" i="12" s="1"/>
  <c r="S2407" i="12" s="1"/>
  <c r="S2406" i="12" s="1"/>
  <c r="S2405" i="12" s="1"/>
  <c r="S2404" i="12" s="1"/>
  <c r="S2403" i="12" s="1"/>
  <c r="S2402" i="12" s="1"/>
  <c r="S2401" i="12" s="1"/>
  <c r="S2400" i="12" s="1"/>
  <c r="S2399" i="12" s="1"/>
  <c r="S2398" i="12" s="1"/>
  <c r="S2397" i="12" s="1"/>
  <c r="S2396" i="12" s="1"/>
  <c r="S2395" i="12" s="1"/>
  <c r="S2394" i="12" s="1"/>
  <c r="S2393" i="12" s="1"/>
  <c r="S2392" i="12" s="1"/>
  <c r="S2391" i="12" s="1"/>
  <c r="S2390" i="12" s="1"/>
  <c r="S2389" i="12" s="1"/>
  <c r="S2388" i="12" s="1"/>
  <c r="S2387" i="12" s="1"/>
  <c r="S2386" i="12" s="1"/>
  <c r="S2385" i="12" s="1"/>
  <c r="S2384" i="12" s="1"/>
  <c r="S2383" i="12" s="1"/>
  <c r="S2382" i="12" s="1"/>
  <c r="S2381" i="12" s="1"/>
  <c r="S2380" i="12" s="1"/>
  <c r="S2379" i="12" s="1"/>
  <c r="S2378" i="12" s="1"/>
  <c r="S2377" i="12" s="1"/>
  <c r="S2376" i="12" s="1"/>
  <c r="S2375" i="12" s="1"/>
  <c r="S2374" i="12" s="1"/>
  <c r="S2373" i="12" s="1"/>
  <c r="S2372" i="12" s="1"/>
  <c r="S2371" i="12" s="1"/>
  <c r="S2370" i="12" s="1"/>
  <c r="S2369" i="12" s="1"/>
  <c r="S2368" i="12" s="1"/>
  <c r="S2367" i="12" s="1"/>
  <c r="S2366" i="12" s="1"/>
  <c r="S2365" i="12" s="1"/>
  <c r="S2364" i="12" s="1"/>
  <c r="S2363" i="12" s="1"/>
  <c r="S2362" i="12" s="1"/>
  <c r="S2361" i="12" s="1"/>
  <c r="S2360" i="12" s="1"/>
  <c r="S2359" i="12" s="1"/>
  <c r="S2358" i="12" s="1"/>
  <c r="S2357" i="12" s="1"/>
  <c r="S2356" i="12" s="1"/>
  <c r="S2355" i="12" s="1"/>
  <c r="S2354" i="12" s="1"/>
  <c r="S2353" i="12" s="1"/>
  <c r="S2352" i="12" s="1"/>
  <c r="S2351" i="12" s="1"/>
  <c r="S2350" i="12" s="1"/>
  <c r="S2349" i="12" s="1"/>
  <c r="S2348" i="12" s="1"/>
  <c r="S2347" i="12" s="1"/>
  <c r="S2346" i="12" s="1"/>
  <c r="R806" i="12"/>
  <c r="R2100" i="12"/>
  <c r="G2347" i="12"/>
  <c r="Y2347" i="12" s="1"/>
  <c r="Y1138" i="12"/>
  <c r="D990" i="14" s="1"/>
  <c r="E1139" i="12"/>
  <c r="G1139" i="12" s="1"/>
  <c r="E560" i="12"/>
  <c r="G560" i="12" s="1"/>
  <c r="Y559" i="12"/>
  <c r="D475" i="14" s="1"/>
  <c r="N211" i="14"/>
  <c r="H258" i="12"/>
  <c r="F80" i="12"/>
  <c r="H80" i="12" s="1"/>
  <c r="Z79" i="12"/>
  <c r="N60" i="14" s="1"/>
  <c r="M79" i="12"/>
  <c r="N79" i="12" s="1"/>
  <c r="F39" i="12"/>
  <c r="Z38" i="12"/>
  <c r="M38" i="12"/>
  <c r="N38" i="12" s="1"/>
  <c r="K19" i="12"/>
  <c r="L5" i="12"/>
  <c r="M7" i="12" s="1"/>
  <c r="N7" i="12" s="1"/>
  <c r="L19" i="12"/>
  <c r="D98" i="14"/>
  <c r="B992" i="14"/>
  <c r="B991" i="15"/>
  <c r="D97" i="14"/>
  <c r="G977" i="12"/>
  <c r="E2117" i="12"/>
  <c r="Y2116" i="12"/>
  <c r="B1698" i="15"/>
  <c r="B1699" i="14"/>
  <c r="B1150" i="14"/>
  <c r="B1149" i="15"/>
  <c r="B289" i="14"/>
  <c r="B288" i="15"/>
  <c r="B2125" i="14"/>
  <c r="B2124" i="15"/>
  <c r="B843" i="15"/>
  <c r="B844" i="14"/>
  <c r="E2348" i="12"/>
  <c r="B60" i="15"/>
  <c r="B61" i="14"/>
  <c r="B375" i="15"/>
  <c r="B376" i="14"/>
  <c r="B101" i="14"/>
  <c r="B100" i="15"/>
  <c r="B591" i="15"/>
  <c r="B592" i="14"/>
  <c r="N16" i="14"/>
  <c r="B2356" i="15"/>
  <c r="B2357" i="14"/>
  <c r="E2588" i="12"/>
  <c r="G2588" i="12" s="1"/>
  <c r="Y2588" i="12" s="1"/>
  <c r="Y2587" i="12"/>
  <c r="B709" i="14"/>
  <c r="B708" i="15"/>
  <c r="B1322" i="14"/>
  <c r="B1321" i="15"/>
  <c r="B1504" i="14"/>
  <c r="B1503" i="15"/>
  <c r="B213" i="15"/>
  <c r="B214" i="14"/>
  <c r="B1911" i="14"/>
  <c r="B1910" i="15"/>
  <c r="E129" i="12"/>
  <c r="S257" i="12"/>
  <c r="D841" i="14"/>
  <c r="H10" i="12"/>
  <c r="A1324" i="14" l="1"/>
  <c r="J1323" i="14"/>
  <c r="J2362" i="14"/>
  <c r="A2363" i="14"/>
  <c r="J1152" i="14"/>
  <c r="A1153" i="14"/>
  <c r="J384" i="14"/>
  <c r="A385" i="14"/>
  <c r="J998" i="14"/>
  <c r="A999" i="14"/>
  <c r="J157" i="14"/>
  <c r="A158" i="14"/>
  <c r="J38" i="14"/>
  <c r="A39" i="14"/>
  <c r="J22" i="14"/>
  <c r="A23" i="14"/>
  <c r="A107" i="14"/>
  <c r="J106" i="14"/>
  <c r="AA127" i="12"/>
  <c r="F97" i="14" s="1"/>
  <c r="AE329" i="12"/>
  <c r="AE175" i="12"/>
  <c r="AE125" i="12"/>
  <c r="J293" i="14"/>
  <c r="A294" i="14"/>
  <c r="Z127" i="12"/>
  <c r="F128" i="12"/>
  <c r="A1706" i="14"/>
  <c r="J1705" i="14"/>
  <c r="A217" i="14"/>
  <c r="J216" i="14"/>
  <c r="J329" i="12"/>
  <c r="AA186" i="12"/>
  <c r="F148" i="14" s="1"/>
  <c r="A591" i="14"/>
  <c r="J590" i="14"/>
  <c r="A713" i="14"/>
  <c r="J712" i="14"/>
  <c r="J847" i="14"/>
  <c r="A848" i="14"/>
  <c r="K162" i="12"/>
  <c r="J175" i="12"/>
  <c r="A2129" i="14"/>
  <c r="J2128" i="14"/>
  <c r="J1509" i="14"/>
  <c r="A1510" i="14"/>
  <c r="J63" i="14"/>
  <c r="A64" i="14"/>
  <c r="O7" i="12"/>
  <c r="P7" i="12" s="1"/>
  <c r="AC7" i="12" s="1"/>
  <c r="K14" i="14" s="1"/>
  <c r="D15" i="15" s="1"/>
  <c r="AE615" i="12"/>
  <c r="J615" i="12"/>
  <c r="J505" i="12"/>
  <c r="AE505" i="12"/>
  <c r="J406" i="12"/>
  <c r="AE406" i="12"/>
  <c r="D431" i="12"/>
  <c r="D432" i="12" s="1"/>
  <c r="D345" i="12"/>
  <c r="F347" i="12" s="1"/>
  <c r="L292" i="12"/>
  <c r="K329" i="12"/>
  <c r="G13" i="6"/>
  <c r="G21" i="6"/>
  <c r="J1908" i="14"/>
  <c r="A1909" i="14"/>
  <c r="J1377" i="12"/>
  <c r="K1377" i="12" s="1"/>
  <c r="AE1377" i="12"/>
  <c r="J2187" i="12"/>
  <c r="K2187" i="12" s="1"/>
  <c r="AE2187" i="12"/>
  <c r="AE1757" i="12"/>
  <c r="J1757" i="12"/>
  <c r="K1757" i="12" s="1"/>
  <c r="L1757" i="12" s="1"/>
  <c r="J418" i="12"/>
  <c r="K418" i="12" s="1"/>
  <c r="AE418" i="12"/>
  <c r="AE1207" i="12"/>
  <c r="J1207" i="12"/>
  <c r="K1207" i="12" s="1"/>
  <c r="J897" i="12"/>
  <c r="K897" i="12" s="1"/>
  <c r="L897" i="12" s="1"/>
  <c r="AE897" i="12"/>
  <c r="J1557" i="12"/>
  <c r="K1557" i="12" s="1"/>
  <c r="L1557" i="12" s="1"/>
  <c r="AE1557" i="12"/>
  <c r="J1967" i="12"/>
  <c r="K1967" i="12" s="1"/>
  <c r="L1967" i="12" s="1"/>
  <c r="AE1967" i="12"/>
  <c r="AE246" i="12"/>
  <c r="AE184" i="12"/>
  <c r="B35" i="15"/>
  <c r="B36" i="14"/>
  <c r="J477" i="14"/>
  <c r="A478" i="14"/>
  <c r="B21" i="14"/>
  <c r="B21" i="15"/>
  <c r="AE2657" i="12"/>
  <c r="J2657" i="12"/>
  <c r="K2657" i="12" s="1"/>
  <c r="L2657" i="12" s="1"/>
  <c r="J2417" i="12"/>
  <c r="K2417" i="12" s="1"/>
  <c r="L2417" i="12" s="1"/>
  <c r="AE2417" i="12"/>
  <c r="AE1047" i="12"/>
  <c r="J1047" i="12"/>
  <c r="K1047" i="12" s="1"/>
  <c r="L1047" i="12" s="1"/>
  <c r="J517" i="12"/>
  <c r="K517" i="12" s="1"/>
  <c r="AE517" i="12"/>
  <c r="J627" i="12"/>
  <c r="K627" i="12" s="1"/>
  <c r="L627" i="12" s="1"/>
  <c r="AE627" i="12"/>
  <c r="D757" i="12"/>
  <c r="H441" i="12"/>
  <c r="C769" i="12"/>
  <c r="D769" i="12" s="1"/>
  <c r="C2429" i="12"/>
  <c r="D2429" i="12" s="1"/>
  <c r="C1059" i="12"/>
  <c r="D1059" i="12" s="1"/>
  <c r="C2669" i="12"/>
  <c r="D2669" i="12" s="1"/>
  <c r="C1389" i="12"/>
  <c r="D1389" i="12" s="1"/>
  <c r="C1979" i="12"/>
  <c r="D1979" i="12" s="1"/>
  <c r="C909" i="12"/>
  <c r="D909" i="12" s="1"/>
  <c r="C1569" i="12"/>
  <c r="D1569" i="12" s="1"/>
  <c r="C529" i="12"/>
  <c r="C2199" i="12"/>
  <c r="D2199" i="12" s="1"/>
  <c r="C1769" i="12"/>
  <c r="D1769" i="12" s="1"/>
  <c r="B27" i="7"/>
  <c r="C1219" i="12"/>
  <c r="D1219" i="12" s="1"/>
  <c r="C639" i="12"/>
  <c r="F187" i="12"/>
  <c r="H187" i="12" s="1"/>
  <c r="Z186" i="12"/>
  <c r="N148" i="14" s="1"/>
  <c r="K233" i="12"/>
  <c r="J246" i="12"/>
  <c r="B156" i="14"/>
  <c r="B155" i="15"/>
  <c r="AA187" i="12"/>
  <c r="F149" i="14" s="1"/>
  <c r="B480" i="14"/>
  <c r="B479" i="15"/>
  <c r="D148" i="14"/>
  <c r="E1140" i="12"/>
  <c r="Y1139" i="12"/>
  <c r="D991" i="14" s="1"/>
  <c r="O78" i="12"/>
  <c r="P78" i="12" s="1"/>
  <c r="AC78" i="12" s="1"/>
  <c r="K59" i="14" s="1"/>
  <c r="D59" i="15" s="1"/>
  <c r="M8" i="12"/>
  <c r="N8" i="12" s="1"/>
  <c r="Y1897" i="12"/>
  <c r="E1898" i="12"/>
  <c r="G1898" i="12" s="1"/>
  <c r="E1899" i="12" s="1"/>
  <c r="Y1487" i="12"/>
  <c r="E1488" i="12"/>
  <c r="G1488" i="12" s="1"/>
  <c r="E258" i="12"/>
  <c r="AA258" i="12" s="1"/>
  <c r="F212" i="14" s="1"/>
  <c r="Y257" i="12"/>
  <c r="L517" i="12"/>
  <c r="L418" i="12"/>
  <c r="F31" i="14"/>
  <c r="F58" i="14"/>
  <c r="G8" i="12"/>
  <c r="AA8" i="12"/>
  <c r="G827" i="12"/>
  <c r="L1207" i="12"/>
  <c r="E1688" i="12"/>
  <c r="G1688" i="12" s="1"/>
  <c r="G187" i="12"/>
  <c r="AB127" i="12"/>
  <c r="C97" i="14" s="1"/>
  <c r="C97" i="15" s="1"/>
  <c r="L2187" i="12"/>
  <c r="E447" i="12"/>
  <c r="Y446" i="12"/>
  <c r="L1377" i="12"/>
  <c r="E687" i="12"/>
  <c r="Y686" i="12"/>
  <c r="D1696" i="14"/>
  <c r="F14" i="14"/>
  <c r="AB7" i="12"/>
  <c r="C14" i="14" s="1"/>
  <c r="E38" i="12"/>
  <c r="AA38" i="12" s="1"/>
  <c r="F32" i="14" s="1"/>
  <c r="Y37" i="12"/>
  <c r="E78" i="12"/>
  <c r="AA78" i="12" s="1"/>
  <c r="Y77" i="12"/>
  <c r="E348" i="12"/>
  <c r="Y347" i="12"/>
  <c r="E14" i="14"/>
  <c r="D14" i="14"/>
  <c r="D706" i="14"/>
  <c r="D1501" i="14"/>
  <c r="D1502" i="14"/>
  <c r="E1309" i="12"/>
  <c r="G1309" i="12" s="1"/>
  <c r="G2348" i="12"/>
  <c r="E2349" i="12" s="1"/>
  <c r="Y560" i="12"/>
  <c r="D476" i="14" s="1"/>
  <c r="E561" i="12"/>
  <c r="G561" i="12" s="1"/>
  <c r="E562" i="12" s="1"/>
  <c r="F259" i="12"/>
  <c r="H259" i="12" s="1"/>
  <c r="Z258" i="12"/>
  <c r="F81" i="12"/>
  <c r="H81" i="12" s="1"/>
  <c r="Z80" i="12"/>
  <c r="N61" i="14" s="1"/>
  <c r="M80" i="12"/>
  <c r="O79" i="12"/>
  <c r="P79" i="12" s="1"/>
  <c r="AC79" i="12" s="1"/>
  <c r="K60" i="14" s="1"/>
  <c r="D60" i="15" s="1"/>
  <c r="N80" i="12"/>
  <c r="H39" i="12"/>
  <c r="Z39" i="12" s="1"/>
  <c r="N32" i="14"/>
  <c r="F40" i="12"/>
  <c r="O38" i="12"/>
  <c r="P38" i="12" s="1"/>
  <c r="AC38" i="12" s="1"/>
  <c r="K32" i="14" s="1"/>
  <c r="D32" i="15" s="1"/>
  <c r="M39" i="12"/>
  <c r="N39" i="12" s="1"/>
  <c r="B1912" i="14"/>
  <c r="B1911" i="15"/>
  <c r="B1322" i="15"/>
  <c r="B1323" i="14"/>
  <c r="B709" i="15"/>
  <c r="B710" i="14"/>
  <c r="D2355" i="14"/>
  <c r="E2589" i="12"/>
  <c r="B592" i="15"/>
  <c r="B593" i="14"/>
  <c r="B102" i="14"/>
  <c r="B101" i="15"/>
  <c r="E12" i="6"/>
  <c r="E11" i="6" s="1"/>
  <c r="B62" i="14"/>
  <c r="B61" i="15"/>
  <c r="B2125" i="15"/>
  <c r="B2126" i="14"/>
  <c r="B290" i="14"/>
  <c r="B289" i="15"/>
  <c r="B1699" i="15"/>
  <c r="B1700" i="14"/>
  <c r="E978" i="12"/>
  <c r="G978" i="12" s="1"/>
  <c r="Y977" i="12"/>
  <c r="Y561" i="12"/>
  <c r="F11" i="12"/>
  <c r="Z10" i="12"/>
  <c r="D2123" i="14"/>
  <c r="B214" i="15"/>
  <c r="B215" i="14"/>
  <c r="B1505" i="14"/>
  <c r="B1504" i="15"/>
  <c r="D2354" i="14"/>
  <c r="B2357" i="15"/>
  <c r="B2358" i="14"/>
  <c r="B376" i="15"/>
  <c r="B377" i="14"/>
  <c r="B845" i="14"/>
  <c r="B844" i="15"/>
  <c r="B1150" i="15"/>
  <c r="B1151" i="14"/>
  <c r="D1903" i="14"/>
  <c r="B993" i="14"/>
  <c r="B992" i="15"/>
  <c r="G129" i="12"/>
  <c r="G1140" i="12"/>
  <c r="Y2348" i="12"/>
  <c r="G2117" i="12"/>
  <c r="J2129" i="14" l="1"/>
  <c r="A2130" i="14"/>
  <c r="J591" i="14"/>
  <c r="A592" i="14"/>
  <c r="J217" i="14"/>
  <c r="A218" i="14"/>
  <c r="H128" i="12"/>
  <c r="AA128" i="12"/>
  <c r="E21" i="6"/>
  <c r="E13" i="6"/>
  <c r="J39" i="14"/>
  <c r="A40" i="14"/>
  <c r="J999" i="14"/>
  <c r="A1000" i="14"/>
  <c r="A1154" i="14"/>
  <c r="J1153" i="14"/>
  <c r="A1511" i="14"/>
  <c r="J1510" i="14"/>
  <c r="N97" i="14"/>
  <c r="E97" i="14"/>
  <c r="J107" i="14"/>
  <c r="A108" i="14"/>
  <c r="J1324" i="14"/>
  <c r="A1325" i="14"/>
  <c r="L162" i="12"/>
  <c r="K175" i="12"/>
  <c r="J713" i="14"/>
  <c r="A714" i="14"/>
  <c r="J1706" i="14"/>
  <c r="A1707" i="14"/>
  <c r="J294" i="14"/>
  <c r="A295" i="14"/>
  <c r="J23" i="14"/>
  <c r="A24" i="14"/>
  <c r="J158" i="14"/>
  <c r="A159" i="14"/>
  <c r="J385" i="14"/>
  <c r="A386" i="14"/>
  <c r="J2363" i="14"/>
  <c r="A2364" i="14"/>
  <c r="A65" i="14"/>
  <c r="J64" i="14"/>
  <c r="J848" i="14"/>
  <c r="A849" i="14"/>
  <c r="B157" i="14"/>
  <c r="B156" i="15"/>
  <c r="L233" i="12"/>
  <c r="K246" i="12"/>
  <c r="Z187" i="12"/>
  <c r="N149" i="14" s="1"/>
  <c r="F188" i="12"/>
  <c r="H188" i="12" s="1"/>
  <c r="D639" i="12"/>
  <c r="H551" i="12"/>
  <c r="C2211" i="12"/>
  <c r="D2211" i="12" s="1"/>
  <c r="C2441" i="12"/>
  <c r="D2441" i="12" s="1"/>
  <c r="C2681" i="12"/>
  <c r="D2681" i="12" s="1"/>
  <c r="B28" i="7"/>
  <c r="C651" i="12"/>
  <c r="D651" i="12" s="1"/>
  <c r="C1991" i="12"/>
  <c r="D1991" i="12" s="1"/>
  <c r="C781" i="12"/>
  <c r="D781" i="12" s="1"/>
  <c r="C1401" i="12"/>
  <c r="D1401" i="12" s="1"/>
  <c r="C921" i="12"/>
  <c r="D921" i="12" s="1"/>
  <c r="C1781" i="12"/>
  <c r="D1781" i="12" s="1"/>
  <c r="C1071" i="12"/>
  <c r="D1071" i="12" s="1"/>
  <c r="C1231" i="12"/>
  <c r="D1231" i="12" s="1"/>
  <c r="C1581" i="12"/>
  <c r="D1581" i="12" s="1"/>
  <c r="J2199" i="12"/>
  <c r="K2199" i="12" s="1"/>
  <c r="L2199" i="12" s="1"/>
  <c r="AE2199" i="12"/>
  <c r="J1569" i="12"/>
  <c r="K1569" i="12" s="1"/>
  <c r="L1569" i="12" s="1"/>
  <c r="AE1569" i="12"/>
  <c r="AE1979" i="12"/>
  <c r="J1979" i="12"/>
  <c r="K1979" i="12" s="1"/>
  <c r="L1979" i="12" s="1"/>
  <c r="AE2669" i="12"/>
  <c r="J2669" i="12"/>
  <c r="K2669" i="12" s="1"/>
  <c r="L2669" i="12" s="1"/>
  <c r="J2429" i="12"/>
  <c r="K2429" i="12" s="1"/>
  <c r="L2429" i="12" s="1"/>
  <c r="AE2429" i="12"/>
  <c r="AE757" i="12"/>
  <c r="J757" i="12"/>
  <c r="B22" i="14"/>
  <c r="B22" i="15"/>
  <c r="L255" i="12"/>
  <c r="M257" i="12" s="1"/>
  <c r="N257" i="12" s="1"/>
  <c r="L329" i="12"/>
  <c r="K406" i="12"/>
  <c r="J431" i="12"/>
  <c r="K505" i="12"/>
  <c r="AB186" i="12"/>
  <c r="C148" i="14" s="1"/>
  <c r="E148" i="14"/>
  <c r="J1219" i="12"/>
  <c r="K1219" i="12" s="1"/>
  <c r="L1219" i="12" s="1"/>
  <c r="AE1219" i="12"/>
  <c r="AE1769" i="12"/>
  <c r="J1769" i="12"/>
  <c r="K1769" i="12" s="1"/>
  <c r="L1769" i="12" s="1"/>
  <c r="D529" i="12"/>
  <c r="C542" i="12"/>
  <c r="I9" i="6" s="1"/>
  <c r="J909" i="12"/>
  <c r="K909" i="12" s="1"/>
  <c r="L909" i="12" s="1"/>
  <c r="AE909" i="12"/>
  <c r="J1389" i="12"/>
  <c r="K1389" i="12" s="1"/>
  <c r="L1389" i="12" s="1"/>
  <c r="AE1389" i="12"/>
  <c r="AE1059" i="12"/>
  <c r="J1059" i="12"/>
  <c r="K1059" i="12" s="1"/>
  <c r="L1059" i="12" s="1"/>
  <c r="J769" i="12"/>
  <c r="K769" i="12" s="1"/>
  <c r="L769" i="12" s="1"/>
  <c r="AE769" i="12"/>
  <c r="J478" i="14"/>
  <c r="A479" i="14"/>
  <c r="B37" i="14"/>
  <c r="B36" i="15"/>
  <c r="F13" i="6"/>
  <c r="F21" i="6"/>
  <c r="J1909" i="14"/>
  <c r="A1910" i="14"/>
  <c r="H347" i="12"/>
  <c r="AA347" i="12"/>
  <c r="F286" i="14" s="1"/>
  <c r="K615" i="12"/>
  <c r="AE345" i="12"/>
  <c r="B480" i="15"/>
  <c r="B481" i="14"/>
  <c r="E1489" i="12"/>
  <c r="Y1488" i="12"/>
  <c r="D1320" i="14" s="1"/>
  <c r="G447" i="12"/>
  <c r="G258" i="12"/>
  <c r="Y258" i="12" s="1"/>
  <c r="D212" i="14" s="1"/>
  <c r="G38" i="12"/>
  <c r="Y38" i="12" s="1"/>
  <c r="E1689" i="12"/>
  <c r="G1689" i="12" s="1"/>
  <c r="Y1688" i="12"/>
  <c r="D1503" i="14" s="1"/>
  <c r="E1310" i="12"/>
  <c r="G1310" i="12" s="1"/>
  <c r="Y1309" i="12"/>
  <c r="D1150" i="14" s="1"/>
  <c r="D286" i="14"/>
  <c r="G348" i="12"/>
  <c r="E58" i="14"/>
  <c r="D58" i="14"/>
  <c r="F59" i="14"/>
  <c r="E39" i="12"/>
  <c r="AA39" i="12" s="1"/>
  <c r="B12" i="6"/>
  <c r="B11" i="6" s="1"/>
  <c r="C15" i="15"/>
  <c r="D583" i="14"/>
  <c r="D373" i="14"/>
  <c r="E448" i="12"/>
  <c r="E828" i="12"/>
  <c r="Y827" i="12"/>
  <c r="Y8" i="12"/>
  <c r="E9" i="12"/>
  <c r="AA9" i="12" s="1"/>
  <c r="D1319" i="14"/>
  <c r="D1697" i="14"/>
  <c r="H14" i="14"/>
  <c r="I14" i="14"/>
  <c r="D31" i="14"/>
  <c r="E31" i="14"/>
  <c r="E188" i="12"/>
  <c r="Y187" i="12"/>
  <c r="F15" i="14"/>
  <c r="D211" i="14"/>
  <c r="AB257" i="12"/>
  <c r="C211" i="14" s="1"/>
  <c r="E211" i="14"/>
  <c r="G1899" i="12"/>
  <c r="E1900" i="12" s="1"/>
  <c r="G1900" i="12" s="1"/>
  <c r="G2589" i="12"/>
  <c r="Y2589" i="12" s="1"/>
  <c r="D2356" i="14" s="1"/>
  <c r="G1489" i="12"/>
  <c r="G78" i="12"/>
  <c r="G687" i="12"/>
  <c r="Y447" i="12"/>
  <c r="AB77" i="12"/>
  <c r="C58" i="14" s="1"/>
  <c r="AB37" i="12"/>
  <c r="C31" i="14" s="1"/>
  <c r="Y1898" i="12"/>
  <c r="G2349" i="12"/>
  <c r="E2350" i="12" s="1"/>
  <c r="G2350" i="12" s="1"/>
  <c r="E1490" i="12"/>
  <c r="Y1489" i="12"/>
  <c r="Z259" i="12"/>
  <c r="F260" i="12"/>
  <c r="N212" i="14"/>
  <c r="F82" i="12"/>
  <c r="H82" i="12" s="1"/>
  <c r="Z82" i="12" s="1"/>
  <c r="N63" i="14" s="1"/>
  <c r="Z81" i="12"/>
  <c r="N62" i="14" s="1"/>
  <c r="O80" i="12"/>
  <c r="P80" i="12" s="1"/>
  <c r="AC80" i="12" s="1"/>
  <c r="K61" i="14" s="1"/>
  <c r="D61" i="15" s="1"/>
  <c r="M81" i="12"/>
  <c r="N81" i="12" s="1"/>
  <c r="N33" i="14"/>
  <c r="H40" i="12"/>
  <c r="O39" i="12"/>
  <c r="P39" i="12" s="1"/>
  <c r="AC39" i="12" s="1"/>
  <c r="K33" i="14" s="1"/>
  <c r="D33" i="15" s="1"/>
  <c r="M40" i="12"/>
  <c r="N40" i="12" s="1"/>
  <c r="E2118" i="12"/>
  <c r="Y2117" i="12"/>
  <c r="D2124" i="14"/>
  <c r="E1141" i="12"/>
  <c r="G1141" i="12" s="1"/>
  <c r="Y1140" i="12"/>
  <c r="E130" i="12"/>
  <c r="G130" i="12" s="1"/>
  <c r="Y130" i="12" s="1"/>
  <c r="Y129" i="12"/>
  <c r="B845" i="15"/>
  <c r="B846" i="14"/>
  <c r="B1505" i="15"/>
  <c r="B1506" i="14"/>
  <c r="D477" i="14"/>
  <c r="D842" i="14"/>
  <c r="E979" i="12"/>
  <c r="B1700" i="15"/>
  <c r="B1701" i="14"/>
  <c r="B2127" i="14"/>
  <c r="B2126" i="15"/>
  <c r="B103" i="14"/>
  <c r="B102" i="15"/>
  <c r="B710" i="15"/>
  <c r="B711" i="14"/>
  <c r="B1324" i="14"/>
  <c r="B1323" i="15"/>
  <c r="B1912" i="15"/>
  <c r="B1913" i="14"/>
  <c r="M9" i="12"/>
  <c r="N9" i="12" s="1"/>
  <c r="O8" i="12"/>
  <c r="P8" i="12" s="1"/>
  <c r="AC8" i="12" s="1"/>
  <c r="K15" i="14" s="1"/>
  <c r="D16" i="15" s="1"/>
  <c r="Y1899" i="12"/>
  <c r="B993" i="15"/>
  <c r="B994" i="14"/>
  <c r="B1151" i="15"/>
  <c r="B1152" i="14"/>
  <c r="B377" i="15"/>
  <c r="B378" i="14"/>
  <c r="B2359" i="14"/>
  <c r="B2358" i="15"/>
  <c r="B215" i="15"/>
  <c r="B216" i="14"/>
  <c r="N17" i="14"/>
  <c r="B291" i="14"/>
  <c r="B290" i="15"/>
  <c r="B62" i="15"/>
  <c r="B63" i="14"/>
  <c r="B593" i="15"/>
  <c r="B594" i="14"/>
  <c r="H11" i="12"/>
  <c r="G562" i="12"/>
  <c r="Y978" i="12"/>
  <c r="A850" i="14" l="1"/>
  <c r="J849" i="14"/>
  <c r="A160" i="14"/>
  <c r="J159" i="14"/>
  <c r="A715" i="14"/>
  <c r="J714" i="14"/>
  <c r="A1326" i="14"/>
  <c r="J1325" i="14"/>
  <c r="F98" i="14"/>
  <c r="AA188" i="12"/>
  <c r="F150" i="14" s="1"/>
  <c r="J1154" i="14"/>
  <c r="A1155" i="14"/>
  <c r="A387" i="14"/>
  <c r="J386" i="14"/>
  <c r="A25" i="14"/>
  <c r="J25" i="14" s="1"/>
  <c r="J24" i="14"/>
  <c r="J1707" i="14"/>
  <c r="A1708" i="14"/>
  <c r="J108" i="14"/>
  <c r="A109" i="14"/>
  <c r="J1000" i="14"/>
  <c r="A1001" i="14"/>
  <c r="A219" i="14"/>
  <c r="J218" i="14"/>
  <c r="A2131" i="14"/>
  <c r="J2130" i="14"/>
  <c r="A2365" i="14"/>
  <c r="J2364" i="14"/>
  <c r="J295" i="14"/>
  <c r="A296" i="14"/>
  <c r="I97" i="14"/>
  <c r="H97" i="14"/>
  <c r="J40" i="14"/>
  <c r="A41" i="14"/>
  <c r="J592" i="14"/>
  <c r="A593" i="14"/>
  <c r="F129" i="12"/>
  <c r="Z128" i="12"/>
  <c r="J65" i="14"/>
  <c r="A66" i="14"/>
  <c r="L125" i="12"/>
  <c r="M127" i="12" s="1"/>
  <c r="N127" i="12" s="1"/>
  <c r="L175" i="12"/>
  <c r="J1511" i="14"/>
  <c r="A1512" i="14"/>
  <c r="E259" i="12"/>
  <c r="G259" i="12" s="1"/>
  <c r="Y2349" i="12"/>
  <c r="D2125" i="14" s="1"/>
  <c r="H21" i="6"/>
  <c r="H13" i="6"/>
  <c r="J1910" i="14"/>
  <c r="A1911" i="14"/>
  <c r="J479" i="14"/>
  <c r="A480" i="14"/>
  <c r="H148" i="14"/>
  <c r="I148" i="14"/>
  <c r="AE1581" i="12"/>
  <c r="J1581" i="12"/>
  <c r="K1581" i="12" s="1"/>
  <c r="L1581" i="12" s="1"/>
  <c r="J1071" i="12"/>
  <c r="K1071" i="12" s="1"/>
  <c r="L1071" i="12" s="1"/>
  <c r="AE1071" i="12"/>
  <c r="J921" i="12"/>
  <c r="K921" i="12" s="1"/>
  <c r="L921" i="12" s="1"/>
  <c r="AE921" i="12"/>
  <c r="J781" i="12"/>
  <c r="K781" i="12" s="1"/>
  <c r="L781" i="12" s="1"/>
  <c r="AE781" i="12"/>
  <c r="J651" i="12"/>
  <c r="K651" i="12" s="1"/>
  <c r="L651" i="12" s="1"/>
  <c r="AE651" i="12"/>
  <c r="J2681" i="12"/>
  <c r="K2681" i="12" s="1"/>
  <c r="L2681" i="12" s="1"/>
  <c r="AE2681" i="12"/>
  <c r="AE2211" i="12"/>
  <c r="J2211" i="12"/>
  <c r="K2211" i="12" s="1"/>
  <c r="L2211" i="12" s="1"/>
  <c r="Z188" i="12"/>
  <c r="N150" i="14" s="1"/>
  <c r="F189" i="12"/>
  <c r="H189" i="12" s="1"/>
  <c r="F190" i="12" s="1"/>
  <c r="H190" i="12" s="1"/>
  <c r="Z190" i="12" s="1"/>
  <c r="L184" i="12"/>
  <c r="M186" i="12" s="1"/>
  <c r="N186" i="12" s="1"/>
  <c r="L246" i="12"/>
  <c r="B158" i="14"/>
  <c r="B157" i="15"/>
  <c r="C664" i="12"/>
  <c r="J9" i="6" s="1"/>
  <c r="L615" i="12"/>
  <c r="F348" i="12"/>
  <c r="Z347" i="12"/>
  <c r="B38" i="14"/>
  <c r="B37" i="15"/>
  <c r="AE529" i="12"/>
  <c r="AE444" i="12" s="1"/>
  <c r="J529" i="12"/>
  <c r="D542" i="12"/>
  <c r="D543" i="12" s="1"/>
  <c r="D444" i="12"/>
  <c r="F446" i="12" s="1"/>
  <c r="C148" i="15"/>
  <c r="F12" i="6"/>
  <c r="F11" i="6" s="1"/>
  <c r="L505" i="12"/>
  <c r="L406" i="12"/>
  <c r="K431" i="12"/>
  <c r="M258" i="12"/>
  <c r="N258" i="12" s="1"/>
  <c r="O257" i="12"/>
  <c r="P257" i="12" s="1"/>
  <c r="AC257" i="12" s="1"/>
  <c r="K211" i="14" s="1"/>
  <c r="D211" i="15" s="1"/>
  <c r="B23" i="14"/>
  <c r="B23" i="15"/>
  <c r="K757" i="12"/>
  <c r="J1231" i="12"/>
  <c r="K1231" i="12" s="1"/>
  <c r="L1231" i="12" s="1"/>
  <c r="AE1231" i="12"/>
  <c r="AE1781" i="12"/>
  <c r="J1781" i="12"/>
  <c r="K1781" i="12" s="1"/>
  <c r="L1781" i="12" s="1"/>
  <c r="J1401" i="12"/>
  <c r="K1401" i="12" s="1"/>
  <c r="L1401" i="12" s="1"/>
  <c r="AE1401" i="12"/>
  <c r="J1991" i="12"/>
  <c r="K1991" i="12" s="1"/>
  <c r="L1991" i="12" s="1"/>
  <c r="AE1991" i="12"/>
  <c r="C1593" i="12"/>
  <c r="D1593" i="12" s="1"/>
  <c r="C1083" i="12"/>
  <c r="C2693" i="12"/>
  <c r="D2693" i="12" s="1"/>
  <c r="C793" i="12"/>
  <c r="C2453" i="12"/>
  <c r="D2453" i="12" s="1"/>
  <c r="B29" i="7"/>
  <c r="C1793" i="12"/>
  <c r="D1793" i="12" s="1"/>
  <c r="C1413" i="12"/>
  <c r="D1413" i="12" s="1"/>
  <c r="C2223" i="12"/>
  <c r="D2223" i="12" s="1"/>
  <c r="C2003" i="12"/>
  <c r="D2003" i="12" s="1"/>
  <c r="C933" i="12"/>
  <c r="C1243" i="12"/>
  <c r="D1243" i="12" s="1"/>
  <c r="H681" i="12"/>
  <c r="J2441" i="12"/>
  <c r="K2441" i="12" s="1"/>
  <c r="L2441" i="12" s="1"/>
  <c r="AE2441" i="12"/>
  <c r="AE639" i="12"/>
  <c r="AE554" i="12" s="1"/>
  <c r="J639" i="12"/>
  <c r="D664" i="12"/>
  <c r="D665" i="12" s="1"/>
  <c r="D554" i="12"/>
  <c r="F556" i="12" s="1"/>
  <c r="B481" i="15"/>
  <c r="B482" i="14"/>
  <c r="E212" i="14"/>
  <c r="H212" i="14" s="1"/>
  <c r="E2590" i="12"/>
  <c r="G2590" i="12" s="1"/>
  <c r="Y2590" i="12" s="1"/>
  <c r="D2357" i="14" s="1"/>
  <c r="AB258" i="12"/>
  <c r="C212" i="14" s="1"/>
  <c r="C212" i="15" s="1"/>
  <c r="G9" i="12"/>
  <c r="E10" i="12" s="1"/>
  <c r="AA10" i="12" s="1"/>
  <c r="G39" i="12"/>
  <c r="E40" i="12" s="1"/>
  <c r="AA40" i="12" s="1"/>
  <c r="F34" i="14" s="1"/>
  <c r="E1690" i="12"/>
  <c r="G1690" i="12" s="1"/>
  <c r="Y1690" i="12" s="1"/>
  <c r="D1505" i="14" s="1"/>
  <c r="Y1689" i="12"/>
  <c r="D1504" i="14" s="1"/>
  <c r="C58" i="15"/>
  <c r="D12" i="6"/>
  <c r="D11" i="6" s="1"/>
  <c r="E688" i="12"/>
  <c r="Y687" i="12"/>
  <c r="E79" i="12"/>
  <c r="AA79" i="12" s="1"/>
  <c r="F60" i="14" s="1"/>
  <c r="Y78" i="12"/>
  <c r="G12" i="6"/>
  <c r="G11" i="6" s="1"/>
  <c r="C211" i="15"/>
  <c r="E260" i="12"/>
  <c r="G260" i="12" s="1"/>
  <c r="Y260" i="12" s="1"/>
  <c r="D214" i="14" s="1"/>
  <c r="E15" i="14"/>
  <c r="D15" i="14"/>
  <c r="D707" i="14"/>
  <c r="D32" i="14"/>
  <c r="E32" i="14"/>
  <c r="I32" i="14" s="1"/>
  <c r="AB38" i="12"/>
  <c r="C32" i="14" s="1"/>
  <c r="C32" i="15" s="1"/>
  <c r="I58" i="14"/>
  <c r="H58" i="14"/>
  <c r="E349" i="12"/>
  <c r="Y348" i="12"/>
  <c r="Y1310" i="12"/>
  <c r="D1151" i="14" s="1"/>
  <c r="E1311" i="12"/>
  <c r="G1311" i="12" s="1"/>
  <c r="Y1311" i="12" s="1"/>
  <c r="D149" i="14"/>
  <c r="E149" i="14"/>
  <c r="AB187" i="12"/>
  <c r="C149" i="14" s="1"/>
  <c r="C149" i="15" s="1"/>
  <c r="D1698" i="14"/>
  <c r="C31" i="15"/>
  <c r="C12" i="6"/>
  <c r="C11" i="6" s="1"/>
  <c r="D374" i="14"/>
  <c r="H211" i="14"/>
  <c r="I211" i="14"/>
  <c r="I31" i="14"/>
  <c r="H31" i="14"/>
  <c r="F16" i="14"/>
  <c r="G828" i="12"/>
  <c r="F33" i="14"/>
  <c r="AA259" i="12"/>
  <c r="F213" i="14" s="1"/>
  <c r="AB8" i="12"/>
  <c r="C15" i="14" s="1"/>
  <c r="C16" i="15" s="1"/>
  <c r="G188" i="12"/>
  <c r="Y259" i="12"/>
  <c r="D213" i="14" s="1"/>
  <c r="G448" i="12"/>
  <c r="D1321" i="14"/>
  <c r="G1490" i="12"/>
  <c r="G979" i="12"/>
  <c r="Y979" i="12" s="1"/>
  <c r="D844" i="14" s="1"/>
  <c r="N213" i="14"/>
  <c r="H260" i="12"/>
  <c r="F83" i="12"/>
  <c r="H83" i="12" s="1"/>
  <c r="O81" i="12"/>
  <c r="P81" i="12" s="1"/>
  <c r="AC81" i="12" s="1"/>
  <c r="K62" i="14" s="1"/>
  <c r="D62" i="15" s="1"/>
  <c r="M82" i="12"/>
  <c r="N82" i="12" s="1"/>
  <c r="Z40" i="12"/>
  <c r="F41" i="12"/>
  <c r="M41" i="12"/>
  <c r="O40" i="12"/>
  <c r="P40" i="12" s="1"/>
  <c r="AC40" i="12" s="1"/>
  <c r="K34" i="14" s="1"/>
  <c r="D34" i="15" s="1"/>
  <c r="N41" i="12"/>
  <c r="E1901" i="12"/>
  <c r="Y1900" i="12"/>
  <c r="E2351" i="12"/>
  <c r="Y2350" i="12"/>
  <c r="E563" i="12"/>
  <c r="G563" i="12" s="1"/>
  <c r="Y563" i="12" s="1"/>
  <c r="Y562" i="12"/>
  <c r="D843" i="14"/>
  <c r="B379" i="14"/>
  <c r="B378" i="15"/>
  <c r="B1153" i="14"/>
  <c r="B1152" i="15"/>
  <c r="D1699" i="14"/>
  <c r="B1914" i="14"/>
  <c r="B1913" i="15"/>
  <c r="B846" i="15"/>
  <c r="B847" i="14"/>
  <c r="D99" i="14"/>
  <c r="D100" i="14"/>
  <c r="E1142" i="12"/>
  <c r="G1142" i="12" s="1"/>
  <c r="Y1142" i="12" s="1"/>
  <c r="G2118" i="12"/>
  <c r="F12" i="12"/>
  <c r="H12" i="12" s="1"/>
  <c r="Z12" i="12" s="1"/>
  <c r="N19" i="14" s="1"/>
  <c r="Z11" i="12"/>
  <c r="B595" i="14"/>
  <c r="B594" i="15"/>
  <c r="B63" i="15"/>
  <c r="B64" i="14"/>
  <c r="B292" i="14"/>
  <c r="B291" i="15"/>
  <c r="B217" i="14"/>
  <c r="B216" i="15"/>
  <c r="B2360" i="14"/>
  <c r="B2359" i="15"/>
  <c r="B995" i="14"/>
  <c r="B994" i="15"/>
  <c r="M10" i="12"/>
  <c r="N10" i="12" s="1"/>
  <c r="O9" i="12"/>
  <c r="P9" i="12" s="1"/>
  <c r="AC9" i="12" s="1"/>
  <c r="K16" i="14" s="1"/>
  <c r="D17" i="15" s="1"/>
  <c r="B1325" i="14"/>
  <c r="B1324" i="15"/>
  <c r="B711" i="15"/>
  <c r="B712" i="14"/>
  <c r="B104" i="14"/>
  <c r="B103" i="15"/>
  <c r="B2128" i="14"/>
  <c r="B2127" i="15"/>
  <c r="B1701" i="15"/>
  <c r="B1702" i="14"/>
  <c r="B1507" i="14"/>
  <c r="B1506" i="15"/>
  <c r="E131" i="12"/>
  <c r="D992" i="14"/>
  <c r="D1904" i="14"/>
  <c r="Y1141" i="12"/>
  <c r="A1513" i="14" l="1"/>
  <c r="J1512" i="14"/>
  <c r="A67" i="14"/>
  <c r="J66" i="14"/>
  <c r="A594" i="14"/>
  <c r="J593" i="14"/>
  <c r="J296" i="14"/>
  <c r="A297" i="14"/>
  <c r="J1001" i="14"/>
  <c r="A1002" i="14"/>
  <c r="A1709" i="14"/>
  <c r="J1708" i="14"/>
  <c r="A1327" i="14"/>
  <c r="J1326" i="14"/>
  <c r="A161" i="14"/>
  <c r="J160" i="14"/>
  <c r="H129" i="12"/>
  <c r="AA129" i="12"/>
  <c r="A2366" i="14"/>
  <c r="J2365" i="14"/>
  <c r="I212" i="14"/>
  <c r="J2131" i="14"/>
  <c r="A2132" i="14"/>
  <c r="J387" i="14"/>
  <c r="A388" i="14"/>
  <c r="M128" i="12"/>
  <c r="N128" i="12" s="1"/>
  <c r="O127" i="12"/>
  <c r="P127" i="12" s="1"/>
  <c r="AC127" i="12" s="1"/>
  <c r="K97" i="14" s="1"/>
  <c r="D97" i="15" s="1"/>
  <c r="J219" i="14"/>
  <c r="A220" i="14"/>
  <c r="Z189" i="12"/>
  <c r="N151" i="14" s="1"/>
  <c r="N98" i="14"/>
  <c r="E98" i="14"/>
  <c r="A42" i="14"/>
  <c r="J41" i="14"/>
  <c r="A110" i="14"/>
  <c r="J109" i="14"/>
  <c r="A1156" i="14"/>
  <c r="J1155" i="14"/>
  <c r="AB128" i="12"/>
  <c r="C98" i="14" s="1"/>
  <c r="C98" i="15" s="1"/>
  <c r="J715" i="14"/>
  <c r="A716" i="14"/>
  <c r="J850" i="14"/>
  <c r="A851" i="14"/>
  <c r="E2591" i="12"/>
  <c r="AA556" i="12"/>
  <c r="H556" i="12"/>
  <c r="K639" i="12"/>
  <c r="J664" i="12"/>
  <c r="J1243" i="12"/>
  <c r="K1243" i="12" s="1"/>
  <c r="L1243" i="12" s="1"/>
  <c r="AE1243" i="12"/>
  <c r="AE2003" i="12"/>
  <c r="J2003" i="12"/>
  <c r="K2003" i="12" s="1"/>
  <c r="L2003" i="12" s="1"/>
  <c r="AE1413" i="12"/>
  <c r="J1413" i="12"/>
  <c r="K1413" i="12" s="1"/>
  <c r="L1413" i="12" s="1"/>
  <c r="C945" i="12"/>
  <c r="D945" i="12" s="1"/>
  <c r="C2015" i="12"/>
  <c r="D2015" i="12" s="1"/>
  <c r="C1805" i="12"/>
  <c r="D1805" i="12" s="1"/>
  <c r="C1605" i="12"/>
  <c r="D1605" i="12" s="1"/>
  <c r="C1255" i="12"/>
  <c r="C1095" i="12"/>
  <c r="D1095" i="12" s="1"/>
  <c r="B30" i="7"/>
  <c r="C1425" i="12"/>
  <c r="D1425" i="12" s="1"/>
  <c r="C2465" i="12"/>
  <c r="D2465" i="12" s="1"/>
  <c r="C2235" i="12"/>
  <c r="D2235" i="12" s="1"/>
  <c r="C2705" i="12"/>
  <c r="D2705" i="12" s="1"/>
  <c r="H821" i="12"/>
  <c r="D793" i="12"/>
  <c r="C806" i="12"/>
  <c r="K9" i="6" s="1"/>
  <c r="D1083" i="12"/>
  <c r="H446" i="12"/>
  <c r="AA446" i="12"/>
  <c r="K529" i="12"/>
  <c r="J542" i="12"/>
  <c r="N286" i="14"/>
  <c r="AB347" i="12"/>
  <c r="C286" i="14" s="1"/>
  <c r="E286" i="14"/>
  <c r="B159" i="14"/>
  <c r="B158" i="15"/>
  <c r="O186" i="12"/>
  <c r="P186" i="12" s="1"/>
  <c r="AC186" i="12" s="1"/>
  <c r="K148" i="14" s="1"/>
  <c r="D148" i="15" s="1"/>
  <c r="M187" i="12"/>
  <c r="N187" i="12" s="1"/>
  <c r="J13" i="6"/>
  <c r="J21" i="6"/>
  <c r="D933" i="12"/>
  <c r="J2223" i="12"/>
  <c r="K2223" i="12" s="1"/>
  <c r="L2223" i="12" s="1"/>
  <c r="AE2223" i="12"/>
  <c r="AE1793" i="12"/>
  <c r="J1793" i="12"/>
  <c r="K1793" i="12" s="1"/>
  <c r="L1793" i="12" s="1"/>
  <c r="J2453" i="12"/>
  <c r="K2453" i="12" s="1"/>
  <c r="L2453" i="12" s="1"/>
  <c r="AE2453" i="12"/>
  <c r="J2693" i="12"/>
  <c r="K2693" i="12" s="1"/>
  <c r="L2693" i="12" s="1"/>
  <c r="AE2693" i="12"/>
  <c r="J1593" i="12"/>
  <c r="K1593" i="12" s="1"/>
  <c r="L1593" i="12" s="1"/>
  <c r="AE1593" i="12"/>
  <c r="L757" i="12"/>
  <c r="B24" i="15"/>
  <c r="B24" i="14"/>
  <c r="O258" i="12"/>
  <c r="P258" i="12" s="1"/>
  <c r="AC258" i="12" s="1"/>
  <c r="K212" i="14" s="1"/>
  <c r="D212" i="15" s="1"/>
  <c r="M259" i="12"/>
  <c r="N259" i="12" s="1"/>
  <c r="L345" i="12"/>
  <c r="M347" i="12" s="1"/>
  <c r="N347" i="12" s="1"/>
  <c r="L431" i="12"/>
  <c r="I13" i="6"/>
  <c r="I21" i="6"/>
  <c r="B38" i="15"/>
  <c r="B39" i="14"/>
  <c r="H348" i="12"/>
  <c r="AA348" i="12"/>
  <c r="J480" i="14"/>
  <c r="A481" i="14"/>
  <c r="J1911" i="14"/>
  <c r="A1912" i="14"/>
  <c r="B483" i="14"/>
  <c r="B482" i="15"/>
  <c r="E1312" i="12"/>
  <c r="G1312" i="12" s="1"/>
  <c r="Y1312" i="12" s="1"/>
  <c r="D1153" i="14" s="1"/>
  <c r="E980" i="12"/>
  <c r="AA260" i="12"/>
  <c r="F214" i="14" s="1"/>
  <c r="Y39" i="12"/>
  <c r="AB39" i="12" s="1"/>
  <c r="C33" i="14" s="1"/>
  <c r="C33" i="15" s="1"/>
  <c r="G688" i="12"/>
  <c r="Y688" i="12" s="1"/>
  <c r="D585" i="14" s="1"/>
  <c r="AB259" i="12"/>
  <c r="C213" i="14" s="1"/>
  <c r="C213" i="15" s="1"/>
  <c r="G40" i="12"/>
  <c r="E41" i="12" s="1"/>
  <c r="G41" i="12" s="1"/>
  <c r="Y9" i="12"/>
  <c r="AB9" i="12" s="1"/>
  <c r="C16" i="14" s="1"/>
  <c r="C17" i="15" s="1"/>
  <c r="I149" i="14"/>
  <c r="H149" i="14"/>
  <c r="H32" i="14"/>
  <c r="G349" i="12"/>
  <c r="G10" i="12"/>
  <c r="Y10" i="12" s="1"/>
  <c r="AB10" i="12" s="1"/>
  <c r="C17" i="14" s="1"/>
  <c r="C18" i="15" s="1"/>
  <c r="G79" i="12"/>
  <c r="Y79" i="12" s="1"/>
  <c r="E60" i="14" s="1"/>
  <c r="E213" i="14"/>
  <c r="D33" i="14"/>
  <c r="E33" i="14"/>
  <c r="E829" i="12"/>
  <c r="Y828" i="12"/>
  <c r="D287" i="14"/>
  <c r="E350" i="12"/>
  <c r="F17" i="14"/>
  <c r="E59" i="14"/>
  <c r="D59" i="14"/>
  <c r="AB78" i="12"/>
  <c r="C59" i="14" s="1"/>
  <c r="C59" i="15" s="1"/>
  <c r="G980" i="12"/>
  <c r="Y980" i="12" s="1"/>
  <c r="D845" i="14" s="1"/>
  <c r="Y448" i="12"/>
  <c r="E449" i="12"/>
  <c r="E189" i="12"/>
  <c r="AA189" i="12" s="1"/>
  <c r="Y188" i="12"/>
  <c r="I15" i="14"/>
  <c r="H15" i="14"/>
  <c r="D16" i="14"/>
  <c r="E16" i="14"/>
  <c r="E261" i="12"/>
  <c r="G261" i="12" s="1"/>
  <c r="Y261" i="12" s="1"/>
  <c r="D215" i="14" s="1"/>
  <c r="D584" i="14"/>
  <c r="E1691" i="12"/>
  <c r="G1691" i="12" s="1"/>
  <c r="Y349" i="12"/>
  <c r="Y40" i="12"/>
  <c r="D34" i="14" s="1"/>
  <c r="G2351" i="12"/>
  <c r="E2352" i="12" s="1"/>
  <c r="E1491" i="12"/>
  <c r="Y1490" i="12"/>
  <c r="F261" i="12"/>
  <c r="H261" i="12" s="1"/>
  <c r="Z260" i="12"/>
  <c r="G131" i="12"/>
  <c r="Y131" i="12" s="1"/>
  <c r="Z83" i="12"/>
  <c r="N64" i="14" s="1"/>
  <c r="F84" i="12"/>
  <c r="H84" i="12" s="1"/>
  <c r="O82" i="12"/>
  <c r="P82" i="12" s="1"/>
  <c r="AC82" i="12" s="1"/>
  <c r="K63" i="14" s="1"/>
  <c r="D63" i="15" s="1"/>
  <c r="M83" i="12"/>
  <c r="N83" i="12" s="1"/>
  <c r="H41" i="12"/>
  <c r="Z41" i="12" s="1"/>
  <c r="N35" i="14" s="1"/>
  <c r="N34" i="14"/>
  <c r="M42" i="12"/>
  <c r="N42" i="12" s="1"/>
  <c r="O41" i="12"/>
  <c r="D479" i="14"/>
  <c r="D993" i="14"/>
  <c r="B1703" i="14"/>
  <c r="B1702" i="15"/>
  <c r="B2128" i="15"/>
  <c r="B2129" i="14"/>
  <c r="B2361" i="14"/>
  <c r="B2360" i="15"/>
  <c r="B218" i="14"/>
  <c r="B217" i="15"/>
  <c r="B293" i="14"/>
  <c r="B292" i="15"/>
  <c r="B596" i="14"/>
  <c r="B595" i="15"/>
  <c r="E1143" i="12"/>
  <c r="B847" i="15"/>
  <c r="B848" i="14"/>
  <c r="F191" i="12"/>
  <c r="B1154" i="14"/>
  <c r="B1153" i="15"/>
  <c r="D478" i="14"/>
  <c r="D2126" i="14"/>
  <c r="G2591" i="12"/>
  <c r="D101" i="14"/>
  <c r="B1507" i="15"/>
  <c r="B1508" i="14"/>
  <c r="B104" i="15"/>
  <c r="B105" i="14"/>
  <c r="B712" i="15"/>
  <c r="B713" i="14"/>
  <c r="B1326" i="14"/>
  <c r="B1325" i="15"/>
  <c r="M11" i="12"/>
  <c r="N11" i="12" s="1"/>
  <c r="O10" i="12"/>
  <c r="P10" i="12" s="1"/>
  <c r="AC10" i="12" s="1"/>
  <c r="K17" i="14" s="1"/>
  <c r="D18" i="15" s="1"/>
  <c r="B995" i="15"/>
  <c r="B996" i="14"/>
  <c r="B65" i="14"/>
  <c r="B64" i="15"/>
  <c r="N18" i="14"/>
  <c r="F13" i="12"/>
  <c r="H13" i="12" s="1"/>
  <c r="E2119" i="12"/>
  <c r="Y2118" i="12"/>
  <c r="D994" i="14"/>
  <c r="B1914" i="15"/>
  <c r="B1915" i="14"/>
  <c r="N152" i="14"/>
  <c r="B380" i="14"/>
  <c r="B379" i="15"/>
  <c r="D1152" i="14"/>
  <c r="E564" i="12"/>
  <c r="D1700" i="14"/>
  <c r="G1901" i="12"/>
  <c r="A2133" i="14" l="1"/>
  <c r="J2132" i="14"/>
  <c r="M129" i="12"/>
  <c r="N129" i="12" s="1"/>
  <c r="O128" i="12"/>
  <c r="P128" i="12" s="1"/>
  <c r="AC128" i="12" s="1"/>
  <c r="K98" i="14" s="1"/>
  <c r="D98" i="15" s="1"/>
  <c r="A2367" i="14"/>
  <c r="J2366" i="14"/>
  <c r="A162" i="14"/>
  <c r="J161" i="14"/>
  <c r="A1710" i="14"/>
  <c r="J1709" i="14"/>
  <c r="J67" i="14"/>
  <c r="A68" i="14"/>
  <c r="AB79" i="12"/>
  <c r="C60" i="14" s="1"/>
  <c r="C60" i="15" s="1"/>
  <c r="J716" i="14"/>
  <c r="A717" i="14"/>
  <c r="J1156" i="14"/>
  <c r="A1157" i="14"/>
  <c r="J42" i="14"/>
  <c r="A43" i="14"/>
  <c r="J220" i="14"/>
  <c r="A221" i="14"/>
  <c r="A389" i="14"/>
  <c r="J388" i="14"/>
  <c r="F99" i="14"/>
  <c r="J1002" i="14"/>
  <c r="A1003" i="14"/>
  <c r="A852" i="14"/>
  <c r="J851" i="14"/>
  <c r="J110" i="14"/>
  <c r="A111" i="14"/>
  <c r="A298" i="14"/>
  <c r="J297" i="14"/>
  <c r="D60" i="14"/>
  <c r="C958" i="12"/>
  <c r="I98" i="14"/>
  <c r="H98" i="14"/>
  <c r="Z129" i="12"/>
  <c r="AB129" i="12" s="1"/>
  <c r="C99" i="14" s="1"/>
  <c r="C99" i="15" s="1"/>
  <c r="F130" i="12"/>
  <c r="AA130" i="12" s="1"/>
  <c r="J1327" i="14"/>
  <c r="A1328" i="14"/>
  <c r="A595" i="14"/>
  <c r="J594" i="14"/>
  <c r="A1514" i="14"/>
  <c r="J1513" i="14"/>
  <c r="E1313" i="12"/>
  <c r="AB260" i="12"/>
  <c r="C214" i="14" s="1"/>
  <c r="C214" i="15" s="1"/>
  <c r="J1912" i="14"/>
  <c r="A1913" i="14"/>
  <c r="J481" i="14"/>
  <c r="A482" i="14"/>
  <c r="F287" i="14"/>
  <c r="B40" i="14"/>
  <c r="B39" i="15"/>
  <c r="O259" i="12"/>
  <c r="P259" i="12" s="1"/>
  <c r="AC259" i="12" s="1"/>
  <c r="K213" i="14" s="1"/>
  <c r="D213" i="15" s="1"/>
  <c r="M260" i="12"/>
  <c r="N260" i="12" s="1"/>
  <c r="B25" i="14"/>
  <c r="D29" i="20" s="1"/>
  <c r="B25" i="15"/>
  <c r="B160" i="14"/>
  <c r="B159" i="15"/>
  <c r="C286" i="15"/>
  <c r="H12" i="6"/>
  <c r="H11" i="6" s="1"/>
  <c r="F373" i="14"/>
  <c r="J2705" i="12"/>
  <c r="K2705" i="12" s="1"/>
  <c r="L2705" i="12" s="1"/>
  <c r="AE2705" i="12"/>
  <c r="J2465" i="12"/>
  <c r="K2465" i="12" s="1"/>
  <c r="L2465" i="12" s="1"/>
  <c r="AE2465" i="12"/>
  <c r="C2027" i="12"/>
  <c r="D2027" i="12" s="1"/>
  <c r="C1617" i="12"/>
  <c r="C1817" i="12"/>
  <c r="D1817" i="12" s="1"/>
  <c r="B31" i="7"/>
  <c r="C1107" i="12"/>
  <c r="C2717" i="12"/>
  <c r="D2717" i="12" s="1"/>
  <c r="C2477" i="12"/>
  <c r="D2477" i="12" s="1"/>
  <c r="C2247" i="12"/>
  <c r="D2247" i="12" s="1"/>
  <c r="C1267" i="12"/>
  <c r="D1267" i="12" s="1"/>
  <c r="C1437" i="12"/>
  <c r="H971" i="12"/>
  <c r="D1255" i="12"/>
  <c r="J1805" i="12"/>
  <c r="K1805" i="12" s="1"/>
  <c r="L1805" i="12" s="1"/>
  <c r="AE1805" i="12"/>
  <c r="J945" i="12"/>
  <c r="K945" i="12" s="1"/>
  <c r="L945" i="12" s="1"/>
  <c r="AE945" i="12"/>
  <c r="L639" i="12"/>
  <c r="K664" i="12"/>
  <c r="F472" i="14"/>
  <c r="Z348" i="12"/>
  <c r="AB348" i="12" s="1"/>
  <c r="C287" i="14" s="1"/>
  <c r="C287" i="15" s="1"/>
  <c r="F349" i="12"/>
  <c r="M348" i="12"/>
  <c r="N348" i="12" s="1"/>
  <c r="O347" i="12"/>
  <c r="P347" i="12" s="1"/>
  <c r="AC347" i="12" s="1"/>
  <c r="K286" i="14" s="1"/>
  <c r="D286" i="15" s="1"/>
  <c r="J933" i="12"/>
  <c r="AE933" i="12"/>
  <c r="D824" i="12"/>
  <c r="F826" i="12" s="1"/>
  <c r="D958" i="12"/>
  <c r="M188" i="12"/>
  <c r="N188" i="12" s="1"/>
  <c r="O187" i="12"/>
  <c r="P187" i="12" s="1"/>
  <c r="AC187" i="12" s="1"/>
  <c r="K149" i="14" s="1"/>
  <c r="D149" i="15" s="1"/>
  <c r="I286" i="14"/>
  <c r="H286" i="14"/>
  <c r="L529" i="12"/>
  <c r="K542" i="12"/>
  <c r="F447" i="12"/>
  <c r="Z446" i="12"/>
  <c r="AB446" i="12" s="1"/>
  <c r="C373" i="14" s="1"/>
  <c r="J1083" i="12"/>
  <c r="AE1083" i="12"/>
  <c r="D806" i="12"/>
  <c r="D807" i="12" s="1"/>
  <c r="AE793" i="12"/>
  <c r="AE684" i="12" s="1"/>
  <c r="J793" i="12"/>
  <c r="D684" i="12"/>
  <c r="F686" i="12" s="1"/>
  <c r="J2235" i="12"/>
  <c r="K2235" i="12" s="1"/>
  <c r="L2235" i="12" s="1"/>
  <c r="AE2235" i="12"/>
  <c r="AE1425" i="12"/>
  <c r="J1425" i="12"/>
  <c r="K1425" i="12" s="1"/>
  <c r="L1425" i="12" s="1"/>
  <c r="AE1095" i="12"/>
  <c r="J1095" i="12"/>
  <c r="K1095" i="12" s="1"/>
  <c r="L1095" i="12" s="1"/>
  <c r="J1605" i="12"/>
  <c r="K1605" i="12" s="1"/>
  <c r="L1605" i="12" s="1"/>
  <c r="AE1605" i="12"/>
  <c r="J2015" i="12"/>
  <c r="K2015" i="12" s="1"/>
  <c r="L2015" i="12" s="1"/>
  <c r="AE2015" i="12"/>
  <c r="Z556" i="12"/>
  <c r="AB556" i="12" s="1"/>
  <c r="C472" i="14" s="1"/>
  <c r="F557" i="12"/>
  <c r="AA557" i="12" s="1"/>
  <c r="B484" i="14"/>
  <c r="B483" i="15"/>
  <c r="AA261" i="12"/>
  <c r="F215" i="14" s="1"/>
  <c r="E132" i="12"/>
  <c r="G132" i="12" s="1"/>
  <c r="Y132" i="12" s="1"/>
  <c r="E689" i="12"/>
  <c r="G689" i="12" s="1"/>
  <c r="Y2351" i="12"/>
  <c r="E981" i="12"/>
  <c r="G981" i="12" s="1"/>
  <c r="Y981" i="12" s="1"/>
  <c r="D846" i="14" s="1"/>
  <c r="AA41" i="12"/>
  <c r="F35" i="14" s="1"/>
  <c r="E80" i="12"/>
  <c r="AA80" i="12" s="1"/>
  <c r="D17" i="14"/>
  <c r="E17" i="14"/>
  <c r="I17" i="14" s="1"/>
  <c r="E11" i="12"/>
  <c r="AA11" i="12" s="1"/>
  <c r="F18" i="14" s="1"/>
  <c r="P41" i="12"/>
  <c r="AC41" i="12" s="1"/>
  <c r="K35" i="14" s="1"/>
  <c r="D35" i="15" s="1"/>
  <c r="I59" i="14"/>
  <c r="I60" i="14"/>
  <c r="H60" i="14"/>
  <c r="H59" i="14"/>
  <c r="I33" i="14"/>
  <c r="H33" i="14"/>
  <c r="I213" i="14"/>
  <c r="H213" i="14"/>
  <c r="E34" i="14"/>
  <c r="I34" i="14" s="1"/>
  <c r="E1692" i="12"/>
  <c r="G1692" i="12" s="1"/>
  <c r="Y1691" i="12"/>
  <c r="D1506" i="14" s="1"/>
  <c r="E42" i="12"/>
  <c r="G42" i="12" s="1"/>
  <c r="Y41" i="12"/>
  <c r="D288" i="14"/>
  <c r="F61" i="14"/>
  <c r="I16" i="14"/>
  <c r="H17" i="14"/>
  <c r="F151" i="14"/>
  <c r="G350" i="12"/>
  <c r="F42" i="12"/>
  <c r="AB40" i="12"/>
  <c r="C34" i="14" s="1"/>
  <c r="C34" i="15" s="1"/>
  <c r="H16" i="14"/>
  <c r="E262" i="12"/>
  <c r="G262" i="12" s="1"/>
  <c r="D150" i="14"/>
  <c r="E150" i="14"/>
  <c r="AB188" i="12"/>
  <c r="C150" i="14" s="1"/>
  <c r="C150" i="15" s="1"/>
  <c r="D375" i="14"/>
  <c r="D708" i="14"/>
  <c r="G829" i="12"/>
  <c r="G189" i="12"/>
  <c r="G449" i="12"/>
  <c r="D1322" i="14"/>
  <c r="G1491" i="12"/>
  <c r="G1313" i="12"/>
  <c r="Y1313" i="12" s="1"/>
  <c r="D1154" i="14" s="1"/>
  <c r="Z261" i="12"/>
  <c r="F262" i="12"/>
  <c r="N214" i="14"/>
  <c r="E214" i="14"/>
  <c r="H191" i="12"/>
  <c r="Z191" i="12" s="1"/>
  <c r="N153" i="14" s="1"/>
  <c r="F85" i="12"/>
  <c r="H85" i="12" s="1"/>
  <c r="Z85" i="12" s="1"/>
  <c r="N66" i="14" s="1"/>
  <c r="Z84" i="12"/>
  <c r="N65" i="14" s="1"/>
  <c r="M84" i="12"/>
  <c r="N84" i="12" s="1"/>
  <c r="O83" i="12"/>
  <c r="P83" i="12" s="1"/>
  <c r="AC83" i="12" s="1"/>
  <c r="K64" i="14" s="1"/>
  <c r="D64" i="15" s="1"/>
  <c r="O42" i="12"/>
  <c r="M43" i="12"/>
  <c r="N43" i="12" s="1"/>
  <c r="F14" i="12"/>
  <c r="H14" i="12" s="1"/>
  <c r="Z13" i="12"/>
  <c r="D102" i="14"/>
  <c r="B381" i="14"/>
  <c r="B380" i="15"/>
  <c r="B1916" i="14"/>
  <c r="B1915" i="15"/>
  <c r="B66" i="14"/>
  <c r="B65" i="15"/>
  <c r="B997" i="14"/>
  <c r="B996" i="15"/>
  <c r="B1326" i="15"/>
  <c r="B1327" i="14"/>
  <c r="B1509" i="14"/>
  <c r="B1508" i="15"/>
  <c r="B1154" i="15"/>
  <c r="B1155" i="14"/>
  <c r="B849" i="14"/>
  <c r="B848" i="15"/>
  <c r="B597" i="14"/>
  <c r="B596" i="15"/>
  <c r="B293" i="15"/>
  <c r="B294" i="14"/>
  <c r="B2129" i="15"/>
  <c r="B2130" i="14"/>
  <c r="G2352" i="12"/>
  <c r="G1143" i="12"/>
  <c r="E1902" i="12"/>
  <c r="Y1901" i="12"/>
  <c r="D2127" i="14"/>
  <c r="D1905" i="14"/>
  <c r="M12" i="12"/>
  <c r="N12" i="12" s="1"/>
  <c r="O11" i="12"/>
  <c r="P11" i="12" s="1"/>
  <c r="AC11" i="12" s="1"/>
  <c r="K18" i="14" s="1"/>
  <c r="D19" i="15" s="1"/>
  <c r="B714" i="14"/>
  <c r="B713" i="15"/>
  <c r="B105" i="15"/>
  <c r="B106" i="14"/>
  <c r="E133" i="12"/>
  <c r="E2592" i="12"/>
  <c r="G2592" i="12" s="1"/>
  <c r="Y2591" i="12"/>
  <c r="B218" i="15"/>
  <c r="B219" i="14"/>
  <c r="B2361" i="15"/>
  <c r="B2362" i="14"/>
  <c r="B1703" i="15"/>
  <c r="B1704" i="14"/>
  <c r="G564" i="12"/>
  <c r="G2119" i="12"/>
  <c r="J389" i="14" l="1"/>
  <c r="A390" i="14"/>
  <c r="J162" i="14"/>
  <c r="A163" i="14"/>
  <c r="J29" i="20"/>
  <c r="A222" i="14"/>
  <c r="J221" i="14"/>
  <c r="J1157" i="14"/>
  <c r="A1158" i="14"/>
  <c r="J1328" i="14"/>
  <c r="A1329" i="14"/>
  <c r="F100" i="14"/>
  <c r="A112" i="14"/>
  <c r="J111" i="14"/>
  <c r="A1004" i="14"/>
  <c r="J1003" i="14"/>
  <c r="A44" i="14"/>
  <c r="J43" i="14"/>
  <c r="J717" i="14"/>
  <c r="A718" i="14"/>
  <c r="A69" i="14"/>
  <c r="J68" i="14"/>
  <c r="A1515" i="14"/>
  <c r="J1514" i="14"/>
  <c r="N99" i="14"/>
  <c r="E99" i="14"/>
  <c r="O129" i="12"/>
  <c r="P129" i="12" s="1"/>
  <c r="AC129" i="12" s="1"/>
  <c r="K99" i="14" s="1"/>
  <c r="D99" i="15" s="1"/>
  <c r="M130" i="12"/>
  <c r="N130" i="12"/>
  <c r="G11" i="12"/>
  <c r="L29" i="20"/>
  <c r="J595" i="14"/>
  <c r="A596" i="14"/>
  <c r="H130" i="12"/>
  <c r="A299" i="14"/>
  <c r="J298" i="14"/>
  <c r="A853" i="14"/>
  <c r="J852" i="14"/>
  <c r="J1710" i="14"/>
  <c r="A1711" i="14"/>
  <c r="A2368" i="14"/>
  <c r="J2367" i="14"/>
  <c r="A2134" i="14"/>
  <c r="J2133" i="14"/>
  <c r="N29" i="20"/>
  <c r="H34" i="14"/>
  <c r="AE824" i="12"/>
  <c r="B13" i="16" s="1"/>
  <c r="C373" i="15"/>
  <c r="I12" i="6"/>
  <c r="I11" i="6" s="1"/>
  <c r="M189" i="12"/>
  <c r="N189" i="12" s="1"/>
  <c r="O188" i="12"/>
  <c r="P188" i="12" s="1"/>
  <c r="AC188" i="12" s="1"/>
  <c r="K150" i="14" s="1"/>
  <c r="D150" i="15" s="1"/>
  <c r="H686" i="12"/>
  <c r="AA686" i="12"/>
  <c r="H826" i="12"/>
  <c r="AA826" i="12"/>
  <c r="K933" i="12"/>
  <c r="J958" i="12"/>
  <c r="O348" i="12"/>
  <c r="P348" i="12" s="1"/>
  <c r="AC348" i="12" s="1"/>
  <c r="K287" i="14" s="1"/>
  <c r="D287" i="15" s="1"/>
  <c r="M349" i="12"/>
  <c r="N349" i="12" s="1"/>
  <c r="H349" i="12"/>
  <c r="AA349" i="12"/>
  <c r="C472" i="15"/>
  <c r="J12" i="6"/>
  <c r="J11" i="6" s="1"/>
  <c r="D1437" i="12"/>
  <c r="AE2247" i="12"/>
  <c r="J2247" i="12"/>
  <c r="K2247" i="12" s="1"/>
  <c r="L2247" i="12" s="1"/>
  <c r="J2717" i="12"/>
  <c r="K2717" i="12" s="1"/>
  <c r="L2717" i="12" s="1"/>
  <c r="AE2717" i="12"/>
  <c r="C2489" i="12"/>
  <c r="D2489" i="12" s="1"/>
  <c r="B32" i="7"/>
  <c r="C2039" i="12"/>
  <c r="D2039" i="12" s="1"/>
  <c r="C1449" i="12"/>
  <c r="D1449" i="12" s="1"/>
  <c r="C2259" i="12"/>
  <c r="D2259" i="12" s="1"/>
  <c r="C1829" i="12"/>
  <c r="D1829" i="12" s="1"/>
  <c r="C1279" i="12"/>
  <c r="C1629" i="12"/>
  <c r="D1629" i="12" s="1"/>
  <c r="C2729" i="12"/>
  <c r="D2729" i="12" s="1"/>
  <c r="H1131" i="12"/>
  <c r="D1617" i="12"/>
  <c r="F29" i="20"/>
  <c r="P29" i="20"/>
  <c r="B26" i="15"/>
  <c r="G29" i="20"/>
  <c r="B41" i="14"/>
  <c r="B40" i="15"/>
  <c r="F473" i="14"/>
  <c r="K21" i="6"/>
  <c r="K13" i="6"/>
  <c r="N373" i="14"/>
  <c r="E373" i="14"/>
  <c r="E472" i="14"/>
  <c r="N472" i="14"/>
  <c r="K793" i="12"/>
  <c r="J806" i="12"/>
  <c r="K1083" i="12"/>
  <c r="H447" i="12"/>
  <c r="AA447" i="12"/>
  <c r="L542" i="12"/>
  <c r="L444" i="12"/>
  <c r="N287" i="14"/>
  <c r="E287" i="14"/>
  <c r="L664" i="12"/>
  <c r="L554" i="12"/>
  <c r="M556" i="12" s="1"/>
  <c r="N556" i="12" s="1"/>
  <c r="J1255" i="12"/>
  <c r="AE1255" i="12"/>
  <c r="J1267" i="12"/>
  <c r="K1267" i="12" s="1"/>
  <c r="L1267" i="12" s="1"/>
  <c r="AE1267" i="12"/>
  <c r="J2477" i="12"/>
  <c r="K2477" i="12" s="1"/>
  <c r="L2477" i="12" s="1"/>
  <c r="AE2477" i="12"/>
  <c r="D1107" i="12"/>
  <c r="C1120" i="12"/>
  <c r="AE1817" i="12"/>
  <c r="J1817" i="12"/>
  <c r="K1817" i="12" s="1"/>
  <c r="L1817" i="12" s="1"/>
  <c r="AE2027" i="12"/>
  <c r="J2027" i="12"/>
  <c r="K2027" i="12" s="1"/>
  <c r="L2027" i="12" s="1"/>
  <c r="B160" i="15"/>
  <c r="B161" i="14"/>
  <c r="M261" i="12"/>
  <c r="N261" i="12"/>
  <c r="O260" i="12"/>
  <c r="P260" i="12" s="1"/>
  <c r="AC260" i="12" s="1"/>
  <c r="K214" i="14" s="1"/>
  <c r="D214" i="15" s="1"/>
  <c r="J482" i="14"/>
  <c r="A483" i="14"/>
  <c r="J1913" i="14"/>
  <c r="A1914" i="14"/>
  <c r="H557" i="12"/>
  <c r="H29" i="20"/>
  <c r="E29" i="20"/>
  <c r="B484" i="15"/>
  <c r="B485" i="14"/>
  <c r="E1314" i="12"/>
  <c r="G1314" i="12" s="1"/>
  <c r="G80" i="12"/>
  <c r="H150" i="14"/>
  <c r="I150" i="14"/>
  <c r="E982" i="12"/>
  <c r="G982" i="12" s="1"/>
  <c r="E983" i="12" s="1"/>
  <c r="G983" i="12" s="1"/>
  <c r="Y983" i="12" s="1"/>
  <c r="Y262" i="12"/>
  <c r="D216" i="14" s="1"/>
  <c r="E263" i="12"/>
  <c r="G263" i="12" s="1"/>
  <c r="E43" i="12"/>
  <c r="G43" i="12" s="1"/>
  <c r="Y43" i="12" s="1"/>
  <c r="D37" i="14" s="1"/>
  <c r="Y42" i="12"/>
  <c r="Y449" i="12"/>
  <c r="E450" i="12"/>
  <c r="E190" i="12"/>
  <c r="Y189" i="12"/>
  <c r="E830" i="12"/>
  <c r="G830" i="12" s="1"/>
  <c r="Y830" i="12" s="1"/>
  <c r="Y829" i="12"/>
  <c r="E690" i="12"/>
  <c r="Y689" i="12"/>
  <c r="AA42" i="12"/>
  <c r="H42" i="12"/>
  <c r="P42" i="12" s="1"/>
  <c r="AC42" i="12" s="1"/>
  <c r="K36" i="14" s="1"/>
  <c r="D36" i="15" s="1"/>
  <c r="E351" i="12"/>
  <c r="Y350" i="12"/>
  <c r="D35" i="14"/>
  <c r="AB41" i="12"/>
  <c r="C35" i="14" s="1"/>
  <c r="C35" i="15" s="1"/>
  <c r="E35" i="14"/>
  <c r="F192" i="12"/>
  <c r="H192" i="12" s="1"/>
  <c r="Z192" i="12" s="1"/>
  <c r="N154" i="14" s="1"/>
  <c r="Y1692" i="12"/>
  <c r="D1507" i="14" s="1"/>
  <c r="E1693" i="12"/>
  <c r="G1693" i="12" s="1"/>
  <c r="E1492" i="12"/>
  <c r="Y1491" i="12"/>
  <c r="E215" i="14"/>
  <c r="N215" i="14"/>
  <c r="AB261" i="12"/>
  <c r="C215" i="14" s="1"/>
  <c r="C215" i="15" s="1"/>
  <c r="I214" i="14"/>
  <c r="H214" i="14"/>
  <c r="H262" i="12"/>
  <c r="AA262" i="12"/>
  <c r="G133" i="12"/>
  <c r="Y133" i="12" s="1"/>
  <c r="F86" i="12"/>
  <c r="H86" i="12" s="1"/>
  <c r="Z86" i="12" s="1"/>
  <c r="N67" i="14" s="1"/>
  <c r="O84" i="12"/>
  <c r="P84" i="12" s="1"/>
  <c r="AC84" i="12" s="1"/>
  <c r="K65" i="14" s="1"/>
  <c r="D65" i="15" s="1"/>
  <c r="M85" i="12"/>
  <c r="N85" i="12" s="1"/>
  <c r="M44" i="12"/>
  <c r="N44" i="12" s="1"/>
  <c r="O43" i="12"/>
  <c r="F15" i="12"/>
  <c r="H15" i="12" s="1"/>
  <c r="Z14" i="12"/>
  <c r="N21" i="14" s="1"/>
  <c r="E565" i="12"/>
  <c r="G565" i="12" s="1"/>
  <c r="Y565" i="12" s="1"/>
  <c r="Y564" i="12"/>
  <c r="D2358" i="14"/>
  <c r="E2593" i="12"/>
  <c r="B106" i="15"/>
  <c r="B107" i="14"/>
  <c r="O12" i="12"/>
  <c r="P12" i="12" s="1"/>
  <c r="AC12" i="12" s="1"/>
  <c r="K19" i="14" s="1"/>
  <c r="D20" i="15" s="1"/>
  <c r="M13" i="12"/>
  <c r="N13" i="12" s="1"/>
  <c r="E2353" i="12"/>
  <c r="Y2352" i="12"/>
  <c r="B294" i="15"/>
  <c r="B295" i="14"/>
  <c r="B597" i="15"/>
  <c r="B598" i="14"/>
  <c r="B849" i="15"/>
  <c r="B850" i="14"/>
  <c r="B1510" i="14"/>
  <c r="B1509" i="15"/>
  <c r="B1327" i="15"/>
  <c r="B1328" i="14"/>
  <c r="B997" i="15"/>
  <c r="B998" i="14"/>
  <c r="B1917" i="14"/>
  <c r="B1916" i="15"/>
  <c r="B382" i="14"/>
  <c r="B381" i="15"/>
  <c r="G1902" i="12"/>
  <c r="E2120" i="12"/>
  <c r="G2120" i="12" s="1"/>
  <c r="Y2120" i="12" s="1"/>
  <c r="Y2119" i="12"/>
  <c r="B1705" i="14"/>
  <c r="B1704" i="15"/>
  <c r="B2363" i="14"/>
  <c r="B2362" i="15"/>
  <c r="B219" i="15"/>
  <c r="B220" i="14"/>
  <c r="B715" i="14"/>
  <c r="B714" i="15"/>
  <c r="D1701" i="14"/>
  <c r="E1144" i="12"/>
  <c r="G1144" i="12" s="1"/>
  <c r="Y1144" i="12" s="1"/>
  <c r="Y1143" i="12"/>
  <c r="B2130" i="15"/>
  <c r="B2131" i="14"/>
  <c r="B1156" i="14"/>
  <c r="B1155" i="15"/>
  <c r="B66" i="15"/>
  <c r="B67" i="14"/>
  <c r="N20" i="14"/>
  <c r="Y982" i="12"/>
  <c r="Y2592" i="12"/>
  <c r="F131" i="12" l="1"/>
  <c r="Z130" i="12"/>
  <c r="Y11" i="12"/>
  <c r="E12" i="12"/>
  <c r="I99" i="14"/>
  <c r="H99" i="14"/>
  <c r="A1330" i="14"/>
  <c r="J1329" i="14"/>
  <c r="A164" i="14"/>
  <c r="J163" i="14"/>
  <c r="D103" i="14"/>
  <c r="A2369" i="14"/>
  <c r="J2368" i="14"/>
  <c r="A854" i="14"/>
  <c r="J853" i="14"/>
  <c r="A597" i="14"/>
  <c r="J596" i="14"/>
  <c r="M131" i="12"/>
  <c r="N131" i="12" s="1"/>
  <c r="O130" i="12"/>
  <c r="P130" i="12" s="1"/>
  <c r="AC130" i="12" s="1"/>
  <c r="K100" i="14" s="1"/>
  <c r="D100" i="15" s="1"/>
  <c r="A70" i="14"/>
  <c r="J69" i="14"/>
  <c r="J44" i="14"/>
  <c r="A45" i="14"/>
  <c r="A113" i="14"/>
  <c r="J112" i="14"/>
  <c r="A223" i="14"/>
  <c r="J222" i="14"/>
  <c r="J1711" i="14"/>
  <c r="A1712" i="14"/>
  <c r="A719" i="14"/>
  <c r="J718" i="14"/>
  <c r="A1159" i="14"/>
  <c r="J1158" i="14"/>
  <c r="J390" i="14"/>
  <c r="A391" i="14"/>
  <c r="J2134" i="14"/>
  <c r="A2135" i="14"/>
  <c r="J299" i="14"/>
  <c r="A300" i="14"/>
  <c r="A1516" i="14"/>
  <c r="J1515" i="14"/>
  <c r="J1004" i="14"/>
  <c r="A1005" i="14"/>
  <c r="B21" i="16"/>
  <c r="E134" i="12"/>
  <c r="O189" i="12"/>
  <c r="P189" i="12" s="1"/>
  <c r="AC189" i="12" s="1"/>
  <c r="K151" i="14" s="1"/>
  <c r="D151" i="15" s="1"/>
  <c r="M190" i="12"/>
  <c r="N190" i="12"/>
  <c r="J1914" i="14"/>
  <c r="A1915" i="14"/>
  <c r="J483" i="14"/>
  <c r="A484" i="14"/>
  <c r="J1107" i="12"/>
  <c r="AE1107" i="12"/>
  <c r="AE974" i="12" s="1"/>
  <c r="D1120" i="12"/>
  <c r="D974" i="12"/>
  <c r="F976" i="12" s="1"/>
  <c r="K1255" i="12"/>
  <c r="Z447" i="12"/>
  <c r="AB447" i="12" s="1"/>
  <c r="C374" i="14" s="1"/>
  <c r="C374" i="15" s="1"/>
  <c r="F448" i="12"/>
  <c r="AA448" i="12" s="1"/>
  <c r="L1083" i="12"/>
  <c r="L793" i="12"/>
  <c r="K806" i="12"/>
  <c r="I472" i="14"/>
  <c r="H472" i="14"/>
  <c r="B41" i="15"/>
  <c r="B42" i="14"/>
  <c r="J1617" i="12"/>
  <c r="AE1617" i="12"/>
  <c r="J1629" i="12"/>
  <c r="K1629" i="12" s="1"/>
  <c r="L1629" i="12" s="1"/>
  <c r="AE1629" i="12"/>
  <c r="J1829" i="12"/>
  <c r="K1829" i="12" s="1"/>
  <c r="L1829" i="12" s="1"/>
  <c r="AE1829" i="12"/>
  <c r="AE1449" i="12"/>
  <c r="J1449" i="12"/>
  <c r="K1449" i="12" s="1"/>
  <c r="L1449" i="12" s="1"/>
  <c r="C1641" i="12"/>
  <c r="D1641" i="12" s="1"/>
  <c r="C2051" i="12"/>
  <c r="C1461" i="12"/>
  <c r="D1461" i="12" s="1"/>
  <c r="B33" i="7"/>
  <c r="C2741" i="12"/>
  <c r="D2741" i="12" s="1"/>
  <c r="C1841" i="12"/>
  <c r="C2501" i="12"/>
  <c r="D2501" i="12" s="1"/>
  <c r="C2271" i="12"/>
  <c r="D2271" i="12" s="1"/>
  <c r="H1301" i="12"/>
  <c r="F288" i="14"/>
  <c r="O349" i="12"/>
  <c r="P349" i="12" s="1"/>
  <c r="AC349" i="12" s="1"/>
  <c r="K288" i="14" s="1"/>
  <c r="D288" i="15" s="1"/>
  <c r="M350" i="12"/>
  <c r="N350" i="12" s="1"/>
  <c r="F706" i="14"/>
  <c r="F583" i="14"/>
  <c r="C1474" i="12"/>
  <c r="F558" i="12"/>
  <c r="AA558" i="12" s="1"/>
  <c r="H558" i="12"/>
  <c r="Z557" i="12"/>
  <c r="O261" i="12"/>
  <c r="P261" i="12" s="1"/>
  <c r="AC261" i="12" s="1"/>
  <c r="K215" i="14" s="1"/>
  <c r="D215" i="15" s="1"/>
  <c r="M262" i="12"/>
  <c r="N262" i="12" s="1"/>
  <c r="B162" i="14"/>
  <c r="B161" i="15"/>
  <c r="O556" i="12"/>
  <c r="P556" i="12" s="1"/>
  <c r="AC556" i="12" s="1"/>
  <c r="K472" i="14" s="1"/>
  <c r="D472" i="15" s="1"/>
  <c r="M557" i="12"/>
  <c r="N557" i="12" s="1"/>
  <c r="H287" i="14"/>
  <c r="I287" i="14"/>
  <c r="M445" i="12"/>
  <c r="M446" i="12"/>
  <c r="N446" i="12" s="1"/>
  <c r="F374" i="14"/>
  <c r="I373" i="14"/>
  <c r="H373" i="14"/>
  <c r="AE2729" i="12"/>
  <c r="J2729" i="12"/>
  <c r="K2729" i="12" s="1"/>
  <c r="L2729" i="12" s="1"/>
  <c r="D1279" i="12"/>
  <c r="C1292" i="12"/>
  <c r="AE2259" i="12"/>
  <c r="J2259" i="12"/>
  <c r="K2259" i="12" s="1"/>
  <c r="L2259" i="12" s="1"/>
  <c r="J2039" i="12"/>
  <c r="K2039" i="12" s="1"/>
  <c r="L2039" i="12" s="1"/>
  <c r="AE2039" i="12"/>
  <c r="AE2489" i="12"/>
  <c r="J2489" i="12"/>
  <c r="K2489" i="12" s="1"/>
  <c r="L2489" i="12" s="1"/>
  <c r="AE1437" i="12"/>
  <c r="J1437" i="12"/>
  <c r="D1304" i="12"/>
  <c r="F1306" i="12" s="1"/>
  <c r="F350" i="12"/>
  <c r="AA350" i="12" s="1"/>
  <c r="F289" i="14" s="1"/>
  <c r="Z349" i="12"/>
  <c r="L933" i="12"/>
  <c r="K958" i="12"/>
  <c r="F827" i="12"/>
  <c r="AA827" i="12" s="1"/>
  <c r="Z826" i="12"/>
  <c r="Z686" i="12"/>
  <c r="F687" i="12"/>
  <c r="B485" i="15"/>
  <c r="B486" i="14"/>
  <c r="F193" i="12"/>
  <c r="E81" i="12"/>
  <c r="Y80" i="12"/>
  <c r="I35" i="14"/>
  <c r="H35" i="14"/>
  <c r="G351" i="12"/>
  <c r="Y351" i="12" s="1"/>
  <c r="D290" i="14" s="1"/>
  <c r="D710" i="14"/>
  <c r="E264" i="12"/>
  <c r="G264" i="12" s="1"/>
  <c r="Y264" i="12" s="1"/>
  <c r="D218" i="14" s="1"/>
  <c r="Y263" i="12"/>
  <c r="D217" i="14" s="1"/>
  <c r="E1694" i="12"/>
  <c r="G1694" i="12" s="1"/>
  <c r="Z42" i="12"/>
  <c r="N36" i="14" s="1"/>
  <c r="F43" i="12"/>
  <c r="D586" i="14"/>
  <c r="D151" i="14"/>
  <c r="E151" i="14"/>
  <c r="AB189" i="12"/>
  <c r="C151" i="14" s="1"/>
  <c r="C151" i="15" s="1"/>
  <c r="G190" i="12"/>
  <c r="AA190" i="12"/>
  <c r="Y1693" i="12"/>
  <c r="D1508" i="14" s="1"/>
  <c r="G690" i="12"/>
  <c r="G450" i="12"/>
  <c r="D289" i="14"/>
  <c r="F36" i="14"/>
  <c r="D709" i="14"/>
  <c r="E831" i="12"/>
  <c r="D376" i="14"/>
  <c r="D36" i="14"/>
  <c r="E44" i="12"/>
  <c r="G44" i="12" s="1"/>
  <c r="G2593" i="12"/>
  <c r="Y2593" i="12" s="1"/>
  <c r="D2360" i="14" s="1"/>
  <c r="D1323" i="14"/>
  <c r="G1492" i="12"/>
  <c r="Z262" i="12"/>
  <c r="AB262" i="12" s="1"/>
  <c r="C216" i="14" s="1"/>
  <c r="C216" i="15" s="1"/>
  <c r="F263" i="12"/>
  <c r="AA263" i="12" s="1"/>
  <c r="H215" i="14"/>
  <c r="I215" i="14"/>
  <c r="F216" i="14"/>
  <c r="F87" i="12"/>
  <c r="H87" i="12" s="1"/>
  <c r="O85" i="12"/>
  <c r="P85" i="12" s="1"/>
  <c r="AC85" i="12" s="1"/>
  <c r="K66" i="14" s="1"/>
  <c r="D66" i="15" s="1"/>
  <c r="M86" i="12"/>
  <c r="N86" i="12" s="1"/>
  <c r="O44" i="12"/>
  <c r="M45" i="12"/>
  <c r="N45" i="12" s="1"/>
  <c r="M14" i="12"/>
  <c r="N14" i="12" s="1"/>
  <c r="O13" i="12"/>
  <c r="P13" i="12" s="1"/>
  <c r="AC13" i="12" s="1"/>
  <c r="K20" i="14" s="1"/>
  <c r="D21" i="15" s="1"/>
  <c r="D848" i="14"/>
  <c r="D481" i="14"/>
  <c r="D2359" i="14"/>
  <c r="E1315" i="12"/>
  <c r="G1315" i="12" s="1"/>
  <c r="Y1315" i="12" s="1"/>
  <c r="Y1314" i="12"/>
  <c r="D847" i="14"/>
  <c r="E1145" i="12"/>
  <c r="B221" i="14"/>
  <c r="B220" i="15"/>
  <c r="B1706" i="14"/>
  <c r="B1705" i="15"/>
  <c r="D1906" i="14"/>
  <c r="B383" i="14"/>
  <c r="B382" i="15"/>
  <c r="B999" i="14"/>
  <c r="B998" i="15"/>
  <c r="B1510" i="15"/>
  <c r="B1511" i="14"/>
  <c r="B850" i="15"/>
  <c r="B851" i="14"/>
  <c r="B598" i="15"/>
  <c r="B599" i="14"/>
  <c r="B296" i="14"/>
  <c r="B295" i="15"/>
  <c r="B107" i="15"/>
  <c r="B108" i="14"/>
  <c r="F16" i="12"/>
  <c r="H16" i="12" s="1"/>
  <c r="G2353" i="12"/>
  <c r="H193" i="12"/>
  <c r="B67" i="15"/>
  <c r="B68" i="14"/>
  <c r="B1157" i="14"/>
  <c r="B1156" i="15"/>
  <c r="B2132" i="14"/>
  <c r="B2131" i="15"/>
  <c r="D995" i="14"/>
  <c r="D996" i="14"/>
  <c r="B716" i="14"/>
  <c r="B715" i="15"/>
  <c r="B2364" i="14"/>
  <c r="B2363" i="15"/>
  <c r="D1907" i="14"/>
  <c r="E2121" i="12"/>
  <c r="E1903" i="12"/>
  <c r="G1903" i="12" s="1"/>
  <c r="Y1902" i="12"/>
  <c r="B1917" i="15"/>
  <c r="B1918" i="14"/>
  <c r="B1329" i="14"/>
  <c r="B1328" i="15"/>
  <c r="D2128" i="14"/>
  <c r="E984" i="12"/>
  <c r="G984" i="12" s="1"/>
  <c r="Y984" i="12" s="1"/>
  <c r="D480" i="14"/>
  <c r="E566" i="12"/>
  <c r="G566" i="12" s="1"/>
  <c r="Z15" i="12"/>
  <c r="N22" i="14" s="1"/>
  <c r="A2136" i="14" l="1"/>
  <c r="J2135" i="14"/>
  <c r="J1712" i="14"/>
  <c r="A1713" i="14"/>
  <c r="A224" i="14"/>
  <c r="J223" i="14"/>
  <c r="O131" i="12"/>
  <c r="P131" i="12" s="1"/>
  <c r="AC131" i="12" s="1"/>
  <c r="K101" i="14" s="1"/>
  <c r="D101" i="15" s="1"/>
  <c r="M132" i="12"/>
  <c r="N132" i="12" s="1"/>
  <c r="J854" i="14"/>
  <c r="A855" i="14"/>
  <c r="J1330" i="14"/>
  <c r="A1331" i="14"/>
  <c r="A1517" i="14"/>
  <c r="J1516" i="14"/>
  <c r="A1160" i="14"/>
  <c r="J1159" i="14"/>
  <c r="N100" i="14"/>
  <c r="E100" i="14"/>
  <c r="AB130" i="12"/>
  <c r="C100" i="14" s="1"/>
  <c r="C100" i="15" s="1"/>
  <c r="G134" i="12"/>
  <c r="Y134" i="12" s="1"/>
  <c r="A1006" i="14"/>
  <c r="J1005" i="14"/>
  <c r="A301" i="14"/>
  <c r="J300" i="14"/>
  <c r="A392" i="14"/>
  <c r="J391" i="14"/>
  <c r="J113" i="14"/>
  <c r="A114" i="14"/>
  <c r="A71" i="14"/>
  <c r="J70" i="14"/>
  <c r="J597" i="14"/>
  <c r="A598" i="14"/>
  <c r="J2369" i="14"/>
  <c r="A2370" i="14"/>
  <c r="J164" i="14"/>
  <c r="A165" i="14"/>
  <c r="H131" i="12"/>
  <c r="AA131" i="12"/>
  <c r="E18" i="14"/>
  <c r="AB11" i="12"/>
  <c r="C18" i="14" s="1"/>
  <c r="C19" i="15" s="1"/>
  <c r="D18" i="14"/>
  <c r="J719" i="14"/>
  <c r="A720" i="14"/>
  <c r="A46" i="14"/>
  <c r="J45" i="14"/>
  <c r="AA12" i="12"/>
  <c r="F19" i="14" s="1"/>
  <c r="G12" i="12"/>
  <c r="E352" i="12"/>
  <c r="H687" i="12"/>
  <c r="AA687" i="12"/>
  <c r="E706" i="14"/>
  <c r="N706" i="14"/>
  <c r="F707" i="14"/>
  <c r="L824" i="12"/>
  <c r="M826" i="12" s="1"/>
  <c r="N826" i="12" s="1"/>
  <c r="L958" i="12"/>
  <c r="AE1279" i="12"/>
  <c r="AE1134" i="12" s="1"/>
  <c r="J1279" i="12"/>
  <c r="D1292" i="12"/>
  <c r="D1134" i="12"/>
  <c r="F1136" i="12" s="1"/>
  <c r="M447" i="12"/>
  <c r="N447" i="12" s="1"/>
  <c r="O446" i="12"/>
  <c r="P446" i="12" s="1"/>
  <c r="AC446" i="12" s="1"/>
  <c r="K373" i="14" s="1"/>
  <c r="D373" i="15" s="1"/>
  <c r="J2741" i="12"/>
  <c r="K2741" i="12" s="1"/>
  <c r="L2741" i="12" s="1"/>
  <c r="AE2741" i="12"/>
  <c r="J1641" i="12"/>
  <c r="K1641" i="12" s="1"/>
  <c r="L1641" i="12" s="1"/>
  <c r="AE1641" i="12"/>
  <c r="K1617" i="12"/>
  <c r="F375" i="14"/>
  <c r="H976" i="12"/>
  <c r="AA976" i="12"/>
  <c r="C21" i="16"/>
  <c r="C13" i="16"/>
  <c r="A485" i="14"/>
  <c r="J484" i="14"/>
  <c r="A1916" i="14"/>
  <c r="J1915" i="14"/>
  <c r="O190" i="12"/>
  <c r="P190" i="12" s="1"/>
  <c r="AC190" i="12" s="1"/>
  <c r="K152" i="14" s="1"/>
  <c r="D152" i="15" s="1"/>
  <c r="M191" i="12"/>
  <c r="N191" i="12" s="1"/>
  <c r="AA1306" i="12"/>
  <c r="F1147" i="14" s="1"/>
  <c r="H1306" i="12"/>
  <c r="O557" i="12"/>
  <c r="P557" i="12" s="1"/>
  <c r="AC557" i="12" s="1"/>
  <c r="K473" i="14" s="1"/>
  <c r="D473" i="15" s="1"/>
  <c r="M558" i="12"/>
  <c r="N558" i="12" s="1"/>
  <c r="O262" i="12"/>
  <c r="P262" i="12" s="1"/>
  <c r="AC262" i="12" s="1"/>
  <c r="K216" i="14" s="1"/>
  <c r="D216" i="15" s="1"/>
  <c r="M263" i="12"/>
  <c r="N263" i="12" s="1"/>
  <c r="E473" i="14"/>
  <c r="N473" i="14"/>
  <c r="AB557" i="12"/>
  <c r="C473" i="14" s="1"/>
  <c r="C473" i="15" s="1"/>
  <c r="F559" i="12"/>
  <c r="AA559" i="12" s="1"/>
  <c r="AE2501" i="12"/>
  <c r="J2501" i="12"/>
  <c r="K2501" i="12" s="1"/>
  <c r="L2501" i="12" s="1"/>
  <c r="AE1461" i="12"/>
  <c r="AE1304" i="12" s="1"/>
  <c r="J1461" i="12"/>
  <c r="K1461" i="12" s="1"/>
  <c r="L1461" i="12" s="1"/>
  <c r="N583" i="14"/>
  <c r="E583" i="14"/>
  <c r="N288" i="14"/>
  <c r="E288" i="14"/>
  <c r="K1437" i="12"/>
  <c r="J1474" i="12"/>
  <c r="B162" i="15"/>
  <c r="B163" i="14"/>
  <c r="F474" i="14"/>
  <c r="O350" i="12"/>
  <c r="M351" i="12"/>
  <c r="N351" i="12" s="1"/>
  <c r="AE2271" i="12"/>
  <c r="J2271" i="12"/>
  <c r="K2271" i="12" s="1"/>
  <c r="L2271" i="12" s="1"/>
  <c r="D1841" i="12"/>
  <c r="B34" i="7"/>
  <c r="C1653" i="12"/>
  <c r="C2753" i="12"/>
  <c r="D2753" i="12" s="1"/>
  <c r="C2283" i="12"/>
  <c r="D2283" i="12" s="1"/>
  <c r="C2063" i="12"/>
  <c r="D2063" i="12" s="1"/>
  <c r="C2513" i="12"/>
  <c r="D2513" i="12" s="1"/>
  <c r="C1853" i="12"/>
  <c r="D1853" i="12" s="1"/>
  <c r="H1481" i="12"/>
  <c r="D2051" i="12"/>
  <c r="B42" i="15"/>
  <c r="B43" i="14"/>
  <c r="L684" i="12"/>
  <c r="M686" i="12" s="1"/>
  <c r="N686" i="12" s="1"/>
  <c r="L806" i="12"/>
  <c r="N374" i="14"/>
  <c r="E374" i="14"/>
  <c r="L1255" i="12"/>
  <c r="K1107" i="12"/>
  <c r="J1120" i="12"/>
  <c r="H827" i="12"/>
  <c r="H350" i="12"/>
  <c r="D1474" i="12"/>
  <c r="Z558" i="12"/>
  <c r="AB558" i="12" s="1"/>
  <c r="C474" i="14" s="1"/>
  <c r="C474" i="15" s="1"/>
  <c r="AB686" i="12"/>
  <c r="C583" i="14" s="1"/>
  <c r="AB826" i="12"/>
  <c r="C706" i="14" s="1"/>
  <c r="AB349" i="12"/>
  <c r="C288" i="14" s="1"/>
  <c r="C288" i="15" s="1"/>
  <c r="H448" i="12"/>
  <c r="B486" i="15"/>
  <c r="B487" i="14"/>
  <c r="E135" i="12"/>
  <c r="D104" i="14"/>
  <c r="E2594" i="12"/>
  <c r="G2594" i="12" s="1"/>
  <c r="Y2594" i="12" s="1"/>
  <c r="AA81" i="12"/>
  <c r="F62" i="14" s="1"/>
  <c r="G81" i="12"/>
  <c r="E61" i="14"/>
  <c r="AB80" i="12"/>
  <c r="C61" i="14" s="1"/>
  <c r="C61" i="15" s="1"/>
  <c r="D61" i="14"/>
  <c r="H151" i="14"/>
  <c r="I151" i="14"/>
  <c r="E36" i="14"/>
  <c r="AB42" i="12"/>
  <c r="C36" i="14" s="1"/>
  <c r="C36" i="15" s="1"/>
  <c r="G352" i="12"/>
  <c r="E353" i="12" s="1"/>
  <c r="E1695" i="12"/>
  <c r="G1695" i="12" s="1"/>
  <c r="Y1694" i="12"/>
  <c r="D1509" i="14" s="1"/>
  <c r="Y690" i="12"/>
  <c r="E691" i="12"/>
  <c r="F152" i="14"/>
  <c r="E45" i="12"/>
  <c r="G45" i="12" s="1"/>
  <c r="Y44" i="12"/>
  <c r="D38" i="14" s="1"/>
  <c r="G831" i="12"/>
  <c r="Y450" i="12"/>
  <c r="E451" i="12"/>
  <c r="E191" i="12"/>
  <c r="Y190" i="12"/>
  <c r="AB190" i="12" s="1"/>
  <c r="C152" i="14" s="1"/>
  <c r="C152" i="15" s="1"/>
  <c r="H43" i="12"/>
  <c r="AA43" i="12"/>
  <c r="E265" i="12"/>
  <c r="G265" i="12" s="1"/>
  <c r="E1493" i="12"/>
  <c r="Y1492" i="12"/>
  <c r="G1145" i="12"/>
  <c r="Y1145" i="12" s="1"/>
  <c r="D997" i="14" s="1"/>
  <c r="N216" i="14"/>
  <c r="E216" i="14"/>
  <c r="H263" i="12"/>
  <c r="F217" i="14"/>
  <c r="F88" i="12"/>
  <c r="H88" i="12" s="1"/>
  <c r="Z87" i="12"/>
  <c r="N68" i="14" s="1"/>
  <c r="M87" i="12"/>
  <c r="N87" i="12" s="1"/>
  <c r="O86" i="12"/>
  <c r="P86" i="12" s="1"/>
  <c r="AC86" i="12" s="1"/>
  <c r="K67" i="14" s="1"/>
  <c r="D67" i="15" s="1"/>
  <c r="M46" i="12"/>
  <c r="N46" i="12" s="1"/>
  <c r="O45" i="12"/>
  <c r="D2361" i="14"/>
  <c r="F17" i="12"/>
  <c r="H17" i="12" s="1"/>
  <c r="Z16" i="12"/>
  <c r="N23" i="14" s="1"/>
  <c r="B1918" i="15"/>
  <c r="B1919" i="14"/>
  <c r="D1702" i="14"/>
  <c r="B2364" i="15"/>
  <c r="B2365" i="14"/>
  <c r="B2132" i="15"/>
  <c r="B2133" i="14"/>
  <c r="B1158" i="14"/>
  <c r="B1157" i="15"/>
  <c r="E2354" i="12"/>
  <c r="Y2353" i="12"/>
  <c r="B599" i="15"/>
  <c r="B600" i="14"/>
  <c r="B852" i="14"/>
  <c r="B851" i="15"/>
  <c r="B1512" i="14"/>
  <c r="B1511" i="15"/>
  <c r="B1000" i="14"/>
  <c r="B999" i="15"/>
  <c r="B384" i="14"/>
  <c r="B383" i="15"/>
  <c r="E1316" i="12"/>
  <c r="G2121" i="12"/>
  <c r="E567" i="12"/>
  <c r="G567" i="12" s="1"/>
  <c r="Y567" i="12" s="1"/>
  <c r="D849" i="14"/>
  <c r="E985" i="12"/>
  <c r="B1330" i="14"/>
  <c r="B1329" i="15"/>
  <c r="E1904" i="12"/>
  <c r="G1904" i="12" s="1"/>
  <c r="Y1904" i="12" s="1"/>
  <c r="B717" i="14"/>
  <c r="B716" i="15"/>
  <c r="B69" i="14"/>
  <c r="B68" i="15"/>
  <c r="F194" i="12"/>
  <c r="Z193" i="12"/>
  <c r="B108" i="15"/>
  <c r="B109" i="14"/>
  <c r="B296" i="15"/>
  <c r="B297" i="14"/>
  <c r="B1707" i="14"/>
  <c r="B1706" i="15"/>
  <c r="B222" i="14"/>
  <c r="B221" i="15"/>
  <c r="D1155" i="14"/>
  <c r="D1156" i="14"/>
  <c r="M15" i="12"/>
  <c r="N15" i="12" s="1"/>
  <c r="O14" i="12"/>
  <c r="P14" i="12" s="1"/>
  <c r="AC14" i="12" s="1"/>
  <c r="K21" i="14" s="1"/>
  <c r="D22" i="15" s="1"/>
  <c r="Y566" i="12"/>
  <c r="Y1903" i="12"/>
  <c r="E13" i="12" l="1"/>
  <c r="Y12" i="12"/>
  <c r="A721" i="14"/>
  <c r="J720" i="14"/>
  <c r="I18" i="14"/>
  <c r="H18" i="14"/>
  <c r="A302" i="14"/>
  <c r="J301" i="14"/>
  <c r="J1160" i="14"/>
  <c r="A1161" i="14"/>
  <c r="F101" i="14"/>
  <c r="AB131" i="12"/>
  <c r="C101" i="14" s="1"/>
  <c r="C101" i="15" s="1"/>
  <c r="A2371" i="14"/>
  <c r="J2370" i="14"/>
  <c r="H100" i="14"/>
  <c r="I100" i="14"/>
  <c r="A856" i="14"/>
  <c r="J855" i="14"/>
  <c r="Y352" i="12"/>
  <c r="Z131" i="12"/>
  <c r="F132" i="12"/>
  <c r="A72" i="14"/>
  <c r="J71" i="14"/>
  <c r="J392" i="14"/>
  <c r="A393" i="14"/>
  <c r="J1006" i="14"/>
  <c r="A1007" i="14"/>
  <c r="A1518" i="14"/>
  <c r="J1517" i="14"/>
  <c r="J224" i="14"/>
  <c r="A225" i="14"/>
  <c r="J2136" i="14"/>
  <c r="A2137" i="14"/>
  <c r="A47" i="14"/>
  <c r="J46" i="14"/>
  <c r="A166" i="14"/>
  <c r="J165" i="14"/>
  <c r="A599" i="14"/>
  <c r="J598" i="14"/>
  <c r="A115" i="14"/>
  <c r="J114" i="14"/>
  <c r="A1332" i="14"/>
  <c r="J1331" i="14"/>
  <c r="O132" i="12"/>
  <c r="N133" i="12"/>
  <c r="M133" i="12"/>
  <c r="J1713" i="14"/>
  <c r="A1714" i="14"/>
  <c r="E2595" i="12"/>
  <c r="G2595" i="12" s="1"/>
  <c r="Y2595" i="12" s="1"/>
  <c r="D2362" i="14" s="1"/>
  <c r="G135" i="12"/>
  <c r="B12" i="16"/>
  <c r="B11" i="16" s="1"/>
  <c r="C706" i="15"/>
  <c r="Z827" i="12"/>
  <c r="F828" i="12"/>
  <c r="AA828" i="12" s="1"/>
  <c r="I374" i="14"/>
  <c r="H374" i="14"/>
  <c r="B44" i="14"/>
  <c r="B43" i="15"/>
  <c r="AE2513" i="12"/>
  <c r="J2513" i="12"/>
  <c r="K2513" i="12" s="1"/>
  <c r="L2513" i="12" s="1"/>
  <c r="AE2283" i="12"/>
  <c r="J2283" i="12"/>
  <c r="K2283" i="12" s="1"/>
  <c r="L2283" i="12" s="1"/>
  <c r="D1653" i="12"/>
  <c r="C1666" i="12"/>
  <c r="M352" i="12"/>
  <c r="N352" i="12" s="1"/>
  <c r="O351" i="12"/>
  <c r="B163" i="15"/>
  <c r="B164" i="14"/>
  <c r="I288" i="14"/>
  <c r="H288" i="14"/>
  <c r="I583" i="14"/>
  <c r="H583" i="14"/>
  <c r="F475" i="14"/>
  <c r="O263" i="12"/>
  <c r="M264" i="12"/>
  <c r="N264" i="12" s="1"/>
  <c r="M559" i="12"/>
  <c r="N559" i="12" s="1"/>
  <c r="O558" i="12"/>
  <c r="P558" i="12" s="1"/>
  <c r="AC558" i="12" s="1"/>
  <c r="K474" i="14" s="1"/>
  <c r="D474" i="15" s="1"/>
  <c r="Z1306" i="12"/>
  <c r="F1307" i="12"/>
  <c r="AA1307" i="12" s="1"/>
  <c r="A1917" i="14"/>
  <c r="J1916" i="14"/>
  <c r="A486" i="14"/>
  <c r="J485" i="14"/>
  <c r="Z976" i="12"/>
  <c r="F977" i="12"/>
  <c r="AA977" i="12" s="1"/>
  <c r="L1617" i="12"/>
  <c r="M448" i="12"/>
  <c r="N448" i="12" s="1"/>
  <c r="O447" i="12"/>
  <c r="P447" i="12" s="1"/>
  <c r="AC447" i="12" s="1"/>
  <c r="K374" i="14" s="1"/>
  <c r="D374" i="15" s="1"/>
  <c r="D21" i="16"/>
  <c r="D13" i="16"/>
  <c r="O826" i="12"/>
  <c r="P826" i="12" s="1"/>
  <c r="AC826" i="12" s="1"/>
  <c r="K706" i="14" s="1"/>
  <c r="D706" i="15" s="1"/>
  <c r="M827" i="12"/>
  <c r="N827" i="12" s="1"/>
  <c r="H706" i="14"/>
  <c r="I706" i="14"/>
  <c r="Z687" i="12"/>
  <c r="F688" i="12"/>
  <c r="F449" i="12"/>
  <c r="Z448" i="12"/>
  <c r="K12" i="6"/>
  <c r="K11" i="6" s="1"/>
  <c r="C583" i="15"/>
  <c r="E474" i="14"/>
  <c r="N474" i="14"/>
  <c r="F351" i="12"/>
  <c r="AA351" i="12" s="1"/>
  <c r="Z350" i="12"/>
  <c r="L1107" i="12"/>
  <c r="K1120" i="12"/>
  <c r="O686" i="12"/>
  <c r="P686" i="12" s="1"/>
  <c r="AC686" i="12" s="1"/>
  <c r="K583" i="14" s="1"/>
  <c r="D583" i="15" s="1"/>
  <c r="M687" i="12"/>
  <c r="N687" i="12" s="1"/>
  <c r="AE2051" i="12"/>
  <c r="J2051" i="12"/>
  <c r="J1853" i="12"/>
  <c r="K1853" i="12" s="1"/>
  <c r="L1853" i="12" s="1"/>
  <c r="AE1853" i="12"/>
  <c r="J2063" i="12"/>
  <c r="K2063" i="12" s="1"/>
  <c r="L2063" i="12" s="1"/>
  <c r="AE2063" i="12"/>
  <c r="J2753" i="12"/>
  <c r="K2753" i="12" s="1"/>
  <c r="L2753" i="12" s="1"/>
  <c r="AE2753" i="12"/>
  <c r="C2075" i="12"/>
  <c r="D2075" i="12" s="1"/>
  <c r="C1865" i="12"/>
  <c r="D1865" i="12" s="1"/>
  <c r="D1684" i="12" s="1"/>
  <c r="F1686" i="12" s="1"/>
  <c r="C2295" i="12"/>
  <c r="B35" i="7"/>
  <c r="C2525" i="12"/>
  <c r="D2525" i="12" s="1"/>
  <c r="C2765" i="12"/>
  <c r="D2765" i="12" s="1"/>
  <c r="H1681" i="12"/>
  <c r="AE1841" i="12"/>
  <c r="J1841" i="12"/>
  <c r="D1878" i="12"/>
  <c r="L1437" i="12"/>
  <c r="K1474" i="12"/>
  <c r="E21" i="16"/>
  <c r="E13" i="16"/>
  <c r="H473" i="14"/>
  <c r="I473" i="14"/>
  <c r="I474" i="14"/>
  <c r="H474" i="14"/>
  <c r="O191" i="12"/>
  <c r="P191" i="12" s="1"/>
  <c r="AC191" i="12" s="1"/>
  <c r="K153" i="14" s="1"/>
  <c r="D153" i="15" s="1"/>
  <c r="M192" i="12"/>
  <c r="N192" i="12" s="1"/>
  <c r="F841" i="14"/>
  <c r="AB976" i="12"/>
  <c r="C841" i="14" s="1"/>
  <c r="AA1136" i="12"/>
  <c r="H1136" i="12"/>
  <c r="K1279" i="12"/>
  <c r="J1292" i="12"/>
  <c r="F584" i="14"/>
  <c r="AB687" i="12"/>
  <c r="C584" i="14" s="1"/>
  <c r="C584" i="15" s="1"/>
  <c r="P350" i="12"/>
  <c r="AC350" i="12" s="1"/>
  <c r="K289" i="14" s="1"/>
  <c r="D289" i="15" s="1"/>
  <c r="H559" i="12"/>
  <c r="B488" i="14"/>
  <c r="B487" i="15"/>
  <c r="E1146" i="12"/>
  <c r="G691" i="12"/>
  <c r="Y691" i="12" s="1"/>
  <c r="I61" i="14"/>
  <c r="H61" i="14"/>
  <c r="E82" i="12"/>
  <c r="AA82" i="12" s="1"/>
  <c r="Y81" i="12"/>
  <c r="I36" i="14"/>
  <c r="H36" i="14"/>
  <c r="G451" i="12"/>
  <c r="E452" i="12" s="1"/>
  <c r="E266" i="12"/>
  <c r="G266" i="12" s="1"/>
  <c r="Y266" i="12" s="1"/>
  <c r="D220" i="14" s="1"/>
  <c r="Y265" i="12"/>
  <c r="D219" i="14" s="1"/>
  <c r="Y1695" i="12"/>
  <c r="D1510" i="14" s="1"/>
  <c r="E1696" i="12"/>
  <c r="G1696" i="12" s="1"/>
  <c r="D587" i="14"/>
  <c r="F37" i="14"/>
  <c r="D152" i="14"/>
  <c r="E152" i="14"/>
  <c r="G191" i="12"/>
  <c r="AA191" i="12"/>
  <c r="D377" i="14"/>
  <c r="Z43" i="12"/>
  <c r="P43" i="12"/>
  <c r="AC43" i="12" s="1"/>
  <c r="K37" i="14" s="1"/>
  <c r="D37" i="15" s="1"/>
  <c r="F44" i="12"/>
  <c r="D291" i="14"/>
  <c r="E832" i="12"/>
  <c r="G832" i="12" s="1"/>
  <c r="Y832" i="12" s="1"/>
  <c r="Y831" i="12"/>
  <c r="Y45" i="12"/>
  <c r="D39" i="14" s="1"/>
  <c r="E46" i="12"/>
  <c r="G46" i="12" s="1"/>
  <c r="G2354" i="12"/>
  <c r="Y2354" i="12" s="1"/>
  <c r="D2130" i="14" s="1"/>
  <c r="Y451" i="12"/>
  <c r="G353" i="12"/>
  <c r="D1324" i="14"/>
  <c r="G1493" i="12"/>
  <c r="G1316" i="12"/>
  <c r="Y1316" i="12" s="1"/>
  <c r="D1157" i="14" s="1"/>
  <c r="G1146" i="12"/>
  <c r="Y1146" i="12" s="1"/>
  <c r="D998" i="14" s="1"/>
  <c r="G985" i="12"/>
  <c r="Y985" i="12" s="1"/>
  <c r="D850" i="14" s="1"/>
  <c r="Z263" i="12"/>
  <c r="F264" i="12"/>
  <c r="AA264" i="12" s="1"/>
  <c r="P263" i="12"/>
  <c r="AC263" i="12" s="1"/>
  <c r="K217" i="14" s="1"/>
  <c r="D217" i="15" s="1"/>
  <c r="H216" i="14"/>
  <c r="I216" i="14"/>
  <c r="F89" i="12"/>
  <c r="H89" i="12" s="1"/>
  <c r="Z89" i="12" s="1"/>
  <c r="N70" i="14" s="1"/>
  <c r="Z88" i="12"/>
  <c r="N69" i="14" s="1"/>
  <c r="O87" i="12"/>
  <c r="P87" i="12" s="1"/>
  <c r="AC87" i="12" s="1"/>
  <c r="K68" i="14" s="1"/>
  <c r="D68" i="15" s="1"/>
  <c r="M88" i="12"/>
  <c r="N88" i="12" s="1"/>
  <c r="M47" i="12"/>
  <c r="N47" i="12" s="1"/>
  <c r="O46" i="12"/>
  <c r="F18" i="12"/>
  <c r="F19" i="12" s="1"/>
  <c r="Z17" i="12"/>
  <c r="N24" i="14" s="1"/>
  <c r="B298" i="14"/>
  <c r="B297" i="15"/>
  <c r="B110" i="14"/>
  <c r="B109" i="15"/>
  <c r="B70" i="14"/>
  <c r="B69" i="15"/>
  <c r="B718" i="14"/>
  <c r="B717" i="15"/>
  <c r="E568" i="12"/>
  <c r="G568" i="12" s="1"/>
  <c r="E2122" i="12"/>
  <c r="Y2121" i="12"/>
  <c r="B384" i="15"/>
  <c r="B385" i="14"/>
  <c r="B1000" i="15"/>
  <c r="B1001" i="14"/>
  <c r="B1513" i="14"/>
  <c r="B1512" i="15"/>
  <c r="B852" i="15"/>
  <c r="B853" i="14"/>
  <c r="D2129" i="14"/>
  <c r="B1158" i="15"/>
  <c r="B1159" i="14"/>
  <c r="H194" i="12"/>
  <c r="D1703" i="14"/>
  <c r="D482" i="14"/>
  <c r="M16" i="12"/>
  <c r="N16" i="12" s="1"/>
  <c r="O15" i="12"/>
  <c r="P15" i="12" s="1"/>
  <c r="AC15" i="12" s="1"/>
  <c r="K22" i="14" s="1"/>
  <c r="D23" i="15" s="1"/>
  <c r="B223" i="14"/>
  <c r="B222" i="15"/>
  <c r="B1707" i="15"/>
  <c r="B1708" i="14"/>
  <c r="N155" i="14"/>
  <c r="D1704" i="14"/>
  <c r="E1905" i="12"/>
  <c r="B1330" i="15"/>
  <c r="B1331" i="14"/>
  <c r="D483" i="14"/>
  <c r="E136" i="12"/>
  <c r="Y135" i="12"/>
  <c r="B600" i="15"/>
  <c r="B601" i="14"/>
  <c r="B2133" i="15"/>
  <c r="B2134" i="14"/>
  <c r="B2366" i="14"/>
  <c r="B2365" i="15"/>
  <c r="B1919" i="15"/>
  <c r="B1920" i="14"/>
  <c r="O133" i="12" l="1"/>
  <c r="M134" i="12"/>
  <c r="N134" i="12" s="1"/>
  <c r="J599" i="14"/>
  <c r="A600" i="14"/>
  <c r="A48" i="14"/>
  <c r="J47" i="14"/>
  <c r="A73" i="14"/>
  <c r="J72" i="14"/>
  <c r="J1714" i="14"/>
  <c r="A1715" i="14"/>
  <c r="J2137" i="14"/>
  <c r="A2138" i="14"/>
  <c r="A394" i="14"/>
  <c r="J393" i="14"/>
  <c r="H132" i="12"/>
  <c r="AA132" i="12"/>
  <c r="J856" i="14"/>
  <c r="A857" i="14"/>
  <c r="A303" i="14"/>
  <c r="J302" i="14"/>
  <c r="A722" i="14"/>
  <c r="J721" i="14"/>
  <c r="J115" i="14"/>
  <c r="A116" i="14"/>
  <c r="J166" i="14"/>
  <c r="A167" i="14"/>
  <c r="J1518" i="14"/>
  <c r="A1519" i="14"/>
  <c r="N101" i="14"/>
  <c r="E101" i="14"/>
  <c r="J2371" i="14"/>
  <c r="A2372" i="14"/>
  <c r="A1162" i="14"/>
  <c r="J1161" i="14"/>
  <c r="D19" i="14"/>
  <c r="E19" i="14"/>
  <c r="AB12" i="12"/>
  <c r="C19" i="14" s="1"/>
  <c r="C20" i="15" s="1"/>
  <c r="A1333" i="14"/>
  <c r="J1332" i="14"/>
  <c r="A226" i="14"/>
  <c r="J225" i="14"/>
  <c r="J1007" i="14"/>
  <c r="A1008" i="14"/>
  <c r="AA13" i="12"/>
  <c r="F20" i="14" s="1"/>
  <c r="G13" i="12"/>
  <c r="H351" i="12"/>
  <c r="Z351" i="12" s="1"/>
  <c r="E692" i="12"/>
  <c r="H977" i="12"/>
  <c r="Z977" i="12" s="1"/>
  <c r="H1307" i="12"/>
  <c r="Z1307" i="12" s="1"/>
  <c r="AB1307" i="12" s="1"/>
  <c r="C1148" i="14" s="1"/>
  <c r="C1148" i="15" s="1"/>
  <c r="O192" i="12"/>
  <c r="P192" i="12" s="1"/>
  <c r="AC192" i="12" s="1"/>
  <c r="K154" i="14" s="1"/>
  <c r="D154" i="15" s="1"/>
  <c r="M193" i="12"/>
  <c r="N193" i="12" s="1"/>
  <c r="F560" i="12"/>
  <c r="AA560" i="12" s="1"/>
  <c r="Z559" i="12"/>
  <c r="F1137" i="12"/>
  <c r="AA1137" i="12" s="1"/>
  <c r="Z1136" i="12"/>
  <c r="C841" i="15"/>
  <c r="C12" i="16"/>
  <c r="C11" i="16" s="1"/>
  <c r="L1474" i="12"/>
  <c r="L1304" i="12"/>
  <c r="M1306" i="12" s="1"/>
  <c r="N1306" i="12" s="1"/>
  <c r="AE2765" i="12"/>
  <c r="J2765" i="12"/>
  <c r="K2765" i="12" s="1"/>
  <c r="L2765" i="12" s="1"/>
  <c r="B36" i="7"/>
  <c r="C2777" i="12"/>
  <c r="D2777" i="12" s="1"/>
  <c r="C2537" i="12"/>
  <c r="C2307" i="12"/>
  <c r="D2307" i="12" s="1"/>
  <c r="C2087" i="12"/>
  <c r="D2087" i="12" s="1"/>
  <c r="D2100" i="12" s="1"/>
  <c r="AE1865" i="12"/>
  <c r="AE1684" i="12" s="1"/>
  <c r="J1865" i="12"/>
  <c r="K1865" i="12" s="1"/>
  <c r="L1865" i="12" s="1"/>
  <c r="K2051" i="12"/>
  <c r="O687" i="12"/>
  <c r="P687" i="12" s="1"/>
  <c r="AC687" i="12" s="1"/>
  <c r="K584" i="14" s="1"/>
  <c r="D584" i="15" s="1"/>
  <c r="M688" i="12"/>
  <c r="N688" i="12" s="1"/>
  <c r="N289" i="14"/>
  <c r="E289" i="14"/>
  <c r="AB350" i="12"/>
  <c r="C289" i="14" s="1"/>
  <c r="C289" i="15" s="1"/>
  <c r="N375" i="14"/>
  <c r="E375" i="14"/>
  <c r="AB448" i="12"/>
  <c r="C375" i="14" s="1"/>
  <c r="C375" i="15" s="1"/>
  <c r="H449" i="12"/>
  <c r="AA449" i="12"/>
  <c r="H688" i="12"/>
  <c r="AA688" i="12"/>
  <c r="O827" i="12"/>
  <c r="P827" i="12" s="1"/>
  <c r="AC827" i="12" s="1"/>
  <c r="K707" i="14" s="1"/>
  <c r="D707" i="15" s="1"/>
  <c r="M828" i="12"/>
  <c r="N828" i="12" s="1"/>
  <c r="E842" i="14"/>
  <c r="N842" i="14"/>
  <c r="F978" i="12"/>
  <c r="AA978" i="12" s="1"/>
  <c r="E1147" i="14"/>
  <c r="AB1306" i="12"/>
  <c r="C1147" i="14" s="1"/>
  <c r="N1147" i="14"/>
  <c r="O559" i="12"/>
  <c r="P559" i="12" s="1"/>
  <c r="AC559" i="12" s="1"/>
  <c r="K475" i="14" s="1"/>
  <c r="D475" i="15" s="1"/>
  <c r="M560" i="12"/>
  <c r="N560" i="12" s="1"/>
  <c r="M265" i="12"/>
  <c r="N265" i="12" s="1"/>
  <c r="O264" i="12"/>
  <c r="B165" i="14"/>
  <c r="B164" i="15"/>
  <c r="F708" i="14"/>
  <c r="E2596" i="12"/>
  <c r="H1891" i="12"/>
  <c r="H2111" i="12"/>
  <c r="L1279" i="12"/>
  <c r="K1292" i="12"/>
  <c r="F988" i="14"/>
  <c r="AB1136" i="12"/>
  <c r="C988" i="14" s="1"/>
  <c r="H1686" i="12"/>
  <c r="AA1686" i="12"/>
  <c r="F1501" i="14" s="1"/>
  <c r="K1841" i="12"/>
  <c r="J1878" i="12"/>
  <c r="J2525" i="12"/>
  <c r="K2525" i="12" s="1"/>
  <c r="L2525" i="12" s="1"/>
  <c r="AE2525" i="12"/>
  <c r="D2295" i="12"/>
  <c r="J2075" i="12"/>
  <c r="K2075" i="12" s="1"/>
  <c r="L2075" i="12" s="1"/>
  <c r="AE2075" i="12"/>
  <c r="L1120" i="12"/>
  <c r="L974" i="12"/>
  <c r="M976" i="12" s="1"/>
  <c r="N976" i="12" s="1"/>
  <c r="F290" i="14"/>
  <c r="N584" i="14"/>
  <c r="E584" i="14"/>
  <c r="O448" i="12"/>
  <c r="P448" i="12" s="1"/>
  <c r="AC448" i="12" s="1"/>
  <c r="K375" i="14" s="1"/>
  <c r="D375" i="15" s="1"/>
  <c r="M449" i="12"/>
  <c r="N449" i="12" s="1"/>
  <c r="F842" i="14"/>
  <c r="AB977" i="12"/>
  <c r="C842" i="14" s="1"/>
  <c r="C842" i="15" s="1"/>
  <c r="E841" i="14"/>
  <c r="N841" i="14"/>
  <c r="A487" i="14"/>
  <c r="J486" i="14"/>
  <c r="A1918" i="14"/>
  <c r="J1917" i="14"/>
  <c r="F1148" i="14"/>
  <c r="M353" i="12"/>
  <c r="N353" i="12" s="1"/>
  <c r="O352" i="12"/>
  <c r="AE1653" i="12"/>
  <c r="AE1484" i="12" s="1"/>
  <c r="J1653" i="12"/>
  <c r="D1484" i="12"/>
  <c r="F1486" i="12" s="1"/>
  <c r="D1666" i="12"/>
  <c r="B45" i="14"/>
  <c r="B44" i="15"/>
  <c r="N707" i="14"/>
  <c r="E707" i="14"/>
  <c r="AB827" i="12"/>
  <c r="C707" i="14" s="1"/>
  <c r="C707" i="15" s="1"/>
  <c r="D1894" i="12"/>
  <c r="F1896" i="12" s="1"/>
  <c r="C1878" i="12"/>
  <c r="C2100" i="12"/>
  <c r="H828" i="12"/>
  <c r="B489" i="14"/>
  <c r="B488" i="15"/>
  <c r="G452" i="12"/>
  <c r="Y452" i="12" s="1"/>
  <c r="E1317" i="12"/>
  <c r="G1317" i="12" s="1"/>
  <c r="E1147" i="12"/>
  <c r="G1147" i="12" s="1"/>
  <c r="E1148" i="12" s="1"/>
  <c r="G1148" i="12" s="1"/>
  <c r="E986" i="12"/>
  <c r="G986" i="12" s="1"/>
  <c r="Y986" i="12" s="1"/>
  <c r="D851" i="14" s="1"/>
  <c r="G82" i="12"/>
  <c r="Y82" i="12" s="1"/>
  <c r="E62" i="14"/>
  <c r="D62" i="14"/>
  <c r="AB81" i="12"/>
  <c r="C62" i="14" s="1"/>
  <c r="C62" i="15" s="1"/>
  <c r="F63" i="14"/>
  <c r="I152" i="14"/>
  <c r="H152" i="14"/>
  <c r="E2355" i="12"/>
  <c r="G2355" i="12" s="1"/>
  <c r="Y1696" i="12"/>
  <c r="D1511" i="14" s="1"/>
  <c r="E1697" i="12"/>
  <c r="G1697" i="12" s="1"/>
  <c r="E354" i="12"/>
  <c r="Y353" i="12"/>
  <c r="D378" i="14"/>
  <c r="G692" i="12"/>
  <c r="D712" i="14"/>
  <c r="H44" i="12"/>
  <c r="AA44" i="12"/>
  <c r="F38" i="14" s="1"/>
  <c r="N37" i="14"/>
  <c r="E37" i="14"/>
  <c r="E192" i="12"/>
  <c r="Y191" i="12"/>
  <c r="AB43" i="12"/>
  <c r="C37" i="14" s="1"/>
  <c r="C37" i="15" s="1"/>
  <c r="D588" i="14"/>
  <c r="Y46" i="12"/>
  <c r="D40" i="14" s="1"/>
  <c r="E47" i="12"/>
  <c r="G47" i="12" s="1"/>
  <c r="D711" i="14"/>
  <c r="E833" i="12"/>
  <c r="G833" i="12" s="1"/>
  <c r="F153" i="14"/>
  <c r="AB191" i="12"/>
  <c r="C153" i="14" s="1"/>
  <c r="C153" i="15" s="1"/>
  <c r="E267" i="12"/>
  <c r="G267" i="12" s="1"/>
  <c r="E1494" i="12"/>
  <c r="Y1493" i="12"/>
  <c r="N217" i="14"/>
  <c r="E217" i="14"/>
  <c r="AB263" i="12"/>
  <c r="C217" i="14" s="1"/>
  <c r="C217" i="15" s="1"/>
  <c r="H264" i="12"/>
  <c r="F218" i="14"/>
  <c r="F90" i="12"/>
  <c r="H90" i="12" s="1"/>
  <c r="M89" i="12"/>
  <c r="O88" i="12"/>
  <c r="P88" i="12" s="1"/>
  <c r="AC88" i="12" s="1"/>
  <c r="K69" i="14" s="1"/>
  <c r="D69" i="15" s="1"/>
  <c r="N89" i="12"/>
  <c r="M48" i="12"/>
  <c r="N48" i="12" s="1"/>
  <c r="O47" i="12"/>
  <c r="H18" i="12"/>
  <c r="Z18" i="12" s="1"/>
  <c r="N25" i="14" s="1"/>
  <c r="B2135" i="14"/>
  <c r="B2134" i="15"/>
  <c r="B602" i="14"/>
  <c r="B601" i="15"/>
  <c r="D105" i="14"/>
  <c r="B1709" i="14"/>
  <c r="B1708" i="15"/>
  <c r="M17" i="12"/>
  <c r="N17" i="12" s="1"/>
  <c r="O16" i="12"/>
  <c r="P16" i="12" s="1"/>
  <c r="AC16" i="12" s="1"/>
  <c r="K23" i="14" s="1"/>
  <c r="D24" i="15" s="1"/>
  <c r="B854" i="14"/>
  <c r="B853" i="15"/>
  <c r="B1001" i="15"/>
  <c r="B1002" i="14"/>
  <c r="B386" i="14"/>
  <c r="B385" i="15"/>
  <c r="E569" i="12"/>
  <c r="G569" i="12" s="1"/>
  <c r="Y569" i="12" s="1"/>
  <c r="B718" i="15"/>
  <c r="B719" i="14"/>
  <c r="B70" i="15"/>
  <c r="B71" i="14"/>
  <c r="B111" i="14"/>
  <c r="B110" i="15"/>
  <c r="B299" i="14"/>
  <c r="B298" i="15"/>
  <c r="G2596" i="12"/>
  <c r="B1920" i="15"/>
  <c r="B1921" i="14"/>
  <c r="B2366" i="15"/>
  <c r="B2367" i="14"/>
  <c r="B1332" i="14"/>
  <c r="B1331" i="15"/>
  <c r="B223" i="15"/>
  <c r="B224" i="14"/>
  <c r="F195" i="12"/>
  <c r="Z194" i="12"/>
  <c r="B1159" i="15"/>
  <c r="B1160" i="14"/>
  <c r="B1514" i="14"/>
  <c r="B1513" i="15"/>
  <c r="D1908" i="14"/>
  <c r="G136" i="12"/>
  <c r="G1905" i="12"/>
  <c r="G2122" i="12"/>
  <c r="Y568" i="12"/>
  <c r="J1333" i="14" l="1"/>
  <c r="A1334" i="14"/>
  <c r="I101" i="14"/>
  <c r="H101" i="14"/>
  <c r="A168" i="14"/>
  <c r="J167" i="14"/>
  <c r="A304" i="14"/>
  <c r="J303" i="14"/>
  <c r="Z132" i="12"/>
  <c r="F133" i="12"/>
  <c r="A601" i="14"/>
  <c r="J600" i="14"/>
  <c r="P351" i="12"/>
  <c r="AC351" i="12" s="1"/>
  <c r="K290" i="14" s="1"/>
  <c r="D290" i="15" s="1"/>
  <c r="Y13" i="12"/>
  <c r="G14" i="12"/>
  <c r="E14" i="12"/>
  <c r="AA14" i="12" s="1"/>
  <c r="F21" i="14" s="1"/>
  <c r="J1162" i="14"/>
  <c r="A1163" i="14"/>
  <c r="A858" i="14"/>
  <c r="J857" i="14"/>
  <c r="P132" i="12"/>
  <c r="AC132" i="12" s="1"/>
  <c r="K102" i="14" s="1"/>
  <c r="D102" i="15" s="1"/>
  <c r="J73" i="14"/>
  <c r="A74" i="14"/>
  <c r="Z19" i="12"/>
  <c r="E453" i="12"/>
  <c r="F1308" i="12"/>
  <c r="H1308" i="12" s="1"/>
  <c r="F352" i="12"/>
  <c r="AA352" i="12" s="1"/>
  <c r="H1137" i="12"/>
  <c r="Z1137" i="12" s="1"/>
  <c r="J226" i="14"/>
  <c r="A227" i="14"/>
  <c r="H19" i="14"/>
  <c r="I19" i="14"/>
  <c r="A2373" i="14"/>
  <c r="J2372" i="14"/>
  <c r="J1519" i="14"/>
  <c r="A1520" i="14"/>
  <c r="A117" i="14"/>
  <c r="J116" i="14"/>
  <c r="A723" i="14"/>
  <c r="J722" i="14"/>
  <c r="A395" i="14"/>
  <c r="J394" i="14"/>
  <c r="J1715" i="14"/>
  <c r="A1716" i="14"/>
  <c r="O134" i="12"/>
  <c r="M135" i="12"/>
  <c r="N135" i="12" s="1"/>
  <c r="A1009" i="14"/>
  <c r="J1008" i="14"/>
  <c r="AB132" i="12"/>
  <c r="C102" i="14" s="1"/>
  <c r="C102" i="15" s="1"/>
  <c r="F102" i="14"/>
  <c r="J2138" i="14"/>
  <c r="A2139" i="14"/>
  <c r="J48" i="14"/>
  <c r="A49" i="14"/>
  <c r="H978" i="12"/>
  <c r="Z978" i="12" s="1"/>
  <c r="H352" i="12"/>
  <c r="Z352" i="12" s="1"/>
  <c r="N291" i="14" s="1"/>
  <c r="H560" i="12"/>
  <c r="F561" i="12" s="1"/>
  <c r="AA561" i="12" s="1"/>
  <c r="F477" i="14" s="1"/>
  <c r="E843" i="14"/>
  <c r="N843" i="14"/>
  <c r="M561" i="12"/>
  <c r="N561" i="12" s="1"/>
  <c r="O560" i="12"/>
  <c r="N290" i="14"/>
  <c r="E290" i="14"/>
  <c r="H290" i="14" s="1"/>
  <c r="H1896" i="12"/>
  <c r="AA1896" i="12"/>
  <c r="I707" i="14"/>
  <c r="H707" i="14"/>
  <c r="K1653" i="12"/>
  <c r="J1666" i="12"/>
  <c r="O449" i="12"/>
  <c r="P449" i="12" s="1"/>
  <c r="AC449" i="12" s="1"/>
  <c r="K376" i="14" s="1"/>
  <c r="D376" i="15" s="1"/>
  <c r="M450" i="12"/>
  <c r="N450" i="12" s="1"/>
  <c r="I584" i="14"/>
  <c r="H584" i="14"/>
  <c r="O976" i="12"/>
  <c r="P976" i="12" s="1"/>
  <c r="AC976" i="12" s="1"/>
  <c r="K841" i="14" s="1"/>
  <c r="D841" i="15" s="1"/>
  <c r="M977" i="12"/>
  <c r="N977" i="12" s="1"/>
  <c r="D12" i="16"/>
  <c r="D11" i="16" s="1"/>
  <c r="C988" i="15"/>
  <c r="C1147" i="15"/>
  <c r="E12" i="16"/>
  <c r="E11" i="16" s="1"/>
  <c r="AA1308" i="12"/>
  <c r="F1149" i="14" s="1"/>
  <c r="F843" i="14"/>
  <c r="AB978" i="12"/>
  <c r="C843" i="14" s="1"/>
  <c r="C843" i="15" s="1"/>
  <c r="F689" i="12"/>
  <c r="Z688" i="12"/>
  <c r="F450" i="12"/>
  <c r="Z449" i="12"/>
  <c r="AB449" i="12" s="1"/>
  <c r="C376" i="14" s="1"/>
  <c r="C376" i="15" s="1"/>
  <c r="H375" i="14"/>
  <c r="I375" i="14"/>
  <c r="F291" i="14"/>
  <c r="AB352" i="12"/>
  <c r="C291" i="14" s="1"/>
  <c r="C291" i="15" s="1"/>
  <c r="H289" i="14"/>
  <c r="I289" i="14"/>
  <c r="O688" i="12"/>
  <c r="P688" i="12" s="1"/>
  <c r="AC688" i="12" s="1"/>
  <c r="K585" i="14" s="1"/>
  <c r="D585" i="15" s="1"/>
  <c r="M689" i="12"/>
  <c r="N689" i="12" s="1"/>
  <c r="AE2307" i="12"/>
  <c r="J2307" i="12"/>
  <c r="K2307" i="12" s="1"/>
  <c r="L2307" i="12" s="1"/>
  <c r="J2777" i="12"/>
  <c r="K2777" i="12" s="1"/>
  <c r="L2777" i="12" s="1"/>
  <c r="AE2777" i="12"/>
  <c r="O1306" i="12"/>
  <c r="P1306" i="12" s="1"/>
  <c r="AC1306" i="12" s="1"/>
  <c r="K1147" i="14" s="1"/>
  <c r="D1147" i="15" s="1"/>
  <c r="M1307" i="12"/>
  <c r="N1307" i="12" s="1"/>
  <c r="N989" i="14"/>
  <c r="E989" i="14"/>
  <c r="E988" i="14"/>
  <c r="N988" i="14"/>
  <c r="E475" i="14"/>
  <c r="N475" i="14"/>
  <c r="AB559" i="12"/>
  <c r="C475" i="14" s="1"/>
  <c r="C475" i="15" s="1"/>
  <c r="E83" i="12"/>
  <c r="I842" i="14"/>
  <c r="F829" i="12"/>
  <c r="AA829" i="12" s="1"/>
  <c r="F709" i="14" s="1"/>
  <c r="Z828" i="12"/>
  <c r="B46" i="14"/>
  <c r="B45" i="15"/>
  <c r="AA1486" i="12"/>
  <c r="F1318" i="14" s="1"/>
  <c r="H1486" i="12"/>
  <c r="F21" i="16"/>
  <c r="F13" i="16"/>
  <c r="O353" i="12"/>
  <c r="M354" i="12"/>
  <c r="N354" i="12" s="1"/>
  <c r="A1919" i="14"/>
  <c r="J1918" i="14"/>
  <c r="A488" i="14"/>
  <c r="J487" i="14"/>
  <c r="I841" i="14"/>
  <c r="H841" i="14"/>
  <c r="I843" i="14"/>
  <c r="H843" i="14"/>
  <c r="H842" i="14"/>
  <c r="AE2295" i="12"/>
  <c r="J2295" i="12"/>
  <c r="L1841" i="12"/>
  <c r="K1878" i="12"/>
  <c r="F1687" i="12"/>
  <c r="AA1687" i="12" s="1"/>
  <c r="F1502" i="14" s="1"/>
  <c r="Z1686" i="12"/>
  <c r="L1134" i="12"/>
  <c r="M1136" i="12" s="1"/>
  <c r="N1136" i="12" s="1"/>
  <c r="L1292" i="12"/>
  <c r="B166" i="14"/>
  <c r="B165" i="15"/>
  <c r="M266" i="12"/>
  <c r="N266" i="12" s="1"/>
  <c r="O265" i="12"/>
  <c r="H1147" i="14"/>
  <c r="I1147" i="14"/>
  <c r="N1148" i="14"/>
  <c r="E1148" i="14"/>
  <c r="F979" i="12"/>
  <c r="AA979" i="12" s="1"/>
  <c r="M829" i="12"/>
  <c r="N829" i="12" s="1"/>
  <c r="O828" i="12"/>
  <c r="P828" i="12" s="1"/>
  <c r="AC828" i="12" s="1"/>
  <c r="K708" i="14" s="1"/>
  <c r="D708" i="15" s="1"/>
  <c r="F585" i="14"/>
  <c r="AB688" i="12"/>
  <c r="C585" i="14" s="1"/>
  <c r="C585" i="15" s="1"/>
  <c r="F376" i="14"/>
  <c r="L2051" i="12"/>
  <c r="G13" i="16"/>
  <c r="G21" i="16"/>
  <c r="AE2087" i="12"/>
  <c r="AE1894" i="12" s="1"/>
  <c r="J2087" i="12"/>
  <c r="K2087" i="12" s="1"/>
  <c r="L2087" i="12" s="1"/>
  <c r="D2537" i="12"/>
  <c r="C2549" i="12"/>
  <c r="D2549" i="12" s="1"/>
  <c r="B37" i="7"/>
  <c r="C2789" i="12"/>
  <c r="C2319" i="12"/>
  <c r="F1138" i="12"/>
  <c r="AA1138" i="12" s="1"/>
  <c r="F990" i="14" s="1"/>
  <c r="H1138" i="12"/>
  <c r="F989" i="14"/>
  <c r="AB1137" i="12"/>
  <c r="C989" i="14" s="1"/>
  <c r="C989" i="15" s="1"/>
  <c r="F476" i="14"/>
  <c r="M194" i="12"/>
  <c r="N194" i="12" s="1"/>
  <c r="O193" i="12"/>
  <c r="P193" i="12" s="1"/>
  <c r="AC193" i="12" s="1"/>
  <c r="K155" i="14" s="1"/>
  <c r="D155" i="15" s="1"/>
  <c r="AB351" i="12"/>
  <c r="C290" i="14" s="1"/>
  <c r="C290" i="15" s="1"/>
  <c r="Z560" i="12"/>
  <c r="AB560" i="12" s="1"/>
  <c r="C476" i="14" s="1"/>
  <c r="C476" i="15" s="1"/>
  <c r="B489" i="15"/>
  <c r="B490" i="14"/>
  <c r="E987" i="12"/>
  <c r="G987" i="12" s="1"/>
  <c r="Y1147" i="12"/>
  <c r="D999" i="14" s="1"/>
  <c r="AA83" i="12"/>
  <c r="F64" i="14" s="1"/>
  <c r="G83" i="12"/>
  <c r="I62" i="14"/>
  <c r="H62" i="14"/>
  <c r="E63" i="14"/>
  <c r="D63" i="14"/>
  <c r="AB82" i="12"/>
  <c r="C63" i="14" s="1"/>
  <c r="C63" i="15" s="1"/>
  <c r="H37" i="14"/>
  <c r="I37" i="14"/>
  <c r="Y1697" i="12"/>
  <c r="D1512" i="14" s="1"/>
  <c r="E1698" i="12"/>
  <c r="G1698" i="12" s="1"/>
  <c r="Y47" i="12"/>
  <c r="D41" i="14" s="1"/>
  <c r="E48" i="12"/>
  <c r="G48" i="12" s="1"/>
  <c r="E268" i="12"/>
  <c r="G268" i="12" s="1"/>
  <c r="Y267" i="12"/>
  <c r="D221" i="14" s="1"/>
  <c r="E834" i="12"/>
  <c r="G834" i="12" s="1"/>
  <c r="D153" i="14"/>
  <c r="E153" i="14"/>
  <c r="G192" i="12"/>
  <c r="AA192" i="12"/>
  <c r="E693" i="12"/>
  <c r="Y692" i="12"/>
  <c r="G354" i="12"/>
  <c r="D379" i="14"/>
  <c r="P44" i="12"/>
  <c r="AC44" i="12" s="1"/>
  <c r="K38" i="14" s="1"/>
  <c r="D38" i="15" s="1"/>
  <c r="Z44" i="12"/>
  <c r="F45" i="12"/>
  <c r="D292" i="14"/>
  <c r="G453" i="12"/>
  <c r="Y833" i="12"/>
  <c r="G1494" i="12"/>
  <c r="D1325" i="14"/>
  <c r="F265" i="12"/>
  <c r="AA265" i="12" s="1"/>
  <c r="P264" i="12"/>
  <c r="AC264" i="12" s="1"/>
  <c r="K218" i="14" s="1"/>
  <c r="D218" i="15" s="1"/>
  <c r="Z264" i="12"/>
  <c r="I217" i="14"/>
  <c r="H217" i="14"/>
  <c r="F91" i="12"/>
  <c r="H91" i="12" s="1"/>
  <c r="Z91" i="12" s="1"/>
  <c r="N72" i="14" s="1"/>
  <c r="Z90" i="12"/>
  <c r="N71" i="14" s="1"/>
  <c r="O89" i="12"/>
  <c r="P89" i="12" s="1"/>
  <c r="AC89" i="12" s="1"/>
  <c r="K70" i="14" s="1"/>
  <c r="D70" i="15" s="1"/>
  <c r="M90" i="12"/>
  <c r="N90" i="12" s="1"/>
  <c r="M49" i="12"/>
  <c r="N49" i="12" s="1"/>
  <c r="O48" i="12"/>
  <c r="E1149" i="12"/>
  <c r="G1149" i="12" s="1"/>
  <c r="Y1148" i="12"/>
  <c r="D485" i="14"/>
  <c r="M18" i="12"/>
  <c r="M19" i="12" s="1"/>
  <c r="O17" i="12"/>
  <c r="P17" i="12" s="1"/>
  <c r="AC17" i="12" s="1"/>
  <c r="K24" i="14" s="1"/>
  <c r="D25" i="15" s="1"/>
  <c r="D484" i="14"/>
  <c r="E137" i="12"/>
  <c r="Y136" i="12"/>
  <c r="E1906" i="12"/>
  <c r="Y1905" i="12"/>
  <c r="B1515" i="14"/>
  <c r="B1514" i="15"/>
  <c r="N156" i="14"/>
  <c r="B225" i="14"/>
  <c r="B224" i="15"/>
  <c r="B1333" i="14"/>
  <c r="B1332" i="15"/>
  <c r="E1318" i="12"/>
  <c r="Y1317" i="12"/>
  <c r="B299" i="15"/>
  <c r="B300" i="14"/>
  <c r="B111" i="15"/>
  <c r="B112" i="14"/>
  <c r="B71" i="15"/>
  <c r="B72" i="14"/>
  <c r="B719" i="15"/>
  <c r="B720" i="14"/>
  <c r="B1003" i="14"/>
  <c r="B1002" i="15"/>
  <c r="B1710" i="14"/>
  <c r="B1709" i="15"/>
  <c r="B602" i="15"/>
  <c r="B603" i="14"/>
  <c r="C29" i="20"/>
  <c r="I29" i="20"/>
  <c r="N26" i="14"/>
  <c r="H195" i="12"/>
  <c r="E2123" i="12"/>
  <c r="Y2122" i="12"/>
  <c r="B1160" i="15"/>
  <c r="B1161" i="14"/>
  <c r="B2367" i="15"/>
  <c r="B2368" i="14"/>
  <c r="B1922" i="14"/>
  <c r="B1921" i="15"/>
  <c r="E2597" i="12"/>
  <c r="G2597" i="12" s="1"/>
  <c r="Y2596" i="12"/>
  <c r="E2356" i="12"/>
  <c r="Y2355" i="12"/>
  <c r="E570" i="12"/>
  <c r="B387" i="14"/>
  <c r="B386" i="15"/>
  <c r="B855" i="14"/>
  <c r="B854" i="15"/>
  <c r="B2135" i="15"/>
  <c r="B2136" i="14"/>
  <c r="A50" i="14" l="1"/>
  <c r="J49" i="14"/>
  <c r="O135" i="12"/>
  <c r="N136" i="12"/>
  <c r="M136" i="12"/>
  <c r="A228" i="14"/>
  <c r="J227" i="14"/>
  <c r="A1164" i="14"/>
  <c r="J1163" i="14"/>
  <c r="A396" i="14"/>
  <c r="J395" i="14"/>
  <c r="A118" i="14"/>
  <c r="J117" i="14"/>
  <c r="A2374" i="14"/>
  <c r="J2373" i="14"/>
  <c r="H133" i="12"/>
  <c r="AA133" i="12"/>
  <c r="H265" i="12"/>
  <c r="Z265" i="12" s="1"/>
  <c r="E219" i="14" s="1"/>
  <c r="F353" i="12"/>
  <c r="J2139" i="14"/>
  <c r="A2140" i="14"/>
  <c r="J1716" i="14"/>
  <c r="A1717" i="14"/>
  <c r="J1520" i="14"/>
  <c r="A1521" i="14"/>
  <c r="N102" i="14"/>
  <c r="E102" i="14"/>
  <c r="A169" i="14"/>
  <c r="J168" i="14"/>
  <c r="A1335" i="14"/>
  <c r="J1334" i="14"/>
  <c r="AB13" i="12"/>
  <c r="C20" i="14" s="1"/>
  <c r="C21" i="15" s="1"/>
  <c r="E20" i="14"/>
  <c r="D20" i="14"/>
  <c r="A305" i="14"/>
  <c r="J304" i="14"/>
  <c r="P352" i="12"/>
  <c r="AC352" i="12" s="1"/>
  <c r="K291" i="14" s="1"/>
  <c r="D291" i="15" s="1"/>
  <c r="A1010" i="14"/>
  <c r="J1009" i="14"/>
  <c r="A724" i="14"/>
  <c r="J723" i="14"/>
  <c r="J74" i="14"/>
  <c r="A75" i="14"/>
  <c r="A859" i="14"/>
  <c r="J858" i="14"/>
  <c r="E15" i="12"/>
  <c r="Y14" i="12"/>
  <c r="A602" i="14"/>
  <c r="J601" i="14"/>
  <c r="E291" i="14"/>
  <c r="I291" i="14" s="1"/>
  <c r="H561" i="12"/>
  <c r="H1687" i="12"/>
  <c r="P560" i="12"/>
  <c r="AC560" i="12" s="1"/>
  <c r="K476" i="14" s="1"/>
  <c r="D476" i="15" s="1"/>
  <c r="M562" i="12"/>
  <c r="N562" i="12" s="1"/>
  <c r="O561" i="12"/>
  <c r="P561" i="12" s="1"/>
  <c r="AC561" i="12" s="1"/>
  <c r="K477" i="14" s="1"/>
  <c r="D477" i="15" s="1"/>
  <c r="H21" i="16"/>
  <c r="H13" i="16"/>
  <c r="L1894" i="12"/>
  <c r="M1896" i="12" s="1"/>
  <c r="N1896" i="12" s="1"/>
  <c r="L2100" i="12"/>
  <c r="F844" i="14"/>
  <c r="M267" i="12"/>
  <c r="N267" i="12" s="1"/>
  <c r="O266" i="12"/>
  <c r="B167" i="14"/>
  <c r="B166" i="15"/>
  <c r="M1137" i="12"/>
  <c r="N1137" i="12" s="1"/>
  <c r="O1136" i="12"/>
  <c r="P1136" i="12" s="1"/>
  <c r="AC1136" i="12" s="1"/>
  <c r="K988" i="14" s="1"/>
  <c r="D988" i="15" s="1"/>
  <c r="F1688" i="12"/>
  <c r="Z1687" i="12"/>
  <c r="K2295" i="12"/>
  <c r="A489" i="14"/>
  <c r="J488" i="14"/>
  <c r="A1920" i="14"/>
  <c r="J1919" i="14"/>
  <c r="B47" i="14"/>
  <c r="B46" i="15"/>
  <c r="F562" i="12"/>
  <c r="AA562" i="12" s="1"/>
  <c r="H475" i="14"/>
  <c r="I475" i="14"/>
  <c r="H988" i="14"/>
  <c r="I988" i="14"/>
  <c r="I989" i="14"/>
  <c r="H989" i="14"/>
  <c r="N376" i="14"/>
  <c r="E376" i="14"/>
  <c r="H450" i="12"/>
  <c r="AA450" i="12"/>
  <c r="Z1308" i="12"/>
  <c r="F1309" i="12"/>
  <c r="O977" i="12"/>
  <c r="P977" i="12" s="1"/>
  <c r="AC977" i="12" s="1"/>
  <c r="K842" i="14" s="1"/>
  <c r="D842" i="15" s="1"/>
  <c r="M978" i="12"/>
  <c r="N978" i="12" s="1"/>
  <c r="M451" i="12"/>
  <c r="N451" i="12" s="1"/>
  <c r="O450" i="12"/>
  <c r="P450" i="12" s="1"/>
  <c r="AC450" i="12" s="1"/>
  <c r="K377" i="14" s="1"/>
  <c r="D377" i="15" s="1"/>
  <c r="F1696" i="14"/>
  <c r="I290" i="14"/>
  <c r="O194" i="12"/>
  <c r="P194" i="12" s="1"/>
  <c r="AC194" i="12" s="1"/>
  <c r="K156" i="14" s="1"/>
  <c r="D156" i="15" s="1"/>
  <c r="M195" i="12"/>
  <c r="N195" i="12" s="1"/>
  <c r="F1139" i="12"/>
  <c r="AA1139" i="12" s="1"/>
  <c r="F991" i="14" s="1"/>
  <c r="Z1138" i="12"/>
  <c r="D2789" i="12"/>
  <c r="J2549" i="12"/>
  <c r="K2549" i="12" s="1"/>
  <c r="L2549" i="12" s="1"/>
  <c r="AE2549" i="12"/>
  <c r="AE2537" i="12"/>
  <c r="J2537" i="12"/>
  <c r="N476" i="14"/>
  <c r="E476" i="14"/>
  <c r="I476" i="14" s="1"/>
  <c r="D2319" i="12"/>
  <c r="C2332" i="12"/>
  <c r="C2801" i="12"/>
  <c r="D2801" i="12" s="1"/>
  <c r="B38" i="7"/>
  <c r="C2561" i="12"/>
  <c r="D2561" i="12" s="1"/>
  <c r="H2341" i="12"/>
  <c r="M830" i="12"/>
  <c r="N830" i="12" s="1"/>
  <c r="O829" i="12"/>
  <c r="I1148" i="14"/>
  <c r="H1148" i="14"/>
  <c r="E1501" i="14"/>
  <c r="AB1686" i="12"/>
  <c r="C1501" i="14" s="1"/>
  <c r="N1501" i="14"/>
  <c r="L1684" i="12"/>
  <c r="M1686" i="12" s="1"/>
  <c r="N1686" i="12" s="1"/>
  <c r="L1878" i="12"/>
  <c r="M355" i="12"/>
  <c r="N355" i="12" s="1"/>
  <c r="O354" i="12"/>
  <c r="F1487" i="12"/>
  <c r="AA1487" i="12" s="1"/>
  <c r="Z1486" i="12"/>
  <c r="H1487" i="12"/>
  <c r="Z1487" i="12" s="1"/>
  <c r="N708" i="14"/>
  <c r="E708" i="14"/>
  <c r="AB828" i="12"/>
  <c r="C708" i="14" s="1"/>
  <c r="C708" i="15" s="1"/>
  <c r="M1308" i="12"/>
  <c r="N1308" i="12" s="1"/>
  <c r="O1307" i="12"/>
  <c r="P1307" i="12" s="1"/>
  <c r="AC1307" i="12" s="1"/>
  <c r="K1148" i="14" s="1"/>
  <c r="D1148" i="15" s="1"/>
  <c r="O689" i="12"/>
  <c r="M690" i="12"/>
  <c r="N690" i="12" s="1"/>
  <c r="N585" i="14"/>
  <c r="E585" i="14"/>
  <c r="H689" i="12"/>
  <c r="AA689" i="12"/>
  <c r="L1653" i="12"/>
  <c r="K1666" i="12"/>
  <c r="Z1896" i="12"/>
  <c r="F1897" i="12"/>
  <c r="AA1897" i="12" s="1"/>
  <c r="C2574" i="12"/>
  <c r="K2100" i="12"/>
  <c r="H979" i="12"/>
  <c r="H829" i="12"/>
  <c r="J2100" i="12"/>
  <c r="Z561" i="12"/>
  <c r="B490" i="15"/>
  <c r="B491" i="14"/>
  <c r="I63" i="14"/>
  <c r="H63" i="14"/>
  <c r="E84" i="12"/>
  <c r="AA84" i="12" s="1"/>
  <c r="Y83" i="12"/>
  <c r="H153" i="14"/>
  <c r="I153" i="14"/>
  <c r="E49" i="12"/>
  <c r="G49" i="12" s="1"/>
  <c r="Y48" i="12"/>
  <c r="D42" i="14" s="1"/>
  <c r="E1699" i="12"/>
  <c r="G1699" i="12" s="1"/>
  <c r="Y1698" i="12"/>
  <c r="D1513" i="14" s="1"/>
  <c r="E835" i="12"/>
  <c r="G835" i="12" s="1"/>
  <c r="Y835" i="12" s="1"/>
  <c r="Y834" i="12"/>
  <c r="E269" i="12"/>
  <c r="Y268" i="12"/>
  <c r="D222" i="14" s="1"/>
  <c r="G269" i="12"/>
  <c r="E270" i="12" s="1"/>
  <c r="D713" i="14"/>
  <c r="AB44" i="12"/>
  <c r="C38" i="14" s="1"/>
  <c r="C38" i="15" s="1"/>
  <c r="E38" i="14"/>
  <c r="N38" i="14"/>
  <c r="Y354" i="12"/>
  <c r="E355" i="12"/>
  <c r="F154" i="14"/>
  <c r="E454" i="12"/>
  <c r="Y453" i="12"/>
  <c r="AA45" i="12"/>
  <c r="F39" i="14" s="1"/>
  <c r="H45" i="12"/>
  <c r="D589" i="14"/>
  <c r="G693" i="12"/>
  <c r="E193" i="12"/>
  <c r="Y192" i="12"/>
  <c r="G2356" i="12"/>
  <c r="Y2356" i="12" s="1"/>
  <c r="G1906" i="12"/>
  <c r="Y1906" i="12" s="1"/>
  <c r="D1706" i="14" s="1"/>
  <c r="E1495" i="12"/>
  <c r="Y1494" i="12"/>
  <c r="G1318" i="12"/>
  <c r="Y1318" i="12" s="1"/>
  <c r="D1159" i="14" s="1"/>
  <c r="F266" i="12"/>
  <c r="AA266" i="12" s="1"/>
  <c r="F219" i="14"/>
  <c r="E218" i="14"/>
  <c r="N218" i="14"/>
  <c r="AB264" i="12"/>
  <c r="C218" i="14" s="1"/>
  <c r="C218" i="15" s="1"/>
  <c r="G137" i="12"/>
  <c r="Y137" i="12" s="1"/>
  <c r="F92" i="12"/>
  <c r="H92" i="12" s="1"/>
  <c r="O90" i="12"/>
  <c r="P90" i="12" s="1"/>
  <c r="AC90" i="12" s="1"/>
  <c r="K71" i="14" s="1"/>
  <c r="D71" i="15" s="1"/>
  <c r="M91" i="12"/>
  <c r="N91" i="12" s="1"/>
  <c r="M50" i="12"/>
  <c r="N50" i="12" s="1"/>
  <c r="O49" i="12"/>
  <c r="E1150" i="12"/>
  <c r="G1150" i="12" s="1"/>
  <c r="Y1150" i="12" s="1"/>
  <c r="Y1149" i="12"/>
  <c r="B855" i="15"/>
  <c r="B856" i="14"/>
  <c r="B387" i="15"/>
  <c r="B388" i="14"/>
  <c r="D2131" i="14"/>
  <c r="D2363" i="14"/>
  <c r="E2598" i="12"/>
  <c r="B1923" i="14"/>
  <c r="B1922" i="15"/>
  <c r="F196" i="12"/>
  <c r="Z195" i="12"/>
  <c r="B604" i="14"/>
  <c r="B603" i="15"/>
  <c r="B2137" i="14"/>
  <c r="B2136" i="15"/>
  <c r="B2368" i="15"/>
  <c r="B2369" i="14"/>
  <c r="B1161" i="15"/>
  <c r="B1162" i="14"/>
  <c r="E988" i="12"/>
  <c r="Y987" i="12"/>
  <c r="B1710" i="15"/>
  <c r="B1711" i="14"/>
  <c r="D1158" i="14"/>
  <c r="B226" i="14"/>
  <c r="B225" i="15"/>
  <c r="B1515" i="15"/>
  <c r="B1516" i="14"/>
  <c r="D1705" i="14"/>
  <c r="D1000" i="14"/>
  <c r="G570" i="12"/>
  <c r="Y2597" i="12"/>
  <c r="G2123" i="12"/>
  <c r="N18" i="12"/>
  <c r="O18" i="12" s="1"/>
  <c r="P18" i="12" s="1"/>
  <c r="AC18" i="12" s="1"/>
  <c r="K25" i="14" s="1"/>
  <c r="D26" i="15" s="1"/>
  <c r="D1909" i="14"/>
  <c r="B1004" i="14"/>
  <c r="B1003" i="15"/>
  <c r="B721" i="14"/>
  <c r="B720" i="15"/>
  <c r="B73" i="14"/>
  <c r="B72" i="15"/>
  <c r="B113" i="14"/>
  <c r="B112" i="15"/>
  <c r="B301" i="14"/>
  <c r="B300" i="15"/>
  <c r="B1334" i="14"/>
  <c r="B1333" i="15"/>
  <c r="D106" i="14"/>
  <c r="Y49" i="12" l="1"/>
  <c r="E50" i="12"/>
  <c r="G50" i="12" s="1"/>
  <c r="Y50" i="12" s="1"/>
  <c r="J1010" i="14"/>
  <c r="A1011" i="14"/>
  <c r="A1336" i="14"/>
  <c r="J1335" i="14"/>
  <c r="A2375" i="14"/>
  <c r="J2374" i="14"/>
  <c r="A397" i="14"/>
  <c r="J396" i="14"/>
  <c r="M137" i="12"/>
  <c r="N137" i="12" s="1"/>
  <c r="O136" i="12"/>
  <c r="P265" i="12"/>
  <c r="AC265" i="12" s="1"/>
  <c r="K219" i="14" s="1"/>
  <c r="D219" i="15" s="1"/>
  <c r="H20" i="14"/>
  <c r="I20" i="14"/>
  <c r="A1522" i="14"/>
  <c r="J1521" i="14"/>
  <c r="J2140" i="14"/>
  <c r="A2141" i="14"/>
  <c r="F103" i="14"/>
  <c r="AB265" i="12"/>
  <c r="C219" i="14" s="1"/>
  <c r="C219" i="15" s="1"/>
  <c r="N219" i="14"/>
  <c r="H291" i="14"/>
  <c r="H562" i="12"/>
  <c r="F563" i="12" s="1"/>
  <c r="AA563" i="12" s="1"/>
  <c r="F479" i="14" s="1"/>
  <c r="A603" i="14"/>
  <c r="J602" i="14"/>
  <c r="A860" i="14"/>
  <c r="J859" i="14"/>
  <c r="A725" i="14"/>
  <c r="J724" i="14"/>
  <c r="A170" i="14"/>
  <c r="J169" i="14"/>
  <c r="F134" i="12"/>
  <c r="P133" i="12"/>
  <c r="AC133" i="12" s="1"/>
  <c r="K103" i="14" s="1"/>
  <c r="D103" i="15" s="1"/>
  <c r="Z133" i="12"/>
  <c r="A119" i="14"/>
  <c r="J118" i="14"/>
  <c r="J228" i="14"/>
  <c r="A229" i="14"/>
  <c r="AA15" i="12"/>
  <c r="F22" i="14" s="1"/>
  <c r="G15" i="12"/>
  <c r="A1165" i="14"/>
  <c r="J1164" i="14"/>
  <c r="I21" i="14"/>
  <c r="E21" i="14"/>
  <c r="H21" i="14" s="1"/>
  <c r="D21" i="14"/>
  <c r="AB14" i="12"/>
  <c r="C21" i="14" s="1"/>
  <c r="C22" i="15" s="1"/>
  <c r="J75" i="14"/>
  <c r="A76" i="14"/>
  <c r="J305" i="14"/>
  <c r="A306" i="14"/>
  <c r="H102" i="14"/>
  <c r="I102" i="14"/>
  <c r="A1718" i="14"/>
  <c r="J1717" i="14"/>
  <c r="AA353" i="12"/>
  <c r="F292" i="14" s="1"/>
  <c r="H353" i="12"/>
  <c r="J50" i="14"/>
  <c r="A51" i="14"/>
  <c r="E2357" i="12"/>
  <c r="H266" i="12"/>
  <c r="Z266" i="12" s="1"/>
  <c r="H1139" i="12"/>
  <c r="H476" i="14"/>
  <c r="O195" i="12"/>
  <c r="P195" i="12" s="1"/>
  <c r="AC195" i="12" s="1"/>
  <c r="K157" i="14" s="1"/>
  <c r="D157" i="15" s="1"/>
  <c r="M196" i="12"/>
  <c r="N196" i="12" s="1"/>
  <c r="O451" i="12"/>
  <c r="M452" i="12"/>
  <c r="N452" i="12" s="1"/>
  <c r="AB561" i="12"/>
  <c r="C477" i="14" s="1"/>
  <c r="C477" i="15" s="1"/>
  <c r="N477" i="14"/>
  <c r="E477" i="14"/>
  <c r="H477" i="14" s="1"/>
  <c r="F830" i="12"/>
  <c r="AA830" i="12" s="1"/>
  <c r="Z829" i="12"/>
  <c r="N1696" i="14"/>
  <c r="E1696" i="14"/>
  <c r="L1666" i="12"/>
  <c r="L1484" i="12"/>
  <c r="M1486" i="12" s="1"/>
  <c r="N1486" i="12" s="1"/>
  <c r="F690" i="12"/>
  <c r="AA690" i="12" s="1"/>
  <c r="Z689" i="12"/>
  <c r="M1309" i="12"/>
  <c r="N1309" i="12" s="1"/>
  <c r="O1308" i="12"/>
  <c r="P1308" i="12" s="1"/>
  <c r="AC1308" i="12" s="1"/>
  <c r="K1149" i="14" s="1"/>
  <c r="D1149" i="15" s="1"/>
  <c r="H708" i="14"/>
  <c r="I708" i="14"/>
  <c r="N1319" i="14"/>
  <c r="E1319" i="14"/>
  <c r="AB1486" i="12"/>
  <c r="C1318" i="14" s="1"/>
  <c r="E1318" i="14"/>
  <c r="N1318" i="14"/>
  <c r="H1501" i="14"/>
  <c r="I1501" i="14"/>
  <c r="O830" i="12"/>
  <c r="M831" i="12"/>
  <c r="N831" i="12" s="1"/>
  <c r="AE2561" i="12"/>
  <c r="AE2344" i="12" s="1"/>
  <c r="J2561" i="12"/>
  <c r="K2561" i="12" s="1"/>
  <c r="L2561" i="12" s="1"/>
  <c r="J2801" i="12"/>
  <c r="K2801" i="12" s="1"/>
  <c r="L2801" i="12" s="1"/>
  <c r="AE2801" i="12"/>
  <c r="AE2319" i="12"/>
  <c r="AE2114" i="12" s="1"/>
  <c r="J2319" i="12"/>
  <c r="D2114" i="12"/>
  <c r="F2116" i="12" s="1"/>
  <c r="D2332" i="12"/>
  <c r="J2789" i="12"/>
  <c r="AE2789" i="12"/>
  <c r="AB1308" i="12"/>
  <c r="C1149" i="14" s="1"/>
  <c r="C1149" i="15" s="1"/>
  <c r="N1149" i="14"/>
  <c r="E1149" i="14"/>
  <c r="F451" i="12"/>
  <c r="Z450" i="12"/>
  <c r="AB450" i="12" s="1"/>
  <c r="C377" i="14" s="1"/>
  <c r="C377" i="15" s="1"/>
  <c r="AB1687" i="12"/>
  <c r="C1502" i="14" s="1"/>
  <c r="C1502" i="15" s="1"/>
  <c r="E1502" i="14"/>
  <c r="H1502" i="14" s="1"/>
  <c r="N1502" i="14"/>
  <c r="O1896" i="12"/>
  <c r="P1896" i="12" s="1"/>
  <c r="AC1896" i="12" s="1"/>
  <c r="K1696" i="14" s="1"/>
  <c r="D1696" i="15" s="1"/>
  <c r="M1897" i="12"/>
  <c r="N1897" i="12" s="1"/>
  <c r="M563" i="12"/>
  <c r="N563" i="12" s="1"/>
  <c r="O562" i="12"/>
  <c r="D107" i="14"/>
  <c r="Z1139" i="12"/>
  <c r="H1897" i="12"/>
  <c r="P689" i="12"/>
  <c r="AC689" i="12" s="1"/>
  <c r="K586" i="14" s="1"/>
  <c r="D586" i="15" s="1"/>
  <c r="D2344" i="12"/>
  <c r="F2346" i="12" s="1"/>
  <c r="F980" i="12"/>
  <c r="AA980" i="12" s="1"/>
  <c r="F845" i="14" s="1"/>
  <c r="Z979" i="12"/>
  <c r="F1697" i="14"/>
  <c r="F586" i="14"/>
  <c r="AB689" i="12"/>
  <c r="C586" i="14" s="1"/>
  <c r="C586" i="15" s="1"/>
  <c r="I585" i="14"/>
  <c r="H585" i="14"/>
  <c r="O690" i="12"/>
  <c r="M691" i="12"/>
  <c r="N691" i="12" s="1"/>
  <c r="F1488" i="12"/>
  <c r="AA1488" i="12" s="1"/>
  <c r="F1320" i="14" s="1"/>
  <c r="F1319" i="14"/>
  <c r="AB1487" i="12"/>
  <c r="C1319" i="14" s="1"/>
  <c r="C1319" i="15" s="1"/>
  <c r="M356" i="12"/>
  <c r="N356" i="12" s="1"/>
  <c r="O355" i="12"/>
  <c r="O1686" i="12"/>
  <c r="P1686" i="12" s="1"/>
  <c r="AC1686" i="12" s="1"/>
  <c r="K1501" i="14" s="1"/>
  <c r="D1501" i="15" s="1"/>
  <c r="M1687" i="12"/>
  <c r="N1687" i="12" s="1"/>
  <c r="G12" i="16"/>
  <c r="G11" i="16" s="1"/>
  <c r="C1501" i="15"/>
  <c r="C2813" i="12"/>
  <c r="D2813" i="12" s="1"/>
  <c r="D2826" i="12" s="1"/>
  <c r="H2581" i="12"/>
  <c r="K2537" i="12"/>
  <c r="N990" i="14"/>
  <c r="AB1138" i="12"/>
  <c r="C990" i="14" s="1"/>
  <c r="C990" i="15" s="1"/>
  <c r="E990" i="14"/>
  <c r="O978" i="12"/>
  <c r="P978" i="12" s="1"/>
  <c r="AC978" i="12" s="1"/>
  <c r="K843" i="14" s="1"/>
  <c r="D843" i="15" s="1"/>
  <c r="M979" i="12"/>
  <c r="N979" i="12" s="1"/>
  <c r="AA1309" i="12"/>
  <c r="F1150" i="14" s="1"/>
  <c r="H1309" i="12"/>
  <c r="F377" i="14"/>
  <c r="H376" i="14"/>
  <c r="I376" i="14"/>
  <c r="F478" i="14"/>
  <c r="B47" i="15"/>
  <c r="B48" i="14"/>
  <c r="A1921" i="14"/>
  <c r="J1920" i="14"/>
  <c r="A490" i="14"/>
  <c r="J489" i="14"/>
  <c r="L2295" i="12"/>
  <c r="AA1688" i="12"/>
  <c r="F1503" i="14" s="1"/>
  <c r="H1688" i="12"/>
  <c r="O1137" i="12"/>
  <c r="P1137" i="12" s="1"/>
  <c r="AC1137" i="12" s="1"/>
  <c r="K989" i="14" s="1"/>
  <c r="D989" i="15" s="1"/>
  <c r="M1138" i="12"/>
  <c r="N1138" i="12" s="1"/>
  <c r="B168" i="14"/>
  <c r="B167" i="15"/>
  <c r="M268" i="12"/>
  <c r="N268" i="12" s="1"/>
  <c r="O267" i="12"/>
  <c r="P829" i="12"/>
  <c r="AC829" i="12" s="1"/>
  <c r="K709" i="14" s="1"/>
  <c r="D709" i="15" s="1"/>
  <c r="D2574" i="12"/>
  <c r="AB1896" i="12"/>
  <c r="C1696" i="14" s="1"/>
  <c r="I477" i="14"/>
  <c r="Z562" i="12"/>
  <c r="B491" i="15"/>
  <c r="B492" i="14"/>
  <c r="E138" i="12"/>
  <c r="Y269" i="12"/>
  <c r="D223" i="14" s="1"/>
  <c r="E1319" i="12"/>
  <c r="G84" i="12"/>
  <c r="Y84" i="12" s="1"/>
  <c r="AB84" i="12" s="1"/>
  <c r="C65" i="14" s="1"/>
  <c r="C65" i="15" s="1"/>
  <c r="D64" i="14"/>
  <c r="E64" i="14"/>
  <c r="AB83" i="12"/>
  <c r="C64" i="14" s="1"/>
  <c r="C64" i="15" s="1"/>
  <c r="F65" i="14"/>
  <c r="I38" i="14"/>
  <c r="H38" i="14"/>
  <c r="G355" i="12"/>
  <c r="Y355" i="12" s="1"/>
  <c r="D294" i="14" s="1"/>
  <c r="E1907" i="12"/>
  <c r="G1907" i="12" s="1"/>
  <c r="D715" i="14"/>
  <c r="G454" i="12"/>
  <c r="D154" i="14"/>
  <c r="E154" i="14"/>
  <c r="G193" i="12"/>
  <c r="AA193" i="12"/>
  <c r="E694" i="12"/>
  <c r="Y693" i="12"/>
  <c r="P45" i="12"/>
  <c r="AC45" i="12" s="1"/>
  <c r="K39" i="14" s="1"/>
  <c r="D39" i="15" s="1"/>
  <c r="F46" i="12"/>
  <c r="Z45" i="12"/>
  <c r="D380" i="14"/>
  <c r="D293" i="14"/>
  <c r="D714" i="14"/>
  <c r="E836" i="12"/>
  <c r="G836" i="12" s="1"/>
  <c r="Y1699" i="12"/>
  <c r="D1514" i="14" s="1"/>
  <c r="E1700" i="12"/>
  <c r="G1700" i="12" s="1"/>
  <c r="G2357" i="12"/>
  <c r="Y2357" i="12" s="1"/>
  <c r="AB192" i="12"/>
  <c r="C154" i="14" s="1"/>
  <c r="C154" i="15" s="1"/>
  <c r="D1326" i="14"/>
  <c r="G1495" i="12"/>
  <c r="G1319" i="12"/>
  <c r="Y1319" i="12" s="1"/>
  <c r="D1160" i="14" s="1"/>
  <c r="H219" i="14"/>
  <c r="H218" i="14"/>
  <c r="I218" i="14"/>
  <c r="I219" i="14"/>
  <c r="E220" i="14"/>
  <c r="N220" i="14"/>
  <c r="F267" i="12"/>
  <c r="AA267" i="12" s="1"/>
  <c r="F221" i="14" s="1"/>
  <c r="P266" i="12"/>
  <c r="AC266" i="12" s="1"/>
  <c r="K220" i="14" s="1"/>
  <c r="D220" i="15" s="1"/>
  <c r="H267" i="12"/>
  <c r="F220" i="14"/>
  <c r="AB266" i="12"/>
  <c r="C220" i="14" s="1"/>
  <c r="C220" i="15" s="1"/>
  <c r="H196" i="12"/>
  <c r="Z196" i="12" s="1"/>
  <c r="F93" i="12"/>
  <c r="H93" i="12" s="1"/>
  <c r="Z93" i="12" s="1"/>
  <c r="N74" i="14" s="1"/>
  <c r="Z92" i="12"/>
  <c r="N73" i="14" s="1"/>
  <c r="O91" i="12"/>
  <c r="P91" i="12" s="1"/>
  <c r="AC91" i="12" s="1"/>
  <c r="K72" i="14" s="1"/>
  <c r="D72" i="15" s="1"/>
  <c r="M92" i="12"/>
  <c r="N92" i="12" s="1"/>
  <c r="M51" i="12"/>
  <c r="N51" i="12" s="1"/>
  <c r="O50" i="12"/>
  <c r="B114" i="14"/>
  <c r="B113" i="15"/>
  <c r="B74" i="14"/>
  <c r="B73" i="15"/>
  <c r="B722" i="14"/>
  <c r="B721" i="15"/>
  <c r="B1005" i="14"/>
  <c r="B1004" i="15"/>
  <c r="E2124" i="12"/>
  <c r="Y2123" i="12"/>
  <c r="D2132" i="14"/>
  <c r="E571" i="12"/>
  <c r="G571" i="12" s="1"/>
  <c r="Y571" i="12" s="1"/>
  <c r="Y570" i="12"/>
  <c r="B226" i="15"/>
  <c r="B227" i="14"/>
  <c r="B1711" i="15"/>
  <c r="B1712" i="14"/>
  <c r="D852" i="14"/>
  <c r="D43" i="14"/>
  <c r="D44" i="14"/>
  <c r="B2369" i="15"/>
  <c r="B2370" i="14"/>
  <c r="B2138" i="14"/>
  <c r="B2137" i="15"/>
  <c r="B604" i="15"/>
  <c r="B605" i="14"/>
  <c r="F197" i="12"/>
  <c r="B1923" i="15"/>
  <c r="B1924" i="14"/>
  <c r="D2133" i="14"/>
  <c r="B389" i="14"/>
  <c r="B388" i="15"/>
  <c r="B857" i="14"/>
  <c r="B856" i="15"/>
  <c r="E1151" i="12"/>
  <c r="B302" i="14"/>
  <c r="B301" i="15"/>
  <c r="B1335" i="14"/>
  <c r="B1334" i="15"/>
  <c r="D2364" i="14"/>
  <c r="B1516" i="15"/>
  <c r="B1517" i="14"/>
  <c r="E51" i="12"/>
  <c r="B1162" i="15"/>
  <c r="B1163" i="14"/>
  <c r="N157" i="14"/>
  <c r="D1001" i="14"/>
  <c r="D1002" i="14"/>
  <c r="G988" i="12"/>
  <c r="G270" i="12"/>
  <c r="G2598" i="12"/>
  <c r="A52" i="14" l="1"/>
  <c r="J51" i="14"/>
  <c r="J119" i="14"/>
  <c r="A120" i="14"/>
  <c r="H134" i="12"/>
  <c r="AA134" i="12"/>
  <c r="J725" i="14"/>
  <c r="A726" i="14"/>
  <c r="A604" i="14"/>
  <c r="J603" i="14"/>
  <c r="A1523" i="14"/>
  <c r="J1522" i="14"/>
  <c r="J1011" i="14"/>
  <c r="A1012" i="14"/>
  <c r="AB15" i="12"/>
  <c r="C22" i="14" s="1"/>
  <c r="C23" i="15" s="1"/>
  <c r="A230" i="14"/>
  <c r="J229" i="14"/>
  <c r="N103" i="14"/>
  <c r="E103" i="14"/>
  <c r="J2141" i="14"/>
  <c r="A2142" i="14"/>
  <c r="O137" i="12"/>
  <c r="M138" i="12"/>
  <c r="N138" i="12" s="1"/>
  <c r="F354" i="12"/>
  <c r="Z353" i="12"/>
  <c r="P353" i="12"/>
  <c r="AC353" i="12" s="1"/>
  <c r="K292" i="14" s="1"/>
  <c r="D292" i="15" s="1"/>
  <c r="A1166" i="14"/>
  <c r="J1165" i="14"/>
  <c r="J170" i="14"/>
  <c r="A171" i="14"/>
  <c r="J860" i="14"/>
  <c r="A861" i="14"/>
  <c r="J1718" i="14"/>
  <c r="A1719" i="14"/>
  <c r="A307" i="14"/>
  <c r="J306" i="14"/>
  <c r="A2376" i="14"/>
  <c r="J2375" i="14"/>
  <c r="P562" i="12"/>
  <c r="AC562" i="12" s="1"/>
  <c r="K478" i="14" s="1"/>
  <c r="D478" i="15" s="1"/>
  <c r="J2574" i="12"/>
  <c r="A77" i="14"/>
  <c r="J76" i="14"/>
  <c r="E16" i="12"/>
  <c r="Y15" i="12"/>
  <c r="AB133" i="12"/>
  <c r="C103" i="14" s="1"/>
  <c r="C103" i="15" s="1"/>
  <c r="J397" i="14"/>
  <c r="A398" i="14"/>
  <c r="A1337" i="14"/>
  <c r="J1336" i="14"/>
  <c r="H980" i="12"/>
  <c r="F981" i="12" s="1"/>
  <c r="AA981" i="12" s="1"/>
  <c r="H563" i="12"/>
  <c r="Y1907" i="12"/>
  <c r="D1707" i="14" s="1"/>
  <c r="E1908" i="12"/>
  <c r="F1140" i="12"/>
  <c r="AA1140" i="12" s="1"/>
  <c r="F992" i="14" s="1"/>
  <c r="H830" i="12"/>
  <c r="Z830" i="12" s="1"/>
  <c r="N710" i="14" s="1"/>
  <c r="E1320" i="12"/>
  <c r="G1320" i="12" s="1"/>
  <c r="C2826" i="12"/>
  <c r="E710" i="14"/>
  <c r="O268" i="12"/>
  <c r="M269" i="12"/>
  <c r="N269" i="12" s="1"/>
  <c r="A491" i="14"/>
  <c r="J490" i="14"/>
  <c r="A1922" i="14"/>
  <c r="J1921" i="14"/>
  <c r="O1687" i="12"/>
  <c r="P1687" i="12" s="1"/>
  <c r="AC1687" i="12" s="1"/>
  <c r="K1502" i="14" s="1"/>
  <c r="D1502" i="15" s="1"/>
  <c r="M1688" i="12"/>
  <c r="N1688" i="12" s="1"/>
  <c r="N844" i="14"/>
  <c r="E844" i="14"/>
  <c r="AB979" i="12"/>
  <c r="C844" i="14" s="1"/>
  <c r="C844" i="15" s="1"/>
  <c r="AA2116" i="12"/>
  <c r="H2116" i="12"/>
  <c r="I13" i="16"/>
  <c r="I21" i="16"/>
  <c r="J21" i="16"/>
  <c r="J13" i="16"/>
  <c r="C1318" i="15"/>
  <c r="F12" i="16"/>
  <c r="F11" i="16" s="1"/>
  <c r="M1310" i="12"/>
  <c r="N1310" i="12" s="1"/>
  <c r="O1309" i="12"/>
  <c r="P1309" i="12" s="1"/>
  <c r="AC1309" i="12" s="1"/>
  <c r="K1150" i="14" s="1"/>
  <c r="D1150" i="15" s="1"/>
  <c r="M1487" i="12"/>
  <c r="N1487" i="12" s="1"/>
  <c r="O1486" i="12"/>
  <c r="P1486" i="12" s="1"/>
  <c r="AC1486" i="12" s="1"/>
  <c r="K1318" i="14" s="1"/>
  <c r="D1318" i="15" s="1"/>
  <c r="I1696" i="14"/>
  <c r="H1696" i="14"/>
  <c r="F710" i="14"/>
  <c r="M453" i="12"/>
  <c r="N453" i="12" s="1"/>
  <c r="O452" i="12"/>
  <c r="M197" i="12"/>
  <c r="N197" i="12" s="1"/>
  <c r="O196" i="12"/>
  <c r="P196" i="12" s="1"/>
  <c r="AC196" i="12" s="1"/>
  <c r="K158" i="14" s="1"/>
  <c r="D158" i="15" s="1"/>
  <c r="H690" i="12"/>
  <c r="P690" i="12" s="1"/>
  <c r="AC690" i="12" s="1"/>
  <c r="K587" i="14" s="1"/>
  <c r="D587" i="15" s="1"/>
  <c r="B169" i="14"/>
  <c r="B168" i="15"/>
  <c r="H2346" i="12"/>
  <c r="AA2346" i="12"/>
  <c r="F2122" i="14" s="1"/>
  <c r="AB1139" i="12"/>
  <c r="C991" i="14" s="1"/>
  <c r="C991" i="15" s="1"/>
  <c r="E991" i="14"/>
  <c r="N991" i="14"/>
  <c r="M564" i="12"/>
  <c r="N564" i="12" s="1"/>
  <c r="O563" i="12"/>
  <c r="P563" i="12" s="1"/>
  <c r="AC563" i="12" s="1"/>
  <c r="K479" i="14" s="1"/>
  <c r="D479" i="15" s="1"/>
  <c r="Z563" i="12"/>
  <c r="F564" i="12"/>
  <c r="I1149" i="14"/>
  <c r="H1149" i="14"/>
  <c r="K2789" i="12"/>
  <c r="N478" i="14"/>
  <c r="E478" i="14"/>
  <c r="C1696" i="15"/>
  <c r="H12" i="16"/>
  <c r="H11" i="16" s="1"/>
  <c r="M1139" i="12"/>
  <c r="N1139" i="12" s="1"/>
  <c r="O1138" i="12"/>
  <c r="P1138" i="12" s="1"/>
  <c r="AC1138" i="12" s="1"/>
  <c r="K990" i="14" s="1"/>
  <c r="D990" i="15" s="1"/>
  <c r="F1689" i="12"/>
  <c r="Z1688" i="12"/>
  <c r="B49" i="14"/>
  <c r="B48" i="15"/>
  <c r="Z1309" i="12"/>
  <c r="F1310" i="12"/>
  <c r="M980" i="12"/>
  <c r="N980" i="12" s="1"/>
  <c r="O979" i="12"/>
  <c r="P979" i="12" s="1"/>
  <c r="AC979" i="12" s="1"/>
  <c r="K844" i="14" s="1"/>
  <c r="D844" i="15" s="1"/>
  <c r="H990" i="14"/>
  <c r="I990" i="14"/>
  <c r="L2537" i="12"/>
  <c r="K2574" i="12"/>
  <c r="AE2813" i="12"/>
  <c r="AE2584" i="12" s="1"/>
  <c r="J2813" i="12"/>
  <c r="K2813" i="12" s="1"/>
  <c r="L2813" i="12" s="1"/>
  <c r="O356" i="12"/>
  <c r="M357" i="12"/>
  <c r="N357" i="12" s="1"/>
  <c r="M692" i="12"/>
  <c r="N692" i="12" s="1"/>
  <c r="O691" i="12"/>
  <c r="F1898" i="12"/>
  <c r="AA1898" i="12" s="1"/>
  <c r="F1698" i="14" s="1"/>
  <c r="Z1897" i="12"/>
  <c r="O1897" i="12"/>
  <c r="P1897" i="12" s="1"/>
  <c r="AC1897" i="12" s="1"/>
  <c r="K1697" i="14" s="1"/>
  <c r="D1697" i="15" s="1"/>
  <c r="M1898" i="12"/>
  <c r="N1898" i="12" s="1"/>
  <c r="N377" i="14"/>
  <c r="E377" i="14"/>
  <c r="H451" i="12"/>
  <c r="AA451" i="12"/>
  <c r="K2319" i="12"/>
  <c r="J2332" i="12"/>
  <c r="M832" i="12"/>
  <c r="N832" i="12" s="1"/>
  <c r="O831" i="12"/>
  <c r="I1318" i="14"/>
  <c r="H1318" i="14"/>
  <c r="H1319" i="14"/>
  <c r="I1319" i="14"/>
  <c r="N586" i="14"/>
  <c r="E586" i="14"/>
  <c r="F587" i="14"/>
  <c r="AB829" i="12"/>
  <c r="C709" i="14" s="1"/>
  <c r="C709" i="15" s="1"/>
  <c r="N709" i="14"/>
  <c r="E709" i="14"/>
  <c r="F831" i="12"/>
  <c r="AA831" i="12" s="1"/>
  <c r="H478" i="14"/>
  <c r="I478" i="14"/>
  <c r="E2358" i="12"/>
  <c r="G2358" i="12" s="1"/>
  <c r="Y2358" i="12" s="1"/>
  <c r="D2134" i="14" s="1"/>
  <c r="G138" i="12"/>
  <c r="E139" i="12" s="1"/>
  <c r="E356" i="12"/>
  <c r="G356" i="12" s="1"/>
  <c r="Y356" i="12" s="1"/>
  <c r="D295" i="14" s="1"/>
  <c r="AB1688" i="12"/>
  <c r="C1503" i="14" s="1"/>
  <c r="C1503" i="15" s="1"/>
  <c r="AB1309" i="12"/>
  <c r="C1150" i="14" s="1"/>
  <c r="C1150" i="15" s="1"/>
  <c r="AB562" i="12"/>
  <c r="C478" i="14" s="1"/>
  <c r="C478" i="15" s="1"/>
  <c r="H1488" i="12"/>
  <c r="Z980" i="12"/>
  <c r="D2584" i="12"/>
  <c r="F2586" i="12" s="1"/>
  <c r="I1502" i="14"/>
  <c r="P451" i="12"/>
  <c r="AC451" i="12" s="1"/>
  <c r="K378" i="14" s="1"/>
  <c r="D378" i="15" s="1"/>
  <c r="B492" i="15"/>
  <c r="B493" i="14"/>
  <c r="E85" i="12"/>
  <c r="AA85" i="12" s="1"/>
  <c r="F66" i="14" s="1"/>
  <c r="G694" i="12"/>
  <c r="Y694" i="12" s="1"/>
  <c r="D591" i="14" s="1"/>
  <c r="D65" i="14"/>
  <c r="E65" i="14"/>
  <c r="H64" i="14"/>
  <c r="I64" i="14"/>
  <c r="I154" i="14"/>
  <c r="H154" i="14"/>
  <c r="E1701" i="12"/>
  <c r="G1701" i="12" s="1"/>
  <c r="Y1700" i="12"/>
  <c r="D1515" i="14" s="1"/>
  <c r="E357" i="12"/>
  <c r="G357" i="12" s="1"/>
  <c r="N39" i="14"/>
  <c r="AB45" i="12"/>
  <c r="C39" i="14" s="1"/>
  <c r="C39" i="15" s="1"/>
  <c r="E39" i="14"/>
  <c r="E194" i="12"/>
  <c r="AA194" i="12" s="1"/>
  <c r="Y193" i="12"/>
  <c r="AB193" i="12" s="1"/>
  <c r="C155" i="14" s="1"/>
  <c r="C155" i="15" s="1"/>
  <c r="Y836" i="12"/>
  <c r="E837" i="12"/>
  <c r="G837" i="12" s="1"/>
  <c r="Y837" i="12" s="1"/>
  <c r="AA46" i="12"/>
  <c r="H46" i="12"/>
  <c r="D590" i="14"/>
  <c r="F155" i="14"/>
  <c r="Y454" i="12"/>
  <c r="E455" i="12"/>
  <c r="G2124" i="12"/>
  <c r="Y2124" i="12" s="1"/>
  <c r="D1911" i="14" s="1"/>
  <c r="G1908" i="12"/>
  <c r="Y1908" i="12" s="1"/>
  <c r="Y1495" i="12"/>
  <c r="E1496" i="12"/>
  <c r="G1151" i="12"/>
  <c r="Y1151" i="12" s="1"/>
  <c r="D1003" i="14" s="1"/>
  <c r="P267" i="12"/>
  <c r="AC267" i="12" s="1"/>
  <c r="K221" i="14" s="1"/>
  <c r="D221" i="15" s="1"/>
  <c r="F268" i="12"/>
  <c r="Z267" i="12"/>
  <c r="H220" i="14"/>
  <c r="I220" i="14"/>
  <c r="F94" i="12"/>
  <c r="H94" i="12" s="1"/>
  <c r="M93" i="12"/>
  <c r="N93" i="12" s="1"/>
  <c r="O92" i="12"/>
  <c r="P92" i="12" s="1"/>
  <c r="AC92" i="12" s="1"/>
  <c r="K73" i="14" s="1"/>
  <c r="D73" i="15" s="1"/>
  <c r="M52" i="12"/>
  <c r="N52" i="12" s="1"/>
  <c r="O51" i="12"/>
  <c r="N158" i="14"/>
  <c r="E271" i="12"/>
  <c r="G271" i="12" s="1"/>
  <c r="Y271" i="12" s="1"/>
  <c r="Y270" i="12"/>
  <c r="B1164" i="14"/>
  <c r="B1163" i="15"/>
  <c r="B303" i="14"/>
  <c r="B302" i="15"/>
  <c r="B858" i="14"/>
  <c r="B857" i="15"/>
  <c r="B389" i="15"/>
  <c r="B390" i="14"/>
  <c r="B2370" i="15"/>
  <c r="B2371" i="14"/>
  <c r="D487" i="14"/>
  <c r="E572" i="12"/>
  <c r="G572" i="12" s="1"/>
  <c r="Y572" i="12" s="1"/>
  <c r="B1005" i="15"/>
  <c r="B1006" i="14"/>
  <c r="B722" i="15"/>
  <c r="B723" i="14"/>
  <c r="B75" i="14"/>
  <c r="B74" i="15"/>
  <c r="B114" i="15"/>
  <c r="B115" i="14"/>
  <c r="G51" i="12"/>
  <c r="H197" i="12"/>
  <c r="E2599" i="12"/>
  <c r="Y2598" i="12"/>
  <c r="E989" i="12"/>
  <c r="Y988" i="12"/>
  <c r="E2359" i="12"/>
  <c r="B1517" i="15"/>
  <c r="B1518" i="14"/>
  <c r="B1336" i="14"/>
  <c r="B1335" i="15"/>
  <c r="D1708" i="14"/>
  <c r="B1925" i="14"/>
  <c r="B1924" i="15"/>
  <c r="B605" i="15"/>
  <c r="B606" i="14"/>
  <c r="B2138" i="15"/>
  <c r="B2139" i="14"/>
  <c r="B1712" i="15"/>
  <c r="B1713" i="14"/>
  <c r="B227" i="15"/>
  <c r="B228" i="14"/>
  <c r="D486" i="14"/>
  <c r="D1910" i="14"/>
  <c r="J1719" i="14" l="1"/>
  <c r="A1720" i="14"/>
  <c r="O138" i="12"/>
  <c r="M139" i="12"/>
  <c r="N139" i="12" s="1"/>
  <c r="J120" i="14"/>
  <c r="A121" i="14"/>
  <c r="J1337" i="14"/>
  <c r="A1338" i="14"/>
  <c r="E22" i="14"/>
  <c r="D22" i="14"/>
  <c r="N292" i="14"/>
  <c r="E292" i="14"/>
  <c r="AB353" i="12"/>
  <c r="C292" i="14" s="1"/>
  <c r="C292" i="15" s="1"/>
  <c r="A2143" i="14"/>
  <c r="J2142" i="14"/>
  <c r="F104" i="14"/>
  <c r="J1166" i="14"/>
  <c r="A1167" i="14"/>
  <c r="H103" i="14"/>
  <c r="I103" i="14"/>
  <c r="A727" i="14"/>
  <c r="J726" i="14"/>
  <c r="A78" i="14"/>
  <c r="J77" i="14"/>
  <c r="J2376" i="14"/>
  <c r="A2377" i="14"/>
  <c r="A172" i="14"/>
  <c r="J171" i="14"/>
  <c r="A1013" i="14"/>
  <c r="J1012" i="14"/>
  <c r="J1523" i="14"/>
  <c r="A1524" i="14"/>
  <c r="H1140" i="12"/>
  <c r="F1141" i="12" s="1"/>
  <c r="A399" i="14"/>
  <c r="J398" i="14"/>
  <c r="G16" i="12"/>
  <c r="AA16" i="12"/>
  <c r="F23" i="14" s="1"/>
  <c r="J307" i="14"/>
  <c r="A308" i="14"/>
  <c r="A862" i="14"/>
  <c r="J861" i="14"/>
  <c r="AA354" i="12"/>
  <c r="F293" i="14" s="1"/>
  <c r="H354" i="12"/>
  <c r="A231" i="14"/>
  <c r="J230" i="14"/>
  <c r="A605" i="14"/>
  <c r="J604" i="14"/>
  <c r="F135" i="12"/>
  <c r="P134" i="12"/>
  <c r="AC134" i="12" s="1"/>
  <c r="K104" i="14" s="1"/>
  <c r="D104" i="15" s="1"/>
  <c r="Z134" i="12"/>
  <c r="AB134" i="12" s="1"/>
  <c r="C104" i="14" s="1"/>
  <c r="C104" i="15" s="1"/>
  <c r="J52" i="14"/>
  <c r="A53" i="14"/>
  <c r="Y138" i="12"/>
  <c r="E2125" i="12"/>
  <c r="AB830" i="12"/>
  <c r="C710" i="14" s="1"/>
  <c r="C710" i="15" s="1"/>
  <c r="H981" i="12"/>
  <c r="F982" i="12" s="1"/>
  <c r="AA982" i="12" s="1"/>
  <c r="P830" i="12"/>
  <c r="AC830" i="12" s="1"/>
  <c r="K710" i="14" s="1"/>
  <c r="D710" i="15" s="1"/>
  <c r="E695" i="12"/>
  <c r="H831" i="12"/>
  <c r="Z831" i="12" s="1"/>
  <c r="N711" i="14" s="1"/>
  <c r="M198" i="12"/>
  <c r="N198" i="12" s="1"/>
  <c r="O197" i="12"/>
  <c r="P197" i="12" s="1"/>
  <c r="AC197" i="12" s="1"/>
  <c r="K159" i="14" s="1"/>
  <c r="D159" i="15" s="1"/>
  <c r="H2586" i="12"/>
  <c r="AA2586" i="12"/>
  <c r="AB980" i="12"/>
  <c r="C845" i="14" s="1"/>
  <c r="C845" i="15" s="1"/>
  <c r="N845" i="14"/>
  <c r="E845" i="14"/>
  <c r="I845" i="14" s="1"/>
  <c r="F711" i="14"/>
  <c r="H586" i="14"/>
  <c r="I586" i="14"/>
  <c r="F378" i="14"/>
  <c r="I377" i="14"/>
  <c r="H377" i="14"/>
  <c r="O1898" i="12"/>
  <c r="M1899" i="12"/>
  <c r="N1899" i="12" s="1"/>
  <c r="N1697" i="14"/>
  <c r="E1697" i="14"/>
  <c r="AB1897" i="12"/>
  <c r="C1697" i="14" s="1"/>
  <c r="C1697" i="15" s="1"/>
  <c r="M358" i="12"/>
  <c r="N358" i="12" s="1"/>
  <c r="O357" i="12"/>
  <c r="AA1310" i="12"/>
  <c r="F1151" i="14" s="1"/>
  <c r="H1310" i="12"/>
  <c r="E1503" i="14"/>
  <c r="N1503" i="14"/>
  <c r="AA564" i="12"/>
  <c r="F480" i="14" s="1"/>
  <c r="H564" i="12"/>
  <c r="F2347" i="12"/>
  <c r="AA2347" i="12" s="1"/>
  <c r="F2123" i="14" s="1"/>
  <c r="Z2346" i="12"/>
  <c r="H2347" i="12"/>
  <c r="B169" i="15"/>
  <c r="B170" i="14"/>
  <c r="M1488" i="12"/>
  <c r="N1488" i="12" s="1"/>
  <c r="O1487" i="12"/>
  <c r="P1487" i="12" s="1"/>
  <c r="AC1487" i="12" s="1"/>
  <c r="K1319" i="14" s="1"/>
  <c r="D1319" i="15" s="1"/>
  <c r="O1310" i="12"/>
  <c r="M1311" i="12"/>
  <c r="N1311" i="12" s="1"/>
  <c r="F1903" i="14"/>
  <c r="A1923" i="14"/>
  <c r="J1922" i="14"/>
  <c r="A492" i="14"/>
  <c r="J491" i="14"/>
  <c r="H1898" i="12"/>
  <c r="J2826" i="12"/>
  <c r="F1489" i="12"/>
  <c r="AA1489" i="12" s="1"/>
  <c r="F1321" i="14" s="1"/>
  <c r="Z1488" i="12"/>
  <c r="F832" i="12"/>
  <c r="AA832" i="12" s="1"/>
  <c r="I709" i="14"/>
  <c r="H710" i="14"/>
  <c r="H709" i="14"/>
  <c r="I710" i="14"/>
  <c r="M833" i="12"/>
  <c r="N833" i="12" s="1"/>
  <c r="O832" i="12"/>
  <c r="L2319" i="12"/>
  <c r="K2332" i="12"/>
  <c r="F452" i="12"/>
  <c r="Z451" i="12"/>
  <c r="AB451" i="12" s="1"/>
  <c r="C378" i="14" s="1"/>
  <c r="C378" i="15" s="1"/>
  <c r="O692" i="12"/>
  <c r="M693" i="12"/>
  <c r="N693" i="12" s="1"/>
  <c r="K13" i="16"/>
  <c r="K21" i="16"/>
  <c r="L2574" i="12"/>
  <c r="L2344" i="12"/>
  <c r="M2346" i="12" s="1"/>
  <c r="N2346" i="12" s="1"/>
  <c r="O980" i="12"/>
  <c r="P980" i="12" s="1"/>
  <c r="AC980" i="12" s="1"/>
  <c r="K845" i="14" s="1"/>
  <c r="D845" i="15" s="1"/>
  <c r="M981" i="12"/>
  <c r="N981" i="12" s="1"/>
  <c r="E1150" i="14"/>
  <c r="N1150" i="14"/>
  <c r="B50" i="14"/>
  <c r="B49" i="15"/>
  <c r="AA1689" i="12"/>
  <c r="F1504" i="14" s="1"/>
  <c r="H1689" i="12"/>
  <c r="O1139" i="12"/>
  <c r="P1139" i="12" s="1"/>
  <c r="AC1139" i="12" s="1"/>
  <c r="K991" i="14" s="1"/>
  <c r="D991" i="15" s="1"/>
  <c r="M1140" i="12"/>
  <c r="N1140" i="12" s="1"/>
  <c r="L2789" i="12"/>
  <c r="K2826" i="12"/>
  <c r="AB563" i="12"/>
  <c r="C479" i="14" s="1"/>
  <c r="C479" i="15" s="1"/>
  <c r="E479" i="14"/>
  <c r="N479" i="14"/>
  <c r="O564" i="12"/>
  <c r="M565" i="12"/>
  <c r="N565" i="12" s="1"/>
  <c r="H991" i="14"/>
  <c r="I991" i="14"/>
  <c r="Z690" i="12"/>
  <c r="F691" i="12"/>
  <c r="O453" i="12"/>
  <c r="M454" i="12"/>
  <c r="N454" i="12" s="1"/>
  <c r="Z2116" i="12"/>
  <c r="AB2116" i="12" s="1"/>
  <c r="C1903" i="14" s="1"/>
  <c r="F2117" i="12"/>
  <c r="AA2117" i="12" s="1"/>
  <c r="F846" i="14"/>
  <c r="H844" i="14"/>
  <c r="I844" i="14"/>
  <c r="O1688" i="12"/>
  <c r="P1688" i="12" s="1"/>
  <c r="AC1688" i="12" s="1"/>
  <c r="K1503" i="14" s="1"/>
  <c r="D1503" i="15" s="1"/>
  <c r="M1689" i="12"/>
  <c r="N1689" i="12" s="1"/>
  <c r="O269" i="12"/>
  <c r="M270" i="12"/>
  <c r="N270" i="12" s="1"/>
  <c r="G85" i="12"/>
  <c r="E86" i="12" s="1"/>
  <c r="AA86" i="12" s="1"/>
  <c r="F67" i="14" s="1"/>
  <c r="B494" i="14"/>
  <c r="B493" i="15"/>
  <c r="E1909" i="12"/>
  <c r="E1152" i="12"/>
  <c r="G1152" i="12" s="1"/>
  <c r="I65" i="14"/>
  <c r="H65" i="14"/>
  <c r="H39" i="14"/>
  <c r="I39" i="14"/>
  <c r="E1702" i="12"/>
  <c r="G1702" i="12" s="1"/>
  <c r="E1703" i="12" s="1"/>
  <c r="Y1701" i="12"/>
  <c r="D1516" i="14" s="1"/>
  <c r="D717" i="14"/>
  <c r="Z46" i="12"/>
  <c r="AB46" i="12" s="1"/>
  <c r="C40" i="14" s="1"/>
  <c r="C40" i="15" s="1"/>
  <c r="P46" i="12"/>
  <c r="AC46" i="12" s="1"/>
  <c r="K40" i="14" s="1"/>
  <c r="D40" i="15" s="1"/>
  <c r="F47" i="12"/>
  <c r="AA47" i="12" s="1"/>
  <c r="D716" i="14"/>
  <c r="F156" i="14"/>
  <c r="Y357" i="12"/>
  <c r="D296" i="14" s="1"/>
  <c r="E358" i="12"/>
  <c r="G358" i="12" s="1"/>
  <c r="D381" i="14"/>
  <c r="F40" i="14"/>
  <c r="E838" i="12"/>
  <c r="G838" i="12" s="1"/>
  <c r="Y838" i="12" s="1"/>
  <c r="D155" i="14"/>
  <c r="E155" i="14"/>
  <c r="G139" i="12"/>
  <c r="Y139" i="12" s="1"/>
  <c r="G455" i="12"/>
  <c r="G695" i="12"/>
  <c r="G194" i="12"/>
  <c r="G1909" i="12"/>
  <c r="Y1909" i="12" s="1"/>
  <c r="D1709" i="14" s="1"/>
  <c r="D1327" i="14"/>
  <c r="G1496" i="12"/>
  <c r="E221" i="14"/>
  <c r="N221" i="14"/>
  <c r="AB267" i="12"/>
  <c r="C221" i="14" s="1"/>
  <c r="C221" i="15" s="1"/>
  <c r="AA268" i="12"/>
  <c r="F222" i="14" s="1"/>
  <c r="H268" i="12"/>
  <c r="F95" i="12"/>
  <c r="H95" i="12" s="1"/>
  <c r="Z94" i="12"/>
  <c r="N75" i="14" s="1"/>
  <c r="O93" i="12"/>
  <c r="P93" i="12" s="1"/>
  <c r="AC93" i="12" s="1"/>
  <c r="K74" i="14" s="1"/>
  <c r="D74" i="15" s="1"/>
  <c r="M94" i="12"/>
  <c r="N94" i="12" s="1"/>
  <c r="O52" i="12"/>
  <c r="M53" i="12"/>
  <c r="N53" i="12" s="1"/>
  <c r="D488" i="14"/>
  <c r="D225" i="14"/>
  <c r="B228" i="15"/>
  <c r="B229" i="14"/>
  <c r="B1714" i="14"/>
  <c r="B1713" i="15"/>
  <c r="B2139" i="15"/>
  <c r="B2140" i="14"/>
  <c r="B1925" i="15"/>
  <c r="B1926" i="14"/>
  <c r="D853" i="14"/>
  <c r="F198" i="12"/>
  <c r="Z197" i="12"/>
  <c r="E52" i="12"/>
  <c r="Y51" i="12"/>
  <c r="B75" i="15"/>
  <c r="B76" i="14"/>
  <c r="B391" i="14"/>
  <c r="B390" i="15"/>
  <c r="B304" i="14"/>
  <c r="B303" i="15"/>
  <c r="D224" i="14"/>
  <c r="G2359" i="12"/>
  <c r="G989" i="12"/>
  <c r="G2599" i="12"/>
  <c r="G2125" i="12"/>
  <c r="B607" i="14"/>
  <c r="B606" i="15"/>
  <c r="B1336" i="15"/>
  <c r="B1337" i="14"/>
  <c r="B1519" i="14"/>
  <c r="B1518" i="15"/>
  <c r="D2365" i="14"/>
  <c r="E1321" i="12"/>
  <c r="Y1320" i="12"/>
  <c r="B116" i="14"/>
  <c r="B115" i="15"/>
  <c r="B723" i="15"/>
  <c r="B724" i="14"/>
  <c r="B1007" i="14"/>
  <c r="B1006" i="15"/>
  <c r="E573" i="12"/>
  <c r="B2371" i="15"/>
  <c r="B2372" i="14"/>
  <c r="B859" i="14"/>
  <c r="B858" i="15"/>
  <c r="D108" i="14"/>
  <c r="B1164" i="15"/>
  <c r="B1165" i="14"/>
  <c r="E272" i="12"/>
  <c r="G272" i="12" s="1"/>
  <c r="Y272" i="12" s="1"/>
  <c r="A2378" i="14" l="1"/>
  <c r="J2377" i="14"/>
  <c r="A1168" i="14"/>
  <c r="J1167" i="14"/>
  <c r="M140" i="12"/>
  <c r="N140" i="12"/>
  <c r="O139" i="12"/>
  <c r="Z1140" i="12"/>
  <c r="J53" i="14"/>
  <c r="A54" i="14"/>
  <c r="J54" i="14" s="1"/>
  <c r="H135" i="12"/>
  <c r="AA135" i="12"/>
  <c r="J862" i="14"/>
  <c r="A863" i="14"/>
  <c r="A1525" i="14"/>
  <c r="J1524" i="14"/>
  <c r="J727" i="14"/>
  <c r="A728" i="14"/>
  <c r="J2143" i="14"/>
  <c r="A2144" i="14"/>
  <c r="Z981" i="12"/>
  <c r="E846" i="14" s="1"/>
  <c r="P354" i="12"/>
  <c r="AC354" i="12" s="1"/>
  <c r="K293" i="14" s="1"/>
  <c r="D293" i="15" s="1"/>
  <c r="Z354" i="12"/>
  <c r="F355" i="12"/>
  <c r="A309" i="14"/>
  <c r="J308" i="14"/>
  <c r="I22" i="14"/>
  <c r="H22" i="14"/>
  <c r="J121" i="14"/>
  <c r="A122" i="14"/>
  <c r="A1721" i="14"/>
  <c r="J1720" i="14"/>
  <c r="J1013" i="14"/>
  <c r="A1014" i="14"/>
  <c r="H845" i="14"/>
  <c r="A232" i="14"/>
  <c r="J231" i="14"/>
  <c r="E17" i="12"/>
  <c r="AA17" i="12" s="1"/>
  <c r="Y16" i="12"/>
  <c r="G17" i="12"/>
  <c r="E18" i="12" s="1"/>
  <c r="G18" i="12" s="1"/>
  <c r="Y18" i="12" s="1"/>
  <c r="P564" i="12"/>
  <c r="AC564" i="12" s="1"/>
  <c r="K480" i="14" s="1"/>
  <c r="D480" i="15" s="1"/>
  <c r="N104" i="14"/>
  <c r="E104" i="14"/>
  <c r="A606" i="14"/>
  <c r="J605" i="14"/>
  <c r="J399" i="14"/>
  <c r="A400" i="14"/>
  <c r="J172" i="14"/>
  <c r="A173" i="14"/>
  <c r="A79" i="14"/>
  <c r="J78" i="14"/>
  <c r="I292" i="14"/>
  <c r="H292" i="14"/>
  <c r="A1339" i="14"/>
  <c r="J1338" i="14"/>
  <c r="P831" i="12"/>
  <c r="AC831" i="12" s="1"/>
  <c r="K711" i="14" s="1"/>
  <c r="D711" i="15" s="1"/>
  <c r="E711" i="14"/>
  <c r="AB831" i="12"/>
  <c r="C711" i="14" s="1"/>
  <c r="C711" i="15" s="1"/>
  <c r="AB1140" i="12"/>
  <c r="C992" i="14" s="1"/>
  <c r="C992" i="15" s="1"/>
  <c r="E992" i="14"/>
  <c r="N992" i="14"/>
  <c r="Y85" i="12"/>
  <c r="E66" i="14" s="1"/>
  <c r="P1310" i="12"/>
  <c r="AC1310" i="12" s="1"/>
  <c r="K1151" i="14" s="1"/>
  <c r="D1151" i="15" s="1"/>
  <c r="AA1141" i="12"/>
  <c r="F993" i="14" s="1"/>
  <c r="H1141" i="12"/>
  <c r="M199" i="12"/>
  <c r="N199" i="12" s="1"/>
  <c r="O198" i="12"/>
  <c r="I12" i="16"/>
  <c r="I11" i="16" s="1"/>
  <c r="C1903" i="15"/>
  <c r="M1900" i="12"/>
  <c r="N1900" i="12" s="1"/>
  <c r="O1899" i="12"/>
  <c r="N587" i="14"/>
  <c r="E587" i="14"/>
  <c r="AB690" i="12"/>
  <c r="C587" i="14" s="1"/>
  <c r="C587" i="15" s="1"/>
  <c r="M271" i="12"/>
  <c r="N271" i="12" s="1"/>
  <c r="O270" i="12"/>
  <c r="O1689" i="12"/>
  <c r="P1689" i="12" s="1"/>
  <c r="AC1689" i="12" s="1"/>
  <c r="K1504" i="14" s="1"/>
  <c r="D1504" i="15" s="1"/>
  <c r="M1690" i="12"/>
  <c r="N1690" i="12" s="1"/>
  <c r="O454" i="12"/>
  <c r="M455" i="12"/>
  <c r="N455" i="12" s="1"/>
  <c r="H691" i="12"/>
  <c r="AA691" i="12"/>
  <c r="M566" i="12"/>
  <c r="N566" i="12" s="1"/>
  <c r="O565" i="12"/>
  <c r="L2826" i="12"/>
  <c r="L2584" i="12"/>
  <c r="M2586" i="12" s="1"/>
  <c r="N2586" i="12" s="1"/>
  <c r="B51" i="14"/>
  <c r="B50" i="15"/>
  <c r="I1150" i="14"/>
  <c r="H1150" i="14"/>
  <c r="F712" i="14"/>
  <c r="F1899" i="12"/>
  <c r="AA1899" i="12" s="1"/>
  <c r="F1699" i="14" s="1"/>
  <c r="Z1898" i="12"/>
  <c r="M1312" i="12"/>
  <c r="N1312" i="12" s="1"/>
  <c r="O1311" i="12"/>
  <c r="AB2346" i="12"/>
  <c r="C2122" i="14" s="1"/>
  <c r="N2122" i="14"/>
  <c r="E2122" i="14"/>
  <c r="F565" i="12"/>
  <c r="Z564" i="12"/>
  <c r="Z1310" i="12"/>
  <c r="F1311" i="12"/>
  <c r="F2353" i="14"/>
  <c r="D109" i="14"/>
  <c r="E140" i="12"/>
  <c r="H2117" i="12"/>
  <c r="H982" i="12"/>
  <c r="F1904" i="14"/>
  <c r="N1903" i="14"/>
  <c r="E1903" i="14"/>
  <c r="H479" i="14"/>
  <c r="I479" i="14"/>
  <c r="M1141" i="12"/>
  <c r="N1141" i="12" s="1"/>
  <c r="O1140" i="12"/>
  <c r="P1140" i="12" s="1"/>
  <c r="AC1140" i="12" s="1"/>
  <c r="K992" i="14" s="1"/>
  <c r="D992" i="15" s="1"/>
  <c r="F1690" i="12"/>
  <c r="AA1690" i="12" s="1"/>
  <c r="F1505" i="14" s="1"/>
  <c r="Z1689" i="12"/>
  <c r="H1690" i="12"/>
  <c r="O981" i="12"/>
  <c r="P981" i="12" s="1"/>
  <c r="AC981" i="12" s="1"/>
  <c r="K846" i="14" s="1"/>
  <c r="D846" i="15" s="1"/>
  <c r="M982" i="12"/>
  <c r="N982" i="12" s="1"/>
  <c r="M2347" i="12"/>
  <c r="N2347" i="12" s="1"/>
  <c r="O2346" i="12"/>
  <c r="P2346" i="12" s="1"/>
  <c r="AC2346" i="12" s="1"/>
  <c r="K2122" i="14" s="1"/>
  <c r="D2122" i="15" s="1"/>
  <c r="M694" i="12"/>
  <c r="N694" i="12" s="1"/>
  <c r="O693" i="12"/>
  <c r="N378" i="14"/>
  <c r="E378" i="14"/>
  <c r="H452" i="12"/>
  <c r="AA452" i="12"/>
  <c r="L2114" i="12"/>
  <c r="M2116" i="12" s="1"/>
  <c r="N2116" i="12" s="1"/>
  <c r="L2332" i="12"/>
  <c r="M834" i="12"/>
  <c r="N834" i="12" s="1"/>
  <c r="O833" i="12"/>
  <c r="AB1488" i="12"/>
  <c r="C1320" i="14" s="1"/>
  <c r="C1320" i="15" s="1"/>
  <c r="N1320" i="14"/>
  <c r="E1320" i="14"/>
  <c r="A493" i="14"/>
  <c r="J492" i="14"/>
  <c r="A1924" i="14"/>
  <c r="J1923" i="14"/>
  <c r="F847" i="14"/>
  <c r="M1489" i="12"/>
  <c r="N1489" i="12" s="1"/>
  <c r="O1488" i="12"/>
  <c r="P1488" i="12" s="1"/>
  <c r="AC1488" i="12" s="1"/>
  <c r="K1320" i="14" s="1"/>
  <c r="D1320" i="15" s="1"/>
  <c r="B170" i="15"/>
  <c r="B171" i="14"/>
  <c r="Z2347" i="12"/>
  <c r="F2348" i="12"/>
  <c r="AA2348" i="12" s="1"/>
  <c r="F2124" i="14" s="1"/>
  <c r="I1503" i="14"/>
  <c r="H1503" i="14"/>
  <c r="O358" i="12"/>
  <c r="M359" i="12"/>
  <c r="N359" i="12" s="1"/>
  <c r="H1697" i="14"/>
  <c r="I1697" i="14"/>
  <c r="Z2586" i="12"/>
  <c r="F2587" i="12"/>
  <c r="AA2587" i="12" s="1"/>
  <c r="H2587" i="12"/>
  <c r="H832" i="12"/>
  <c r="P832" i="12" s="1"/>
  <c r="AC832" i="12" s="1"/>
  <c r="K712" i="14" s="1"/>
  <c r="D712" i="15" s="1"/>
  <c r="H1489" i="12"/>
  <c r="P1898" i="12"/>
  <c r="AC1898" i="12" s="1"/>
  <c r="K1698" i="14" s="1"/>
  <c r="D1698" i="15" s="1"/>
  <c r="B495" i="14"/>
  <c r="B494" i="15"/>
  <c r="E1910" i="12"/>
  <c r="G1910" i="12" s="1"/>
  <c r="G1703" i="12"/>
  <c r="Y1703" i="12" s="1"/>
  <c r="D1518" i="14" s="1"/>
  <c r="D66" i="14"/>
  <c r="G86" i="12"/>
  <c r="I155" i="14"/>
  <c r="H155" i="14"/>
  <c r="Y1702" i="12"/>
  <c r="D1517" i="14" s="1"/>
  <c r="Y455" i="12"/>
  <c r="E456" i="12"/>
  <c r="D718" i="14"/>
  <c r="E839" i="12"/>
  <c r="G839" i="12" s="1"/>
  <c r="Y358" i="12"/>
  <c r="D297" i="14" s="1"/>
  <c r="E359" i="12"/>
  <c r="G359" i="12" s="1"/>
  <c r="F41" i="14"/>
  <c r="E40" i="14"/>
  <c r="N40" i="14"/>
  <c r="Y194" i="12"/>
  <c r="E195" i="12"/>
  <c r="AA195" i="12" s="1"/>
  <c r="E696" i="12"/>
  <c r="Y695" i="12"/>
  <c r="F24" i="14"/>
  <c r="H47" i="12"/>
  <c r="E1497" i="12"/>
  <c r="Y1496" i="12"/>
  <c r="P268" i="12"/>
  <c r="AC268" i="12" s="1"/>
  <c r="K222" i="14" s="1"/>
  <c r="D222" i="15" s="1"/>
  <c r="F269" i="12"/>
  <c r="Z268" i="12"/>
  <c r="H221" i="14"/>
  <c r="I221" i="14"/>
  <c r="H198" i="12"/>
  <c r="F199" i="12" s="1"/>
  <c r="Z95" i="12"/>
  <c r="N76" i="14" s="1"/>
  <c r="F96" i="12"/>
  <c r="H96" i="12" s="1"/>
  <c r="Z96" i="12" s="1"/>
  <c r="N77" i="14" s="1"/>
  <c r="M95" i="12"/>
  <c r="N95" i="12" s="1"/>
  <c r="O94" i="12"/>
  <c r="P94" i="12" s="1"/>
  <c r="AC94" i="12" s="1"/>
  <c r="K75" i="14" s="1"/>
  <c r="D75" i="15" s="1"/>
  <c r="M54" i="12"/>
  <c r="N54" i="12" s="1"/>
  <c r="O53" i="12"/>
  <c r="G52" i="12"/>
  <c r="E53" i="12" s="1"/>
  <c r="D226" i="14"/>
  <c r="B1165" i="15"/>
  <c r="B1166" i="14"/>
  <c r="B860" i="14"/>
  <c r="B859" i="15"/>
  <c r="B1007" i="15"/>
  <c r="B1008" i="14"/>
  <c r="B117" i="14"/>
  <c r="B116" i="15"/>
  <c r="D1161" i="14"/>
  <c r="B1338" i="14"/>
  <c r="B1337" i="15"/>
  <c r="E2126" i="12"/>
  <c r="Y2125" i="12"/>
  <c r="E2360" i="12"/>
  <c r="Y2359" i="12"/>
  <c r="B304" i="15"/>
  <c r="B305" i="14"/>
  <c r="B76" i="15"/>
  <c r="B77" i="14"/>
  <c r="D45" i="14"/>
  <c r="N159" i="14"/>
  <c r="B1927" i="14"/>
  <c r="B1926" i="15"/>
  <c r="B2140" i="15"/>
  <c r="B2141" i="14"/>
  <c r="B230" i="14"/>
  <c r="B229" i="15"/>
  <c r="G1321" i="12"/>
  <c r="E273" i="12"/>
  <c r="B2372" i="15"/>
  <c r="B2373" i="14"/>
  <c r="B724" i="15"/>
  <c r="B725" i="14"/>
  <c r="B1519" i="15"/>
  <c r="B1520" i="14"/>
  <c r="B608" i="14"/>
  <c r="B607" i="15"/>
  <c r="E2600" i="12"/>
  <c r="Y2599" i="12"/>
  <c r="E990" i="12"/>
  <c r="Y989" i="12"/>
  <c r="E1153" i="12"/>
  <c r="Y1152" i="12"/>
  <c r="B392" i="14"/>
  <c r="B391" i="15"/>
  <c r="B1715" i="14"/>
  <c r="B1714" i="15"/>
  <c r="G573" i="12"/>
  <c r="G140" i="12"/>
  <c r="I846" i="14" l="1"/>
  <c r="H846" i="14"/>
  <c r="A310" i="14"/>
  <c r="J309" i="14"/>
  <c r="A1526" i="14"/>
  <c r="J1525" i="14"/>
  <c r="Z135" i="12"/>
  <c r="F136" i="12"/>
  <c r="P135" i="12"/>
  <c r="AC135" i="12" s="1"/>
  <c r="K105" i="14" s="1"/>
  <c r="D105" i="15" s="1"/>
  <c r="J1168" i="14"/>
  <c r="A1169" i="14"/>
  <c r="AB85" i="12"/>
  <c r="C66" i="14" s="1"/>
  <c r="C66" i="15" s="1"/>
  <c r="N846" i="14"/>
  <c r="J606" i="14"/>
  <c r="A607" i="14"/>
  <c r="AA355" i="12"/>
  <c r="H355" i="12"/>
  <c r="A729" i="14"/>
  <c r="J728" i="14"/>
  <c r="J863" i="14"/>
  <c r="A864" i="14"/>
  <c r="O140" i="12"/>
  <c r="M141" i="12"/>
  <c r="N141" i="12" s="1"/>
  <c r="AB981" i="12"/>
  <c r="C846" i="14" s="1"/>
  <c r="C846" i="15" s="1"/>
  <c r="A401" i="14"/>
  <c r="J400" i="14"/>
  <c r="H104" i="14"/>
  <c r="I104" i="14"/>
  <c r="AB16" i="12"/>
  <c r="C23" i="14" s="1"/>
  <c r="C24" i="15" s="1"/>
  <c r="D23" i="14"/>
  <c r="E23" i="14"/>
  <c r="J1721" i="14"/>
  <c r="A1722" i="14"/>
  <c r="E293" i="14"/>
  <c r="N293" i="14"/>
  <c r="AB354" i="12"/>
  <c r="C293" i="14" s="1"/>
  <c r="C293" i="15" s="1"/>
  <c r="J2378" i="14"/>
  <c r="A2379" i="14"/>
  <c r="A174" i="14"/>
  <c r="J173" i="14"/>
  <c r="A233" i="14"/>
  <c r="J232" i="14"/>
  <c r="Y17" i="12"/>
  <c r="AB17" i="12" s="1"/>
  <c r="A1340" i="14"/>
  <c r="J1339" i="14"/>
  <c r="J79" i="14"/>
  <c r="A80" i="14"/>
  <c r="A1015" i="14"/>
  <c r="J1014" i="14"/>
  <c r="A123" i="14"/>
  <c r="J122" i="14"/>
  <c r="A2145" i="14"/>
  <c r="J2144" i="14"/>
  <c r="F105" i="14"/>
  <c r="AB135" i="12"/>
  <c r="C105" i="14" s="1"/>
  <c r="C105" i="15" s="1"/>
  <c r="I711" i="14"/>
  <c r="H711" i="14"/>
  <c r="Y52" i="12"/>
  <c r="Z1141" i="12"/>
  <c r="F1142" i="12"/>
  <c r="H2348" i="12"/>
  <c r="Z2348" i="12" s="1"/>
  <c r="H1899" i="12"/>
  <c r="I992" i="14"/>
  <c r="H992" i="14"/>
  <c r="F1490" i="12"/>
  <c r="AA1490" i="12" s="1"/>
  <c r="Z1489" i="12"/>
  <c r="F2588" i="12"/>
  <c r="AA2588" i="12" s="1"/>
  <c r="F2355" i="14" s="1"/>
  <c r="E2353" i="14"/>
  <c r="N2353" i="14"/>
  <c r="O359" i="12"/>
  <c r="M360" i="12"/>
  <c r="N360" i="12" s="1"/>
  <c r="AB2347" i="12"/>
  <c r="C2123" i="14" s="1"/>
  <c r="C2123" i="15" s="1"/>
  <c r="N2123" i="14"/>
  <c r="E2123" i="14"/>
  <c r="M1490" i="12"/>
  <c r="N1490" i="12" s="1"/>
  <c r="O1489" i="12"/>
  <c r="P1489" i="12" s="1"/>
  <c r="AC1489" i="12" s="1"/>
  <c r="K1321" i="14" s="1"/>
  <c r="D1321" i="15" s="1"/>
  <c r="A1925" i="14"/>
  <c r="J1924" i="14"/>
  <c r="A494" i="14"/>
  <c r="J493" i="14"/>
  <c r="F379" i="14"/>
  <c r="I378" i="14"/>
  <c r="H378" i="14"/>
  <c r="M983" i="12"/>
  <c r="N983" i="12" s="1"/>
  <c r="O982" i="12"/>
  <c r="P982" i="12" s="1"/>
  <c r="AC982" i="12" s="1"/>
  <c r="K847" i="14" s="1"/>
  <c r="D847" i="15" s="1"/>
  <c r="Z1690" i="12"/>
  <c r="F1691" i="12"/>
  <c r="O1141" i="12"/>
  <c r="P1141" i="12" s="1"/>
  <c r="AC1141" i="12" s="1"/>
  <c r="K993" i="14" s="1"/>
  <c r="D993" i="15" s="1"/>
  <c r="M1142" i="12"/>
  <c r="N1142" i="12" s="1"/>
  <c r="AB1310" i="12"/>
  <c r="C1151" i="14" s="1"/>
  <c r="C1151" i="15" s="1"/>
  <c r="E1151" i="14"/>
  <c r="N1151" i="14"/>
  <c r="H565" i="12"/>
  <c r="AA565" i="12"/>
  <c r="F481" i="14" s="1"/>
  <c r="AB1898" i="12"/>
  <c r="C1698" i="14" s="1"/>
  <c r="C1698" i="15" s="1"/>
  <c r="N1698" i="14"/>
  <c r="E1698" i="14"/>
  <c r="F1900" i="12"/>
  <c r="AA1900" i="12" s="1"/>
  <c r="O2586" i="12"/>
  <c r="P2586" i="12" s="1"/>
  <c r="AC2586" i="12" s="1"/>
  <c r="K2353" i="14" s="1"/>
  <c r="D2353" i="15" s="1"/>
  <c r="M2587" i="12"/>
  <c r="N2587" i="12" s="1"/>
  <c r="F588" i="14"/>
  <c r="O455" i="12"/>
  <c r="M456" i="12"/>
  <c r="N456" i="12" s="1"/>
  <c r="M1691" i="12"/>
  <c r="N1691" i="12" s="1"/>
  <c r="O1690" i="12"/>
  <c r="P1690" i="12" s="1"/>
  <c r="AC1690" i="12" s="1"/>
  <c r="K1505" i="14" s="1"/>
  <c r="D1505" i="15" s="1"/>
  <c r="M1901" i="12"/>
  <c r="N1901" i="12" s="1"/>
  <c r="O1900" i="12"/>
  <c r="O199" i="12"/>
  <c r="M200" i="12"/>
  <c r="N200" i="12" s="1"/>
  <c r="F833" i="12"/>
  <c r="AA833" i="12" s="1"/>
  <c r="F713" i="14" s="1"/>
  <c r="Z832" i="12"/>
  <c r="F2354" i="14"/>
  <c r="B172" i="14"/>
  <c r="B171" i="15"/>
  <c r="I1320" i="14"/>
  <c r="H1320" i="14"/>
  <c r="O834" i="12"/>
  <c r="M835" i="12"/>
  <c r="N835" i="12" s="1"/>
  <c r="O2116" i="12"/>
  <c r="P2116" i="12" s="1"/>
  <c r="AC2116" i="12" s="1"/>
  <c r="K1903" i="14" s="1"/>
  <c r="D1903" i="15" s="1"/>
  <c r="M2117" i="12"/>
  <c r="N2117" i="12" s="1"/>
  <c r="F453" i="12"/>
  <c r="P452" i="12"/>
  <c r="AC452" i="12" s="1"/>
  <c r="K379" i="14" s="1"/>
  <c r="D379" i="15" s="1"/>
  <c r="Z452" i="12"/>
  <c r="AB452" i="12" s="1"/>
  <c r="C379" i="14" s="1"/>
  <c r="C379" i="15" s="1"/>
  <c r="M695" i="12"/>
  <c r="N695" i="12" s="1"/>
  <c r="O694" i="12"/>
  <c r="O2347" i="12"/>
  <c r="P2347" i="12" s="1"/>
  <c r="AC2347" i="12" s="1"/>
  <c r="K2123" i="14" s="1"/>
  <c r="D2123" i="15" s="1"/>
  <c r="M2348" i="12"/>
  <c r="N2348" i="12" s="1"/>
  <c r="AB1689" i="12"/>
  <c r="C1504" i="14" s="1"/>
  <c r="C1504" i="15" s="1"/>
  <c r="N1504" i="14"/>
  <c r="E1504" i="14"/>
  <c r="H1903" i="14"/>
  <c r="I1903" i="14"/>
  <c r="F983" i="12"/>
  <c r="AA983" i="12" s="1"/>
  <c r="F848" i="14" s="1"/>
  <c r="Z982" i="12"/>
  <c r="F2118" i="12"/>
  <c r="AA2118" i="12" s="1"/>
  <c r="Z2117" i="12"/>
  <c r="AA1311" i="12"/>
  <c r="H1311" i="12"/>
  <c r="E480" i="14"/>
  <c r="N480" i="14"/>
  <c r="AB564" i="12"/>
  <c r="C480" i="14" s="1"/>
  <c r="C480" i="15" s="1"/>
  <c r="H2122" i="14"/>
  <c r="I2122" i="14"/>
  <c r="J12" i="16"/>
  <c r="J11" i="16" s="1"/>
  <c r="C2122" i="15"/>
  <c r="O1312" i="12"/>
  <c r="M1313" i="12"/>
  <c r="N1313" i="12" s="1"/>
  <c r="B51" i="15"/>
  <c r="B52" i="14"/>
  <c r="M567" i="12"/>
  <c r="N567" i="12" s="1"/>
  <c r="O566" i="12"/>
  <c r="Z691" i="12"/>
  <c r="F692" i="12"/>
  <c r="AA692" i="12" s="1"/>
  <c r="P691" i="12"/>
  <c r="AC691" i="12" s="1"/>
  <c r="K588" i="14" s="1"/>
  <c r="D588" i="15" s="1"/>
  <c r="M272" i="12"/>
  <c r="N272" i="12" s="1"/>
  <c r="O271" i="12"/>
  <c r="H587" i="14"/>
  <c r="I587" i="14"/>
  <c r="Z2587" i="12"/>
  <c r="AB2586" i="12"/>
  <c r="C2353" i="14" s="1"/>
  <c r="Z1899" i="12"/>
  <c r="P1899" i="12"/>
  <c r="AC1899" i="12" s="1"/>
  <c r="K1699" i="14" s="1"/>
  <c r="D1699" i="15" s="1"/>
  <c r="B495" i="15"/>
  <c r="B496" i="14"/>
  <c r="E1704" i="12"/>
  <c r="G1704" i="12" s="1"/>
  <c r="Y1704" i="12" s="1"/>
  <c r="I66" i="14"/>
  <c r="H66" i="14"/>
  <c r="Y86" i="12"/>
  <c r="E87" i="12"/>
  <c r="AA87" i="12" s="1"/>
  <c r="I40" i="14"/>
  <c r="H40" i="14"/>
  <c r="G195" i="12"/>
  <c r="Y195" i="12" s="1"/>
  <c r="E840" i="12"/>
  <c r="G840" i="12" s="1"/>
  <c r="Y840" i="12" s="1"/>
  <c r="Y839" i="12"/>
  <c r="E360" i="12"/>
  <c r="G360" i="12" s="1"/>
  <c r="Y360" i="12" s="1"/>
  <c r="D299" i="14" s="1"/>
  <c r="Y359" i="12"/>
  <c r="D298" i="14" s="1"/>
  <c r="D25" i="14"/>
  <c r="E25" i="14"/>
  <c r="Z47" i="12"/>
  <c r="P47" i="12"/>
  <c r="AC47" i="12" s="1"/>
  <c r="K41" i="14" s="1"/>
  <c r="D41" i="15" s="1"/>
  <c r="F48" i="12"/>
  <c r="AA48" i="12" s="1"/>
  <c r="D592" i="14"/>
  <c r="G696" i="12"/>
  <c r="F157" i="14"/>
  <c r="D382" i="14"/>
  <c r="G2126" i="12"/>
  <c r="Y2126" i="12" s="1"/>
  <c r="D1913" i="14" s="1"/>
  <c r="G456" i="12"/>
  <c r="C24" i="14"/>
  <c r="E196" i="12"/>
  <c r="D156" i="14"/>
  <c r="E156" i="14"/>
  <c r="AB194" i="12"/>
  <c r="C156" i="14" s="1"/>
  <c r="C156" i="15" s="1"/>
  <c r="D24" i="14"/>
  <c r="E24" i="14"/>
  <c r="Y19" i="12"/>
  <c r="AA18" i="12"/>
  <c r="E19" i="12"/>
  <c r="L20" i="12" s="1"/>
  <c r="L21" i="12" s="1"/>
  <c r="G2600" i="12"/>
  <c r="Y2600" i="12" s="1"/>
  <c r="D2367" i="14" s="1"/>
  <c r="G1497" i="12"/>
  <c r="D1328" i="14"/>
  <c r="G1153" i="12"/>
  <c r="Y1153" i="12" s="1"/>
  <c r="D1005" i="14" s="1"/>
  <c r="G990" i="12"/>
  <c r="Y990" i="12" s="1"/>
  <c r="D855" i="14" s="1"/>
  <c r="E222" i="14"/>
  <c r="N222" i="14"/>
  <c r="AB268" i="12"/>
  <c r="C222" i="14" s="1"/>
  <c r="C222" i="15" s="1"/>
  <c r="AA269" i="12"/>
  <c r="F223" i="14" s="1"/>
  <c r="H269" i="12"/>
  <c r="Z198" i="12"/>
  <c r="P198" i="12"/>
  <c r="AC198" i="12" s="1"/>
  <c r="K160" i="14" s="1"/>
  <c r="D160" i="15" s="1"/>
  <c r="F97" i="12"/>
  <c r="H97" i="12" s="1"/>
  <c r="M96" i="12"/>
  <c r="N96" i="12" s="1"/>
  <c r="O95" i="12"/>
  <c r="P95" i="12" s="1"/>
  <c r="AC95" i="12" s="1"/>
  <c r="K76" i="14" s="1"/>
  <c r="D76" i="15" s="1"/>
  <c r="O54" i="12"/>
  <c r="M55" i="12"/>
  <c r="N55" i="12" s="1"/>
  <c r="G53" i="12"/>
  <c r="E54" i="12" s="1"/>
  <c r="B608" i="15"/>
  <c r="B609" i="14"/>
  <c r="D46" i="14"/>
  <c r="E574" i="12"/>
  <c r="G574" i="12" s="1"/>
  <c r="Y573" i="12"/>
  <c r="D1004" i="14"/>
  <c r="D854" i="14"/>
  <c r="D2366" i="14"/>
  <c r="B725" i="15"/>
  <c r="B726" i="14"/>
  <c r="B2373" i="15"/>
  <c r="B2374" i="14"/>
  <c r="E1911" i="12"/>
  <c r="G1911" i="12" s="1"/>
  <c r="Y1911" i="12" s="1"/>
  <c r="Y1910" i="12"/>
  <c r="E1705" i="12"/>
  <c r="B230" i="15"/>
  <c r="B231" i="14"/>
  <c r="B1928" i="14"/>
  <c r="B1927" i="15"/>
  <c r="D2135" i="14"/>
  <c r="B1009" i="14"/>
  <c r="B1008" i="15"/>
  <c r="H199" i="12"/>
  <c r="Y53" i="12"/>
  <c r="G2360" i="12"/>
  <c r="E141" i="12"/>
  <c r="Y140" i="12"/>
  <c r="B1715" i="15"/>
  <c r="B1716" i="14"/>
  <c r="B392" i="15"/>
  <c r="B393" i="14"/>
  <c r="E2601" i="12"/>
  <c r="G2601" i="12" s="1"/>
  <c r="Y2601" i="12" s="1"/>
  <c r="B1521" i="14"/>
  <c r="B1520" i="15"/>
  <c r="E1322" i="12"/>
  <c r="G1322" i="12" s="1"/>
  <c r="Y1322" i="12" s="1"/>
  <c r="Y1321" i="12"/>
  <c r="B2141" i="15"/>
  <c r="B2142" i="14"/>
  <c r="B77" i="15"/>
  <c r="B78" i="14"/>
  <c r="B306" i="14"/>
  <c r="B305" i="15"/>
  <c r="D1912" i="14"/>
  <c r="E2127" i="12"/>
  <c r="B1339" i="14"/>
  <c r="B1338" i="15"/>
  <c r="B117" i="15"/>
  <c r="B118" i="14"/>
  <c r="B860" i="15"/>
  <c r="B861" i="14"/>
  <c r="B1167" i="14"/>
  <c r="B1166" i="15"/>
  <c r="G273" i="12"/>
  <c r="J1015" i="14" l="1"/>
  <c r="A1016" i="14"/>
  <c r="J233" i="14"/>
  <c r="A234" i="14"/>
  <c r="I293" i="14"/>
  <c r="H293" i="14"/>
  <c r="F294" i="14"/>
  <c r="A81" i="14"/>
  <c r="J80" i="14"/>
  <c r="A1723" i="14"/>
  <c r="J1722" i="14"/>
  <c r="M142" i="12"/>
  <c r="N142" i="12" s="1"/>
  <c r="O141" i="12"/>
  <c r="J607" i="14"/>
  <c r="A608" i="14"/>
  <c r="A1170" i="14"/>
  <c r="J1169" i="14"/>
  <c r="N105" i="14"/>
  <c r="E105" i="14"/>
  <c r="J310" i="14"/>
  <c r="A311" i="14"/>
  <c r="F2349" i="12"/>
  <c r="A124" i="14"/>
  <c r="J123" i="14"/>
  <c r="A730" i="14"/>
  <c r="J729" i="14"/>
  <c r="A2146" i="14"/>
  <c r="J2145" i="14"/>
  <c r="A1341" i="14"/>
  <c r="J1340" i="14"/>
  <c r="A2380" i="14"/>
  <c r="J2379" i="14"/>
  <c r="H136" i="12"/>
  <c r="AA136" i="12"/>
  <c r="H983" i="12"/>
  <c r="F984" i="12" s="1"/>
  <c r="J174" i="14"/>
  <c r="A175" i="14"/>
  <c r="H23" i="14"/>
  <c r="I23" i="14"/>
  <c r="A402" i="14"/>
  <c r="J401" i="14"/>
  <c r="J864" i="14"/>
  <c r="A865" i="14"/>
  <c r="Z355" i="12"/>
  <c r="AB355" i="12" s="1"/>
  <c r="C294" i="14" s="1"/>
  <c r="C294" i="15" s="1"/>
  <c r="P355" i="12"/>
  <c r="AC355" i="12" s="1"/>
  <c r="K294" i="14" s="1"/>
  <c r="D294" i="15" s="1"/>
  <c r="F356" i="12"/>
  <c r="AA356" i="12" s="1"/>
  <c r="F295" i="14" s="1"/>
  <c r="H356" i="12"/>
  <c r="A1527" i="14"/>
  <c r="J1526" i="14"/>
  <c r="H692" i="12"/>
  <c r="F693" i="12" s="1"/>
  <c r="AA693" i="12" s="1"/>
  <c r="N993" i="14"/>
  <c r="E993" i="14"/>
  <c r="AB1141" i="12"/>
  <c r="C993" i="14" s="1"/>
  <c r="C993" i="15" s="1"/>
  <c r="H2118" i="12"/>
  <c r="AA1142" i="12"/>
  <c r="F994" i="14" s="1"/>
  <c r="H1142" i="12"/>
  <c r="M696" i="12"/>
  <c r="N696" i="12" s="1"/>
  <c r="O695" i="12"/>
  <c r="AB1899" i="12"/>
  <c r="C1699" i="14" s="1"/>
  <c r="C1699" i="15" s="1"/>
  <c r="E1699" i="14"/>
  <c r="N1699" i="14"/>
  <c r="N2354" i="14"/>
  <c r="E2354" i="14"/>
  <c r="I2354" i="14" s="1"/>
  <c r="N588" i="14"/>
  <c r="E588" i="14"/>
  <c r="O567" i="12"/>
  <c r="M568" i="12"/>
  <c r="N568" i="12" s="1"/>
  <c r="P1311" i="12"/>
  <c r="AC1311" i="12" s="1"/>
  <c r="K1152" i="14" s="1"/>
  <c r="D1152" i="15" s="1"/>
  <c r="Z1311" i="12"/>
  <c r="AB1311" i="12" s="1"/>
  <c r="C1152" i="14" s="1"/>
  <c r="C1152" i="15" s="1"/>
  <c r="F1312" i="12"/>
  <c r="AA1312" i="12" s="1"/>
  <c r="F1153" i="14" s="1"/>
  <c r="E1904" i="14"/>
  <c r="N1904" i="14"/>
  <c r="AB2117" i="12"/>
  <c r="C1904" i="14" s="1"/>
  <c r="C1904" i="15" s="1"/>
  <c r="F2119" i="12"/>
  <c r="AA2119" i="12" s="1"/>
  <c r="Z983" i="12"/>
  <c r="O2348" i="12"/>
  <c r="P2348" i="12" s="1"/>
  <c r="AC2348" i="12" s="1"/>
  <c r="K2124" i="14" s="1"/>
  <c r="D2124" i="15" s="1"/>
  <c r="M2349" i="12"/>
  <c r="N2349" i="12" s="1"/>
  <c r="H453" i="12"/>
  <c r="AA453" i="12"/>
  <c r="B172" i="15"/>
  <c r="B173" i="14"/>
  <c r="M201" i="12"/>
  <c r="N201" i="12" s="1"/>
  <c r="O200" i="12"/>
  <c r="M457" i="12"/>
  <c r="N457" i="12" s="1"/>
  <c r="O456" i="12"/>
  <c r="O2587" i="12"/>
  <c r="P2587" i="12" s="1"/>
  <c r="AC2587" i="12" s="1"/>
  <c r="K2354" i="14" s="1"/>
  <c r="D2354" i="15" s="1"/>
  <c r="M2588" i="12"/>
  <c r="N2588" i="12" s="1"/>
  <c r="F1700" i="14"/>
  <c r="AB1690" i="12"/>
  <c r="C1505" i="14" s="1"/>
  <c r="C1505" i="15" s="1"/>
  <c r="E1505" i="14"/>
  <c r="N1505" i="14"/>
  <c r="M984" i="12"/>
  <c r="N984" i="12" s="1"/>
  <c r="O983" i="12"/>
  <c r="H2123" i="14"/>
  <c r="I2123" i="14"/>
  <c r="AB2348" i="12"/>
  <c r="C2124" i="14" s="1"/>
  <c r="C2124" i="15" s="1"/>
  <c r="N2124" i="14"/>
  <c r="E2124" i="14"/>
  <c r="I2353" i="14"/>
  <c r="H2353" i="14"/>
  <c r="F1322" i="14"/>
  <c r="AB2587" i="12"/>
  <c r="C2354" i="14" s="1"/>
  <c r="C2354" i="15" s="1"/>
  <c r="AB691" i="12"/>
  <c r="C588" i="14" s="1"/>
  <c r="C588" i="15" s="1"/>
  <c r="C2353" i="15"/>
  <c r="K12" i="16"/>
  <c r="K11" i="16" s="1"/>
  <c r="M273" i="12"/>
  <c r="N273" i="12" s="1"/>
  <c r="O272" i="12"/>
  <c r="F589" i="14"/>
  <c r="B52" i="15"/>
  <c r="B53" i="14"/>
  <c r="M1314" i="12"/>
  <c r="N1314" i="12" s="1"/>
  <c r="O1313" i="12"/>
  <c r="H480" i="14"/>
  <c r="I480" i="14"/>
  <c r="F1152" i="14"/>
  <c r="F1905" i="14"/>
  <c r="N847" i="14"/>
  <c r="E847" i="14"/>
  <c r="AB982" i="12"/>
  <c r="C847" i="14" s="1"/>
  <c r="C847" i="15" s="1"/>
  <c r="H1504" i="14"/>
  <c r="I1504" i="14"/>
  <c r="N379" i="14"/>
  <c r="E379" i="14"/>
  <c r="O2117" i="12"/>
  <c r="P2117" i="12" s="1"/>
  <c r="AC2117" i="12" s="1"/>
  <c r="K1904" i="14" s="1"/>
  <c r="D1904" i="15" s="1"/>
  <c r="M2118" i="12"/>
  <c r="N2118" i="12" s="1"/>
  <c r="O835" i="12"/>
  <c r="M836" i="12"/>
  <c r="N836" i="12" s="1"/>
  <c r="N712" i="14"/>
  <c r="E712" i="14"/>
  <c r="AB832" i="12"/>
  <c r="C712" i="14" s="1"/>
  <c r="C712" i="15" s="1"/>
  <c r="O1901" i="12"/>
  <c r="M1902" i="12"/>
  <c r="N1902" i="12" s="1"/>
  <c r="O1691" i="12"/>
  <c r="M1692" i="12"/>
  <c r="N1692" i="12" s="1"/>
  <c r="I1698" i="14"/>
  <c r="I1699" i="14"/>
  <c r="H1699" i="14"/>
  <c r="H1698" i="14"/>
  <c r="P565" i="12"/>
  <c r="AC565" i="12" s="1"/>
  <c r="K481" i="14" s="1"/>
  <c r="D481" i="15" s="1"/>
  <c r="F566" i="12"/>
  <c r="Z565" i="12"/>
  <c r="I1151" i="14"/>
  <c r="H1151" i="14"/>
  <c r="M1143" i="12"/>
  <c r="N1143" i="12" s="1"/>
  <c r="O1142" i="12"/>
  <c r="P1142" i="12" s="1"/>
  <c r="AC1142" i="12" s="1"/>
  <c r="K994" i="14" s="1"/>
  <c r="D994" i="15" s="1"/>
  <c r="AA1691" i="12"/>
  <c r="F1506" i="14" s="1"/>
  <c r="H1691" i="12"/>
  <c r="A495" i="14"/>
  <c r="J494" i="14"/>
  <c r="A1926" i="14"/>
  <c r="J1925" i="14"/>
  <c r="O1490" i="12"/>
  <c r="M1491" i="12"/>
  <c r="N1491" i="12" s="1"/>
  <c r="H2349" i="12"/>
  <c r="AA2349" i="12"/>
  <c r="F2125" i="14" s="1"/>
  <c r="M361" i="12"/>
  <c r="N361" i="12" s="1"/>
  <c r="O360" i="12"/>
  <c r="AB1489" i="12"/>
  <c r="C1321" i="14" s="1"/>
  <c r="C1321" i="15" s="1"/>
  <c r="N1321" i="14"/>
  <c r="E1321" i="14"/>
  <c r="Z2118" i="12"/>
  <c r="AB2118" i="12" s="1"/>
  <c r="C1905" i="14" s="1"/>
  <c r="C1905" i="15" s="1"/>
  <c r="H833" i="12"/>
  <c r="H1900" i="12"/>
  <c r="H2588" i="12"/>
  <c r="H1490" i="12"/>
  <c r="B496" i="15"/>
  <c r="B497" i="14"/>
  <c r="E991" i="12"/>
  <c r="E67" i="14"/>
  <c r="AB86" i="12"/>
  <c r="C67" i="14" s="1"/>
  <c r="C67" i="15" s="1"/>
  <c r="D67" i="14"/>
  <c r="G87" i="12"/>
  <c r="F68" i="14"/>
  <c r="I156" i="14"/>
  <c r="H156" i="14"/>
  <c r="D720" i="14"/>
  <c r="AB18" i="12"/>
  <c r="F25" i="14"/>
  <c r="AA19" i="12"/>
  <c r="B8" i="6" s="1"/>
  <c r="B10" i="6" s="1"/>
  <c r="B19" i="6" s="1"/>
  <c r="I24" i="14"/>
  <c r="H25" i="14"/>
  <c r="H24" i="14"/>
  <c r="E26" i="14"/>
  <c r="I25" i="14"/>
  <c r="G196" i="12"/>
  <c r="AA196" i="12"/>
  <c r="E697" i="12"/>
  <c r="Y696" i="12"/>
  <c r="E1154" i="12"/>
  <c r="G141" i="12"/>
  <c r="Y141" i="12" s="1"/>
  <c r="H48" i="12"/>
  <c r="D26" i="14"/>
  <c r="D157" i="14"/>
  <c r="E157" i="14"/>
  <c r="C25" i="15"/>
  <c r="E457" i="12"/>
  <c r="Y456" i="12"/>
  <c r="F42" i="14"/>
  <c r="N41" i="14"/>
  <c r="E41" i="14"/>
  <c r="AB47" i="12"/>
  <c r="C41" i="14" s="1"/>
  <c r="C41" i="15" s="1"/>
  <c r="E361" i="12"/>
  <c r="G361" i="12" s="1"/>
  <c r="D719" i="14"/>
  <c r="E841" i="12"/>
  <c r="G841" i="12" s="1"/>
  <c r="AB195" i="12"/>
  <c r="C157" i="14" s="1"/>
  <c r="C157" i="15" s="1"/>
  <c r="E1498" i="12"/>
  <c r="Y1497" i="12"/>
  <c r="G991" i="12"/>
  <c r="Y991" i="12" s="1"/>
  <c r="D856" i="14" s="1"/>
  <c r="F270" i="12"/>
  <c r="Z269" i="12"/>
  <c r="P269" i="12"/>
  <c r="AC269" i="12" s="1"/>
  <c r="K223" i="14" s="1"/>
  <c r="D223" i="15" s="1"/>
  <c r="H222" i="14"/>
  <c r="I222" i="14"/>
  <c r="N160" i="14"/>
  <c r="F98" i="12"/>
  <c r="H98" i="12" s="1"/>
  <c r="Z97" i="12"/>
  <c r="N78" i="14" s="1"/>
  <c r="O96" i="12"/>
  <c r="P96" i="12" s="1"/>
  <c r="AC96" i="12" s="1"/>
  <c r="K77" i="14" s="1"/>
  <c r="D77" i="15" s="1"/>
  <c r="M97" i="12"/>
  <c r="N97" i="12" s="1"/>
  <c r="M56" i="12"/>
  <c r="O55" i="12"/>
  <c r="N56" i="12"/>
  <c r="G54" i="12"/>
  <c r="Y54" i="12" s="1"/>
  <c r="D48" i="14" s="1"/>
  <c r="E575" i="12"/>
  <c r="Y574" i="12"/>
  <c r="E274" i="12"/>
  <c r="G274" i="12" s="1"/>
  <c r="Y273" i="12"/>
  <c r="B1167" i="15"/>
  <c r="B1168" i="14"/>
  <c r="B861" i="15"/>
  <c r="B862" i="14"/>
  <c r="B1340" i="14"/>
  <c r="B1339" i="15"/>
  <c r="B79" i="14"/>
  <c r="B78" i="15"/>
  <c r="E1323" i="12"/>
  <c r="B1522" i="14"/>
  <c r="B1521" i="15"/>
  <c r="E2602" i="12"/>
  <c r="E2361" i="12"/>
  <c r="Y2360" i="12"/>
  <c r="D47" i="14"/>
  <c r="B1009" i="15"/>
  <c r="B1010" i="14"/>
  <c r="B1929" i="14"/>
  <c r="B1928" i="15"/>
  <c r="E1912" i="12"/>
  <c r="G2127" i="12"/>
  <c r="G1705" i="12"/>
  <c r="B118" i="15"/>
  <c r="B119" i="14"/>
  <c r="B306" i="15"/>
  <c r="B307" i="14"/>
  <c r="B2143" i="14"/>
  <c r="B2142" i="15"/>
  <c r="D1162" i="14"/>
  <c r="D1163" i="14"/>
  <c r="D2368" i="14"/>
  <c r="B394" i="14"/>
  <c r="B393" i="15"/>
  <c r="B1716" i="15"/>
  <c r="B1717" i="14"/>
  <c r="D110" i="14"/>
  <c r="E142" i="12"/>
  <c r="F200" i="12"/>
  <c r="P199" i="12"/>
  <c r="AC199" i="12" s="1"/>
  <c r="K161" i="14" s="1"/>
  <c r="D161" i="15" s="1"/>
  <c r="Z199" i="12"/>
  <c r="B231" i="15"/>
  <c r="B232" i="14"/>
  <c r="D1519" i="14"/>
  <c r="D1710" i="14"/>
  <c r="D1711" i="14"/>
  <c r="B2375" i="14"/>
  <c r="B2374" i="15"/>
  <c r="B727" i="14"/>
  <c r="B726" i="15"/>
  <c r="D489" i="14"/>
  <c r="B609" i="15"/>
  <c r="B610" i="14"/>
  <c r="J865" i="14" l="1"/>
  <c r="A866" i="14"/>
  <c r="A235" i="14"/>
  <c r="J234" i="14"/>
  <c r="J2380" i="14"/>
  <c r="A2381" i="14"/>
  <c r="A2147" i="14"/>
  <c r="J2146" i="14"/>
  <c r="A1171" i="14"/>
  <c r="J1170" i="14"/>
  <c r="M143" i="12"/>
  <c r="N143" i="12" s="1"/>
  <c r="O142" i="12"/>
  <c r="J81" i="14"/>
  <c r="A82" i="14"/>
  <c r="E992" i="12"/>
  <c r="Z692" i="12"/>
  <c r="E589" i="14" s="1"/>
  <c r="P692" i="12"/>
  <c r="AC692" i="12" s="1"/>
  <c r="K589" i="14" s="1"/>
  <c r="D589" i="15" s="1"/>
  <c r="A176" i="14"/>
  <c r="J175" i="14"/>
  <c r="F106" i="14"/>
  <c r="AB136" i="12"/>
  <c r="C106" i="14" s="1"/>
  <c r="C106" i="15" s="1"/>
  <c r="J124" i="14"/>
  <c r="A125" i="14"/>
  <c r="I105" i="14"/>
  <c r="H105" i="14"/>
  <c r="J608" i="14"/>
  <c r="A609" i="14"/>
  <c r="J1016" i="14"/>
  <c r="A1017" i="14"/>
  <c r="F357" i="12"/>
  <c r="AA357" i="12" s="1"/>
  <c r="F296" i="14" s="1"/>
  <c r="P356" i="12"/>
  <c r="AC356" i="12" s="1"/>
  <c r="K295" i="14" s="1"/>
  <c r="D295" i="15" s="1"/>
  <c r="Z356" i="12"/>
  <c r="J311" i="14"/>
  <c r="A312" i="14"/>
  <c r="P983" i="12"/>
  <c r="AC983" i="12" s="1"/>
  <c r="K848" i="14" s="1"/>
  <c r="D848" i="15" s="1"/>
  <c r="J1527" i="14"/>
  <c r="A1528" i="14"/>
  <c r="N294" i="14"/>
  <c r="E294" i="14"/>
  <c r="A403" i="14"/>
  <c r="J402" i="14"/>
  <c r="Z136" i="12"/>
  <c r="F137" i="12"/>
  <c r="P136" i="12"/>
  <c r="AC136" i="12" s="1"/>
  <c r="K106" i="14" s="1"/>
  <c r="D106" i="15" s="1"/>
  <c r="A1342" i="14"/>
  <c r="J1341" i="14"/>
  <c r="J730" i="14"/>
  <c r="A731" i="14"/>
  <c r="J1723" i="14"/>
  <c r="A1724" i="14"/>
  <c r="H2354" i="14"/>
  <c r="H2119" i="12"/>
  <c r="F2120" i="12" s="1"/>
  <c r="AA2120" i="12" s="1"/>
  <c r="H693" i="12"/>
  <c r="Z1142" i="12"/>
  <c r="F1143" i="12"/>
  <c r="H993" i="14"/>
  <c r="I993" i="14"/>
  <c r="F2589" i="12"/>
  <c r="AA2589" i="12" s="1"/>
  <c r="F2356" i="14" s="1"/>
  <c r="Z2588" i="12"/>
  <c r="F1901" i="12"/>
  <c r="AA1901" i="12" s="1"/>
  <c r="Z1900" i="12"/>
  <c r="F834" i="12"/>
  <c r="AA834" i="12" s="1"/>
  <c r="P833" i="12"/>
  <c r="AC833" i="12" s="1"/>
  <c r="K713" i="14" s="1"/>
  <c r="D713" i="15" s="1"/>
  <c r="Z833" i="12"/>
  <c r="N589" i="14"/>
  <c r="O1491" i="12"/>
  <c r="M1492" i="12"/>
  <c r="N1492" i="12" s="1"/>
  <c r="F1692" i="12"/>
  <c r="AA1692" i="12" s="1"/>
  <c r="F1507" i="14" s="1"/>
  <c r="Z1691" i="12"/>
  <c r="AA566" i="12"/>
  <c r="H566" i="12"/>
  <c r="O1692" i="12"/>
  <c r="M1693" i="12"/>
  <c r="N1693" i="12" s="1"/>
  <c r="M1903" i="12"/>
  <c r="N1903" i="12" s="1"/>
  <c r="O1902" i="12"/>
  <c r="H847" i="14"/>
  <c r="I847" i="14"/>
  <c r="B54" i="14"/>
  <c r="B53" i="15"/>
  <c r="O457" i="12"/>
  <c r="M458" i="12"/>
  <c r="N458" i="12" s="1"/>
  <c r="M202" i="12"/>
  <c r="N202" i="12" s="1"/>
  <c r="O201" i="12"/>
  <c r="F454" i="12"/>
  <c r="P453" i="12"/>
  <c r="AC453" i="12" s="1"/>
  <c r="K380" i="14" s="1"/>
  <c r="D380" i="15" s="1"/>
  <c r="Z453" i="12"/>
  <c r="AB983" i="12"/>
  <c r="C848" i="14" s="1"/>
  <c r="C848" i="15" s="1"/>
  <c r="E848" i="14"/>
  <c r="N848" i="14"/>
  <c r="F1906" i="14"/>
  <c r="E1152" i="14"/>
  <c r="N1152" i="14"/>
  <c r="O568" i="12"/>
  <c r="M569" i="12"/>
  <c r="N569" i="12" s="1"/>
  <c r="Z693" i="12"/>
  <c r="F694" i="12"/>
  <c r="AA694" i="12" s="1"/>
  <c r="P693" i="12"/>
  <c r="AC693" i="12" s="1"/>
  <c r="K590" i="14" s="1"/>
  <c r="D590" i="15" s="1"/>
  <c r="M697" i="12"/>
  <c r="N697" i="12" s="1"/>
  <c r="O696" i="12"/>
  <c r="H1312" i="12"/>
  <c r="F1491" i="12"/>
  <c r="AA1491" i="12" s="1"/>
  <c r="Z1490" i="12"/>
  <c r="E1905" i="14"/>
  <c r="H1905" i="14" s="1"/>
  <c r="N1905" i="14"/>
  <c r="H1321" i="14"/>
  <c r="I1321" i="14"/>
  <c r="M362" i="12"/>
  <c r="N362" i="12" s="1"/>
  <c r="O361" i="12"/>
  <c r="F2350" i="12"/>
  <c r="Z2349" i="12"/>
  <c r="A1927" i="14"/>
  <c r="J1926" i="14"/>
  <c r="A496" i="14"/>
  <c r="J495" i="14"/>
  <c r="O1143" i="12"/>
  <c r="M1144" i="12"/>
  <c r="N1144" i="12" s="1"/>
  <c r="AB565" i="12"/>
  <c r="C481" i="14" s="1"/>
  <c r="C481" i="15" s="1"/>
  <c r="E481" i="14"/>
  <c r="N481" i="14"/>
  <c r="H712" i="14"/>
  <c r="I712" i="14"/>
  <c r="O836" i="12"/>
  <c r="M837" i="12"/>
  <c r="N837" i="12" s="1"/>
  <c r="O2118" i="12"/>
  <c r="P2118" i="12" s="1"/>
  <c r="AC2118" i="12" s="1"/>
  <c r="K1905" i="14" s="1"/>
  <c r="D1905" i="15" s="1"/>
  <c r="M2119" i="12"/>
  <c r="N2119" i="12" s="1"/>
  <c r="I379" i="14"/>
  <c r="H379" i="14"/>
  <c r="M1315" i="12"/>
  <c r="N1315" i="12" s="1"/>
  <c r="O1314" i="12"/>
  <c r="M274" i="12"/>
  <c r="N274" i="12" s="1"/>
  <c r="O273" i="12"/>
  <c r="I2124" i="14"/>
  <c r="H2124" i="14"/>
  <c r="O984" i="12"/>
  <c r="M985" i="12"/>
  <c r="N985" i="12" s="1"/>
  <c r="I1505" i="14"/>
  <c r="H1505" i="14"/>
  <c r="O2588" i="12"/>
  <c r="P2588" i="12" s="1"/>
  <c r="AC2588" i="12" s="1"/>
  <c r="K2355" i="14" s="1"/>
  <c r="D2355" i="15" s="1"/>
  <c r="M2589" i="12"/>
  <c r="N2589" i="12" s="1"/>
  <c r="B173" i="15"/>
  <c r="B174" i="14"/>
  <c r="F380" i="14"/>
  <c r="AB453" i="12"/>
  <c r="C380" i="14" s="1"/>
  <c r="C380" i="15" s="1"/>
  <c r="M2350" i="12"/>
  <c r="N2350" i="12" s="1"/>
  <c r="O2349" i="12"/>
  <c r="P2349" i="12" s="1"/>
  <c r="AC2349" i="12" s="1"/>
  <c r="K2125" i="14" s="1"/>
  <c r="D2125" i="15" s="1"/>
  <c r="H984" i="12"/>
  <c r="AA984" i="12"/>
  <c r="F849" i="14" s="1"/>
  <c r="Z2119" i="12"/>
  <c r="I1905" i="14"/>
  <c r="H1904" i="14"/>
  <c r="I1904" i="14"/>
  <c r="H588" i="14"/>
  <c r="I588" i="14"/>
  <c r="F590" i="14"/>
  <c r="AB693" i="12"/>
  <c r="C590" i="14" s="1"/>
  <c r="C590" i="15" s="1"/>
  <c r="P1490" i="12"/>
  <c r="AC1490" i="12" s="1"/>
  <c r="K1322" i="14" s="1"/>
  <c r="D1322" i="15" s="1"/>
  <c r="P1691" i="12"/>
  <c r="AC1691" i="12" s="1"/>
  <c r="K1506" i="14" s="1"/>
  <c r="D1506" i="15" s="1"/>
  <c r="P1900" i="12"/>
  <c r="AC1900" i="12" s="1"/>
  <c r="K1700" i="14" s="1"/>
  <c r="D1700" i="15" s="1"/>
  <c r="B498" i="14"/>
  <c r="B497" i="15"/>
  <c r="D111" i="14"/>
  <c r="E55" i="12"/>
  <c r="H67" i="14"/>
  <c r="I67" i="14"/>
  <c r="E88" i="12"/>
  <c r="AA88" i="12" s="1"/>
  <c r="Y87" i="12"/>
  <c r="I157" i="14"/>
  <c r="H41" i="14"/>
  <c r="I41" i="14"/>
  <c r="H157" i="14"/>
  <c r="G697" i="12"/>
  <c r="E698" i="12" s="1"/>
  <c r="D383" i="14"/>
  <c r="F49" i="12"/>
  <c r="AA49" i="12" s="1"/>
  <c r="P48" i="12"/>
  <c r="AC48" i="12" s="1"/>
  <c r="K42" i="14" s="1"/>
  <c r="D42" i="15" s="1"/>
  <c r="Z48" i="12"/>
  <c r="D593" i="14"/>
  <c r="Y196" i="12"/>
  <c r="AB196" i="12" s="1"/>
  <c r="C158" i="14" s="1"/>
  <c r="C158" i="15" s="1"/>
  <c r="E197" i="12"/>
  <c r="G25" i="14"/>
  <c r="G16" i="14"/>
  <c r="G18" i="14"/>
  <c r="G21" i="14"/>
  <c r="G17" i="14"/>
  <c r="G19" i="14"/>
  <c r="G24" i="14"/>
  <c r="F26" i="14"/>
  <c r="G15" i="14"/>
  <c r="G22" i="14"/>
  <c r="G14" i="14"/>
  <c r="G23" i="14"/>
  <c r="G20" i="14"/>
  <c r="G457" i="12"/>
  <c r="Y841" i="12"/>
  <c r="E842" i="12"/>
  <c r="G842" i="12" s="1"/>
  <c r="Y361" i="12"/>
  <c r="D300" i="14" s="1"/>
  <c r="E362" i="12"/>
  <c r="G362" i="12" s="1"/>
  <c r="Y362" i="12" s="1"/>
  <c r="D301" i="14" s="1"/>
  <c r="G1154" i="12"/>
  <c r="F158" i="14"/>
  <c r="C25" i="14"/>
  <c r="AB19" i="12"/>
  <c r="G1912" i="12"/>
  <c r="Y1912" i="12" s="1"/>
  <c r="D1712" i="14" s="1"/>
  <c r="D1329" i="14"/>
  <c r="G1498" i="12"/>
  <c r="G992" i="12"/>
  <c r="Y992" i="12" s="1"/>
  <c r="D857" i="14" s="1"/>
  <c r="AA270" i="12"/>
  <c r="F224" i="14" s="1"/>
  <c r="H270" i="12"/>
  <c r="E223" i="14"/>
  <c r="N223" i="14"/>
  <c r="AB269" i="12"/>
  <c r="C223" i="14" s="1"/>
  <c r="C223" i="15" s="1"/>
  <c r="Z98" i="12"/>
  <c r="N79" i="14" s="1"/>
  <c r="F99" i="12"/>
  <c r="H99" i="12" s="1"/>
  <c r="O97" i="12"/>
  <c r="P97" i="12" s="1"/>
  <c r="AC97" i="12" s="1"/>
  <c r="K78" i="14" s="1"/>
  <c r="D78" i="15" s="1"/>
  <c r="M98" i="12"/>
  <c r="N98" i="12" s="1"/>
  <c r="O56" i="12"/>
  <c r="M57" i="12"/>
  <c r="N57" i="12" s="1"/>
  <c r="E275" i="12"/>
  <c r="G275" i="12" s="1"/>
  <c r="Y275" i="12" s="1"/>
  <c r="Y274" i="12"/>
  <c r="B233" i="14"/>
  <c r="B232" i="15"/>
  <c r="N161" i="14"/>
  <c r="B1718" i="14"/>
  <c r="B1717" i="15"/>
  <c r="B2143" i="15"/>
  <c r="B2144" i="14"/>
  <c r="B120" i="14"/>
  <c r="B119" i="15"/>
  <c r="E1706" i="12"/>
  <c r="Y1705" i="12"/>
  <c r="E2128" i="12"/>
  <c r="Y2127" i="12"/>
  <c r="E1913" i="12"/>
  <c r="B1929" i="15"/>
  <c r="B1930" i="14"/>
  <c r="B1523" i="14"/>
  <c r="B1522" i="15"/>
  <c r="B80" i="14"/>
  <c r="B79" i="15"/>
  <c r="B863" i="14"/>
  <c r="B862" i="15"/>
  <c r="B1169" i="14"/>
  <c r="B1168" i="15"/>
  <c r="D227" i="14"/>
  <c r="G142" i="12"/>
  <c r="G575" i="12"/>
  <c r="B610" i="15"/>
  <c r="B611" i="14"/>
  <c r="B727" i="15"/>
  <c r="B728" i="14"/>
  <c r="B2376" i="14"/>
  <c r="B2375" i="15"/>
  <c r="B394" i="15"/>
  <c r="B395" i="14"/>
  <c r="B307" i="15"/>
  <c r="B308" i="14"/>
  <c r="B1010" i="15"/>
  <c r="B1011" i="14"/>
  <c r="D2136" i="14"/>
  <c r="B1340" i="15"/>
  <c r="B1341" i="14"/>
  <c r="D490" i="14"/>
  <c r="G55" i="12"/>
  <c r="H200" i="12"/>
  <c r="G2361" i="12"/>
  <c r="G2602" i="12"/>
  <c r="G1323" i="12"/>
  <c r="I589" i="14" l="1"/>
  <c r="H589" i="14"/>
  <c r="J1724" i="14"/>
  <c r="A1725" i="14"/>
  <c r="H137" i="12"/>
  <c r="AA137" i="12"/>
  <c r="I294" i="14"/>
  <c r="H294" i="14"/>
  <c r="J1017" i="14"/>
  <c r="A1018" i="14"/>
  <c r="O143" i="12"/>
  <c r="M144" i="12"/>
  <c r="N144" i="12" s="1"/>
  <c r="A2148" i="14"/>
  <c r="J2147" i="14"/>
  <c r="J235" i="14"/>
  <c r="A236" i="14"/>
  <c r="A1343" i="14"/>
  <c r="J1342" i="14"/>
  <c r="N106" i="14"/>
  <c r="E106" i="14"/>
  <c r="N295" i="14"/>
  <c r="E295" i="14"/>
  <c r="H295" i="14" s="1"/>
  <c r="AB356" i="12"/>
  <c r="C295" i="14" s="1"/>
  <c r="C295" i="15" s="1"/>
  <c r="J82" i="14"/>
  <c r="A83" i="14"/>
  <c r="A2382" i="14"/>
  <c r="J2381" i="14"/>
  <c r="J866" i="14"/>
  <c r="A867" i="14"/>
  <c r="H1692" i="12"/>
  <c r="H2589" i="12"/>
  <c r="Z2589" i="12" s="1"/>
  <c r="J731" i="14"/>
  <c r="A732" i="14"/>
  <c r="J1528" i="14"/>
  <c r="A1529" i="14"/>
  <c r="A610" i="14"/>
  <c r="J609" i="14"/>
  <c r="J125" i="14"/>
  <c r="A126" i="14"/>
  <c r="J1171" i="14"/>
  <c r="A1172" i="14"/>
  <c r="AB692" i="12"/>
  <c r="C589" i="14" s="1"/>
  <c r="C589" i="15" s="1"/>
  <c r="A404" i="14"/>
  <c r="J403" i="14"/>
  <c r="J312" i="14"/>
  <c r="A313" i="14"/>
  <c r="J176" i="14"/>
  <c r="A177" i="14"/>
  <c r="H357" i="12"/>
  <c r="H1491" i="12"/>
  <c r="F1492" i="12" s="1"/>
  <c r="AA1492" i="12" s="1"/>
  <c r="H1901" i="12"/>
  <c r="P1901" i="12" s="1"/>
  <c r="AC1901" i="12" s="1"/>
  <c r="K1701" i="14" s="1"/>
  <c r="D1701" i="15" s="1"/>
  <c r="AA1143" i="12"/>
  <c r="H1143" i="12"/>
  <c r="P1143" i="12" s="1"/>
  <c r="AC1143" i="12" s="1"/>
  <c r="K995" i="14" s="1"/>
  <c r="D995" i="15" s="1"/>
  <c r="H694" i="12"/>
  <c r="Z694" i="12" s="1"/>
  <c r="N591" i="14" s="1"/>
  <c r="H834" i="12"/>
  <c r="N994" i="14"/>
  <c r="AB1142" i="12"/>
  <c r="C994" i="14" s="1"/>
  <c r="C994" i="15" s="1"/>
  <c r="E994" i="14"/>
  <c r="N1906" i="14"/>
  <c r="E1906" i="14"/>
  <c r="F985" i="12"/>
  <c r="Z984" i="12"/>
  <c r="O2350" i="12"/>
  <c r="M2351" i="12"/>
  <c r="N2351" i="12" s="1"/>
  <c r="O274" i="12"/>
  <c r="M275" i="12"/>
  <c r="N275" i="12" s="1"/>
  <c r="M1316" i="12"/>
  <c r="N1316" i="12" s="1"/>
  <c r="O1315" i="12"/>
  <c r="H481" i="14"/>
  <c r="I481" i="14"/>
  <c r="O1144" i="12"/>
  <c r="M1145" i="12"/>
  <c r="N1145" i="12" s="1"/>
  <c r="E2125" i="14"/>
  <c r="N2125" i="14"/>
  <c r="AB2349" i="12"/>
  <c r="C2125" i="14" s="1"/>
  <c r="C2125" i="15" s="1"/>
  <c r="E1322" i="14"/>
  <c r="N1322" i="14"/>
  <c r="AB1490" i="12"/>
  <c r="C1322" i="14" s="1"/>
  <c r="C1322" i="15" s="1"/>
  <c r="F1313" i="12"/>
  <c r="AA1313" i="12" s="1"/>
  <c r="F1154" i="14" s="1"/>
  <c r="Z1312" i="12"/>
  <c r="P1312" i="12"/>
  <c r="AC1312" i="12" s="1"/>
  <c r="K1153" i="14" s="1"/>
  <c r="D1153" i="15" s="1"/>
  <c r="M698" i="12"/>
  <c r="N698" i="12" s="1"/>
  <c r="O697" i="12"/>
  <c r="F695" i="12"/>
  <c r="AA695" i="12" s="1"/>
  <c r="O569" i="12"/>
  <c r="M570" i="12"/>
  <c r="N570" i="12" s="1"/>
  <c r="O458" i="12"/>
  <c r="M459" i="12"/>
  <c r="N459" i="12" s="1"/>
  <c r="O1693" i="12"/>
  <c r="M1694" i="12"/>
  <c r="N1694" i="12" s="1"/>
  <c r="Z566" i="12"/>
  <c r="AB566" i="12" s="1"/>
  <c r="C482" i="14" s="1"/>
  <c r="C482" i="15" s="1"/>
  <c r="P566" i="12"/>
  <c r="AC566" i="12" s="1"/>
  <c r="K482" i="14" s="1"/>
  <c r="D482" i="15" s="1"/>
  <c r="F567" i="12"/>
  <c r="Z1692" i="12"/>
  <c r="F1693" i="12"/>
  <c r="AA1693" i="12" s="1"/>
  <c r="F1508" i="14" s="1"/>
  <c r="F835" i="12"/>
  <c r="AA835" i="12" s="1"/>
  <c r="P834" i="12"/>
  <c r="AC834" i="12" s="1"/>
  <c r="K714" i="14" s="1"/>
  <c r="D714" i="15" s="1"/>
  <c r="E1700" i="14"/>
  <c r="N1700" i="14"/>
  <c r="AB1900" i="12"/>
  <c r="C1700" i="14" s="1"/>
  <c r="C1700" i="15" s="1"/>
  <c r="F1902" i="12"/>
  <c r="AA1902" i="12" s="1"/>
  <c r="F2590" i="12"/>
  <c r="H2120" i="12"/>
  <c r="P984" i="12"/>
  <c r="AC984" i="12" s="1"/>
  <c r="K849" i="14" s="1"/>
  <c r="D849" i="15" s="1"/>
  <c r="AB2119" i="12"/>
  <c r="C1906" i="14" s="1"/>
  <c r="C1906" i="15" s="1"/>
  <c r="P1491" i="12"/>
  <c r="AC1491" i="12" s="1"/>
  <c r="K1323" i="14" s="1"/>
  <c r="D1323" i="15" s="1"/>
  <c r="F1907" i="14"/>
  <c r="B174" i="15"/>
  <c r="B175" i="14"/>
  <c r="O2589" i="12"/>
  <c r="P2589" i="12" s="1"/>
  <c r="AC2589" i="12" s="1"/>
  <c r="K2356" i="14" s="1"/>
  <c r="D2356" i="15" s="1"/>
  <c r="M2590" i="12"/>
  <c r="N2590" i="12" s="1"/>
  <c r="O985" i="12"/>
  <c r="M986" i="12"/>
  <c r="N986" i="12" s="1"/>
  <c r="M2120" i="12"/>
  <c r="N2120" i="12" s="1"/>
  <c r="O2119" i="12"/>
  <c r="P2119" i="12" s="1"/>
  <c r="AC2119" i="12" s="1"/>
  <c r="K1906" i="14" s="1"/>
  <c r="D1906" i="15" s="1"/>
  <c r="M838" i="12"/>
  <c r="N838" i="12" s="1"/>
  <c r="O837" i="12"/>
  <c r="J496" i="14"/>
  <c r="A497" i="14"/>
  <c r="A1928" i="14"/>
  <c r="J1927" i="14"/>
  <c r="AA2350" i="12"/>
  <c r="F2126" i="14" s="1"/>
  <c r="H2350" i="12"/>
  <c r="M363" i="12"/>
  <c r="N363" i="12" s="1"/>
  <c r="O362" i="12"/>
  <c r="F1323" i="14"/>
  <c r="F591" i="14"/>
  <c r="N590" i="14"/>
  <c r="E590" i="14"/>
  <c r="I1152" i="14"/>
  <c r="H1152" i="14"/>
  <c r="I848" i="14"/>
  <c r="H848" i="14"/>
  <c r="N380" i="14"/>
  <c r="E380" i="14"/>
  <c r="H454" i="12"/>
  <c r="AA454" i="12"/>
  <c r="M203" i="12"/>
  <c r="N203" i="12" s="1"/>
  <c r="O202" i="12"/>
  <c r="P30" i="20"/>
  <c r="B54" i="15"/>
  <c r="O1903" i="12"/>
  <c r="M1904" i="12"/>
  <c r="N1904" i="12" s="1"/>
  <c r="F482" i="14"/>
  <c r="AB1691" i="12"/>
  <c r="C1506" i="14" s="1"/>
  <c r="C1506" i="15" s="1"/>
  <c r="E1506" i="14"/>
  <c r="N1506" i="14"/>
  <c r="M1493" i="12"/>
  <c r="N1493" i="12" s="1"/>
  <c r="O1492" i="12"/>
  <c r="AB833" i="12"/>
  <c r="C713" i="14" s="1"/>
  <c r="C713" i="15" s="1"/>
  <c r="N713" i="14"/>
  <c r="E713" i="14"/>
  <c r="F714" i="14"/>
  <c r="F1701" i="14"/>
  <c r="E2355" i="14"/>
  <c r="AB2588" i="12"/>
  <c r="C2355" i="14" s="1"/>
  <c r="C2355" i="15" s="1"/>
  <c r="N2355" i="14"/>
  <c r="P1692" i="12"/>
  <c r="AC1692" i="12" s="1"/>
  <c r="K1507" i="14" s="1"/>
  <c r="D1507" i="15" s="1"/>
  <c r="Z834" i="12"/>
  <c r="Z1901" i="12"/>
  <c r="B499" i="14"/>
  <c r="B498" i="15"/>
  <c r="Y697" i="12"/>
  <c r="G88" i="12"/>
  <c r="Y88" i="12" s="1"/>
  <c r="AB88" i="12" s="1"/>
  <c r="C69" i="14" s="1"/>
  <c r="C69" i="15" s="1"/>
  <c r="E68" i="14"/>
  <c r="D68" i="14"/>
  <c r="AB87" i="12"/>
  <c r="C68" i="14" s="1"/>
  <c r="C68" i="15" s="1"/>
  <c r="F69" i="14"/>
  <c r="C26" i="15"/>
  <c r="C27" i="15" s="1"/>
  <c r="C26" i="14"/>
  <c r="D594" i="14"/>
  <c r="D721" i="14"/>
  <c r="D158" i="14"/>
  <c r="E158" i="14"/>
  <c r="G1913" i="12"/>
  <c r="Y1913" i="12" s="1"/>
  <c r="E993" i="12"/>
  <c r="H49" i="12"/>
  <c r="G698" i="12"/>
  <c r="Y1154" i="12"/>
  <c r="E1155" i="12"/>
  <c r="E363" i="12"/>
  <c r="G363" i="12" s="1"/>
  <c r="Y842" i="12"/>
  <c r="E843" i="12"/>
  <c r="G843" i="12" s="1"/>
  <c r="Y843" i="12" s="1"/>
  <c r="D723" i="14" s="1"/>
  <c r="E458" i="12"/>
  <c r="Y457" i="12"/>
  <c r="G197" i="12"/>
  <c r="AA197" i="12"/>
  <c r="N42" i="14"/>
  <c r="E42" i="14"/>
  <c r="AB48" i="12"/>
  <c r="C42" i="14" s="1"/>
  <c r="C42" i="15" s="1"/>
  <c r="F43" i="14"/>
  <c r="G1706" i="12"/>
  <c r="Y1706" i="12" s="1"/>
  <c r="D1521" i="14" s="1"/>
  <c r="E1499" i="12"/>
  <c r="Y1498" i="12"/>
  <c r="I223" i="14"/>
  <c r="H223" i="14"/>
  <c r="F271" i="12"/>
  <c r="Z270" i="12"/>
  <c r="P270" i="12"/>
  <c r="AC270" i="12" s="1"/>
  <c r="K224" i="14" s="1"/>
  <c r="D224" i="15" s="1"/>
  <c r="Z99" i="12"/>
  <c r="N80" i="14" s="1"/>
  <c r="F100" i="12"/>
  <c r="H100" i="12" s="1"/>
  <c r="O98" i="12"/>
  <c r="P98" i="12" s="1"/>
  <c r="AC98" i="12" s="1"/>
  <c r="K79" i="14" s="1"/>
  <c r="D79" i="15" s="1"/>
  <c r="M99" i="12"/>
  <c r="N99" i="12" s="1"/>
  <c r="M58" i="12"/>
  <c r="N58" i="12" s="1"/>
  <c r="O57" i="12"/>
  <c r="F201" i="12"/>
  <c r="P200" i="12"/>
  <c r="AC200" i="12" s="1"/>
  <c r="K162" i="14" s="1"/>
  <c r="D162" i="15" s="1"/>
  <c r="Z200" i="12"/>
  <c r="E1324" i="12"/>
  <c r="Y1323" i="12"/>
  <c r="E2603" i="12"/>
  <c r="Y2602" i="12"/>
  <c r="E2362" i="12"/>
  <c r="Y2361" i="12"/>
  <c r="E56" i="12"/>
  <c r="Y55" i="12"/>
  <c r="J30" i="20"/>
  <c r="N30" i="20"/>
  <c r="C30" i="20"/>
  <c r="E30" i="20"/>
  <c r="F30" i="20"/>
  <c r="H30" i="20"/>
  <c r="L30" i="20"/>
  <c r="D30" i="20"/>
  <c r="I30" i="20"/>
  <c r="G30" i="20"/>
  <c r="B2377" i="14"/>
  <c r="B2376" i="15"/>
  <c r="B611" i="15"/>
  <c r="B612" i="14"/>
  <c r="E576" i="12"/>
  <c r="G576" i="12" s="1"/>
  <c r="Y576" i="12" s="1"/>
  <c r="Y575" i="12"/>
  <c r="E143" i="12"/>
  <c r="Y142" i="12"/>
  <c r="B1170" i="14"/>
  <c r="B1169" i="15"/>
  <c r="B863" i="15"/>
  <c r="B864" i="14"/>
  <c r="B80" i="15"/>
  <c r="B81" i="14"/>
  <c r="B1931" i="14"/>
  <c r="B1930" i="15"/>
  <c r="E1914" i="12"/>
  <c r="D1914" i="14"/>
  <c r="D1520" i="14"/>
  <c r="B2145" i="14"/>
  <c r="B2144" i="15"/>
  <c r="E276" i="12"/>
  <c r="G276" i="12" s="1"/>
  <c r="Y276" i="12" s="1"/>
  <c r="G2128" i="12"/>
  <c r="G993" i="12"/>
  <c r="B1342" i="14"/>
  <c r="B1341" i="15"/>
  <c r="B1011" i="15"/>
  <c r="B1012" i="14"/>
  <c r="B308" i="15"/>
  <c r="B309" i="14"/>
  <c r="B396" i="14"/>
  <c r="B395" i="15"/>
  <c r="B729" i="14"/>
  <c r="B728" i="15"/>
  <c r="B1523" i="15"/>
  <c r="B1524" i="14"/>
  <c r="D1713" i="14"/>
  <c r="E1707" i="12"/>
  <c r="B120" i="15"/>
  <c r="B121" i="14"/>
  <c r="B1719" i="14"/>
  <c r="B1718" i="15"/>
  <c r="B234" i="14"/>
  <c r="B233" i="15"/>
  <c r="D228" i="14"/>
  <c r="D229" i="14"/>
  <c r="J404" i="14" l="1"/>
  <c r="A405" i="14"/>
  <c r="A127" i="14"/>
  <c r="J126" i="14"/>
  <c r="A1530" i="14"/>
  <c r="J1529" i="14"/>
  <c r="A237" i="14"/>
  <c r="J236" i="14"/>
  <c r="O144" i="12"/>
  <c r="M145" i="12"/>
  <c r="N145" i="12" s="1"/>
  <c r="J1725" i="14"/>
  <c r="A1726" i="14"/>
  <c r="Z1491" i="12"/>
  <c r="H1693" i="12"/>
  <c r="E591" i="14"/>
  <c r="H591" i="14" s="1"/>
  <c r="H1313" i="12"/>
  <c r="F1314" i="12" s="1"/>
  <c r="P357" i="12"/>
  <c r="AC357" i="12" s="1"/>
  <c r="K296" i="14" s="1"/>
  <c r="D296" i="15" s="1"/>
  <c r="F358" i="12"/>
  <c r="AA358" i="12" s="1"/>
  <c r="Z357" i="12"/>
  <c r="H358" i="12"/>
  <c r="J313" i="14"/>
  <c r="A314" i="14"/>
  <c r="J2382" i="14"/>
  <c r="A2383" i="14"/>
  <c r="AB694" i="12"/>
  <c r="C591" i="14" s="1"/>
  <c r="C591" i="15" s="1"/>
  <c r="A1173" i="14"/>
  <c r="J1172" i="14"/>
  <c r="J732" i="14"/>
  <c r="A733" i="14"/>
  <c r="J867" i="14"/>
  <c r="A868" i="14"/>
  <c r="J83" i="14"/>
  <c r="A84" i="14"/>
  <c r="A1344" i="14"/>
  <c r="J1343" i="14"/>
  <c r="J1018" i="14"/>
  <c r="A1019" i="14"/>
  <c r="F107" i="14"/>
  <c r="AB137" i="12"/>
  <c r="C107" i="14" s="1"/>
  <c r="C107" i="15" s="1"/>
  <c r="H835" i="12"/>
  <c r="Z835" i="12" s="1"/>
  <c r="P694" i="12"/>
  <c r="AC694" i="12" s="1"/>
  <c r="K591" i="14" s="1"/>
  <c r="D591" i="15" s="1"/>
  <c r="A178" i="14"/>
  <c r="J177" i="14"/>
  <c r="J610" i="14"/>
  <c r="A611" i="14"/>
  <c r="I106" i="14"/>
  <c r="H106" i="14"/>
  <c r="I295" i="14"/>
  <c r="J2148" i="14"/>
  <c r="A2149" i="14"/>
  <c r="F138" i="12"/>
  <c r="P137" i="12"/>
  <c r="AC137" i="12" s="1"/>
  <c r="K107" i="14" s="1"/>
  <c r="D107" i="15" s="1"/>
  <c r="Z137" i="12"/>
  <c r="H695" i="12"/>
  <c r="F696" i="12" s="1"/>
  <c r="AA696" i="12" s="1"/>
  <c r="I994" i="14"/>
  <c r="H994" i="14"/>
  <c r="F995" i="14"/>
  <c r="Z1143" i="12"/>
  <c r="F1144" i="12"/>
  <c r="AA1144" i="12" s="1"/>
  <c r="N715" i="14"/>
  <c r="E715" i="14"/>
  <c r="M1317" i="12"/>
  <c r="N1317" i="12" s="1"/>
  <c r="O1316" i="12"/>
  <c r="E1701" i="14"/>
  <c r="N1701" i="14"/>
  <c r="H2355" i="14"/>
  <c r="I2355" i="14"/>
  <c r="O203" i="12"/>
  <c r="M204" i="12"/>
  <c r="N204" i="12" s="1"/>
  <c r="Z454" i="12"/>
  <c r="AB454" i="12" s="1"/>
  <c r="C381" i="14" s="1"/>
  <c r="C381" i="15" s="1"/>
  <c r="F455" i="12"/>
  <c r="P454" i="12"/>
  <c r="AC454" i="12" s="1"/>
  <c r="K381" i="14" s="1"/>
  <c r="D381" i="15" s="1"/>
  <c r="F2351" i="12"/>
  <c r="AA2351" i="12" s="1"/>
  <c r="F2127" i="14" s="1"/>
  <c r="Z2350" i="12"/>
  <c r="H2351" i="12"/>
  <c r="J497" i="14"/>
  <c r="A498" i="14"/>
  <c r="M987" i="12"/>
  <c r="N987" i="12" s="1"/>
  <c r="O986" i="12"/>
  <c r="M2591" i="12"/>
  <c r="N2591" i="12" s="1"/>
  <c r="O2590" i="12"/>
  <c r="B176" i="14"/>
  <c r="B175" i="15"/>
  <c r="F2121" i="12"/>
  <c r="AA2121" i="12" s="1"/>
  <c r="F1908" i="14" s="1"/>
  <c r="Z2120" i="12"/>
  <c r="AB2589" i="12"/>
  <c r="C2356" i="14" s="1"/>
  <c r="C2356" i="15" s="1"/>
  <c r="E2356" i="14"/>
  <c r="N2356" i="14"/>
  <c r="I1700" i="14"/>
  <c r="H1701" i="14"/>
  <c r="H1700" i="14"/>
  <c r="I1701" i="14"/>
  <c r="F715" i="14"/>
  <c r="AB835" i="12"/>
  <c r="C715" i="14" s="1"/>
  <c r="C715" i="15" s="1"/>
  <c r="AA567" i="12"/>
  <c r="F483" i="14" s="1"/>
  <c r="H567" i="12"/>
  <c r="N482" i="14"/>
  <c r="E482" i="14"/>
  <c r="Z695" i="12"/>
  <c r="AB695" i="12" s="1"/>
  <c r="C592" i="14" s="1"/>
  <c r="C592" i="15" s="1"/>
  <c r="Z1313" i="12"/>
  <c r="N1153" i="14"/>
  <c r="E1153" i="14"/>
  <c r="AB1312" i="12"/>
  <c r="C1153" i="14" s="1"/>
  <c r="C1153" i="15" s="1"/>
  <c r="F1324" i="14"/>
  <c r="O1145" i="12"/>
  <c r="M1146" i="12"/>
  <c r="N1146" i="12" s="1"/>
  <c r="H985" i="12"/>
  <c r="AA985" i="12"/>
  <c r="F850" i="14" s="1"/>
  <c r="AB1901" i="12"/>
  <c r="C1701" i="14" s="1"/>
  <c r="C1701" i="15" s="1"/>
  <c r="H1902" i="12"/>
  <c r="P1693" i="12"/>
  <c r="AC1693" i="12" s="1"/>
  <c r="K1508" i="14" s="1"/>
  <c r="D1508" i="15" s="1"/>
  <c r="P2350" i="12"/>
  <c r="AC2350" i="12" s="1"/>
  <c r="K2126" i="14" s="1"/>
  <c r="D2126" i="15" s="1"/>
  <c r="E714" i="14"/>
  <c r="H715" i="14" s="1"/>
  <c r="N714" i="14"/>
  <c r="N1323" i="14"/>
  <c r="E1323" i="14"/>
  <c r="H1323" i="14" s="1"/>
  <c r="H714" i="14"/>
  <c r="I713" i="14"/>
  <c r="H713" i="14"/>
  <c r="M1494" i="12"/>
  <c r="N1494" i="12" s="1"/>
  <c r="O1493" i="12"/>
  <c r="I1506" i="14"/>
  <c r="H1506" i="14"/>
  <c r="O1904" i="12"/>
  <c r="M1905" i="12"/>
  <c r="N1905" i="12" s="1"/>
  <c r="F381" i="14"/>
  <c r="H380" i="14"/>
  <c r="I380" i="14"/>
  <c r="I590" i="14"/>
  <c r="I591" i="14"/>
  <c r="H590" i="14"/>
  <c r="O363" i="12"/>
  <c r="M364" i="12"/>
  <c r="N364" i="12" s="1"/>
  <c r="J1928" i="14"/>
  <c r="A1929" i="14"/>
  <c r="O838" i="12"/>
  <c r="M839" i="12"/>
  <c r="N839" i="12" s="1"/>
  <c r="M2121" i="12"/>
  <c r="N2121" i="12" s="1"/>
  <c r="O2120" i="12"/>
  <c r="P2120" i="12" s="1"/>
  <c r="AC2120" i="12" s="1"/>
  <c r="K1907" i="14" s="1"/>
  <c r="D1907" i="15" s="1"/>
  <c r="H2590" i="12"/>
  <c r="AA2590" i="12"/>
  <c r="F2357" i="14" s="1"/>
  <c r="F1702" i="14"/>
  <c r="P835" i="12"/>
  <c r="AC835" i="12" s="1"/>
  <c r="K715" i="14" s="1"/>
  <c r="D715" i="15" s="1"/>
  <c r="F836" i="12"/>
  <c r="AA836" i="12" s="1"/>
  <c r="F1694" i="12"/>
  <c r="Z1693" i="12"/>
  <c r="N1507" i="14"/>
  <c r="E1507" i="14"/>
  <c r="AB1692" i="12"/>
  <c r="C1507" i="14" s="1"/>
  <c r="C1507" i="15" s="1"/>
  <c r="M1695" i="12"/>
  <c r="N1695" i="12" s="1"/>
  <c r="O1694" i="12"/>
  <c r="O459" i="12"/>
  <c r="M460" i="12"/>
  <c r="N460" i="12" s="1"/>
  <c r="M571" i="12"/>
  <c r="N571" i="12" s="1"/>
  <c r="O570" i="12"/>
  <c r="F592" i="14"/>
  <c r="O698" i="12"/>
  <c r="M699" i="12"/>
  <c r="N699" i="12" s="1"/>
  <c r="H1322" i="14"/>
  <c r="I1322" i="14"/>
  <c r="I2125" i="14"/>
  <c r="H2125" i="14"/>
  <c r="O275" i="12"/>
  <c r="M276" i="12"/>
  <c r="N276" i="12" s="1"/>
  <c r="O2351" i="12"/>
  <c r="M2352" i="12"/>
  <c r="N2352" i="12" s="1"/>
  <c r="AB984" i="12"/>
  <c r="C849" i="14" s="1"/>
  <c r="C849" i="15" s="1"/>
  <c r="N849" i="14"/>
  <c r="E849" i="14"/>
  <c r="I1906" i="14"/>
  <c r="H1906" i="14"/>
  <c r="AB834" i="12"/>
  <c r="C714" i="14" s="1"/>
  <c r="C714" i="15" s="1"/>
  <c r="AB1491" i="12"/>
  <c r="C1323" i="14" s="1"/>
  <c r="C1323" i="15" s="1"/>
  <c r="H1492" i="12"/>
  <c r="P1492" i="12" s="1"/>
  <c r="AC1492" i="12" s="1"/>
  <c r="K1324" i="14" s="1"/>
  <c r="D1324" i="15" s="1"/>
  <c r="B500" i="14"/>
  <c r="B499" i="15"/>
  <c r="E89" i="12"/>
  <c r="AA89" i="12" s="1"/>
  <c r="F70" i="14" s="1"/>
  <c r="E69" i="14"/>
  <c r="I69" i="14" s="1"/>
  <c r="D69" i="14"/>
  <c r="I68" i="14"/>
  <c r="H68" i="14"/>
  <c r="H158" i="14"/>
  <c r="I158" i="14"/>
  <c r="I42" i="14"/>
  <c r="H42" i="14"/>
  <c r="G458" i="12"/>
  <c r="Y458" i="12" s="1"/>
  <c r="Y363" i="12"/>
  <c r="D302" i="14" s="1"/>
  <c r="E364" i="12"/>
  <c r="G364" i="12" s="1"/>
  <c r="Y364" i="12" s="1"/>
  <c r="D303" i="14" s="1"/>
  <c r="F159" i="14"/>
  <c r="D722" i="14"/>
  <c r="D1006" i="14"/>
  <c r="Y698" i="12"/>
  <c r="E699" i="12"/>
  <c r="E198" i="12"/>
  <c r="Y197" i="12"/>
  <c r="AB197" i="12" s="1"/>
  <c r="C159" i="14" s="1"/>
  <c r="C159" i="15" s="1"/>
  <c r="D384" i="14"/>
  <c r="E844" i="12"/>
  <c r="G844" i="12" s="1"/>
  <c r="Y844" i="12" s="1"/>
  <c r="G1155" i="12"/>
  <c r="F50" i="12"/>
  <c r="AA50" i="12" s="1"/>
  <c r="P49" i="12"/>
  <c r="AC49" i="12" s="1"/>
  <c r="K43" i="14" s="1"/>
  <c r="D43" i="15" s="1"/>
  <c r="H50" i="12"/>
  <c r="Z50" i="12" s="1"/>
  <c r="Z49" i="12"/>
  <c r="G1707" i="12"/>
  <c r="Y1707" i="12" s="1"/>
  <c r="D1330" i="14"/>
  <c r="G1499" i="12"/>
  <c r="G1324" i="12"/>
  <c r="AA271" i="12"/>
  <c r="F225" i="14" s="1"/>
  <c r="H271" i="12"/>
  <c r="N224" i="14"/>
  <c r="AB270" i="12"/>
  <c r="C224" i="14" s="1"/>
  <c r="C224" i="15" s="1"/>
  <c r="E224" i="14"/>
  <c r="Z100" i="12"/>
  <c r="N81" i="14" s="1"/>
  <c r="F101" i="12"/>
  <c r="H101" i="12" s="1"/>
  <c r="M100" i="12"/>
  <c r="N100" i="12" s="1"/>
  <c r="O99" i="12"/>
  <c r="P99" i="12" s="1"/>
  <c r="AC99" i="12" s="1"/>
  <c r="K80" i="14" s="1"/>
  <c r="D80" i="15" s="1"/>
  <c r="O58" i="12"/>
  <c r="M59" i="12"/>
  <c r="N59" i="12" s="1"/>
  <c r="B397" i="14"/>
  <c r="B396" i="15"/>
  <c r="B1012" i="15"/>
  <c r="B1013" i="14"/>
  <c r="E994" i="12"/>
  <c r="Y993" i="12"/>
  <c r="B82" i="14"/>
  <c r="B81" i="15"/>
  <c r="B865" i="14"/>
  <c r="B864" i="15"/>
  <c r="E577" i="12"/>
  <c r="G577" i="12" s="1"/>
  <c r="B2378" i="14"/>
  <c r="B2377" i="15"/>
  <c r="D2137" i="14"/>
  <c r="D2369" i="14"/>
  <c r="D1164" i="14"/>
  <c r="N162" i="14"/>
  <c r="G1914" i="12"/>
  <c r="G143" i="12"/>
  <c r="G56" i="12"/>
  <c r="G2362" i="12"/>
  <c r="G2603" i="12"/>
  <c r="H201" i="12"/>
  <c r="B1719" i="15"/>
  <c r="B1720" i="14"/>
  <c r="E1708" i="12"/>
  <c r="G1708" i="12" s="1"/>
  <c r="Y1708" i="12" s="1"/>
  <c r="B730" i="14"/>
  <c r="B729" i="15"/>
  <c r="B235" i="14"/>
  <c r="B234" i="15"/>
  <c r="B121" i="15"/>
  <c r="B122" i="14"/>
  <c r="B1524" i="15"/>
  <c r="B1525" i="14"/>
  <c r="B309" i="15"/>
  <c r="B310" i="14"/>
  <c r="B1342" i="15"/>
  <c r="B1343" i="14"/>
  <c r="E2129" i="12"/>
  <c r="Y2128" i="12"/>
  <c r="D230" i="14"/>
  <c r="E277" i="12"/>
  <c r="G277" i="12" s="1"/>
  <c r="Y277" i="12" s="1"/>
  <c r="B2146" i="14"/>
  <c r="B2145" i="15"/>
  <c r="B1932" i="14"/>
  <c r="B1931" i="15"/>
  <c r="B1171" i="14"/>
  <c r="B1170" i="15"/>
  <c r="D112" i="14"/>
  <c r="D491" i="14"/>
  <c r="D492" i="14"/>
  <c r="B613" i="14"/>
  <c r="B612" i="15"/>
  <c r="D49" i="14"/>
  <c r="E1325" i="12"/>
  <c r="G1325" i="12" s="1"/>
  <c r="Y1325" i="12" s="1"/>
  <c r="Y1324" i="12"/>
  <c r="A869" i="14" l="1"/>
  <c r="J868" i="14"/>
  <c r="P2351" i="12"/>
  <c r="AC2351" i="12" s="1"/>
  <c r="K2127" i="14" s="1"/>
  <c r="D2127" i="15" s="1"/>
  <c r="P1313" i="12"/>
  <c r="AC1313" i="12" s="1"/>
  <c r="K1154" i="14" s="1"/>
  <c r="D1154" i="15" s="1"/>
  <c r="H138" i="12"/>
  <c r="AA138" i="12"/>
  <c r="A612" i="14"/>
  <c r="J611" i="14"/>
  <c r="A1345" i="14"/>
  <c r="J1344" i="14"/>
  <c r="J1173" i="14"/>
  <c r="A1174" i="14"/>
  <c r="N296" i="14"/>
  <c r="AB357" i="12"/>
  <c r="C296" i="14" s="1"/>
  <c r="C296" i="15" s="1"/>
  <c r="E296" i="14"/>
  <c r="J237" i="14"/>
  <c r="A238" i="14"/>
  <c r="J127" i="14"/>
  <c r="A128" i="14"/>
  <c r="I1323" i="14"/>
  <c r="P695" i="12"/>
  <c r="AC695" i="12" s="1"/>
  <c r="K592" i="14" s="1"/>
  <c r="D592" i="15" s="1"/>
  <c r="N107" i="14"/>
  <c r="E107" i="14"/>
  <c r="J2149" i="14"/>
  <c r="A2150" i="14"/>
  <c r="J1019" i="14"/>
  <c r="A1020" i="14"/>
  <c r="J84" i="14"/>
  <c r="A85" i="14"/>
  <c r="A734" i="14"/>
  <c r="J733" i="14"/>
  <c r="J314" i="14"/>
  <c r="A315" i="14"/>
  <c r="F297" i="14"/>
  <c r="AB358" i="12"/>
  <c r="C297" i="14" s="1"/>
  <c r="C297" i="15" s="1"/>
  <c r="M146" i="12"/>
  <c r="N146" i="12" s="1"/>
  <c r="O145" i="12"/>
  <c r="J405" i="14"/>
  <c r="A406" i="14"/>
  <c r="J178" i="14"/>
  <c r="A179" i="14"/>
  <c r="A2384" i="14"/>
  <c r="J2383" i="14"/>
  <c r="Z358" i="12"/>
  <c r="P358" i="12"/>
  <c r="AC358" i="12" s="1"/>
  <c r="K297" i="14" s="1"/>
  <c r="D297" i="15" s="1"/>
  <c r="F359" i="12"/>
  <c r="AA359" i="12" s="1"/>
  <c r="F298" i="14" s="1"/>
  <c r="J1726" i="14"/>
  <c r="A1727" i="14"/>
  <c r="J1530" i="14"/>
  <c r="A1531" i="14"/>
  <c r="H696" i="12"/>
  <c r="H1144" i="12"/>
  <c r="Z1144" i="12" s="1"/>
  <c r="E996" i="14" s="1"/>
  <c r="E995" i="14"/>
  <c r="N995" i="14"/>
  <c r="N996" i="14"/>
  <c r="F996" i="14"/>
  <c r="H836" i="12"/>
  <c r="P836" i="12" s="1"/>
  <c r="AC836" i="12" s="1"/>
  <c r="K716" i="14" s="1"/>
  <c r="D716" i="15" s="1"/>
  <c r="AB1143" i="12"/>
  <c r="C995" i="14" s="1"/>
  <c r="C995" i="15" s="1"/>
  <c r="M2353" i="12"/>
  <c r="N2353" i="12" s="1"/>
  <c r="O2352" i="12"/>
  <c r="M277" i="12"/>
  <c r="N277" i="12" s="1"/>
  <c r="O276" i="12"/>
  <c r="O699" i="12"/>
  <c r="M700" i="12"/>
  <c r="N700" i="12" s="1"/>
  <c r="O460" i="12"/>
  <c r="M461" i="12"/>
  <c r="N461" i="12" s="1"/>
  <c r="H1694" i="12"/>
  <c r="AA1694" i="12"/>
  <c r="F1509" i="14" s="1"/>
  <c r="Z2590" i="12"/>
  <c r="F2591" i="12"/>
  <c r="M2122" i="12"/>
  <c r="N2122" i="12" s="1"/>
  <c r="O2121" i="12"/>
  <c r="O1494" i="12"/>
  <c r="M1495" i="12"/>
  <c r="N1495" i="12" s="1"/>
  <c r="O1146" i="12"/>
  <c r="M1147" i="12"/>
  <c r="N1147" i="12" s="1"/>
  <c r="AB1313" i="12"/>
  <c r="C1154" i="14" s="1"/>
  <c r="C1154" i="15" s="1"/>
  <c r="E1154" i="14"/>
  <c r="N1154" i="14"/>
  <c r="Z696" i="12"/>
  <c r="AB696" i="12" s="1"/>
  <c r="C593" i="14" s="1"/>
  <c r="C593" i="15" s="1"/>
  <c r="F697" i="12"/>
  <c r="AA697" i="12" s="1"/>
  <c r="P696" i="12"/>
  <c r="AC696" i="12" s="1"/>
  <c r="K593" i="14" s="1"/>
  <c r="D593" i="15" s="1"/>
  <c r="I482" i="14"/>
  <c r="H482" i="14"/>
  <c r="F568" i="12"/>
  <c r="P567" i="12"/>
  <c r="AC567" i="12" s="1"/>
  <c r="K483" i="14" s="1"/>
  <c r="D483" i="15" s="1"/>
  <c r="Z567" i="12"/>
  <c r="N1907" i="14"/>
  <c r="E1907" i="14"/>
  <c r="AB2120" i="12"/>
  <c r="C1907" i="14" s="1"/>
  <c r="C1907" i="15" s="1"/>
  <c r="B176" i="15"/>
  <c r="B177" i="14"/>
  <c r="M2592" i="12"/>
  <c r="N2592" i="12" s="1"/>
  <c r="O2591" i="12"/>
  <c r="M988" i="12"/>
  <c r="N988" i="12" s="1"/>
  <c r="O987" i="12"/>
  <c r="AB2350" i="12"/>
  <c r="C2126" i="14" s="1"/>
  <c r="C2126" i="15" s="1"/>
  <c r="E2126" i="14"/>
  <c r="N2126" i="14"/>
  <c r="N381" i="14"/>
  <c r="E381" i="14"/>
  <c r="M1318" i="12"/>
  <c r="N1318" i="12" s="1"/>
  <c r="O1317" i="12"/>
  <c r="F1493" i="12"/>
  <c r="AA1493" i="12" s="1"/>
  <c r="F1325" i="14" s="1"/>
  <c r="Z1492" i="12"/>
  <c r="I849" i="14"/>
  <c r="H849" i="14"/>
  <c r="M572" i="12"/>
  <c r="N572" i="12" s="1"/>
  <c r="O571" i="12"/>
  <c r="O1695" i="12"/>
  <c r="M1696" i="12"/>
  <c r="N1696" i="12" s="1"/>
  <c r="H1507" i="14"/>
  <c r="I1507" i="14"/>
  <c r="E1508" i="14"/>
  <c r="N1508" i="14"/>
  <c r="AB1693" i="12"/>
  <c r="C1508" i="14" s="1"/>
  <c r="C1508" i="15" s="1"/>
  <c r="F716" i="14"/>
  <c r="M840" i="12"/>
  <c r="N840" i="12" s="1"/>
  <c r="O839" i="12"/>
  <c r="J1929" i="14"/>
  <c r="A1930" i="14"/>
  <c r="O364" i="12"/>
  <c r="M365" i="12"/>
  <c r="N365" i="12" s="1"/>
  <c r="O1905" i="12"/>
  <c r="M1906" i="12"/>
  <c r="N1906" i="12" s="1"/>
  <c r="F1903" i="12"/>
  <c r="AA1903" i="12" s="1"/>
  <c r="Z1902" i="12"/>
  <c r="P1902" i="12"/>
  <c r="AC1902" i="12" s="1"/>
  <c r="K1702" i="14" s="1"/>
  <c r="D1702" i="15" s="1"/>
  <c r="P985" i="12"/>
  <c r="AC985" i="12" s="1"/>
  <c r="K850" i="14" s="1"/>
  <c r="D850" i="15" s="1"/>
  <c r="F986" i="12"/>
  <c r="Z985" i="12"/>
  <c r="H1153" i="14"/>
  <c r="I1153" i="14"/>
  <c r="AA1314" i="12"/>
  <c r="F1155" i="14" s="1"/>
  <c r="H1314" i="12"/>
  <c r="F593" i="14"/>
  <c r="N592" i="14"/>
  <c r="E592" i="14"/>
  <c r="I2356" i="14"/>
  <c r="H2356" i="14"/>
  <c r="J498" i="14"/>
  <c r="A499" i="14"/>
  <c r="Z2351" i="12"/>
  <c r="F2352" i="12"/>
  <c r="H455" i="12"/>
  <c r="AA455" i="12"/>
  <c r="O204" i="12"/>
  <c r="M205" i="12"/>
  <c r="N205" i="12" s="1"/>
  <c r="G89" i="12"/>
  <c r="Y89" i="12" s="1"/>
  <c r="I715" i="14"/>
  <c r="I714" i="14"/>
  <c r="H2121" i="12"/>
  <c r="P2590" i="12"/>
  <c r="AC2590" i="12" s="1"/>
  <c r="K2357" i="14" s="1"/>
  <c r="D2357" i="15" s="1"/>
  <c r="B500" i="15"/>
  <c r="B501" i="14"/>
  <c r="H69" i="14"/>
  <c r="E459" i="12"/>
  <c r="G459" i="12" s="1"/>
  <c r="D385" i="14"/>
  <c r="D724" i="14"/>
  <c r="N43" i="14"/>
  <c r="E43" i="14"/>
  <c r="AB49" i="12"/>
  <c r="C43" i="14" s="1"/>
  <c r="C43" i="15" s="1"/>
  <c r="E1156" i="12"/>
  <c r="Y1155" i="12"/>
  <c r="G198" i="12"/>
  <c r="AA198" i="12"/>
  <c r="G699" i="12"/>
  <c r="N44" i="14"/>
  <c r="E44" i="14"/>
  <c r="P50" i="12"/>
  <c r="AC50" i="12" s="1"/>
  <c r="K44" i="14" s="1"/>
  <c r="D44" i="15" s="1"/>
  <c r="F51" i="12"/>
  <c r="AA51" i="12" s="1"/>
  <c r="F44" i="14"/>
  <c r="AB50" i="12"/>
  <c r="C44" i="14" s="1"/>
  <c r="C44" i="15" s="1"/>
  <c r="E845" i="12"/>
  <c r="G845" i="12" s="1"/>
  <c r="Y845" i="12" s="1"/>
  <c r="D159" i="14"/>
  <c r="E159" i="14"/>
  <c r="D595" i="14"/>
  <c r="E365" i="12"/>
  <c r="G365" i="12" s="1"/>
  <c r="Y1499" i="12"/>
  <c r="E1500" i="12"/>
  <c r="G994" i="12"/>
  <c r="Y994" i="12" s="1"/>
  <c r="D859" i="14" s="1"/>
  <c r="I224" i="14"/>
  <c r="H224" i="14"/>
  <c r="P271" i="12"/>
  <c r="AC271" i="12" s="1"/>
  <c r="K225" i="14" s="1"/>
  <c r="D225" i="15" s="1"/>
  <c r="F272" i="12"/>
  <c r="Z271" i="12"/>
  <c r="F102" i="12"/>
  <c r="H102" i="12" s="1"/>
  <c r="Z101" i="12"/>
  <c r="N82" i="14" s="1"/>
  <c r="M101" i="12"/>
  <c r="N101" i="12" s="1"/>
  <c r="O100" i="12"/>
  <c r="P100" i="12" s="1"/>
  <c r="AC100" i="12" s="1"/>
  <c r="K81" i="14" s="1"/>
  <c r="D81" i="15" s="1"/>
  <c r="O59" i="12"/>
  <c r="M60" i="12"/>
  <c r="M61" i="12" s="1"/>
  <c r="D231" i="14"/>
  <c r="D1166" i="14"/>
  <c r="D1523" i="14"/>
  <c r="E578" i="12"/>
  <c r="G578" i="12" s="1"/>
  <c r="Y578" i="12" s="1"/>
  <c r="Y577" i="12"/>
  <c r="D1165" i="14"/>
  <c r="D1522" i="14"/>
  <c r="B613" i="15"/>
  <c r="B614" i="14"/>
  <c r="B2146" i="15"/>
  <c r="B2147" i="14"/>
  <c r="B1343" i="15"/>
  <c r="B1344" i="14"/>
  <c r="B1525" i="15"/>
  <c r="B1526" i="14"/>
  <c r="B123" i="14"/>
  <c r="B122" i="15"/>
  <c r="B1720" i="15"/>
  <c r="B1721" i="14"/>
  <c r="E2363" i="12"/>
  <c r="G2363" i="12" s="1"/>
  <c r="Y2363" i="12" s="1"/>
  <c r="Y2362" i="12"/>
  <c r="E1915" i="12"/>
  <c r="Y1914" i="12"/>
  <c r="D858" i="14"/>
  <c r="B1013" i="15"/>
  <c r="B1014" i="14"/>
  <c r="G2129" i="12"/>
  <c r="E1326" i="12"/>
  <c r="G1326" i="12" s="1"/>
  <c r="Y1326" i="12" s="1"/>
  <c r="B1171" i="15"/>
  <c r="B1172" i="14"/>
  <c r="B1933" i="14"/>
  <c r="B1932" i="15"/>
  <c r="E278" i="12"/>
  <c r="D1915" i="14"/>
  <c r="B310" i="15"/>
  <c r="B311" i="14"/>
  <c r="B235" i="15"/>
  <c r="B236" i="14"/>
  <c r="B731" i="14"/>
  <c r="B730" i="15"/>
  <c r="E1709" i="12"/>
  <c r="F202" i="12"/>
  <c r="P201" i="12"/>
  <c r="AC201" i="12" s="1"/>
  <c r="K163" i="14" s="1"/>
  <c r="D163" i="15" s="1"/>
  <c r="Z201" i="12"/>
  <c r="E2604" i="12"/>
  <c r="Y2603" i="12"/>
  <c r="E57" i="12"/>
  <c r="Y56" i="12"/>
  <c r="E144" i="12"/>
  <c r="Y143" i="12"/>
  <c r="B2379" i="14"/>
  <c r="B2378" i="15"/>
  <c r="B865" i="15"/>
  <c r="B866" i="14"/>
  <c r="B83" i="14"/>
  <c r="B82" i="15"/>
  <c r="B398" i="14"/>
  <c r="B397" i="15"/>
  <c r="I107" i="14" l="1"/>
  <c r="H107" i="14"/>
  <c r="I296" i="14"/>
  <c r="H296" i="14"/>
  <c r="J2384" i="14"/>
  <c r="A2385" i="14"/>
  <c r="F108" i="14"/>
  <c r="F837" i="12"/>
  <c r="AA837" i="12" s="1"/>
  <c r="A180" i="14"/>
  <c r="J179" i="14"/>
  <c r="A316" i="14"/>
  <c r="J315" i="14"/>
  <c r="J85" i="14"/>
  <c r="A86" i="14"/>
  <c r="J2150" i="14"/>
  <c r="A2151" i="14"/>
  <c r="A239" i="14"/>
  <c r="J238" i="14"/>
  <c r="J1345" i="14"/>
  <c r="A1346" i="14"/>
  <c r="F139" i="12"/>
  <c r="P138" i="12"/>
  <c r="AC138" i="12" s="1"/>
  <c r="K108" i="14" s="1"/>
  <c r="D108" i="15" s="1"/>
  <c r="Z138" i="12"/>
  <c r="J869" i="14"/>
  <c r="A870" i="14"/>
  <c r="A1532" i="14"/>
  <c r="J1531" i="14"/>
  <c r="J406" i="14"/>
  <c r="A407" i="14"/>
  <c r="J1020" i="14"/>
  <c r="A1021" i="14"/>
  <c r="J128" i="14"/>
  <c r="A129" i="14"/>
  <c r="J612" i="14"/>
  <c r="A613" i="14"/>
  <c r="E90" i="12"/>
  <c r="AA90" i="12" s="1"/>
  <c r="F71" i="14" s="1"/>
  <c r="H297" i="14"/>
  <c r="J734" i="14"/>
  <c r="A735" i="14"/>
  <c r="Z836" i="12"/>
  <c r="A1728" i="14"/>
  <c r="J1727" i="14"/>
  <c r="E297" i="14"/>
  <c r="I297" i="14" s="1"/>
  <c r="N297" i="14"/>
  <c r="O146" i="12"/>
  <c r="M147" i="12"/>
  <c r="N147" i="12" s="1"/>
  <c r="A1175" i="14"/>
  <c r="J1174" i="14"/>
  <c r="H359" i="12"/>
  <c r="AB1144" i="12"/>
  <c r="C996" i="14" s="1"/>
  <c r="C996" i="15" s="1"/>
  <c r="P1144" i="12"/>
  <c r="AC1144" i="12" s="1"/>
  <c r="K996" i="14" s="1"/>
  <c r="D996" i="15" s="1"/>
  <c r="F1145" i="12"/>
  <c r="AA1145" i="12" s="1"/>
  <c r="F997" i="14" s="1"/>
  <c r="H995" i="14"/>
  <c r="H996" i="14"/>
  <c r="I995" i="14"/>
  <c r="I996" i="14"/>
  <c r="H1903" i="12"/>
  <c r="F1904" i="12" s="1"/>
  <c r="AA1904" i="12" s="1"/>
  <c r="F1704" i="14" s="1"/>
  <c r="H697" i="12"/>
  <c r="F698" i="12" s="1"/>
  <c r="AA698" i="12" s="1"/>
  <c r="F2122" i="12"/>
  <c r="AA2122" i="12" s="1"/>
  <c r="Z2121" i="12"/>
  <c r="N716" i="14"/>
  <c r="E716" i="14"/>
  <c r="M206" i="12"/>
  <c r="N206" i="12" s="1"/>
  <c r="O205" i="12"/>
  <c r="F382" i="14"/>
  <c r="AA2352" i="12"/>
  <c r="F2128" i="14" s="1"/>
  <c r="H2352" i="12"/>
  <c r="J499" i="14"/>
  <c r="A500" i="14"/>
  <c r="I592" i="14"/>
  <c r="H592" i="14"/>
  <c r="F1315" i="12"/>
  <c r="P1314" i="12"/>
  <c r="AC1314" i="12" s="1"/>
  <c r="K1155" i="14" s="1"/>
  <c r="D1155" i="15" s="1"/>
  <c r="Z1314" i="12"/>
  <c r="E850" i="14"/>
  <c r="N850" i="14"/>
  <c r="AB985" i="12"/>
  <c r="C850" i="14" s="1"/>
  <c r="C850" i="15" s="1"/>
  <c r="M1907" i="12"/>
  <c r="N1907" i="12" s="1"/>
  <c r="O1906" i="12"/>
  <c r="O365" i="12"/>
  <c r="M366" i="12"/>
  <c r="N366" i="12" s="1"/>
  <c r="J1930" i="14"/>
  <c r="A1931" i="14"/>
  <c r="H1508" i="14"/>
  <c r="I1508" i="14"/>
  <c r="O572" i="12"/>
  <c r="M573" i="12"/>
  <c r="N573" i="12" s="1"/>
  <c r="E1324" i="14"/>
  <c r="N1324" i="14"/>
  <c r="AB1492" i="12"/>
  <c r="C1324" i="14" s="1"/>
  <c r="C1324" i="15" s="1"/>
  <c r="M1319" i="12"/>
  <c r="N1319" i="12" s="1"/>
  <c r="O1318" i="12"/>
  <c r="H2126" i="14"/>
  <c r="I2126" i="14"/>
  <c r="B177" i="15"/>
  <c r="B178" i="14"/>
  <c r="N593" i="14"/>
  <c r="E593" i="14"/>
  <c r="H1154" i="14"/>
  <c r="I1154" i="14"/>
  <c r="M1148" i="12"/>
  <c r="N1148" i="12" s="1"/>
  <c r="O1147" i="12"/>
  <c r="M1496" i="12"/>
  <c r="N1496" i="12" s="1"/>
  <c r="O1495" i="12"/>
  <c r="AA2591" i="12"/>
  <c r="F2358" i="14" s="1"/>
  <c r="H2591" i="12"/>
  <c r="F717" i="14"/>
  <c r="O461" i="12"/>
  <c r="M462" i="12"/>
  <c r="N462" i="12" s="1"/>
  <c r="O700" i="12"/>
  <c r="M701" i="12"/>
  <c r="N701" i="12" s="1"/>
  <c r="M278" i="12"/>
  <c r="N278" i="12" s="1"/>
  <c r="O277" i="12"/>
  <c r="M2354" i="12"/>
  <c r="N2354" i="12" s="1"/>
  <c r="O2353" i="12"/>
  <c r="AB836" i="12"/>
  <c r="C716" i="14" s="1"/>
  <c r="C716" i="15" s="1"/>
  <c r="P2121" i="12"/>
  <c r="AC2121" i="12" s="1"/>
  <c r="K1908" i="14" s="1"/>
  <c r="D1908" i="15" s="1"/>
  <c r="Z455" i="12"/>
  <c r="AB455" i="12" s="1"/>
  <c r="C382" i="14" s="1"/>
  <c r="C382" i="15" s="1"/>
  <c r="F456" i="12"/>
  <c r="P455" i="12"/>
  <c r="AC455" i="12" s="1"/>
  <c r="K382" i="14" s="1"/>
  <c r="D382" i="15" s="1"/>
  <c r="E2127" i="14"/>
  <c r="N2127" i="14"/>
  <c r="AB2351" i="12"/>
  <c r="C2127" i="14" s="1"/>
  <c r="C2127" i="15" s="1"/>
  <c r="AA986" i="12"/>
  <c r="H986" i="12"/>
  <c r="E1702" i="14"/>
  <c r="N1702" i="14"/>
  <c r="AB1902" i="12"/>
  <c r="C1702" i="14" s="1"/>
  <c r="C1702" i="15" s="1"/>
  <c r="F1703" i="14"/>
  <c r="O840" i="12"/>
  <c r="M841" i="12"/>
  <c r="N841" i="12" s="1"/>
  <c r="O1696" i="12"/>
  <c r="M1697" i="12"/>
  <c r="N1697" i="12" s="1"/>
  <c r="H381" i="14"/>
  <c r="I381" i="14"/>
  <c r="O988" i="12"/>
  <c r="M989" i="12"/>
  <c r="N989" i="12" s="1"/>
  <c r="M2593" i="12"/>
  <c r="N2593" i="12" s="1"/>
  <c r="O2592" i="12"/>
  <c r="H1907" i="14"/>
  <c r="I1907" i="14"/>
  <c r="AB567" i="12"/>
  <c r="C483" i="14" s="1"/>
  <c r="C483" i="15" s="1"/>
  <c r="N483" i="14"/>
  <c r="E483" i="14"/>
  <c r="H568" i="12"/>
  <c r="AA568" i="12"/>
  <c r="F484" i="14" s="1"/>
  <c r="F594" i="14"/>
  <c r="M2123" i="12"/>
  <c r="N2123" i="12" s="1"/>
  <c r="O2122" i="12"/>
  <c r="N2357" i="14"/>
  <c r="AB2590" i="12"/>
  <c r="C2357" i="14" s="1"/>
  <c r="C2357" i="15" s="1"/>
  <c r="E2357" i="14"/>
  <c r="F1695" i="12"/>
  <c r="AA1695" i="12" s="1"/>
  <c r="F1510" i="14" s="1"/>
  <c r="P1694" i="12"/>
  <c r="AC1694" i="12" s="1"/>
  <c r="K1509" i="14" s="1"/>
  <c r="D1509" i="15" s="1"/>
  <c r="Z1694" i="12"/>
  <c r="Z1903" i="12"/>
  <c r="AB1903" i="12" s="1"/>
  <c r="C1703" i="14" s="1"/>
  <c r="C1703" i="15" s="1"/>
  <c r="H1493" i="12"/>
  <c r="H837" i="12"/>
  <c r="B501" i="15"/>
  <c r="B502" i="14"/>
  <c r="E995" i="12"/>
  <c r="G995" i="12" s="1"/>
  <c r="Y995" i="12" s="1"/>
  <c r="D860" i="14" s="1"/>
  <c r="E70" i="14"/>
  <c r="AB89" i="12"/>
  <c r="C70" i="14" s="1"/>
  <c r="C70" i="15" s="1"/>
  <c r="D70" i="14"/>
  <c r="G90" i="12"/>
  <c r="I159" i="14"/>
  <c r="H159" i="14"/>
  <c r="I43" i="14"/>
  <c r="H43" i="14"/>
  <c r="I44" i="14"/>
  <c r="H44" i="14"/>
  <c r="D725" i="14"/>
  <c r="F45" i="14"/>
  <c r="F160" i="14"/>
  <c r="D1007" i="14"/>
  <c r="Y365" i="12"/>
  <c r="D304" i="14" s="1"/>
  <c r="E366" i="12"/>
  <c r="G366" i="12" s="1"/>
  <c r="E846" i="12"/>
  <c r="G846" i="12" s="1"/>
  <c r="Y699" i="12"/>
  <c r="E700" i="12"/>
  <c r="Y459" i="12"/>
  <c r="E460" i="12"/>
  <c r="Y198" i="12"/>
  <c r="E199" i="12"/>
  <c r="G1156" i="12"/>
  <c r="H51" i="12"/>
  <c r="G2604" i="12"/>
  <c r="Y2604" i="12" s="1"/>
  <c r="D1331" i="14"/>
  <c r="G1500" i="12"/>
  <c r="E225" i="14"/>
  <c r="N225" i="14"/>
  <c r="AB271" i="12"/>
  <c r="C225" i="14" s="1"/>
  <c r="C225" i="15" s="1"/>
  <c r="AA272" i="12"/>
  <c r="F226" i="14" s="1"/>
  <c r="H272" i="12"/>
  <c r="F103" i="12"/>
  <c r="H103" i="12" s="1"/>
  <c r="Z102" i="12"/>
  <c r="N83" i="14" s="1"/>
  <c r="O101" i="12"/>
  <c r="P101" i="12" s="1"/>
  <c r="AC101" i="12" s="1"/>
  <c r="K82" i="14" s="1"/>
  <c r="D82" i="15" s="1"/>
  <c r="M102" i="12"/>
  <c r="N102" i="12" s="1"/>
  <c r="N60" i="12"/>
  <c r="O60" i="12" s="1"/>
  <c r="D1167" i="14"/>
  <c r="D2139" i="14"/>
  <c r="B867" i="14"/>
  <c r="B866" i="15"/>
  <c r="D2371" i="14"/>
  <c r="B732" i="14"/>
  <c r="B731" i="15"/>
  <c r="B312" i="14"/>
  <c r="B311" i="15"/>
  <c r="B1933" i="15"/>
  <c r="B1934" i="14"/>
  <c r="B84" i="14"/>
  <c r="B83" i="15"/>
  <c r="D113" i="14"/>
  <c r="D50" i="14"/>
  <c r="D2370" i="14"/>
  <c r="N163" i="14"/>
  <c r="B237" i="14"/>
  <c r="B236" i="15"/>
  <c r="B1172" i="15"/>
  <c r="B1173" i="14"/>
  <c r="E2130" i="12"/>
  <c r="G2130" i="12" s="1"/>
  <c r="Y2130" i="12" s="1"/>
  <c r="Y2129" i="12"/>
  <c r="D1714" i="14"/>
  <c r="D2138" i="14"/>
  <c r="B1527" i="14"/>
  <c r="B1526" i="15"/>
  <c r="B1344" i="15"/>
  <c r="B1345" i="14"/>
  <c r="B2148" i="14"/>
  <c r="B2147" i="15"/>
  <c r="B615" i="14"/>
  <c r="B614" i="15"/>
  <c r="D493" i="14"/>
  <c r="G144" i="12"/>
  <c r="G57" i="12"/>
  <c r="H202" i="12"/>
  <c r="G1709" i="12"/>
  <c r="G278" i="12"/>
  <c r="B398" i="15"/>
  <c r="B399" i="14"/>
  <c r="B2379" i="15"/>
  <c r="B2380" i="14"/>
  <c r="E1327" i="12"/>
  <c r="B1015" i="14"/>
  <c r="B1014" i="15"/>
  <c r="E2364" i="12"/>
  <c r="B1721" i="15"/>
  <c r="B1722" i="14"/>
  <c r="B123" i="15"/>
  <c r="B124" i="14"/>
  <c r="D494" i="14"/>
  <c r="E579" i="12"/>
  <c r="G579" i="12" s="1"/>
  <c r="Y579" i="12" s="1"/>
  <c r="G1915" i="12"/>
  <c r="M148" i="12" l="1"/>
  <c r="N148" i="12" s="1"/>
  <c r="O147" i="12"/>
  <c r="A1022" i="14"/>
  <c r="J1021" i="14"/>
  <c r="A1347" i="14"/>
  <c r="J1346" i="14"/>
  <c r="J1728" i="14"/>
  <c r="A1729" i="14"/>
  <c r="A1533" i="14"/>
  <c r="J1532" i="14"/>
  <c r="A2386" i="14"/>
  <c r="J2385" i="14"/>
  <c r="Z697" i="12"/>
  <c r="H1695" i="12"/>
  <c r="F1696" i="12" s="1"/>
  <c r="P697" i="12"/>
  <c r="AC697" i="12" s="1"/>
  <c r="K594" i="14" s="1"/>
  <c r="D594" i="15" s="1"/>
  <c r="J129" i="14"/>
  <c r="A130" i="14"/>
  <c r="J407" i="14"/>
  <c r="A408" i="14"/>
  <c r="A871" i="14"/>
  <c r="J870" i="14"/>
  <c r="A87" i="14"/>
  <c r="J86" i="14"/>
  <c r="A614" i="14"/>
  <c r="J613" i="14"/>
  <c r="N108" i="14"/>
  <c r="E108" i="14"/>
  <c r="A2152" i="14"/>
  <c r="J2151" i="14"/>
  <c r="J180" i="14"/>
  <c r="A181" i="14"/>
  <c r="F360" i="12"/>
  <c r="AA360" i="12" s="1"/>
  <c r="F299" i="14" s="1"/>
  <c r="Z359" i="12"/>
  <c r="P359" i="12"/>
  <c r="AC359" i="12" s="1"/>
  <c r="K298" i="14" s="1"/>
  <c r="D298" i="15" s="1"/>
  <c r="J316" i="14"/>
  <c r="A317" i="14"/>
  <c r="J1175" i="14"/>
  <c r="A1176" i="14"/>
  <c r="A736" i="14"/>
  <c r="J735" i="14"/>
  <c r="H139" i="12"/>
  <c r="AA139" i="12"/>
  <c r="J239" i="14"/>
  <c r="A240" i="14"/>
  <c r="AB138" i="12"/>
  <c r="C108" i="14" s="1"/>
  <c r="C108" i="15" s="1"/>
  <c r="P1903" i="12"/>
  <c r="AC1903" i="12" s="1"/>
  <c r="K1703" i="14" s="1"/>
  <c r="D1703" i="15" s="1"/>
  <c r="H1904" i="12"/>
  <c r="H1145" i="12"/>
  <c r="E996" i="12"/>
  <c r="G996" i="12" s="1"/>
  <c r="H698" i="12"/>
  <c r="P698" i="12" s="1"/>
  <c r="AC698" i="12" s="1"/>
  <c r="K595" i="14" s="1"/>
  <c r="D595" i="15" s="1"/>
  <c r="M207" i="12"/>
  <c r="N207" i="12" s="1"/>
  <c r="O206" i="12"/>
  <c r="F838" i="12"/>
  <c r="AA838" i="12" s="1"/>
  <c r="P837" i="12"/>
  <c r="AC837" i="12" s="1"/>
  <c r="K717" i="14" s="1"/>
  <c r="D717" i="15" s="1"/>
  <c r="Z837" i="12"/>
  <c r="F1494" i="12"/>
  <c r="AA1494" i="12" s="1"/>
  <c r="Z1493" i="12"/>
  <c r="P1493" i="12"/>
  <c r="AC1493" i="12" s="1"/>
  <c r="K1325" i="14" s="1"/>
  <c r="D1325" i="15" s="1"/>
  <c r="AB1694" i="12"/>
  <c r="C1509" i="14" s="1"/>
  <c r="C1509" i="15" s="1"/>
  <c r="N1509" i="14"/>
  <c r="E1509" i="14"/>
  <c r="Z1695" i="12"/>
  <c r="P1695" i="12"/>
  <c r="AC1695" i="12" s="1"/>
  <c r="K1510" i="14" s="1"/>
  <c r="D1510" i="15" s="1"/>
  <c r="I2357" i="14"/>
  <c r="H2357" i="14"/>
  <c r="M2124" i="12"/>
  <c r="N2124" i="12" s="1"/>
  <c r="O2123" i="12"/>
  <c r="P568" i="12"/>
  <c r="AC568" i="12" s="1"/>
  <c r="K484" i="14" s="1"/>
  <c r="D484" i="15" s="1"/>
  <c r="F569" i="12"/>
  <c r="AA569" i="12" s="1"/>
  <c r="F485" i="14" s="1"/>
  <c r="Z568" i="12"/>
  <c r="M990" i="12"/>
  <c r="N990" i="12" s="1"/>
  <c r="O989" i="12"/>
  <c r="M1698" i="12"/>
  <c r="N1698" i="12" s="1"/>
  <c r="O1697" i="12"/>
  <c r="M842" i="12"/>
  <c r="N842" i="12" s="1"/>
  <c r="O841" i="12"/>
  <c r="H1702" i="14"/>
  <c r="I1702" i="14"/>
  <c r="F851" i="14"/>
  <c r="H456" i="12"/>
  <c r="AA456" i="12"/>
  <c r="M702" i="12"/>
  <c r="N702" i="12" s="1"/>
  <c r="O701" i="12"/>
  <c r="M463" i="12"/>
  <c r="N463" i="12" s="1"/>
  <c r="O462" i="12"/>
  <c r="P2591" i="12"/>
  <c r="AC2591" i="12" s="1"/>
  <c r="K2358" i="14" s="1"/>
  <c r="D2358" i="15" s="1"/>
  <c r="F2592" i="12"/>
  <c r="Z2591" i="12"/>
  <c r="B178" i="15"/>
  <c r="B179" i="14"/>
  <c r="I1324" i="14"/>
  <c r="H1324" i="14"/>
  <c r="O1907" i="12"/>
  <c r="M1908" i="12"/>
  <c r="N1908" i="12" s="1"/>
  <c r="I850" i="14"/>
  <c r="H850" i="14"/>
  <c r="J500" i="14"/>
  <c r="A501" i="14"/>
  <c r="F2353" i="12"/>
  <c r="P2352" i="12"/>
  <c r="AC2352" i="12" s="1"/>
  <c r="K2128" i="14" s="1"/>
  <c r="D2128" i="15" s="1"/>
  <c r="Z2352" i="12"/>
  <c r="AB2121" i="12"/>
  <c r="C1908" i="14" s="1"/>
  <c r="C1908" i="15" s="1"/>
  <c r="N1908" i="14"/>
  <c r="E1908" i="14"/>
  <c r="F1909" i="14"/>
  <c r="I593" i="14"/>
  <c r="H593" i="14"/>
  <c r="N594" i="14"/>
  <c r="E594" i="14"/>
  <c r="N1703" i="14"/>
  <c r="E1703" i="14"/>
  <c r="H1703" i="14" s="1"/>
  <c r="H483" i="14"/>
  <c r="I483" i="14"/>
  <c r="O2593" i="12"/>
  <c r="M2594" i="12"/>
  <c r="N2594" i="12" s="1"/>
  <c r="P986" i="12"/>
  <c r="AC986" i="12" s="1"/>
  <c r="K851" i="14" s="1"/>
  <c r="D851" i="15" s="1"/>
  <c r="F987" i="12"/>
  <c r="Z986" i="12"/>
  <c r="I2127" i="14"/>
  <c r="H2127" i="14"/>
  <c r="N382" i="14"/>
  <c r="E382" i="14"/>
  <c r="M2355" i="12"/>
  <c r="N2355" i="12" s="1"/>
  <c r="O2354" i="12"/>
  <c r="O278" i="12"/>
  <c r="M279" i="12"/>
  <c r="N279" i="12" s="1"/>
  <c r="O1496" i="12"/>
  <c r="M1497" i="12"/>
  <c r="N1497" i="12" s="1"/>
  <c r="M1149" i="12"/>
  <c r="N1149" i="12" s="1"/>
  <c r="O1148" i="12"/>
  <c r="F595" i="14"/>
  <c r="O1319" i="12"/>
  <c r="M1320" i="12"/>
  <c r="N1320" i="12" s="1"/>
  <c r="O573" i="12"/>
  <c r="M574" i="12"/>
  <c r="N574" i="12" s="1"/>
  <c r="J1931" i="14"/>
  <c r="A1932" i="14"/>
  <c r="M367" i="12"/>
  <c r="N367" i="12" s="1"/>
  <c r="O366" i="12"/>
  <c r="F1905" i="12"/>
  <c r="Z1904" i="12"/>
  <c r="P1904" i="12"/>
  <c r="AC1904" i="12" s="1"/>
  <c r="K1704" i="14" s="1"/>
  <c r="D1704" i="15" s="1"/>
  <c r="E1155" i="14"/>
  <c r="N1155" i="14"/>
  <c r="AB1314" i="12"/>
  <c r="C1155" i="14" s="1"/>
  <c r="C1155" i="15" s="1"/>
  <c r="AA1315" i="12"/>
  <c r="F1156" i="14" s="1"/>
  <c r="H1315" i="12"/>
  <c r="I716" i="14"/>
  <c r="H716" i="14"/>
  <c r="AB697" i="12"/>
  <c r="C594" i="14" s="1"/>
  <c r="C594" i="15" s="1"/>
  <c r="H2122" i="12"/>
  <c r="P2122" i="12" s="1"/>
  <c r="AC2122" i="12" s="1"/>
  <c r="K1909" i="14" s="1"/>
  <c r="D1909" i="15" s="1"/>
  <c r="B502" i="15"/>
  <c r="B503" i="14"/>
  <c r="E2605" i="12"/>
  <c r="G2605" i="12" s="1"/>
  <c r="Y2605" i="12" s="1"/>
  <c r="D2372" i="14" s="1"/>
  <c r="G700" i="12"/>
  <c r="Y700" i="12" s="1"/>
  <c r="I70" i="14"/>
  <c r="H70" i="14"/>
  <c r="E91" i="12"/>
  <c r="AA91" i="12" s="1"/>
  <c r="F72" i="14" s="1"/>
  <c r="Y90" i="12"/>
  <c r="E367" i="12"/>
  <c r="G367" i="12" s="1"/>
  <c r="Y366" i="12"/>
  <c r="D305" i="14" s="1"/>
  <c r="Z51" i="12"/>
  <c r="P51" i="12"/>
  <c r="AC51" i="12" s="1"/>
  <c r="K45" i="14" s="1"/>
  <c r="D45" i="15" s="1"/>
  <c r="F52" i="12"/>
  <c r="AA52" i="12" s="1"/>
  <c r="Y1156" i="12"/>
  <c r="E1157" i="12"/>
  <c r="D160" i="14"/>
  <c r="E160" i="14"/>
  <c r="D386" i="14"/>
  <c r="D596" i="14"/>
  <c r="G2364" i="12"/>
  <c r="Y2364" i="12" s="1"/>
  <c r="D2140" i="14" s="1"/>
  <c r="G460" i="12"/>
  <c r="AB198" i="12"/>
  <c r="C160" i="14" s="1"/>
  <c r="C160" i="15" s="1"/>
  <c r="G199" i="12"/>
  <c r="AA199" i="12"/>
  <c r="E701" i="12"/>
  <c r="E847" i="12"/>
  <c r="G847" i="12" s="1"/>
  <c r="Y846" i="12"/>
  <c r="D726" i="14" s="1"/>
  <c r="E1501" i="12"/>
  <c r="G1501" i="12" s="1"/>
  <c r="Y1501" i="12" s="1"/>
  <c r="Y1500" i="12"/>
  <c r="G1327" i="12"/>
  <c r="Y1327" i="12" s="1"/>
  <c r="D1168" i="14" s="1"/>
  <c r="F273" i="12"/>
  <c r="AA273" i="12" s="1"/>
  <c r="P272" i="12"/>
  <c r="AC272" i="12" s="1"/>
  <c r="K226" i="14" s="1"/>
  <c r="D226" i="15" s="1"/>
  <c r="Z272" i="12"/>
  <c r="I225" i="14"/>
  <c r="H225" i="14"/>
  <c r="Z103" i="12"/>
  <c r="N84" i="14" s="1"/>
  <c r="F104" i="12"/>
  <c r="H104" i="12" s="1"/>
  <c r="M103" i="12"/>
  <c r="N103" i="12" s="1"/>
  <c r="O102" i="12"/>
  <c r="P102" i="12" s="1"/>
  <c r="AC102" i="12" s="1"/>
  <c r="K83" i="14" s="1"/>
  <c r="D83" i="15" s="1"/>
  <c r="D1917" i="14"/>
  <c r="E1916" i="12"/>
  <c r="Y1915" i="12"/>
  <c r="D495" i="14"/>
  <c r="B124" i="15"/>
  <c r="B125" i="14"/>
  <c r="E580" i="12"/>
  <c r="G580" i="12" s="1"/>
  <c r="E2365" i="12"/>
  <c r="B1016" i="14"/>
  <c r="B1015" i="15"/>
  <c r="B2381" i="14"/>
  <c r="B2380" i="15"/>
  <c r="B400" i="14"/>
  <c r="B399" i="15"/>
  <c r="E279" i="12"/>
  <c r="G279" i="12" s="1"/>
  <c r="Y279" i="12" s="1"/>
  <c r="Y278" i="12"/>
  <c r="F203" i="12"/>
  <c r="P202" i="12"/>
  <c r="AC202" i="12" s="1"/>
  <c r="K164" i="14" s="1"/>
  <c r="D164" i="15" s="1"/>
  <c r="Z202" i="12"/>
  <c r="E145" i="12"/>
  <c r="Y144" i="12"/>
  <c r="B1345" i="15"/>
  <c r="B1346" i="14"/>
  <c r="B238" i="14"/>
  <c r="B237" i="15"/>
  <c r="B1934" i="15"/>
  <c r="B1935" i="14"/>
  <c r="B868" i="14"/>
  <c r="B867" i="15"/>
  <c r="B1722" i="15"/>
  <c r="B1723" i="14"/>
  <c r="E1328" i="12"/>
  <c r="E1710" i="12"/>
  <c r="G1710" i="12" s="1"/>
  <c r="Y1710" i="12" s="1"/>
  <c r="Y1709" i="12"/>
  <c r="E58" i="12"/>
  <c r="Y57" i="12"/>
  <c r="B616" i="14"/>
  <c r="B615" i="15"/>
  <c r="B2149" i="14"/>
  <c r="B2148" i="15"/>
  <c r="B1527" i="15"/>
  <c r="B1528" i="14"/>
  <c r="D1916" i="14"/>
  <c r="E2131" i="12"/>
  <c r="G2131" i="12" s="1"/>
  <c r="B1173" i="15"/>
  <c r="B1174" i="14"/>
  <c r="B85" i="14"/>
  <c r="B84" i="15"/>
  <c r="B313" i="14"/>
  <c r="B312" i="15"/>
  <c r="B733" i="14"/>
  <c r="B732" i="15"/>
  <c r="E2606" i="12"/>
  <c r="F109" i="14" l="1"/>
  <c r="A1177" i="14"/>
  <c r="J1176" i="14"/>
  <c r="A182" i="14"/>
  <c r="J181" i="14"/>
  <c r="I108" i="14"/>
  <c r="H108" i="14"/>
  <c r="A409" i="14"/>
  <c r="J408" i="14"/>
  <c r="F140" i="12"/>
  <c r="P139" i="12"/>
  <c r="AC139" i="12" s="1"/>
  <c r="K109" i="14" s="1"/>
  <c r="D109" i="15" s="1"/>
  <c r="Z139" i="12"/>
  <c r="J87" i="14"/>
  <c r="A88" i="14"/>
  <c r="J1022" i="14"/>
  <c r="A1023" i="14"/>
  <c r="G91" i="12"/>
  <c r="H569" i="12"/>
  <c r="F699" i="12"/>
  <c r="AA699" i="12" s="1"/>
  <c r="F596" i="14" s="1"/>
  <c r="A241" i="14"/>
  <c r="J240" i="14"/>
  <c r="H360" i="12"/>
  <c r="AB359" i="12"/>
  <c r="C298" i="14" s="1"/>
  <c r="C298" i="15" s="1"/>
  <c r="E298" i="14"/>
  <c r="N298" i="14"/>
  <c r="A131" i="14"/>
  <c r="J130" i="14"/>
  <c r="A1534" i="14"/>
  <c r="J1533" i="14"/>
  <c r="J2386" i="14"/>
  <c r="A2387" i="14"/>
  <c r="H838" i="12"/>
  <c r="Z838" i="12" s="1"/>
  <c r="J736" i="14"/>
  <c r="A737" i="14"/>
  <c r="A318" i="14"/>
  <c r="J317" i="14"/>
  <c r="A2153" i="14"/>
  <c r="J2152" i="14"/>
  <c r="J614" i="14"/>
  <c r="A615" i="14"/>
  <c r="J871" i="14"/>
  <c r="A872" i="14"/>
  <c r="J1729" i="14"/>
  <c r="A1730" i="14"/>
  <c r="A1348" i="14"/>
  <c r="J1347" i="14"/>
  <c r="M149" i="12"/>
  <c r="N149" i="12" s="1"/>
  <c r="O148" i="12"/>
  <c r="Z698" i="12"/>
  <c r="E595" i="14" s="1"/>
  <c r="F1146" i="12"/>
  <c r="Z1145" i="12"/>
  <c r="P1145" i="12"/>
  <c r="AC1145" i="12" s="1"/>
  <c r="K997" i="14" s="1"/>
  <c r="D997" i="15" s="1"/>
  <c r="N595" i="14"/>
  <c r="P1315" i="12"/>
  <c r="AC1315" i="12" s="1"/>
  <c r="K1156" i="14" s="1"/>
  <c r="D1156" i="15" s="1"/>
  <c r="F1316" i="12"/>
  <c r="Z1315" i="12"/>
  <c r="I1155" i="14"/>
  <c r="H1155" i="14"/>
  <c r="E1704" i="14"/>
  <c r="AB1904" i="12"/>
  <c r="C1704" i="14" s="1"/>
  <c r="C1704" i="15" s="1"/>
  <c r="N1704" i="14"/>
  <c r="J1932" i="14"/>
  <c r="A1933" i="14"/>
  <c r="M575" i="12"/>
  <c r="N575" i="12" s="1"/>
  <c r="O574" i="12"/>
  <c r="O1320" i="12"/>
  <c r="M1321" i="12"/>
  <c r="N1321" i="12" s="1"/>
  <c r="M1498" i="12"/>
  <c r="N1498" i="12" s="1"/>
  <c r="O1497" i="12"/>
  <c r="M280" i="12"/>
  <c r="N280" i="12" s="1"/>
  <c r="O279" i="12"/>
  <c r="I382" i="14"/>
  <c r="H382" i="14"/>
  <c r="N851" i="14"/>
  <c r="E851" i="14"/>
  <c r="N2128" i="14"/>
  <c r="E2128" i="14"/>
  <c r="AB2352" i="12"/>
  <c r="C2128" i="14" s="1"/>
  <c r="C2128" i="15" s="1"/>
  <c r="H2353" i="12"/>
  <c r="AA2353" i="12"/>
  <c r="F2129" i="14" s="1"/>
  <c r="AA2592" i="12"/>
  <c r="F2359" i="14" s="1"/>
  <c r="H2592" i="12"/>
  <c r="F457" i="12"/>
  <c r="P456" i="12"/>
  <c r="AC456" i="12" s="1"/>
  <c r="K383" i="14" s="1"/>
  <c r="D383" i="15" s="1"/>
  <c r="Z456" i="12"/>
  <c r="O842" i="12"/>
  <c r="M843" i="12"/>
  <c r="N843" i="12" s="1"/>
  <c r="O1698" i="12"/>
  <c r="M1699" i="12"/>
  <c r="N1699" i="12" s="1"/>
  <c r="M991" i="12"/>
  <c r="N991" i="12" s="1"/>
  <c r="O990" i="12"/>
  <c r="AA1696" i="12"/>
  <c r="F1511" i="14" s="1"/>
  <c r="H1696" i="12"/>
  <c r="AB1695" i="12"/>
  <c r="C1510" i="14" s="1"/>
  <c r="C1510" i="15" s="1"/>
  <c r="E1510" i="14"/>
  <c r="N1510" i="14"/>
  <c r="AB1493" i="12"/>
  <c r="C1325" i="14" s="1"/>
  <c r="C1325" i="15" s="1"/>
  <c r="E1325" i="14"/>
  <c r="N1325" i="14"/>
  <c r="F1326" i="14"/>
  <c r="N718" i="14"/>
  <c r="E718" i="14"/>
  <c r="O207" i="12"/>
  <c r="M208" i="12"/>
  <c r="N208" i="12" s="1"/>
  <c r="Z569" i="12"/>
  <c r="H594" i="14"/>
  <c r="I594" i="14"/>
  <c r="F2123" i="12"/>
  <c r="AA2123" i="12" s="1"/>
  <c r="Z2122" i="12"/>
  <c r="AA1905" i="12"/>
  <c r="F1705" i="14" s="1"/>
  <c r="H1905" i="12"/>
  <c r="O367" i="12"/>
  <c r="M368" i="12"/>
  <c r="N368" i="12" s="1"/>
  <c r="O1149" i="12"/>
  <c r="M1150" i="12"/>
  <c r="N1150" i="12" s="1"/>
  <c r="M2356" i="12"/>
  <c r="N2356" i="12" s="1"/>
  <c r="O2355" i="12"/>
  <c r="H987" i="12"/>
  <c r="AA987" i="12"/>
  <c r="F852" i="14" s="1"/>
  <c r="M2595" i="12"/>
  <c r="N2595" i="12" s="1"/>
  <c r="O2594" i="12"/>
  <c r="I1908" i="14"/>
  <c r="H1908" i="14"/>
  <c r="J501" i="14"/>
  <c r="A502" i="14"/>
  <c r="O1908" i="12"/>
  <c r="M1909" i="12"/>
  <c r="N1909" i="12" s="1"/>
  <c r="B179" i="15"/>
  <c r="B180" i="14"/>
  <c r="N2358" i="14"/>
  <c r="AB2591" i="12"/>
  <c r="C2358" i="14" s="1"/>
  <c r="C2358" i="15" s="1"/>
  <c r="E2358" i="14"/>
  <c r="O463" i="12"/>
  <c r="M464" i="12"/>
  <c r="N464" i="12" s="1"/>
  <c r="O702" i="12"/>
  <c r="M703" i="12"/>
  <c r="N703" i="12" s="1"/>
  <c r="F383" i="14"/>
  <c r="AB456" i="12"/>
  <c r="C383" i="14" s="1"/>
  <c r="C383" i="15" s="1"/>
  <c r="N484" i="14"/>
  <c r="E484" i="14"/>
  <c r="AB568" i="12"/>
  <c r="C484" i="14" s="1"/>
  <c r="C484" i="15" s="1"/>
  <c r="O2124" i="12"/>
  <c r="M2125" i="12"/>
  <c r="N2125" i="12" s="1"/>
  <c r="H1509" i="14"/>
  <c r="I1509" i="14"/>
  <c r="N717" i="14"/>
  <c r="E717" i="14"/>
  <c r="AB837" i="12"/>
  <c r="C717" i="14" s="1"/>
  <c r="C717" i="15" s="1"/>
  <c r="F839" i="12"/>
  <c r="AA839" i="12" s="1"/>
  <c r="P838" i="12"/>
  <c r="AC838" i="12" s="1"/>
  <c r="K718" i="14" s="1"/>
  <c r="D718" i="15" s="1"/>
  <c r="H839" i="12"/>
  <c r="F718" i="14"/>
  <c r="AB838" i="12"/>
  <c r="C718" i="14" s="1"/>
  <c r="C718" i="15" s="1"/>
  <c r="AB986" i="12"/>
  <c r="C851" i="14" s="1"/>
  <c r="C851" i="15" s="1"/>
  <c r="I1703" i="14"/>
  <c r="H1494" i="12"/>
  <c r="B504" i="14"/>
  <c r="B503" i="15"/>
  <c r="H273" i="12"/>
  <c r="Z273" i="12" s="1"/>
  <c r="N227" i="14" s="1"/>
  <c r="E92" i="12"/>
  <c r="Y91" i="12"/>
  <c r="D71" i="14"/>
  <c r="E71" i="14"/>
  <c r="AB90" i="12"/>
  <c r="C71" i="14" s="1"/>
  <c r="C71" i="15" s="1"/>
  <c r="I160" i="14"/>
  <c r="H160" i="14"/>
  <c r="Y367" i="12"/>
  <c r="D306" i="14" s="1"/>
  <c r="E368" i="12"/>
  <c r="G368" i="12" s="1"/>
  <c r="G701" i="12"/>
  <c r="F161" i="14"/>
  <c r="G1157" i="12"/>
  <c r="H52" i="12"/>
  <c r="D597" i="14"/>
  <c r="Y847" i="12"/>
  <c r="E848" i="12"/>
  <c r="G848" i="12" s="1"/>
  <c r="Y848" i="12" s="1"/>
  <c r="D728" i="14" s="1"/>
  <c r="E200" i="12"/>
  <c r="AA200" i="12" s="1"/>
  <c r="Y199" i="12"/>
  <c r="Y460" i="12"/>
  <c r="E461" i="12"/>
  <c r="D1008" i="14"/>
  <c r="F46" i="14"/>
  <c r="N45" i="14"/>
  <c r="E45" i="14"/>
  <c r="AB51" i="12"/>
  <c r="C45" i="14" s="1"/>
  <c r="C45" i="15" s="1"/>
  <c r="G1916" i="12"/>
  <c r="E1917" i="12" s="1"/>
  <c r="D1333" i="14"/>
  <c r="D1332" i="14"/>
  <c r="E1502" i="12"/>
  <c r="AB272" i="12"/>
  <c r="C226" i="14" s="1"/>
  <c r="C226" i="15" s="1"/>
  <c r="E226" i="14"/>
  <c r="N226" i="14"/>
  <c r="F227" i="14"/>
  <c r="G145" i="12"/>
  <c r="Y145" i="12" s="1"/>
  <c r="D115" i="14" s="1"/>
  <c r="F105" i="12"/>
  <c r="H105" i="12" s="1"/>
  <c r="Z104" i="12"/>
  <c r="N85" i="14" s="1"/>
  <c r="O103" i="12"/>
  <c r="P103" i="12" s="1"/>
  <c r="AC103" i="12" s="1"/>
  <c r="K84" i="14" s="1"/>
  <c r="D84" i="15" s="1"/>
  <c r="M104" i="12"/>
  <c r="N104" i="12" s="1"/>
  <c r="E581" i="12"/>
  <c r="G581" i="12" s="1"/>
  <c r="Y581" i="12" s="1"/>
  <c r="Y580" i="12"/>
  <c r="D233" i="14"/>
  <c r="B734" i="14"/>
  <c r="B733" i="15"/>
  <c r="B313" i="15"/>
  <c r="B314" i="14"/>
  <c r="B85" i="15"/>
  <c r="B86" i="14"/>
  <c r="E2132" i="12"/>
  <c r="G2132" i="12" s="1"/>
  <c r="Y2132" i="12" s="1"/>
  <c r="B2150" i="14"/>
  <c r="B2149" i="15"/>
  <c r="B617" i="14"/>
  <c r="B616" i="15"/>
  <c r="D51" i="14"/>
  <c r="D1524" i="14"/>
  <c r="D1525" i="14"/>
  <c r="B1723" i="15"/>
  <c r="B1724" i="14"/>
  <c r="E997" i="12"/>
  <c r="Y996" i="12"/>
  <c r="B868" i="15"/>
  <c r="B869" i="14"/>
  <c r="B238" i="15"/>
  <c r="B239" i="14"/>
  <c r="B1346" i="15"/>
  <c r="B1347" i="14"/>
  <c r="D114" i="14"/>
  <c r="N164" i="14"/>
  <c r="B1017" i="14"/>
  <c r="B1016" i="15"/>
  <c r="H203" i="12"/>
  <c r="G2365" i="12"/>
  <c r="B1175" i="14"/>
  <c r="B1174" i="15"/>
  <c r="B1529" i="14"/>
  <c r="B1528" i="15"/>
  <c r="E1711" i="12"/>
  <c r="B1935" i="15"/>
  <c r="B1936" i="14"/>
  <c r="E146" i="12"/>
  <c r="D232" i="14"/>
  <c r="E280" i="12"/>
  <c r="G280" i="12" s="1"/>
  <c r="Y280" i="12" s="1"/>
  <c r="B400" i="15"/>
  <c r="B401" i="14"/>
  <c r="B2381" i="15"/>
  <c r="B2382" i="14"/>
  <c r="B125" i="15"/>
  <c r="B126" i="14"/>
  <c r="D1715" i="14"/>
  <c r="G2606" i="12"/>
  <c r="Y2131" i="12"/>
  <c r="G58" i="12"/>
  <c r="G1328" i="12"/>
  <c r="H595" i="14" l="1"/>
  <c r="I595" i="14"/>
  <c r="A873" i="14"/>
  <c r="J872" i="14"/>
  <c r="A738" i="14"/>
  <c r="J737" i="14"/>
  <c r="A2388" i="14"/>
  <c r="J2387" i="14"/>
  <c r="A1535" i="14"/>
  <c r="J1534" i="14"/>
  <c r="J241" i="14"/>
  <c r="A242" i="14"/>
  <c r="H140" i="12"/>
  <c r="AA140" i="12"/>
  <c r="J1348" i="14"/>
  <c r="A1349" i="14"/>
  <c r="J2153" i="14"/>
  <c r="A2154" i="14"/>
  <c r="A1024" i="14"/>
  <c r="J1023" i="14"/>
  <c r="N109" i="14"/>
  <c r="E109" i="14"/>
  <c r="J1177" i="14"/>
  <c r="A1178" i="14"/>
  <c r="H699" i="12"/>
  <c r="A1731" i="14"/>
  <c r="J1730" i="14"/>
  <c r="A616" i="14"/>
  <c r="J615" i="14"/>
  <c r="A132" i="14"/>
  <c r="J131" i="14"/>
  <c r="P360" i="12"/>
  <c r="AC360" i="12" s="1"/>
  <c r="K299" i="14" s="1"/>
  <c r="D299" i="15" s="1"/>
  <c r="F361" i="12"/>
  <c r="Z360" i="12"/>
  <c r="F570" i="12"/>
  <c r="P569" i="12"/>
  <c r="AC569" i="12" s="1"/>
  <c r="K485" i="14" s="1"/>
  <c r="D485" i="15" s="1"/>
  <c r="AB139" i="12"/>
  <c r="C109" i="14" s="1"/>
  <c r="C109" i="15" s="1"/>
  <c r="H298" i="14"/>
  <c r="I298" i="14"/>
  <c r="AB698" i="12"/>
  <c r="C595" i="14" s="1"/>
  <c r="C595" i="15" s="1"/>
  <c r="O149" i="12"/>
  <c r="M150" i="12"/>
  <c r="N150" i="12" s="1"/>
  <c r="J318" i="14"/>
  <c r="A319" i="14"/>
  <c r="A89" i="14"/>
  <c r="J88" i="14"/>
  <c r="J409" i="14"/>
  <c r="A410" i="14"/>
  <c r="J182" i="14"/>
  <c r="A183" i="14"/>
  <c r="P273" i="12"/>
  <c r="AC273" i="12" s="1"/>
  <c r="K227" i="14" s="1"/>
  <c r="D227" i="15" s="1"/>
  <c r="AB273" i="12"/>
  <c r="C227" i="14" s="1"/>
  <c r="C227" i="15" s="1"/>
  <c r="E227" i="14"/>
  <c r="H227" i="14" s="1"/>
  <c r="F274" i="12"/>
  <c r="AA274" i="12" s="1"/>
  <c r="F228" i="14" s="1"/>
  <c r="H1146" i="12"/>
  <c r="AA1146" i="12"/>
  <c r="F998" i="14" s="1"/>
  <c r="H2123" i="12"/>
  <c r="Z2123" i="12" s="1"/>
  <c r="E1910" i="14" s="1"/>
  <c r="AB1145" i="12"/>
  <c r="C997" i="14" s="1"/>
  <c r="C997" i="15" s="1"/>
  <c r="E997" i="14"/>
  <c r="N997" i="14"/>
  <c r="F700" i="12"/>
  <c r="AA700" i="12" s="1"/>
  <c r="P699" i="12"/>
  <c r="AC699" i="12" s="1"/>
  <c r="K596" i="14" s="1"/>
  <c r="D596" i="15" s="1"/>
  <c r="Z699" i="12"/>
  <c r="F840" i="12"/>
  <c r="AA840" i="12" s="1"/>
  <c r="F720" i="14" s="1"/>
  <c r="P839" i="12"/>
  <c r="AC839" i="12" s="1"/>
  <c r="K719" i="14" s="1"/>
  <c r="D719" i="15" s="1"/>
  <c r="F719" i="14"/>
  <c r="H717" i="14"/>
  <c r="I718" i="14"/>
  <c r="I717" i="14"/>
  <c r="H718" i="14"/>
  <c r="O2125" i="12"/>
  <c r="M2126" i="12"/>
  <c r="N2126" i="12" s="1"/>
  <c r="B181" i="14"/>
  <c r="B180" i="15"/>
  <c r="M1910" i="12"/>
  <c r="N1910" i="12" s="1"/>
  <c r="O1909" i="12"/>
  <c r="J502" i="14"/>
  <c r="A503" i="14"/>
  <c r="M1151" i="12"/>
  <c r="N1151" i="12" s="1"/>
  <c r="O1150" i="12"/>
  <c r="M369" i="12"/>
  <c r="N369" i="12" s="1"/>
  <c r="O368" i="12"/>
  <c r="F1906" i="12"/>
  <c r="Z1905" i="12"/>
  <c r="P1905" i="12"/>
  <c r="AC1905" i="12" s="1"/>
  <c r="K1705" i="14" s="1"/>
  <c r="D1705" i="15" s="1"/>
  <c r="I1325" i="14"/>
  <c r="H1325" i="14"/>
  <c r="O991" i="12"/>
  <c r="M992" i="12"/>
  <c r="N992" i="12" s="1"/>
  <c r="H457" i="12"/>
  <c r="AA457" i="12"/>
  <c r="Z2592" i="12"/>
  <c r="F2593" i="12"/>
  <c r="P2592" i="12"/>
  <c r="AC2592" i="12" s="1"/>
  <c r="K2359" i="14" s="1"/>
  <c r="D2359" i="15" s="1"/>
  <c r="O280" i="12"/>
  <c r="M281" i="12"/>
  <c r="N281" i="12" s="1"/>
  <c r="M1499" i="12"/>
  <c r="N1499" i="12" s="1"/>
  <c r="O1498" i="12"/>
  <c r="M576" i="12"/>
  <c r="N576" i="12" s="1"/>
  <c r="O575" i="12"/>
  <c r="E1156" i="14"/>
  <c r="N1156" i="14"/>
  <c r="AB1315" i="12"/>
  <c r="C1156" i="14" s="1"/>
  <c r="C1156" i="15" s="1"/>
  <c r="F1495" i="12"/>
  <c r="AA1495" i="12" s="1"/>
  <c r="P1494" i="12"/>
  <c r="AC1494" i="12" s="1"/>
  <c r="K1326" i="14" s="1"/>
  <c r="D1326" i="15" s="1"/>
  <c r="H1495" i="12"/>
  <c r="Z1495" i="12" s="1"/>
  <c r="Z1494" i="12"/>
  <c r="I484" i="14"/>
  <c r="H484" i="14"/>
  <c r="M704" i="12"/>
  <c r="N704" i="12" s="1"/>
  <c r="O703" i="12"/>
  <c r="M465" i="12"/>
  <c r="N465" i="12" s="1"/>
  <c r="O464" i="12"/>
  <c r="H2358" i="14"/>
  <c r="I2358" i="14"/>
  <c r="M2596" i="12"/>
  <c r="N2596" i="12" s="1"/>
  <c r="O2595" i="12"/>
  <c r="Z987" i="12"/>
  <c r="P987" i="12"/>
  <c r="AC987" i="12" s="1"/>
  <c r="K852" i="14" s="1"/>
  <c r="D852" i="15" s="1"/>
  <c r="F988" i="12"/>
  <c r="O2356" i="12"/>
  <c r="M2357" i="12"/>
  <c r="N2357" i="12" s="1"/>
  <c r="E1909" i="14"/>
  <c r="N1909" i="14"/>
  <c r="AB2122" i="12"/>
  <c r="C1909" i="14" s="1"/>
  <c r="C1909" i="15" s="1"/>
  <c r="F1910" i="14"/>
  <c r="AB569" i="12"/>
  <c r="C485" i="14" s="1"/>
  <c r="C485" i="15" s="1"/>
  <c r="E485" i="14"/>
  <c r="N485" i="14"/>
  <c r="O208" i="12"/>
  <c r="M209" i="12"/>
  <c r="N209" i="12" s="1"/>
  <c r="H1510" i="14"/>
  <c r="I1510" i="14"/>
  <c r="P1696" i="12"/>
  <c r="AC1696" i="12" s="1"/>
  <c r="K1511" i="14" s="1"/>
  <c r="D1511" i="15" s="1"/>
  <c r="Z1696" i="12"/>
  <c r="F1697" i="12"/>
  <c r="M1700" i="12"/>
  <c r="N1700" i="12" s="1"/>
  <c r="O1699" i="12"/>
  <c r="O843" i="12"/>
  <c r="M844" i="12"/>
  <c r="N844" i="12" s="1"/>
  <c r="N383" i="14"/>
  <c r="E383" i="14"/>
  <c r="F2354" i="12"/>
  <c r="P2353" i="12"/>
  <c r="AC2353" i="12" s="1"/>
  <c r="K2129" i="14" s="1"/>
  <c r="D2129" i="15" s="1"/>
  <c r="Z2353" i="12"/>
  <c r="I2128" i="14"/>
  <c r="H2128" i="14"/>
  <c r="I851" i="14"/>
  <c r="H851" i="14"/>
  <c r="M1322" i="12"/>
  <c r="N1322" i="12" s="1"/>
  <c r="O1321" i="12"/>
  <c r="J1933" i="14"/>
  <c r="A1934" i="14"/>
  <c r="I1704" i="14"/>
  <c r="H1704" i="14"/>
  <c r="AA1316" i="12"/>
  <c r="H1316" i="12"/>
  <c r="Z839" i="12"/>
  <c r="P2123" i="12"/>
  <c r="AC2123" i="12" s="1"/>
  <c r="K1910" i="14" s="1"/>
  <c r="D1910" i="15" s="1"/>
  <c r="B504" i="15"/>
  <c r="B505" i="14"/>
  <c r="Y1916" i="12"/>
  <c r="AA92" i="12"/>
  <c r="F73" i="14" s="1"/>
  <c r="G92" i="12"/>
  <c r="I71" i="14"/>
  <c r="H71" i="14"/>
  <c r="D72" i="14"/>
  <c r="E72" i="14"/>
  <c r="AB91" i="12"/>
  <c r="C72" i="14" s="1"/>
  <c r="C72" i="15" s="1"/>
  <c r="H45" i="14"/>
  <c r="I45" i="14"/>
  <c r="H274" i="12"/>
  <c r="Z274" i="12" s="1"/>
  <c r="G461" i="12"/>
  <c r="Y461" i="12" s="1"/>
  <c r="D388" i="14" s="1"/>
  <c r="Y368" i="12"/>
  <c r="D307" i="14" s="1"/>
  <c r="E369" i="12"/>
  <c r="G369" i="12" s="1"/>
  <c r="Y369" i="12" s="1"/>
  <c r="D308" i="14" s="1"/>
  <c r="D161" i="14"/>
  <c r="E161" i="14"/>
  <c r="E849" i="12"/>
  <c r="G849" i="12" s="1"/>
  <c r="E1158" i="12"/>
  <c r="G1158" i="12" s="1"/>
  <c r="Y1157" i="12"/>
  <c r="E702" i="12"/>
  <c r="Y701" i="12"/>
  <c r="G200" i="12"/>
  <c r="D387" i="14"/>
  <c r="F162" i="14"/>
  <c r="D727" i="14"/>
  <c r="P52" i="12"/>
  <c r="AC52" i="12" s="1"/>
  <c r="K46" i="14" s="1"/>
  <c r="D46" i="15" s="1"/>
  <c r="F53" i="12"/>
  <c r="AA53" i="12" s="1"/>
  <c r="Z52" i="12"/>
  <c r="AB199" i="12"/>
  <c r="C161" i="14" s="1"/>
  <c r="C161" i="15" s="1"/>
  <c r="G1502" i="12"/>
  <c r="I226" i="14"/>
  <c r="H226" i="14"/>
  <c r="I227" i="14"/>
  <c r="G146" i="12"/>
  <c r="Y146" i="12" s="1"/>
  <c r="D116" i="14" s="1"/>
  <c r="Z105" i="12"/>
  <c r="N86" i="14" s="1"/>
  <c r="F106" i="12"/>
  <c r="H106" i="12" s="1"/>
  <c r="O104" i="12"/>
  <c r="P104" i="12" s="1"/>
  <c r="AC104" i="12" s="1"/>
  <c r="K85" i="14" s="1"/>
  <c r="D85" i="15" s="1"/>
  <c r="M105" i="12"/>
  <c r="N105" i="12" s="1"/>
  <c r="D234" i="14"/>
  <c r="E2607" i="12"/>
  <c r="Y2606" i="12"/>
  <c r="B126" i="15"/>
  <c r="B127" i="14"/>
  <c r="E59" i="12"/>
  <c r="Y58" i="12"/>
  <c r="D1918" i="14"/>
  <c r="F204" i="12"/>
  <c r="P203" i="12"/>
  <c r="AC203" i="12" s="1"/>
  <c r="K165" i="14" s="1"/>
  <c r="D165" i="15" s="1"/>
  <c r="Z203" i="12"/>
  <c r="B1348" i="14"/>
  <c r="B1347" i="15"/>
  <c r="B240" i="14"/>
  <c r="B239" i="15"/>
  <c r="B869" i="15"/>
  <c r="B870" i="14"/>
  <c r="E2133" i="12"/>
  <c r="G2133" i="12" s="1"/>
  <c r="Y2133" i="12" s="1"/>
  <c r="B735" i="14"/>
  <c r="B734" i="15"/>
  <c r="E582" i="12"/>
  <c r="G582" i="12" s="1"/>
  <c r="Y582" i="12" s="1"/>
  <c r="G1711" i="12"/>
  <c r="G1917" i="12"/>
  <c r="G997" i="12"/>
  <c r="E1329" i="12"/>
  <c r="Y1328" i="12"/>
  <c r="B2383" i="14"/>
  <c r="B2382" i="15"/>
  <c r="B401" i="15"/>
  <c r="B402" i="14"/>
  <c r="E281" i="12"/>
  <c r="G281" i="12" s="1"/>
  <c r="Y281" i="12" s="1"/>
  <c r="E147" i="12"/>
  <c r="B1937" i="14"/>
  <c r="B1936" i="15"/>
  <c r="B1529" i="15"/>
  <c r="B1530" i="14"/>
  <c r="B1175" i="15"/>
  <c r="B1176" i="14"/>
  <c r="D1716" i="14"/>
  <c r="E2366" i="12"/>
  <c r="Y2365" i="12"/>
  <c r="B1018" i="14"/>
  <c r="B1017" i="15"/>
  <c r="D861" i="14"/>
  <c r="B1725" i="14"/>
  <c r="B1724" i="15"/>
  <c r="B618" i="14"/>
  <c r="B617" i="15"/>
  <c r="B2151" i="14"/>
  <c r="B2150" i="15"/>
  <c r="D1919" i="14"/>
  <c r="B87" i="14"/>
  <c r="B86" i="15"/>
  <c r="B315" i="14"/>
  <c r="B314" i="15"/>
  <c r="D496" i="14"/>
  <c r="D497" i="14"/>
  <c r="O150" i="12" l="1"/>
  <c r="M151" i="12"/>
  <c r="N151" i="12" s="1"/>
  <c r="AA570" i="12"/>
  <c r="H570" i="12"/>
  <c r="A1179" i="14"/>
  <c r="J1178" i="14"/>
  <c r="A1350" i="14"/>
  <c r="J1349" i="14"/>
  <c r="A243" i="14"/>
  <c r="J242" i="14"/>
  <c r="E462" i="12"/>
  <c r="G462" i="12" s="1"/>
  <c r="Y462" i="12" s="1"/>
  <c r="D389" i="14" s="1"/>
  <c r="N1910" i="14"/>
  <c r="J89" i="14"/>
  <c r="A90" i="14"/>
  <c r="N299" i="14"/>
  <c r="E299" i="14"/>
  <c r="AB360" i="12"/>
  <c r="C299" i="14" s="1"/>
  <c r="C299" i="15" s="1"/>
  <c r="A133" i="14"/>
  <c r="J132" i="14"/>
  <c r="A1732" i="14"/>
  <c r="J1731" i="14"/>
  <c r="A1025" i="14"/>
  <c r="J1024" i="14"/>
  <c r="J2388" i="14"/>
  <c r="A2389" i="14"/>
  <c r="J873" i="14"/>
  <c r="A874" i="14"/>
  <c r="J410" i="14"/>
  <c r="A411" i="14"/>
  <c r="A320" i="14"/>
  <c r="J319" i="14"/>
  <c r="AA361" i="12"/>
  <c r="F300" i="14" s="1"/>
  <c r="H361" i="12"/>
  <c r="H109" i="14"/>
  <c r="I109" i="14"/>
  <c r="A2155" i="14"/>
  <c r="J2154" i="14"/>
  <c r="F110" i="14"/>
  <c r="A184" i="14"/>
  <c r="J183" i="14"/>
  <c r="AB2123" i="12"/>
  <c r="C1910" i="14" s="1"/>
  <c r="C1910" i="15" s="1"/>
  <c r="H840" i="12"/>
  <c r="J616" i="14"/>
  <c r="A617" i="14"/>
  <c r="F141" i="12"/>
  <c r="P140" i="12"/>
  <c r="AC140" i="12" s="1"/>
  <c r="K110" i="14" s="1"/>
  <c r="D110" i="15" s="1"/>
  <c r="Z140" i="12"/>
  <c r="A1536" i="14"/>
  <c r="J1535" i="14"/>
  <c r="J738" i="14"/>
  <c r="A739" i="14"/>
  <c r="P274" i="12"/>
  <c r="AC274" i="12" s="1"/>
  <c r="K228" i="14" s="1"/>
  <c r="D228" i="15" s="1"/>
  <c r="F2124" i="12"/>
  <c r="I997" i="14"/>
  <c r="H997" i="14"/>
  <c r="F1147" i="12"/>
  <c r="Z1146" i="12"/>
  <c r="AB1146" i="12" s="1"/>
  <c r="C998" i="14" s="1"/>
  <c r="C998" i="15" s="1"/>
  <c r="P1146" i="12"/>
  <c r="AC1146" i="12" s="1"/>
  <c r="K998" i="14" s="1"/>
  <c r="D998" i="15" s="1"/>
  <c r="F275" i="12"/>
  <c r="H275" i="12" s="1"/>
  <c r="O704" i="12"/>
  <c r="M705" i="12"/>
  <c r="N705" i="12" s="1"/>
  <c r="E719" i="14"/>
  <c r="N719" i="14"/>
  <c r="F1157" i="14"/>
  <c r="O1322" i="12"/>
  <c r="M1323" i="12"/>
  <c r="N1323" i="12" s="1"/>
  <c r="I383" i="14"/>
  <c r="H383" i="14"/>
  <c r="M845" i="12"/>
  <c r="N845" i="12" s="1"/>
  <c r="O844" i="12"/>
  <c r="AA1697" i="12"/>
  <c r="F1512" i="14" s="1"/>
  <c r="H1697" i="12"/>
  <c r="I485" i="14"/>
  <c r="H485" i="14"/>
  <c r="H1910" i="14"/>
  <c r="H1909" i="14"/>
  <c r="I1909" i="14"/>
  <c r="I1910" i="14"/>
  <c r="N1327" i="14"/>
  <c r="E1327" i="14"/>
  <c r="F1496" i="12"/>
  <c r="AA1496" i="12" s="1"/>
  <c r="F1328" i="14" s="1"/>
  <c r="P1495" i="12"/>
  <c r="AC1495" i="12" s="1"/>
  <c r="K1327" i="14" s="1"/>
  <c r="D1327" i="15" s="1"/>
  <c r="F1327" i="14"/>
  <c r="AB1495" i="12"/>
  <c r="C1327" i="14" s="1"/>
  <c r="C1327" i="15" s="1"/>
  <c r="I1156" i="14"/>
  <c r="H1156" i="14"/>
  <c r="M577" i="12"/>
  <c r="N577" i="12" s="1"/>
  <c r="O576" i="12"/>
  <c r="M1500" i="12"/>
  <c r="N1500" i="12" s="1"/>
  <c r="O1499" i="12"/>
  <c r="AA2593" i="12"/>
  <c r="F2360" i="14" s="1"/>
  <c r="H2593" i="12"/>
  <c r="F384" i="14"/>
  <c r="M993" i="12"/>
  <c r="N993" i="12" s="1"/>
  <c r="O992" i="12"/>
  <c r="H1906" i="12"/>
  <c r="AA1906" i="12"/>
  <c r="F1706" i="14" s="1"/>
  <c r="O369" i="12"/>
  <c r="M370" i="12"/>
  <c r="N370" i="12" s="1"/>
  <c r="M1152" i="12"/>
  <c r="N1152" i="12" s="1"/>
  <c r="O1151" i="12"/>
  <c r="M1911" i="12"/>
  <c r="N1911" i="12" s="1"/>
  <c r="O1910" i="12"/>
  <c r="B181" i="15"/>
  <c r="B182" i="14"/>
  <c r="N596" i="14"/>
  <c r="E596" i="14"/>
  <c r="AB699" i="12"/>
  <c r="C596" i="14" s="1"/>
  <c r="C596" i="15" s="1"/>
  <c r="F597" i="14"/>
  <c r="Z1316" i="12"/>
  <c r="F1317" i="12"/>
  <c r="AA1317" i="12" s="1"/>
  <c r="F1158" i="14" s="1"/>
  <c r="P1316" i="12"/>
  <c r="AC1316" i="12" s="1"/>
  <c r="K1157" i="14" s="1"/>
  <c r="D1157" i="15" s="1"/>
  <c r="H1317" i="12"/>
  <c r="J1934" i="14"/>
  <c r="A1935" i="14"/>
  <c r="AB2353" i="12"/>
  <c r="C2129" i="14" s="1"/>
  <c r="C2129" i="15" s="1"/>
  <c r="N2129" i="14"/>
  <c r="E2129" i="14"/>
  <c r="AA2354" i="12"/>
  <c r="H2354" i="12"/>
  <c r="O1700" i="12"/>
  <c r="M1701" i="12"/>
  <c r="N1701" i="12" s="1"/>
  <c r="N1511" i="14"/>
  <c r="E1511" i="14"/>
  <c r="AB1696" i="12"/>
  <c r="C1511" i="14" s="1"/>
  <c r="C1511" i="15" s="1"/>
  <c r="O209" i="12"/>
  <c r="M210" i="12"/>
  <c r="N210" i="12" s="1"/>
  <c r="O2357" i="12"/>
  <c r="M2358" i="12"/>
  <c r="N2358" i="12" s="1"/>
  <c r="H988" i="12"/>
  <c r="AA988" i="12"/>
  <c r="F853" i="14" s="1"/>
  <c r="AB987" i="12"/>
  <c r="C852" i="14" s="1"/>
  <c r="C852" i="15" s="1"/>
  <c r="N852" i="14"/>
  <c r="E852" i="14"/>
  <c r="M2597" i="12"/>
  <c r="N2597" i="12" s="1"/>
  <c r="O2596" i="12"/>
  <c r="M466" i="12"/>
  <c r="N466" i="12" s="1"/>
  <c r="O465" i="12"/>
  <c r="E1326" i="14"/>
  <c r="N1326" i="14"/>
  <c r="AB1494" i="12"/>
  <c r="C1326" i="14" s="1"/>
  <c r="C1326" i="15" s="1"/>
  <c r="M282" i="12"/>
  <c r="N282" i="12" s="1"/>
  <c r="O281" i="12"/>
  <c r="N2359" i="14"/>
  <c r="AB2592" i="12"/>
  <c r="C2359" i="14" s="1"/>
  <c r="C2359" i="15" s="1"/>
  <c r="E2359" i="14"/>
  <c r="F458" i="12"/>
  <c r="P457" i="12"/>
  <c r="AC457" i="12" s="1"/>
  <c r="K384" i="14" s="1"/>
  <c r="D384" i="15" s="1"/>
  <c r="Z457" i="12"/>
  <c r="AB1905" i="12"/>
  <c r="C1705" i="14" s="1"/>
  <c r="C1705" i="15" s="1"/>
  <c r="N1705" i="14"/>
  <c r="E1705" i="14"/>
  <c r="J503" i="14"/>
  <c r="A504" i="14"/>
  <c r="M2127" i="12"/>
  <c r="N2127" i="12" s="1"/>
  <c r="O2126" i="12"/>
  <c r="F841" i="12"/>
  <c r="Z840" i="12"/>
  <c r="P840" i="12"/>
  <c r="AC840" i="12" s="1"/>
  <c r="K720" i="14" s="1"/>
  <c r="D720" i="15" s="1"/>
  <c r="AB839" i="12"/>
  <c r="C719" i="14" s="1"/>
  <c r="C719" i="15" s="1"/>
  <c r="H700" i="12"/>
  <c r="B505" i="15"/>
  <c r="B506" i="14"/>
  <c r="H72" i="14"/>
  <c r="I72" i="14"/>
  <c r="E93" i="12"/>
  <c r="AA93" i="12" s="1"/>
  <c r="F74" i="14" s="1"/>
  <c r="Y92" i="12"/>
  <c r="H161" i="14"/>
  <c r="I161" i="14"/>
  <c r="Y1158" i="12"/>
  <c r="E1159" i="12"/>
  <c r="G1159" i="12" s="1"/>
  <c r="Y849" i="12"/>
  <c r="D729" i="14" s="1"/>
  <c r="E850" i="12"/>
  <c r="G850" i="12" s="1"/>
  <c r="Y850" i="12" s="1"/>
  <c r="D730" i="14" s="1"/>
  <c r="E201" i="12"/>
  <c r="Y200" i="12"/>
  <c r="D1009" i="14"/>
  <c r="H53" i="12"/>
  <c r="E46" i="14"/>
  <c r="N46" i="14"/>
  <c r="AB52" i="12"/>
  <c r="C46" i="14" s="1"/>
  <c r="C46" i="15" s="1"/>
  <c r="F47" i="14"/>
  <c r="D598" i="14"/>
  <c r="G702" i="12"/>
  <c r="E370" i="12"/>
  <c r="G370" i="12" s="1"/>
  <c r="Y370" i="12" s="1"/>
  <c r="D309" i="14" s="1"/>
  <c r="G2607" i="12"/>
  <c r="E2608" i="12" s="1"/>
  <c r="G2608" i="12" s="1"/>
  <c r="Y2608" i="12" s="1"/>
  <c r="G2366" i="12"/>
  <c r="Y2366" i="12" s="1"/>
  <c r="D2142" i="14" s="1"/>
  <c r="E1503" i="12"/>
  <c r="Y1502" i="12"/>
  <c r="G1329" i="12"/>
  <c r="Y1329" i="12" s="1"/>
  <c r="D1170" i="14" s="1"/>
  <c r="AA275" i="12"/>
  <c r="F229" i="14" s="1"/>
  <c r="N228" i="14"/>
  <c r="AB274" i="12"/>
  <c r="C228" i="14" s="1"/>
  <c r="C228" i="15" s="1"/>
  <c r="E228" i="14"/>
  <c r="G147" i="12"/>
  <c r="Y147" i="12" s="1"/>
  <c r="D117" i="14" s="1"/>
  <c r="Z106" i="12"/>
  <c r="N87" i="14" s="1"/>
  <c r="F107" i="12"/>
  <c r="H107" i="12" s="1"/>
  <c r="O105" i="12"/>
  <c r="P105" i="12" s="1"/>
  <c r="AC105" i="12" s="1"/>
  <c r="K86" i="14" s="1"/>
  <c r="D86" i="15" s="1"/>
  <c r="M106" i="12"/>
  <c r="N106" i="12" s="1"/>
  <c r="G59" i="12"/>
  <c r="Y59" i="12" s="1"/>
  <c r="D53" i="14" s="1"/>
  <c r="D235" i="14"/>
  <c r="D1920" i="14"/>
  <c r="B315" i="15"/>
  <c r="B316" i="14"/>
  <c r="B88" i="14"/>
  <c r="B87" i="15"/>
  <c r="B2151" i="15"/>
  <c r="B2152" i="14"/>
  <c r="B618" i="15"/>
  <c r="B619" i="14"/>
  <c r="B1726" i="14"/>
  <c r="B1725" i="15"/>
  <c r="B1018" i="15"/>
  <c r="B1019" i="14"/>
  <c r="D2141" i="14"/>
  <c r="B1937" i="15"/>
  <c r="B1938" i="14"/>
  <c r="B403" i="14"/>
  <c r="B402" i="15"/>
  <c r="E1918" i="12"/>
  <c r="G1918" i="12" s="1"/>
  <c r="Y1918" i="12" s="1"/>
  <c r="Y1917" i="12"/>
  <c r="E1712" i="12"/>
  <c r="Y1711" i="12"/>
  <c r="B735" i="15"/>
  <c r="B736" i="14"/>
  <c r="B241" i="14"/>
  <c r="B240" i="15"/>
  <c r="B1348" i="15"/>
  <c r="B1349" i="14"/>
  <c r="D52" i="14"/>
  <c r="B127" i="15"/>
  <c r="B128" i="14"/>
  <c r="D2373" i="14"/>
  <c r="B1177" i="14"/>
  <c r="B1176" i="15"/>
  <c r="B1531" i="14"/>
  <c r="B1530" i="15"/>
  <c r="E282" i="12"/>
  <c r="G282" i="12" s="1"/>
  <c r="B2383" i="15"/>
  <c r="B2384" i="14"/>
  <c r="D1169" i="14"/>
  <c r="E998" i="12"/>
  <c r="Y997" i="12"/>
  <c r="D498" i="14"/>
  <c r="E583" i="12"/>
  <c r="E2134" i="12"/>
  <c r="G2134" i="12" s="1"/>
  <c r="Y2134" i="12" s="1"/>
  <c r="B870" i="15"/>
  <c r="B871" i="14"/>
  <c r="N165" i="14"/>
  <c r="E60" i="12"/>
  <c r="G60" i="12" s="1"/>
  <c r="Y60" i="12" s="1"/>
  <c r="H204" i="12"/>
  <c r="N110" i="14" l="1"/>
  <c r="E110" i="14"/>
  <c r="J184" i="14"/>
  <c r="A185" i="14"/>
  <c r="Z361" i="12"/>
  <c r="F362" i="12"/>
  <c r="AA362" i="12" s="1"/>
  <c r="F301" i="14" s="1"/>
  <c r="P361" i="12"/>
  <c r="AC361" i="12" s="1"/>
  <c r="K300" i="14" s="1"/>
  <c r="D300" i="15" s="1"/>
  <c r="J411" i="14"/>
  <c r="A412" i="14"/>
  <c r="A2390" i="14"/>
  <c r="J2389" i="14"/>
  <c r="A91" i="14"/>
  <c r="J90" i="14"/>
  <c r="J1350" i="14"/>
  <c r="A1351" i="14"/>
  <c r="F486" i="14"/>
  <c r="H1496" i="12"/>
  <c r="J2155" i="14"/>
  <c r="A2156" i="14"/>
  <c r="J1732" i="14"/>
  <c r="A1733" i="14"/>
  <c r="I299" i="14"/>
  <c r="H299" i="14"/>
  <c r="M152" i="12"/>
  <c r="N152" i="12" s="1"/>
  <c r="O151" i="12"/>
  <c r="A740" i="14"/>
  <c r="J739" i="14"/>
  <c r="A618" i="14"/>
  <c r="J617" i="14"/>
  <c r="J320" i="14"/>
  <c r="A321" i="14"/>
  <c r="J1025" i="14"/>
  <c r="A1026" i="14"/>
  <c r="J133" i="14"/>
  <c r="A134" i="14"/>
  <c r="Z570" i="12"/>
  <c r="F571" i="12"/>
  <c r="AA571" i="12" s="1"/>
  <c r="F487" i="14" s="1"/>
  <c r="P570" i="12"/>
  <c r="AC570" i="12" s="1"/>
  <c r="K486" i="14" s="1"/>
  <c r="D486" i="15" s="1"/>
  <c r="H571" i="12"/>
  <c r="H362" i="12"/>
  <c r="Z362" i="12" s="1"/>
  <c r="A1537" i="14"/>
  <c r="J1536" i="14"/>
  <c r="H141" i="12"/>
  <c r="AA141" i="12"/>
  <c r="AB140" i="12"/>
  <c r="C110" i="14" s="1"/>
  <c r="C110" i="15" s="1"/>
  <c r="A875" i="14"/>
  <c r="J874" i="14"/>
  <c r="J243" i="14"/>
  <c r="A244" i="14"/>
  <c r="J1179" i="14"/>
  <c r="A1180" i="14"/>
  <c r="E148" i="12"/>
  <c r="AA2124" i="12"/>
  <c r="F1911" i="14" s="1"/>
  <c r="H2124" i="12"/>
  <c r="H1147" i="12"/>
  <c r="AA1147" i="12"/>
  <c r="F999" i="14" s="1"/>
  <c r="N998" i="14"/>
  <c r="E998" i="14"/>
  <c r="E2367" i="12"/>
  <c r="G2367" i="12" s="1"/>
  <c r="Y2367" i="12" s="1"/>
  <c r="E463" i="12"/>
  <c r="AA841" i="12"/>
  <c r="H841" i="12"/>
  <c r="O2127" i="12"/>
  <c r="M2128" i="12"/>
  <c r="N2128" i="12" s="1"/>
  <c r="N384" i="14"/>
  <c r="E384" i="14"/>
  <c r="I2359" i="14"/>
  <c r="H2359" i="14"/>
  <c r="O282" i="12"/>
  <c r="M283" i="12"/>
  <c r="N283" i="12" s="1"/>
  <c r="I852" i="14"/>
  <c r="H852" i="14"/>
  <c r="P988" i="12"/>
  <c r="AC988" i="12" s="1"/>
  <c r="K853" i="14" s="1"/>
  <c r="D853" i="15" s="1"/>
  <c r="F989" i="12"/>
  <c r="Z988" i="12"/>
  <c r="I1511" i="14"/>
  <c r="H1511" i="14"/>
  <c r="O1701" i="12"/>
  <c r="M1702" i="12"/>
  <c r="N1702" i="12" s="1"/>
  <c r="F2355" i="12"/>
  <c r="P2354" i="12"/>
  <c r="AC2354" i="12" s="1"/>
  <c r="K2130" i="14" s="1"/>
  <c r="D2130" i="15" s="1"/>
  <c r="Z2354" i="12"/>
  <c r="AB2354" i="12" s="1"/>
  <c r="C2130" i="14" s="1"/>
  <c r="C2130" i="15" s="1"/>
  <c r="I2129" i="14"/>
  <c r="H2129" i="14"/>
  <c r="E1157" i="14"/>
  <c r="N1157" i="14"/>
  <c r="O1911" i="12"/>
  <c r="M1912" i="12"/>
  <c r="N1912" i="12" s="1"/>
  <c r="M1153" i="12"/>
  <c r="N1153" i="12" s="1"/>
  <c r="O1152" i="12"/>
  <c r="Z1906" i="12"/>
  <c r="P1906" i="12"/>
  <c r="AC1906" i="12" s="1"/>
  <c r="K1706" i="14" s="1"/>
  <c r="D1706" i="15" s="1"/>
  <c r="F1907" i="12"/>
  <c r="F2594" i="12"/>
  <c r="P2593" i="12"/>
  <c r="AC2593" i="12" s="1"/>
  <c r="K2360" i="14" s="1"/>
  <c r="D2360" i="15" s="1"/>
  <c r="Z2593" i="12"/>
  <c r="F1497" i="12"/>
  <c r="P1496" i="12"/>
  <c r="AC1496" i="12" s="1"/>
  <c r="K1328" i="14" s="1"/>
  <c r="D1328" i="15" s="1"/>
  <c r="Z1496" i="12"/>
  <c r="P1697" i="12"/>
  <c r="AC1697" i="12" s="1"/>
  <c r="K1512" i="14" s="1"/>
  <c r="D1512" i="15" s="1"/>
  <c r="Z1697" i="12"/>
  <c r="F1698" i="12"/>
  <c r="AA1698" i="12" s="1"/>
  <c r="O1323" i="12"/>
  <c r="M1324" i="12"/>
  <c r="N1324" i="12" s="1"/>
  <c r="M706" i="12"/>
  <c r="N706" i="12" s="1"/>
  <c r="O705" i="12"/>
  <c r="AB457" i="12"/>
  <c r="C384" i="14" s="1"/>
  <c r="C384" i="15" s="1"/>
  <c r="F701" i="12"/>
  <c r="AA701" i="12" s="1"/>
  <c r="P700" i="12"/>
  <c r="AC700" i="12" s="1"/>
  <c r="K597" i="14" s="1"/>
  <c r="D597" i="15" s="1"/>
  <c r="Z700" i="12"/>
  <c r="N720" i="14"/>
  <c r="E720" i="14"/>
  <c r="AB840" i="12"/>
  <c r="C720" i="14" s="1"/>
  <c r="C720" i="15" s="1"/>
  <c r="J504" i="14"/>
  <c r="A505" i="14"/>
  <c r="I1705" i="14"/>
  <c r="H1705" i="14"/>
  <c r="H458" i="12"/>
  <c r="AA458" i="12"/>
  <c r="H1326" i="14"/>
  <c r="I1327" i="14"/>
  <c r="I1326" i="14"/>
  <c r="H1327" i="14"/>
  <c r="M467" i="12"/>
  <c r="N467" i="12" s="1"/>
  <c r="O466" i="12"/>
  <c r="O2597" i="12"/>
  <c r="M2598" i="12"/>
  <c r="N2598" i="12" s="1"/>
  <c r="O2358" i="12"/>
  <c r="M2359" i="12"/>
  <c r="N2359" i="12" s="1"/>
  <c r="M211" i="12"/>
  <c r="N211" i="12" s="1"/>
  <c r="O210" i="12"/>
  <c r="F2130" i="14"/>
  <c r="J1935" i="14"/>
  <c r="A1936" i="14"/>
  <c r="P1317" i="12"/>
  <c r="AC1317" i="12" s="1"/>
  <c r="K1158" i="14" s="1"/>
  <c r="D1158" i="15" s="1"/>
  <c r="Z1317" i="12"/>
  <c r="F1318" i="12"/>
  <c r="AA1318" i="12" s="1"/>
  <c r="F1159" i="14" s="1"/>
  <c r="I596" i="14"/>
  <c r="H596" i="14"/>
  <c r="B182" i="15"/>
  <c r="B183" i="14"/>
  <c r="M371" i="12"/>
  <c r="N371" i="12" s="1"/>
  <c r="O370" i="12"/>
  <c r="O993" i="12"/>
  <c r="M994" i="12"/>
  <c r="N994" i="12" s="1"/>
  <c r="M1501" i="12"/>
  <c r="N1501" i="12" s="1"/>
  <c r="O1500" i="12"/>
  <c r="M578" i="12"/>
  <c r="N578" i="12" s="1"/>
  <c r="O577" i="12"/>
  <c r="M846" i="12"/>
  <c r="N846" i="12" s="1"/>
  <c r="O845" i="12"/>
  <c r="H719" i="14"/>
  <c r="I719" i="14"/>
  <c r="AB1316" i="12"/>
  <c r="C1157" i="14" s="1"/>
  <c r="C1157" i="15" s="1"/>
  <c r="B507" i="14"/>
  <c r="B506" i="15"/>
  <c r="Y2607" i="12"/>
  <c r="E1330" i="12"/>
  <c r="G1330" i="12" s="1"/>
  <c r="G93" i="12"/>
  <c r="Y93" i="12" s="1"/>
  <c r="AB92" i="12"/>
  <c r="C73" i="14" s="1"/>
  <c r="C73" i="15" s="1"/>
  <c r="E73" i="14"/>
  <c r="D73" i="14"/>
  <c r="E94" i="12"/>
  <c r="H46" i="14"/>
  <c r="I46" i="14"/>
  <c r="Y1159" i="12"/>
  <c r="E1160" i="12"/>
  <c r="G1160" i="12" s="1"/>
  <c r="D162" i="14"/>
  <c r="E162" i="14"/>
  <c r="AB200" i="12"/>
  <c r="C162" i="14" s="1"/>
  <c r="C162" i="15" s="1"/>
  <c r="G201" i="12"/>
  <c r="AA201" i="12"/>
  <c r="D1010" i="14"/>
  <c r="G463" i="12"/>
  <c r="E371" i="12"/>
  <c r="G371" i="12" s="1"/>
  <c r="E703" i="12"/>
  <c r="Y702" i="12"/>
  <c r="P53" i="12"/>
  <c r="AC53" i="12" s="1"/>
  <c r="K47" i="14" s="1"/>
  <c r="D47" i="15" s="1"/>
  <c r="F54" i="12"/>
  <c r="AA54" i="12" s="1"/>
  <c r="Z53" i="12"/>
  <c r="E851" i="12"/>
  <c r="G851" i="12" s="1"/>
  <c r="G1503" i="12"/>
  <c r="D1334" i="14"/>
  <c r="G998" i="12"/>
  <c r="Y998" i="12" s="1"/>
  <c r="H228" i="14"/>
  <c r="I228" i="14"/>
  <c r="P275" i="12"/>
  <c r="AC275" i="12" s="1"/>
  <c r="K229" i="14" s="1"/>
  <c r="D229" i="15" s="1"/>
  <c r="F276" i="12"/>
  <c r="Z275" i="12"/>
  <c r="F108" i="12"/>
  <c r="H108" i="12" s="1"/>
  <c r="Z107" i="12"/>
  <c r="N88" i="14" s="1"/>
  <c r="O106" i="12"/>
  <c r="P106" i="12" s="1"/>
  <c r="AC106" i="12" s="1"/>
  <c r="K87" i="14" s="1"/>
  <c r="D87" i="15" s="1"/>
  <c r="M107" i="12"/>
  <c r="N107" i="12" s="1"/>
  <c r="D2143" i="14"/>
  <c r="E283" i="12"/>
  <c r="G283" i="12" s="1"/>
  <c r="Y282" i="12"/>
  <c r="D2375" i="14"/>
  <c r="D54" i="14"/>
  <c r="D55" i="14" s="1"/>
  <c r="Y61" i="12"/>
  <c r="D1921" i="14"/>
  <c r="D862" i="14"/>
  <c r="B2384" i="15"/>
  <c r="B2385" i="14"/>
  <c r="B1532" i="14"/>
  <c r="B1531" i="15"/>
  <c r="B1177" i="15"/>
  <c r="B1178" i="14"/>
  <c r="B241" i="15"/>
  <c r="B242" i="14"/>
  <c r="D1718" i="14"/>
  <c r="E1919" i="12"/>
  <c r="B403" i="15"/>
  <c r="B404" i="14"/>
  <c r="B1019" i="15"/>
  <c r="B1020" i="14"/>
  <c r="B1726" i="15"/>
  <c r="B1727" i="14"/>
  <c r="B619" i="15"/>
  <c r="B620" i="14"/>
  <c r="B2153" i="14"/>
  <c r="B2152" i="15"/>
  <c r="B316" i="15"/>
  <c r="B317" i="14"/>
  <c r="D2374" i="14"/>
  <c r="F205" i="12"/>
  <c r="P204" i="12"/>
  <c r="AC204" i="12" s="1"/>
  <c r="K166" i="14" s="1"/>
  <c r="D166" i="15" s="1"/>
  <c r="Z204" i="12"/>
  <c r="E2609" i="12"/>
  <c r="E61" i="12"/>
  <c r="B872" i="14"/>
  <c r="B871" i="15"/>
  <c r="E2135" i="12"/>
  <c r="E2368" i="12"/>
  <c r="B129" i="14"/>
  <c r="B128" i="15"/>
  <c r="B1349" i="15"/>
  <c r="B1350" i="14"/>
  <c r="B737" i="14"/>
  <c r="B736" i="15"/>
  <c r="D1526" i="14"/>
  <c r="D1717" i="14"/>
  <c r="B1938" i="15"/>
  <c r="B1939" i="14"/>
  <c r="B88" i="15"/>
  <c r="B89" i="14"/>
  <c r="G583" i="12"/>
  <c r="G148" i="12"/>
  <c r="G1712" i="12"/>
  <c r="N301" i="14" l="1"/>
  <c r="E301" i="14"/>
  <c r="AB362" i="12"/>
  <c r="C301" i="14" s="1"/>
  <c r="C301" i="15" s="1"/>
  <c r="A1181" i="14"/>
  <c r="J1180" i="14"/>
  <c r="F142" i="12"/>
  <c r="P141" i="12"/>
  <c r="AC141" i="12" s="1"/>
  <c r="K111" i="14" s="1"/>
  <c r="D111" i="15" s="1"/>
  <c r="Z141" i="12"/>
  <c r="AB141" i="12" s="1"/>
  <c r="C111" i="14" s="1"/>
  <c r="C111" i="15" s="1"/>
  <c r="F572" i="12"/>
  <c r="P571" i="12"/>
  <c r="AC571" i="12" s="1"/>
  <c r="K487" i="14" s="1"/>
  <c r="D487" i="15" s="1"/>
  <c r="A135" i="14"/>
  <c r="J134" i="14"/>
  <c r="A322" i="14"/>
  <c r="J321" i="14"/>
  <c r="J2156" i="14"/>
  <c r="A2157" i="14"/>
  <c r="J2390" i="14"/>
  <c r="A2391" i="14"/>
  <c r="H110" i="14"/>
  <c r="I110" i="14"/>
  <c r="F111" i="14"/>
  <c r="N486" i="14"/>
  <c r="E486" i="14"/>
  <c r="O152" i="12"/>
  <c r="M153" i="12"/>
  <c r="N153" i="12" s="1"/>
  <c r="J1351" i="14"/>
  <c r="A1352" i="14"/>
  <c r="E999" i="12"/>
  <c r="G999" i="12" s="1"/>
  <c r="Y999" i="12" s="1"/>
  <c r="J875" i="14"/>
  <c r="A876" i="14"/>
  <c r="J740" i="14"/>
  <c r="A741" i="14"/>
  <c r="AB570" i="12"/>
  <c r="C486" i="14" s="1"/>
  <c r="C486" i="15" s="1"/>
  <c r="A413" i="14"/>
  <c r="J412" i="14"/>
  <c r="N300" i="14"/>
  <c r="E300" i="14"/>
  <c r="AB361" i="12"/>
  <c r="C300" i="14" s="1"/>
  <c r="C300" i="15" s="1"/>
  <c r="P362" i="12"/>
  <c r="AC362" i="12" s="1"/>
  <c r="K301" i="14" s="1"/>
  <c r="D301" i="15" s="1"/>
  <c r="F363" i="12"/>
  <c r="J618" i="14"/>
  <c r="A619" i="14"/>
  <c r="A245" i="14"/>
  <c r="J244" i="14"/>
  <c r="A1538" i="14"/>
  <c r="J1537" i="14"/>
  <c r="A1027" i="14"/>
  <c r="J1026" i="14"/>
  <c r="A1734" i="14"/>
  <c r="J1733" i="14"/>
  <c r="J91" i="14"/>
  <c r="A92" i="14"/>
  <c r="A186" i="14"/>
  <c r="J185" i="14"/>
  <c r="Z571" i="12"/>
  <c r="Z2124" i="12"/>
  <c r="AB2124" i="12" s="1"/>
  <c r="C1911" i="14" s="1"/>
  <c r="C1911" i="15" s="1"/>
  <c r="P2124" i="12"/>
  <c r="AC2124" i="12" s="1"/>
  <c r="K1911" i="14" s="1"/>
  <c r="D1911" i="15" s="1"/>
  <c r="F2125" i="12"/>
  <c r="F1148" i="12"/>
  <c r="Z1147" i="12"/>
  <c r="P1147" i="12"/>
  <c r="AC1147" i="12" s="1"/>
  <c r="K999" i="14" s="1"/>
  <c r="D999" i="15" s="1"/>
  <c r="I998" i="14"/>
  <c r="H998" i="14"/>
  <c r="H1318" i="12"/>
  <c r="Z1318" i="12" s="1"/>
  <c r="O211" i="12"/>
  <c r="M212" i="12"/>
  <c r="N212" i="12" s="1"/>
  <c r="O846" i="12"/>
  <c r="M847" i="12"/>
  <c r="N847" i="12" s="1"/>
  <c r="M995" i="12"/>
  <c r="N995" i="12" s="1"/>
  <c r="O994" i="12"/>
  <c r="M372" i="12"/>
  <c r="N372" i="12" s="1"/>
  <c r="O371" i="12"/>
  <c r="F1319" i="12"/>
  <c r="AA1319" i="12" s="1"/>
  <c r="F1160" i="14" s="1"/>
  <c r="P1318" i="12"/>
  <c r="AC1318" i="12" s="1"/>
  <c r="K1159" i="14" s="1"/>
  <c r="D1159" i="15" s="1"/>
  <c r="AB1317" i="12"/>
  <c r="C1158" i="14" s="1"/>
  <c r="C1158" i="15" s="1"/>
  <c r="N1158" i="14"/>
  <c r="E1158" i="14"/>
  <c r="J1936" i="14"/>
  <c r="A1937" i="14"/>
  <c r="O467" i="12"/>
  <c r="M468" i="12"/>
  <c r="N468" i="12" s="1"/>
  <c r="F459" i="12"/>
  <c r="P458" i="12"/>
  <c r="AC458" i="12" s="1"/>
  <c r="K385" i="14" s="1"/>
  <c r="D385" i="15" s="1"/>
  <c r="Z458" i="12"/>
  <c r="AB458" i="12" s="1"/>
  <c r="C385" i="14" s="1"/>
  <c r="C385" i="15" s="1"/>
  <c r="I720" i="14"/>
  <c r="H720" i="14"/>
  <c r="N597" i="14"/>
  <c r="E597" i="14"/>
  <c r="AB700" i="12"/>
  <c r="C597" i="14" s="1"/>
  <c r="C597" i="15" s="1"/>
  <c r="F598" i="14"/>
  <c r="M1325" i="12"/>
  <c r="N1325" i="12" s="1"/>
  <c r="O1324" i="12"/>
  <c r="F1513" i="14"/>
  <c r="N2360" i="14"/>
  <c r="E2360" i="14"/>
  <c r="AB2593" i="12"/>
  <c r="C2360" i="14" s="1"/>
  <c r="C2360" i="15" s="1"/>
  <c r="AA2594" i="12"/>
  <c r="F2361" i="14" s="1"/>
  <c r="H2594" i="12"/>
  <c r="O1912" i="12"/>
  <c r="M1913" i="12"/>
  <c r="N1913" i="12" s="1"/>
  <c r="E2130" i="14"/>
  <c r="N2130" i="14"/>
  <c r="H2355" i="12"/>
  <c r="AA2355" i="12"/>
  <c r="F2131" i="14" s="1"/>
  <c r="AA989" i="12"/>
  <c r="H989" i="12"/>
  <c r="O283" i="12"/>
  <c r="M284" i="12"/>
  <c r="N284" i="12" s="1"/>
  <c r="H384" i="14"/>
  <c r="I384" i="14"/>
  <c r="O2128" i="12"/>
  <c r="M2129" i="12"/>
  <c r="N2129" i="12" s="1"/>
  <c r="Z841" i="12"/>
  <c r="F842" i="12"/>
  <c r="AA842" i="12" s="1"/>
  <c r="F722" i="14" s="1"/>
  <c r="P841" i="12"/>
  <c r="AC841" i="12" s="1"/>
  <c r="K721" i="14" s="1"/>
  <c r="D721" i="15" s="1"/>
  <c r="M579" i="12"/>
  <c r="N579" i="12" s="1"/>
  <c r="O578" i="12"/>
  <c r="M1502" i="12"/>
  <c r="N1502" i="12" s="1"/>
  <c r="O1501" i="12"/>
  <c r="B184" i="14"/>
  <c r="B183" i="15"/>
  <c r="O2359" i="12"/>
  <c r="M2360" i="12"/>
  <c r="N2360" i="12" s="1"/>
  <c r="O2598" i="12"/>
  <c r="M2599" i="12"/>
  <c r="N2599" i="12" s="1"/>
  <c r="F385" i="14"/>
  <c r="J505" i="14"/>
  <c r="A506" i="14"/>
  <c r="M707" i="12"/>
  <c r="N707" i="12" s="1"/>
  <c r="O706" i="12"/>
  <c r="N1512" i="14"/>
  <c r="AB1697" i="12"/>
  <c r="C1512" i="14" s="1"/>
  <c r="C1512" i="15" s="1"/>
  <c r="E1512" i="14"/>
  <c r="E1328" i="14"/>
  <c r="AB1496" i="12"/>
  <c r="C1328" i="14" s="1"/>
  <c r="C1328" i="15" s="1"/>
  <c r="N1328" i="14"/>
  <c r="AA1497" i="12"/>
  <c r="F1329" i="14" s="1"/>
  <c r="H1497" i="12"/>
  <c r="AA1907" i="12"/>
  <c r="H1907" i="12"/>
  <c r="E1706" i="14"/>
  <c r="N1706" i="14"/>
  <c r="AB1906" i="12"/>
  <c r="C1706" i="14" s="1"/>
  <c r="C1706" i="15" s="1"/>
  <c r="O1153" i="12"/>
  <c r="M1154" i="12"/>
  <c r="N1154" i="12" s="1"/>
  <c r="H1157" i="14"/>
  <c r="I1157" i="14"/>
  <c r="M1703" i="12"/>
  <c r="N1703" i="12" s="1"/>
  <c r="O1702" i="12"/>
  <c r="AB988" i="12"/>
  <c r="C853" i="14" s="1"/>
  <c r="C853" i="15" s="1"/>
  <c r="E853" i="14"/>
  <c r="N853" i="14"/>
  <c r="F721" i="14"/>
  <c r="AB841" i="12"/>
  <c r="C721" i="14" s="1"/>
  <c r="C721" i="15" s="1"/>
  <c r="H701" i="12"/>
  <c r="H1698" i="12"/>
  <c r="B507" i="15"/>
  <c r="B508" i="14"/>
  <c r="E74" i="14"/>
  <c r="D74" i="14"/>
  <c r="AB93" i="12"/>
  <c r="C74" i="14" s="1"/>
  <c r="C74" i="15" s="1"/>
  <c r="AA94" i="12"/>
  <c r="F75" i="14" s="1"/>
  <c r="G94" i="12"/>
  <c r="I73" i="14"/>
  <c r="H73" i="14"/>
  <c r="H54" i="12"/>
  <c r="Z54" i="12" s="1"/>
  <c r="N48" i="14" s="1"/>
  <c r="I162" i="14"/>
  <c r="H162" i="14"/>
  <c r="Y371" i="12"/>
  <c r="D310" i="14" s="1"/>
  <c r="E372" i="12"/>
  <c r="G372" i="12" s="1"/>
  <c r="Y1160" i="12"/>
  <c r="E1161" i="12"/>
  <c r="G1161" i="12" s="1"/>
  <c r="F48" i="14"/>
  <c r="D599" i="14"/>
  <c r="F163" i="14"/>
  <c r="Y851" i="12"/>
  <c r="D731" i="14" s="1"/>
  <c r="E852" i="12"/>
  <c r="G852" i="12" s="1"/>
  <c r="E47" i="14"/>
  <c r="N47" i="14"/>
  <c r="AB53" i="12"/>
  <c r="C47" i="14" s="1"/>
  <c r="C47" i="15" s="1"/>
  <c r="G703" i="12"/>
  <c r="Y463" i="12"/>
  <c r="E464" i="12"/>
  <c r="E202" i="12"/>
  <c r="Y201" i="12"/>
  <c r="AB201" i="12" s="1"/>
  <c r="C163" i="14" s="1"/>
  <c r="C163" i="15" s="1"/>
  <c r="D1011" i="14"/>
  <c r="G2609" i="12"/>
  <c r="Y2609" i="12" s="1"/>
  <c r="D2376" i="14" s="1"/>
  <c r="G2368" i="12"/>
  <c r="Y2368" i="12" s="1"/>
  <c r="E1504" i="12"/>
  <c r="Y1503" i="12"/>
  <c r="E229" i="14"/>
  <c r="N229" i="14"/>
  <c r="AB275" i="12"/>
  <c r="C229" i="14" s="1"/>
  <c r="C229" i="15" s="1"/>
  <c r="AA276" i="12"/>
  <c r="H276" i="12"/>
  <c r="F109" i="12"/>
  <c r="H109" i="12" s="1"/>
  <c r="Z109" i="12" s="1"/>
  <c r="N90" i="14" s="1"/>
  <c r="Z108" i="12"/>
  <c r="N89" i="14" s="1"/>
  <c r="O107" i="12"/>
  <c r="P107" i="12" s="1"/>
  <c r="AC107" i="12" s="1"/>
  <c r="K88" i="14" s="1"/>
  <c r="D88" i="15" s="1"/>
  <c r="M108" i="12"/>
  <c r="N108" i="12" s="1"/>
  <c r="E284" i="12"/>
  <c r="G284" i="12" s="1"/>
  <c r="Y283" i="12"/>
  <c r="E1713" i="12"/>
  <c r="Y1712" i="12"/>
  <c r="E149" i="12"/>
  <c r="Y148" i="12"/>
  <c r="E1331" i="12"/>
  <c r="Y1330" i="12"/>
  <c r="E584" i="12"/>
  <c r="G584" i="12" s="1"/>
  <c r="Y583" i="12"/>
  <c r="B89" i="15"/>
  <c r="B90" i="14"/>
  <c r="B1940" i="14"/>
  <c r="B1939" i="15"/>
  <c r="B738" i="14"/>
  <c r="B737" i="15"/>
  <c r="B129" i="15"/>
  <c r="B130" i="14"/>
  <c r="B2154" i="14"/>
  <c r="B2153" i="15"/>
  <c r="B1728" i="14"/>
  <c r="B1727" i="15"/>
  <c r="B1021" i="14"/>
  <c r="B1020" i="15"/>
  <c r="B405" i="14"/>
  <c r="B404" i="15"/>
  <c r="B243" i="14"/>
  <c r="B242" i="15"/>
  <c r="B1178" i="15"/>
  <c r="B1179" i="14"/>
  <c r="B2385" i="15"/>
  <c r="B2386" i="14"/>
  <c r="E1000" i="12"/>
  <c r="G1919" i="12"/>
  <c r="D863" i="14"/>
  <c r="B1350" i="15"/>
  <c r="B1351" i="14"/>
  <c r="D2144" i="14"/>
  <c r="E2369" i="12"/>
  <c r="B872" i="15"/>
  <c r="B873" i="14"/>
  <c r="N166" i="14"/>
  <c r="B317" i="15"/>
  <c r="B318" i="14"/>
  <c r="B620" i="15"/>
  <c r="B621" i="14"/>
  <c r="B1533" i="14"/>
  <c r="B1532" i="15"/>
  <c r="D864" i="14"/>
  <c r="D236" i="14"/>
  <c r="G2135" i="12"/>
  <c r="H205" i="12"/>
  <c r="M154" i="12" l="1"/>
  <c r="N154" i="12" s="1"/>
  <c r="O153" i="12"/>
  <c r="A877" i="14"/>
  <c r="J876" i="14"/>
  <c r="A2158" i="14"/>
  <c r="J2157" i="14"/>
  <c r="J1181" i="14"/>
  <c r="A1182" i="14"/>
  <c r="H487" i="14"/>
  <c r="I300" i="14"/>
  <c r="H300" i="14"/>
  <c r="H842" i="12"/>
  <c r="A1028" i="14"/>
  <c r="J1027" i="14"/>
  <c r="J245" i="14"/>
  <c r="A246" i="14"/>
  <c r="AA363" i="12"/>
  <c r="H363" i="12"/>
  <c r="A742" i="14"/>
  <c r="J741" i="14"/>
  <c r="A2392" i="14"/>
  <c r="J2391" i="14"/>
  <c r="H142" i="12"/>
  <c r="AA142" i="12"/>
  <c r="H301" i="14"/>
  <c r="J92" i="14"/>
  <c r="A93" i="14"/>
  <c r="J93" i="14" s="1"/>
  <c r="A1539" i="14"/>
  <c r="J1538" i="14"/>
  <c r="A620" i="14"/>
  <c r="J619" i="14"/>
  <c r="A414" i="14"/>
  <c r="J413" i="14"/>
  <c r="H486" i="14"/>
  <c r="I486" i="14"/>
  <c r="N111" i="14"/>
  <c r="E111" i="14"/>
  <c r="N487" i="14"/>
  <c r="E487" i="14"/>
  <c r="AB571" i="12"/>
  <c r="C487" i="14" s="1"/>
  <c r="C487" i="15" s="1"/>
  <c r="A136" i="14"/>
  <c r="J135" i="14"/>
  <c r="F55" i="12"/>
  <c r="AA55" i="12" s="1"/>
  <c r="I301" i="14"/>
  <c r="J186" i="14"/>
  <c r="A187" i="14"/>
  <c r="A1735" i="14"/>
  <c r="J1734" i="14"/>
  <c r="A1353" i="14"/>
  <c r="J1352" i="14"/>
  <c r="J322" i="14"/>
  <c r="A323" i="14"/>
  <c r="AA572" i="12"/>
  <c r="H572" i="12"/>
  <c r="H2125" i="12"/>
  <c r="AA2125" i="12"/>
  <c r="F1912" i="14" s="1"/>
  <c r="E1911" i="14"/>
  <c r="N1911" i="14"/>
  <c r="H55" i="12"/>
  <c r="Z55" i="12" s="1"/>
  <c r="AB55" i="12" s="1"/>
  <c r="C49" i="14" s="1"/>
  <c r="C49" i="15" s="1"/>
  <c r="H1148" i="12"/>
  <c r="AA1148" i="12"/>
  <c r="F1000" i="14" s="1"/>
  <c r="AB1147" i="12"/>
  <c r="C999" i="14" s="1"/>
  <c r="C999" i="15" s="1"/>
  <c r="N999" i="14"/>
  <c r="E999" i="14"/>
  <c r="P54" i="12"/>
  <c r="AC54" i="12" s="1"/>
  <c r="K48" i="14" s="1"/>
  <c r="D48" i="15" s="1"/>
  <c r="E48" i="14"/>
  <c r="F1699" i="12"/>
  <c r="AA1699" i="12" s="1"/>
  <c r="P1698" i="12"/>
  <c r="AC1698" i="12" s="1"/>
  <c r="K1513" i="14" s="1"/>
  <c r="D1513" i="15" s="1"/>
  <c r="Z1698" i="12"/>
  <c r="H853" i="14"/>
  <c r="I853" i="14"/>
  <c r="M1155" i="12"/>
  <c r="N1155" i="12" s="1"/>
  <c r="O1154" i="12"/>
  <c r="I1706" i="14"/>
  <c r="H1706" i="14"/>
  <c r="F1707" i="14"/>
  <c r="F1498" i="12"/>
  <c r="P1497" i="12"/>
  <c r="AC1497" i="12" s="1"/>
  <c r="K1329" i="14" s="1"/>
  <c r="D1329" i="15" s="1"/>
  <c r="Z1497" i="12"/>
  <c r="H1328" i="14"/>
  <c r="I1328" i="14"/>
  <c r="J506" i="14"/>
  <c r="A507" i="14"/>
  <c r="O2599" i="12"/>
  <c r="M2600" i="12"/>
  <c r="N2600" i="12" s="1"/>
  <c r="O2360" i="12"/>
  <c r="M2361" i="12"/>
  <c r="N2361" i="12" s="1"/>
  <c r="Z842" i="12"/>
  <c r="P842" i="12"/>
  <c r="AC842" i="12" s="1"/>
  <c r="K722" i="14" s="1"/>
  <c r="D722" i="15" s="1"/>
  <c r="F843" i="12"/>
  <c r="M2130" i="12"/>
  <c r="N2130" i="12" s="1"/>
  <c r="O2129" i="12"/>
  <c r="M285" i="12"/>
  <c r="N285" i="12" s="1"/>
  <c r="O284" i="12"/>
  <c r="P989" i="12"/>
  <c r="AC989" i="12" s="1"/>
  <c r="K854" i="14" s="1"/>
  <c r="D854" i="15" s="1"/>
  <c r="F990" i="12"/>
  <c r="Z989" i="12"/>
  <c r="AB989" i="12" s="1"/>
  <c r="C854" i="14" s="1"/>
  <c r="C854" i="15" s="1"/>
  <c r="M1914" i="12"/>
  <c r="N1914" i="12" s="1"/>
  <c r="O1913" i="12"/>
  <c r="Z2594" i="12"/>
  <c r="F2595" i="12"/>
  <c r="P2594" i="12"/>
  <c r="AC2594" i="12" s="1"/>
  <c r="K2361" i="14" s="1"/>
  <c r="D2361" i="15" s="1"/>
  <c r="M1326" i="12"/>
  <c r="N1326" i="12" s="1"/>
  <c r="O1325" i="12"/>
  <c r="I597" i="14"/>
  <c r="H597" i="14"/>
  <c r="N385" i="14"/>
  <c r="E385" i="14"/>
  <c r="M469" i="12"/>
  <c r="N469" i="12" s="1"/>
  <c r="O468" i="12"/>
  <c r="J1937" i="14"/>
  <c r="A1938" i="14"/>
  <c r="H1158" i="14"/>
  <c r="I1158" i="14"/>
  <c r="AB1318" i="12"/>
  <c r="C1159" i="14" s="1"/>
  <c r="C1159" i="15" s="1"/>
  <c r="E1159" i="14"/>
  <c r="N1159" i="14"/>
  <c r="M373" i="12"/>
  <c r="N373" i="12" s="1"/>
  <c r="O372" i="12"/>
  <c r="O995" i="12"/>
  <c r="M996" i="12"/>
  <c r="N996" i="12" s="1"/>
  <c r="M848" i="12"/>
  <c r="N848" i="12" s="1"/>
  <c r="O847" i="12"/>
  <c r="M213" i="12"/>
  <c r="N213" i="12" s="1"/>
  <c r="O212" i="12"/>
  <c r="P701" i="12"/>
  <c r="AC701" i="12" s="1"/>
  <c r="K598" i="14" s="1"/>
  <c r="D598" i="15" s="1"/>
  <c r="F702" i="12"/>
  <c r="Z701" i="12"/>
  <c r="M1704" i="12"/>
  <c r="N1704" i="12" s="1"/>
  <c r="O1703" i="12"/>
  <c r="P1907" i="12"/>
  <c r="AC1907" i="12" s="1"/>
  <c r="K1707" i="14" s="1"/>
  <c r="D1707" i="15" s="1"/>
  <c r="F1908" i="12"/>
  <c r="Z1907" i="12"/>
  <c r="I1512" i="14"/>
  <c r="H1512" i="14"/>
  <c r="M708" i="12"/>
  <c r="N708" i="12" s="1"/>
  <c r="O707" i="12"/>
  <c r="B184" i="15"/>
  <c r="B185" i="14"/>
  <c r="O1502" i="12"/>
  <c r="M1503" i="12"/>
  <c r="N1503" i="12" s="1"/>
  <c r="O579" i="12"/>
  <c r="M580" i="12"/>
  <c r="N580" i="12" s="1"/>
  <c r="E721" i="14"/>
  <c r="N721" i="14"/>
  <c r="F854" i="14"/>
  <c r="F2356" i="12"/>
  <c r="P2355" i="12"/>
  <c r="AC2355" i="12" s="1"/>
  <c r="K2131" i="14" s="1"/>
  <c r="D2131" i="15" s="1"/>
  <c r="Z2355" i="12"/>
  <c r="I2130" i="14"/>
  <c r="H2130" i="14"/>
  <c r="H2360" i="14"/>
  <c r="I2360" i="14"/>
  <c r="H459" i="12"/>
  <c r="AA459" i="12"/>
  <c r="H1319" i="12"/>
  <c r="AB54" i="12"/>
  <c r="C48" i="14" s="1"/>
  <c r="C48" i="15" s="1"/>
  <c r="B508" i="15"/>
  <c r="B509" i="14"/>
  <c r="E2610" i="12"/>
  <c r="G2610" i="12" s="1"/>
  <c r="E95" i="12"/>
  <c r="Y94" i="12"/>
  <c r="H74" i="14"/>
  <c r="I74" i="14"/>
  <c r="I48" i="14"/>
  <c r="I47" i="14"/>
  <c r="H47" i="14"/>
  <c r="H48" i="14"/>
  <c r="Y1161" i="12"/>
  <c r="E1162" i="12"/>
  <c r="G1162" i="12" s="1"/>
  <c r="E373" i="12"/>
  <c r="G373" i="12" s="1"/>
  <c r="Y372" i="12"/>
  <c r="D311" i="14" s="1"/>
  <c r="D390" i="14"/>
  <c r="D1012" i="14"/>
  <c r="G149" i="12"/>
  <c r="Y149" i="12" s="1"/>
  <c r="D119" i="14" s="1"/>
  <c r="G464" i="12"/>
  <c r="D163" i="14"/>
  <c r="E163" i="14"/>
  <c r="G202" i="12"/>
  <c r="AA202" i="12"/>
  <c r="Y703" i="12"/>
  <c r="E704" i="12"/>
  <c r="F56" i="12"/>
  <c r="F49" i="14"/>
  <c r="Y852" i="12"/>
  <c r="D732" i="14" s="1"/>
  <c r="E853" i="12"/>
  <c r="G853" i="12" s="1"/>
  <c r="Y853" i="12" s="1"/>
  <c r="D733" i="14" s="1"/>
  <c r="G1713" i="12"/>
  <c r="Y1713" i="12" s="1"/>
  <c r="D1335" i="14"/>
  <c r="G1504" i="12"/>
  <c r="G1000" i="12"/>
  <c r="E1001" i="12" s="1"/>
  <c r="Z276" i="12"/>
  <c r="AB276" i="12" s="1"/>
  <c r="C230" i="14" s="1"/>
  <c r="C230" i="15" s="1"/>
  <c r="P276" i="12"/>
  <c r="AC276" i="12" s="1"/>
  <c r="K230" i="14" s="1"/>
  <c r="D230" i="15" s="1"/>
  <c r="F277" i="12"/>
  <c r="AA277" i="12" s="1"/>
  <c r="H229" i="14"/>
  <c r="I229" i="14"/>
  <c r="F230" i="14"/>
  <c r="F110" i="12"/>
  <c r="H110" i="12" s="1"/>
  <c r="Z110" i="12" s="1"/>
  <c r="M109" i="12"/>
  <c r="N109" i="12" s="1"/>
  <c r="O108" i="12"/>
  <c r="P108" i="12" s="1"/>
  <c r="AC108" i="12" s="1"/>
  <c r="K89" i="14" s="1"/>
  <c r="D89" i="15" s="1"/>
  <c r="E585" i="12"/>
  <c r="G585" i="12" s="1"/>
  <c r="Y585" i="12" s="1"/>
  <c r="Y584" i="12"/>
  <c r="E285" i="12"/>
  <c r="G285" i="12" s="1"/>
  <c r="Y285" i="12" s="1"/>
  <c r="Y284" i="12"/>
  <c r="F206" i="12"/>
  <c r="P205" i="12"/>
  <c r="AC205" i="12" s="1"/>
  <c r="K167" i="14" s="1"/>
  <c r="D167" i="15" s="1"/>
  <c r="Z205" i="12"/>
  <c r="B2387" i="14"/>
  <c r="B2386" i="15"/>
  <c r="B1180" i="14"/>
  <c r="B1179" i="15"/>
  <c r="B244" i="14"/>
  <c r="B243" i="15"/>
  <c r="B406" i="14"/>
  <c r="B405" i="15"/>
  <c r="B1021" i="15"/>
  <c r="B1022" i="14"/>
  <c r="B1729" i="14"/>
  <c r="B1728" i="15"/>
  <c r="B2154" i="15"/>
  <c r="B2155" i="14"/>
  <c r="B130" i="15"/>
  <c r="B131" i="14"/>
  <c r="B1940" i="15"/>
  <c r="B1941" i="14"/>
  <c r="D499" i="14"/>
  <c r="D1171" i="14"/>
  <c r="D118" i="14"/>
  <c r="D1527" i="14"/>
  <c r="L31" i="20"/>
  <c r="N31" i="20"/>
  <c r="C31" i="20"/>
  <c r="G1331" i="12"/>
  <c r="E2136" i="12"/>
  <c r="Y2135" i="12"/>
  <c r="B1533" i="15"/>
  <c r="B1534" i="14"/>
  <c r="B621" i="15"/>
  <c r="B622" i="14"/>
  <c r="B318" i="15"/>
  <c r="B319" i="14"/>
  <c r="B874" i="14"/>
  <c r="B873" i="15"/>
  <c r="B1352" i="14"/>
  <c r="B1351" i="15"/>
  <c r="E1920" i="12"/>
  <c r="Y1919" i="12"/>
  <c r="B739" i="14"/>
  <c r="B738" i="15"/>
  <c r="B90" i="15"/>
  <c r="B91" i="14"/>
  <c r="D1528" i="14"/>
  <c r="D237" i="14"/>
  <c r="G2369" i="12"/>
  <c r="Y1000" i="12"/>
  <c r="A324" i="14" l="1"/>
  <c r="J323" i="14"/>
  <c r="H111" i="14"/>
  <c r="I111" i="14"/>
  <c r="J2392" i="14"/>
  <c r="A2393" i="14"/>
  <c r="J877" i="14"/>
  <c r="A878" i="14"/>
  <c r="A1736" i="14"/>
  <c r="J1735" i="14"/>
  <c r="A1540" i="14"/>
  <c r="J1539" i="14"/>
  <c r="F112" i="14"/>
  <c r="F302" i="14"/>
  <c r="AB363" i="12"/>
  <c r="C302" i="14" s="1"/>
  <c r="C302" i="15" s="1"/>
  <c r="J1028" i="14"/>
  <c r="A1029" i="14"/>
  <c r="P55" i="12"/>
  <c r="AC55" i="12" s="1"/>
  <c r="K49" i="14" s="1"/>
  <c r="D49" i="15" s="1"/>
  <c r="Z572" i="12"/>
  <c r="F573" i="12"/>
  <c r="AA573" i="12" s="1"/>
  <c r="H573" i="12"/>
  <c r="Z573" i="12"/>
  <c r="P572" i="12"/>
  <c r="AC572" i="12" s="1"/>
  <c r="K488" i="14" s="1"/>
  <c r="D488" i="15" s="1"/>
  <c r="A188" i="14"/>
  <c r="J187" i="14"/>
  <c r="Z142" i="12"/>
  <c r="AB142" i="12" s="1"/>
  <c r="C112" i="14" s="1"/>
  <c r="C112" i="15" s="1"/>
  <c r="F143" i="12"/>
  <c r="P142" i="12"/>
  <c r="AC142" i="12" s="1"/>
  <c r="K112" i="14" s="1"/>
  <c r="D112" i="15" s="1"/>
  <c r="A247" i="14"/>
  <c r="J246" i="14"/>
  <c r="A2159" i="14"/>
  <c r="J2158" i="14"/>
  <c r="O154" i="12"/>
  <c r="M155" i="12"/>
  <c r="N155" i="12" s="1"/>
  <c r="J136" i="14"/>
  <c r="A137" i="14"/>
  <c r="Z363" i="12"/>
  <c r="F364" i="12"/>
  <c r="AA364" i="12" s="1"/>
  <c r="F303" i="14" s="1"/>
  <c r="P363" i="12"/>
  <c r="AC363" i="12" s="1"/>
  <c r="K302" i="14" s="1"/>
  <c r="D302" i="15" s="1"/>
  <c r="H364" i="12"/>
  <c r="J414" i="14"/>
  <c r="A415" i="14"/>
  <c r="E1714" i="12"/>
  <c r="G1714" i="12" s="1"/>
  <c r="E150" i="12"/>
  <c r="F488" i="14"/>
  <c r="AB572" i="12"/>
  <c r="C488" i="14" s="1"/>
  <c r="C488" i="15" s="1"/>
  <c r="A1354" i="14"/>
  <c r="J1353" i="14"/>
  <c r="J620" i="14"/>
  <c r="A621" i="14"/>
  <c r="J742" i="14"/>
  <c r="A743" i="14"/>
  <c r="A1183" i="14"/>
  <c r="J1182" i="14"/>
  <c r="I487" i="14"/>
  <c r="H1911" i="14"/>
  <c r="I1911" i="14"/>
  <c r="P2125" i="12"/>
  <c r="AC2125" i="12" s="1"/>
  <c r="K1912" i="14" s="1"/>
  <c r="D1912" i="15" s="1"/>
  <c r="F2126" i="12"/>
  <c r="Z2125" i="12"/>
  <c r="Y2610" i="12"/>
  <c r="D2377" i="14" s="1"/>
  <c r="E2611" i="12"/>
  <c r="G2611" i="12" s="1"/>
  <c r="H999" i="14"/>
  <c r="I999" i="14"/>
  <c r="F1149" i="12"/>
  <c r="Z1148" i="12"/>
  <c r="AB1148" i="12" s="1"/>
  <c r="C1000" i="14" s="1"/>
  <c r="C1000" i="15" s="1"/>
  <c r="P1148" i="12"/>
  <c r="AC1148" i="12" s="1"/>
  <c r="K1000" i="14" s="1"/>
  <c r="D1000" i="15" s="1"/>
  <c r="F460" i="12"/>
  <c r="P459" i="12"/>
  <c r="AC459" i="12" s="1"/>
  <c r="K386" i="14" s="1"/>
  <c r="D386" i="15" s="1"/>
  <c r="Z459" i="12"/>
  <c r="AB459" i="12" s="1"/>
  <c r="C386" i="14" s="1"/>
  <c r="C386" i="15" s="1"/>
  <c r="M581" i="12"/>
  <c r="N581" i="12" s="1"/>
  <c r="O580" i="12"/>
  <c r="O1503" i="12"/>
  <c r="M1504" i="12"/>
  <c r="N1504" i="12" s="1"/>
  <c r="B186" i="14"/>
  <c r="B185" i="15"/>
  <c r="E1707" i="14"/>
  <c r="N1707" i="14"/>
  <c r="M1705" i="12"/>
  <c r="N1705" i="12" s="1"/>
  <c r="O1704" i="12"/>
  <c r="M214" i="12"/>
  <c r="N214" i="12" s="1"/>
  <c r="O213" i="12"/>
  <c r="M997" i="12"/>
  <c r="N997" i="12" s="1"/>
  <c r="O996" i="12"/>
  <c r="O469" i="12"/>
  <c r="M470" i="12"/>
  <c r="N470" i="12" s="1"/>
  <c r="M1327" i="12"/>
  <c r="N1327" i="12" s="1"/>
  <c r="O1326" i="12"/>
  <c r="H2595" i="12"/>
  <c r="AA2595" i="12"/>
  <c r="N854" i="14"/>
  <c r="E854" i="14"/>
  <c r="O285" i="12"/>
  <c r="M286" i="12"/>
  <c r="N286" i="12" s="1"/>
  <c r="M2131" i="12"/>
  <c r="N2131" i="12" s="1"/>
  <c r="O2130" i="12"/>
  <c r="F1514" i="14"/>
  <c r="AB1907" i="12"/>
  <c r="C1707" i="14" s="1"/>
  <c r="C1707" i="15" s="1"/>
  <c r="F1320" i="12"/>
  <c r="AA1320" i="12" s="1"/>
  <c r="F1161" i="14" s="1"/>
  <c r="Z1319" i="12"/>
  <c r="P1319" i="12"/>
  <c r="AC1319" i="12" s="1"/>
  <c r="K1160" i="14" s="1"/>
  <c r="D1160" i="15" s="1"/>
  <c r="F386" i="14"/>
  <c r="E2131" i="14"/>
  <c r="AB2355" i="12"/>
  <c r="C2131" i="14" s="1"/>
  <c r="C2131" i="15" s="1"/>
  <c r="N2131" i="14"/>
  <c r="H2356" i="12"/>
  <c r="AA2356" i="12"/>
  <c r="H721" i="14"/>
  <c r="I721" i="14"/>
  <c r="O708" i="12"/>
  <c r="M709" i="12"/>
  <c r="N709" i="12" s="1"/>
  <c r="H1908" i="12"/>
  <c r="AA1908" i="12"/>
  <c r="F1708" i="14" s="1"/>
  <c r="N598" i="14"/>
  <c r="E598" i="14"/>
  <c r="AB701" i="12"/>
  <c r="C598" i="14" s="1"/>
  <c r="C598" i="15" s="1"/>
  <c r="H702" i="12"/>
  <c r="AA702" i="12"/>
  <c r="M849" i="12"/>
  <c r="N849" i="12" s="1"/>
  <c r="O848" i="12"/>
  <c r="M374" i="12"/>
  <c r="N374" i="12" s="1"/>
  <c r="O373" i="12"/>
  <c r="H1159" i="14"/>
  <c r="I1159" i="14"/>
  <c r="J1938" i="14"/>
  <c r="A1939" i="14"/>
  <c r="H385" i="14"/>
  <c r="I385" i="14"/>
  <c r="AB2594" i="12"/>
  <c r="C2361" i="14" s="1"/>
  <c r="C2361" i="15" s="1"/>
  <c r="N2361" i="14"/>
  <c r="E2361" i="14"/>
  <c r="M1915" i="12"/>
  <c r="N1915" i="12" s="1"/>
  <c r="O1914" i="12"/>
  <c r="H990" i="12"/>
  <c r="AA990" i="12"/>
  <c r="F855" i="14" s="1"/>
  <c r="AA843" i="12"/>
  <c r="F723" i="14" s="1"/>
  <c r="H843" i="12"/>
  <c r="N722" i="14"/>
  <c r="E722" i="14"/>
  <c r="AB842" i="12"/>
  <c r="C722" i="14" s="1"/>
  <c r="C722" i="15" s="1"/>
  <c r="O2361" i="12"/>
  <c r="M2362" i="12"/>
  <c r="N2362" i="12" s="1"/>
  <c r="O2600" i="12"/>
  <c r="M2601" i="12"/>
  <c r="N2601" i="12" s="1"/>
  <c r="J507" i="14"/>
  <c r="A508" i="14"/>
  <c r="AB1497" i="12"/>
  <c r="C1329" i="14" s="1"/>
  <c r="C1329" i="15" s="1"/>
  <c r="E1329" i="14"/>
  <c r="N1329" i="14"/>
  <c r="H1498" i="12"/>
  <c r="AA1498" i="12"/>
  <c r="M1156" i="12"/>
  <c r="N1156" i="12" s="1"/>
  <c r="O1155" i="12"/>
  <c r="E1513" i="14"/>
  <c r="N1513" i="14"/>
  <c r="AB1698" i="12"/>
  <c r="C1513" i="14" s="1"/>
  <c r="C1513" i="15" s="1"/>
  <c r="H1699" i="12"/>
  <c r="B509" i="15"/>
  <c r="B510" i="14"/>
  <c r="AA95" i="12"/>
  <c r="G95" i="12"/>
  <c r="D75" i="14"/>
  <c r="AB94" i="12"/>
  <c r="C75" i="14" s="1"/>
  <c r="C75" i="15" s="1"/>
  <c r="E75" i="14"/>
  <c r="H163" i="14"/>
  <c r="I163" i="14"/>
  <c r="H277" i="12"/>
  <c r="Z277" i="12" s="1"/>
  <c r="G704" i="12"/>
  <c r="E705" i="12" s="1"/>
  <c r="E1163" i="12"/>
  <c r="G1163" i="12" s="1"/>
  <c r="Y1162" i="12"/>
  <c r="E49" i="14"/>
  <c r="N49" i="14"/>
  <c r="E203" i="12"/>
  <c r="Y202" i="12"/>
  <c r="AB202" i="12" s="1"/>
  <c r="C164" i="14" s="1"/>
  <c r="C164" i="15" s="1"/>
  <c r="Y464" i="12"/>
  <c r="E465" i="12"/>
  <c r="D1013" i="14"/>
  <c r="E854" i="12"/>
  <c r="G854" i="12" s="1"/>
  <c r="Y854" i="12" s="1"/>
  <c r="D734" i="14" s="1"/>
  <c r="AA56" i="12"/>
  <c r="F50" i="14" s="1"/>
  <c r="H56" i="12"/>
  <c r="D600" i="14"/>
  <c r="F164" i="14"/>
  <c r="Y373" i="12"/>
  <c r="D312" i="14" s="1"/>
  <c r="E374" i="12"/>
  <c r="G374" i="12" s="1"/>
  <c r="E375" i="12" s="1"/>
  <c r="Y1504" i="12"/>
  <c r="E1505" i="12"/>
  <c r="F231" i="14"/>
  <c r="N230" i="14"/>
  <c r="E230" i="14"/>
  <c r="F278" i="12"/>
  <c r="AA278" i="12" s="1"/>
  <c r="F232" i="14" s="1"/>
  <c r="H206" i="12"/>
  <c r="Z206" i="12" s="1"/>
  <c r="N168" i="14" s="1"/>
  <c r="N91" i="14"/>
  <c r="F111" i="12"/>
  <c r="H111" i="12" s="1"/>
  <c r="Z111" i="12" s="1"/>
  <c r="N92" i="14" s="1"/>
  <c r="O109" i="12"/>
  <c r="P109" i="12" s="1"/>
  <c r="AC109" i="12" s="1"/>
  <c r="K90" i="14" s="1"/>
  <c r="D90" i="15" s="1"/>
  <c r="M110" i="12"/>
  <c r="N110" i="12" s="1"/>
  <c r="D239" i="14"/>
  <c r="D501" i="14"/>
  <c r="D865" i="14"/>
  <c r="E2370" i="12"/>
  <c r="Y2369" i="12"/>
  <c r="B740" i="14"/>
  <c r="B739" i="15"/>
  <c r="D1014" i="14"/>
  <c r="B1352" i="15"/>
  <c r="B1353" i="14"/>
  <c r="B1535" i="14"/>
  <c r="B1534" i="15"/>
  <c r="D1922" i="14"/>
  <c r="B1729" i="15"/>
  <c r="B1730" i="14"/>
  <c r="B407" i="14"/>
  <c r="B406" i="15"/>
  <c r="B245" i="14"/>
  <c r="B244" i="15"/>
  <c r="B1180" i="15"/>
  <c r="B1181" i="14"/>
  <c r="B2387" i="15"/>
  <c r="B2388" i="14"/>
  <c r="N167" i="14"/>
  <c r="G1920" i="12"/>
  <c r="G2136" i="12"/>
  <c r="B92" i="14"/>
  <c r="B91" i="15"/>
  <c r="D1719" i="14"/>
  <c r="B875" i="14"/>
  <c r="B874" i="15"/>
  <c r="B319" i="15"/>
  <c r="B320" i="14"/>
  <c r="B623" i="14"/>
  <c r="B622" i="15"/>
  <c r="E1332" i="12"/>
  <c r="Y1331" i="12"/>
  <c r="B1942" i="14"/>
  <c r="B1941" i="15"/>
  <c r="B131" i="15"/>
  <c r="B132" i="14"/>
  <c r="B2156" i="14"/>
  <c r="B2155" i="15"/>
  <c r="B1023" i="14"/>
  <c r="B1022" i="15"/>
  <c r="D238" i="14"/>
  <c r="E286" i="12"/>
  <c r="D500" i="14"/>
  <c r="E586" i="12"/>
  <c r="G1001" i="12"/>
  <c r="Y2611" i="12" l="1"/>
  <c r="D2378" i="14" s="1"/>
  <c r="E2612" i="12"/>
  <c r="G2612" i="12" s="1"/>
  <c r="P364" i="12"/>
  <c r="AC364" i="12" s="1"/>
  <c r="K303" i="14" s="1"/>
  <c r="D303" i="15" s="1"/>
  <c r="F365" i="12"/>
  <c r="AA365" i="12" s="1"/>
  <c r="A138" i="14"/>
  <c r="J137" i="14"/>
  <c r="A879" i="14"/>
  <c r="J878" i="14"/>
  <c r="Y374" i="12"/>
  <c r="A622" i="14"/>
  <c r="J621" i="14"/>
  <c r="G150" i="12"/>
  <c r="J1183" i="14"/>
  <c r="A1184" i="14"/>
  <c r="J415" i="14"/>
  <c r="A416" i="14"/>
  <c r="M156" i="12"/>
  <c r="N156" i="12" s="1"/>
  <c r="O155" i="12"/>
  <c r="H143" i="12"/>
  <c r="AA143" i="12"/>
  <c r="J188" i="14"/>
  <c r="A189" i="14"/>
  <c r="F489" i="14"/>
  <c r="AB573" i="12"/>
  <c r="C489" i="14" s="1"/>
  <c r="C489" i="15" s="1"/>
  <c r="J1029" i="14"/>
  <c r="A1030" i="14"/>
  <c r="A2394" i="14"/>
  <c r="J2393" i="14"/>
  <c r="A1355" i="14"/>
  <c r="J1354" i="14"/>
  <c r="E489" i="14"/>
  <c r="N489" i="14"/>
  <c r="H365" i="12"/>
  <c r="A2160" i="14"/>
  <c r="J2159" i="14"/>
  <c r="P573" i="12"/>
  <c r="AC573" i="12" s="1"/>
  <c r="K489" i="14" s="1"/>
  <c r="D489" i="15" s="1"/>
  <c r="F574" i="12"/>
  <c r="AA574" i="12" s="1"/>
  <c r="A1541" i="14"/>
  <c r="J1540" i="14"/>
  <c r="A744" i="14"/>
  <c r="J743" i="14"/>
  <c r="Z364" i="12"/>
  <c r="N302" i="14"/>
  <c r="E302" i="14"/>
  <c r="J247" i="14"/>
  <c r="A248" i="14"/>
  <c r="N112" i="14"/>
  <c r="E112" i="14"/>
  <c r="E488" i="14"/>
  <c r="N488" i="14"/>
  <c r="A1737" i="14"/>
  <c r="J1736" i="14"/>
  <c r="J324" i="14"/>
  <c r="A325" i="14"/>
  <c r="E1912" i="14"/>
  <c r="N1912" i="14"/>
  <c r="AB2125" i="12"/>
  <c r="C1912" i="14" s="1"/>
  <c r="C1912" i="15" s="1"/>
  <c r="H2126" i="12"/>
  <c r="AA2126" i="12"/>
  <c r="F1913" i="14" s="1"/>
  <c r="AA1149" i="12"/>
  <c r="F1001" i="14" s="1"/>
  <c r="H1149" i="12"/>
  <c r="E1000" i="14"/>
  <c r="N1000" i="14"/>
  <c r="P206" i="12"/>
  <c r="AC206" i="12" s="1"/>
  <c r="K168" i="14" s="1"/>
  <c r="D168" i="15" s="1"/>
  <c r="F207" i="12"/>
  <c r="H207" i="12" s="1"/>
  <c r="Z207" i="12" s="1"/>
  <c r="H278" i="12"/>
  <c r="M215" i="12"/>
  <c r="N215" i="12" s="1"/>
  <c r="O214" i="12"/>
  <c r="P1699" i="12"/>
  <c r="AC1699" i="12" s="1"/>
  <c r="K1514" i="14" s="1"/>
  <c r="D1514" i="15" s="1"/>
  <c r="F1700" i="12"/>
  <c r="AA1700" i="12" s="1"/>
  <c r="Z1699" i="12"/>
  <c r="F1330" i="14"/>
  <c r="H722" i="14"/>
  <c r="I722" i="14"/>
  <c r="F844" i="12"/>
  <c r="AA844" i="12" s="1"/>
  <c r="Z843" i="12"/>
  <c r="P843" i="12"/>
  <c r="AC843" i="12" s="1"/>
  <c r="K723" i="14" s="1"/>
  <c r="D723" i="15" s="1"/>
  <c r="H2361" i="14"/>
  <c r="I2361" i="14"/>
  <c r="A1940" i="14"/>
  <c r="J1939" i="14"/>
  <c r="F599" i="14"/>
  <c r="F1909" i="12"/>
  <c r="Z1908" i="12"/>
  <c r="P1908" i="12"/>
  <c r="AC1908" i="12" s="1"/>
  <c r="K1708" i="14" s="1"/>
  <c r="D1708" i="15" s="1"/>
  <c r="O709" i="12"/>
  <c r="M710" i="12"/>
  <c r="N710" i="12" s="1"/>
  <c r="F2132" i="14"/>
  <c r="I2131" i="14"/>
  <c r="H2131" i="14"/>
  <c r="Z365" i="12"/>
  <c r="AB365" i="12" s="1"/>
  <c r="C304" i="14" s="1"/>
  <c r="C304" i="15" s="1"/>
  <c r="P365" i="12"/>
  <c r="AC365" i="12" s="1"/>
  <c r="K304" i="14" s="1"/>
  <c r="D304" i="15" s="1"/>
  <c r="F366" i="12"/>
  <c r="AA366" i="12" s="1"/>
  <c r="O286" i="12"/>
  <c r="M287" i="12"/>
  <c r="N287" i="12" s="1"/>
  <c r="H854" i="14"/>
  <c r="I854" i="14"/>
  <c r="F2362" i="14"/>
  <c r="M471" i="12"/>
  <c r="N471" i="12" s="1"/>
  <c r="O470" i="12"/>
  <c r="O1705" i="12"/>
  <c r="M1706" i="12"/>
  <c r="N1706" i="12" s="1"/>
  <c r="I1707" i="14"/>
  <c r="H1707" i="14"/>
  <c r="B187" i="14"/>
  <c r="B186" i="15"/>
  <c r="O581" i="12"/>
  <c r="M582" i="12"/>
  <c r="N582" i="12" s="1"/>
  <c r="H460" i="12"/>
  <c r="AA460" i="12"/>
  <c r="I1513" i="14"/>
  <c r="H1513" i="14"/>
  <c r="O1156" i="12"/>
  <c r="M1157" i="12"/>
  <c r="N1157" i="12" s="1"/>
  <c r="Z1498" i="12"/>
  <c r="F1499" i="12"/>
  <c r="P1498" i="12"/>
  <c r="AC1498" i="12" s="1"/>
  <c r="K1330" i="14" s="1"/>
  <c r="D1330" i="15" s="1"/>
  <c r="I1329" i="14"/>
  <c r="H1329" i="14"/>
  <c r="A509" i="14"/>
  <c r="J508" i="14"/>
  <c r="M2602" i="12"/>
  <c r="N2602" i="12" s="1"/>
  <c r="O2601" i="12"/>
  <c r="M2363" i="12"/>
  <c r="N2363" i="12" s="1"/>
  <c r="O2362" i="12"/>
  <c r="F991" i="12"/>
  <c r="Z990" i="12"/>
  <c r="P990" i="12"/>
  <c r="AC990" i="12" s="1"/>
  <c r="K855" i="14" s="1"/>
  <c r="D855" i="15" s="1"/>
  <c r="M1916" i="12"/>
  <c r="N1916" i="12" s="1"/>
  <c r="O1915" i="12"/>
  <c r="O374" i="12"/>
  <c r="M375" i="12"/>
  <c r="N375" i="12" s="1"/>
  <c r="M850" i="12"/>
  <c r="N850" i="12" s="1"/>
  <c r="O849" i="12"/>
  <c r="F703" i="12"/>
  <c r="AA703" i="12" s="1"/>
  <c r="P702" i="12"/>
  <c r="AC702" i="12" s="1"/>
  <c r="K599" i="14" s="1"/>
  <c r="D599" i="15" s="1"/>
  <c r="Z702" i="12"/>
  <c r="H598" i="14"/>
  <c r="I598" i="14"/>
  <c r="Z2356" i="12"/>
  <c r="F2357" i="12"/>
  <c r="P2356" i="12"/>
  <c r="AC2356" i="12" s="1"/>
  <c r="K2132" i="14" s="1"/>
  <c r="D2132" i="15" s="1"/>
  <c r="N1160" i="14"/>
  <c r="AB1319" i="12"/>
  <c r="C1160" i="14" s="1"/>
  <c r="C1160" i="15" s="1"/>
  <c r="E1160" i="14"/>
  <c r="F304" i="14"/>
  <c r="M2132" i="12"/>
  <c r="N2132" i="12" s="1"/>
  <c r="O2131" i="12"/>
  <c r="F2596" i="12"/>
  <c r="P2595" i="12"/>
  <c r="AC2595" i="12" s="1"/>
  <c r="K2362" i="14" s="1"/>
  <c r="D2362" i="15" s="1"/>
  <c r="Z2595" i="12"/>
  <c r="M1328" i="12"/>
  <c r="N1328" i="12" s="1"/>
  <c r="O1327" i="12"/>
  <c r="M998" i="12"/>
  <c r="N998" i="12" s="1"/>
  <c r="O997" i="12"/>
  <c r="M1505" i="12"/>
  <c r="N1505" i="12" s="1"/>
  <c r="O1504" i="12"/>
  <c r="N386" i="14"/>
  <c r="E386" i="14"/>
  <c r="H1320" i="12"/>
  <c r="P277" i="12"/>
  <c r="AC277" i="12" s="1"/>
  <c r="K231" i="14" s="1"/>
  <c r="D231" i="15" s="1"/>
  <c r="B510" i="15"/>
  <c r="B511" i="14"/>
  <c r="Y704" i="12"/>
  <c r="D601" i="14" s="1"/>
  <c r="Y1163" i="12"/>
  <c r="D1015" i="14" s="1"/>
  <c r="E1164" i="12"/>
  <c r="G705" i="12"/>
  <c r="Y705" i="12" s="1"/>
  <c r="I75" i="14"/>
  <c r="H75" i="14"/>
  <c r="F76" i="14"/>
  <c r="Y95" i="12"/>
  <c r="AB95" i="12" s="1"/>
  <c r="C76" i="14" s="1"/>
  <c r="C76" i="15" s="1"/>
  <c r="E96" i="12"/>
  <c r="AA96" i="12" s="1"/>
  <c r="H49" i="14"/>
  <c r="I49" i="14"/>
  <c r="P56" i="12"/>
  <c r="AC56" i="12" s="1"/>
  <c r="K50" i="14" s="1"/>
  <c r="D50" i="15" s="1"/>
  <c r="F57" i="12"/>
  <c r="Z56" i="12"/>
  <c r="E855" i="12"/>
  <c r="G855" i="12" s="1"/>
  <c r="Y855" i="12" s="1"/>
  <c r="D735" i="14" s="1"/>
  <c r="D391" i="14"/>
  <c r="E706" i="12"/>
  <c r="G465" i="12"/>
  <c r="D164" i="14"/>
  <c r="E164" i="14"/>
  <c r="G203" i="12"/>
  <c r="AA203" i="12"/>
  <c r="D602" i="14"/>
  <c r="D1336" i="14"/>
  <c r="G1505" i="12"/>
  <c r="G375" i="12"/>
  <c r="Y375" i="12" s="1"/>
  <c r="D314" i="14" s="1"/>
  <c r="N231" i="14"/>
  <c r="E231" i="14"/>
  <c r="H231" i="14" s="1"/>
  <c r="AB277" i="12"/>
  <c r="C231" i="14" s="1"/>
  <c r="C231" i="15" s="1"/>
  <c r="P278" i="12"/>
  <c r="AC278" i="12" s="1"/>
  <c r="K232" i="14" s="1"/>
  <c r="D232" i="15" s="1"/>
  <c r="F279" i="12"/>
  <c r="Z278" i="12"/>
  <c r="H230" i="14"/>
  <c r="I230" i="14"/>
  <c r="F112" i="12"/>
  <c r="F113" i="12" s="1"/>
  <c r="O110" i="12"/>
  <c r="P110" i="12" s="1"/>
  <c r="AC110" i="12" s="1"/>
  <c r="K91" i="14" s="1"/>
  <c r="D91" i="15" s="1"/>
  <c r="M111" i="12"/>
  <c r="N111" i="12" s="1"/>
  <c r="E1002" i="12"/>
  <c r="Y1001" i="12"/>
  <c r="B1023" i="15"/>
  <c r="B1024" i="14"/>
  <c r="B2156" i="15"/>
  <c r="B2157" i="14"/>
  <c r="B1942" i="15"/>
  <c r="B1943" i="14"/>
  <c r="D1172" i="14"/>
  <c r="B320" i="15"/>
  <c r="B321" i="14"/>
  <c r="E2613" i="12"/>
  <c r="B876" i="14"/>
  <c r="B875" i="15"/>
  <c r="E2137" i="12"/>
  <c r="Y2136" i="12"/>
  <c r="E1715" i="12"/>
  <c r="Y1714" i="12"/>
  <c r="F208" i="12"/>
  <c r="P207" i="12"/>
  <c r="AC207" i="12" s="1"/>
  <c r="K169" i="14" s="1"/>
  <c r="D169" i="15" s="1"/>
  <c r="B246" i="14"/>
  <c r="B245" i="15"/>
  <c r="B407" i="15"/>
  <c r="B408" i="14"/>
  <c r="B1354" i="14"/>
  <c r="B1353" i="15"/>
  <c r="B740" i="15"/>
  <c r="B741" i="14"/>
  <c r="D2145" i="14"/>
  <c r="Y2612" i="12"/>
  <c r="G1164" i="12"/>
  <c r="G2370" i="12"/>
  <c r="B132" i="15"/>
  <c r="B133" i="14"/>
  <c r="B624" i="14"/>
  <c r="B623" i="15"/>
  <c r="B92" i="15"/>
  <c r="B93" i="14"/>
  <c r="E1921" i="12"/>
  <c r="G1921" i="12" s="1"/>
  <c r="Y1921" i="12" s="1"/>
  <c r="Y1920" i="12"/>
  <c r="E151" i="12"/>
  <c r="Y150" i="12"/>
  <c r="N169" i="14"/>
  <c r="B2388" i="15"/>
  <c r="B2389" i="14"/>
  <c r="B1182" i="14"/>
  <c r="B1181" i="15"/>
  <c r="B1730" i="15"/>
  <c r="B1731" i="14"/>
  <c r="D313" i="14"/>
  <c r="E376" i="12"/>
  <c r="G376" i="12" s="1"/>
  <c r="Y376" i="12" s="1"/>
  <c r="B1536" i="14"/>
  <c r="B1535" i="15"/>
  <c r="G586" i="12"/>
  <c r="G286" i="12"/>
  <c r="G1332" i="12"/>
  <c r="H488" i="14" l="1"/>
  <c r="H489" i="14"/>
  <c r="I488" i="14"/>
  <c r="I489" i="14"/>
  <c r="J1541" i="14"/>
  <c r="A1542" i="14"/>
  <c r="F144" i="12"/>
  <c r="P143" i="12"/>
  <c r="AC143" i="12" s="1"/>
  <c r="K113" i="14" s="1"/>
  <c r="D113" i="15" s="1"/>
  <c r="Z143" i="12"/>
  <c r="J879" i="14"/>
  <c r="A880" i="14"/>
  <c r="H112" i="14"/>
  <c r="I112" i="14"/>
  <c r="F490" i="14"/>
  <c r="A2161" i="14"/>
  <c r="J2160" i="14"/>
  <c r="A190" i="14"/>
  <c r="J189" i="14"/>
  <c r="A1185" i="14"/>
  <c r="J1184" i="14"/>
  <c r="J622" i="14"/>
  <c r="A623" i="14"/>
  <c r="A1738" i="14"/>
  <c r="J1737" i="14"/>
  <c r="H302" i="14"/>
  <c r="I302" i="14"/>
  <c r="J744" i="14"/>
  <c r="A745" i="14"/>
  <c r="H574" i="12"/>
  <c r="A1356" i="14"/>
  <c r="J1355" i="14"/>
  <c r="O156" i="12"/>
  <c r="M157" i="12"/>
  <c r="N157" i="12" s="1"/>
  <c r="A139" i="14"/>
  <c r="J138" i="14"/>
  <c r="AB364" i="12"/>
  <c r="C303" i="14" s="1"/>
  <c r="C303" i="15" s="1"/>
  <c r="E303" i="14"/>
  <c r="N303" i="14"/>
  <c r="J2394" i="14"/>
  <c r="A2395" i="14"/>
  <c r="J1030" i="14"/>
  <c r="A1031" i="14"/>
  <c r="A326" i="14"/>
  <c r="J325" i="14"/>
  <c r="A249" i="14"/>
  <c r="J248" i="14"/>
  <c r="F113" i="14"/>
  <c r="AB143" i="12"/>
  <c r="C113" i="14" s="1"/>
  <c r="C113" i="15" s="1"/>
  <c r="J416" i="14"/>
  <c r="A417" i="14"/>
  <c r="P2126" i="12"/>
  <c r="AC2126" i="12" s="1"/>
  <c r="K1913" i="14" s="1"/>
  <c r="D1913" i="15" s="1"/>
  <c r="F2127" i="12"/>
  <c r="Z2126" i="12"/>
  <c r="I1912" i="14"/>
  <c r="H1912" i="14"/>
  <c r="AB2126" i="12"/>
  <c r="C1913" i="14" s="1"/>
  <c r="C1913" i="15" s="1"/>
  <c r="I1000" i="14"/>
  <c r="H1000" i="14"/>
  <c r="F1150" i="12"/>
  <c r="Z1149" i="12"/>
  <c r="P1149" i="12"/>
  <c r="AC1149" i="12" s="1"/>
  <c r="K1001" i="14" s="1"/>
  <c r="D1001" i="15" s="1"/>
  <c r="H844" i="12"/>
  <c r="Z844" i="12" s="1"/>
  <c r="AB844" i="12" s="1"/>
  <c r="C724" i="14" s="1"/>
  <c r="C724" i="15" s="1"/>
  <c r="H1700" i="12"/>
  <c r="Z1700" i="12" s="1"/>
  <c r="F1321" i="12"/>
  <c r="AA1321" i="12" s="1"/>
  <c r="F1162" i="14" s="1"/>
  <c r="Z1320" i="12"/>
  <c r="P1320" i="12"/>
  <c r="AC1320" i="12" s="1"/>
  <c r="K1161" i="14" s="1"/>
  <c r="D1161" i="15" s="1"/>
  <c r="I386" i="14"/>
  <c r="H386" i="14"/>
  <c r="N2362" i="14"/>
  <c r="E2362" i="14"/>
  <c r="AA2596" i="12"/>
  <c r="F2363" i="14" s="1"/>
  <c r="H2596" i="12"/>
  <c r="M2133" i="12"/>
  <c r="N2133" i="12" s="1"/>
  <c r="O2132" i="12"/>
  <c r="E2132" i="14"/>
  <c r="N2132" i="14"/>
  <c r="N599" i="14"/>
  <c r="E599" i="14"/>
  <c r="F600" i="14"/>
  <c r="O850" i="12"/>
  <c r="M851" i="12"/>
  <c r="N851" i="12" s="1"/>
  <c r="O1916" i="12"/>
  <c r="M1917" i="12"/>
  <c r="N1917" i="12" s="1"/>
  <c r="AB990" i="12"/>
  <c r="C855" i="14" s="1"/>
  <c r="C855" i="15" s="1"/>
  <c r="N855" i="14"/>
  <c r="E855" i="14"/>
  <c r="E1330" i="14"/>
  <c r="N1330" i="14"/>
  <c r="F461" i="12"/>
  <c r="AA461" i="12" s="1"/>
  <c r="P460" i="12"/>
  <c r="AC460" i="12" s="1"/>
  <c r="K387" i="14" s="1"/>
  <c r="D387" i="15" s="1"/>
  <c r="Z460" i="12"/>
  <c r="AB460" i="12" s="1"/>
  <c r="C387" i="14" s="1"/>
  <c r="C387" i="15" s="1"/>
  <c r="B188" i="14"/>
  <c r="B187" i="15"/>
  <c r="O471" i="12"/>
  <c r="M472" i="12"/>
  <c r="N472" i="12" s="1"/>
  <c r="F305" i="14"/>
  <c r="N304" i="14"/>
  <c r="E304" i="14"/>
  <c r="AB1908" i="12"/>
  <c r="C1708" i="14" s="1"/>
  <c r="C1708" i="15" s="1"/>
  <c r="E1708" i="14"/>
  <c r="N1708" i="14"/>
  <c r="P844" i="12"/>
  <c r="AC844" i="12" s="1"/>
  <c r="K724" i="14" s="1"/>
  <c r="D724" i="15" s="1"/>
  <c r="E1515" i="14"/>
  <c r="N1515" i="14"/>
  <c r="P1700" i="12"/>
  <c r="AC1700" i="12" s="1"/>
  <c r="K1515" i="14" s="1"/>
  <c r="D1515" i="15" s="1"/>
  <c r="F1701" i="12"/>
  <c r="AA1701" i="12" s="1"/>
  <c r="O215" i="12"/>
  <c r="M216" i="12"/>
  <c r="N216" i="12" s="1"/>
  <c r="AB2356" i="12"/>
  <c r="C2132" i="14" s="1"/>
  <c r="C2132" i="15" s="1"/>
  <c r="AB702" i="12"/>
  <c r="C599" i="14" s="1"/>
  <c r="C599" i="15" s="1"/>
  <c r="AB1498" i="12"/>
  <c r="C1330" i="14" s="1"/>
  <c r="C1330" i="15" s="1"/>
  <c r="M1506" i="12"/>
  <c r="N1506" i="12" s="1"/>
  <c r="O1505" i="12"/>
  <c r="M999" i="12"/>
  <c r="N999" i="12" s="1"/>
  <c r="O998" i="12"/>
  <c r="M1329" i="12"/>
  <c r="N1329" i="12" s="1"/>
  <c r="O1328" i="12"/>
  <c r="I1160" i="14"/>
  <c r="H1160" i="14"/>
  <c r="AA2357" i="12"/>
  <c r="F2133" i="14" s="1"/>
  <c r="H2357" i="12"/>
  <c r="O375" i="12"/>
  <c r="M376" i="12"/>
  <c r="N376" i="12" s="1"/>
  <c r="AA991" i="12"/>
  <c r="F856" i="14" s="1"/>
  <c r="H991" i="12"/>
  <c r="M2364" i="12"/>
  <c r="N2364" i="12" s="1"/>
  <c r="O2363" i="12"/>
  <c r="M2603" i="12"/>
  <c r="N2603" i="12" s="1"/>
  <c r="O2602" i="12"/>
  <c r="A510" i="14"/>
  <c r="J509" i="14"/>
  <c r="H1499" i="12"/>
  <c r="AA1499" i="12"/>
  <c r="O1157" i="12"/>
  <c r="M1158" i="12"/>
  <c r="N1158" i="12" s="1"/>
  <c r="F387" i="14"/>
  <c r="O582" i="12"/>
  <c r="M583" i="12"/>
  <c r="N583" i="12" s="1"/>
  <c r="M1707" i="12"/>
  <c r="N1707" i="12" s="1"/>
  <c r="O1706" i="12"/>
  <c r="M288" i="12"/>
  <c r="N288" i="12" s="1"/>
  <c r="O287" i="12"/>
  <c r="O710" i="12"/>
  <c r="M711" i="12"/>
  <c r="N711" i="12" s="1"/>
  <c r="AA1909" i="12"/>
  <c r="F1709" i="14" s="1"/>
  <c r="H1909" i="12"/>
  <c r="A1941" i="14"/>
  <c r="J1940" i="14"/>
  <c r="E723" i="14"/>
  <c r="N723" i="14"/>
  <c r="AB843" i="12"/>
  <c r="C723" i="14" s="1"/>
  <c r="C723" i="15" s="1"/>
  <c r="F724" i="14"/>
  <c r="N1514" i="14"/>
  <c r="E1514" i="14"/>
  <c r="AB1699" i="12"/>
  <c r="C1514" i="14" s="1"/>
  <c r="C1514" i="15" s="1"/>
  <c r="F1515" i="14"/>
  <c r="AB1700" i="12"/>
  <c r="C1515" i="14" s="1"/>
  <c r="C1515" i="15" s="1"/>
  <c r="H703" i="12"/>
  <c r="AB2595" i="12"/>
  <c r="C2362" i="14" s="1"/>
  <c r="C2362" i="15" s="1"/>
  <c r="H366" i="12"/>
  <c r="B512" i="14"/>
  <c r="B511" i="15"/>
  <c r="I231" i="14"/>
  <c r="G96" i="12"/>
  <c r="Y96" i="12" s="1"/>
  <c r="AB96" i="12" s="1"/>
  <c r="C77" i="14" s="1"/>
  <c r="C77" i="15" s="1"/>
  <c r="G706" i="12"/>
  <c r="E707" i="12" s="1"/>
  <c r="F77" i="14"/>
  <c r="E76" i="14"/>
  <c r="D76" i="14"/>
  <c r="I164" i="14"/>
  <c r="H164" i="14"/>
  <c r="F165" i="14"/>
  <c r="Y465" i="12"/>
  <c r="E466" i="12"/>
  <c r="E856" i="12"/>
  <c r="G856" i="12" s="1"/>
  <c r="Y856" i="12" s="1"/>
  <c r="D736" i="14" s="1"/>
  <c r="AA57" i="12"/>
  <c r="H57" i="12"/>
  <c r="E204" i="12"/>
  <c r="Y203" i="12"/>
  <c r="Y706" i="12"/>
  <c r="E50" i="14"/>
  <c r="N50" i="14"/>
  <c r="AB56" i="12"/>
  <c r="C50" i="14" s="1"/>
  <c r="C50" i="15" s="1"/>
  <c r="G2613" i="12"/>
  <c r="E2614" i="12" s="1"/>
  <c r="G2137" i="12"/>
  <c r="Y2137" i="12" s="1"/>
  <c r="D1924" i="14" s="1"/>
  <c r="G1715" i="12"/>
  <c r="Y1715" i="12" s="1"/>
  <c r="D1530" i="14" s="1"/>
  <c r="E1506" i="12"/>
  <c r="Y1505" i="12"/>
  <c r="AA279" i="12"/>
  <c r="H279" i="12"/>
  <c r="E232" i="14"/>
  <c r="N232" i="14"/>
  <c r="AB278" i="12"/>
  <c r="C232" i="14" s="1"/>
  <c r="C232" i="15" s="1"/>
  <c r="G151" i="12"/>
  <c r="Y151" i="12" s="1"/>
  <c r="D121" i="14" s="1"/>
  <c r="H112" i="12"/>
  <c r="Z112" i="12" s="1"/>
  <c r="O111" i="12"/>
  <c r="P111" i="12" s="1"/>
  <c r="AC111" i="12" s="1"/>
  <c r="K92" i="14" s="1"/>
  <c r="D92" i="15" s="1"/>
  <c r="M112" i="12"/>
  <c r="M113" i="12" s="1"/>
  <c r="E587" i="12"/>
  <c r="G587" i="12" s="1"/>
  <c r="Y587" i="12" s="1"/>
  <c r="Y586" i="12"/>
  <c r="E377" i="12"/>
  <c r="B1731" i="15"/>
  <c r="B1732" i="14"/>
  <c r="B2389" i="15"/>
  <c r="B2390" i="14"/>
  <c r="E1922" i="12"/>
  <c r="B624" i="15"/>
  <c r="B625" i="14"/>
  <c r="B134" i="14"/>
  <c r="B133" i="15"/>
  <c r="E1165" i="12"/>
  <c r="G1165" i="12" s="1"/>
  <c r="Y1165" i="12" s="1"/>
  <c r="Y1164" i="12"/>
  <c r="B741" i="15"/>
  <c r="B742" i="14"/>
  <c r="B408" i="15"/>
  <c r="B409" i="14"/>
  <c r="E1716" i="12"/>
  <c r="E2138" i="12"/>
  <c r="B877" i="14"/>
  <c r="B876" i="15"/>
  <c r="B322" i="14"/>
  <c r="B321" i="15"/>
  <c r="D866" i="14"/>
  <c r="E1333" i="12"/>
  <c r="Y1332" i="12"/>
  <c r="E287" i="12"/>
  <c r="G287" i="12" s="1"/>
  <c r="Y287" i="12" s="1"/>
  <c r="Y286" i="12"/>
  <c r="B1537" i="14"/>
  <c r="B1536" i="15"/>
  <c r="D315" i="14"/>
  <c r="B1182" i="15"/>
  <c r="B1183" i="14"/>
  <c r="D120" i="14"/>
  <c r="E152" i="12"/>
  <c r="D1720" i="14"/>
  <c r="D1721" i="14"/>
  <c r="B93" i="15"/>
  <c r="P31" i="20"/>
  <c r="E2371" i="12"/>
  <c r="Y2370" i="12"/>
  <c r="D2379" i="14"/>
  <c r="B1354" i="15"/>
  <c r="B1355" i="14"/>
  <c r="B246" i="15"/>
  <c r="B247" i="14"/>
  <c r="D1529" i="14"/>
  <c r="D1923" i="14"/>
  <c r="B1944" i="14"/>
  <c r="B1943" i="15"/>
  <c r="B2157" i="15"/>
  <c r="B2158" i="14"/>
  <c r="B1024" i="15"/>
  <c r="B1025" i="14"/>
  <c r="H208" i="12"/>
  <c r="Y2613" i="12"/>
  <c r="G1002" i="12"/>
  <c r="J417" i="14" l="1"/>
  <c r="A418" i="14"/>
  <c r="A2396" i="14"/>
  <c r="J2395" i="14"/>
  <c r="A746" i="14"/>
  <c r="J745" i="14"/>
  <c r="J190" i="14"/>
  <c r="A191" i="14"/>
  <c r="J249" i="14"/>
  <c r="A250" i="14"/>
  <c r="J1738" i="14"/>
  <c r="A1739" i="14"/>
  <c r="J1185" i="14"/>
  <c r="A1186" i="14"/>
  <c r="A881" i="14"/>
  <c r="J880" i="14"/>
  <c r="H144" i="12"/>
  <c r="AA144" i="12"/>
  <c r="A1032" i="14"/>
  <c r="J1031" i="14"/>
  <c r="J139" i="14"/>
  <c r="A140" i="14"/>
  <c r="J1356" i="14"/>
  <c r="A1357" i="14"/>
  <c r="A624" i="14"/>
  <c r="J623" i="14"/>
  <c r="J2161" i="14"/>
  <c r="A2162" i="14"/>
  <c r="J1542" i="14"/>
  <c r="A1543" i="14"/>
  <c r="J326" i="14"/>
  <c r="A327" i="14"/>
  <c r="H303" i="14"/>
  <c r="I303" i="14"/>
  <c r="M158" i="12"/>
  <c r="N158" i="12" s="1"/>
  <c r="O157" i="12"/>
  <c r="Z574" i="12"/>
  <c r="P574" i="12"/>
  <c r="AC574" i="12" s="1"/>
  <c r="K490" i="14" s="1"/>
  <c r="D490" i="15" s="1"/>
  <c r="F575" i="12"/>
  <c r="AA575" i="12" s="1"/>
  <c r="F491" i="14" s="1"/>
  <c r="N113" i="14"/>
  <c r="E113" i="14"/>
  <c r="N1913" i="14"/>
  <c r="E1913" i="14"/>
  <c r="F845" i="12"/>
  <c r="AA2127" i="12"/>
  <c r="F1914" i="14" s="1"/>
  <c r="H2127" i="12"/>
  <c r="H1150" i="12"/>
  <c r="AA1150" i="12"/>
  <c r="F1002" i="14" s="1"/>
  <c r="N1001" i="14"/>
  <c r="AB1149" i="12"/>
  <c r="C1001" i="14" s="1"/>
  <c r="C1001" i="15" s="1"/>
  <c r="E1001" i="14"/>
  <c r="H1701" i="12"/>
  <c r="P1701" i="12" s="1"/>
  <c r="AC1701" i="12" s="1"/>
  <c r="K1516" i="14" s="1"/>
  <c r="D1516" i="15" s="1"/>
  <c r="H461" i="12"/>
  <c r="F462" i="12" s="1"/>
  <c r="F367" i="12"/>
  <c r="AA367" i="12" s="1"/>
  <c r="F306" i="14" s="1"/>
  <c r="Z366" i="12"/>
  <c r="P366" i="12"/>
  <c r="AC366" i="12" s="1"/>
  <c r="K305" i="14" s="1"/>
  <c r="D305" i="15" s="1"/>
  <c r="H1514" i="14"/>
  <c r="H1515" i="14"/>
  <c r="I1514" i="14"/>
  <c r="I1515" i="14"/>
  <c r="I723" i="14"/>
  <c r="H723" i="14"/>
  <c r="A1942" i="14"/>
  <c r="J1941" i="14"/>
  <c r="O288" i="12"/>
  <c r="M289" i="12"/>
  <c r="N289" i="12" s="1"/>
  <c r="M1708" i="12"/>
  <c r="N1708" i="12" s="1"/>
  <c r="O1707" i="12"/>
  <c r="P1499" i="12"/>
  <c r="AC1499" i="12" s="1"/>
  <c r="K1331" i="14" s="1"/>
  <c r="D1331" i="15" s="1"/>
  <c r="Z1499" i="12"/>
  <c r="F1500" i="12"/>
  <c r="A511" i="14"/>
  <c r="J510" i="14"/>
  <c r="M2604" i="12"/>
  <c r="N2604" i="12" s="1"/>
  <c r="O2603" i="12"/>
  <c r="M2365" i="12"/>
  <c r="N2365" i="12" s="1"/>
  <c r="O2364" i="12"/>
  <c r="O1329" i="12"/>
  <c r="M1330" i="12"/>
  <c r="N1330" i="12" s="1"/>
  <c r="O999" i="12"/>
  <c r="M1000" i="12"/>
  <c r="N1000" i="12" s="1"/>
  <c r="M1507" i="12"/>
  <c r="N1507" i="12" s="1"/>
  <c r="O1506" i="12"/>
  <c r="O216" i="12"/>
  <c r="M217" i="12"/>
  <c r="N217" i="12" s="1"/>
  <c r="F1702" i="12"/>
  <c r="AA1702" i="12" s="1"/>
  <c r="Z1701" i="12"/>
  <c r="AB1701" i="12" s="1"/>
  <c r="C1516" i="14" s="1"/>
  <c r="C1516" i="15" s="1"/>
  <c r="B189" i="14"/>
  <c r="B188" i="15"/>
  <c r="I855" i="14"/>
  <c r="H855" i="14"/>
  <c r="F2597" i="12"/>
  <c r="P2596" i="12"/>
  <c r="AC2596" i="12" s="1"/>
  <c r="K2363" i="14" s="1"/>
  <c r="D2363" i="15" s="1"/>
  <c r="Z2596" i="12"/>
  <c r="I2362" i="14"/>
  <c r="H2362" i="14"/>
  <c r="P703" i="12"/>
  <c r="AC703" i="12" s="1"/>
  <c r="K600" i="14" s="1"/>
  <c r="D600" i="15" s="1"/>
  <c r="F704" i="12"/>
  <c r="AA704" i="12" s="1"/>
  <c r="Z703" i="12"/>
  <c r="P1909" i="12"/>
  <c r="AC1909" i="12" s="1"/>
  <c r="K1709" i="14" s="1"/>
  <c r="D1709" i="15" s="1"/>
  <c r="F1910" i="12"/>
  <c r="Z1909" i="12"/>
  <c r="O711" i="12"/>
  <c r="M712" i="12"/>
  <c r="N712" i="12" s="1"/>
  <c r="M584" i="12"/>
  <c r="N584" i="12" s="1"/>
  <c r="O583" i="12"/>
  <c r="O1158" i="12"/>
  <c r="M1159" i="12"/>
  <c r="N1159" i="12" s="1"/>
  <c r="AB1499" i="12"/>
  <c r="C1331" i="14" s="1"/>
  <c r="C1331" i="15" s="1"/>
  <c r="F1331" i="14"/>
  <c r="P991" i="12"/>
  <c r="AC991" i="12" s="1"/>
  <c r="K856" i="14" s="1"/>
  <c r="D856" i="15" s="1"/>
  <c r="F992" i="12"/>
  <c r="Z991" i="12"/>
  <c r="M377" i="12"/>
  <c r="N377" i="12" s="1"/>
  <c r="O376" i="12"/>
  <c r="Z2357" i="12"/>
  <c r="F2358" i="12"/>
  <c r="P2357" i="12"/>
  <c r="AC2357" i="12" s="1"/>
  <c r="K2133" i="14" s="1"/>
  <c r="D2133" i="15" s="1"/>
  <c r="F1516" i="14"/>
  <c r="AA845" i="12"/>
  <c r="H845" i="12"/>
  <c r="N724" i="14"/>
  <c r="E724" i="14"/>
  <c r="I1708" i="14"/>
  <c r="H1708" i="14"/>
  <c r="H304" i="14"/>
  <c r="I304" i="14"/>
  <c r="M473" i="12"/>
  <c r="N473" i="12" s="1"/>
  <c r="O472" i="12"/>
  <c r="N387" i="14"/>
  <c r="E387" i="14"/>
  <c r="F388" i="14"/>
  <c r="I1330" i="14"/>
  <c r="H1330" i="14"/>
  <c r="O1917" i="12"/>
  <c r="M1918" i="12"/>
  <c r="N1918" i="12" s="1"/>
  <c r="O851" i="12"/>
  <c r="M852" i="12"/>
  <c r="N852" i="12" s="1"/>
  <c r="H599" i="14"/>
  <c r="I599" i="14"/>
  <c r="I2132" i="14"/>
  <c r="H2132" i="14"/>
  <c r="O2133" i="12"/>
  <c r="M2134" i="12"/>
  <c r="N2134" i="12" s="1"/>
  <c r="E1161" i="14"/>
  <c r="N1161" i="14"/>
  <c r="AB1320" i="12"/>
  <c r="C1161" i="14" s="1"/>
  <c r="C1161" i="15" s="1"/>
  <c r="H1321" i="12"/>
  <c r="B513" i="14"/>
  <c r="B512" i="15"/>
  <c r="E97" i="12"/>
  <c r="AA97" i="12" s="1"/>
  <c r="F78" i="14" s="1"/>
  <c r="E77" i="14"/>
  <c r="I77" i="14" s="1"/>
  <c r="D77" i="14"/>
  <c r="N112" i="12"/>
  <c r="O112" i="12" s="1"/>
  <c r="P112" i="12" s="1"/>
  <c r="AC112" i="12" s="1"/>
  <c r="K93" i="14" s="1"/>
  <c r="D93" i="15" s="1"/>
  <c r="H76" i="14"/>
  <c r="I76" i="14"/>
  <c r="G97" i="12"/>
  <c r="I50" i="14"/>
  <c r="H50" i="14"/>
  <c r="G707" i="12"/>
  <c r="Y707" i="12" s="1"/>
  <c r="D604" i="14" s="1"/>
  <c r="G204" i="12"/>
  <c r="AA204" i="12"/>
  <c r="F51" i="14"/>
  <c r="E857" i="12"/>
  <c r="G857" i="12" s="1"/>
  <c r="Y857" i="12" s="1"/>
  <c r="D737" i="14" s="1"/>
  <c r="D392" i="14"/>
  <c r="G466" i="12"/>
  <c r="D603" i="14"/>
  <c r="D165" i="14"/>
  <c r="E165" i="14"/>
  <c r="Z57" i="12"/>
  <c r="AB57" i="12" s="1"/>
  <c r="C51" i="14" s="1"/>
  <c r="C51" i="15" s="1"/>
  <c r="F58" i="12"/>
  <c r="AA58" i="12" s="1"/>
  <c r="P57" i="12"/>
  <c r="AC57" i="12" s="1"/>
  <c r="K51" i="14" s="1"/>
  <c r="D51" i="15" s="1"/>
  <c r="H58" i="12"/>
  <c r="G2138" i="12"/>
  <c r="Y2138" i="12" s="1"/>
  <c r="D1925" i="14" s="1"/>
  <c r="AB203" i="12"/>
  <c r="C165" i="14" s="1"/>
  <c r="C165" i="15" s="1"/>
  <c r="D1337" i="14"/>
  <c r="G1506" i="12"/>
  <c r="H232" i="14"/>
  <c r="I232" i="14"/>
  <c r="F233" i="14"/>
  <c r="Z279" i="12"/>
  <c r="F280" i="12"/>
  <c r="AA280" i="12" s="1"/>
  <c r="F234" i="14" s="1"/>
  <c r="P279" i="12"/>
  <c r="AC279" i="12" s="1"/>
  <c r="K233" i="14" s="1"/>
  <c r="D233" i="15" s="1"/>
  <c r="N93" i="14"/>
  <c r="N94" i="14" s="1"/>
  <c r="Z113" i="12"/>
  <c r="D241" i="14"/>
  <c r="D1017" i="14"/>
  <c r="D2380" i="14"/>
  <c r="E1003" i="12"/>
  <c r="Y1002" i="12"/>
  <c r="B1945" i="14"/>
  <c r="B1944" i="15"/>
  <c r="B248" i="14"/>
  <c r="B247" i="15"/>
  <c r="B1355" i="15"/>
  <c r="B1356" i="14"/>
  <c r="B1183" i="15"/>
  <c r="B1184" i="14"/>
  <c r="D240" i="14"/>
  <c r="D1173" i="14"/>
  <c r="B878" i="14"/>
  <c r="B877" i="15"/>
  <c r="B135" i="14"/>
  <c r="B134" i="15"/>
  <c r="D503" i="14"/>
  <c r="G2371" i="12"/>
  <c r="G152" i="12"/>
  <c r="G1333" i="12"/>
  <c r="G2614" i="12"/>
  <c r="G1716" i="12"/>
  <c r="G1922" i="12"/>
  <c r="F209" i="12"/>
  <c r="P208" i="12"/>
  <c r="AC208" i="12" s="1"/>
  <c r="K170" i="14" s="1"/>
  <c r="D170" i="15" s="1"/>
  <c r="Z208" i="12"/>
  <c r="B1026" i="14"/>
  <c r="B1025" i="15"/>
  <c r="B2158" i="15"/>
  <c r="B2159" i="14"/>
  <c r="D2146" i="14"/>
  <c r="B1537" i="15"/>
  <c r="B1538" i="14"/>
  <c r="E288" i="12"/>
  <c r="B323" i="14"/>
  <c r="B322" i="15"/>
  <c r="B409" i="15"/>
  <c r="B410" i="14"/>
  <c r="B742" i="15"/>
  <c r="B743" i="14"/>
  <c r="D1016" i="14"/>
  <c r="E1166" i="12"/>
  <c r="B626" i="14"/>
  <c r="B625" i="15"/>
  <c r="B2391" i="14"/>
  <c r="B2390" i="15"/>
  <c r="B1732" i="15"/>
  <c r="B1733" i="14"/>
  <c r="D502" i="14"/>
  <c r="E588" i="12"/>
  <c r="G588" i="12" s="1"/>
  <c r="Y588" i="12" s="1"/>
  <c r="G377" i="12"/>
  <c r="J1032" i="14" l="1"/>
  <c r="A1033" i="14"/>
  <c r="Z461" i="12"/>
  <c r="AB461" i="12" s="1"/>
  <c r="C388" i="14" s="1"/>
  <c r="C388" i="15" s="1"/>
  <c r="J1543" i="14"/>
  <c r="A1544" i="14"/>
  <c r="A141" i="14"/>
  <c r="J140" i="14"/>
  <c r="F114" i="14"/>
  <c r="A1187" i="14"/>
  <c r="J1186" i="14"/>
  <c r="A251" i="14"/>
  <c r="J250" i="14"/>
  <c r="J2396" i="14"/>
  <c r="A2397" i="14"/>
  <c r="H280" i="12"/>
  <c r="Z280" i="12" s="1"/>
  <c r="H575" i="12"/>
  <c r="A328" i="14"/>
  <c r="J327" i="14"/>
  <c r="J624" i="14"/>
  <c r="A625" i="14"/>
  <c r="Z144" i="12"/>
  <c r="F145" i="12"/>
  <c r="P144" i="12"/>
  <c r="AC144" i="12" s="1"/>
  <c r="K114" i="14" s="1"/>
  <c r="D114" i="15" s="1"/>
  <c r="J746" i="14"/>
  <c r="A747" i="14"/>
  <c r="J418" i="14"/>
  <c r="A419" i="14"/>
  <c r="I113" i="14"/>
  <c r="H113" i="14"/>
  <c r="J881" i="14"/>
  <c r="A882" i="14"/>
  <c r="N490" i="14"/>
  <c r="E490" i="14"/>
  <c r="AB574" i="12"/>
  <c r="C490" i="14" s="1"/>
  <c r="C490" i="15" s="1"/>
  <c r="M159" i="12"/>
  <c r="N159" i="12" s="1"/>
  <c r="O158" i="12"/>
  <c r="A2163" i="14"/>
  <c r="J2162" i="14"/>
  <c r="A1358" i="14"/>
  <c r="J1357" i="14"/>
  <c r="A1740" i="14"/>
  <c r="J1739" i="14"/>
  <c r="A192" i="14"/>
  <c r="J191" i="14"/>
  <c r="P2127" i="12"/>
  <c r="AC2127" i="12" s="1"/>
  <c r="K1914" i="14" s="1"/>
  <c r="D1914" i="15" s="1"/>
  <c r="F2128" i="12"/>
  <c r="Z2127" i="12"/>
  <c r="P461" i="12"/>
  <c r="AC461" i="12" s="1"/>
  <c r="K388" i="14" s="1"/>
  <c r="D388" i="15" s="1"/>
  <c r="I1913" i="14"/>
  <c r="H1913" i="14"/>
  <c r="I1001" i="14"/>
  <c r="H1001" i="14"/>
  <c r="F1151" i="12"/>
  <c r="Z1150" i="12"/>
  <c r="P1150" i="12"/>
  <c r="AC1150" i="12" s="1"/>
  <c r="K1002" i="14" s="1"/>
  <c r="D1002" i="15" s="1"/>
  <c r="AB1150" i="12"/>
  <c r="C1002" i="14" s="1"/>
  <c r="C1002" i="15" s="1"/>
  <c r="M585" i="12"/>
  <c r="N585" i="12" s="1"/>
  <c r="O584" i="12"/>
  <c r="P1321" i="12"/>
  <c r="AC1321" i="12" s="1"/>
  <c r="K1162" i="14" s="1"/>
  <c r="D1162" i="15" s="1"/>
  <c r="F1322" i="12"/>
  <c r="AA1322" i="12" s="1"/>
  <c r="Z1321" i="12"/>
  <c r="I1161" i="14"/>
  <c r="H1161" i="14"/>
  <c r="M853" i="12"/>
  <c r="N853" i="12" s="1"/>
  <c r="O852" i="12"/>
  <c r="M1919" i="12"/>
  <c r="N1919" i="12" s="1"/>
  <c r="O1918" i="12"/>
  <c r="I387" i="14"/>
  <c r="H387" i="14"/>
  <c r="Z845" i="12"/>
  <c r="AB845" i="12" s="1"/>
  <c r="C725" i="14" s="1"/>
  <c r="C725" i="15" s="1"/>
  <c r="P845" i="12"/>
  <c r="AC845" i="12" s="1"/>
  <c r="K725" i="14" s="1"/>
  <c r="D725" i="15" s="1"/>
  <c r="F846" i="12"/>
  <c r="AA846" i="12" s="1"/>
  <c r="F726" i="14" s="1"/>
  <c r="AB2357" i="12"/>
  <c r="C2133" i="14" s="1"/>
  <c r="C2133" i="15" s="1"/>
  <c r="E2133" i="14"/>
  <c r="N2133" i="14"/>
  <c r="O377" i="12"/>
  <c r="M378" i="12"/>
  <c r="N378" i="12" s="1"/>
  <c r="H992" i="12"/>
  <c r="AA992" i="12"/>
  <c r="M1160" i="12"/>
  <c r="N1160" i="12" s="1"/>
  <c r="O1159" i="12"/>
  <c r="H1910" i="12"/>
  <c r="AA1910" i="12"/>
  <c r="F1710" i="14" s="1"/>
  <c r="N600" i="14"/>
  <c r="E600" i="14"/>
  <c r="AB703" i="12"/>
  <c r="C600" i="14" s="1"/>
  <c r="C600" i="15" s="1"/>
  <c r="F601" i="14"/>
  <c r="H462" i="12"/>
  <c r="AA462" i="12"/>
  <c r="B190" i="14"/>
  <c r="B189" i="15"/>
  <c r="N1516" i="14"/>
  <c r="E1516" i="14"/>
  <c r="F1517" i="14"/>
  <c r="M218" i="12"/>
  <c r="N218" i="12" s="1"/>
  <c r="O217" i="12"/>
  <c r="O1000" i="12"/>
  <c r="M1001" i="12"/>
  <c r="N1001" i="12" s="1"/>
  <c r="O1330" i="12"/>
  <c r="M1331" i="12"/>
  <c r="N1331" i="12" s="1"/>
  <c r="H1500" i="12"/>
  <c r="AA1500" i="12"/>
  <c r="F1332" i="14" s="1"/>
  <c r="O1708" i="12"/>
  <c r="M1709" i="12"/>
  <c r="N1709" i="12" s="1"/>
  <c r="A1943" i="14"/>
  <c r="J1942" i="14"/>
  <c r="H724" i="14"/>
  <c r="I724" i="14"/>
  <c r="E388" i="14"/>
  <c r="I388" i="14" s="1"/>
  <c r="M2135" i="12"/>
  <c r="N2135" i="12" s="1"/>
  <c r="O2134" i="12"/>
  <c r="M474" i="12"/>
  <c r="N474" i="12" s="1"/>
  <c r="O473" i="12"/>
  <c r="F725" i="14"/>
  <c r="AA2358" i="12"/>
  <c r="F2134" i="14" s="1"/>
  <c r="H2358" i="12"/>
  <c r="E856" i="14"/>
  <c r="AB991" i="12"/>
  <c r="C856" i="14" s="1"/>
  <c r="C856" i="15" s="1"/>
  <c r="N856" i="14"/>
  <c r="M713" i="12"/>
  <c r="N713" i="12" s="1"/>
  <c r="O712" i="12"/>
  <c r="N1709" i="14"/>
  <c r="E1709" i="14"/>
  <c r="AB1909" i="12"/>
  <c r="C1709" i="14" s="1"/>
  <c r="C1709" i="15" s="1"/>
  <c r="E2363" i="14"/>
  <c r="AB2596" i="12"/>
  <c r="C2363" i="14" s="1"/>
  <c r="C2363" i="15" s="1"/>
  <c r="N2363" i="14"/>
  <c r="H2597" i="12"/>
  <c r="AA2597" i="12"/>
  <c r="F2364" i="14" s="1"/>
  <c r="O1507" i="12"/>
  <c r="M1508" i="12"/>
  <c r="N1508" i="12" s="1"/>
  <c r="O2365" i="12"/>
  <c r="M2366" i="12"/>
  <c r="N2366" i="12" s="1"/>
  <c r="M2605" i="12"/>
  <c r="N2605" i="12" s="1"/>
  <c r="O2604" i="12"/>
  <c r="A512" i="14"/>
  <c r="J511" i="14"/>
  <c r="E1331" i="14"/>
  <c r="N1331" i="14"/>
  <c r="M290" i="12"/>
  <c r="N290" i="12" s="1"/>
  <c r="O289" i="12"/>
  <c r="E305" i="14"/>
  <c r="N305" i="14"/>
  <c r="AB366" i="12"/>
  <c r="C305" i="14" s="1"/>
  <c r="C305" i="15" s="1"/>
  <c r="H704" i="12"/>
  <c r="H1702" i="12"/>
  <c r="H367" i="12"/>
  <c r="B514" i="14"/>
  <c r="B513" i="15"/>
  <c r="H77" i="14"/>
  <c r="E708" i="12"/>
  <c r="E2139" i="12"/>
  <c r="G2139" i="12" s="1"/>
  <c r="Y2139" i="12" s="1"/>
  <c r="D1926" i="14" s="1"/>
  <c r="E98" i="12"/>
  <c r="AA98" i="12" s="1"/>
  <c r="Y97" i="12"/>
  <c r="I165" i="14"/>
  <c r="H165" i="14"/>
  <c r="Z58" i="12"/>
  <c r="AB58" i="12" s="1"/>
  <c r="C52" i="14" s="1"/>
  <c r="C52" i="15" s="1"/>
  <c r="P58" i="12"/>
  <c r="AC58" i="12" s="1"/>
  <c r="K52" i="14" s="1"/>
  <c r="D52" i="15" s="1"/>
  <c r="F59" i="12"/>
  <c r="AA59" i="12" s="1"/>
  <c r="F53" i="14" s="1"/>
  <c r="F52" i="14"/>
  <c r="G708" i="12"/>
  <c r="E467" i="12"/>
  <c r="Y466" i="12"/>
  <c r="Y204" i="12"/>
  <c r="AB204" i="12" s="1"/>
  <c r="C166" i="14" s="1"/>
  <c r="C166" i="15" s="1"/>
  <c r="E205" i="12"/>
  <c r="AA205" i="12" s="1"/>
  <c r="N51" i="14"/>
  <c r="E51" i="14"/>
  <c r="E858" i="12"/>
  <c r="G858" i="12" s="1"/>
  <c r="Y858" i="12" s="1"/>
  <c r="D738" i="14" s="1"/>
  <c r="F166" i="14"/>
  <c r="G1166" i="12"/>
  <c r="Y1166" i="12" s="1"/>
  <c r="D1018" i="14" s="1"/>
  <c r="E1507" i="12"/>
  <c r="Y1506" i="12"/>
  <c r="AB280" i="12"/>
  <c r="C234" i="14" s="1"/>
  <c r="C234" i="15" s="1"/>
  <c r="N234" i="14"/>
  <c r="E234" i="14"/>
  <c r="E233" i="14"/>
  <c r="N233" i="14"/>
  <c r="AB279" i="12"/>
  <c r="C233" i="14" s="1"/>
  <c r="C233" i="15" s="1"/>
  <c r="F281" i="12"/>
  <c r="AA281" i="12" s="1"/>
  <c r="F235" i="14" s="1"/>
  <c r="P280" i="12"/>
  <c r="AC280" i="12" s="1"/>
  <c r="K234" i="14" s="1"/>
  <c r="D234" i="15" s="1"/>
  <c r="H209" i="12"/>
  <c r="Z209" i="12" s="1"/>
  <c r="N171" i="14" s="1"/>
  <c r="E378" i="12"/>
  <c r="G378" i="12" s="1"/>
  <c r="Y378" i="12" s="1"/>
  <c r="Y377" i="12"/>
  <c r="E589" i="12"/>
  <c r="G589" i="12" s="1"/>
  <c r="Y589" i="12" s="1"/>
  <c r="B2391" i="15"/>
  <c r="B2392" i="14"/>
  <c r="B743" i="15"/>
  <c r="B744" i="14"/>
  <c r="B411" i="14"/>
  <c r="B410" i="15"/>
  <c r="B324" i="14"/>
  <c r="B323" i="15"/>
  <c r="B1539" i="14"/>
  <c r="B1538" i="15"/>
  <c r="B1026" i="15"/>
  <c r="B1027" i="14"/>
  <c r="N170" i="14"/>
  <c r="E1923" i="12"/>
  <c r="Y1922" i="12"/>
  <c r="E2615" i="12"/>
  <c r="Y2614" i="12"/>
  <c r="E2372" i="12"/>
  <c r="Y2371" i="12"/>
  <c r="B135" i="15"/>
  <c r="B136" i="14"/>
  <c r="B879" i="14"/>
  <c r="B878" i="15"/>
  <c r="B248" i="15"/>
  <c r="B249" i="14"/>
  <c r="B1946" i="14"/>
  <c r="B1945" i="15"/>
  <c r="G1003" i="12"/>
  <c r="D504" i="14"/>
  <c r="B1734" i="14"/>
  <c r="B1733" i="15"/>
  <c r="B627" i="14"/>
  <c r="B626" i="15"/>
  <c r="E2140" i="12"/>
  <c r="B2160" i="14"/>
  <c r="B2159" i="15"/>
  <c r="E1717" i="12"/>
  <c r="Y1716" i="12"/>
  <c r="E1334" i="12"/>
  <c r="Y1333" i="12"/>
  <c r="E153" i="12"/>
  <c r="Y152" i="12"/>
  <c r="B1185" i="14"/>
  <c r="B1184" i="15"/>
  <c r="B1357" i="14"/>
  <c r="B1356" i="15"/>
  <c r="D867" i="14"/>
  <c r="G288" i="12"/>
  <c r="J192" i="14" l="1"/>
  <c r="A193" i="14"/>
  <c r="N114" i="14"/>
  <c r="E114" i="14"/>
  <c r="H281" i="12"/>
  <c r="N388" i="14"/>
  <c r="H1322" i="12"/>
  <c r="P1322" i="12" s="1"/>
  <c r="AC1322" i="12" s="1"/>
  <c r="K1163" i="14" s="1"/>
  <c r="D1163" i="15" s="1"/>
  <c r="A626" i="14"/>
  <c r="J625" i="14"/>
  <c r="J1187" i="14"/>
  <c r="A1188" i="14"/>
  <c r="J141" i="14"/>
  <c r="A142" i="14"/>
  <c r="A1034" i="14"/>
  <c r="J1033" i="14"/>
  <c r="O159" i="12"/>
  <c r="M160" i="12"/>
  <c r="N160" i="12" s="1"/>
  <c r="A748" i="14"/>
  <c r="J747" i="14"/>
  <c r="J328" i="14"/>
  <c r="A329" i="14"/>
  <c r="A2398" i="14"/>
  <c r="J2397" i="14"/>
  <c r="J1740" i="14"/>
  <c r="A1741" i="14"/>
  <c r="A2164" i="14"/>
  <c r="J2163" i="14"/>
  <c r="A883" i="14"/>
  <c r="J882" i="14"/>
  <c r="A420" i="14"/>
  <c r="J419" i="14"/>
  <c r="Z575" i="12"/>
  <c r="F576" i="12"/>
  <c r="AA576" i="12" s="1"/>
  <c r="P575" i="12"/>
  <c r="AC575" i="12" s="1"/>
  <c r="K491" i="14" s="1"/>
  <c r="D491" i="15" s="1"/>
  <c r="H576" i="12"/>
  <c r="AB144" i="12"/>
  <c r="C114" i="14" s="1"/>
  <c r="C114" i="15" s="1"/>
  <c r="J1544" i="14"/>
  <c r="A1545" i="14"/>
  <c r="A1359" i="14"/>
  <c r="J1358" i="14"/>
  <c r="H490" i="14"/>
  <c r="I490" i="14"/>
  <c r="H145" i="12"/>
  <c r="AA145" i="12"/>
  <c r="J251" i="14"/>
  <c r="A252" i="14"/>
  <c r="E1914" i="14"/>
  <c r="N1914" i="14"/>
  <c r="AB2127" i="12"/>
  <c r="C1914" i="14" s="1"/>
  <c r="C1914" i="15" s="1"/>
  <c r="H2128" i="12"/>
  <c r="AA2128" i="12"/>
  <c r="F1915" i="14" s="1"/>
  <c r="H846" i="12"/>
  <c r="AA1151" i="12"/>
  <c r="F1003" i="14" s="1"/>
  <c r="H1151" i="12"/>
  <c r="P209" i="12"/>
  <c r="AC209" i="12" s="1"/>
  <c r="K171" i="14" s="1"/>
  <c r="D171" i="15" s="1"/>
  <c r="N1002" i="14"/>
  <c r="E1002" i="14"/>
  <c r="F1703" i="12"/>
  <c r="AA1703" i="12" s="1"/>
  <c r="P1702" i="12"/>
  <c r="AC1702" i="12" s="1"/>
  <c r="K1517" i="14" s="1"/>
  <c r="D1517" i="15" s="1"/>
  <c r="Z1702" i="12"/>
  <c r="I305" i="14"/>
  <c r="H305" i="14"/>
  <c r="O290" i="12"/>
  <c r="M291" i="12"/>
  <c r="N291" i="12" s="1"/>
  <c r="H1331" i="14"/>
  <c r="I1331" i="14"/>
  <c r="A513" i="14"/>
  <c r="J512" i="14"/>
  <c r="O2605" i="12"/>
  <c r="M2606" i="12"/>
  <c r="N2606" i="12" s="1"/>
  <c r="P2597" i="12"/>
  <c r="AC2597" i="12" s="1"/>
  <c r="K2364" i="14" s="1"/>
  <c r="D2364" i="15" s="1"/>
  <c r="Z2597" i="12"/>
  <c r="F2598" i="12"/>
  <c r="O713" i="12"/>
  <c r="M714" i="12"/>
  <c r="N714" i="12" s="1"/>
  <c r="Z2358" i="12"/>
  <c r="F2359" i="12"/>
  <c r="P2358" i="12"/>
  <c r="AC2358" i="12" s="1"/>
  <c r="K2134" i="14" s="1"/>
  <c r="D2134" i="15" s="1"/>
  <c r="A1944" i="14"/>
  <c r="J1943" i="14"/>
  <c r="P1500" i="12"/>
  <c r="AC1500" i="12" s="1"/>
  <c r="K1332" i="14" s="1"/>
  <c r="D1332" i="15" s="1"/>
  <c r="Z1500" i="12"/>
  <c r="F1501" i="12"/>
  <c r="O218" i="12"/>
  <c r="M219" i="12"/>
  <c r="N219" i="12" s="1"/>
  <c r="B191" i="14"/>
  <c r="B190" i="15"/>
  <c r="F463" i="12"/>
  <c r="P462" i="12"/>
  <c r="AC462" i="12" s="1"/>
  <c r="K389" i="14" s="1"/>
  <c r="D389" i="15" s="1"/>
  <c r="Z462" i="12"/>
  <c r="H600" i="14"/>
  <c r="I600" i="14"/>
  <c r="F857" i="14"/>
  <c r="O378" i="12"/>
  <c r="M379" i="12"/>
  <c r="N379" i="12" s="1"/>
  <c r="N725" i="14"/>
  <c r="E725" i="14"/>
  <c r="N1162" i="14"/>
  <c r="AB1321" i="12"/>
  <c r="C1162" i="14" s="1"/>
  <c r="C1162" i="15" s="1"/>
  <c r="E1162" i="14"/>
  <c r="O585" i="12"/>
  <c r="M586" i="12"/>
  <c r="N586" i="12" s="1"/>
  <c r="Z367" i="12"/>
  <c r="P367" i="12"/>
  <c r="AC367" i="12" s="1"/>
  <c r="K306" i="14" s="1"/>
  <c r="D306" i="15" s="1"/>
  <c r="F368" i="12"/>
  <c r="AA368" i="12" s="1"/>
  <c r="F307" i="14" s="1"/>
  <c r="P704" i="12"/>
  <c r="AC704" i="12" s="1"/>
  <c r="K601" i="14" s="1"/>
  <c r="D601" i="15" s="1"/>
  <c r="F705" i="12"/>
  <c r="AA705" i="12" s="1"/>
  <c r="Z704" i="12"/>
  <c r="O2366" i="12"/>
  <c r="M2367" i="12"/>
  <c r="N2367" i="12" s="1"/>
  <c r="M1509" i="12"/>
  <c r="N1509" i="12" s="1"/>
  <c r="O1508" i="12"/>
  <c r="I2363" i="14"/>
  <c r="H2363" i="14"/>
  <c r="H1709" i="14"/>
  <c r="I1709" i="14"/>
  <c r="H856" i="14"/>
  <c r="I856" i="14"/>
  <c r="M475" i="12"/>
  <c r="N475" i="12" s="1"/>
  <c r="O474" i="12"/>
  <c r="O2135" i="12"/>
  <c r="M2136" i="12"/>
  <c r="N2136" i="12" s="1"/>
  <c r="O1709" i="12"/>
  <c r="M1710" i="12"/>
  <c r="N1710" i="12" s="1"/>
  <c r="M1332" i="12"/>
  <c r="N1332" i="12" s="1"/>
  <c r="O1331" i="12"/>
  <c r="O1001" i="12"/>
  <c r="M1002" i="12"/>
  <c r="N1002" i="12" s="1"/>
  <c r="I1516" i="14"/>
  <c r="H1516" i="14"/>
  <c r="AB462" i="12"/>
  <c r="C389" i="14" s="1"/>
  <c r="C389" i="15" s="1"/>
  <c r="F389" i="14"/>
  <c r="F1911" i="12"/>
  <c r="Z1910" i="12"/>
  <c r="P1910" i="12"/>
  <c r="AC1910" i="12" s="1"/>
  <c r="K1710" i="14" s="1"/>
  <c r="D1710" i="15" s="1"/>
  <c r="M1161" i="12"/>
  <c r="N1161" i="12" s="1"/>
  <c r="O1160" i="12"/>
  <c r="P992" i="12"/>
  <c r="AC992" i="12" s="1"/>
  <c r="K857" i="14" s="1"/>
  <c r="D857" i="15" s="1"/>
  <c r="F993" i="12"/>
  <c r="Z992" i="12"/>
  <c r="I2133" i="14"/>
  <c r="H2133" i="14"/>
  <c r="F847" i="12"/>
  <c r="Z846" i="12"/>
  <c r="P846" i="12"/>
  <c r="AC846" i="12" s="1"/>
  <c r="K726" i="14" s="1"/>
  <c r="D726" i="15" s="1"/>
  <c r="M1920" i="12"/>
  <c r="N1920" i="12" s="1"/>
  <c r="O1919" i="12"/>
  <c r="M854" i="12"/>
  <c r="N854" i="12" s="1"/>
  <c r="O853" i="12"/>
  <c r="F1323" i="12"/>
  <c r="AA1323" i="12" s="1"/>
  <c r="F1164" i="14" s="1"/>
  <c r="F1163" i="14"/>
  <c r="H388" i="14"/>
  <c r="B515" i="14"/>
  <c r="B514" i="15"/>
  <c r="F210" i="12"/>
  <c r="E1167" i="12"/>
  <c r="G1167" i="12" s="1"/>
  <c r="Y1167" i="12" s="1"/>
  <c r="D78" i="14"/>
  <c r="E78" i="14"/>
  <c r="AB97" i="12"/>
  <c r="C78" i="14" s="1"/>
  <c r="C78" i="15" s="1"/>
  <c r="F79" i="14"/>
  <c r="G98" i="12"/>
  <c r="H59" i="12"/>
  <c r="Z59" i="12" s="1"/>
  <c r="I51" i="14"/>
  <c r="H51" i="14"/>
  <c r="F167" i="14"/>
  <c r="F60" i="12"/>
  <c r="F61" i="12" s="1"/>
  <c r="L62" i="12" s="1"/>
  <c r="L63" i="12" s="1"/>
  <c r="G467" i="12"/>
  <c r="E859" i="12"/>
  <c r="G859" i="12" s="1"/>
  <c r="Y859" i="12" s="1"/>
  <c r="D739" i="14" s="1"/>
  <c r="D166" i="14"/>
  <c r="E166" i="14"/>
  <c r="D393" i="14"/>
  <c r="E709" i="12"/>
  <c r="Y708" i="12"/>
  <c r="E52" i="14"/>
  <c r="I52" i="14" s="1"/>
  <c r="N52" i="14"/>
  <c r="G205" i="12"/>
  <c r="G2140" i="12"/>
  <c r="E2141" i="12" s="1"/>
  <c r="G2141" i="12" s="1"/>
  <c r="Y2141" i="12" s="1"/>
  <c r="G1923" i="12"/>
  <c r="Y1923" i="12" s="1"/>
  <c r="D1723" i="14" s="1"/>
  <c r="G1717" i="12"/>
  <c r="Y1717" i="12" s="1"/>
  <c r="D1532" i="14" s="1"/>
  <c r="D1338" i="14"/>
  <c r="G1507" i="12"/>
  <c r="G1334" i="12"/>
  <c r="P281" i="12"/>
  <c r="AC281" i="12" s="1"/>
  <c r="K235" i="14" s="1"/>
  <c r="D235" i="15" s="1"/>
  <c r="F282" i="12"/>
  <c r="Z281" i="12"/>
  <c r="H234" i="14"/>
  <c r="I233" i="14"/>
  <c r="H233" i="14"/>
  <c r="I234" i="14"/>
  <c r="H210" i="12"/>
  <c r="Z210" i="12" s="1"/>
  <c r="N172" i="14" s="1"/>
  <c r="B1358" i="14"/>
  <c r="B1357" i="15"/>
  <c r="B1185" i="15"/>
  <c r="B1186" i="14"/>
  <c r="D122" i="14"/>
  <c r="D1174" i="14"/>
  <c r="D1531" i="14"/>
  <c r="B2161" i="14"/>
  <c r="B2160" i="15"/>
  <c r="E1168" i="12"/>
  <c r="B627" i="15"/>
  <c r="B628" i="14"/>
  <c r="B1735" i="14"/>
  <c r="B1734" i="15"/>
  <c r="B1947" i="14"/>
  <c r="B1946" i="15"/>
  <c r="B880" i="14"/>
  <c r="B879" i="15"/>
  <c r="B136" i="15"/>
  <c r="B137" i="14"/>
  <c r="B1028" i="14"/>
  <c r="B1027" i="15"/>
  <c r="B411" i="15"/>
  <c r="B412" i="14"/>
  <c r="E379" i="12"/>
  <c r="G2372" i="12"/>
  <c r="G2615" i="12"/>
  <c r="E289" i="12"/>
  <c r="G289" i="12" s="1"/>
  <c r="Y289" i="12" s="1"/>
  <c r="Y288" i="12"/>
  <c r="E1335" i="12"/>
  <c r="D1019" i="14"/>
  <c r="E1004" i="12"/>
  <c r="G1004" i="12" s="1"/>
  <c r="Y1004" i="12" s="1"/>
  <c r="Y1003" i="12"/>
  <c r="B250" i="14"/>
  <c r="B249" i="15"/>
  <c r="D2147" i="14"/>
  <c r="D2381" i="14"/>
  <c r="D1722" i="14"/>
  <c r="F211" i="12"/>
  <c r="P210" i="12"/>
  <c r="AC210" i="12" s="1"/>
  <c r="K172" i="14" s="1"/>
  <c r="D172" i="15" s="1"/>
  <c r="B1540" i="14"/>
  <c r="B1539" i="15"/>
  <c r="B324" i="15"/>
  <c r="B325" i="14"/>
  <c r="B744" i="15"/>
  <c r="B745" i="14"/>
  <c r="B2392" i="15"/>
  <c r="B2393" i="14"/>
  <c r="D505" i="14"/>
  <c r="E590" i="12"/>
  <c r="G590" i="12" s="1"/>
  <c r="Y590" i="12" s="1"/>
  <c r="D316" i="14"/>
  <c r="D317" i="14"/>
  <c r="G153" i="12"/>
  <c r="Y1334" i="12"/>
  <c r="J1545" i="14" l="1"/>
  <c r="A1546" i="14"/>
  <c r="P576" i="12"/>
  <c r="AC576" i="12" s="1"/>
  <c r="K492" i="14" s="1"/>
  <c r="D492" i="15" s="1"/>
  <c r="F577" i="12"/>
  <c r="AA577" i="12" s="1"/>
  <c r="F493" i="14" s="1"/>
  <c r="A1189" i="14"/>
  <c r="J1188" i="14"/>
  <c r="I114" i="14"/>
  <c r="H114" i="14"/>
  <c r="Z1322" i="12"/>
  <c r="AB1322" i="12" s="1"/>
  <c r="C1163" i="14" s="1"/>
  <c r="C1163" i="15" s="1"/>
  <c r="F115" i="14"/>
  <c r="J420" i="14"/>
  <c r="A421" i="14"/>
  <c r="J2164" i="14"/>
  <c r="A2165" i="14"/>
  <c r="J2398" i="14"/>
  <c r="A2399" i="14"/>
  <c r="J748" i="14"/>
  <c r="A749" i="14"/>
  <c r="A1035" i="14"/>
  <c r="J1034" i="14"/>
  <c r="H1323" i="12"/>
  <c r="Z145" i="12"/>
  <c r="F146" i="12"/>
  <c r="P145" i="12"/>
  <c r="AC145" i="12" s="1"/>
  <c r="K115" i="14" s="1"/>
  <c r="D115" i="15" s="1"/>
  <c r="F492" i="14"/>
  <c r="AB576" i="12"/>
  <c r="C492" i="14" s="1"/>
  <c r="C492" i="15" s="1"/>
  <c r="A1742" i="14"/>
  <c r="J1741" i="14"/>
  <c r="A330" i="14"/>
  <c r="J329" i="14"/>
  <c r="M161" i="12"/>
  <c r="N161" i="12" s="1"/>
  <c r="O160" i="12"/>
  <c r="J142" i="14"/>
  <c r="A143" i="14"/>
  <c r="A194" i="14"/>
  <c r="J193" i="14"/>
  <c r="A253" i="14"/>
  <c r="J252" i="14"/>
  <c r="J1359" i="14"/>
  <c r="A1360" i="14"/>
  <c r="Z576" i="12"/>
  <c r="AB575" i="12"/>
  <c r="C491" i="14" s="1"/>
  <c r="C491" i="15" s="1"/>
  <c r="N491" i="14"/>
  <c r="E491" i="14"/>
  <c r="J883" i="14"/>
  <c r="A884" i="14"/>
  <c r="J626" i="14"/>
  <c r="A627" i="14"/>
  <c r="H1914" i="14"/>
  <c r="I1914" i="14"/>
  <c r="E1718" i="12"/>
  <c r="P2128" i="12"/>
  <c r="AC2128" i="12" s="1"/>
  <c r="K1915" i="14" s="1"/>
  <c r="D1915" i="15" s="1"/>
  <c r="F2129" i="12"/>
  <c r="Z2128" i="12"/>
  <c r="H1002" i="14"/>
  <c r="I1002" i="14"/>
  <c r="H368" i="12"/>
  <c r="Z368" i="12" s="1"/>
  <c r="P1151" i="12"/>
  <c r="AC1151" i="12" s="1"/>
  <c r="K1003" i="14" s="1"/>
  <c r="D1003" i="15" s="1"/>
  <c r="F1152" i="12"/>
  <c r="Z1151" i="12"/>
  <c r="P59" i="12"/>
  <c r="AC59" i="12" s="1"/>
  <c r="K53" i="14" s="1"/>
  <c r="D53" i="15" s="1"/>
  <c r="O2606" i="12"/>
  <c r="M2607" i="12"/>
  <c r="N2607" i="12" s="1"/>
  <c r="M220" i="12"/>
  <c r="N220" i="12" s="1"/>
  <c r="O219" i="12"/>
  <c r="F1324" i="12"/>
  <c r="AA1324" i="12" s="1"/>
  <c r="F1165" i="14" s="1"/>
  <c r="Z1323" i="12"/>
  <c r="P1323" i="12"/>
  <c r="AC1323" i="12" s="1"/>
  <c r="K1164" i="14" s="1"/>
  <c r="D1164" i="15" s="1"/>
  <c r="AA847" i="12"/>
  <c r="F727" i="14" s="1"/>
  <c r="H847" i="12"/>
  <c r="H993" i="12"/>
  <c r="AA993" i="12"/>
  <c r="F858" i="14" s="1"/>
  <c r="AA1911" i="12"/>
  <c r="F1711" i="14" s="1"/>
  <c r="H1911" i="12"/>
  <c r="M1333" i="12"/>
  <c r="N1333" i="12" s="1"/>
  <c r="O1332" i="12"/>
  <c r="O475" i="12"/>
  <c r="M476" i="12"/>
  <c r="N476" i="12" s="1"/>
  <c r="O1509" i="12"/>
  <c r="M1510" i="12"/>
  <c r="N1510" i="12" s="1"/>
  <c r="F602" i="14"/>
  <c r="F369" i="12"/>
  <c r="O586" i="12"/>
  <c r="M587" i="12"/>
  <c r="N587" i="12" s="1"/>
  <c r="H463" i="12"/>
  <c r="AA463" i="12"/>
  <c r="B192" i="14"/>
  <c r="B191" i="15"/>
  <c r="AA1501" i="12"/>
  <c r="H1501" i="12"/>
  <c r="A1945" i="14"/>
  <c r="J1944" i="14"/>
  <c r="H2359" i="12"/>
  <c r="AA2359" i="12"/>
  <c r="F2135" i="14" s="1"/>
  <c r="M715" i="12"/>
  <c r="N715" i="12" s="1"/>
  <c r="O714" i="12"/>
  <c r="H2598" i="12"/>
  <c r="AA2598" i="12"/>
  <c r="O291" i="12"/>
  <c r="M292" i="12"/>
  <c r="N292" i="12" s="1"/>
  <c r="N1517" i="14"/>
  <c r="E1517" i="14"/>
  <c r="AB1702" i="12"/>
  <c r="C1517" i="14" s="1"/>
  <c r="C1517" i="15" s="1"/>
  <c r="F1518" i="14"/>
  <c r="M855" i="12"/>
  <c r="N855" i="12" s="1"/>
  <c r="O854" i="12"/>
  <c r="M1921" i="12"/>
  <c r="N1921" i="12" s="1"/>
  <c r="O1920" i="12"/>
  <c r="N726" i="14"/>
  <c r="E726" i="14"/>
  <c r="AB846" i="12"/>
  <c r="C726" i="14" s="1"/>
  <c r="C726" i="15" s="1"/>
  <c r="N857" i="14"/>
  <c r="E857" i="14"/>
  <c r="O1161" i="12"/>
  <c r="M1162" i="12"/>
  <c r="N1162" i="12" s="1"/>
  <c r="AB1910" i="12"/>
  <c r="C1710" i="14" s="1"/>
  <c r="C1710" i="15" s="1"/>
  <c r="E1710" i="14"/>
  <c r="N1710" i="14"/>
  <c r="O1002" i="12"/>
  <c r="M1003" i="12"/>
  <c r="N1003" i="12" s="1"/>
  <c r="M1711" i="12"/>
  <c r="N1711" i="12" s="1"/>
  <c r="O1710" i="12"/>
  <c r="O2136" i="12"/>
  <c r="M2137" i="12"/>
  <c r="N2137" i="12" s="1"/>
  <c r="O2367" i="12"/>
  <c r="M2368" i="12"/>
  <c r="N2368" i="12" s="1"/>
  <c r="N601" i="14"/>
  <c r="E601" i="14"/>
  <c r="AB704" i="12"/>
  <c r="C601" i="14" s="1"/>
  <c r="C601" i="15" s="1"/>
  <c r="N306" i="14"/>
  <c r="AB367" i="12"/>
  <c r="C306" i="14" s="1"/>
  <c r="C306" i="15" s="1"/>
  <c r="E306" i="14"/>
  <c r="I1162" i="14"/>
  <c r="H1162" i="14"/>
  <c r="H725" i="14"/>
  <c r="I725" i="14"/>
  <c r="M380" i="12"/>
  <c r="N380" i="12" s="1"/>
  <c r="O379" i="12"/>
  <c r="N389" i="14"/>
  <c r="E389" i="14"/>
  <c r="AB1500" i="12"/>
  <c r="C1332" i="14" s="1"/>
  <c r="C1332" i="15" s="1"/>
  <c r="E1332" i="14"/>
  <c r="N1332" i="14"/>
  <c r="N2134" i="14"/>
  <c r="E2134" i="14"/>
  <c r="AB2358" i="12"/>
  <c r="C2134" i="14" s="1"/>
  <c r="C2134" i="15" s="1"/>
  <c r="E2364" i="14"/>
  <c r="N2364" i="14"/>
  <c r="AB2597" i="12"/>
  <c r="C2364" i="14" s="1"/>
  <c r="C2364" i="15" s="1"/>
  <c r="A514" i="14"/>
  <c r="J513" i="14"/>
  <c r="H705" i="12"/>
  <c r="AB992" i="12"/>
  <c r="C857" i="14" s="1"/>
  <c r="C857" i="15" s="1"/>
  <c r="H1703" i="12"/>
  <c r="B516" i="14"/>
  <c r="B515" i="15"/>
  <c r="E1924" i="12"/>
  <c r="G1924" i="12" s="1"/>
  <c r="Y1924" i="12" s="1"/>
  <c r="Y2140" i="12"/>
  <c r="E99" i="12"/>
  <c r="AA99" i="12" s="1"/>
  <c r="Y98" i="12"/>
  <c r="H78" i="14"/>
  <c r="I78" i="14"/>
  <c r="E62" i="12"/>
  <c r="H166" i="14"/>
  <c r="I166" i="14"/>
  <c r="H52" i="14"/>
  <c r="E206" i="12"/>
  <c r="Y205" i="12"/>
  <c r="D605" i="14"/>
  <c r="E860" i="12"/>
  <c r="G860" i="12" s="1"/>
  <c r="Y467" i="12"/>
  <c r="E468" i="12"/>
  <c r="H60" i="12"/>
  <c r="AA60" i="12"/>
  <c r="AA61" i="12" s="1"/>
  <c r="C8" i="6" s="1"/>
  <c r="C10" i="6" s="1"/>
  <c r="C19" i="6" s="1"/>
  <c r="G709" i="12"/>
  <c r="AB59" i="12"/>
  <c r="C53" i="14" s="1"/>
  <c r="C53" i="15" s="1"/>
  <c r="E53" i="14"/>
  <c r="N53" i="14"/>
  <c r="E1508" i="12"/>
  <c r="G1508" i="12" s="1"/>
  <c r="Y1508" i="12" s="1"/>
  <c r="Y1507" i="12"/>
  <c r="G1335" i="12"/>
  <c r="Y1335" i="12" s="1"/>
  <c r="E235" i="14"/>
  <c r="N235" i="14"/>
  <c r="AB281" i="12"/>
  <c r="C235" i="14" s="1"/>
  <c r="C235" i="15" s="1"/>
  <c r="AA282" i="12"/>
  <c r="F236" i="14" s="1"/>
  <c r="H282" i="12"/>
  <c r="D1927" i="14"/>
  <c r="D1175" i="14"/>
  <c r="D506" i="14"/>
  <c r="E591" i="12"/>
  <c r="G591" i="12" s="1"/>
  <c r="D1724" i="14"/>
  <c r="B251" i="14"/>
  <c r="B250" i="15"/>
  <c r="D869" i="14"/>
  <c r="E1005" i="12"/>
  <c r="D1928" i="14"/>
  <c r="D243" i="14"/>
  <c r="E290" i="12"/>
  <c r="G290" i="12" s="1"/>
  <c r="E2373" i="12"/>
  <c r="Y2372" i="12"/>
  <c r="B412" i="15"/>
  <c r="B413" i="14"/>
  <c r="B137" i="15"/>
  <c r="B138" i="14"/>
  <c r="B1735" i="15"/>
  <c r="B1736" i="14"/>
  <c r="B1186" i="15"/>
  <c r="B1187" i="14"/>
  <c r="E154" i="12"/>
  <c r="Y153" i="12"/>
  <c r="B2393" i="15"/>
  <c r="B2394" i="14"/>
  <c r="B746" i="14"/>
  <c r="B745" i="15"/>
  <c r="B325" i="15"/>
  <c r="B326" i="14"/>
  <c r="B1541" i="14"/>
  <c r="B1540" i="15"/>
  <c r="D868" i="14"/>
  <c r="E2142" i="12"/>
  <c r="D242" i="14"/>
  <c r="E2616" i="12"/>
  <c r="Y2615" i="12"/>
  <c r="B1029" i="14"/>
  <c r="B1028" i="15"/>
  <c r="B880" i="15"/>
  <c r="B881" i="14"/>
  <c r="B1947" i="15"/>
  <c r="B1948" i="14"/>
  <c r="B629" i="14"/>
  <c r="B628" i="15"/>
  <c r="B2161" i="15"/>
  <c r="B2162" i="14"/>
  <c r="B1358" i="15"/>
  <c r="B1359" i="14"/>
  <c r="H211" i="12"/>
  <c r="G1718" i="12"/>
  <c r="G379" i="12"/>
  <c r="G1168" i="12"/>
  <c r="A885" i="14" l="1"/>
  <c r="J884" i="14"/>
  <c r="A144" i="14"/>
  <c r="J144" i="14" s="1"/>
  <c r="J143" i="14"/>
  <c r="H146" i="12"/>
  <c r="AA146" i="12"/>
  <c r="A422" i="14"/>
  <c r="J421" i="14"/>
  <c r="E1163" i="14"/>
  <c r="P368" i="12"/>
  <c r="AC368" i="12" s="1"/>
  <c r="K307" i="14" s="1"/>
  <c r="D307" i="15" s="1"/>
  <c r="A628" i="14"/>
  <c r="J627" i="14"/>
  <c r="N492" i="14"/>
  <c r="E492" i="14"/>
  <c r="I492" i="14" s="1"/>
  <c r="J253" i="14"/>
  <c r="A254" i="14"/>
  <c r="J330" i="14"/>
  <c r="A331" i="14"/>
  <c r="N115" i="14"/>
  <c r="E115" i="14"/>
  <c r="J1035" i="14"/>
  <c r="A1036" i="14"/>
  <c r="A2400" i="14"/>
  <c r="J2399" i="14"/>
  <c r="N1163" i="14"/>
  <c r="H491" i="14"/>
  <c r="I491" i="14"/>
  <c r="A1361" i="14"/>
  <c r="J1360" i="14"/>
  <c r="A750" i="14"/>
  <c r="J749" i="14"/>
  <c r="J2165" i="14"/>
  <c r="A2166" i="14"/>
  <c r="AB145" i="12"/>
  <c r="C115" i="14" s="1"/>
  <c r="C115" i="15" s="1"/>
  <c r="J1189" i="14"/>
  <c r="A1190" i="14"/>
  <c r="J1546" i="14"/>
  <c r="A1547" i="14"/>
  <c r="J194" i="14"/>
  <c r="A195" i="14"/>
  <c r="M162" i="12"/>
  <c r="N162" i="12" s="1"/>
  <c r="O161" i="12"/>
  <c r="J1742" i="14"/>
  <c r="A1743" i="14"/>
  <c r="H577" i="12"/>
  <c r="H2129" i="12"/>
  <c r="AA2129" i="12"/>
  <c r="F1916" i="14" s="1"/>
  <c r="E1915" i="14"/>
  <c r="AB2128" i="12"/>
  <c r="C1915" i="14" s="1"/>
  <c r="C1915" i="15" s="1"/>
  <c r="N1915" i="14"/>
  <c r="H1324" i="12"/>
  <c r="P1324" i="12" s="1"/>
  <c r="AC1324" i="12" s="1"/>
  <c r="K1165" i="14" s="1"/>
  <c r="D1165" i="15" s="1"/>
  <c r="H1152" i="12"/>
  <c r="AA1152" i="12"/>
  <c r="F1004" i="14" s="1"/>
  <c r="E1925" i="12"/>
  <c r="N1003" i="14"/>
  <c r="AB1151" i="12"/>
  <c r="C1003" i="14" s="1"/>
  <c r="C1003" i="15" s="1"/>
  <c r="E1003" i="14"/>
  <c r="E1336" i="12"/>
  <c r="M221" i="12"/>
  <c r="N221" i="12" s="1"/>
  <c r="O220" i="12"/>
  <c r="P1703" i="12"/>
  <c r="AC1703" i="12" s="1"/>
  <c r="K1518" i="14" s="1"/>
  <c r="D1518" i="15" s="1"/>
  <c r="F1704" i="12"/>
  <c r="AA1704" i="12" s="1"/>
  <c r="Z1703" i="12"/>
  <c r="P705" i="12"/>
  <c r="AC705" i="12" s="1"/>
  <c r="K602" i="14" s="1"/>
  <c r="D602" i="15" s="1"/>
  <c r="F706" i="12"/>
  <c r="AA706" i="12" s="1"/>
  <c r="Z705" i="12"/>
  <c r="H2364" i="14"/>
  <c r="I2364" i="14"/>
  <c r="H2134" i="14"/>
  <c r="I2134" i="14"/>
  <c r="M381" i="12"/>
  <c r="N381" i="12" s="1"/>
  <c r="O380" i="12"/>
  <c r="M1712" i="12"/>
  <c r="N1712" i="12" s="1"/>
  <c r="O1711" i="12"/>
  <c r="H1710" i="14"/>
  <c r="I1710" i="14"/>
  <c r="O1162" i="12"/>
  <c r="M1163" i="12"/>
  <c r="N1163" i="12" s="1"/>
  <c r="H857" i="14"/>
  <c r="I857" i="14"/>
  <c r="M1922" i="12"/>
  <c r="N1922" i="12" s="1"/>
  <c r="O1921" i="12"/>
  <c r="O855" i="12"/>
  <c r="M856" i="12"/>
  <c r="N856" i="12" s="1"/>
  <c r="I1517" i="14"/>
  <c r="H1517" i="14"/>
  <c r="O292" i="12"/>
  <c r="M293" i="12"/>
  <c r="N293" i="12" s="1"/>
  <c r="F2365" i="14"/>
  <c r="P1501" i="12"/>
  <c r="AC1501" i="12" s="1"/>
  <c r="K1333" i="14" s="1"/>
  <c r="D1333" i="15" s="1"/>
  <c r="Z1501" i="12"/>
  <c r="F1502" i="12"/>
  <c r="F390" i="14"/>
  <c r="AA369" i="12"/>
  <c r="F308" i="14" s="1"/>
  <c r="H369" i="12"/>
  <c r="O1510" i="12"/>
  <c r="M1511" i="12"/>
  <c r="N1511" i="12" s="1"/>
  <c r="M477" i="12"/>
  <c r="N477" i="12" s="1"/>
  <c r="O476" i="12"/>
  <c r="F1912" i="12"/>
  <c r="Z1911" i="12"/>
  <c r="P1911" i="12"/>
  <c r="AC1911" i="12" s="1"/>
  <c r="K1711" i="14" s="1"/>
  <c r="D1711" i="15" s="1"/>
  <c r="F848" i="12"/>
  <c r="AA848" i="12" s="1"/>
  <c r="P847" i="12"/>
  <c r="AC847" i="12" s="1"/>
  <c r="K727" i="14" s="1"/>
  <c r="D727" i="15" s="1"/>
  <c r="Z847" i="12"/>
  <c r="A515" i="14"/>
  <c r="J514" i="14"/>
  <c r="I1332" i="14"/>
  <c r="H1332" i="14"/>
  <c r="H389" i="14"/>
  <c r="I389" i="14"/>
  <c r="H306" i="14"/>
  <c r="I306" i="14"/>
  <c r="I601" i="14"/>
  <c r="H601" i="14"/>
  <c r="M2369" i="12"/>
  <c r="N2369" i="12" s="1"/>
  <c r="O2368" i="12"/>
  <c r="M2138" i="12"/>
  <c r="N2138" i="12" s="1"/>
  <c r="O2137" i="12"/>
  <c r="M1004" i="12"/>
  <c r="N1004" i="12" s="1"/>
  <c r="O1003" i="12"/>
  <c r="H726" i="14"/>
  <c r="I726" i="14"/>
  <c r="Z2598" i="12"/>
  <c r="F2599" i="12"/>
  <c r="P2598" i="12"/>
  <c r="AC2598" i="12" s="1"/>
  <c r="K2365" i="14" s="1"/>
  <c r="D2365" i="15" s="1"/>
  <c r="O715" i="12"/>
  <c r="M716" i="12"/>
  <c r="N716" i="12" s="1"/>
  <c r="F2360" i="12"/>
  <c r="P2359" i="12"/>
  <c r="AC2359" i="12" s="1"/>
  <c r="K2135" i="14" s="1"/>
  <c r="D2135" i="15" s="1"/>
  <c r="Z2359" i="12"/>
  <c r="A1946" i="14"/>
  <c r="J1945" i="14"/>
  <c r="AB1501" i="12"/>
  <c r="C1333" i="14" s="1"/>
  <c r="C1333" i="15" s="1"/>
  <c r="F1333" i="14"/>
  <c r="B192" i="15"/>
  <c r="B193" i="14"/>
  <c r="F464" i="12"/>
  <c r="P463" i="12"/>
  <c r="AC463" i="12" s="1"/>
  <c r="K390" i="14" s="1"/>
  <c r="D390" i="15" s="1"/>
  <c r="Z463" i="12"/>
  <c r="O587" i="12"/>
  <c r="M588" i="12"/>
  <c r="N588" i="12" s="1"/>
  <c r="E307" i="14"/>
  <c r="AB368" i="12"/>
  <c r="C307" i="14" s="1"/>
  <c r="C307" i="15" s="1"/>
  <c r="N307" i="14"/>
  <c r="M1334" i="12"/>
  <c r="N1334" i="12" s="1"/>
  <c r="O1333" i="12"/>
  <c r="P993" i="12"/>
  <c r="AC993" i="12" s="1"/>
  <c r="K858" i="14" s="1"/>
  <c r="D858" i="15" s="1"/>
  <c r="F994" i="12"/>
  <c r="Z993" i="12"/>
  <c r="N1164" i="14"/>
  <c r="AB1323" i="12"/>
  <c r="C1164" i="14" s="1"/>
  <c r="C1164" i="15" s="1"/>
  <c r="E1164" i="14"/>
  <c r="M2608" i="12"/>
  <c r="N2608" i="12" s="1"/>
  <c r="O2607" i="12"/>
  <c r="B516" i="15"/>
  <c r="B517" i="14"/>
  <c r="E79" i="14"/>
  <c r="D79" i="14"/>
  <c r="AB98" i="12"/>
  <c r="C79" i="14" s="1"/>
  <c r="C79" i="15" s="1"/>
  <c r="F80" i="14"/>
  <c r="G99" i="12"/>
  <c r="I53" i="14"/>
  <c r="H53" i="14"/>
  <c r="G468" i="12"/>
  <c r="Y468" i="12" s="1"/>
  <c r="E861" i="12"/>
  <c r="G861" i="12" s="1"/>
  <c r="Y860" i="12"/>
  <c r="D740" i="14" s="1"/>
  <c r="Y709" i="12"/>
  <c r="E710" i="12"/>
  <c r="F54" i="14"/>
  <c r="D167" i="14"/>
  <c r="E167" i="14"/>
  <c r="AB205" i="12"/>
  <c r="C167" i="14" s="1"/>
  <c r="C167" i="15" s="1"/>
  <c r="G206" i="12"/>
  <c r="AA206" i="12"/>
  <c r="G154" i="12"/>
  <c r="Y154" i="12" s="1"/>
  <c r="D124" i="14" s="1"/>
  <c r="P60" i="12"/>
  <c r="AC60" i="12" s="1"/>
  <c r="K54" i="14" s="1"/>
  <c r="D54" i="15" s="1"/>
  <c r="Z60" i="12"/>
  <c r="E469" i="12"/>
  <c r="D394" i="14"/>
  <c r="G1005" i="12"/>
  <c r="Y1005" i="12" s="1"/>
  <c r="D870" i="14" s="1"/>
  <c r="G2373" i="12"/>
  <c r="Y2373" i="12" s="1"/>
  <c r="G2142" i="12"/>
  <c r="E2143" i="12" s="1"/>
  <c r="D1340" i="14"/>
  <c r="D1339" i="14"/>
  <c r="E1509" i="12"/>
  <c r="G1336" i="12"/>
  <c r="E1337" i="12" s="1"/>
  <c r="P282" i="12"/>
  <c r="AC282" i="12" s="1"/>
  <c r="K236" i="14" s="1"/>
  <c r="D236" i="15" s="1"/>
  <c r="F283" i="12"/>
  <c r="Z282" i="12"/>
  <c r="H235" i="14"/>
  <c r="I235" i="14"/>
  <c r="D1176" i="14"/>
  <c r="B2162" i="15"/>
  <c r="B2163" i="14"/>
  <c r="B629" i="15"/>
  <c r="B630" i="14"/>
  <c r="B1949" i="14"/>
  <c r="B1948" i="15"/>
  <c r="B881" i="15"/>
  <c r="B882" i="14"/>
  <c r="B747" i="14"/>
  <c r="B746" i="15"/>
  <c r="D123" i="14"/>
  <c r="B1736" i="15"/>
  <c r="B1737" i="14"/>
  <c r="B138" i="15"/>
  <c r="B139" i="14"/>
  <c r="B413" i="15"/>
  <c r="B414" i="14"/>
  <c r="D2149" i="14"/>
  <c r="E2374" i="12"/>
  <c r="E291" i="12"/>
  <c r="G291" i="12" s="1"/>
  <c r="Y291" i="12" s="1"/>
  <c r="B251" i="15"/>
  <c r="B252" i="14"/>
  <c r="E592" i="12"/>
  <c r="G592" i="12" s="1"/>
  <c r="E1169" i="12"/>
  <c r="Y1168" i="12"/>
  <c r="E380" i="12"/>
  <c r="Y379" i="12"/>
  <c r="E1719" i="12"/>
  <c r="Y1718" i="12"/>
  <c r="F212" i="12"/>
  <c r="P211" i="12"/>
  <c r="AC211" i="12" s="1"/>
  <c r="K173" i="14" s="1"/>
  <c r="D173" i="15" s="1"/>
  <c r="Z211" i="12"/>
  <c r="B1359" i="15"/>
  <c r="B1360" i="14"/>
  <c r="B1029" i="15"/>
  <c r="B1030" i="14"/>
  <c r="D2382" i="14"/>
  <c r="B1541" i="15"/>
  <c r="B1542" i="14"/>
  <c r="B327" i="14"/>
  <c r="B326" i="15"/>
  <c r="B2394" i="15"/>
  <c r="B2395" i="14"/>
  <c r="E155" i="12"/>
  <c r="B1188" i="14"/>
  <c r="B1187" i="15"/>
  <c r="D2148" i="14"/>
  <c r="E1006" i="12"/>
  <c r="G2616" i="12"/>
  <c r="Y290" i="12"/>
  <c r="G1925" i="12"/>
  <c r="Y591" i="12"/>
  <c r="M163" i="12" l="1"/>
  <c r="N163" i="12" s="1"/>
  <c r="O162" i="12"/>
  <c r="A196" i="14"/>
  <c r="J195" i="14"/>
  <c r="I115" i="14"/>
  <c r="H115" i="14"/>
  <c r="Y2142" i="12"/>
  <c r="Z1324" i="12"/>
  <c r="AB1324" i="12" s="1"/>
  <c r="C1165" i="14" s="1"/>
  <c r="C1165" i="15" s="1"/>
  <c r="A1191" i="14"/>
  <c r="J1190" i="14"/>
  <c r="J2400" i="14"/>
  <c r="A2401" i="14"/>
  <c r="J628" i="14"/>
  <c r="A629" i="14"/>
  <c r="A423" i="14"/>
  <c r="J422" i="14"/>
  <c r="J2166" i="14"/>
  <c r="A2167" i="14"/>
  <c r="F1325" i="12"/>
  <c r="F578" i="12"/>
  <c r="AA578" i="12" s="1"/>
  <c r="F494" i="14" s="1"/>
  <c r="P577" i="12"/>
  <c r="AC577" i="12" s="1"/>
  <c r="K493" i="14" s="1"/>
  <c r="D493" i="15" s="1"/>
  <c r="Z577" i="12"/>
  <c r="H578" i="12"/>
  <c r="A1362" i="14"/>
  <c r="J1361" i="14"/>
  <c r="J1036" i="14"/>
  <c r="A1037" i="14"/>
  <c r="A332" i="14"/>
  <c r="J331" i="14"/>
  <c r="F116" i="14"/>
  <c r="A255" i="14"/>
  <c r="J254" i="14"/>
  <c r="A1744" i="14"/>
  <c r="J1743" i="14"/>
  <c r="A1548" i="14"/>
  <c r="J1547" i="14"/>
  <c r="J750" i="14"/>
  <c r="A751" i="14"/>
  <c r="H492" i="14"/>
  <c r="I1163" i="14"/>
  <c r="H1163" i="14"/>
  <c r="F147" i="12"/>
  <c r="P146" i="12"/>
  <c r="AC146" i="12" s="1"/>
  <c r="K116" i="14" s="1"/>
  <c r="D116" i="15" s="1"/>
  <c r="Z146" i="12"/>
  <c r="J885" i="14"/>
  <c r="A886" i="14"/>
  <c r="I1915" i="14"/>
  <c r="H1915" i="14"/>
  <c r="P2129" i="12"/>
  <c r="AC2129" i="12" s="1"/>
  <c r="K1916" i="14" s="1"/>
  <c r="D1916" i="15" s="1"/>
  <c r="F2130" i="12"/>
  <c r="Z2129" i="12"/>
  <c r="P1152" i="12"/>
  <c r="AC1152" i="12" s="1"/>
  <c r="K1004" i="14" s="1"/>
  <c r="D1004" i="15" s="1"/>
  <c r="F1153" i="12"/>
  <c r="Z1152" i="12"/>
  <c r="I1003" i="14"/>
  <c r="H1003" i="14"/>
  <c r="H1704" i="12"/>
  <c r="P1704" i="12" s="1"/>
  <c r="AC1704" i="12" s="1"/>
  <c r="K1519" i="14" s="1"/>
  <c r="D1519" i="15" s="1"/>
  <c r="O381" i="12"/>
  <c r="M382" i="12"/>
  <c r="N382" i="12" s="1"/>
  <c r="O2608" i="12"/>
  <c r="M2609" i="12"/>
  <c r="N2609" i="12" s="1"/>
  <c r="N858" i="14"/>
  <c r="E858" i="14"/>
  <c r="AB993" i="12"/>
  <c r="C858" i="14" s="1"/>
  <c r="C858" i="15" s="1"/>
  <c r="M1335" i="12"/>
  <c r="N1335" i="12" s="1"/>
  <c r="O1334" i="12"/>
  <c r="O588" i="12"/>
  <c r="M589" i="12"/>
  <c r="N589" i="12" s="1"/>
  <c r="N390" i="14"/>
  <c r="E390" i="14"/>
  <c r="B193" i="15"/>
  <c r="B194" i="14"/>
  <c r="AB2359" i="12"/>
  <c r="C2135" i="14" s="1"/>
  <c r="C2135" i="15" s="1"/>
  <c r="E2135" i="14"/>
  <c r="N2135" i="14"/>
  <c r="AA2360" i="12"/>
  <c r="F2136" i="14" s="1"/>
  <c r="H2360" i="12"/>
  <c r="AA2599" i="12"/>
  <c r="F2366" i="14" s="1"/>
  <c r="H2599" i="12"/>
  <c r="A516" i="14"/>
  <c r="J515" i="14"/>
  <c r="F728" i="14"/>
  <c r="N1711" i="14"/>
  <c r="AB1911" i="12"/>
  <c r="C1711" i="14" s="1"/>
  <c r="C1711" i="15" s="1"/>
  <c r="E1711" i="14"/>
  <c r="M1512" i="12"/>
  <c r="N1512" i="12" s="1"/>
  <c r="O1511" i="12"/>
  <c r="F370" i="12"/>
  <c r="Z369" i="12"/>
  <c r="P369" i="12"/>
  <c r="AC369" i="12" s="1"/>
  <c r="K308" i="14" s="1"/>
  <c r="D308" i="15" s="1"/>
  <c r="E1333" i="14"/>
  <c r="N1333" i="14"/>
  <c r="O293" i="12"/>
  <c r="M294" i="12"/>
  <c r="N294" i="12" s="1"/>
  <c r="M857" i="12"/>
  <c r="N857" i="12" s="1"/>
  <c r="O856" i="12"/>
  <c r="O1163" i="12"/>
  <c r="M1164" i="12"/>
  <c r="N1164" i="12" s="1"/>
  <c r="F603" i="14"/>
  <c r="E1518" i="14"/>
  <c r="N1518" i="14"/>
  <c r="AB1703" i="12"/>
  <c r="C1518" i="14" s="1"/>
  <c r="C1518" i="15" s="1"/>
  <c r="F1705" i="12"/>
  <c r="AA1705" i="12" s="1"/>
  <c r="O221" i="12"/>
  <c r="M222" i="12"/>
  <c r="N222" i="12" s="1"/>
  <c r="I1164" i="14"/>
  <c r="H1164" i="14"/>
  <c r="AA994" i="12"/>
  <c r="H994" i="12"/>
  <c r="I307" i="14"/>
  <c r="H307" i="14"/>
  <c r="H464" i="12"/>
  <c r="AA464" i="12"/>
  <c r="A1947" i="14"/>
  <c r="J1946" i="14"/>
  <c r="O716" i="12"/>
  <c r="M717" i="12"/>
  <c r="N717" i="12" s="1"/>
  <c r="E2365" i="14"/>
  <c r="N2365" i="14"/>
  <c r="O1004" i="12"/>
  <c r="M1005" i="12"/>
  <c r="N1005" i="12" s="1"/>
  <c r="O2138" i="12"/>
  <c r="M2139" i="12"/>
  <c r="N2139" i="12" s="1"/>
  <c r="O2369" i="12"/>
  <c r="M2370" i="12"/>
  <c r="N2370" i="12" s="1"/>
  <c r="H1325" i="12"/>
  <c r="AA1325" i="12"/>
  <c r="F1166" i="14" s="1"/>
  <c r="E727" i="14"/>
  <c r="AB847" i="12"/>
  <c r="C727" i="14" s="1"/>
  <c r="C727" i="15" s="1"/>
  <c r="N727" i="14"/>
  <c r="AA1912" i="12"/>
  <c r="F1712" i="14" s="1"/>
  <c r="H1912" i="12"/>
  <c r="O477" i="12"/>
  <c r="M478" i="12"/>
  <c r="N478" i="12" s="1"/>
  <c r="AA1502" i="12"/>
  <c r="F1334" i="14" s="1"/>
  <c r="H1502" i="12"/>
  <c r="M1923" i="12"/>
  <c r="N1923" i="12" s="1"/>
  <c r="O1922" i="12"/>
  <c r="O1712" i="12"/>
  <c r="M1713" i="12"/>
  <c r="N1713" i="12" s="1"/>
  <c r="N602" i="14"/>
  <c r="E602" i="14"/>
  <c r="AB705" i="12"/>
  <c r="C602" i="14" s="1"/>
  <c r="C602" i="15" s="1"/>
  <c r="F1519" i="14"/>
  <c r="H848" i="12"/>
  <c r="AB463" i="12"/>
  <c r="C390" i="14" s="1"/>
  <c r="C390" i="15" s="1"/>
  <c r="AB2598" i="12"/>
  <c r="C2365" i="14" s="1"/>
  <c r="C2365" i="15" s="1"/>
  <c r="H706" i="12"/>
  <c r="B518" i="14"/>
  <c r="B517" i="15"/>
  <c r="Y1336" i="12"/>
  <c r="D1177" i="14" s="1"/>
  <c r="D395" i="14"/>
  <c r="H79" i="14"/>
  <c r="I79" i="14"/>
  <c r="E100" i="12"/>
  <c r="AA100" i="12" s="1"/>
  <c r="Y99" i="12"/>
  <c r="AB60" i="12"/>
  <c r="Z61" i="12"/>
  <c r="H167" i="14"/>
  <c r="I167" i="14"/>
  <c r="G54" i="14"/>
  <c r="G37" i="14"/>
  <c r="G31" i="14"/>
  <c r="G48" i="14"/>
  <c r="G45" i="14"/>
  <c r="G41" i="14"/>
  <c r="G52" i="14"/>
  <c r="G34" i="14"/>
  <c r="F55" i="14"/>
  <c r="G47" i="14"/>
  <c r="G42" i="14"/>
  <c r="G38" i="14"/>
  <c r="G51" i="14"/>
  <c r="G35" i="14"/>
  <c r="G49" i="14"/>
  <c r="G39" i="14"/>
  <c r="G36" i="14"/>
  <c r="G33" i="14"/>
  <c r="G46" i="14"/>
  <c r="G53" i="14"/>
  <c r="G43" i="14"/>
  <c r="G40" i="14"/>
  <c r="G32" i="14"/>
  <c r="G50" i="14"/>
  <c r="G44" i="14"/>
  <c r="E862" i="12"/>
  <c r="G862" i="12" s="1"/>
  <c r="Y861" i="12"/>
  <c r="D741" i="14" s="1"/>
  <c r="E207" i="12"/>
  <c r="Y206" i="12"/>
  <c r="AB206" i="12" s="1"/>
  <c r="C168" i="14" s="1"/>
  <c r="C168" i="15" s="1"/>
  <c r="E54" i="14"/>
  <c r="N54" i="14"/>
  <c r="N55" i="14" s="1"/>
  <c r="F168" i="14"/>
  <c r="D606" i="14"/>
  <c r="G469" i="12"/>
  <c r="G710" i="12"/>
  <c r="G2374" i="12"/>
  <c r="Y2374" i="12" s="1"/>
  <c r="D2150" i="14" s="1"/>
  <c r="G2143" i="12"/>
  <c r="E2144" i="12" s="1"/>
  <c r="G1719" i="12"/>
  <c r="Y1719" i="12" s="1"/>
  <c r="G1509" i="12"/>
  <c r="G1006" i="12"/>
  <c r="Y1006" i="12" s="1"/>
  <c r="D871" i="14" s="1"/>
  <c r="E236" i="14"/>
  <c r="N236" i="14"/>
  <c r="AB282" i="12"/>
  <c r="C236" i="14" s="1"/>
  <c r="C236" i="15" s="1"/>
  <c r="AA283" i="12"/>
  <c r="F237" i="14" s="1"/>
  <c r="H283" i="12"/>
  <c r="H212" i="12"/>
  <c r="Z212" i="12" s="1"/>
  <c r="G155" i="12"/>
  <c r="Y155" i="12" s="1"/>
  <c r="D125" i="14" s="1"/>
  <c r="N174" i="14"/>
  <c r="E593" i="12"/>
  <c r="Y592" i="12"/>
  <c r="D1534" i="14"/>
  <c r="D507" i="14"/>
  <c r="E1926" i="12"/>
  <c r="Y1925" i="12"/>
  <c r="D244" i="14"/>
  <c r="E2617" i="12"/>
  <c r="Y2616" i="12"/>
  <c r="B1189" i="14"/>
  <c r="B1188" i="15"/>
  <c r="B2396" i="14"/>
  <c r="B2395" i="15"/>
  <c r="B1542" i="15"/>
  <c r="B1543" i="14"/>
  <c r="B1030" i="15"/>
  <c r="B1031" i="14"/>
  <c r="B1360" i="15"/>
  <c r="B1361" i="14"/>
  <c r="N173" i="14"/>
  <c r="D1020" i="14"/>
  <c r="E292" i="12"/>
  <c r="G292" i="12" s="1"/>
  <c r="Y292" i="12" s="1"/>
  <c r="B748" i="14"/>
  <c r="B747" i="15"/>
  <c r="B882" i="15"/>
  <c r="B883" i="14"/>
  <c r="B631" i="14"/>
  <c r="B630" i="15"/>
  <c r="B2163" i="15"/>
  <c r="B2164" i="14"/>
  <c r="G380" i="12"/>
  <c r="G1337" i="12"/>
  <c r="D1929" i="14"/>
  <c r="B328" i="14"/>
  <c r="B327" i="15"/>
  <c r="F213" i="12"/>
  <c r="P212" i="12"/>
  <c r="AC212" i="12" s="1"/>
  <c r="K174" i="14" s="1"/>
  <c r="D174" i="15" s="1"/>
  <c r="D1533" i="14"/>
  <c r="E1720" i="12"/>
  <c r="D318" i="14"/>
  <c r="B253" i="14"/>
  <c r="B252" i="15"/>
  <c r="D245" i="14"/>
  <c r="B414" i="15"/>
  <c r="B415" i="14"/>
  <c r="B140" i="14"/>
  <c r="B139" i="15"/>
  <c r="B1738" i="14"/>
  <c r="B1737" i="15"/>
  <c r="B1949" i="15"/>
  <c r="B1950" i="14"/>
  <c r="G1169" i="12"/>
  <c r="Y2143" i="12"/>
  <c r="J423" i="14" l="1"/>
  <c r="A424" i="14"/>
  <c r="E1007" i="12"/>
  <c r="E1165" i="14"/>
  <c r="H1165" i="14" s="1"/>
  <c r="J2167" i="14"/>
  <c r="A2168" i="14"/>
  <c r="A630" i="14"/>
  <c r="J629" i="14"/>
  <c r="J196" i="14"/>
  <c r="A197" i="14"/>
  <c r="J1744" i="14"/>
  <c r="A1745" i="14"/>
  <c r="E2375" i="12"/>
  <c r="N1165" i="14"/>
  <c r="A887" i="14"/>
  <c r="J886" i="14"/>
  <c r="A1549" i="14"/>
  <c r="J1548" i="14"/>
  <c r="J255" i="14"/>
  <c r="A256" i="14"/>
  <c r="J332" i="14"/>
  <c r="A333" i="14"/>
  <c r="A1363" i="14"/>
  <c r="J1362" i="14"/>
  <c r="J1191" i="14"/>
  <c r="A1192" i="14"/>
  <c r="N116" i="14"/>
  <c r="E116" i="14"/>
  <c r="E493" i="14"/>
  <c r="N493" i="14"/>
  <c r="AB577" i="12"/>
  <c r="C493" i="14" s="1"/>
  <c r="C493" i="15" s="1"/>
  <c r="H147" i="12"/>
  <c r="AA147" i="12"/>
  <c r="A752" i="14"/>
  <c r="J751" i="14"/>
  <c r="AB146" i="12"/>
  <c r="C116" i="14" s="1"/>
  <c r="C116" i="15" s="1"/>
  <c r="A1038" i="14"/>
  <c r="J1037" i="14"/>
  <c r="Z578" i="12"/>
  <c r="P578" i="12"/>
  <c r="AC578" i="12" s="1"/>
  <c r="K494" i="14" s="1"/>
  <c r="D494" i="15" s="1"/>
  <c r="F579" i="12"/>
  <c r="A2402" i="14"/>
  <c r="J2401" i="14"/>
  <c r="O163" i="12"/>
  <c r="M164" i="12"/>
  <c r="N164" i="12" s="1"/>
  <c r="E1916" i="14"/>
  <c r="N1916" i="14"/>
  <c r="AB2129" i="12"/>
  <c r="C1916" i="14" s="1"/>
  <c r="C1916" i="15" s="1"/>
  <c r="E156" i="12"/>
  <c r="Z1704" i="12"/>
  <c r="AB1704" i="12" s="1"/>
  <c r="C1519" i="14" s="1"/>
  <c r="C1519" i="15" s="1"/>
  <c r="H2130" i="12"/>
  <c r="AA2130" i="12"/>
  <c r="F1917" i="14" s="1"/>
  <c r="AB1152" i="12"/>
  <c r="C1004" i="14" s="1"/>
  <c r="C1004" i="15" s="1"/>
  <c r="N1004" i="14"/>
  <c r="E1004" i="14"/>
  <c r="H1153" i="12"/>
  <c r="AA1153" i="12"/>
  <c r="F1005" i="14" s="1"/>
  <c r="O1164" i="12"/>
  <c r="M1165" i="12"/>
  <c r="N1165" i="12" s="1"/>
  <c r="F707" i="12"/>
  <c r="AA707" i="12" s="1"/>
  <c r="P706" i="12"/>
  <c r="AC706" i="12" s="1"/>
  <c r="K603" i="14" s="1"/>
  <c r="D603" i="15" s="1"/>
  <c r="Z706" i="12"/>
  <c r="M1924" i="12"/>
  <c r="N1924" i="12" s="1"/>
  <c r="O1923" i="12"/>
  <c r="O478" i="12"/>
  <c r="M479" i="12"/>
  <c r="N479" i="12" s="1"/>
  <c r="F1913" i="12"/>
  <c r="Z1912" i="12"/>
  <c r="P1912" i="12"/>
  <c r="AC1912" i="12" s="1"/>
  <c r="K1712" i="14" s="1"/>
  <c r="D1712" i="15" s="1"/>
  <c r="H727" i="14"/>
  <c r="I727" i="14"/>
  <c r="Z1325" i="12"/>
  <c r="P1325" i="12"/>
  <c r="AC1325" i="12" s="1"/>
  <c r="K1166" i="14" s="1"/>
  <c r="D1166" i="15" s="1"/>
  <c r="F1326" i="12"/>
  <c r="H2365" i="14"/>
  <c r="I2365" i="14"/>
  <c r="A1948" i="14"/>
  <c r="J1947" i="14"/>
  <c r="F465" i="12"/>
  <c r="P464" i="12"/>
  <c r="AC464" i="12" s="1"/>
  <c r="K391" i="14" s="1"/>
  <c r="D391" i="15" s="1"/>
  <c r="Z464" i="12"/>
  <c r="AB464" i="12" s="1"/>
  <c r="C391" i="14" s="1"/>
  <c r="C391" i="15" s="1"/>
  <c r="F859" i="14"/>
  <c r="M223" i="12"/>
  <c r="N223" i="12" s="1"/>
  <c r="O222" i="12"/>
  <c r="F1520" i="14"/>
  <c r="H1518" i="14"/>
  <c r="I1518" i="14"/>
  <c r="O294" i="12"/>
  <c r="M295" i="12"/>
  <c r="N295" i="12" s="1"/>
  <c r="AA370" i="12"/>
  <c r="H370" i="12"/>
  <c r="O1512" i="12"/>
  <c r="M1513" i="12"/>
  <c r="N1513" i="12" s="1"/>
  <c r="A517" i="14"/>
  <c r="J516" i="14"/>
  <c r="I2135" i="14"/>
  <c r="H2135" i="14"/>
  <c r="B195" i="14"/>
  <c r="B194" i="15"/>
  <c r="I390" i="14"/>
  <c r="H390" i="14"/>
  <c r="O589" i="12"/>
  <c r="M590" i="12"/>
  <c r="N590" i="12" s="1"/>
  <c r="N1519" i="14"/>
  <c r="E1519" i="14"/>
  <c r="H1519" i="14" s="1"/>
  <c r="Z848" i="12"/>
  <c r="F849" i="12"/>
  <c r="AA849" i="12" s="1"/>
  <c r="P848" i="12"/>
  <c r="AC848" i="12" s="1"/>
  <c r="K728" i="14" s="1"/>
  <c r="D728" i="15" s="1"/>
  <c r="H602" i="14"/>
  <c r="I602" i="14"/>
  <c r="O1713" i="12"/>
  <c r="M1714" i="12"/>
  <c r="N1714" i="12" s="1"/>
  <c r="F1503" i="12"/>
  <c r="P1502" i="12"/>
  <c r="AC1502" i="12" s="1"/>
  <c r="K1334" i="14" s="1"/>
  <c r="D1334" i="15" s="1"/>
  <c r="Z1502" i="12"/>
  <c r="M2371" i="12"/>
  <c r="N2371" i="12" s="1"/>
  <c r="O2370" i="12"/>
  <c r="O2139" i="12"/>
  <c r="M2140" i="12"/>
  <c r="N2140" i="12" s="1"/>
  <c r="O1005" i="12"/>
  <c r="M1006" i="12"/>
  <c r="N1006" i="12" s="1"/>
  <c r="M718" i="12"/>
  <c r="N718" i="12" s="1"/>
  <c r="O717" i="12"/>
  <c r="F391" i="14"/>
  <c r="Z994" i="12"/>
  <c r="P994" i="12"/>
  <c r="AC994" i="12" s="1"/>
  <c r="K859" i="14" s="1"/>
  <c r="D859" i="15" s="1"/>
  <c r="F995" i="12"/>
  <c r="AA995" i="12" s="1"/>
  <c r="M858" i="12"/>
  <c r="N858" i="12" s="1"/>
  <c r="O857" i="12"/>
  <c r="I1333" i="14"/>
  <c r="H1333" i="14"/>
  <c r="N308" i="14"/>
  <c r="AB369" i="12"/>
  <c r="C308" i="14" s="1"/>
  <c r="C308" i="15" s="1"/>
  <c r="E308" i="14"/>
  <c r="I1711" i="14"/>
  <c r="H1711" i="14"/>
  <c r="Z2599" i="12"/>
  <c r="F2600" i="12"/>
  <c r="P2599" i="12"/>
  <c r="AC2599" i="12" s="1"/>
  <c r="K2366" i="14" s="1"/>
  <c r="D2366" i="15" s="1"/>
  <c r="Z2360" i="12"/>
  <c r="F2361" i="12"/>
  <c r="P2360" i="12"/>
  <c r="AC2360" i="12" s="1"/>
  <c r="K2136" i="14" s="1"/>
  <c r="D2136" i="15" s="1"/>
  <c r="O1335" i="12"/>
  <c r="M1336" i="12"/>
  <c r="N1336" i="12" s="1"/>
  <c r="I858" i="14"/>
  <c r="H858" i="14"/>
  <c r="O2609" i="12"/>
  <c r="M2610" i="12"/>
  <c r="N2610" i="12" s="1"/>
  <c r="M383" i="12"/>
  <c r="N383" i="12" s="1"/>
  <c r="O382" i="12"/>
  <c r="H1705" i="12"/>
  <c r="B518" i="15"/>
  <c r="B519" i="14"/>
  <c r="G100" i="12"/>
  <c r="E101" i="12" s="1"/>
  <c r="AA101" i="12" s="1"/>
  <c r="G156" i="12"/>
  <c r="Y156" i="12" s="1"/>
  <c r="D80" i="14"/>
  <c r="E80" i="14"/>
  <c r="AB99" i="12"/>
  <c r="C80" i="14" s="1"/>
  <c r="C80" i="15" s="1"/>
  <c r="F81" i="14"/>
  <c r="Y100" i="12"/>
  <c r="AB100" i="12" s="1"/>
  <c r="C81" i="14" s="1"/>
  <c r="C81" i="15" s="1"/>
  <c r="C54" i="14"/>
  <c r="AB61" i="12"/>
  <c r="E55" i="14"/>
  <c r="H54" i="14"/>
  <c r="I54" i="14"/>
  <c r="E711" i="12"/>
  <c r="Y710" i="12"/>
  <c r="E863" i="12"/>
  <c r="G863" i="12" s="1"/>
  <c r="Y863" i="12" s="1"/>
  <c r="D743" i="14" s="1"/>
  <c r="E470" i="12"/>
  <c r="Y469" i="12"/>
  <c r="D168" i="14"/>
  <c r="E168" i="14"/>
  <c r="G207" i="12"/>
  <c r="AA207" i="12"/>
  <c r="Y862" i="12"/>
  <c r="D742" i="14" s="1"/>
  <c r="G2144" i="12"/>
  <c r="Y2144" i="12" s="1"/>
  <c r="E1510" i="12"/>
  <c r="Y1509" i="12"/>
  <c r="G1007" i="12"/>
  <c r="Y1007" i="12" s="1"/>
  <c r="F284" i="12"/>
  <c r="Z283" i="12"/>
  <c r="P283" i="12"/>
  <c r="AC283" i="12" s="1"/>
  <c r="K237" i="14" s="1"/>
  <c r="D237" i="15" s="1"/>
  <c r="H236" i="14"/>
  <c r="I236" i="14"/>
  <c r="D872" i="14"/>
  <c r="B1950" i="15"/>
  <c r="B1951" i="14"/>
  <c r="E2145" i="12"/>
  <c r="G2145" i="12" s="1"/>
  <c r="B1738" i="15"/>
  <c r="B1739" i="14"/>
  <c r="B140" i="15"/>
  <c r="B141" i="14"/>
  <c r="B328" i="15"/>
  <c r="B329" i="14"/>
  <c r="D126" i="14"/>
  <c r="B631" i="15"/>
  <c r="B632" i="14"/>
  <c r="B748" i="15"/>
  <c r="B749" i="14"/>
  <c r="E293" i="12"/>
  <c r="G293" i="12" s="1"/>
  <c r="B2396" i="15"/>
  <c r="B2397" i="14"/>
  <c r="B1189" i="15"/>
  <c r="B1190" i="14"/>
  <c r="D508" i="14"/>
  <c r="G2617" i="12"/>
  <c r="G1926" i="12"/>
  <c r="D1930" i="14"/>
  <c r="E1170" i="12"/>
  <c r="Y1169" i="12"/>
  <c r="B415" i="15"/>
  <c r="B416" i="14"/>
  <c r="B254" i="14"/>
  <c r="B253" i="15"/>
  <c r="E157" i="12"/>
  <c r="E1338" i="12"/>
  <c r="G1338" i="12" s="1"/>
  <c r="Y1337" i="12"/>
  <c r="E381" i="12"/>
  <c r="Y380" i="12"/>
  <c r="B2165" i="14"/>
  <c r="B2164" i="15"/>
  <c r="B883" i="15"/>
  <c r="B884" i="14"/>
  <c r="D246" i="14"/>
  <c r="B1362" i="14"/>
  <c r="B1361" i="15"/>
  <c r="B1031" i="15"/>
  <c r="B1032" i="14"/>
  <c r="B1544" i="14"/>
  <c r="B1543" i="15"/>
  <c r="E1008" i="12"/>
  <c r="D2383" i="14"/>
  <c r="D1725" i="14"/>
  <c r="G2375" i="12"/>
  <c r="G1720" i="12"/>
  <c r="H213" i="12"/>
  <c r="G593" i="12"/>
  <c r="J2402" i="14" l="1"/>
  <c r="A2403" i="14"/>
  <c r="J752" i="14"/>
  <c r="A753" i="14"/>
  <c r="J1363" i="14"/>
  <c r="A1364" i="14"/>
  <c r="J887" i="14"/>
  <c r="A888" i="14"/>
  <c r="J630" i="14"/>
  <c r="A631" i="14"/>
  <c r="A257" i="14"/>
  <c r="J256" i="14"/>
  <c r="H849" i="12"/>
  <c r="I1165" i="14"/>
  <c r="M165" i="12"/>
  <c r="N165" i="12" s="1"/>
  <c r="O164" i="12"/>
  <c r="AA579" i="12"/>
  <c r="F495" i="14" s="1"/>
  <c r="H579" i="12"/>
  <c r="J1038" i="14"/>
  <c r="A1039" i="14"/>
  <c r="AB147" i="12"/>
  <c r="C117" i="14" s="1"/>
  <c r="C117" i="15" s="1"/>
  <c r="F117" i="14"/>
  <c r="I493" i="14"/>
  <c r="H493" i="14"/>
  <c r="A1193" i="14"/>
  <c r="J1192" i="14"/>
  <c r="A334" i="14"/>
  <c r="J333" i="14"/>
  <c r="A198" i="14"/>
  <c r="J197" i="14"/>
  <c r="A2169" i="14"/>
  <c r="J2168" i="14"/>
  <c r="A425" i="14"/>
  <c r="J424" i="14"/>
  <c r="AB578" i="12"/>
  <c r="C494" i="14" s="1"/>
  <c r="C494" i="15" s="1"/>
  <c r="N494" i="14"/>
  <c r="E494" i="14"/>
  <c r="J1745" i="14"/>
  <c r="A1746" i="14"/>
  <c r="F148" i="12"/>
  <c r="P147" i="12"/>
  <c r="AC147" i="12" s="1"/>
  <c r="K117" i="14" s="1"/>
  <c r="D117" i="15" s="1"/>
  <c r="Z147" i="12"/>
  <c r="H116" i="14"/>
  <c r="I116" i="14"/>
  <c r="J1549" i="14"/>
  <c r="A1550" i="14"/>
  <c r="H1916" i="14"/>
  <c r="I1916" i="14"/>
  <c r="Z2130" i="12"/>
  <c r="P2130" i="12"/>
  <c r="AC2130" i="12" s="1"/>
  <c r="K1917" i="14" s="1"/>
  <c r="D1917" i="15" s="1"/>
  <c r="F2131" i="12"/>
  <c r="I1004" i="14"/>
  <c r="H1004" i="14"/>
  <c r="F1154" i="12"/>
  <c r="AA1154" i="12" s="1"/>
  <c r="F1006" i="14" s="1"/>
  <c r="Z1153" i="12"/>
  <c r="P1153" i="12"/>
  <c r="AC1153" i="12" s="1"/>
  <c r="K1005" i="14" s="1"/>
  <c r="D1005" i="15" s="1"/>
  <c r="H995" i="12"/>
  <c r="O718" i="12"/>
  <c r="M719" i="12"/>
  <c r="N719" i="12" s="1"/>
  <c r="F1706" i="12"/>
  <c r="AA1706" i="12" s="1"/>
  <c r="P1705" i="12"/>
  <c r="AC1705" i="12" s="1"/>
  <c r="K1520" i="14" s="1"/>
  <c r="D1520" i="15" s="1"/>
  <c r="H1706" i="12"/>
  <c r="Z1705" i="12"/>
  <c r="O383" i="12"/>
  <c r="M384" i="12"/>
  <c r="N384" i="12" s="1"/>
  <c r="H2361" i="12"/>
  <c r="AA2361" i="12"/>
  <c r="F2137" i="14" s="1"/>
  <c r="N2366" i="14"/>
  <c r="E2366" i="14"/>
  <c r="AB2599" i="12"/>
  <c r="C2366" i="14" s="1"/>
  <c r="C2366" i="15" s="1"/>
  <c r="F996" i="12"/>
  <c r="Z995" i="12"/>
  <c r="AB995" i="12" s="1"/>
  <c r="C860" i="14" s="1"/>
  <c r="C860" i="15" s="1"/>
  <c r="P995" i="12"/>
  <c r="AC995" i="12" s="1"/>
  <c r="K860" i="14" s="1"/>
  <c r="D860" i="15" s="1"/>
  <c r="O2371" i="12"/>
  <c r="M2372" i="12"/>
  <c r="N2372" i="12" s="1"/>
  <c r="N1334" i="14"/>
  <c r="AB1502" i="12"/>
  <c r="C1334" i="14" s="1"/>
  <c r="C1334" i="15" s="1"/>
  <c r="E1334" i="14"/>
  <c r="H1503" i="12"/>
  <c r="AA1503" i="12"/>
  <c r="F1335" i="14" s="1"/>
  <c r="F850" i="12"/>
  <c r="AA850" i="12" s="1"/>
  <c r="F730" i="14" s="1"/>
  <c r="P849" i="12"/>
  <c r="AC849" i="12" s="1"/>
  <c r="K729" i="14" s="1"/>
  <c r="D729" i="15" s="1"/>
  <c r="E728" i="14"/>
  <c r="N728" i="14"/>
  <c r="AB848" i="12"/>
  <c r="C728" i="14" s="1"/>
  <c r="C728" i="15" s="1"/>
  <c r="B195" i="15"/>
  <c r="B196" i="14"/>
  <c r="A518" i="14"/>
  <c r="J517" i="14"/>
  <c r="F309" i="14"/>
  <c r="O223" i="12"/>
  <c r="M224" i="12"/>
  <c r="N224" i="12" s="1"/>
  <c r="H465" i="12"/>
  <c r="AA465" i="12"/>
  <c r="A1949" i="14"/>
  <c r="J1948" i="14"/>
  <c r="H1913" i="12"/>
  <c r="AA1913" i="12"/>
  <c r="F1713" i="14" s="1"/>
  <c r="M1925" i="12"/>
  <c r="N1925" i="12" s="1"/>
  <c r="O1924" i="12"/>
  <c r="F604" i="14"/>
  <c r="M2611" i="12"/>
  <c r="N2611" i="12" s="1"/>
  <c r="O2610" i="12"/>
  <c r="M1337" i="12"/>
  <c r="N1337" i="12" s="1"/>
  <c r="O1336" i="12"/>
  <c r="AB2360" i="12"/>
  <c r="C2136" i="14" s="1"/>
  <c r="C2136" i="15" s="1"/>
  <c r="E2136" i="14"/>
  <c r="N2136" i="14"/>
  <c r="H2600" i="12"/>
  <c r="AA2600" i="12"/>
  <c r="F2367" i="14" s="1"/>
  <c r="I308" i="14"/>
  <c r="H308" i="14"/>
  <c r="M859" i="12"/>
  <c r="N859" i="12" s="1"/>
  <c r="O858" i="12"/>
  <c r="F860" i="14"/>
  <c r="E859" i="14"/>
  <c r="N859" i="14"/>
  <c r="M1007" i="12"/>
  <c r="N1007" i="12" s="1"/>
  <c r="O1006" i="12"/>
  <c r="O2140" i="12"/>
  <c r="M2141" i="12"/>
  <c r="N2141" i="12" s="1"/>
  <c r="O1714" i="12"/>
  <c r="M1715" i="12"/>
  <c r="N1715" i="12" s="1"/>
  <c r="F729" i="14"/>
  <c r="M591" i="12"/>
  <c r="N591" i="12" s="1"/>
  <c r="O590" i="12"/>
  <c r="O1513" i="12"/>
  <c r="M1514" i="12"/>
  <c r="N1514" i="12" s="1"/>
  <c r="Z370" i="12"/>
  <c r="F371" i="12"/>
  <c r="AA371" i="12" s="1"/>
  <c r="P370" i="12"/>
  <c r="AC370" i="12" s="1"/>
  <c r="K309" i="14" s="1"/>
  <c r="D309" i="15" s="1"/>
  <c r="H371" i="12"/>
  <c r="M296" i="12"/>
  <c r="N296" i="12" s="1"/>
  <c r="O295" i="12"/>
  <c r="N391" i="14"/>
  <c r="E391" i="14"/>
  <c r="AA1326" i="12"/>
  <c r="F1167" i="14" s="1"/>
  <c r="H1326" i="12"/>
  <c r="AB1325" i="12"/>
  <c r="C1166" i="14" s="1"/>
  <c r="C1166" i="15" s="1"/>
  <c r="E1166" i="14"/>
  <c r="N1166" i="14"/>
  <c r="E1712" i="14"/>
  <c r="N1712" i="14"/>
  <c r="AB1912" i="12"/>
  <c r="C1712" i="14" s="1"/>
  <c r="C1712" i="15" s="1"/>
  <c r="O479" i="12"/>
  <c r="M480" i="12"/>
  <c r="N480" i="12" s="1"/>
  <c r="N603" i="14"/>
  <c r="E603" i="14"/>
  <c r="AB706" i="12"/>
  <c r="C603" i="14" s="1"/>
  <c r="C603" i="15" s="1"/>
  <c r="O1165" i="12"/>
  <c r="M1166" i="12"/>
  <c r="N1166" i="12" s="1"/>
  <c r="Z849" i="12"/>
  <c r="I1519" i="14"/>
  <c r="AB994" i="12"/>
  <c r="C859" i="14" s="1"/>
  <c r="C859" i="15" s="1"/>
  <c r="H707" i="12"/>
  <c r="B519" i="15"/>
  <c r="B520" i="14"/>
  <c r="G101" i="12"/>
  <c r="Y101" i="12" s="1"/>
  <c r="E82" i="14" s="1"/>
  <c r="F82" i="14"/>
  <c r="D81" i="14"/>
  <c r="E81" i="14"/>
  <c r="H80" i="14"/>
  <c r="H81" i="14"/>
  <c r="I80" i="14"/>
  <c r="I168" i="14"/>
  <c r="H168" i="14"/>
  <c r="C54" i="15"/>
  <c r="C55" i="15" s="1"/>
  <c r="C55" i="14"/>
  <c r="G470" i="12"/>
  <c r="Y470" i="12" s="1"/>
  <c r="F169" i="14"/>
  <c r="E864" i="12"/>
  <c r="G864" i="12" s="1"/>
  <c r="E865" i="12" s="1"/>
  <c r="G865" i="12" s="1"/>
  <c r="D607" i="14"/>
  <c r="G711" i="12"/>
  <c r="E208" i="12"/>
  <c r="Y207" i="12"/>
  <c r="D396" i="14"/>
  <c r="D1341" i="14"/>
  <c r="G1510" i="12"/>
  <c r="G1170" i="12"/>
  <c r="G381" i="12"/>
  <c r="E382" i="12" s="1"/>
  <c r="AA284" i="12"/>
  <c r="F238" i="14" s="1"/>
  <c r="H284" i="12"/>
  <c r="N237" i="14"/>
  <c r="AB283" i="12"/>
  <c r="C237" i="14" s="1"/>
  <c r="C237" i="15" s="1"/>
  <c r="E237" i="14"/>
  <c r="E294" i="12"/>
  <c r="Y293" i="12"/>
  <c r="B1544" i="15"/>
  <c r="B1545" i="14"/>
  <c r="B1363" i="14"/>
  <c r="B1362" i="15"/>
  <c r="B2166" i="14"/>
  <c r="B2165" i="15"/>
  <c r="E1339" i="12"/>
  <c r="B254" i="15"/>
  <c r="B255" i="14"/>
  <c r="B416" i="15"/>
  <c r="B417" i="14"/>
  <c r="E1171" i="12"/>
  <c r="B1190" i="15"/>
  <c r="B1191" i="14"/>
  <c r="B2397" i="15"/>
  <c r="B2398" i="14"/>
  <c r="B329" i="15"/>
  <c r="B330" i="14"/>
  <c r="B141" i="15"/>
  <c r="B142" i="14"/>
  <c r="B1740" i="14"/>
  <c r="B1739" i="15"/>
  <c r="E2146" i="12"/>
  <c r="B1952" i="14"/>
  <c r="B1951" i="15"/>
  <c r="E1721" i="12"/>
  <c r="G1721" i="12" s="1"/>
  <c r="Y1721" i="12" s="1"/>
  <c r="Y1720" i="12"/>
  <c r="E594" i="12"/>
  <c r="G594" i="12" s="1"/>
  <c r="Y594" i="12" s="1"/>
  <c r="Y593" i="12"/>
  <c r="F214" i="12"/>
  <c r="P213" i="12"/>
  <c r="AC213" i="12" s="1"/>
  <c r="K175" i="14" s="1"/>
  <c r="D175" i="15" s="1"/>
  <c r="Z213" i="12"/>
  <c r="E2376" i="12"/>
  <c r="Y2375" i="12"/>
  <c r="D1931" i="14"/>
  <c r="B1033" i="14"/>
  <c r="B1032" i="15"/>
  <c r="B885" i="14"/>
  <c r="B884" i="15"/>
  <c r="D319" i="14"/>
  <c r="D1178" i="14"/>
  <c r="D1021" i="14"/>
  <c r="E1927" i="12"/>
  <c r="G1927" i="12" s="1"/>
  <c r="Y1927" i="12" s="1"/>
  <c r="Y1926" i="12"/>
  <c r="E2618" i="12"/>
  <c r="Y2617" i="12"/>
  <c r="B750" i="14"/>
  <c r="B749" i="15"/>
  <c r="B632" i="15"/>
  <c r="B633" i="14"/>
  <c r="G1008" i="12"/>
  <c r="Y1338" i="12"/>
  <c r="G157" i="12"/>
  <c r="Y1170" i="12"/>
  <c r="Y2145" i="12"/>
  <c r="H148" i="12" l="1"/>
  <c r="AA148" i="12"/>
  <c r="H494" i="14"/>
  <c r="I494" i="14"/>
  <c r="J425" i="14"/>
  <c r="A426" i="14"/>
  <c r="J198" i="14"/>
  <c r="A199" i="14"/>
  <c r="J257" i="14"/>
  <c r="A258" i="14"/>
  <c r="N117" i="14"/>
  <c r="E117" i="14"/>
  <c r="A1040" i="14"/>
  <c r="J1039" i="14"/>
  <c r="A632" i="14"/>
  <c r="J631" i="14"/>
  <c r="A1365" i="14"/>
  <c r="J1364" i="14"/>
  <c r="A2404" i="14"/>
  <c r="J2403" i="14"/>
  <c r="J1193" i="14"/>
  <c r="A1194" i="14"/>
  <c r="H850" i="12"/>
  <c r="J1746" i="14"/>
  <c r="A1747" i="14"/>
  <c r="A2170" i="14"/>
  <c r="J2169" i="14"/>
  <c r="J334" i="14"/>
  <c r="A335" i="14"/>
  <c r="M166" i="12"/>
  <c r="N166" i="12" s="1"/>
  <c r="O165" i="12"/>
  <c r="J1550" i="14"/>
  <c r="A1551" i="14"/>
  <c r="Z579" i="12"/>
  <c r="P579" i="12"/>
  <c r="AC579" i="12" s="1"/>
  <c r="K495" i="14" s="1"/>
  <c r="D495" i="15" s="1"/>
  <c r="F580" i="12"/>
  <c r="AA580" i="12" s="1"/>
  <c r="H580" i="12"/>
  <c r="A889" i="14"/>
  <c r="J888" i="14"/>
  <c r="A754" i="14"/>
  <c r="J753" i="14"/>
  <c r="Y381" i="12"/>
  <c r="H2131" i="12"/>
  <c r="AA2131" i="12"/>
  <c r="F1918" i="14" s="1"/>
  <c r="N1917" i="14"/>
  <c r="AB2130" i="12"/>
  <c r="C1917" i="14" s="1"/>
  <c r="C1917" i="15" s="1"/>
  <c r="E1917" i="14"/>
  <c r="H1154" i="12"/>
  <c r="N1005" i="14"/>
  <c r="E1005" i="14"/>
  <c r="AB1153" i="12"/>
  <c r="C1005" i="14" s="1"/>
  <c r="C1005" i="15" s="1"/>
  <c r="N729" i="14"/>
  <c r="E729" i="14"/>
  <c r="H729" i="14" s="1"/>
  <c r="O1166" i="12"/>
  <c r="M1167" i="12"/>
  <c r="N1167" i="12" s="1"/>
  <c r="O296" i="12"/>
  <c r="M297" i="12"/>
  <c r="N297" i="12" s="1"/>
  <c r="E309" i="14"/>
  <c r="N309" i="14"/>
  <c r="M592" i="12"/>
  <c r="N592" i="12" s="1"/>
  <c r="O591" i="12"/>
  <c r="O1007" i="12"/>
  <c r="M1008" i="12"/>
  <c r="N1008" i="12" s="1"/>
  <c r="I859" i="14"/>
  <c r="H859" i="14"/>
  <c r="O859" i="12"/>
  <c r="M860" i="12"/>
  <c r="N860" i="12" s="1"/>
  <c r="P2600" i="12"/>
  <c r="AC2600" i="12" s="1"/>
  <c r="K2367" i="14" s="1"/>
  <c r="D2367" i="15" s="1"/>
  <c r="Z2600" i="12"/>
  <c r="F2601" i="12"/>
  <c r="I2136" i="14"/>
  <c r="H2136" i="14"/>
  <c r="M1926" i="12"/>
  <c r="N1926" i="12" s="1"/>
  <c r="O1925" i="12"/>
  <c r="F392" i="14"/>
  <c r="M225" i="12"/>
  <c r="N225" i="12" s="1"/>
  <c r="O224" i="12"/>
  <c r="B196" i="15"/>
  <c r="B197" i="14"/>
  <c r="I728" i="14"/>
  <c r="H728" i="14"/>
  <c r="P850" i="12"/>
  <c r="AC850" i="12" s="1"/>
  <c r="K730" i="14" s="1"/>
  <c r="D730" i="15" s="1"/>
  <c r="F851" i="12"/>
  <c r="AA851" i="12" s="1"/>
  <c r="F1504" i="12"/>
  <c r="P1503" i="12"/>
  <c r="AC1503" i="12" s="1"/>
  <c r="K1335" i="14" s="1"/>
  <c r="D1335" i="15" s="1"/>
  <c r="Z1503" i="12"/>
  <c r="O2372" i="12"/>
  <c r="M2373" i="12"/>
  <c r="N2373" i="12" s="1"/>
  <c r="AA996" i="12"/>
  <c r="F861" i="14" s="1"/>
  <c r="H996" i="12"/>
  <c r="I2366" i="14"/>
  <c r="H2366" i="14"/>
  <c r="M385" i="12"/>
  <c r="N385" i="12" s="1"/>
  <c r="O384" i="12"/>
  <c r="E1520" i="14"/>
  <c r="N1520" i="14"/>
  <c r="AB1705" i="12"/>
  <c r="C1520" i="14" s="1"/>
  <c r="C1520" i="15" s="1"/>
  <c r="M720" i="12"/>
  <c r="N720" i="12" s="1"/>
  <c r="O719" i="12"/>
  <c r="AB370" i="12"/>
  <c r="C309" i="14" s="1"/>
  <c r="C309" i="15" s="1"/>
  <c r="Z707" i="12"/>
  <c r="F708" i="12"/>
  <c r="AA708" i="12" s="1"/>
  <c r="P707" i="12"/>
  <c r="AC707" i="12" s="1"/>
  <c r="K604" i="14" s="1"/>
  <c r="D604" i="15" s="1"/>
  <c r="I603" i="14"/>
  <c r="H603" i="14"/>
  <c r="O480" i="12"/>
  <c r="M481" i="12"/>
  <c r="N481" i="12" s="1"/>
  <c r="I1712" i="14"/>
  <c r="H1712" i="14"/>
  <c r="I1166" i="14"/>
  <c r="H1166" i="14"/>
  <c r="Z1326" i="12"/>
  <c r="P1326" i="12"/>
  <c r="AC1326" i="12" s="1"/>
  <c r="K1167" i="14" s="1"/>
  <c r="D1167" i="15" s="1"/>
  <c r="F1327" i="12"/>
  <c r="H391" i="14"/>
  <c r="I391" i="14"/>
  <c r="Z371" i="12"/>
  <c r="F372" i="12"/>
  <c r="AA372" i="12" s="1"/>
  <c r="P371" i="12"/>
  <c r="AC371" i="12" s="1"/>
  <c r="K310" i="14" s="1"/>
  <c r="D310" i="15" s="1"/>
  <c r="H372" i="12"/>
  <c r="AB371" i="12"/>
  <c r="C310" i="14" s="1"/>
  <c r="C310" i="15" s="1"/>
  <c r="F310" i="14"/>
  <c r="M1515" i="12"/>
  <c r="N1515" i="12" s="1"/>
  <c r="O1514" i="12"/>
  <c r="M1716" i="12"/>
  <c r="N1716" i="12" s="1"/>
  <c r="O1715" i="12"/>
  <c r="O2141" i="12"/>
  <c r="M2142" i="12"/>
  <c r="N2142" i="12" s="1"/>
  <c r="M1338" i="12"/>
  <c r="N1338" i="12" s="1"/>
  <c r="O1337" i="12"/>
  <c r="M2612" i="12"/>
  <c r="N2612" i="12" s="1"/>
  <c r="O2611" i="12"/>
  <c r="F1914" i="12"/>
  <c r="Z1913" i="12"/>
  <c r="P1913" i="12"/>
  <c r="AC1913" i="12" s="1"/>
  <c r="K1713" i="14" s="1"/>
  <c r="D1713" i="15" s="1"/>
  <c r="A1950" i="14"/>
  <c r="J1949" i="14"/>
  <c r="F466" i="12"/>
  <c r="P465" i="12"/>
  <c r="AC465" i="12" s="1"/>
  <c r="K392" i="14" s="1"/>
  <c r="D392" i="15" s="1"/>
  <c r="Z465" i="12"/>
  <c r="AB465" i="12" s="1"/>
  <c r="C392" i="14" s="1"/>
  <c r="C392" i="15" s="1"/>
  <c r="A519" i="14"/>
  <c r="J518" i="14"/>
  <c r="I1334" i="14"/>
  <c r="H1334" i="14"/>
  <c r="E860" i="14"/>
  <c r="N860" i="14"/>
  <c r="Z2361" i="12"/>
  <c r="F2362" i="12"/>
  <c r="P2361" i="12"/>
  <c r="AC2361" i="12" s="1"/>
  <c r="K2137" i="14" s="1"/>
  <c r="D2137" i="15" s="1"/>
  <c r="Z1706" i="12"/>
  <c r="P1706" i="12"/>
  <c r="AC1706" i="12" s="1"/>
  <c r="K1521" i="14" s="1"/>
  <c r="D1521" i="15" s="1"/>
  <c r="F1707" i="12"/>
  <c r="AA1707" i="12" s="1"/>
  <c r="F1521" i="14"/>
  <c r="AB1706" i="12"/>
  <c r="C1521" i="14" s="1"/>
  <c r="C1521" i="15" s="1"/>
  <c r="AB849" i="12"/>
  <c r="C729" i="14" s="1"/>
  <c r="C729" i="15" s="1"/>
  <c r="Z850" i="12"/>
  <c r="E471" i="12"/>
  <c r="G471" i="12" s="1"/>
  <c r="B520" i="15"/>
  <c r="B521" i="14"/>
  <c r="E102" i="12"/>
  <c r="AA102" i="12" s="1"/>
  <c r="F83" i="14" s="1"/>
  <c r="AB101" i="12"/>
  <c r="C82" i="14" s="1"/>
  <c r="C82" i="15" s="1"/>
  <c r="D397" i="14"/>
  <c r="I82" i="14"/>
  <c r="I81" i="14"/>
  <c r="D82" i="14"/>
  <c r="H82" i="14"/>
  <c r="D169" i="14"/>
  <c r="E169" i="14"/>
  <c r="E712" i="12"/>
  <c r="Y711" i="12"/>
  <c r="Y864" i="12"/>
  <c r="D744" i="14" s="1"/>
  <c r="G208" i="12"/>
  <c r="AA208" i="12"/>
  <c r="Y865" i="12"/>
  <c r="D745" i="14" s="1"/>
  <c r="E866" i="12"/>
  <c r="G866" i="12" s="1"/>
  <c r="Y866" i="12" s="1"/>
  <c r="D746" i="14" s="1"/>
  <c r="AB207" i="12"/>
  <c r="C169" i="14" s="1"/>
  <c r="C169" i="15" s="1"/>
  <c r="G2618" i="12"/>
  <c r="Y2618" i="12" s="1"/>
  <c r="G2146" i="12"/>
  <c r="Y2146" i="12" s="1"/>
  <c r="D1933" i="14" s="1"/>
  <c r="Y1510" i="12"/>
  <c r="E1511" i="12"/>
  <c r="G1339" i="12"/>
  <c r="Y1339" i="12" s="1"/>
  <c r="G1171" i="12"/>
  <c r="Y1171" i="12" s="1"/>
  <c r="D1023" i="14" s="1"/>
  <c r="H237" i="14"/>
  <c r="I237" i="14"/>
  <c r="F285" i="12"/>
  <c r="Z284" i="12"/>
  <c r="P284" i="12"/>
  <c r="AC284" i="12" s="1"/>
  <c r="K238" i="14" s="1"/>
  <c r="D238" i="15" s="1"/>
  <c r="D1727" i="14"/>
  <c r="D2385" i="14"/>
  <c r="D510" i="14"/>
  <c r="D1180" i="14"/>
  <c r="E158" i="12"/>
  <c r="Y157" i="12"/>
  <c r="D1932" i="14"/>
  <c r="D1179" i="14"/>
  <c r="E1009" i="12"/>
  <c r="G1009" i="12" s="1"/>
  <c r="Y1009" i="12" s="1"/>
  <c r="Y1008" i="12"/>
  <c r="B634" i="14"/>
  <c r="B633" i="15"/>
  <c r="D509" i="14"/>
  <c r="E1722" i="12"/>
  <c r="G1722" i="12" s="1"/>
  <c r="Y1722" i="12" s="1"/>
  <c r="B143" i="14"/>
  <c r="B142" i="15"/>
  <c r="B330" i="15"/>
  <c r="B331" i="14"/>
  <c r="B2399" i="14"/>
  <c r="B2398" i="15"/>
  <c r="B1191" i="15"/>
  <c r="B1192" i="14"/>
  <c r="B256" i="14"/>
  <c r="B255" i="15"/>
  <c r="B2166" i="15"/>
  <c r="B2167" i="14"/>
  <c r="B1546" i="14"/>
  <c r="B1545" i="15"/>
  <c r="G2376" i="12"/>
  <c r="H214" i="12"/>
  <c r="G382" i="12"/>
  <c r="G294" i="12"/>
  <c r="D1022" i="14"/>
  <c r="D320" i="14"/>
  <c r="B751" i="14"/>
  <c r="B750" i="15"/>
  <c r="D2384" i="14"/>
  <c r="E2619" i="12"/>
  <c r="D1726" i="14"/>
  <c r="E1928" i="12"/>
  <c r="B885" i="15"/>
  <c r="B886" i="14"/>
  <c r="B1033" i="15"/>
  <c r="B1034" i="14"/>
  <c r="D2151" i="14"/>
  <c r="N175" i="14"/>
  <c r="E595" i="12"/>
  <c r="G595" i="12" s="1"/>
  <c r="Y595" i="12" s="1"/>
  <c r="D1535" i="14"/>
  <c r="D1536" i="14"/>
  <c r="B1953" i="14"/>
  <c r="B1952" i="15"/>
  <c r="B1741" i="14"/>
  <c r="B1740" i="15"/>
  <c r="B418" i="14"/>
  <c r="B417" i="15"/>
  <c r="E1340" i="12"/>
  <c r="B1363" i="15"/>
  <c r="B1364" i="14"/>
  <c r="D247" i="14"/>
  <c r="A200" i="14" l="1"/>
  <c r="J199" i="14"/>
  <c r="I729" i="14"/>
  <c r="J754" i="14"/>
  <c r="A755" i="14"/>
  <c r="F496" i="14"/>
  <c r="AB580" i="12"/>
  <c r="C496" i="14" s="1"/>
  <c r="C496" i="15" s="1"/>
  <c r="A1366" i="14"/>
  <c r="J1365" i="14"/>
  <c r="Z580" i="12"/>
  <c r="F581" i="12"/>
  <c r="AA581" i="12" s="1"/>
  <c r="F497" i="14" s="1"/>
  <c r="P580" i="12"/>
  <c r="AC580" i="12" s="1"/>
  <c r="K496" i="14" s="1"/>
  <c r="D496" i="15" s="1"/>
  <c r="J1551" i="14"/>
  <c r="A1552" i="14"/>
  <c r="A336" i="14"/>
  <c r="J335" i="14"/>
  <c r="J1747" i="14"/>
  <c r="A1748" i="14"/>
  <c r="A1195" i="14"/>
  <c r="J1194" i="14"/>
  <c r="J1040" i="14"/>
  <c r="A1041" i="14"/>
  <c r="A259" i="14"/>
  <c r="J258" i="14"/>
  <c r="J426" i="14"/>
  <c r="A427" i="14"/>
  <c r="F118" i="14"/>
  <c r="AB148" i="12"/>
  <c r="C118" i="14" s="1"/>
  <c r="C118" i="15" s="1"/>
  <c r="H1707" i="12"/>
  <c r="Z1707" i="12" s="1"/>
  <c r="J889" i="14"/>
  <c r="A890" i="14"/>
  <c r="AB579" i="12"/>
  <c r="C495" i="14" s="1"/>
  <c r="C495" i="15" s="1"/>
  <c r="E495" i="14"/>
  <c r="N495" i="14"/>
  <c r="M167" i="12"/>
  <c r="N167" i="12" s="1"/>
  <c r="O166" i="12"/>
  <c r="A2171" i="14"/>
  <c r="J2170" i="14"/>
  <c r="J2404" i="14"/>
  <c r="A2405" i="14"/>
  <c r="J632" i="14"/>
  <c r="A633" i="14"/>
  <c r="H117" i="14"/>
  <c r="I117" i="14"/>
  <c r="F149" i="12"/>
  <c r="P148" i="12"/>
  <c r="AC148" i="12" s="1"/>
  <c r="K118" i="14" s="1"/>
  <c r="D118" i="15" s="1"/>
  <c r="Z148" i="12"/>
  <c r="E1172" i="12"/>
  <c r="E2147" i="12"/>
  <c r="I1917" i="14"/>
  <c r="H1917" i="14"/>
  <c r="P2131" i="12"/>
  <c r="AC2131" i="12" s="1"/>
  <c r="K1918" i="14" s="1"/>
  <c r="D1918" i="15" s="1"/>
  <c r="F2132" i="12"/>
  <c r="AA2132" i="12" s="1"/>
  <c r="F1919" i="14" s="1"/>
  <c r="Z2131" i="12"/>
  <c r="I1005" i="14"/>
  <c r="H1005" i="14"/>
  <c r="Z1154" i="12"/>
  <c r="P1154" i="12"/>
  <c r="AC1154" i="12" s="1"/>
  <c r="K1006" i="14" s="1"/>
  <c r="D1006" i="15" s="1"/>
  <c r="F1155" i="12"/>
  <c r="Y471" i="12"/>
  <c r="D398" i="14" s="1"/>
  <c r="E472" i="12"/>
  <c r="H708" i="12"/>
  <c r="F709" i="12" s="1"/>
  <c r="AA709" i="12" s="1"/>
  <c r="M593" i="12"/>
  <c r="N593" i="12" s="1"/>
  <c r="O592" i="12"/>
  <c r="E1522" i="14"/>
  <c r="N1522" i="14"/>
  <c r="N2137" i="14"/>
  <c r="AB2361" i="12"/>
  <c r="C2137" i="14" s="1"/>
  <c r="C2137" i="15" s="1"/>
  <c r="E2137" i="14"/>
  <c r="I860" i="14"/>
  <c r="H860" i="14"/>
  <c r="A520" i="14"/>
  <c r="J519" i="14"/>
  <c r="H466" i="12"/>
  <c r="AA466" i="12"/>
  <c r="A1951" i="14"/>
  <c r="J1950" i="14"/>
  <c r="AB1913" i="12"/>
  <c r="C1713" i="14" s="1"/>
  <c r="C1713" i="15" s="1"/>
  <c r="N1713" i="14"/>
  <c r="E1713" i="14"/>
  <c r="O2142" i="12"/>
  <c r="M2143" i="12"/>
  <c r="N2143" i="12" s="1"/>
  <c r="Z372" i="12"/>
  <c r="P372" i="12"/>
  <c r="AC372" i="12" s="1"/>
  <c r="K311" i="14" s="1"/>
  <c r="D311" i="15" s="1"/>
  <c r="F373" i="12"/>
  <c r="AA373" i="12" s="1"/>
  <c r="F312" i="14" s="1"/>
  <c r="F311" i="14"/>
  <c r="AB372" i="12"/>
  <c r="C311" i="14" s="1"/>
  <c r="C311" i="15" s="1"/>
  <c r="H1327" i="12"/>
  <c r="AA1327" i="12"/>
  <c r="F1168" i="14" s="1"/>
  <c r="N1167" i="14"/>
  <c r="AB1326" i="12"/>
  <c r="C1167" i="14" s="1"/>
  <c r="C1167" i="15" s="1"/>
  <c r="E1167" i="14"/>
  <c r="N604" i="14"/>
  <c r="E604" i="14"/>
  <c r="AB707" i="12"/>
  <c r="C604" i="14" s="1"/>
  <c r="C604" i="15" s="1"/>
  <c r="I1520" i="14"/>
  <c r="H1520" i="14"/>
  <c r="O385" i="12"/>
  <c r="M386" i="12"/>
  <c r="N386" i="12" s="1"/>
  <c r="F731" i="14"/>
  <c r="M226" i="12"/>
  <c r="N226" i="12" s="1"/>
  <c r="O225" i="12"/>
  <c r="M1927" i="12"/>
  <c r="N1927" i="12" s="1"/>
  <c r="O1926" i="12"/>
  <c r="E2367" i="14"/>
  <c r="AB2600" i="12"/>
  <c r="C2367" i="14" s="1"/>
  <c r="C2367" i="15" s="1"/>
  <c r="N2367" i="14"/>
  <c r="O860" i="12"/>
  <c r="M861" i="12"/>
  <c r="N861" i="12" s="1"/>
  <c r="O1008" i="12"/>
  <c r="M1009" i="12"/>
  <c r="N1009" i="12" s="1"/>
  <c r="I309" i="14"/>
  <c r="H309" i="14"/>
  <c r="AB850" i="12"/>
  <c r="C730" i="14" s="1"/>
  <c r="C730" i="15" s="1"/>
  <c r="E730" i="14"/>
  <c r="N730" i="14"/>
  <c r="P1707" i="12"/>
  <c r="AC1707" i="12" s="1"/>
  <c r="K1522" i="14" s="1"/>
  <c r="D1522" i="15" s="1"/>
  <c r="F1708" i="12"/>
  <c r="AA1708" i="12" s="1"/>
  <c r="F1522" i="14"/>
  <c r="AB1707" i="12"/>
  <c r="C1522" i="14" s="1"/>
  <c r="C1522" i="15" s="1"/>
  <c r="N1521" i="14"/>
  <c r="E1521" i="14"/>
  <c r="I1521" i="14" s="1"/>
  <c r="AA2362" i="12"/>
  <c r="H2362" i="12"/>
  <c r="N392" i="14"/>
  <c r="E392" i="14"/>
  <c r="AA1914" i="12"/>
  <c r="H1914" i="12"/>
  <c r="M2613" i="12"/>
  <c r="N2613" i="12" s="1"/>
  <c r="O2612" i="12"/>
  <c r="M1339" i="12"/>
  <c r="N1339" i="12" s="1"/>
  <c r="O1338" i="12"/>
  <c r="O1716" i="12"/>
  <c r="M1717" i="12"/>
  <c r="N1717" i="12" s="1"/>
  <c r="M1516" i="12"/>
  <c r="N1516" i="12" s="1"/>
  <c r="O1515" i="12"/>
  <c r="E310" i="14"/>
  <c r="N310" i="14"/>
  <c r="O481" i="12"/>
  <c r="M482" i="12"/>
  <c r="N482" i="12" s="1"/>
  <c r="F605" i="14"/>
  <c r="M721" i="12"/>
  <c r="N721" i="12" s="1"/>
  <c r="O720" i="12"/>
  <c r="F997" i="12"/>
  <c r="Z996" i="12"/>
  <c r="P996" i="12"/>
  <c r="AC996" i="12" s="1"/>
  <c r="K861" i="14" s="1"/>
  <c r="D861" i="15" s="1"/>
  <c r="M2374" i="12"/>
  <c r="N2374" i="12" s="1"/>
  <c r="O2373" i="12"/>
  <c r="N1335" i="14"/>
  <c r="AB1503" i="12"/>
  <c r="C1335" i="14" s="1"/>
  <c r="C1335" i="15" s="1"/>
  <c r="E1335" i="14"/>
  <c r="H1504" i="12"/>
  <c r="AA1504" i="12"/>
  <c r="F1336" i="14" s="1"/>
  <c r="B198" i="14"/>
  <c r="B197" i="15"/>
  <c r="H2601" i="12"/>
  <c r="AA2601" i="12"/>
  <c r="M298" i="12"/>
  <c r="N298" i="12" s="1"/>
  <c r="O297" i="12"/>
  <c r="O1167" i="12"/>
  <c r="M1168" i="12"/>
  <c r="N1168" i="12" s="1"/>
  <c r="H730" i="14"/>
  <c r="I730" i="14"/>
  <c r="H851" i="12"/>
  <c r="B521" i="15"/>
  <c r="B522" i="14"/>
  <c r="G102" i="12"/>
  <c r="Y102" i="12" s="1"/>
  <c r="H169" i="14"/>
  <c r="I169" i="14"/>
  <c r="Y208" i="12"/>
  <c r="AB208" i="12" s="1"/>
  <c r="C170" i="14" s="1"/>
  <c r="C170" i="15" s="1"/>
  <c r="E209" i="12"/>
  <c r="AA209" i="12" s="1"/>
  <c r="D608" i="14"/>
  <c r="G712" i="12"/>
  <c r="G472" i="12"/>
  <c r="E867" i="12"/>
  <c r="G867" i="12" s="1"/>
  <c r="F170" i="14"/>
  <c r="G2147" i="12"/>
  <c r="Y2147" i="12" s="1"/>
  <c r="D1934" i="14" s="1"/>
  <c r="G1928" i="12"/>
  <c r="Y1928" i="12" s="1"/>
  <c r="D1728" i="14" s="1"/>
  <c r="D1342" i="14"/>
  <c r="G1511" i="12"/>
  <c r="G1172" i="12"/>
  <c r="Y1172" i="12" s="1"/>
  <c r="D1024" i="14" s="1"/>
  <c r="AA285" i="12"/>
  <c r="H285" i="12"/>
  <c r="E238" i="14"/>
  <c r="N238" i="14"/>
  <c r="AB284" i="12"/>
  <c r="C238" i="14" s="1"/>
  <c r="C238" i="15" s="1"/>
  <c r="G158" i="12"/>
  <c r="Y158" i="12" s="1"/>
  <c r="D511" i="14"/>
  <c r="D1537" i="14"/>
  <c r="B1364" i="15"/>
  <c r="B1365" i="14"/>
  <c r="B419" i="14"/>
  <c r="B418" i="15"/>
  <c r="B751" i="15"/>
  <c r="B752" i="14"/>
  <c r="E295" i="12"/>
  <c r="Y294" i="12"/>
  <c r="E383" i="12"/>
  <c r="Y382" i="12"/>
  <c r="F215" i="12"/>
  <c r="H215" i="12" s="1"/>
  <c r="P214" i="12"/>
  <c r="AC214" i="12" s="1"/>
  <c r="K176" i="14" s="1"/>
  <c r="D176" i="15" s="1"/>
  <c r="Z214" i="12"/>
  <c r="B1546" i="15"/>
  <c r="B1547" i="14"/>
  <c r="B256" i="15"/>
  <c r="B257" i="14"/>
  <c r="B2400" i="14"/>
  <c r="B2399" i="15"/>
  <c r="B144" i="14"/>
  <c r="B143" i="15"/>
  <c r="E1010" i="12"/>
  <c r="G1340" i="12"/>
  <c r="G2619" i="12"/>
  <c r="E1173" i="12"/>
  <c r="B1741" i="15"/>
  <c r="B1742" i="14"/>
  <c r="B1953" i="15"/>
  <c r="B1954" i="14"/>
  <c r="E596" i="12"/>
  <c r="G596" i="12" s="1"/>
  <c r="B1034" i="15"/>
  <c r="B1035" i="14"/>
  <c r="B886" i="15"/>
  <c r="B887" i="14"/>
  <c r="E1929" i="12"/>
  <c r="E2377" i="12"/>
  <c r="Y2376" i="12"/>
  <c r="B2167" i="15"/>
  <c r="B2168" i="14"/>
  <c r="B1192" i="15"/>
  <c r="B1193" i="14"/>
  <c r="B331" i="15"/>
  <c r="B332" i="14"/>
  <c r="E1723" i="12"/>
  <c r="B634" i="15"/>
  <c r="B635" i="14"/>
  <c r="D873" i="14"/>
  <c r="D874" i="14"/>
  <c r="D127" i="14"/>
  <c r="E159" i="12"/>
  <c r="A2406" i="14" l="1"/>
  <c r="J2405" i="14"/>
  <c r="E103" i="12"/>
  <c r="AA103" i="12" s="1"/>
  <c r="F84" i="14" s="1"/>
  <c r="P708" i="12"/>
  <c r="AC708" i="12" s="1"/>
  <c r="K605" i="14" s="1"/>
  <c r="D605" i="15" s="1"/>
  <c r="O167" i="12"/>
  <c r="M168" i="12"/>
  <c r="N168" i="12" s="1"/>
  <c r="A891" i="14"/>
  <c r="J890" i="14"/>
  <c r="J259" i="14"/>
  <c r="A260" i="14"/>
  <c r="E496" i="14"/>
  <c r="H496" i="14" s="1"/>
  <c r="N496" i="14"/>
  <c r="H149" i="12"/>
  <c r="AA149" i="12"/>
  <c r="A634" i="14"/>
  <c r="J633" i="14"/>
  <c r="J427" i="14"/>
  <c r="A428" i="14"/>
  <c r="J1041" i="14"/>
  <c r="A1042" i="14"/>
  <c r="J1195" i="14"/>
  <c r="A1196" i="14"/>
  <c r="J336" i="14"/>
  <c r="A337" i="14"/>
  <c r="A756" i="14"/>
  <c r="J755" i="14"/>
  <c r="N118" i="14"/>
  <c r="E118" i="14"/>
  <c r="A2172" i="14"/>
  <c r="J2171" i="14"/>
  <c r="H495" i="14"/>
  <c r="I495" i="14"/>
  <c r="A1749" i="14"/>
  <c r="J1748" i="14"/>
  <c r="J1552" i="14"/>
  <c r="A1553" i="14"/>
  <c r="H581" i="12"/>
  <c r="A1367" i="14"/>
  <c r="J1366" i="14"/>
  <c r="J200" i="14"/>
  <c r="A201" i="14"/>
  <c r="Z708" i="12"/>
  <c r="AB708" i="12" s="1"/>
  <c r="C605" i="14" s="1"/>
  <c r="C605" i="15" s="1"/>
  <c r="H2132" i="12"/>
  <c r="AB2131" i="12"/>
  <c r="C1918" i="14" s="1"/>
  <c r="C1918" i="15" s="1"/>
  <c r="E1918" i="14"/>
  <c r="N1918" i="14"/>
  <c r="AA1155" i="12"/>
  <c r="F1007" i="14" s="1"/>
  <c r="H1155" i="12"/>
  <c r="AB1154" i="12"/>
  <c r="C1006" i="14" s="1"/>
  <c r="C1006" i="15" s="1"/>
  <c r="E1006" i="14"/>
  <c r="N1006" i="14"/>
  <c r="D128" i="14"/>
  <c r="M483" i="12"/>
  <c r="N483" i="12" s="1"/>
  <c r="O482" i="12"/>
  <c r="O226" i="12"/>
  <c r="M227" i="12"/>
  <c r="N227" i="12" s="1"/>
  <c r="O2613" i="12"/>
  <c r="M2614" i="12"/>
  <c r="N2614" i="12" s="1"/>
  <c r="Z851" i="12"/>
  <c r="P851" i="12"/>
  <c r="AC851" i="12" s="1"/>
  <c r="K731" i="14" s="1"/>
  <c r="D731" i="15" s="1"/>
  <c r="F852" i="12"/>
  <c r="AA852" i="12" s="1"/>
  <c r="O298" i="12"/>
  <c r="M299" i="12"/>
  <c r="N299" i="12" s="1"/>
  <c r="Z2601" i="12"/>
  <c r="F2602" i="12"/>
  <c r="P2601" i="12"/>
  <c r="AC2601" i="12" s="1"/>
  <c r="K2368" i="14" s="1"/>
  <c r="D2368" i="15" s="1"/>
  <c r="B199" i="14"/>
  <c r="B198" i="15"/>
  <c r="Z1504" i="12"/>
  <c r="F1505" i="12"/>
  <c r="P1504" i="12"/>
  <c r="AC1504" i="12" s="1"/>
  <c r="K1336" i="14" s="1"/>
  <c r="D1336" i="15" s="1"/>
  <c r="AA997" i="12"/>
  <c r="H997" i="12"/>
  <c r="O721" i="12"/>
  <c r="M722" i="12"/>
  <c r="N722" i="12" s="1"/>
  <c r="O1516" i="12"/>
  <c r="M1517" i="12"/>
  <c r="N1517" i="12" s="1"/>
  <c r="M1340" i="12"/>
  <c r="N1340" i="12" s="1"/>
  <c r="O1339" i="12"/>
  <c r="F1714" i="14"/>
  <c r="F2138" i="14"/>
  <c r="M1010" i="12"/>
  <c r="N1010" i="12" s="1"/>
  <c r="O1009" i="12"/>
  <c r="M862" i="12"/>
  <c r="N862" i="12" s="1"/>
  <c r="O861" i="12"/>
  <c r="H2367" i="14"/>
  <c r="I2367" i="14"/>
  <c r="M1928" i="12"/>
  <c r="N1928" i="12" s="1"/>
  <c r="O1927" i="12"/>
  <c r="M387" i="12"/>
  <c r="N387" i="12" s="1"/>
  <c r="O386" i="12"/>
  <c r="H1167" i="14"/>
  <c r="I1167" i="14"/>
  <c r="F1328" i="12"/>
  <c r="Z1327" i="12"/>
  <c r="P1327" i="12"/>
  <c r="AC1327" i="12" s="1"/>
  <c r="K1168" i="14" s="1"/>
  <c r="D1168" i="15" s="1"/>
  <c r="N311" i="14"/>
  <c r="E311" i="14"/>
  <c r="H311" i="14" s="1"/>
  <c r="F393" i="14"/>
  <c r="I2137" i="14"/>
  <c r="H2137" i="14"/>
  <c r="O593" i="12"/>
  <c r="M594" i="12"/>
  <c r="N594" i="12" s="1"/>
  <c r="H1708" i="12"/>
  <c r="H310" i="14"/>
  <c r="H1522" i="14"/>
  <c r="H709" i="12"/>
  <c r="H373" i="12"/>
  <c r="E605" i="14"/>
  <c r="H605" i="14" s="1"/>
  <c r="O1168" i="12"/>
  <c r="M1169" i="12"/>
  <c r="N1169" i="12" s="1"/>
  <c r="F2368" i="14"/>
  <c r="AB2601" i="12"/>
  <c r="C2368" i="14" s="1"/>
  <c r="C2368" i="15" s="1"/>
  <c r="H1335" i="14"/>
  <c r="I1335" i="14"/>
  <c r="M2375" i="12"/>
  <c r="N2375" i="12" s="1"/>
  <c r="O2374" i="12"/>
  <c r="N861" i="14"/>
  <c r="E861" i="14"/>
  <c r="AB996" i="12"/>
  <c r="C861" i="14" s="1"/>
  <c r="C861" i="15" s="1"/>
  <c r="O1717" i="12"/>
  <c r="M1718" i="12"/>
  <c r="N1718" i="12" s="1"/>
  <c r="P1914" i="12"/>
  <c r="AC1914" i="12" s="1"/>
  <c r="K1714" i="14" s="1"/>
  <c r="D1714" i="15" s="1"/>
  <c r="F1915" i="12"/>
  <c r="Z1914" i="12"/>
  <c r="I392" i="14"/>
  <c r="H392" i="14"/>
  <c r="Z2362" i="12"/>
  <c r="AB2362" i="12" s="1"/>
  <c r="C2138" i="14" s="1"/>
  <c r="C2138" i="15" s="1"/>
  <c r="F2363" i="12"/>
  <c r="P2362" i="12"/>
  <c r="AC2362" i="12" s="1"/>
  <c r="K2138" i="14" s="1"/>
  <c r="D2138" i="15" s="1"/>
  <c r="F1523" i="14"/>
  <c r="H604" i="14"/>
  <c r="I605" i="14"/>
  <c r="I604" i="14"/>
  <c r="F606" i="14"/>
  <c r="M2144" i="12"/>
  <c r="N2144" i="12" s="1"/>
  <c r="O2143" i="12"/>
  <c r="I1713" i="14"/>
  <c r="H1713" i="14"/>
  <c r="J1951" i="14"/>
  <c r="A1952" i="14"/>
  <c r="F467" i="12"/>
  <c r="P466" i="12"/>
  <c r="AC466" i="12" s="1"/>
  <c r="K393" i="14" s="1"/>
  <c r="D393" i="15" s="1"/>
  <c r="Z466" i="12"/>
  <c r="AB466" i="12" s="1"/>
  <c r="C393" i="14" s="1"/>
  <c r="C393" i="15" s="1"/>
  <c r="J520" i="14"/>
  <c r="A521" i="14"/>
  <c r="I310" i="14"/>
  <c r="H1521" i="14"/>
  <c r="I1522" i="14"/>
  <c r="B522" i="15"/>
  <c r="B523" i="14"/>
  <c r="E2148" i="12"/>
  <c r="G2148" i="12" s="1"/>
  <c r="Y2148" i="12" s="1"/>
  <c r="D1935" i="14" s="1"/>
  <c r="G209" i="12"/>
  <c r="E210" i="12" s="1"/>
  <c r="AA210" i="12" s="1"/>
  <c r="E83" i="14"/>
  <c r="D83" i="14"/>
  <c r="AB102" i="12"/>
  <c r="C83" i="14" s="1"/>
  <c r="C83" i="15" s="1"/>
  <c r="E713" i="12"/>
  <c r="Y712" i="12"/>
  <c r="Y867" i="12"/>
  <c r="D747" i="14" s="1"/>
  <c r="E868" i="12"/>
  <c r="G868" i="12" s="1"/>
  <c r="E473" i="12"/>
  <c r="Y472" i="12"/>
  <c r="F171" i="14"/>
  <c r="D170" i="14"/>
  <c r="E170" i="14"/>
  <c r="E1512" i="12"/>
  <c r="G1512" i="12" s="1"/>
  <c r="Y1511" i="12"/>
  <c r="G1010" i="12"/>
  <c r="E1011" i="12" s="1"/>
  <c r="H238" i="14"/>
  <c r="I238" i="14"/>
  <c r="F239" i="14"/>
  <c r="F286" i="12"/>
  <c r="AA286" i="12" s="1"/>
  <c r="Z285" i="12"/>
  <c r="AB285" i="12" s="1"/>
  <c r="C239" i="14" s="1"/>
  <c r="C239" i="15" s="1"/>
  <c r="P285" i="12"/>
  <c r="AC285" i="12" s="1"/>
  <c r="K239" i="14" s="1"/>
  <c r="D239" i="15" s="1"/>
  <c r="B635" i="15"/>
  <c r="B636" i="14"/>
  <c r="B333" i="14"/>
  <c r="B332" i="15"/>
  <c r="B1194" i="14"/>
  <c r="B1193" i="15"/>
  <c r="B2168" i="15"/>
  <c r="B2169" i="14"/>
  <c r="D2152" i="14"/>
  <c r="B888" i="14"/>
  <c r="B887" i="15"/>
  <c r="B1036" i="14"/>
  <c r="B1035" i="15"/>
  <c r="E597" i="12"/>
  <c r="G597" i="12" s="1"/>
  <c r="B1955" i="14"/>
  <c r="B1954" i="15"/>
  <c r="B1743" i="14"/>
  <c r="B1742" i="15"/>
  <c r="E2620" i="12"/>
  <c r="Y2619" i="12"/>
  <c r="E1341" i="12"/>
  <c r="G1341" i="12" s="1"/>
  <c r="Y1341" i="12" s="1"/>
  <c r="Y1340" i="12"/>
  <c r="B258" i="14"/>
  <c r="B257" i="15"/>
  <c r="F216" i="12"/>
  <c r="P215" i="12"/>
  <c r="AC215" i="12" s="1"/>
  <c r="K177" i="14" s="1"/>
  <c r="D177" i="15" s="1"/>
  <c r="D321" i="14"/>
  <c r="D248" i="14"/>
  <c r="B753" i="14"/>
  <c r="B752" i="15"/>
  <c r="B1365" i="15"/>
  <c r="B1366" i="14"/>
  <c r="P32" i="20"/>
  <c r="P4" i="20" s="1"/>
  <c r="B144" i="15"/>
  <c r="B2400" i="15"/>
  <c r="B2401" i="14"/>
  <c r="B1547" i="15"/>
  <c r="B1548" i="14"/>
  <c r="N176" i="14"/>
  <c r="B419" i="15"/>
  <c r="B420" i="14"/>
  <c r="G159" i="12"/>
  <c r="G1723" i="12"/>
  <c r="G2377" i="12"/>
  <c r="G1929" i="12"/>
  <c r="Y596" i="12"/>
  <c r="G1173" i="12"/>
  <c r="Z215" i="12"/>
  <c r="G383" i="12"/>
  <c r="G295" i="12"/>
  <c r="J2172" i="14" l="1"/>
  <c r="A2173" i="14"/>
  <c r="A1197" i="14"/>
  <c r="J1196" i="14"/>
  <c r="J428" i="14"/>
  <c r="A429" i="14"/>
  <c r="F119" i="14"/>
  <c r="Y209" i="12"/>
  <c r="AB209" i="12" s="1"/>
  <c r="C171" i="14" s="1"/>
  <c r="C171" i="15" s="1"/>
  <c r="N605" i="14"/>
  <c r="A202" i="14"/>
  <c r="J201" i="14"/>
  <c r="P581" i="12"/>
  <c r="AC581" i="12" s="1"/>
  <c r="K497" i="14" s="1"/>
  <c r="D497" i="15" s="1"/>
  <c r="F582" i="12"/>
  <c r="AA582" i="12" s="1"/>
  <c r="Z581" i="12"/>
  <c r="J1749" i="14"/>
  <c r="A1750" i="14"/>
  <c r="I496" i="14"/>
  <c r="H118" i="14"/>
  <c r="I118" i="14"/>
  <c r="J756" i="14"/>
  <c r="A757" i="14"/>
  <c r="F150" i="12"/>
  <c r="P149" i="12"/>
  <c r="AC149" i="12" s="1"/>
  <c r="K119" i="14" s="1"/>
  <c r="D119" i="15" s="1"/>
  <c r="Z149" i="12"/>
  <c r="AB149" i="12" s="1"/>
  <c r="C119" i="14" s="1"/>
  <c r="C119" i="15" s="1"/>
  <c r="A261" i="14"/>
  <c r="J260" i="14"/>
  <c r="M169" i="12"/>
  <c r="N169" i="12" s="1"/>
  <c r="O168" i="12"/>
  <c r="A1368" i="14"/>
  <c r="J1367" i="14"/>
  <c r="J891" i="14"/>
  <c r="A892" i="14"/>
  <c r="G103" i="12"/>
  <c r="A1554" i="14"/>
  <c r="J1553" i="14"/>
  <c r="A338" i="14"/>
  <c r="J337" i="14"/>
  <c r="A1043" i="14"/>
  <c r="J1042" i="14"/>
  <c r="J634" i="14"/>
  <c r="A635" i="14"/>
  <c r="J2406" i="14"/>
  <c r="A2407" i="14"/>
  <c r="Y1010" i="12"/>
  <c r="I1918" i="14"/>
  <c r="H1918" i="14"/>
  <c r="F2133" i="12"/>
  <c r="Z2132" i="12"/>
  <c r="P2132" i="12"/>
  <c r="AC2132" i="12" s="1"/>
  <c r="K1919" i="14" s="1"/>
  <c r="D1919" i="15" s="1"/>
  <c r="H852" i="12"/>
  <c r="Z852" i="12" s="1"/>
  <c r="H1006" i="14"/>
  <c r="I1006" i="14"/>
  <c r="F1156" i="12"/>
  <c r="AA1156" i="12" s="1"/>
  <c r="F1008" i="14" s="1"/>
  <c r="Z1155" i="12"/>
  <c r="P1155" i="12"/>
  <c r="AC1155" i="12" s="1"/>
  <c r="K1007" i="14" s="1"/>
  <c r="D1007" i="15" s="1"/>
  <c r="M1341" i="12"/>
  <c r="N1341" i="12" s="1"/>
  <c r="O1340" i="12"/>
  <c r="M723" i="12"/>
  <c r="N723" i="12" s="1"/>
  <c r="O722" i="12"/>
  <c r="E732" i="14"/>
  <c r="N732" i="14"/>
  <c r="H467" i="12"/>
  <c r="AA467" i="12"/>
  <c r="O2144" i="12"/>
  <c r="M2145" i="12"/>
  <c r="N2145" i="12" s="1"/>
  <c r="H2363" i="12"/>
  <c r="AA2363" i="12"/>
  <c r="F2139" i="14" s="1"/>
  <c r="E1714" i="14"/>
  <c r="N1714" i="14"/>
  <c r="H861" i="14"/>
  <c r="I861" i="14"/>
  <c r="M1170" i="12"/>
  <c r="N1170" i="12" s="1"/>
  <c r="O1169" i="12"/>
  <c r="F374" i="12"/>
  <c r="AA374" i="12" s="1"/>
  <c r="Z373" i="12"/>
  <c r="P373" i="12"/>
  <c r="AC373" i="12" s="1"/>
  <c r="K312" i="14" s="1"/>
  <c r="D312" i="15" s="1"/>
  <c r="P1708" i="12"/>
  <c r="AC1708" i="12" s="1"/>
  <c r="K1523" i="14" s="1"/>
  <c r="D1523" i="15" s="1"/>
  <c r="F1709" i="12"/>
  <c r="AA1709" i="12" s="1"/>
  <c r="Z1708" i="12"/>
  <c r="M595" i="12"/>
  <c r="N595" i="12" s="1"/>
  <c r="O594" i="12"/>
  <c r="AA1328" i="12"/>
  <c r="F1169" i="14" s="1"/>
  <c r="H1328" i="12"/>
  <c r="M388" i="12"/>
  <c r="N388" i="12" s="1"/>
  <c r="O387" i="12"/>
  <c r="O1928" i="12"/>
  <c r="M1929" i="12"/>
  <c r="N1929" i="12" s="1"/>
  <c r="O862" i="12"/>
  <c r="M863" i="12"/>
  <c r="N863" i="12" s="1"/>
  <c r="M1011" i="12"/>
  <c r="N1011" i="12" s="1"/>
  <c r="O1010" i="12"/>
  <c r="Z997" i="12"/>
  <c r="AB997" i="12" s="1"/>
  <c r="C862" i="14" s="1"/>
  <c r="C862" i="15" s="1"/>
  <c r="F998" i="12"/>
  <c r="AA998" i="12" s="1"/>
  <c r="F863" i="14" s="1"/>
  <c r="P997" i="12"/>
  <c r="AC997" i="12" s="1"/>
  <c r="K862" i="14" s="1"/>
  <c r="D862" i="15" s="1"/>
  <c r="N1336" i="14"/>
  <c r="E1336" i="14"/>
  <c r="AB1504" i="12"/>
  <c r="C1336" i="14" s="1"/>
  <c r="C1336" i="15" s="1"/>
  <c r="B200" i="14"/>
  <c r="B199" i="15"/>
  <c r="AA2602" i="12"/>
  <c r="F2369" i="14" s="1"/>
  <c r="H2602" i="12"/>
  <c r="O299" i="12"/>
  <c r="M300" i="12"/>
  <c r="N300" i="12" s="1"/>
  <c r="F732" i="14"/>
  <c r="AB852" i="12"/>
  <c r="C732" i="14" s="1"/>
  <c r="C732" i="15" s="1"/>
  <c r="N731" i="14"/>
  <c r="E731" i="14"/>
  <c r="AB851" i="12"/>
  <c r="C731" i="14" s="1"/>
  <c r="C731" i="15" s="1"/>
  <c r="O483" i="12"/>
  <c r="M484" i="12"/>
  <c r="N484" i="12" s="1"/>
  <c r="I311" i="14"/>
  <c r="J521" i="14"/>
  <c r="A522" i="14"/>
  <c r="N393" i="14"/>
  <c r="E393" i="14"/>
  <c r="J1952" i="14"/>
  <c r="A1953" i="14"/>
  <c r="E2138" i="14"/>
  <c r="N2138" i="14"/>
  <c r="H1915" i="12"/>
  <c r="AA1915" i="12"/>
  <c r="F1715" i="14" s="1"/>
  <c r="M1719" i="12"/>
  <c r="N1719" i="12" s="1"/>
  <c r="O1718" i="12"/>
  <c r="O2375" i="12"/>
  <c r="M2376" i="12"/>
  <c r="N2376" i="12" s="1"/>
  <c r="Z709" i="12"/>
  <c r="F710" i="12"/>
  <c r="AA710" i="12" s="1"/>
  <c r="P709" i="12"/>
  <c r="AC709" i="12" s="1"/>
  <c r="K606" i="14" s="1"/>
  <c r="D606" i="15" s="1"/>
  <c r="AB1327" i="12"/>
  <c r="C1168" i="14" s="1"/>
  <c r="C1168" i="15" s="1"/>
  <c r="E1168" i="14"/>
  <c r="N1168" i="14"/>
  <c r="O1517" i="12"/>
  <c r="M1518" i="12"/>
  <c r="N1518" i="12" s="1"/>
  <c r="F862" i="14"/>
  <c r="AA1505" i="12"/>
  <c r="F1337" i="14" s="1"/>
  <c r="H1505" i="12"/>
  <c r="N2368" i="14"/>
  <c r="E2368" i="14"/>
  <c r="F853" i="12"/>
  <c r="AA853" i="12" s="1"/>
  <c r="F733" i="14" s="1"/>
  <c r="P852" i="12"/>
  <c r="AC852" i="12" s="1"/>
  <c r="K732" i="14" s="1"/>
  <c r="D732" i="15" s="1"/>
  <c r="H853" i="12"/>
  <c r="O2614" i="12"/>
  <c r="M2615" i="12"/>
  <c r="N2615" i="12" s="1"/>
  <c r="O227" i="12"/>
  <c r="M228" i="12"/>
  <c r="N228" i="12" s="1"/>
  <c r="AB1914" i="12"/>
  <c r="C1714" i="14" s="1"/>
  <c r="C1714" i="15" s="1"/>
  <c r="H286" i="12"/>
  <c r="Z286" i="12" s="1"/>
  <c r="B524" i="14"/>
  <c r="B523" i="15"/>
  <c r="E2149" i="12"/>
  <c r="H83" i="14"/>
  <c r="I83" i="14"/>
  <c r="I170" i="14"/>
  <c r="H170" i="14"/>
  <c r="G210" i="12"/>
  <c r="Y210" i="12" s="1"/>
  <c r="AB210" i="12" s="1"/>
  <c r="C172" i="14" s="1"/>
  <c r="C172" i="15" s="1"/>
  <c r="D399" i="14"/>
  <c r="E869" i="12"/>
  <c r="G869" i="12" s="1"/>
  <c r="Y868" i="12"/>
  <c r="D748" i="14" s="1"/>
  <c r="D609" i="14"/>
  <c r="G713" i="12"/>
  <c r="F172" i="14"/>
  <c r="D171" i="14"/>
  <c r="E171" i="14"/>
  <c r="G473" i="12"/>
  <c r="D1343" i="14"/>
  <c r="Y1512" i="12"/>
  <c r="E1513" i="12"/>
  <c r="G1513" i="12" s="1"/>
  <c r="Y1513" i="12" s="1"/>
  <c r="G1011" i="12"/>
  <c r="Y1011" i="12" s="1"/>
  <c r="D876" i="14" s="1"/>
  <c r="F240" i="14"/>
  <c r="P286" i="12"/>
  <c r="AC286" i="12" s="1"/>
  <c r="K240" i="14" s="1"/>
  <c r="D240" i="15" s="1"/>
  <c r="E239" i="14"/>
  <c r="N239" i="14"/>
  <c r="H216" i="12"/>
  <c r="F217" i="12" s="1"/>
  <c r="E598" i="12"/>
  <c r="Y597" i="12"/>
  <c r="E384" i="12"/>
  <c r="Y383" i="12"/>
  <c r="E1174" i="12"/>
  <c r="Y1173" i="12"/>
  <c r="E2378" i="12"/>
  <c r="Y2377" i="12"/>
  <c r="E160" i="12"/>
  <c r="Y159" i="12"/>
  <c r="E296" i="12"/>
  <c r="G296" i="12" s="1"/>
  <c r="Y295" i="12"/>
  <c r="N177" i="14"/>
  <c r="D512" i="14"/>
  <c r="E1724" i="12"/>
  <c r="Y1723" i="12"/>
  <c r="B420" i="15"/>
  <c r="B421" i="14"/>
  <c r="B1548" i="15"/>
  <c r="B1549" i="14"/>
  <c r="B2402" i="14"/>
  <c r="B2401" i="15"/>
  <c r="B1366" i="15"/>
  <c r="B1367" i="14"/>
  <c r="B258" i="15"/>
  <c r="B259" i="14"/>
  <c r="D1181" i="14"/>
  <c r="D1182" i="14"/>
  <c r="D2386" i="14"/>
  <c r="B1955" i="15"/>
  <c r="B1956" i="14"/>
  <c r="B1036" i="15"/>
  <c r="B1037" i="14"/>
  <c r="B889" i="14"/>
  <c r="B888" i="15"/>
  <c r="B2169" i="15"/>
  <c r="B2170" i="14"/>
  <c r="B636" i="15"/>
  <c r="B637" i="14"/>
  <c r="D875" i="14"/>
  <c r="E1930" i="12"/>
  <c r="G1930" i="12" s="1"/>
  <c r="Y1930" i="12" s="1"/>
  <c r="Y1929" i="12"/>
  <c r="B754" i="14"/>
  <c r="B753" i="15"/>
  <c r="E1342" i="12"/>
  <c r="B1744" i="14"/>
  <c r="B1743" i="15"/>
  <c r="B1194" i="15"/>
  <c r="B1195" i="14"/>
  <c r="B333" i="15"/>
  <c r="B334" i="14"/>
  <c r="Z216" i="12"/>
  <c r="G2620" i="12"/>
  <c r="G2149" i="12"/>
  <c r="M170" i="12" l="1"/>
  <c r="N170" i="12" s="1"/>
  <c r="O169" i="12"/>
  <c r="A636" i="14"/>
  <c r="J635" i="14"/>
  <c r="A1751" i="14"/>
  <c r="J1750" i="14"/>
  <c r="F498" i="14"/>
  <c r="H582" i="12"/>
  <c r="J1197" i="14"/>
  <c r="A1198" i="14"/>
  <c r="A1555" i="14"/>
  <c r="J1554" i="14"/>
  <c r="A2408" i="14"/>
  <c r="J2407" i="14"/>
  <c r="J338" i="14"/>
  <c r="A339" i="14"/>
  <c r="Y103" i="12"/>
  <c r="E104" i="12"/>
  <c r="A1369" i="14"/>
  <c r="J1368" i="14"/>
  <c r="AB581" i="12"/>
  <c r="C497" i="14" s="1"/>
  <c r="C497" i="15" s="1"/>
  <c r="E497" i="14"/>
  <c r="N497" i="14"/>
  <c r="J429" i="14"/>
  <c r="A430" i="14"/>
  <c r="A2174" i="14"/>
  <c r="J2173" i="14"/>
  <c r="J1043" i="14"/>
  <c r="A1044" i="14"/>
  <c r="N119" i="14"/>
  <c r="E119" i="14"/>
  <c r="A758" i="14"/>
  <c r="J757" i="14"/>
  <c r="J202" i="14"/>
  <c r="A203" i="14"/>
  <c r="A893" i="14"/>
  <c r="J892" i="14"/>
  <c r="J261" i="14"/>
  <c r="A262" i="14"/>
  <c r="H150" i="12"/>
  <c r="AA150" i="12"/>
  <c r="N1919" i="14"/>
  <c r="AB2132" i="12"/>
  <c r="C1919" i="14" s="1"/>
  <c r="C1919" i="15" s="1"/>
  <c r="E1919" i="14"/>
  <c r="P216" i="12"/>
  <c r="AC216" i="12" s="1"/>
  <c r="K178" i="14" s="1"/>
  <c r="D178" i="15" s="1"/>
  <c r="F287" i="12"/>
  <c r="AA287" i="12" s="1"/>
  <c r="F241" i="14" s="1"/>
  <c r="H2133" i="12"/>
  <c r="AA2133" i="12"/>
  <c r="F1920" i="14" s="1"/>
  <c r="H1156" i="12"/>
  <c r="N1007" i="14"/>
  <c r="E1007" i="14"/>
  <c r="AB1155" i="12"/>
  <c r="C1007" i="14" s="1"/>
  <c r="C1007" i="15" s="1"/>
  <c r="H710" i="12"/>
  <c r="H1709" i="12"/>
  <c r="P1709" i="12" s="1"/>
  <c r="AC1709" i="12" s="1"/>
  <c r="K1524" i="14" s="1"/>
  <c r="D1524" i="15" s="1"/>
  <c r="M229" i="12"/>
  <c r="N229" i="12" s="1"/>
  <c r="O228" i="12"/>
  <c r="P853" i="12"/>
  <c r="AC853" i="12" s="1"/>
  <c r="K733" i="14" s="1"/>
  <c r="D733" i="15" s="1"/>
  <c r="F854" i="12"/>
  <c r="AA854" i="12" s="1"/>
  <c r="I1168" i="14"/>
  <c r="H1168" i="14"/>
  <c r="F711" i="12"/>
  <c r="AA711" i="12" s="1"/>
  <c r="P710" i="12"/>
  <c r="AC710" i="12" s="1"/>
  <c r="K607" i="14" s="1"/>
  <c r="D607" i="15" s="1"/>
  <c r="N606" i="14"/>
  <c r="E606" i="14"/>
  <c r="AB709" i="12"/>
  <c r="C606" i="14" s="1"/>
  <c r="C606" i="15" s="1"/>
  <c r="M1720" i="12"/>
  <c r="N1720" i="12" s="1"/>
  <c r="O1719" i="12"/>
  <c r="F1916" i="12"/>
  <c r="Z1915" i="12"/>
  <c r="P1915" i="12"/>
  <c r="AC1915" i="12" s="1"/>
  <c r="K1715" i="14" s="1"/>
  <c r="D1715" i="15" s="1"/>
  <c r="I2138" i="14"/>
  <c r="H2138" i="14"/>
  <c r="O484" i="12"/>
  <c r="M485" i="12"/>
  <c r="N485" i="12" s="1"/>
  <c r="B201" i="14"/>
  <c r="B200" i="15"/>
  <c r="H1336" i="14"/>
  <c r="I1336" i="14"/>
  <c r="O863" i="12"/>
  <c r="M864" i="12"/>
  <c r="N864" i="12" s="1"/>
  <c r="M1930" i="12"/>
  <c r="N1930" i="12" s="1"/>
  <c r="O1929" i="12"/>
  <c r="F1329" i="12"/>
  <c r="Z1328" i="12"/>
  <c r="P1328" i="12"/>
  <c r="AC1328" i="12" s="1"/>
  <c r="K1169" i="14" s="1"/>
  <c r="D1169" i="15" s="1"/>
  <c r="N1523" i="14"/>
  <c r="E1523" i="14"/>
  <c r="AB1708" i="12"/>
  <c r="C1523" i="14" s="1"/>
  <c r="C1523" i="15" s="1"/>
  <c r="F1710" i="12"/>
  <c r="AA1710" i="12" s="1"/>
  <c r="F313" i="14"/>
  <c r="M1171" i="12"/>
  <c r="N1171" i="12" s="1"/>
  <c r="O1170" i="12"/>
  <c r="O2145" i="12"/>
  <c r="M2146" i="12"/>
  <c r="N2146" i="12" s="1"/>
  <c r="F468" i="12"/>
  <c r="P467" i="12"/>
  <c r="AC467" i="12" s="1"/>
  <c r="K394" i="14" s="1"/>
  <c r="D394" i="15" s="1"/>
  <c r="Z467" i="12"/>
  <c r="AB467" i="12" s="1"/>
  <c r="C394" i="14" s="1"/>
  <c r="C394" i="15" s="1"/>
  <c r="O723" i="12"/>
  <c r="M724" i="12"/>
  <c r="N724" i="12" s="1"/>
  <c r="M1342" i="12"/>
  <c r="N1342" i="12" s="1"/>
  <c r="O1341" i="12"/>
  <c r="O2615" i="12"/>
  <c r="M2616" i="12"/>
  <c r="N2616" i="12" s="1"/>
  <c r="H2368" i="14"/>
  <c r="I2368" i="14"/>
  <c r="Z1505" i="12"/>
  <c r="F1506" i="12"/>
  <c r="P1505" i="12"/>
  <c r="AC1505" i="12" s="1"/>
  <c r="K1337" i="14" s="1"/>
  <c r="D1337" i="15" s="1"/>
  <c r="M1519" i="12"/>
  <c r="N1519" i="12" s="1"/>
  <c r="O1518" i="12"/>
  <c r="F607" i="14"/>
  <c r="M2377" i="12"/>
  <c r="N2377" i="12" s="1"/>
  <c r="O2376" i="12"/>
  <c r="J1953" i="14"/>
  <c r="A1954" i="14"/>
  <c r="I393" i="14"/>
  <c r="H393" i="14"/>
  <c r="J522" i="14"/>
  <c r="A523" i="14"/>
  <c r="I731" i="14"/>
  <c r="I732" i="14"/>
  <c r="H731" i="14"/>
  <c r="H732" i="14"/>
  <c r="O300" i="12"/>
  <c r="M301" i="12"/>
  <c r="N301" i="12" s="1"/>
  <c r="F2603" i="12"/>
  <c r="P2602" i="12"/>
  <c r="AC2602" i="12" s="1"/>
  <c r="K2369" i="14" s="1"/>
  <c r="D2369" i="15" s="1"/>
  <c r="Z2602" i="12"/>
  <c r="N862" i="14"/>
  <c r="E862" i="14"/>
  <c r="M1012" i="12"/>
  <c r="N1012" i="12" s="1"/>
  <c r="O1011" i="12"/>
  <c r="O388" i="12"/>
  <c r="M389" i="12"/>
  <c r="N389" i="12" s="1"/>
  <c r="O595" i="12"/>
  <c r="M596" i="12"/>
  <c r="N596" i="12" s="1"/>
  <c r="F1524" i="14"/>
  <c r="N312" i="14"/>
  <c r="AB373" i="12"/>
  <c r="C312" i="14" s="1"/>
  <c r="C312" i="15" s="1"/>
  <c r="E312" i="14"/>
  <c r="H1714" i="14"/>
  <c r="I1714" i="14"/>
  <c r="Z2363" i="12"/>
  <c r="F2364" i="12"/>
  <c r="P2363" i="12"/>
  <c r="AC2363" i="12" s="1"/>
  <c r="K2139" i="14" s="1"/>
  <c r="D2139" i="15" s="1"/>
  <c r="F394" i="14"/>
  <c r="Z853" i="12"/>
  <c r="Z710" i="12"/>
  <c r="AB710" i="12" s="1"/>
  <c r="C607" i="14" s="1"/>
  <c r="C607" i="15" s="1"/>
  <c r="H998" i="12"/>
  <c r="H374" i="12"/>
  <c r="B525" i="14"/>
  <c r="B524" i="15"/>
  <c r="E1012" i="12"/>
  <c r="E211" i="12"/>
  <c r="AA211" i="12" s="1"/>
  <c r="H287" i="12"/>
  <c r="Z287" i="12" s="1"/>
  <c r="AB287" i="12" s="1"/>
  <c r="C241" i="14" s="1"/>
  <c r="C241" i="15" s="1"/>
  <c r="H171" i="14"/>
  <c r="I171" i="14"/>
  <c r="E714" i="12"/>
  <c r="Y713" i="12"/>
  <c r="G211" i="12"/>
  <c r="Y473" i="12"/>
  <c r="E474" i="12"/>
  <c r="D172" i="14"/>
  <c r="E172" i="14"/>
  <c r="E870" i="12"/>
  <c r="G870" i="12" s="1"/>
  <c r="Y869" i="12"/>
  <c r="D749" i="14" s="1"/>
  <c r="G2378" i="12"/>
  <c r="E2379" i="12" s="1"/>
  <c r="G2379" i="12" s="1"/>
  <c r="D1345" i="14"/>
  <c r="E1514" i="12"/>
  <c r="D1344" i="14"/>
  <c r="G1342" i="12"/>
  <c r="Y1342" i="12" s="1"/>
  <c r="G1174" i="12"/>
  <c r="Y1174" i="12" s="1"/>
  <c r="E240" i="14"/>
  <c r="H240" i="14" s="1"/>
  <c r="N240" i="14"/>
  <c r="H239" i="14"/>
  <c r="I240" i="14"/>
  <c r="I239" i="14"/>
  <c r="P287" i="12"/>
  <c r="AC287" i="12" s="1"/>
  <c r="K241" i="14" s="1"/>
  <c r="D241" i="15" s="1"/>
  <c r="AB286" i="12"/>
  <c r="C240" i="14" s="1"/>
  <c r="C240" i="15" s="1"/>
  <c r="H217" i="12"/>
  <c r="Z217" i="12" s="1"/>
  <c r="N179" i="14" s="1"/>
  <c r="G160" i="12"/>
  <c r="D1183" i="14"/>
  <c r="D1026" i="14"/>
  <c r="E2150" i="12"/>
  <c r="Y2149" i="12"/>
  <c r="N178" i="14"/>
  <c r="B334" i="15"/>
  <c r="B335" i="14"/>
  <c r="B1195" i="15"/>
  <c r="B1196" i="14"/>
  <c r="B1745" i="14"/>
  <c r="B1744" i="15"/>
  <c r="E1931" i="12"/>
  <c r="B889" i="15"/>
  <c r="B890" i="14"/>
  <c r="B1549" i="15"/>
  <c r="B1550" i="14"/>
  <c r="B421" i="15"/>
  <c r="B422" i="14"/>
  <c r="E297" i="12"/>
  <c r="G297" i="12" s="1"/>
  <c r="Y297" i="12" s="1"/>
  <c r="E161" i="12"/>
  <c r="G1012" i="12"/>
  <c r="G1724" i="12"/>
  <c r="G384" i="12"/>
  <c r="E2621" i="12"/>
  <c r="Y2620" i="12"/>
  <c r="E1343" i="12"/>
  <c r="B754" i="15"/>
  <c r="B755" i="14"/>
  <c r="D1729" i="14"/>
  <c r="D1730" i="14"/>
  <c r="B638" i="14"/>
  <c r="B637" i="15"/>
  <c r="B2171" i="14"/>
  <c r="B2170" i="15"/>
  <c r="B1038" i="14"/>
  <c r="B1037" i="15"/>
  <c r="B1956" i="15"/>
  <c r="B1957" i="14"/>
  <c r="B259" i="15"/>
  <c r="B260" i="14"/>
  <c r="B1368" i="14"/>
  <c r="B1367" i="15"/>
  <c r="B2403" i="14"/>
  <c r="B2402" i="15"/>
  <c r="D1538" i="14"/>
  <c r="D249" i="14"/>
  <c r="D129" i="14"/>
  <c r="D2153" i="14"/>
  <c r="D1025" i="14"/>
  <c r="E1175" i="12"/>
  <c r="D322" i="14"/>
  <c r="D513" i="14"/>
  <c r="Y296" i="12"/>
  <c r="Y160" i="12"/>
  <c r="Y2378" i="12"/>
  <c r="G598" i="12"/>
  <c r="F151" i="12" l="1"/>
  <c r="P150" i="12"/>
  <c r="AC150" i="12" s="1"/>
  <c r="K120" i="14" s="1"/>
  <c r="D120" i="15" s="1"/>
  <c r="Z150" i="12"/>
  <c r="A1045" i="14"/>
  <c r="J1044" i="14"/>
  <c r="A431" i="14"/>
  <c r="J430" i="14"/>
  <c r="D84" i="14"/>
  <c r="AB103" i="12"/>
  <c r="C84" i="14" s="1"/>
  <c r="C84" i="15" s="1"/>
  <c r="E84" i="14"/>
  <c r="J2408" i="14"/>
  <c r="A2409" i="14"/>
  <c r="J636" i="14"/>
  <c r="A637" i="14"/>
  <c r="J2174" i="14"/>
  <c r="A2175" i="14"/>
  <c r="I497" i="14"/>
  <c r="H497" i="14"/>
  <c r="AA104" i="12"/>
  <c r="F85" i="14" s="1"/>
  <c r="G104" i="12"/>
  <c r="F218" i="12"/>
  <c r="H1710" i="12"/>
  <c r="F1711" i="12" s="1"/>
  <c r="AA1711" i="12" s="1"/>
  <c r="F1526" i="14" s="1"/>
  <c r="A263" i="14"/>
  <c r="J262" i="14"/>
  <c r="J893" i="14"/>
  <c r="A894" i="14"/>
  <c r="J758" i="14"/>
  <c r="A759" i="14"/>
  <c r="A340" i="14"/>
  <c r="J339" i="14"/>
  <c r="P582" i="12"/>
  <c r="AC582" i="12" s="1"/>
  <c r="K498" i="14" s="1"/>
  <c r="D498" i="15" s="1"/>
  <c r="F583" i="12"/>
  <c r="AA583" i="12" s="1"/>
  <c r="H583" i="12"/>
  <c r="Z583" i="12"/>
  <c r="Z582" i="12"/>
  <c r="F120" i="14"/>
  <c r="AB150" i="12"/>
  <c r="C120" i="14" s="1"/>
  <c r="C120" i="15" s="1"/>
  <c r="A1199" i="14"/>
  <c r="J1198" i="14"/>
  <c r="A204" i="14"/>
  <c r="J203" i="14"/>
  <c r="H119" i="14"/>
  <c r="I119" i="14"/>
  <c r="J1369" i="14"/>
  <c r="A1370" i="14"/>
  <c r="A1556" i="14"/>
  <c r="J1555" i="14"/>
  <c r="A1752" i="14"/>
  <c r="J1751" i="14"/>
  <c r="O170" i="12"/>
  <c r="M171" i="12"/>
  <c r="N171" i="12" s="1"/>
  <c r="H1919" i="14"/>
  <c r="I1919" i="14"/>
  <c r="P217" i="12"/>
  <c r="AC217" i="12" s="1"/>
  <c r="K179" i="14" s="1"/>
  <c r="D179" i="15" s="1"/>
  <c r="Z1709" i="12"/>
  <c r="E1524" i="14" s="1"/>
  <c r="H854" i="12"/>
  <c r="Z854" i="12" s="1"/>
  <c r="AB854" i="12" s="1"/>
  <c r="C734" i="14" s="1"/>
  <c r="C734" i="15" s="1"/>
  <c r="F2134" i="12"/>
  <c r="Z2133" i="12"/>
  <c r="P2133" i="12"/>
  <c r="AC2133" i="12" s="1"/>
  <c r="K1920" i="14" s="1"/>
  <c r="D1920" i="15" s="1"/>
  <c r="F288" i="12"/>
  <c r="AA288" i="12" s="1"/>
  <c r="F242" i="14" s="1"/>
  <c r="E241" i="14"/>
  <c r="H711" i="12"/>
  <c r="F712" i="12" s="1"/>
  <c r="H1007" i="14"/>
  <c r="I1007" i="14"/>
  <c r="P1156" i="12"/>
  <c r="AC1156" i="12" s="1"/>
  <c r="K1008" i="14" s="1"/>
  <c r="D1008" i="15" s="1"/>
  <c r="F1157" i="12"/>
  <c r="AA1157" i="12" s="1"/>
  <c r="F1009" i="14" s="1"/>
  <c r="Z1156" i="12"/>
  <c r="N241" i="14"/>
  <c r="M486" i="12"/>
  <c r="N486" i="12" s="1"/>
  <c r="O485" i="12"/>
  <c r="N1524" i="14"/>
  <c r="AB853" i="12"/>
  <c r="C733" i="14" s="1"/>
  <c r="C733" i="15" s="1"/>
  <c r="N733" i="14"/>
  <c r="E733" i="14"/>
  <c r="H2364" i="12"/>
  <c r="AA2364" i="12"/>
  <c r="F2140" i="14" s="1"/>
  <c r="O596" i="12"/>
  <c r="M597" i="12"/>
  <c r="N597" i="12" s="1"/>
  <c r="M1013" i="12"/>
  <c r="N1013" i="12" s="1"/>
  <c r="O1012" i="12"/>
  <c r="M302" i="12"/>
  <c r="N302" i="12" s="1"/>
  <c r="O301" i="12"/>
  <c r="J523" i="14"/>
  <c r="A524" i="14"/>
  <c r="J1954" i="14"/>
  <c r="A1955" i="14"/>
  <c r="AB1505" i="12"/>
  <c r="C1337" i="14" s="1"/>
  <c r="C1337" i="15" s="1"/>
  <c r="N1337" i="14"/>
  <c r="E1337" i="14"/>
  <c r="O1342" i="12"/>
  <c r="M1343" i="12"/>
  <c r="N1343" i="12" s="1"/>
  <c r="H468" i="12"/>
  <c r="AA468" i="12"/>
  <c r="M1172" i="12"/>
  <c r="N1172" i="12" s="1"/>
  <c r="O1171" i="12"/>
  <c r="F1525" i="14"/>
  <c r="I1523" i="14"/>
  <c r="H1523" i="14"/>
  <c r="H1329" i="12"/>
  <c r="AA1329" i="12"/>
  <c r="F1170" i="14" s="1"/>
  <c r="O1930" i="12"/>
  <c r="M1931" i="12"/>
  <c r="N1931" i="12" s="1"/>
  <c r="B201" i="15"/>
  <c r="B202" i="14"/>
  <c r="H1916" i="12"/>
  <c r="AA1916" i="12"/>
  <c r="F1716" i="14" s="1"/>
  <c r="O1720" i="12"/>
  <c r="M1721" i="12"/>
  <c r="N1721" i="12" s="1"/>
  <c r="I606" i="14"/>
  <c r="H606" i="14"/>
  <c r="P854" i="12"/>
  <c r="AC854" i="12" s="1"/>
  <c r="K734" i="14" s="1"/>
  <c r="D734" i="15" s="1"/>
  <c r="M230" i="12"/>
  <c r="N230" i="12" s="1"/>
  <c r="O229" i="12"/>
  <c r="AB1709" i="12"/>
  <c r="C1524" i="14" s="1"/>
  <c r="C1524" i="15" s="1"/>
  <c r="F375" i="12"/>
  <c r="AA375" i="12" s="1"/>
  <c r="F314" i="14" s="1"/>
  <c r="Z374" i="12"/>
  <c r="P374" i="12"/>
  <c r="AC374" i="12" s="1"/>
  <c r="K313" i="14" s="1"/>
  <c r="D313" i="15" s="1"/>
  <c r="P998" i="12"/>
  <c r="AC998" i="12" s="1"/>
  <c r="K863" i="14" s="1"/>
  <c r="D863" i="15" s="1"/>
  <c r="F999" i="12"/>
  <c r="AA999" i="12" s="1"/>
  <c r="Z998" i="12"/>
  <c r="N607" i="14"/>
  <c r="E607" i="14"/>
  <c r="AB2363" i="12"/>
  <c r="C2139" i="14" s="1"/>
  <c r="C2139" i="15" s="1"/>
  <c r="E2139" i="14"/>
  <c r="N2139" i="14"/>
  <c r="I312" i="14"/>
  <c r="H312" i="14"/>
  <c r="O389" i="12"/>
  <c r="M390" i="12"/>
  <c r="N390" i="12" s="1"/>
  <c r="H862" i="14"/>
  <c r="I862" i="14"/>
  <c r="N2369" i="14"/>
  <c r="E2369" i="14"/>
  <c r="AB2602" i="12"/>
  <c r="C2369" i="14" s="1"/>
  <c r="C2369" i="15" s="1"/>
  <c r="AA2603" i="12"/>
  <c r="F2370" i="14" s="1"/>
  <c r="H2603" i="12"/>
  <c r="O2377" i="12"/>
  <c r="M2378" i="12"/>
  <c r="N2378" i="12" s="1"/>
  <c r="O1519" i="12"/>
  <c r="M1520" i="12"/>
  <c r="N1520" i="12" s="1"/>
  <c r="H1506" i="12"/>
  <c r="AA1506" i="12"/>
  <c r="F1338" i="14" s="1"/>
  <c r="M2617" i="12"/>
  <c r="N2617" i="12" s="1"/>
  <c r="O2616" i="12"/>
  <c r="M725" i="12"/>
  <c r="N725" i="12" s="1"/>
  <c r="O724" i="12"/>
  <c r="N394" i="14"/>
  <c r="E394" i="14"/>
  <c r="O2146" i="12"/>
  <c r="M2147" i="12"/>
  <c r="N2147" i="12" s="1"/>
  <c r="N1169" i="14"/>
  <c r="E1169" i="14"/>
  <c r="AB1328" i="12"/>
  <c r="C1169" i="14" s="1"/>
  <c r="C1169" i="15" s="1"/>
  <c r="O864" i="12"/>
  <c r="M865" i="12"/>
  <c r="N865" i="12" s="1"/>
  <c r="AB1915" i="12"/>
  <c r="C1715" i="14" s="1"/>
  <c r="C1715" i="15" s="1"/>
  <c r="N1715" i="14"/>
  <c r="E1715" i="14"/>
  <c r="F608" i="14"/>
  <c r="F734" i="14"/>
  <c r="B525" i="15"/>
  <c r="B526" i="14"/>
  <c r="H288" i="12"/>
  <c r="Z288" i="12" s="1"/>
  <c r="H172" i="14"/>
  <c r="I172" i="14"/>
  <c r="E871" i="12"/>
  <c r="G871" i="12" s="1"/>
  <c r="Y870" i="12"/>
  <c r="D750" i="14" s="1"/>
  <c r="D400" i="14"/>
  <c r="F173" i="14"/>
  <c r="G474" i="12"/>
  <c r="G714" i="12"/>
  <c r="Y211" i="12"/>
  <c r="E212" i="12"/>
  <c r="AA212" i="12" s="1"/>
  <c r="D610" i="14"/>
  <c r="G2150" i="12"/>
  <c r="Y2150" i="12" s="1"/>
  <c r="G1514" i="12"/>
  <c r="G1343" i="12"/>
  <c r="Y1343" i="12" s="1"/>
  <c r="D1184" i="14" s="1"/>
  <c r="I241" i="14"/>
  <c r="H241" i="14"/>
  <c r="H218" i="12"/>
  <c r="Z218" i="12" s="1"/>
  <c r="N180" i="14" s="1"/>
  <c r="D130" i="14"/>
  <c r="E599" i="12"/>
  <c r="G599" i="12" s="1"/>
  <c r="Y598" i="12"/>
  <c r="D2154" i="14"/>
  <c r="D250" i="14"/>
  <c r="B2403" i="15"/>
  <c r="B2404" i="14"/>
  <c r="B1368" i="15"/>
  <c r="B1369" i="14"/>
  <c r="B1039" i="14"/>
  <c r="B1038" i="15"/>
  <c r="B2171" i="15"/>
  <c r="B2172" i="14"/>
  <c r="B638" i="15"/>
  <c r="B639" i="14"/>
  <c r="B755" i="15"/>
  <c r="B756" i="14"/>
  <c r="D2387" i="14"/>
  <c r="B1746" i="14"/>
  <c r="B1745" i="15"/>
  <c r="D1936" i="14"/>
  <c r="G1175" i="12"/>
  <c r="G161" i="12"/>
  <c r="G1931" i="12"/>
  <c r="B260" i="15"/>
  <c r="B261" i="14"/>
  <c r="B1958" i="14"/>
  <c r="B1957" i="15"/>
  <c r="E385" i="12"/>
  <c r="Y384" i="12"/>
  <c r="E1725" i="12"/>
  <c r="Y1724" i="12"/>
  <c r="E1013" i="12"/>
  <c r="Y1012" i="12"/>
  <c r="E2380" i="12"/>
  <c r="G2380" i="12" s="1"/>
  <c r="Y2380" i="12" s="1"/>
  <c r="D251" i="14"/>
  <c r="E298" i="12"/>
  <c r="G298" i="12" s="1"/>
  <c r="B422" i="15"/>
  <c r="B423" i="14"/>
  <c r="B1551" i="14"/>
  <c r="B1550" i="15"/>
  <c r="B890" i="15"/>
  <c r="B891" i="14"/>
  <c r="E32" i="20"/>
  <c r="N32" i="20"/>
  <c r="N4" i="20" s="1"/>
  <c r="C32" i="20"/>
  <c r="C4" i="20" s="1"/>
  <c r="B1196" i="15"/>
  <c r="B1197" i="14"/>
  <c r="B335" i="15"/>
  <c r="B336" i="14"/>
  <c r="G2621" i="12"/>
  <c r="Y2379" i="12"/>
  <c r="H1524" i="14" l="1"/>
  <c r="I1524" i="14"/>
  <c r="N499" i="14"/>
  <c r="E499" i="14"/>
  <c r="A895" i="14"/>
  <c r="J894" i="14"/>
  <c r="A638" i="14"/>
  <c r="J637" i="14"/>
  <c r="A432" i="14"/>
  <c r="J431" i="14"/>
  <c r="E2151" i="12"/>
  <c r="Z1710" i="12"/>
  <c r="N1525" i="14" s="1"/>
  <c r="H1711" i="12"/>
  <c r="A1557" i="14"/>
  <c r="J1556" i="14"/>
  <c r="J204" i="14"/>
  <c r="A205" i="14"/>
  <c r="F584" i="12"/>
  <c r="AA584" i="12" s="1"/>
  <c r="P583" i="12"/>
  <c r="AC583" i="12" s="1"/>
  <c r="K499" i="14" s="1"/>
  <c r="D499" i="15" s="1"/>
  <c r="H584" i="12"/>
  <c r="Z584" i="12" s="1"/>
  <c r="J340" i="14"/>
  <c r="A341" i="14"/>
  <c r="J2175" i="14"/>
  <c r="A2176" i="14"/>
  <c r="M172" i="12"/>
  <c r="N172" i="12" s="1"/>
  <c r="O171" i="12"/>
  <c r="H999" i="12"/>
  <c r="P1710" i="12"/>
  <c r="AC1710" i="12" s="1"/>
  <c r="K1525" i="14" s="1"/>
  <c r="D1525" i="15" s="1"/>
  <c r="A1371" i="14"/>
  <c r="J1370" i="14"/>
  <c r="F499" i="14"/>
  <c r="AB583" i="12"/>
  <c r="C499" i="14" s="1"/>
  <c r="C499" i="15" s="1"/>
  <c r="A760" i="14"/>
  <c r="J759" i="14"/>
  <c r="A2410" i="14"/>
  <c r="J2409" i="14"/>
  <c r="A1046" i="14"/>
  <c r="J1045" i="14"/>
  <c r="H151" i="12"/>
  <c r="AA151" i="12"/>
  <c r="I84" i="14"/>
  <c r="H84" i="14"/>
  <c r="P711" i="12"/>
  <c r="AC711" i="12" s="1"/>
  <c r="K608" i="14" s="1"/>
  <c r="D608" i="15" s="1"/>
  <c r="A1753" i="14"/>
  <c r="J1752" i="14"/>
  <c r="J1199" i="14"/>
  <c r="A1200" i="14"/>
  <c r="N498" i="14"/>
  <c r="E498" i="14"/>
  <c r="AB582" i="12"/>
  <c r="C498" i="14" s="1"/>
  <c r="C498" i="15" s="1"/>
  <c r="J263" i="14"/>
  <c r="A264" i="14"/>
  <c r="Y104" i="12"/>
  <c r="E105" i="12"/>
  <c r="N120" i="14"/>
  <c r="E120" i="14"/>
  <c r="H2134" i="12"/>
  <c r="AA2134" i="12"/>
  <c r="F1921" i="14" s="1"/>
  <c r="E1344" i="12"/>
  <c r="F289" i="12"/>
  <c r="AA289" i="12" s="1"/>
  <c r="F243" i="14" s="1"/>
  <c r="Z711" i="12"/>
  <c r="F855" i="12"/>
  <c r="N1920" i="14"/>
  <c r="E1920" i="14"/>
  <c r="AB2133" i="12"/>
  <c r="C1920" i="14" s="1"/>
  <c r="C1920" i="15" s="1"/>
  <c r="N1008" i="14"/>
  <c r="AB1156" i="12"/>
  <c r="C1008" i="14" s="1"/>
  <c r="C1008" i="15" s="1"/>
  <c r="E1008" i="14"/>
  <c r="P218" i="12"/>
  <c r="AC218" i="12" s="1"/>
  <c r="K180" i="14" s="1"/>
  <c r="D180" i="15" s="1"/>
  <c r="P288" i="12"/>
  <c r="AC288" i="12" s="1"/>
  <c r="K242" i="14" s="1"/>
  <c r="D242" i="15" s="1"/>
  <c r="H1157" i="12"/>
  <c r="F219" i="12"/>
  <c r="H219" i="12" s="1"/>
  <c r="Z219" i="12" s="1"/>
  <c r="H375" i="12"/>
  <c r="M598" i="12"/>
  <c r="N598" i="12" s="1"/>
  <c r="O597" i="12"/>
  <c r="N608" i="14"/>
  <c r="E608" i="14"/>
  <c r="H1715" i="14"/>
  <c r="I1715" i="14"/>
  <c r="H1169" i="14"/>
  <c r="I1169" i="14"/>
  <c r="O2147" i="12"/>
  <c r="M2148" i="12"/>
  <c r="N2148" i="12" s="1"/>
  <c r="H394" i="14"/>
  <c r="I394" i="14"/>
  <c r="O1520" i="12"/>
  <c r="M1521" i="12"/>
  <c r="N1521" i="12" s="1"/>
  <c r="M2379" i="12"/>
  <c r="N2379" i="12" s="1"/>
  <c r="O2378" i="12"/>
  <c r="Z2603" i="12"/>
  <c r="F2604" i="12"/>
  <c r="P2603" i="12"/>
  <c r="AC2603" i="12" s="1"/>
  <c r="K2370" i="14" s="1"/>
  <c r="D2370" i="15" s="1"/>
  <c r="I2139" i="14"/>
  <c r="H2139" i="14"/>
  <c r="F1000" i="12"/>
  <c r="Z999" i="12"/>
  <c r="P999" i="12"/>
  <c r="AC999" i="12" s="1"/>
  <c r="K864" i="14" s="1"/>
  <c r="D864" i="15" s="1"/>
  <c r="F864" i="14"/>
  <c r="P375" i="12"/>
  <c r="AC375" i="12" s="1"/>
  <c r="K314" i="14" s="1"/>
  <c r="D314" i="15" s="1"/>
  <c r="F376" i="12"/>
  <c r="Z375" i="12"/>
  <c r="N313" i="14"/>
  <c r="E313" i="14"/>
  <c r="AB374" i="12"/>
  <c r="C313" i="14" s="1"/>
  <c r="C313" i="15" s="1"/>
  <c r="O1721" i="12"/>
  <c r="M1722" i="12"/>
  <c r="N1722" i="12" s="1"/>
  <c r="B202" i="15"/>
  <c r="B203" i="14"/>
  <c r="O1931" i="12"/>
  <c r="M1932" i="12"/>
  <c r="N1932" i="12" s="1"/>
  <c r="F1712" i="12"/>
  <c r="P1711" i="12"/>
  <c r="AC1711" i="12" s="1"/>
  <c r="K1526" i="14" s="1"/>
  <c r="D1526" i="15" s="1"/>
  <c r="Z1711" i="12"/>
  <c r="O1172" i="12"/>
  <c r="M1173" i="12"/>
  <c r="N1173" i="12" s="1"/>
  <c r="F395" i="14"/>
  <c r="O1343" i="12"/>
  <c r="M1344" i="12"/>
  <c r="N1344" i="12" s="1"/>
  <c r="H1337" i="14"/>
  <c r="I1337" i="14"/>
  <c r="O302" i="12"/>
  <c r="M303" i="12"/>
  <c r="N303" i="12" s="1"/>
  <c r="M1014" i="12"/>
  <c r="N1014" i="12" s="1"/>
  <c r="O1013" i="12"/>
  <c r="I733" i="14"/>
  <c r="H733" i="14"/>
  <c r="O486" i="12"/>
  <c r="M487" i="12"/>
  <c r="N487" i="12" s="1"/>
  <c r="AB711" i="12"/>
  <c r="C608" i="14" s="1"/>
  <c r="C608" i="15" s="1"/>
  <c r="I608" i="14"/>
  <c r="H608" i="14"/>
  <c r="AB1710" i="12"/>
  <c r="C1525" i="14" s="1"/>
  <c r="C1525" i="15" s="1"/>
  <c r="M866" i="12"/>
  <c r="N866" i="12" s="1"/>
  <c r="O865" i="12"/>
  <c r="M726" i="12"/>
  <c r="N726" i="12" s="1"/>
  <c r="O725" i="12"/>
  <c r="O2617" i="12"/>
  <c r="M2618" i="12"/>
  <c r="N2618" i="12" s="1"/>
  <c r="Z1506" i="12"/>
  <c r="F1507" i="12"/>
  <c r="P1506" i="12"/>
  <c r="AC1506" i="12" s="1"/>
  <c r="K1338" i="14" s="1"/>
  <c r="D1338" i="15" s="1"/>
  <c r="I2369" i="14"/>
  <c r="H2369" i="14"/>
  <c r="M391" i="12"/>
  <c r="N391" i="12" s="1"/>
  <c r="O390" i="12"/>
  <c r="AB998" i="12"/>
  <c r="C863" i="14" s="1"/>
  <c r="C863" i="15" s="1"/>
  <c r="N863" i="14"/>
  <c r="E863" i="14"/>
  <c r="O230" i="12"/>
  <c r="M231" i="12"/>
  <c r="N231" i="12" s="1"/>
  <c r="N734" i="14"/>
  <c r="E734" i="14"/>
  <c r="H712" i="12"/>
  <c r="AA712" i="12"/>
  <c r="Z1916" i="12"/>
  <c r="P1916" i="12"/>
  <c r="AC1916" i="12" s="1"/>
  <c r="K1716" i="14" s="1"/>
  <c r="D1716" i="15" s="1"/>
  <c r="F1917" i="12"/>
  <c r="P1329" i="12"/>
  <c r="AC1329" i="12" s="1"/>
  <c r="K1170" i="14" s="1"/>
  <c r="D1170" i="15" s="1"/>
  <c r="F1330" i="12"/>
  <c r="Z1329" i="12"/>
  <c r="F469" i="12"/>
  <c r="P468" i="12"/>
  <c r="AC468" i="12" s="1"/>
  <c r="K395" i="14" s="1"/>
  <c r="D395" i="15" s="1"/>
  <c r="Z468" i="12"/>
  <c r="J1955" i="14"/>
  <c r="A1956" i="14"/>
  <c r="J524" i="14"/>
  <c r="A525" i="14"/>
  <c r="P2364" i="12"/>
  <c r="AC2364" i="12" s="1"/>
  <c r="K2140" i="14" s="1"/>
  <c r="D2140" i="15" s="1"/>
  <c r="Z2364" i="12"/>
  <c r="F2365" i="12"/>
  <c r="I607" i="14"/>
  <c r="H607" i="14"/>
  <c r="B526" i="15"/>
  <c r="B527" i="14"/>
  <c r="D173" i="14"/>
  <c r="E173" i="14"/>
  <c r="Y474" i="12"/>
  <c r="E475" i="12"/>
  <c r="E872" i="12"/>
  <c r="G872" i="12" s="1"/>
  <c r="Y871" i="12"/>
  <c r="D751" i="14" s="1"/>
  <c r="G2151" i="12"/>
  <c r="Y2151" i="12" s="1"/>
  <c r="G212" i="12"/>
  <c r="AB211" i="12"/>
  <c r="C173" i="14" s="1"/>
  <c r="C173" i="15" s="1"/>
  <c r="F174" i="14"/>
  <c r="E715" i="12"/>
  <c r="Y714" i="12"/>
  <c r="E1515" i="12"/>
  <c r="Y1514" i="12"/>
  <c r="G1344" i="12"/>
  <c r="G385" i="12"/>
  <c r="Y385" i="12" s="1"/>
  <c r="D324" i="14" s="1"/>
  <c r="N242" i="14"/>
  <c r="AB288" i="12"/>
  <c r="C242" i="14" s="1"/>
  <c r="C242" i="15" s="1"/>
  <c r="E242" i="14"/>
  <c r="D1938" i="14"/>
  <c r="D1937" i="14"/>
  <c r="D2155" i="14"/>
  <c r="B337" i="14"/>
  <c r="B336" i="15"/>
  <c r="B1198" i="14"/>
  <c r="B1197" i="15"/>
  <c r="B424" i="14"/>
  <c r="B423" i="15"/>
  <c r="E2381" i="12"/>
  <c r="D1539" i="14"/>
  <c r="D323" i="14"/>
  <c r="B1958" i="15"/>
  <c r="B1959" i="14"/>
  <c r="E1932" i="12"/>
  <c r="Y1931" i="12"/>
  <c r="E1176" i="12"/>
  <c r="Y1175" i="12"/>
  <c r="B1039" i="15"/>
  <c r="B1040" i="14"/>
  <c r="E600" i="12"/>
  <c r="G600" i="12" s="1"/>
  <c r="G1013" i="12"/>
  <c r="G1725" i="12"/>
  <c r="E2622" i="12"/>
  <c r="Y2621" i="12"/>
  <c r="B891" i="15"/>
  <c r="B892" i="14"/>
  <c r="B1551" i="15"/>
  <c r="B1552" i="14"/>
  <c r="E299" i="12"/>
  <c r="G299" i="12" s="1"/>
  <c r="D2156" i="14"/>
  <c r="D877" i="14"/>
  <c r="E1345" i="12"/>
  <c r="B262" i="14"/>
  <c r="B261" i="15"/>
  <c r="E162" i="12"/>
  <c r="Y161" i="12"/>
  <c r="B1746" i="15"/>
  <c r="B1747" i="14"/>
  <c r="N181" i="14"/>
  <c r="B757" i="14"/>
  <c r="B756" i="15"/>
  <c r="B640" i="14"/>
  <c r="B639" i="15"/>
  <c r="B2173" i="14"/>
  <c r="B2172" i="15"/>
  <c r="B1370" i="14"/>
  <c r="B1369" i="15"/>
  <c r="B2405" i="14"/>
  <c r="B2404" i="15"/>
  <c r="D514" i="14"/>
  <c r="Y298" i="12"/>
  <c r="Y1344" i="12"/>
  <c r="Y599" i="12"/>
  <c r="E500" i="14" l="1"/>
  <c r="N500" i="14"/>
  <c r="D85" i="14"/>
  <c r="E85" i="14"/>
  <c r="J760" i="14"/>
  <c r="A761" i="14"/>
  <c r="J1371" i="14"/>
  <c r="A1372" i="14"/>
  <c r="A342" i="14"/>
  <c r="J341" i="14"/>
  <c r="H289" i="12"/>
  <c r="E1525" i="14"/>
  <c r="I120" i="14"/>
  <c r="H120" i="14"/>
  <c r="A265" i="14"/>
  <c r="J264" i="14"/>
  <c r="J1753" i="14"/>
  <c r="A1754" i="14"/>
  <c r="F121" i="14"/>
  <c r="M173" i="12"/>
  <c r="O172" i="12"/>
  <c r="N173" i="12"/>
  <c r="F500" i="14"/>
  <c r="AB584" i="12"/>
  <c r="C500" i="14" s="1"/>
  <c r="C500" i="15" s="1"/>
  <c r="J1557" i="14"/>
  <c r="A1558" i="14"/>
  <c r="J638" i="14"/>
  <c r="A639" i="14"/>
  <c r="I499" i="14"/>
  <c r="H500" i="14"/>
  <c r="H498" i="14"/>
  <c r="I498" i="14"/>
  <c r="H499" i="14"/>
  <c r="I500" i="14"/>
  <c r="J1046" i="14"/>
  <c r="A1047" i="14"/>
  <c r="P219" i="12"/>
  <c r="AC219" i="12" s="1"/>
  <c r="K181" i="14" s="1"/>
  <c r="D181" i="15" s="1"/>
  <c r="A1201" i="14"/>
  <c r="J1200" i="14"/>
  <c r="F152" i="12"/>
  <c r="P151" i="12"/>
  <c r="AC151" i="12" s="1"/>
  <c r="K121" i="14" s="1"/>
  <c r="D121" i="15" s="1"/>
  <c r="Z151" i="12"/>
  <c r="J2410" i="14"/>
  <c r="A2411" i="14"/>
  <c r="A2177" i="14"/>
  <c r="J2176" i="14"/>
  <c r="A206" i="14"/>
  <c r="J205" i="14"/>
  <c r="F220" i="12"/>
  <c r="AA105" i="12"/>
  <c r="F86" i="14" s="1"/>
  <c r="G105" i="12"/>
  <c r="AB104" i="12"/>
  <c r="C85" i="14" s="1"/>
  <c r="C85" i="15" s="1"/>
  <c r="F585" i="12"/>
  <c r="AA585" i="12" s="1"/>
  <c r="P584" i="12"/>
  <c r="AC584" i="12" s="1"/>
  <c r="K500" i="14" s="1"/>
  <c r="D500" i="15" s="1"/>
  <c r="H585" i="12"/>
  <c r="Z585" i="12" s="1"/>
  <c r="J432" i="14"/>
  <c r="A433" i="14"/>
  <c r="J895" i="14"/>
  <c r="A896" i="14"/>
  <c r="Z2134" i="12"/>
  <c r="P2134" i="12"/>
  <c r="AC2134" i="12" s="1"/>
  <c r="K1921" i="14" s="1"/>
  <c r="D1921" i="15" s="1"/>
  <c r="F2135" i="12"/>
  <c r="I1920" i="14"/>
  <c r="H1920" i="14"/>
  <c r="AA855" i="12"/>
  <c r="H855" i="12"/>
  <c r="F1158" i="12"/>
  <c r="Z1157" i="12"/>
  <c r="P1157" i="12"/>
  <c r="AC1157" i="12" s="1"/>
  <c r="K1009" i="14" s="1"/>
  <c r="D1009" i="15" s="1"/>
  <c r="H1008" i="14"/>
  <c r="I1008" i="14"/>
  <c r="H2365" i="12"/>
  <c r="AA2365" i="12"/>
  <c r="F2141" i="14" s="1"/>
  <c r="H469" i="12"/>
  <c r="AA469" i="12"/>
  <c r="N1170" i="14"/>
  <c r="AB1329" i="12"/>
  <c r="C1170" i="14" s="1"/>
  <c r="C1170" i="15" s="1"/>
  <c r="E1170" i="14"/>
  <c r="F609" i="14"/>
  <c r="O231" i="12"/>
  <c r="M232" i="12"/>
  <c r="N232" i="12" s="1"/>
  <c r="AB1506" i="12"/>
  <c r="C1338" i="14" s="1"/>
  <c r="C1338" i="15" s="1"/>
  <c r="N1338" i="14"/>
  <c r="E1338" i="14"/>
  <c r="O726" i="12"/>
  <c r="M727" i="12"/>
  <c r="N727" i="12" s="1"/>
  <c r="O866" i="12"/>
  <c r="M867" i="12"/>
  <c r="N867" i="12" s="1"/>
  <c r="O1014" i="12"/>
  <c r="M1015" i="12"/>
  <c r="N1015" i="12" s="1"/>
  <c r="O1932" i="12"/>
  <c r="M1933" i="12"/>
  <c r="N1933" i="12" s="1"/>
  <c r="B204" i="14"/>
  <c r="B203" i="15"/>
  <c r="M1723" i="12"/>
  <c r="N1723" i="12" s="1"/>
  <c r="O1722" i="12"/>
  <c r="H313" i="14"/>
  <c r="I313" i="14"/>
  <c r="E314" i="14"/>
  <c r="N314" i="14"/>
  <c r="AB375" i="12"/>
  <c r="C314" i="14" s="1"/>
  <c r="C314" i="15" s="1"/>
  <c r="E864" i="14"/>
  <c r="N864" i="14"/>
  <c r="N2370" i="14"/>
  <c r="AB2603" i="12"/>
  <c r="C2370" i="14" s="1"/>
  <c r="C2370" i="15" s="1"/>
  <c r="E2370" i="14"/>
  <c r="M2380" i="12"/>
  <c r="N2380" i="12" s="1"/>
  <c r="O2379" i="12"/>
  <c r="O598" i="12"/>
  <c r="M599" i="12"/>
  <c r="N599" i="12" s="1"/>
  <c r="H734" i="14"/>
  <c r="N2140" i="14"/>
  <c r="E2140" i="14"/>
  <c r="AB2364" i="12"/>
  <c r="C2140" i="14" s="1"/>
  <c r="C2140" i="15" s="1"/>
  <c r="J525" i="14"/>
  <c r="A526" i="14"/>
  <c r="J1956" i="14"/>
  <c r="A1957" i="14"/>
  <c r="N395" i="14"/>
  <c r="E395" i="14"/>
  <c r="H1330" i="12"/>
  <c r="AA1330" i="12"/>
  <c r="F1171" i="14" s="1"/>
  <c r="AA1917" i="12"/>
  <c r="F1717" i="14" s="1"/>
  <c r="H1917" i="12"/>
  <c r="N1716" i="14"/>
  <c r="AB1916" i="12"/>
  <c r="C1716" i="14" s="1"/>
  <c r="C1716" i="15" s="1"/>
  <c r="E1716" i="14"/>
  <c r="Z712" i="12"/>
  <c r="F713" i="12"/>
  <c r="AA713" i="12" s="1"/>
  <c r="P712" i="12"/>
  <c r="AC712" i="12" s="1"/>
  <c r="K609" i="14" s="1"/>
  <c r="D609" i="15" s="1"/>
  <c r="H863" i="14"/>
  <c r="I863" i="14"/>
  <c r="O391" i="12"/>
  <c r="M392" i="12"/>
  <c r="N392" i="12" s="1"/>
  <c r="AA1507" i="12"/>
  <c r="H1507" i="12"/>
  <c r="M2619" i="12"/>
  <c r="N2619" i="12" s="1"/>
  <c r="O2618" i="12"/>
  <c r="O487" i="12"/>
  <c r="M488" i="12"/>
  <c r="N488" i="12" s="1"/>
  <c r="O303" i="12"/>
  <c r="M304" i="12"/>
  <c r="N304" i="12" s="1"/>
  <c r="M1345" i="12"/>
  <c r="N1345" i="12" s="1"/>
  <c r="O1344" i="12"/>
  <c r="M1174" i="12"/>
  <c r="N1174" i="12" s="1"/>
  <c r="O1173" i="12"/>
  <c r="N1526" i="14"/>
  <c r="AB1711" i="12"/>
  <c r="C1526" i="14" s="1"/>
  <c r="C1526" i="15" s="1"/>
  <c r="E1526" i="14"/>
  <c r="AA1712" i="12"/>
  <c r="H1712" i="12"/>
  <c r="AA376" i="12"/>
  <c r="F315" i="14" s="1"/>
  <c r="H376" i="12"/>
  <c r="AA1000" i="12"/>
  <c r="H1000" i="12"/>
  <c r="H2604" i="12"/>
  <c r="AA2604" i="12"/>
  <c r="F2371" i="14" s="1"/>
  <c r="M1522" i="12"/>
  <c r="N1522" i="12" s="1"/>
  <c r="O1521" i="12"/>
  <c r="M2149" i="12"/>
  <c r="N2149" i="12" s="1"/>
  <c r="O2148" i="12"/>
  <c r="I734" i="14"/>
  <c r="AB468" i="12"/>
  <c r="C395" i="14" s="1"/>
  <c r="C395" i="15" s="1"/>
  <c r="AB999" i="12"/>
  <c r="C864" i="14" s="1"/>
  <c r="C864" i="15" s="1"/>
  <c r="B527" i="15"/>
  <c r="B528" i="14"/>
  <c r="E386" i="12"/>
  <c r="G386" i="12" s="1"/>
  <c r="E2152" i="12"/>
  <c r="I173" i="14"/>
  <c r="H173" i="14"/>
  <c r="G475" i="12"/>
  <c r="Y475" i="12" s="1"/>
  <c r="D402" i="14" s="1"/>
  <c r="D611" i="14"/>
  <c r="Y872" i="12"/>
  <c r="D752" i="14" s="1"/>
  <c r="E873" i="12"/>
  <c r="G873" i="12" s="1"/>
  <c r="D401" i="14"/>
  <c r="G715" i="12"/>
  <c r="Y212" i="12"/>
  <c r="E213" i="12"/>
  <c r="AA213" i="12" s="1"/>
  <c r="G1932" i="12"/>
  <c r="E1933" i="12" s="1"/>
  <c r="G1933" i="12" s="1"/>
  <c r="Y1933" i="12" s="1"/>
  <c r="D1346" i="14"/>
  <c r="G1515" i="12"/>
  <c r="G1345" i="12"/>
  <c r="Y1345" i="12" s="1"/>
  <c r="D1186" i="14" s="1"/>
  <c r="P289" i="12"/>
  <c r="AC289" i="12" s="1"/>
  <c r="K243" i="14" s="1"/>
  <c r="D243" i="15" s="1"/>
  <c r="F290" i="12"/>
  <c r="AA290" i="12" s="1"/>
  <c r="F244" i="14" s="1"/>
  <c r="Z289" i="12"/>
  <c r="H290" i="12"/>
  <c r="H242" i="14"/>
  <c r="I242" i="14"/>
  <c r="D515" i="14"/>
  <c r="B2405" i="15"/>
  <c r="B2406" i="14"/>
  <c r="B1370" i="15"/>
  <c r="B1371" i="14"/>
  <c r="B2174" i="14"/>
  <c r="B2173" i="15"/>
  <c r="B641" i="14"/>
  <c r="B640" i="15"/>
  <c r="B758" i="14"/>
  <c r="B757" i="15"/>
  <c r="E300" i="12"/>
  <c r="G300" i="12" s="1"/>
  <c r="E601" i="12"/>
  <c r="G601" i="12" s="1"/>
  <c r="D1731" i="14"/>
  <c r="B1959" i="15"/>
  <c r="B1960" i="14"/>
  <c r="B424" i="15"/>
  <c r="B425" i="14"/>
  <c r="B1199" i="14"/>
  <c r="B1198" i="15"/>
  <c r="B338" i="14"/>
  <c r="B337" i="15"/>
  <c r="Y600" i="12"/>
  <c r="H220" i="12"/>
  <c r="G1176" i="12"/>
  <c r="D252" i="14"/>
  <c r="D1185" i="14"/>
  <c r="B1748" i="14"/>
  <c r="B1747" i="15"/>
  <c r="D131" i="14"/>
  <c r="B263" i="14"/>
  <c r="B262" i="15"/>
  <c r="B1552" i="15"/>
  <c r="B1553" i="14"/>
  <c r="B893" i="14"/>
  <c r="B892" i="15"/>
  <c r="D2388" i="14"/>
  <c r="E1726" i="12"/>
  <c r="G1726" i="12" s="1"/>
  <c r="Y1726" i="12" s="1"/>
  <c r="Y1725" i="12"/>
  <c r="E1014" i="12"/>
  <c r="Y1013" i="12"/>
  <c r="B1040" i="15"/>
  <c r="B1041" i="14"/>
  <c r="D1027" i="14"/>
  <c r="G162" i="12"/>
  <c r="Y299" i="12"/>
  <c r="G2622" i="12"/>
  <c r="Y1932" i="12"/>
  <c r="G2381" i="12"/>
  <c r="G2152" i="12"/>
  <c r="E501" i="14" l="1"/>
  <c r="N501" i="14"/>
  <c r="J1201" i="14"/>
  <c r="A1202" i="14"/>
  <c r="J1372" i="14"/>
  <c r="A1373" i="14"/>
  <c r="E1346" i="12"/>
  <c r="F501" i="14"/>
  <c r="AB585" i="12"/>
  <c r="C501" i="14" s="1"/>
  <c r="C501" i="15" s="1"/>
  <c r="A2178" i="14"/>
  <c r="J2177" i="14"/>
  <c r="A640" i="14"/>
  <c r="J639" i="14"/>
  <c r="N121" i="14"/>
  <c r="E121" i="14"/>
  <c r="J1047" i="14"/>
  <c r="A1048" i="14"/>
  <c r="J1754" i="14"/>
  <c r="A1755" i="14"/>
  <c r="I1525" i="14"/>
  <c r="H1525" i="14"/>
  <c r="I85" i="14"/>
  <c r="H85" i="14"/>
  <c r="A897" i="14"/>
  <c r="J896" i="14"/>
  <c r="A2412" i="14"/>
  <c r="J2411" i="14"/>
  <c r="H152" i="12"/>
  <c r="AA152" i="12"/>
  <c r="AB151" i="12"/>
  <c r="C121" i="14" s="1"/>
  <c r="C121" i="15" s="1"/>
  <c r="A762" i="14"/>
  <c r="J761" i="14"/>
  <c r="E476" i="12"/>
  <c r="J433" i="14"/>
  <c r="A434" i="14"/>
  <c r="F586" i="12"/>
  <c r="AA586" i="12" s="1"/>
  <c r="F502" i="14" s="1"/>
  <c r="P585" i="12"/>
  <c r="AC585" i="12" s="1"/>
  <c r="K501" i="14" s="1"/>
  <c r="D501" i="15" s="1"/>
  <c r="H586" i="12"/>
  <c r="E106" i="12"/>
  <c r="Y105" i="12"/>
  <c r="J206" i="14"/>
  <c r="A207" i="14"/>
  <c r="J207" i="14" s="1"/>
  <c r="A1559" i="14"/>
  <c r="J1558" i="14"/>
  <c r="O173" i="12"/>
  <c r="M174" i="12"/>
  <c r="M175" i="12" s="1"/>
  <c r="J265" i="14"/>
  <c r="A266" i="14"/>
  <c r="J342" i="14"/>
  <c r="A343" i="14"/>
  <c r="F856" i="12"/>
  <c r="AA856" i="12" s="1"/>
  <c r="H856" i="12"/>
  <c r="Z855" i="12"/>
  <c r="P855" i="12"/>
  <c r="AC855" i="12" s="1"/>
  <c r="K735" i="14" s="1"/>
  <c r="D735" i="15" s="1"/>
  <c r="AA2135" i="12"/>
  <c r="F1922" i="14" s="1"/>
  <c r="H2135" i="12"/>
  <c r="E1921" i="14"/>
  <c r="AB2134" i="12"/>
  <c r="C1921" i="14" s="1"/>
  <c r="C1921" i="15" s="1"/>
  <c r="N1921" i="14"/>
  <c r="F735" i="14"/>
  <c r="AB855" i="12"/>
  <c r="C735" i="14" s="1"/>
  <c r="C735" i="15" s="1"/>
  <c r="H1158" i="12"/>
  <c r="AA1158" i="12"/>
  <c r="F1010" i="14" s="1"/>
  <c r="E1009" i="14"/>
  <c r="AB1157" i="12"/>
  <c r="C1009" i="14" s="1"/>
  <c r="C1009" i="15" s="1"/>
  <c r="N1009" i="14"/>
  <c r="H713" i="12"/>
  <c r="P713" i="12" s="1"/>
  <c r="AC713" i="12" s="1"/>
  <c r="K610" i="14" s="1"/>
  <c r="D610" i="15" s="1"/>
  <c r="M489" i="12"/>
  <c r="N489" i="12" s="1"/>
  <c r="O488" i="12"/>
  <c r="F1001" i="12"/>
  <c r="Z1000" i="12"/>
  <c r="P1000" i="12"/>
  <c r="AC1000" i="12" s="1"/>
  <c r="K865" i="14" s="1"/>
  <c r="D865" i="15" s="1"/>
  <c r="P376" i="12"/>
  <c r="AC376" i="12" s="1"/>
  <c r="K315" i="14" s="1"/>
  <c r="D315" i="15" s="1"/>
  <c r="F377" i="12"/>
  <c r="Z376" i="12"/>
  <c r="F1527" i="14"/>
  <c r="M1346" i="12"/>
  <c r="N1346" i="12" s="1"/>
  <c r="O1345" i="12"/>
  <c r="Z1507" i="12"/>
  <c r="F1508" i="12"/>
  <c r="P1507" i="12"/>
  <c r="AC1507" i="12" s="1"/>
  <c r="K1339" i="14" s="1"/>
  <c r="D1339" i="15" s="1"/>
  <c r="M393" i="12"/>
  <c r="N393" i="12" s="1"/>
  <c r="O392" i="12"/>
  <c r="N609" i="14"/>
  <c r="E609" i="14"/>
  <c r="P1917" i="12"/>
  <c r="AC1917" i="12" s="1"/>
  <c r="K1717" i="14" s="1"/>
  <c r="D1717" i="15" s="1"/>
  <c r="F1918" i="12"/>
  <c r="Z1917" i="12"/>
  <c r="H395" i="14"/>
  <c r="I395" i="14"/>
  <c r="J1957" i="14"/>
  <c r="A1958" i="14"/>
  <c r="J526" i="14"/>
  <c r="A527" i="14"/>
  <c r="O599" i="12"/>
  <c r="M600" i="12"/>
  <c r="N600" i="12" s="1"/>
  <c r="M2381" i="12"/>
  <c r="N2381" i="12" s="1"/>
  <c r="O2380" i="12"/>
  <c r="I314" i="14"/>
  <c r="H314" i="14"/>
  <c r="M1724" i="12"/>
  <c r="N1724" i="12" s="1"/>
  <c r="O1723" i="12"/>
  <c r="B205" i="14"/>
  <c r="B204" i="15"/>
  <c r="O232" i="12"/>
  <c r="M233" i="12"/>
  <c r="N233" i="12" s="1"/>
  <c r="F396" i="14"/>
  <c r="O2149" i="12"/>
  <c r="M2150" i="12"/>
  <c r="N2150" i="12" s="1"/>
  <c r="M1523" i="12"/>
  <c r="N1523" i="12" s="1"/>
  <c r="O1522" i="12"/>
  <c r="Z2604" i="12"/>
  <c r="F2605" i="12"/>
  <c r="P2604" i="12"/>
  <c r="AC2604" i="12" s="1"/>
  <c r="K2371" i="14" s="1"/>
  <c r="D2371" i="15" s="1"/>
  <c r="F865" i="14"/>
  <c r="AB1000" i="12"/>
  <c r="C865" i="14" s="1"/>
  <c r="C865" i="15" s="1"/>
  <c r="Z1712" i="12"/>
  <c r="F1713" i="12"/>
  <c r="AA1713" i="12" s="1"/>
  <c r="P1712" i="12"/>
  <c r="AC1712" i="12" s="1"/>
  <c r="K1527" i="14" s="1"/>
  <c r="D1527" i="15" s="1"/>
  <c r="H1713" i="12"/>
  <c r="H1526" i="14"/>
  <c r="I1526" i="14"/>
  <c r="M1175" i="12"/>
  <c r="N1175" i="12" s="1"/>
  <c r="O1174" i="12"/>
  <c r="M305" i="12"/>
  <c r="N305" i="12" s="1"/>
  <c r="O304" i="12"/>
  <c r="M2620" i="12"/>
  <c r="N2620" i="12" s="1"/>
  <c r="O2619" i="12"/>
  <c r="AB1507" i="12"/>
  <c r="C1339" i="14" s="1"/>
  <c r="C1339" i="15" s="1"/>
  <c r="F1339" i="14"/>
  <c r="F610" i="14"/>
  <c r="H1716" i="14"/>
  <c r="I1716" i="14"/>
  <c r="Z1330" i="12"/>
  <c r="P1330" i="12"/>
  <c r="AC1330" i="12" s="1"/>
  <c r="K1171" i="14" s="1"/>
  <c r="D1171" i="15" s="1"/>
  <c r="F1331" i="12"/>
  <c r="H2140" i="14"/>
  <c r="I2140" i="14"/>
  <c r="H2370" i="14"/>
  <c r="I2370" i="14"/>
  <c r="I864" i="14"/>
  <c r="H864" i="14"/>
  <c r="O1933" i="12"/>
  <c r="M1934" i="12"/>
  <c r="N1934" i="12" s="1"/>
  <c r="M1016" i="12"/>
  <c r="N1016" i="12" s="1"/>
  <c r="O1015" i="12"/>
  <c r="M868" i="12"/>
  <c r="N868" i="12" s="1"/>
  <c r="O867" i="12"/>
  <c r="M728" i="12"/>
  <c r="N728" i="12" s="1"/>
  <c r="O727" i="12"/>
  <c r="I1338" i="14"/>
  <c r="H1338" i="14"/>
  <c r="H1170" i="14"/>
  <c r="I1170" i="14"/>
  <c r="F470" i="12"/>
  <c r="P469" i="12"/>
  <c r="AC469" i="12" s="1"/>
  <c r="K396" i="14" s="1"/>
  <c r="D396" i="15" s="1"/>
  <c r="Z469" i="12"/>
  <c r="P2365" i="12"/>
  <c r="AC2365" i="12" s="1"/>
  <c r="K2141" i="14" s="1"/>
  <c r="D2141" i="15" s="1"/>
  <c r="Z2365" i="12"/>
  <c r="F2366" i="12"/>
  <c r="AB712" i="12"/>
  <c r="C609" i="14" s="1"/>
  <c r="C609" i="15" s="1"/>
  <c r="B529" i="14"/>
  <c r="B528" i="15"/>
  <c r="D174" i="14"/>
  <c r="E174" i="14"/>
  <c r="AB212" i="12"/>
  <c r="C174" i="14" s="1"/>
  <c r="C174" i="15" s="1"/>
  <c r="E716" i="12"/>
  <c r="Y715" i="12"/>
  <c r="G213" i="12"/>
  <c r="G476" i="12"/>
  <c r="F175" i="14"/>
  <c r="Y873" i="12"/>
  <c r="D753" i="14" s="1"/>
  <c r="E874" i="12"/>
  <c r="G874" i="12" s="1"/>
  <c r="E1516" i="12"/>
  <c r="Y1515" i="12"/>
  <c r="G1346" i="12"/>
  <c r="Y1346" i="12" s="1"/>
  <c r="D1187" i="14" s="1"/>
  <c r="N243" i="14"/>
  <c r="AB289" i="12"/>
  <c r="C243" i="14" s="1"/>
  <c r="C243" i="15" s="1"/>
  <c r="E243" i="14"/>
  <c r="P290" i="12"/>
  <c r="AC290" i="12" s="1"/>
  <c r="K244" i="14" s="1"/>
  <c r="D244" i="15" s="1"/>
  <c r="F291" i="12"/>
  <c r="Z290" i="12"/>
  <c r="D1733" i="14"/>
  <c r="E301" i="12"/>
  <c r="G301" i="12" s="1"/>
  <c r="Y301" i="12" s="1"/>
  <c r="Y300" i="12"/>
  <c r="E2153" i="12"/>
  <c r="Y2152" i="12"/>
  <c r="D253" i="14"/>
  <c r="E2382" i="12"/>
  <c r="G2382" i="12" s="1"/>
  <c r="Y2382" i="12" s="1"/>
  <c r="Y2381" i="12"/>
  <c r="D1732" i="14"/>
  <c r="E2623" i="12"/>
  <c r="Y2622" i="12"/>
  <c r="E387" i="12"/>
  <c r="Y386" i="12"/>
  <c r="B1041" i="15"/>
  <c r="B1042" i="14"/>
  <c r="D878" i="14"/>
  <c r="D1540" i="14"/>
  <c r="B893" i="15"/>
  <c r="B894" i="14"/>
  <c r="E1177" i="12"/>
  <c r="Y1176" i="12"/>
  <c r="D516" i="14"/>
  <c r="B426" i="14"/>
  <c r="B425" i="15"/>
  <c r="E602" i="12"/>
  <c r="G602" i="12" s="1"/>
  <c r="Y602" i="12" s="1"/>
  <c r="B1372" i="14"/>
  <c r="B1371" i="15"/>
  <c r="B2406" i="15"/>
  <c r="B2407" i="14"/>
  <c r="E163" i="12"/>
  <c r="Y162" i="12"/>
  <c r="D1541" i="14"/>
  <c r="E1727" i="12"/>
  <c r="B1554" i="14"/>
  <c r="B1553" i="15"/>
  <c r="B263" i="15"/>
  <c r="B264" i="14"/>
  <c r="B1748" i="15"/>
  <c r="B1749" i="14"/>
  <c r="F221" i="12"/>
  <c r="H221" i="12" s="1"/>
  <c r="Z221" i="12" s="1"/>
  <c r="P220" i="12"/>
  <c r="AC220" i="12" s="1"/>
  <c r="K182" i="14" s="1"/>
  <c r="D182" i="15" s="1"/>
  <c r="Z220" i="12"/>
  <c r="B338" i="15"/>
  <c r="B339" i="14"/>
  <c r="B1199" i="15"/>
  <c r="B1200" i="14"/>
  <c r="B1960" i="15"/>
  <c r="B1961" i="14"/>
  <c r="E1934" i="12"/>
  <c r="G1934" i="12" s="1"/>
  <c r="Y1934" i="12" s="1"/>
  <c r="B758" i="15"/>
  <c r="B759" i="14"/>
  <c r="B642" i="14"/>
  <c r="B641" i="15"/>
  <c r="B2175" i="14"/>
  <c r="B2174" i="15"/>
  <c r="G1014" i="12"/>
  <c r="Y601" i="12"/>
  <c r="J640" i="14" l="1"/>
  <c r="A641" i="14"/>
  <c r="A1203" i="14"/>
  <c r="J1202" i="14"/>
  <c r="E1347" i="12"/>
  <c r="E86" i="14"/>
  <c r="D86" i="14"/>
  <c r="F122" i="14"/>
  <c r="H121" i="14"/>
  <c r="I121" i="14"/>
  <c r="A267" i="14"/>
  <c r="J266" i="14"/>
  <c r="A344" i="14"/>
  <c r="J343" i="14"/>
  <c r="N174" i="12"/>
  <c r="O174" i="12" s="1"/>
  <c r="A1560" i="14"/>
  <c r="J1559" i="14"/>
  <c r="AA106" i="12"/>
  <c r="G106" i="12"/>
  <c r="AB105" i="12"/>
  <c r="C86" i="14" s="1"/>
  <c r="C86" i="15" s="1"/>
  <c r="Z152" i="12"/>
  <c r="F153" i="12"/>
  <c r="P152" i="12"/>
  <c r="AC152" i="12" s="1"/>
  <c r="K122" i="14" s="1"/>
  <c r="D122" i="15" s="1"/>
  <c r="J897" i="14"/>
  <c r="A898" i="14"/>
  <c r="A1049" i="14"/>
  <c r="J1048" i="14"/>
  <c r="A2179" i="14"/>
  <c r="J2178" i="14"/>
  <c r="A1374" i="14"/>
  <c r="J1373" i="14"/>
  <c r="J2412" i="14"/>
  <c r="A2413" i="14"/>
  <c r="F714" i="12"/>
  <c r="AA714" i="12" s="1"/>
  <c r="P586" i="12"/>
  <c r="AC586" i="12" s="1"/>
  <c r="K502" i="14" s="1"/>
  <c r="D502" i="15" s="1"/>
  <c r="Z586" i="12"/>
  <c r="F587" i="12"/>
  <c r="A435" i="14"/>
  <c r="J434" i="14"/>
  <c r="J762" i="14"/>
  <c r="A763" i="14"/>
  <c r="J1755" i="14"/>
  <c r="A1756" i="14"/>
  <c r="H501" i="14"/>
  <c r="I501" i="14"/>
  <c r="H1921" i="14"/>
  <c r="I1921" i="14"/>
  <c r="E735" i="14"/>
  <c r="N735" i="14"/>
  <c r="F736" i="14"/>
  <c r="Z713" i="12"/>
  <c r="N610" i="14" s="1"/>
  <c r="F2136" i="12"/>
  <c r="AA2136" i="12" s="1"/>
  <c r="F1923" i="14" s="1"/>
  <c r="Z2135" i="12"/>
  <c r="P2135" i="12"/>
  <c r="AC2135" i="12" s="1"/>
  <c r="K1922" i="14" s="1"/>
  <c r="D1922" i="15" s="1"/>
  <c r="Z856" i="12"/>
  <c r="AB856" i="12" s="1"/>
  <c r="C736" i="14" s="1"/>
  <c r="C736" i="15" s="1"/>
  <c r="F857" i="12"/>
  <c r="AA857" i="12" s="1"/>
  <c r="F737" i="14" s="1"/>
  <c r="P856" i="12"/>
  <c r="AC856" i="12" s="1"/>
  <c r="K736" i="14" s="1"/>
  <c r="D736" i="15" s="1"/>
  <c r="I1009" i="14"/>
  <c r="H1009" i="14"/>
  <c r="F1159" i="12"/>
  <c r="Z1158" i="12"/>
  <c r="P1158" i="12"/>
  <c r="AC1158" i="12" s="1"/>
  <c r="K1010" i="14" s="1"/>
  <c r="D1010" i="15" s="1"/>
  <c r="E2141" i="14"/>
  <c r="N2141" i="14"/>
  <c r="AB2365" i="12"/>
  <c r="C2141" i="14" s="1"/>
  <c r="C2141" i="15" s="1"/>
  <c r="N396" i="14"/>
  <c r="E396" i="14"/>
  <c r="M1935" i="12"/>
  <c r="N1935" i="12" s="1"/>
  <c r="O1934" i="12"/>
  <c r="AA1331" i="12"/>
  <c r="F1172" i="14" s="1"/>
  <c r="H1331" i="12"/>
  <c r="N1171" i="14"/>
  <c r="E1171" i="14"/>
  <c r="AB1330" i="12"/>
  <c r="C1171" i="14" s="1"/>
  <c r="C1171" i="15" s="1"/>
  <c r="O2620" i="12"/>
  <c r="M2621" i="12"/>
  <c r="N2621" i="12" s="1"/>
  <c r="O305" i="12"/>
  <c r="M306" i="12"/>
  <c r="N306" i="12" s="1"/>
  <c r="M1176" i="12"/>
  <c r="N1176" i="12" s="1"/>
  <c r="O1175" i="12"/>
  <c r="E1527" i="14"/>
  <c r="N1527" i="14"/>
  <c r="H2605" i="12"/>
  <c r="AA2605" i="12"/>
  <c r="O2150" i="12"/>
  <c r="M2151" i="12"/>
  <c r="N2151" i="12" s="1"/>
  <c r="M234" i="12"/>
  <c r="N234" i="12" s="1"/>
  <c r="O233" i="12"/>
  <c r="O600" i="12"/>
  <c r="M601" i="12"/>
  <c r="N601" i="12" s="1"/>
  <c r="J527" i="14"/>
  <c r="A528" i="14"/>
  <c r="J1958" i="14"/>
  <c r="A1959" i="14"/>
  <c r="E1717" i="14"/>
  <c r="N1717" i="14"/>
  <c r="AB1917" i="12"/>
  <c r="C1717" i="14" s="1"/>
  <c r="C1717" i="15" s="1"/>
  <c r="F611" i="14"/>
  <c r="O393" i="12"/>
  <c r="M394" i="12"/>
  <c r="N394" i="12" s="1"/>
  <c r="AA1508" i="12"/>
  <c r="F1340" i="14" s="1"/>
  <c r="H1508" i="12"/>
  <c r="AA377" i="12"/>
  <c r="H377" i="12"/>
  <c r="AA1001" i="12"/>
  <c r="F866" i="14" s="1"/>
  <c r="H1001" i="12"/>
  <c r="O489" i="12"/>
  <c r="M490" i="12"/>
  <c r="N490" i="12" s="1"/>
  <c r="AB469" i="12"/>
  <c r="C396" i="14" s="1"/>
  <c r="C396" i="15" s="1"/>
  <c r="E610" i="14"/>
  <c r="H2366" i="12"/>
  <c r="AA2366" i="12"/>
  <c r="F2142" i="14" s="1"/>
  <c r="H470" i="12"/>
  <c r="AA470" i="12"/>
  <c r="M729" i="12"/>
  <c r="N729" i="12"/>
  <c r="O728" i="12"/>
  <c r="M869" i="12"/>
  <c r="N869" i="12" s="1"/>
  <c r="O868" i="12"/>
  <c r="M1017" i="12"/>
  <c r="N1017" i="12" s="1"/>
  <c r="O1016" i="12"/>
  <c r="Z1713" i="12"/>
  <c r="P1713" i="12"/>
  <c r="AC1713" i="12" s="1"/>
  <c r="K1528" i="14" s="1"/>
  <c r="D1528" i="15" s="1"/>
  <c r="F1714" i="12"/>
  <c r="AA1714" i="12" s="1"/>
  <c r="F1528" i="14"/>
  <c r="N2371" i="14"/>
  <c r="E2371" i="14"/>
  <c r="AB2604" i="12"/>
  <c r="C2371" i="14" s="1"/>
  <c r="C2371" i="15" s="1"/>
  <c r="M1524" i="12"/>
  <c r="N1524" i="12" s="1"/>
  <c r="O1523" i="12"/>
  <c r="B206" i="14"/>
  <c r="B205" i="15"/>
  <c r="O1724" i="12"/>
  <c r="M1725" i="12"/>
  <c r="N1725" i="12" s="1"/>
  <c r="M2382" i="12"/>
  <c r="N2382" i="12" s="1"/>
  <c r="O2381" i="12"/>
  <c r="AA1918" i="12"/>
  <c r="H1918" i="12"/>
  <c r="I609" i="14"/>
  <c r="H610" i="14"/>
  <c r="H609" i="14"/>
  <c r="I610" i="14"/>
  <c r="N1339" i="14"/>
  <c r="E1339" i="14"/>
  <c r="O1346" i="12"/>
  <c r="M1347" i="12"/>
  <c r="N1347" i="12" s="1"/>
  <c r="N315" i="14"/>
  <c r="AB376" i="12"/>
  <c r="C315" i="14" s="1"/>
  <c r="C315" i="15" s="1"/>
  <c r="E315" i="14"/>
  <c r="E865" i="14"/>
  <c r="N865" i="14"/>
  <c r="AB713" i="12"/>
  <c r="C610" i="14" s="1"/>
  <c r="C610" i="15" s="1"/>
  <c r="AB1712" i="12"/>
  <c r="C1527" i="14" s="1"/>
  <c r="C1527" i="15" s="1"/>
  <c r="B529" i="15"/>
  <c r="B530" i="14"/>
  <c r="G163" i="12"/>
  <c r="Y163" i="12" s="1"/>
  <c r="H174" i="14"/>
  <c r="I174" i="14"/>
  <c r="E477" i="12"/>
  <c r="Y476" i="12"/>
  <c r="G716" i="12"/>
  <c r="E875" i="12"/>
  <c r="G875" i="12" s="1"/>
  <c r="Y874" i="12"/>
  <c r="D754" i="14" s="1"/>
  <c r="Y213" i="12"/>
  <c r="E214" i="12"/>
  <c r="AA214" i="12" s="1"/>
  <c r="D612" i="14"/>
  <c r="G1727" i="12"/>
  <c r="Y1727" i="12" s="1"/>
  <c r="D1542" i="14" s="1"/>
  <c r="D1347" i="14"/>
  <c r="G1516" i="12"/>
  <c r="G1177" i="12"/>
  <c r="Y1177" i="12" s="1"/>
  <c r="AA291" i="12"/>
  <c r="F245" i="14" s="1"/>
  <c r="H291" i="12"/>
  <c r="I243" i="14"/>
  <c r="H243" i="14"/>
  <c r="E244" i="14"/>
  <c r="N244" i="14"/>
  <c r="AB290" i="12"/>
  <c r="C244" i="14" s="1"/>
  <c r="C244" i="15" s="1"/>
  <c r="D517" i="14"/>
  <c r="B2176" i="14"/>
  <c r="B2175" i="15"/>
  <c r="B643" i="14"/>
  <c r="B642" i="15"/>
  <c r="E1935" i="12"/>
  <c r="B1201" i="14"/>
  <c r="B1200" i="15"/>
  <c r="B340" i="14"/>
  <c r="B339" i="15"/>
  <c r="N182" i="14"/>
  <c r="F222" i="12"/>
  <c r="P221" i="12"/>
  <c r="AC221" i="12" s="1"/>
  <c r="K183" i="14" s="1"/>
  <c r="D183" i="15" s="1"/>
  <c r="B1555" i="14"/>
  <c r="B1554" i="15"/>
  <c r="B1373" i="14"/>
  <c r="B1372" i="15"/>
  <c r="E603" i="12"/>
  <c r="G603" i="12" s="1"/>
  <c r="Y603" i="12" s="1"/>
  <c r="D1028" i="14"/>
  <c r="E2383" i="12"/>
  <c r="D1939" i="14"/>
  <c r="D254" i="14"/>
  <c r="D255" i="14"/>
  <c r="G1347" i="12"/>
  <c r="G387" i="12"/>
  <c r="G2623" i="12"/>
  <c r="G2153" i="12"/>
  <c r="E1015" i="12"/>
  <c r="G1015" i="12" s="1"/>
  <c r="Y1015" i="12" s="1"/>
  <c r="Y1014" i="12"/>
  <c r="B759" i="15"/>
  <c r="B760" i="14"/>
  <c r="D1734" i="14"/>
  <c r="B1962" i="14"/>
  <c r="B1961" i="15"/>
  <c r="N183" i="14"/>
  <c r="B1749" i="15"/>
  <c r="B1750" i="14"/>
  <c r="B265" i="14"/>
  <c r="B264" i="15"/>
  <c r="E1728" i="12"/>
  <c r="G1728" i="12" s="1"/>
  <c r="Y1728" i="12" s="1"/>
  <c r="D132" i="14"/>
  <c r="D133" i="14"/>
  <c r="B2407" i="15"/>
  <c r="B2408" i="14"/>
  <c r="D518" i="14"/>
  <c r="B427" i="14"/>
  <c r="B426" i="15"/>
  <c r="D1029" i="14"/>
  <c r="E1178" i="12"/>
  <c r="B894" i="15"/>
  <c r="B895" i="14"/>
  <c r="B1042" i="15"/>
  <c r="B1043" i="14"/>
  <c r="D325" i="14"/>
  <c r="D2389" i="14"/>
  <c r="D2157" i="14"/>
  <c r="D2158" i="14"/>
  <c r="E302" i="12"/>
  <c r="G302" i="12" s="1"/>
  <c r="Y302" i="12" s="1"/>
  <c r="A2180" i="14" l="1"/>
  <c r="J2179" i="14"/>
  <c r="H857" i="12"/>
  <c r="F858" i="12" s="1"/>
  <c r="AA858" i="12" s="1"/>
  <c r="F738" i="14" s="1"/>
  <c r="J435" i="14"/>
  <c r="A436" i="14"/>
  <c r="J1560" i="14"/>
  <c r="A1561" i="14"/>
  <c r="H714" i="12"/>
  <c r="J1203" i="14"/>
  <c r="A1204" i="14"/>
  <c r="A899" i="14"/>
  <c r="J898" i="14"/>
  <c r="J344" i="14"/>
  <c r="A345" i="14"/>
  <c r="A764" i="14"/>
  <c r="J763" i="14"/>
  <c r="AA587" i="12"/>
  <c r="F503" i="14" s="1"/>
  <c r="H587" i="12"/>
  <c r="A1375" i="14"/>
  <c r="J1374" i="14"/>
  <c r="Y106" i="12"/>
  <c r="E107" i="12"/>
  <c r="H86" i="14"/>
  <c r="I86" i="14"/>
  <c r="A642" i="14"/>
  <c r="J641" i="14"/>
  <c r="A1757" i="14"/>
  <c r="J1756" i="14"/>
  <c r="N122" i="14"/>
  <c r="E122" i="14"/>
  <c r="J267" i="14"/>
  <c r="A268" i="14"/>
  <c r="E164" i="12"/>
  <c r="AB586" i="12"/>
  <c r="C502" i="14" s="1"/>
  <c r="C502" i="15" s="1"/>
  <c r="N502" i="14"/>
  <c r="E502" i="14"/>
  <c r="J2413" i="14"/>
  <c r="A2414" i="14"/>
  <c r="J1049" i="14"/>
  <c r="A1050" i="14"/>
  <c r="H153" i="12"/>
  <c r="AA153" i="12"/>
  <c r="F87" i="14"/>
  <c r="AB106" i="12"/>
  <c r="C87" i="14" s="1"/>
  <c r="C87" i="15" s="1"/>
  <c r="AB152" i="12"/>
  <c r="C122" i="14" s="1"/>
  <c r="C122" i="15" s="1"/>
  <c r="I735" i="14"/>
  <c r="H735" i="14"/>
  <c r="H2136" i="12"/>
  <c r="N736" i="14"/>
  <c r="E736" i="14"/>
  <c r="H736" i="14" s="1"/>
  <c r="N1922" i="14"/>
  <c r="E1922" i="14"/>
  <c r="AB2135" i="12"/>
  <c r="C1922" i="14" s="1"/>
  <c r="C1922" i="15" s="1"/>
  <c r="P857" i="12"/>
  <c r="AC857" i="12" s="1"/>
  <c r="K737" i="14" s="1"/>
  <c r="D737" i="15" s="1"/>
  <c r="H1159" i="12"/>
  <c r="AA1159" i="12"/>
  <c r="F1011" i="14" s="1"/>
  <c r="E1010" i="14"/>
  <c r="N1010" i="14"/>
  <c r="AB1158" i="12"/>
  <c r="C1010" i="14" s="1"/>
  <c r="C1010" i="15" s="1"/>
  <c r="O1347" i="12"/>
  <c r="M1348" i="12"/>
  <c r="N1348" i="12" s="1"/>
  <c r="M491" i="12"/>
  <c r="N491" i="12" s="1"/>
  <c r="O490" i="12"/>
  <c r="I865" i="14"/>
  <c r="H865" i="14"/>
  <c r="H1339" i="14"/>
  <c r="I1339" i="14"/>
  <c r="P1918" i="12"/>
  <c r="AC1918" i="12" s="1"/>
  <c r="K1718" i="14" s="1"/>
  <c r="D1718" i="15" s="1"/>
  <c r="F1919" i="12"/>
  <c r="Z1918" i="12"/>
  <c r="M1726" i="12"/>
  <c r="N1726" i="12" s="1"/>
  <c r="O1725" i="12"/>
  <c r="F1529" i="14"/>
  <c r="N1528" i="14"/>
  <c r="E1528" i="14"/>
  <c r="I1528" i="14" s="1"/>
  <c r="O1017" i="12"/>
  <c r="M1018" i="12"/>
  <c r="N1018" i="12" s="1"/>
  <c r="O869" i="12"/>
  <c r="M870" i="12"/>
  <c r="N870" i="12" s="1"/>
  <c r="M730" i="12"/>
  <c r="N730" i="12" s="1"/>
  <c r="O729" i="12"/>
  <c r="F397" i="14"/>
  <c r="Z1001" i="12"/>
  <c r="P1001" i="12"/>
  <c r="AC1001" i="12" s="1"/>
  <c r="K866" i="14" s="1"/>
  <c r="D866" i="15" s="1"/>
  <c r="F1002" i="12"/>
  <c r="Z377" i="12"/>
  <c r="AB377" i="12" s="1"/>
  <c r="C316" i="14" s="1"/>
  <c r="C316" i="15" s="1"/>
  <c r="F378" i="12"/>
  <c r="AA378" i="12" s="1"/>
  <c r="F317" i="14" s="1"/>
  <c r="P377" i="12"/>
  <c r="AC377" i="12" s="1"/>
  <c r="K316" i="14" s="1"/>
  <c r="D316" i="15" s="1"/>
  <c r="F1509" i="12"/>
  <c r="P1508" i="12"/>
  <c r="AC1508" i="12" s="1"/>
  <c r="K1340" i="14" s="1"/>
  <c r="D1340" i="15" s="1"/>
  <c r="Z1508" i="12"/>
  <c r="M395" i="12"/>
  <c r="N395" i="12" s="1"/>
  <c r="O394" i="12"/>
  <c r="I1717" i="14"/>
  <c r="H1717" i="14"/>
  <c r="O234" i="12"/>
  <c r="M235" i="12"/>
  <c r="N235" i="12" s="1"/>
  <c r="M2152" i="12"/>
  <c r="N2152" i="12" s="1"/>
  <c r="O2151" i="12"/>
  <c r="F2372" i="14"/>
  <c r="I1171" i="14"/>
  <c r="H1171" i="14"/>
  <c r="F1332" i="12"/>
  <c r="Z1331" i="12"/>
  <c r="P1331" i="12"/>
  <c r="AC1331" i="12" s="1"/>
  <c r="K1172" i="14" s="1"/>
  <c r="D1172" i="15" s="1"/>
  <c r="H396" i="14"/>
  <c r="I396" i="14"/>
  <c r="H2141" i="14"/>
  <c r="I2141" i="14"/>
  <c r="H315" i="14"/>
  <c r="I315" i="14"/>
  <c r="AB1918" i="12"/>
  <c r="C1718" i="14" s="1"/>
  <c r="C1718" i="15" s="1"/>
  <c r="F1718" i="14"/>
  <c r="O2382" i="12"/>
  <c r="M2383" i="12"/>
  <c r="N2383" i="12" s="1"/>
  <c r="B207" i="14"/>
  <c r="B206" i="15"/>
  <c r="M1525" i="12"/>
  <c r="N1525" i="12" s="1"/>
  <c r="O1524" i="12"/>
  <c r="H2371" i="14"/>
  <c r="I2371" i="14"/>
  <c r="F471" i="12"/>
  <c r="P470" i="12"/>
  <c r="AC470" i="12" s="1"/>
  <c r="K397" i="14" s="1"/>
  <c r="D397" i="15" s="1"/>
  <c r="Z470" i="12"/>
  <c r="AB470" i="12" s="1"/>
  <c r="C397" i="14" s="1"/>
  <c r="C397" i="15" s="1"/>
  <c r="F2367" i="12"/>
  <c r="P2366" i="12"/>
  <c r="AC2366" i="12" s="1"/>
  <c r="K2142" i="14" s="1"/>
  <c r="D2142" i="15" s="1"/>
  <c r="Z2366" i="12"/>
  <c r="F316" i="14"/>
  <c r="J1959" i="14"/>
  <c r="A1960" i="14"/>
  <c r="J528" i="14"/>
  <c r="A529" i="14"/>
  <c r="M602" i="12"/>
  <c r="N602" i="12" s="1"/>
  <c r="O601" i="12"/>
  <c r="P2605" i="12"/>
  <c r="AC2605" i="12" s="1"/>
  <c r="K2372" i="14" s="1"/>
  <c r="D2372" i="15" s="1"/>
  <c r="Z2605" i="12"/>
  <c r="F2606" i="12"/>
  <c r="H1528" i="14"/>
  <c r="I1527" i="14"/>
  <c r="H1527" i="14"/>
  <c r="O1176" i="12"/>
  <c r="M1177" i="12"/>
  <c r="N1177" i="12" s="1"/>
  <c r="M307" i="12"/>
  <c r="N307" i="12" s="1"/>
  <c r="O306" i="12"/>
  <c r="M2622" i="12"/>
  <c r="N2622" i="12" s="1"/>
  <c r="O2621" i="12"/>
  <c r="O1935" i="12"/>
  <c r="M1936" i="12"/>
  <c r="N1936" i="12" s="1"/>
  <c r="AB1713" i="12"/>
  <c r="C1528" i="14" s="1"/>
  <c r="C1528" i="15" s="1"/>
  <c r="H1714" i="12"/>
  <c r="B531" i="14"/>
  <c r="B530" i="15"/>
  <c r="G214" i="12"/>
  <c r="F176" i="14"/>
  <c r="D175" i="14"/>
  <c r="E175" i="14"/>
  <c r="AB213" i="12"/>
  <c r="C175" i="14" s="1"/>
  <c r="C175" i="15" s="1"/>
  <c r="D403" i="14"/>
  <c r="G477" i="12"/>
  <c r="Y214" i="12"/>
  <c r="E215" i="12"/>
  <c r="Y875" i="12"/>
  <c r="D755" i="14" s="1"/>
  <c r="E876" i="12"/>
  <c r="G876" i="12" s="1"/>
  <c r="E717" i="12"/>
  <c r="Y716" i="12"/>
  <c r="G1935" i="12"/>
  <c r="Y1935" i="12" s="1"/>
  <c r="E1517" i="12"/>
  <c r="Y1516" i="12"/>
  <c r="G1178" i="12"/>
  <c r="Y1178" i="12" s="1"/>
  <c r="I244" i="14"/>
  <c r="H244" i="14"/>
  <c r="F292" i="12"/>
  <c r="Z291" i="12"/>
  <c r="P291" i="12"/>
  <c r="AC291" i="12" s="1"/>
  <c r="K245" i="14" s="1"/>
  <c r="D245" i="15" s="1"/>
  <c r="G164" i="12"/>
  <c r="Y164" i="12" s="1"/>
  <c r="D256" i="14"/>
  <c r="D519" i="14"/>
  <c r="B1043" i="15"/>
  <c r="B1044" i="14"/>
  <c r="B895" i="15"/>
  <c r="B896" i="14"/>
  <c r="B2409" i="14"/>
  <c r="B2408" i="15"/>
  <c r="E1729" i="12"/>
  <c r="B266" i="14"/>
  <c r="B265" i="15"/>
  <c r="E1016" i="12"/>
  <c r="E2154" i="12"/>
  <c r="Y2153" i="12"/>
  <c r="E2624" i="12"/>
  <c r="G2624" i="12" s="1"/>
  <c r="Y2624" i="12" s="1"/>
  <c r="Y2623" i="12"/>
  <c r="E1348" i="12"/>
  <c r="Y1347" i="12"/>
  <c r="B340" i="15"/>
  <c r="B341" i="14"/>
  <c r="B1202" i="14"/>
  <c r="B1201" i="15"/>
  <c r="G2383" i="12"/>
  <c r="E303" i="12"/>
  <c r="G303" i="12" s="1"/>
  <c r="D1030" i="14"/>
  <c r="B428" i="14"/>
  <c r="B427" i="15"/>
  <c r="D1543" i="14"/>
  <c r="B1751" i="14"/>
  <c r="B1750" i="15"/>
  <c r="B1963" i="14"/>
  <c r="B1962" i="15"/>
  <c r="B761" i="14"/>
  <c r="B760" i="15"/>
  <c r="D879" i="14"/>
  <c r="D880" i="14"/>
  <c r="E388" i="12"/>
  <c r="Y387" i="12"/>
  <c r="E604" i="12"/>
  <c r="G604" i="12" s="1"/>
  <c r="B1373" i="15"/>
  <c r="B1374" i="14"/>
  <c r="D134" i="14"/>
  <c r="E165" i="12"/>
  <c r="B1556" i="14"/>
  <c r="B1555" i="15"/>
  <c r="D1735" i="14"/>
  <c r="B644" i="14"/>
  <c r="B643" i="15"/>
  <c r="B2177" i="14"/>
  <c r="B2176" i="15"/>
  <c r="H222" i="12"/>
  <c r="J1561" i="14" l="1"/>
  <c r="A1562" i="14"/>
  <c r="Z857" i="12"/>
  <c r="F123" i="14"/>
  <c r="J2414" i="14"/>
  <c r="A2415" i="14"/>
  <c r="J1757" i="14"/>
  <c r="A1758" i="14"/>
  <c r="AA107" i="12"/>
  <c r="F88" i="14" s="1"/>
  <c r="G31" i="20" s="1"/>
  <c r="G4" i="20" s="1"/>
  <c r="G13" i="20" s="1"/>
  <c r="G107" i="12"/>
  <c r="Z587" i="12"/>
  <c r="F588" i="12"/>
  <c r="AA588" i="12" s="1"/>
  <c r="F504" i="14" s="1"/>
  <c r="P587" i="12"/>
  <c r="AC587" i="12" s="1"/>
  <c r="K503" i="14" s="1"/>
  <c r="D503" i="15" s="1"/>
  <c r="H588" i="12"/>
  <c r="A346" i="14"/>
  <c r="J345" i="14"/>
  <c r="A1205" i="14"/>
  <c r="J1204" i="14"/>
  <c r="J1375" i="14"/>
  <c r="A1376" i="14"/>
  <c r="J764" i="14"/>
  <c r="A765" i="14"/>
  <c r="J899" i="14"/>
  <c r="A900" i="14"/>
  <c r="H378" i="12"/>
  <c r="P378" i="12" s="1"/>
  <c r="AC378" i="12" s="1"/>
  <c r="K317" i="14" s="1"/>
  <c r="D317" i="15" s="1"/>
  <c r="Z153" i="12"/>
  <c r="AB153" i="12" s="1"/>
  <c r="C123" i="14" s="1"/>
  <c r="C123" i="15" s="1"/>
  <c r="F154" i="12"/>
  <c r="P153" i="12"/>
  <c r="AC153" i="12" s="1"/>
  <c r="K123" i="14" s="1"/>
  <c r="D123" i="15" s="1"/>
  <c r="H122" i="14"/>
  <c r="I122" i="14"/>
  <c r="E87" i="14"/>
  <c r="D87" i="14"/>
  <c r="A437" i="14"/>
  <c r="J436" i="14"/>
  <c r="A2181" i="14"/>
  <c r="J2180" i="14"/>
  <c r="J1050" i="14"/>
  <c r="A1051" i="14"/>
  <c r="I502" i="14"/>
  <c r="H502" i="14"/>
  <c r="A269" i="14"/>
  <c r="J268" i="14"/>
  <c r="J642" i="14"/>
  <c r="A643" i="14"/>
  <c r="F715" i="12"/>
  <c r="Z714" i="12"/>
  <c r="P714" i="12"/>
  <c r="AC714" i="12" s="1"/>
  <c r="K611" i="14" s="1"/>
  <c r="D611" i="15" s="1"/>
  <c r="E1936" i="12"/>
  <c r="G1936" i="12" s="1"/>
  <c r="Y1936" i="12" s="1"/>
  <c r="D1736" i="14" s="1"/>
  <c r="I736" i="14"/>
  <c r="H858" i="12"/>
  <c r="AB857" i="12"/>
  <c r="C737" i="14" s="1"/>
  <c r="C737" i="15" s="1"/>
  <c r="E737" i="14"/>
  <c r="H737" i="14" s="1"/>
  <c r="N737" i="14"/>
  <c r="I1922" i="14"/>
  <c r="H1922" i="14"/>
  <c r="Z2136" i="12"/>
  <c r="P2136" i="12"/>
  <c r="AC2136" i="12" s="1"/>
  <c r="K1923" i="14" s="1"/>
  <c r="D1923" i="15" s="1"/>
  <c r="F2137" i="12"/>
  <c r="H1010" i="14"/>
  <c r="I1010" i="14"/>
  <c r="F1160" i="12"/>
  <c r="Z1159" i="12"/>
  <c r="P1159" i="12"/>
  <c r="AC1159" i="12" s="1"/>
  <c r="K1011" i="14" s="1"/>
  <c r="D1011" i="15" s="1"/>
  <c r="AB1159" i="12"/>
  <c r="C1011" i="14" s="1"/>
  <c r="C1011" i="15" s="1"/>
  <c r="O2622" i="12"/>
  <c r="M2623" i="12"/>
  <c r="N2623" i="12" s="1"/>
  <c r="O307" i="12"/>
  <c r="M308" i="12"/>
  <c r="N308" i="12" s="1"/>
  <c r="N2372" i="14"/>
  <c r="E2372" i="14"/>
  <c r="J529" i="14"/>
  <c r="A530" i="14"/>
  <c r="J1960" i="14"/>
  <c r="A1961" i="14"/>
  <c r="AB2366" i="12"/>
  <c r="C2142" i="14" s="1"/>
  <c r="C2142" i="15" s="1"/>
  <c r="N2142" i="14"/>
  <c r="E2142" i="14"/>
  <c r="AA2367" i="12"/>
  <c r="F2143" i="14" s="1"/>
  <c r="H2367" i="12"/>
  <c r="H471" i="12"/>
  <c r="AA471" i="12"/>
  <c r="O1525" i="12"/>
  <c r="M1526" i="12"/>
  <c r="N1526" i="12" s="1"/>
  <c r="P33" i="20"/>
  <c r="B207" i="15"/>
  <c r="E1172" i="14"/>
  <c r="AB1331" i="12"/>
  <c r="C1172" i="14" s="1"/>
  <c r="C1172" i="15" s="1"/>
  <c r="N1172" i="14"/>
  <c r="O2152" i="12"/>
  <c r="M2153" i="12"/>
  <c r="N2153" i="12" s="1"/>
  <c r="M396" i="12"/>
  <c r="N396" i="12" s="1"/>
  <c r="O395" i="12"/>
  <c r="E316" i="14"/>
  <c r="N316" i="14"/>
  <c r="M871" i="12"/>
  <c r="N871" i="12" s="1"/>
  <c r="O870" i="12"/>
  <c r="O1018" i="12"/>
  <c r="M1019" i="12"/>
  <c r="N1019" i="12" s="1"/>
  <c r="E1718" i="14"/>
  <c r="N1718" i="14"/>
  <c r="O491" i="12"/>
  <c r="M492" i="12"/>
  <c r="N492" i="12" s="1"/>
  <c r="P1714" i="12"/>
  <c r="AC1714" i="12" s="1"/>
  <c r="K1529" i="14" s="1"/>
  <c r="D1529" i="15" s="1"/>
  <c r="F1715" i="12"/>
  <c r="AA1715" i="12" s="1"/>
  <c r="F1530" i="14" s="1"/>
  <c r="Z1714" i="12"/>
  <c r="O1936" i="12"/>
  <c r="M1937" i="12"/>
  <c r="N1937" i="12" s="1"/>
  <c r="M1178" i="12"/>
  <c r="N1178" i="12" s="1"/>
  <c r="O1177" i="12"/>
  <c r="AA2606" i="12"/>
  <c r="F2373" i="14" s="1"/>
  <c r="H2606" i="12"/>
  <c r="M603" i="12"/>
  <c r="N603" i="12" s="1"/>
  <c r="O602" i="12"/>
  <c r="N397" i="14"/>
  <c r="E397" i="14"/>
  <c r="M2384" i="12"/>
  <c r="N2384" i="12" s="1"/>
  <c r="O2383" i="12"/>
  <c r="H1332" i="12"/>
  <c r="AA1332" i="12"/>
  <c r="F1173" i="14" s="1"/>
  <c r="M236" i="12"/>
  <c r="N236" i="12" s="1"/>
  <c r="O235" i="12"/>
  <c r="AB1508" i="12"/>
  <c r="C1340" i="14" s="1"/>
  <c r="C1340" i="15" s="1"/>
  <c r="E1340" i="14"/>
  <c r="N1340" i="14"/>
  <c r="H1509" i="12"/>
  <c r="AA1509" i="12"/>
  <c r="AA1002" i="12"/>
  <c r="F867" i="14" s="1"/>
  <c r="H1002" i="12"/>
  <c r="AB1001" i="12"/>
  <c r="C866" i="14" s="1"/>
  <c r="C866" i="15" s="1"/>
  <c r="E866" i="14"/>
  <c r="N866" i="14"/>
  <c r="M731" i="12"/>
  <c r="N731" i="12" s="1"/>
  <c r="O730" i="12"/>
  <c r="O1726" i="12"/>
  <c r="M1727" i="12"/>
  <c r="N1727" i="12" s="1"/>
  <c r="AA1919" i="12"/>
  <c r="H1919" i="12"/>
  <c r="M1349" i="12"/>
  <c r="N1349" i="12" s="1"/>
  <c r="O1348" i="12"/>
  <c r="AB2605" i="12"/>
  <c r="C2372" i="14" s="1"/>
  <c r="C2372" i="15" s="1"/>
  <c r="B531" i="15"/>
  <c r="B532" i="14"/>
  <c r="E1179" i="12"/>
  <c r="G1179" i="12" s="1"/>
  <c r="I175" i="14"/>
  <c r="H175" i="14"/>
  <c r="G717" i="12"/>
  <c r="E718" i="12" s="1"/>
  <c r="D613" i="14"/>
  <c r="G718" i="12"/>
  <c r="E877" i="12"/>
  <c r="G877" i="12" s="1"/>
  <c r="Y876" i="12"/>
  <c r="D756" i="14" s="1"/>
  <c r="D176" i="14"/>
  <c r="E176" i="14"/>
  <c r="G215" i="12"/>
  <c r="AA215" i="12"/>
  <c r="Y717" i="12"/>
  <c r="AB214" i="12"/>
  <c r="C176" i="14" s="1"/>
  <c r="C176" i="15" s="1"/>
  <c r="E478" i="12"/>
  <c r="Y477" i="12"/>
  <c r="G1729" i="12"/>
  <c r="Y1729" i="12" s="1"/>
  <c r="D1544" i="14" s="1"/>
  <c r="G1517" i="12"/>
  <c r="D1348" i="14"/>
  <c r="G1016" i="12"/>
  <c r="Y1016" i="12" s="1"/>
  <c r="AA292" i="12"/>
  <c r="F246" i="14" s="1"/>
  <c r="H292" i="12"/>
  <c r="E245" i="14"/>
  <c r="N245" i="14"/>
  <c r="AB291" i="12"/>
  <c r="C245" i="14" s="1"/>
  <c r="C245" i="15" s="1"/>
  <c r="G165" i="12"/>
  <c r="Y165" i="12" s="1"/>
  <c r="D135" i="14"/>
  <c r="E304" i="12"/>
  <c r="G304" i="12" s="1"/>
  <c r="Y304" i="12" s="1"/>
  <c r="Y303" i="12"/>
  <c r="D2391" i="14"/>
  <c r="D881" i="14"/>
  <c r="B1557" i="14"/>
  <c r="B1556" i="15"/>
  <c r="E605" i="12"/>
  <c r="F223" i="12"/>
  <c r="P222" i="12"/>
  <c r="AC222" i="12" s="1"/>
  <c r="K184" i="14" s="1"/>
  <c r="D184" i="15" s="1"/>
  <c r="Z222" i="12"/>
  <c r="B2178" i="14"/>
  <c r="B2177" i="15"/>
  <c r="B645" i="14"/>
  <c r="B644" i="15"/>
  <c r="B1374" i="15"/>
  <c r="B1375" i="14"/>
  <c r="D326" i="14"/>
  <c r="B1964" i="14"/>
  <c r="B1963" i="15"/>
  <c r="B1752" i="14"/>
  <c r="B1751" i="15"/>
  <c r="B1202" i="15"/>
  <c r="B1203" i="14"/>
  <c r="D1188" i="14"/>
  <c r="D2390" i="14"/>
  <c r="D1940" i="14"/>
  <c r="B2410" i="14"/>
  <c r="B2409" i="15"/>
  <c r="Y604" i="12"/>
  <c r="G388" i="12"/>
  <c r="G1348" i="12"/>
  <c r="G2154" i="12"/>
  <c r="B762" i="14"/>
  <c r="B761" i="15"/>
  <c r="B429" i="14"/>
  <c r="B428" i="15"/>
  <c r="E2384" i="12"/>
  <c r="G2384" i="12" s="1"/>
  <c r="Y2384" i="12" s="1"/>
  <c r="Y2383" i="12"/>
  <c r="B341" i="15"/>
  <c r="B342" i="14"/>
  <c r="E2625" i="12"/>
  <c r="E1017" i="12"/>
  <c r="B266" i="15"/>
  <c r="B267" i="14"/>
  <c r="B897" i="14"/>
  <c r="B896" i="15"/>
  <c r="B1044" i="15"/>
  <c r="B1045" i="14"/>
  <c r="A644" i="14" l="1"/>
  <c r="J643" i="14"/>
  <c r="Z378" i="12"/>
  <c r="J900" i="14"/>
  <c r="A901" i="14"/>
  <c r="A1377" i="14"/>
  <c r="J1376" i="14"/>
  <c r="A1759" i="14"/>
  <c r="J1758" i="14"/>
  <c r="J269" i="14"/>
  <c r="A270" i="14"/>
  <c r="J437" i="14"/>
  <c r="A438" i="14"/>
  <c r="J1205" i="14"/>
  <c r="A1206" i="14"/>
  <c r="F379" i="12"/>
  <c r="AA379" i="12" s="1"/>
  <c r="F318" i="14" s="1"/>
  <c r="E611" i="14"/>
  <c r="AB714" i="12"/>
  <c r="C611" i="14" s="1"/>
  <c r="C611" i="15" s="1"/>
  <c r="N611" i="14"/>
  <c r="A2182" i="14"/>
  <c r="J2181" i="14"/>
  <c r="I87" i="14"/>
  <c r="H87" i="14"/>
  <c r="H154" i="12"/>
  <c r="AA154" i="12"/>
  <c r="J346" i="14"/>
  <c r="A347" i="14"/>
  <c r="AB587" i="12"/>
  <c r="C503" i="14" s="1"/>
  <c r="C503" i="15" s="1"/>
  <c r="E503" i="14"/>
  <c r="N503" i="14"/>
  <c r="J1562" i="14"/>
  <c r="A1563" i="14"/>
  <c r="E1937" i="12"/>
  <c r="AA715" i="12"/>
  <c r="F612" i="14" s="1"/>
  <c r="H715" i="12"/>
  <c r="A1052" i="14"/>
  <c r="J1051" i="14"/>
  <c r="N123" i="14"/>
  <c r="E123" i="14"/>
  <c r="A766" i="14"/>
  <c r="J765" i="14"/>
  <c r="P588" i="12"/>
  <c r="AC588" i="12" s="1"/>
  <c r="K504" i="14" s="1"/>
  <c r="D504" i="15" s="1"/>
  <c r="H589" i="12"/>
  <c r="F589" i="12"/>
  <c r="AA589" i="12" s="1"/>
  <c r="Z588" i="12"/>
  <c r="Y107" i="12"/>
  <c r="AB107" i="12" s="1"/>
  <c r="C88" i="14" s="1"/>
  <c r="E108" i="12"/>
  <c r="J2415" i="14"/>
  <c r="A2416" i="14"/>
  <c r="Y1179" i="12"/>
  <c r="D1031" i="14" s="1"/>
  <c r="E1180" i="12"/>
  <c r="AA2137" i="12"/>
  <c r="F1924" i="14" s="1"/>
  <c r="H2137" i="12"/>
  <c r="E1923" i="14"/>
  <c r="AB2136" i="12"/>
  <c r="C1923" i="14" s="1"/>
  <c r="C1923" i="15" s="1"/>
  <c r="N1923" i="14"/>
  <c r="F859" i="12"/>
  <c r="Z858" i="12"/>
  <c r="P858" i="12"/>
  <c r="AC858" i="12" s="1"/>
  <c r="K738" i="14" s="1"/>
  <c r="D738" i="15" s="1"/>
  <c r="I737" i="14"/>
  <c r="H1160" i="12"/>
  <c r="AA1160" i="12"/>
  <c r="F1012" i="14" s="1"/>
  <c r="E1011" i="14"/>
  <c r="N1011" i="14"/>
  <c r="O603" i="12"/>
  <c r="M604" i="12"/>
  <c r="N604" i="12" s="1"/>
  <c r="F1920" i="12"/>
  <c r="AA1920" i="12" s="1"/>
  <c r="F1720" i="14" s="1"/>
  <c r="Z1919" i="12"/>
  <c r="P1919" i="12"/>
  <c r="AC1919" i="12" s="1"/>
  <c r="K1719" i="14" s="1"/>
  <c r="D1719" i="15" s="1"/>
  <c r="M1728" i="12"/>
  <c r="N1728" i="12" s="1"/>
  <c r="O1727" i="12"/>
  <c r="F1341" i="14"/>
  <c r="O236" i="12"/>
  <c r="M237" i="12"/>
  <c r="N237" i="12" s="1"/>
  <c r="F1333" i="12"/>
  <c r="Z1332" i="12"/>
  <c r="P1332" i="12"/>
  <c r="AC1332" i="12" s="1"/>
  <c r="K1173" i="14" s="1"/>
  <c r="D1173" i="15" s="1"/>
  <c r="M2385" i="12"/>
  <c r="N2385" i="12" s="1"/>
  <c r="O2384" i="12"/>
  <c r="F2607" i="12"/>
  <c r="P2606" i="12"/>
  <c r="AC2606" i="12" s="1"/>
  <c r="K2373" i="14" s="1"/>
  <c r="D2373" i="15" s="1"/>
  <c r="Z2606" i="12"/>
  <c r="N1529" i="14"/>
  <c r="E1529" i="14"/>
  <c r="AB1714" i="12"/>
  <c r="C1529" i="14" s="1"/>
  <c r="C1529" i="15" s="1"/>
  <c r="M493" i="12"/>
  <c r="N493" i="12" s="1"/>
  <c r="O492" i="12"/>
  <c r="M1020" i="12"/>
  <c r="N1020" i="12" s="1"/>
  <c r="O1019" i="12"/>
  <c r="M397" i="12"/>
  <c r="N397" i="12" s="1"/>
  <c r="O396" i="12"/>
  <c r="M1527" i="12"/>
  <c r="N1527" i="12" s="1"/>
  <c r="O1526" i="12"/>
  <c r="F398" i="14"/>
  <c r="Z2367" i="12"/>
  <c r="F2368" i="12"/>
  <c r="P2367" i="12"/>
  <c r="AC2367" i="12" s="1"/>
  <c r="K2143" i="14" s="1"/>
  <c r="D2143" i="15" s="1"/>
  <c r="I2142" i="14"/>
  <c r="H2142" i="14"/>
  <c r="H1715" i="12"/>
  <c r="M1350" i="12"/>
  <c r="N1350" i="12" s="1"/>
  <c r="O1349" i="12"/>
  <c r="F1719" i="14"/>
  <c r="AB1919" i="12"/>
  <c r="C1719" i="14" s="1"/>
  <c r="C1719" i="15" s="1"/>
  <c r="O731" i="12"/>
  <c r="M732" i="12"/>
  <c r="N732" i="12" s="1"/>
  <c r="H866" i="14"/>
  <c r="I866" i="14"/>
  <c r="F1003" i="12"/>
  <c r="Z1002" i="12"/>
  <c r="P1002" i="12"/>
  <c r="AC1002" i="12" s="1"/>
  <c r="K867" i="14" s="1"/>
  <c r="D867" i="15" s="1"/>
  <c r="N317" i="14"/>
  <c r="AB378" i="12"/>
  <c r="C317" i="14" s="1"/>
  <c r="C317" i="15" s="1"/>
  <c r="E317" i="14"/>
  <c r="F1510" i="12"/>
  <c r="P1509" i="12"/>
  <c r="AC1509" i="12" s="1"/>
  <c r="K1341" i="14" s="1"/>
  <c r="D1341" i="15" s="1"/>
  <c r="Z1509" i="12"/>
  <c r="AB1509" i="12" s="1"/>
  <c r="C1341" i="14" s="1"/>
  <c r="C1341" i="15" s="1"/>
  <c r="I1340" i="14"/>
  <c r="H1340" i="14"/>
  <c r="I397" i="14"/>
  <c r="H397" i="14"/>
  <c r="M1179" i="12"/>
  <c r="N1179" i="12" s="1"/>
  <c r="O1178" i="12"/>
  <c r="O1937" i="12"/>
  <c r="M1938" i="12"/>
  <c r="N1938" i="12" s="1"/>
  <c r="H1718" i="14"/>
  <c r="I1718" i="14"/>
  <c r="O871" i="12"/>
  <c r="M872" i="12"/>
  <c r="N872" i="12" s="1"/>
  <c r="I316" i="14"/>
  <c r="H316" i="14"/>
  <c r="M2154" i="12"/>
  <c r="N2154" i="12" s="1"/>
  <c r="O2153" i="12"/>
  <c r="I1172" i="14"/>
  <c r="H1172" i="14"/>
  <c r="F472" i="12"/>
  <c r="P471" i="12"/>
  <c r="AC471" i="12" s="1"/>
  <c r="K398" i="14" s="1"/>
  <c r="D398" i="15" s="1"/>
  <c r="Z471" i="12"/>
  <c r="AB471" i="12" s="1"/>
  <c r="C398" i="14" s="1"/>
  <c r="C398" i="15" s="1"/>
  <c r="J1961" i="14"/>
  <c r="A1962" i="14"/>
  <c r="J530" i="14"/>
  <c r="A531" i="14"/>
  <c r="I2372" i="14"/>
  <c r="H2372" i="14"/>
  <c r="M309" i="12"/>
  <c r="N309" i="12" s="1"/>
  <c r="O308" i="12"/>
  <c r="O2623" i="12"/>
  <c r="M2624" i="12"/>
  <c r="N2624" i="12" s="1"/>
  <c r="B533" i="14"/>
  <c r="B532" i="15"/>
  <c r="E1730" i="12"/>
  <c r="E166" i="12"/>
  <c r="I176" i="14"/>
  <c r="H176" i="14"/>
  <c r="D614" i="14"/>
  <c r="E216" i="12"/>
  <c r="Y215" i="12"/>
  <c r="AB215" i="12" s="1"/>
  <c r="C177" i="14" s="1"/>
  <c r="C177" i="15" s="1"/>
  <c r="Y877" i="12"/>
  <c r="D757" i="14" s="1"/>
  <c r="E878" i="12"/>
  <c r="G878" i="12" s="1"/>
  <c r="Y718" i="12"/>
  <c r="E719" i="12"/>
  <c r="G1017" i="12"/>
  <c r="Y1017" i="12" s="1"/>
  <c r="G478" i="12"/>
  <c r="D404" i="14"/>
  <c r="F177" i="14"/>
  <c r="G1937" i="12"/>
  <c r="Y1937" i="12" s="1"/>
  <c r="D1737" i="14" s="1"/>
  <c r="E1518" i="12"/>
  <c r="Y1517" i="12"/>
  <c r="G1180" i="12"/>
  <c r="Y1180" i="12" s="1"/>
  <c r="D1032" i="14" s="1"/>
  <c r="H245" i="14"/>
  <c r="I245" i="14"/>
  <c r="F293" i="12"/>
  <c r="AA293" i="12" s="1"/>
  <c r="P292" i="12"/>
  <c r="AC292" i="12" s="1"/>
  <c r="K246" i="14" s="1"/>
  <c r="D246" i="15" s="1"/>
  <c r="H293" i="12"/>
  <c r="Z292" i="12"/>
  <c r="B897" i="15"/>
  <c r="B898" i="14"/>
  <c r="B268" i="14"/>
  <c r="B267" i="15"/>
  <c r="E2385" i="12"/>
  <c r="B430" i="14"/>
  <c r="B429" i="15"/>
  <c r="B762" i="15"/>
  <c r="B763" i="14"/>
  <c r="E389" i="12"/>
  <c r="G389" i="12" s="1"/>
  <c r="Y389" i="12" s="1"/>
  <c r="Y388" i="12"/>
  <c r="D520" i="14"/>
  <c r="B2410" i="15"/>
  <c r="B2411" i="14"/>
  <c r="B1203" i="15"/>
  <c r="B1204" i="14"/>
  <c r="B1376" i="14"/>
  <c r="B1375" i="15"/>
  <c r="B1558" i="14"/>
  <c r="B1557" i="15"/>
  <c r="E305" i="12"/>
  <c r="G305" i="12" s="1"/>
  <c r="Y305" i="12" s="1"/>
  <c r="G2625" i="12"/>
  <c r="B1045" i="15"/>
  <c r="B1046" i="14"/>
  <c r="D882" i="14"/>
  <c r="B342" i="15"/>
  <c r="B343" i="14"/>
  <c r="D2159" i="14"/>
  <c r="D2160" i="14"/>
  <c r="E2155" i="12"/>
  <c r="Y2154" i="12"/>
  <c r="E1349" i="12"/>
  <c r="G1349" i="12" s="1"/>
  <c r="Y1349" i="12" s="1"/>
  <c r="Y1348" i="12"/>
  <c r="E1181" i="12"/>
  <c r="B1753" i="14"/>
  <c r="B1752" i="15"/>
  <c r="B1965" i="14"/>
  <c r="B1964" i="15"/>
  <c r="B646" i="14"/>
  <c r="B645" i="15"/>
  <c r="B2179" i="14"/>
  <c r="B2178" i="15"/>
  <c r="N184" i="14"/>
  <c r="D257" i="14"/>
  <c r="D258" i="14"/>
  <c r="G1730" i="12"/>
  <c r="H223" i="12"/>
  <c r="G605" i="12"/>
  <c r="D31" i="20" l="1"/>
  <c r="D4" i="20" s="1"/>
  <c r="C88" i="15"/>
  <c r="N504" i="14"/>
  <c r="E504" i="14"/>
  <c r="AB588" i="12"/>
  <c r="C504" i="14" s="1"/>
  <c r="C504" i="15" s="1"/>
  <c r="A1760" i="14"/>
  <c r="J1759" i="14"/>
  <c r="H379" i="12"/>
  <c r="F505" i="14"/>
  <c r="J766" i="14"/>
  <c r="A767" i="14"/>
  <c r="J347" i="14"/>
  <c r="A348" i="14"/>
  <c r="A1207" i="14"/>
  <c r="J1206" i="14"/>
  <c r="J270" i="14"/>
  <c r="A271" i="14"/>
  <c r="J2416" i="14"/>
  <c r="A2417" i="14"/>
  <c r="A1564" i="14"/>
  <c r="J1563" i="14"/>
  <c r="F155" i="12"/>
  <c r="P154" i="12"/>
  <c r="AC154" i="12" s="1"/>
  <c r="K124" i="14" s="1"/>
  <c r="D124" i="15" s="1"/>
  <c r="Z154" i="12"/>
  <c r="A2183" i="14"/>
  <c r="J2182" i="14"/>
  <c r="G166" i="12"/>
  <c r="Y166" i="12" s="1"/>
  <c r="AA108" i="12"/>
  <c r="F89" i="14" s="1"/>
  <c r="G108" i="12"/>
  <c r="Z589" i="12"/>
  <c r="AB589" i="12" s="1"/>
  <c r="C505" i="14" s="1"/>
  <c r="C505" i="15" s="1"/>
  <c r="P589" i="12"/>
  <c r="AC589" i="12" s="1"/>
  <c r="K505" i="14" s="1"/>
  <c r="D505" i="15" s="1"/>
  <c r="F590" i="12"/>
  <c r="A1053" i="14"/>
  <c r="J1052" i="14"/>
  <c r="J1377" i="14"/>
  <c r="A1378" i="14"/>
  <c r="E88" i="14"/>
  <c r="D88" i="14"/>
  <c r="E31" i="20" s="1"/>
  <c r="E4" i="20" s="1"/>
  <c r="H123" i="14"/>
  <c r="I123" i="14"/>
  <c r="Z715" i="12"/>
  <c r="P715" i="12"/>
  <c r="AC715" i="12" s="1"/>
  <c r="K612" i="14" s="1"/>
  <c r="D612" i="15" s="1"/>
  <c r="F716" i="12"/>
  <c r="AA716" i="12" s="1"/>
  <c r="H503" i="14"/>
  <c r="I503" i="14"/>
  <c r="F124" i="14"/>
  <c r="AB154" i="12"/>
  <c r="C124" i="14" s="1"/>
  <c r="C124" i="15" s="1"/>
  <c r="I611" i="14"/>
  <c r="H611" i="14"/>
  <c r="A439" i="14"/>
  <c r="J438" i="14"/>
  <c r="J901" i="14"/>
  <c r="A902" i="14"/>
  <c r="J644" i="14"/>
  <c r="A645" i="14"/>
  <c r="N738" i="14"/>
  <c r="E738" i="14"/>
  <c r="AB858" i="12"/>
  <c r="C738" i="14" s="1"/>
  <c r="C738" i="15" s="1"/>
  <c r="I1923" i="14"/>
  <c r="H1923" i="14"/>
  <c r="H859" i="12"/>
  <c r="AA859" i="12"/>
  <c r="F739" i="14" s="1"/>
  <c r="F2138" i="12"/>
  <c r="Z2137" i="12"/>
  <c r="P2137" i="12"/>
  <c r="AC2137" i="12" s="1"/>
  <c r="K1924" i="14" s="1"/>
  <c r="D1924" i="15" s="1"/>
  <c r="I1011" i="14"/>
  <c r="H1011" i="14"/>
  <c r="Z1160" i="12"/>
  <c r="P1160" i="12"/>
  <c r="AC1160" i="12" s="1"/>
  <c r="K1012" i="14" s="1"/>
  <c r="D1012" i="15" s="1"/>
  <c r="F1161" i="12"/>
  <c r="M310" i="12"/>
  <c r="N310" i="12" s="1"/>
  <c r="O309" i="12"/>
  <c r="H472" i="12"/>
  <c r="AA472" i="12"/>
  <c r="O2154" i="12"/>
  <c r="M2155" i="12"/>
  <c r="N2155" i="12" s="1"/>
  <c r="M1180" i="12"/>
  <c r="N1180" i="12" s="1"/>
  <c r="O1179" i="12"/>
  <c r="H317" i="14"/>
  <c r="I317" i="14"/>
  <c r="E867" i="14"/>
  <c r="N867" i="14"/>
  <c r="AB1002" i="12"/>
  <c r="C867" i="14" s="1"/>
  <c r="C867" i="15" s="1"/>
  <c r="O732" i="12"/>
  <c r="M733" i="12"/>
  <c r="N733" i="12" s="1"/>
  <c r="M1351" i="12"/>
  <c r="N1351" i="12" s="1"/>
  <c r="O1350" i="12"/>
  <c r="AA2368" i="12"/>
  <c r="F2144" i="14" s="1"/>
  <c r="H2368" i="12"/>
  <c r="AA1333" i="12"/>
  <c r="F1174" i="14" s="1"/>
  <c r="H1333" i="12"/>
  <c r="O1728" i="12"/>
  <c r="M1729" i="12"/>
  <c r="N1729" i="12" s="1"/>
  <c r="M2625" i="12"/>
  <c r="N2625" i="12" s="1"/>
  <c r="O2624" i="12"/>
  <c r="J531" i="14"/>
  <c r="A532" i="14"/>
  <c r="J1962" i="14"/>
  <c r="A1963" i="14"/>
  <c r="N398" i="14"/>
  <c r="E398" i="14"/>
  <c r="M873" i="12"/>
  <c r="N873" i="12" s="1"/>
  <c r="O872" i="12"/>
  <c r="M1939" i="12"/>
  <c r="N1939" i="12" s="1"/>
  <c r="O1938" i="12"/>
  <c r="N1341" i="14"/>
  <c r="E1341" i="14"/>
  <c r="H1510" i="12"/>
  <c r="AA1510" i="12"/>
  <c r="F1342" i="14" s="1"/>
  <c r="AA1003" i="12"/>
  <c r="F868" i="14" s="1"/>
  <c r="H1003" i="12"/>
  <c r="P1715" i="12"/>
  <c r="AC1715" i="12" s="1"/>
  <c r="K1530" i="14" s="1"/>
  <c r="D1530" i="15" s="1"/>
  <c r="F1716" i="12"/>
  <c r="AA1716" i="12" s="1"/>
  <c r="Z1715" i="12"/>
  <c r="E2143" i="14"/>
  <c r="AB2367" i="12"/>
  <c r="C2143" i="14" s="1"/>
  <c r="C2143" i="15" s="1"/>
  <c r="N2143" i="14"/>
  <c r="M1528" i="12"/>
  <c r="N1528" i="12" s="1"/>
  <c r="O1527" i="12"/>
  <c r="O397" i="12"/>
  <c r="M398" i="12"/>
  <c r="N398" i="12" s="1"/>
  <c r="M1021" i="12"/>
  <c r="N1021" i="12" s="1"/>
  <c r="O1020" i="12"/>
  <c r="M494" i="12"/>
  <c r="N494" i="12" s="1"/>
  <c r="O493" i="12"/>
  <c r="I1529" i="14"/>
  <c r="H1529" i="14"/>
  <c r="N2373" i="14"/>
  <c r="E2373" i="14"/>
  <c r="AB2606" i="12"/>
  <c r="C2373" i="14" s="1"/>
  <c r="C2373" i="15" s="1"/>
  <c r="H2607" i="12"/>
  <c r="AA2607" i="12"/>
  <c r="F2374" i="14" s="1"/>
  <c r="O2385" i="12"/>
  <c r="M2386" i="12"/>
  <c r="N2386" i="12" s="1"/>
  <c r="E1173" i="14"/>
  <c r="N1173" i="14"/>
  <c r="AB1332" i="12"/>
  <c r="C1173" i="14" s="1"/>
  <c r="C1173" i="15" s="1"/>
  <c r="M238" i="12"/>
  <c r="N238" i="12" s="1"/>
  <c r="O237" i="12"/>
  <c r="Z379" i="12"/>
  <c r="P379" i="12"/>
  <c r="AC379" i="12" s="1"/>
  <c r="K318" i="14" s="1"/>
  <c r="D318" i="15" s="1"/>
  <c r="F380" i="12"/>
  <c r="N1719" i="14"/>
  <c r="E1719" i="14"/>
  <c r="M605" i="12"/>
  <c r="N605" i="12" s="1"/>
  <c r="O604" i="12"/>
  <c r="H1920" i="12"/>
  <c r="B533" i="15"/>
  <c r="B534" i="14"/>
  <c r="E1938" i="12"/>
  <c r="G1938" i="12" s="1"/>
  <c r="Y1938" i="12" s="1"/>
  <c r="E1018" i="12"/>
  <c r="D136" i="14"/>
  <c r="Y478" i="12"/>
  <c r="E479" i="12"/>
  <c r="D615" i="14"/>
  <c r="D177" i="14"/>
  <c r="E177" i="14"/>
  <c r="G216" i="12"/>
  <c r="AA216" i="12"/>
  <c r="E167" i="12"/>
  <c r="G719" i="12"/>
  <c r="E879" i="12"/>
  <c r="G879" i="12" s="1"/>
  <c r="Y878" i="12"/>
  <c r="D758" i="14" s="1"/>
  <c r="D1349" i="14"/>
  <c r="G1518" i="12"/>
  <c r="G1018" i="12"/>
  <c r="Y1018" i="12" s="1"/>
  <c r="Z293" i="12"/>
  <c r="AB293" i="12" s="1"/>
  <c r="C247" i="14" s="1"/>
  <c r="C247" i="15" s="1"/>
  <c r="F294" i="12"/>
  <c r="P293" i="12"/>
  <c r="AC293" i="12" s="1"/>
  <c r="K247" i="14" s="1"/>
  <c r="D247" i="15" s="1"/>
  <c r="F247" i="14"/>
  <c r="E246" i="14"/>
  <c r="N246" i="14"/>
  <c r="AB292" i="12"/>
  <c r="C246" i="14" s="1"/>
  <c r="C246" i="15" s="1"/>
  <c r="B344" i="14"/>
  <c r="B343" i="15"/>
  <c r="B1046" i="15"/>
  <c r="B1047" i="14"/>
  <c r="E2626" i="12"/>
  <c r="Y2625" i="12"/>
  <c r="D259" i="14"/>
  <c r="E306" i="12"/>
  <c r="G306" i="12" s="1"/>
  <c r="Y306" i="12" s="1"/>
  <c r="B1376" i="15"/>
  <c r="B1377" i="14"/>
  <c r="B2412" i="14"/>
  <c r="B2411" i="15"/>
  <c r="D327" i="14"/>
  <c r="D328" i="14"/>
  <c r="B763" i="15"/>
  <c r="B764" i="14"/>
  <c r="B430" i="15"/>
  <c r="B431" i="14"/>
  <c r="D883" i="14"/>
  <c r="B268" i="15"/>
  <c r="B269" i="14"/>
  <c r="E606" i="12"/>
  <c r="Y605" i="12"/>
  <c r="E1731" i="12"/>
  <c r="G1731" i="12" s="1"/>
  <c r="Y1731" i="12" s="1"/>
  <c r="Y1730" i="12"/>
  <c r="B2179" i="15"/>
  <c r="B2180" i="14"/>
  <c r="B646" i="15"/>
  <c r="B647" i="14"/>
  <c r="D1189" i="14"/>
  <c r="D1941" i="14"/>
  <c r="B1558" i="15"/>
  <c r="B1559" i="14"/>
  <c r="B1204" i="15"/>
  <c r="B1205" i="14"/>
  <c r="E390" i="12"/>
  <c r="B899" i="14"/>
  <c r="B898" i="15"/>
  <c r="G1181" i="12"/>
  <c r="G2155" i="12"/>
  <c r="G2385" i="12"/>
  <c r="F224" i="12"/>
  <c r="P223" i="12"/>
  <c r="AC223" i="12" s="1"/>
  <c r="K185" i="14" s="1"/>
  <c r="D185" i="15" s="1"/>
  <c r="Z223" i="12"/>
  <c r="B1965" i="15"/>
  <c r="B1966" i="14"/>
  <c r="B1753" i="15"/>
  <c r="B1754" i="14"/>
  <c r="D1190" i="14"/>
  <c r="E1350" i="12"/>
  <c r="D1738" i="14"/>
  <c r="E1939" i="12"/>
  <c r="A440" i="14" l="1"/>
  <c r="J439" i="14"/>
  <c r="A1054" i="14"/>
  <c r="J1053" i="14"/>
  <c r="A2184" i="14"/>
  <c r="J2183" i="14"/>
  <c r="J902" i="14"/>
  <c r="A903" i="14"/>
  <c r="N612" i="14"/>
  <c r="E612" i="14"/>
  <c r="AB715" i="12"/>
  <c r="C612" i="14" s="1"/>
  <c r="C612" i="15" s="1"/>
  <c r="A1379" i="14"/>
  <c r="J1378" i="14"/>
  <c r="AA590" i="12"/>
  <c r="F506" i="14" s="1"/>
  <c r="H590" i="12"/>
  <c r="N124" i="14"/>
  <c r="E124" i="14"/>
  <c r="J271" i="14"/>
  <c r="A272" i="14"/>
  <c r="J348" i="14"/>
  <c r="A349" i="14"/>
  <c r="I88" i="14"/>
  <c r="J31" i="20" s="1"/>
  <c r="J4" i="20" s="1"/>
  <c r="H88" i="14"/>
  <c r="I31" i="20" s="1"/>
  <c r="I4" i="20" s="1"/>
  <c r="F31" i="20"/>
  <c r="F4" i="20" s="1"/>
  <c r="Y108" i="12"/>
  <c r="E109" i="12"/>
  <c r="AA109" i="12" s="1"/>
  <c r="F90" i="14" s="1"/>
  <c r="H155" i="12"/>
  <c r="AA155" i="12"/>
  <c r="J1207" i="14"/>
  <c r="A1208" i="14"/>
  <c r="I504" i="14"/>
  <c r="H504" i="14"/>
  <c r="H505" i="14"/>
  <c r="H716" i="12"/>
  <c r="J1564" i="14"/>
  <c r="A1565" i="14"/>
  <c r="A1761" i="14"/>
  <c r="J1760" i="14"/>
  <c r="J645" i="14"/>
  <c r="A646" i="14"/>
  <c r="F613" i="14"/>
  <c r="E505" i="14"/>
  <c r="I505" i="14" s="1"/>
  <c r="N505" i="14"/>
  <c r="J2417" i="14"/>
  <c r="A2418" i="14"/>
  <c r="J767" i="14"/>
  <c r="A768" i="14"/>
  <c r="E1924" i="14"/>
  <c r="AB2137" i="12"/>
  <c r="C1924" i="14" s="1"/>
  <c r="C1924" i="15" s="1"/>
  <c r="N1924" i="14"/>
  <c r="E1019" i="12"/>
  <c r="G1019" i="12" s="1"/>
  <c r="H2138" i="12"/>
  <c r="AA2138" i="12"/>
  <c r="F1925" i="14" s="1"/>
  <c r="F860" i="12"/>
  <c r="AA860" i="12" s="1"/>
  <c r="P859" i="12"/>
  <c r="AC859" i="12" s="1"/>
  <c r="K739" i="14" s="1"/>
  <c r="D739" i="15" s="1"/>
  <c r="H860" i="12"/>
  <c r="Z859" i="12"/>
  <c r="I738" i="14"/>
  <c r="H738" i="14"/>
  <c r="AA1161" i="12"/>
  <c r="F1013" i="14" s="1"/>
  <c r="H1161" i="12"/>
  <c r="AB1160" i="12"/>
  <c r="C1012" i="14" s="1"/>
  <c r="C1012" i="15" s="1"/>
  <c r="N1012" i="14"/>
  <c r="E1012" i="14"/>
  <c r="H1716" i="12"/>
  <c r="P1716" i="12" s="1"/>
  <c r="AC1716" i="12" s="1"/>
  <c r="K1531" i="14" s="1"/>
  <c r="D1531" i="15" s="1"/>
  <c r="O605" i="12"/>
  <c r="M606" i="12"/>
  <c r="N606" i="12" s="1"/>
  <c r="H1173" i="14"/>
  <c r="I1173" i="14"/>
  <c r="F2608" i="12"/>
  <c r="P2607" i="12"/>
  <c r="AC2607" i="12" s="1"/>
  <c r="K2374" i="14" s="1"/>
  <c r="D2374" i="15" s="1"/>
  <c r="Z2607" i="12"/>
  <c r="I2373" i="14"/>
  <c r="H2373" i="14"/>
  <c r="M495" i="12"/>
  <c r="N495" i="12" s="1"/>
  <c r="O494" i="12"/>
  <c r="O1021" i="12"/>
  <c r="M1022" i="12"/>
  <c r="N1022" i="12" s="1"/>
  <c r="M1529" i="12"/>
  <c r="N1529" i="12" s="1"/>
  <c r="O1528" i="12"/>
  <c r="AB1715" i="12"/>
  <c r="C1530" i="14" s="1"/>
  <c r="C1530" i="15" s="1"/>
  <c r="N1530" i="14"/>
  <c r="E1530" i="14"/>
  <c r="F1717" i="12"/>
  <c r="AA1717" i="12" s="1"/>
  <c r="F1511" i="12"/>
  <c r="P1510" i="12"/>
  <c r="AC1510" i="12" s="1"/>
  <c r="K1342" i="14" s="1"/>
  <c r="D1342" i="15" s="1"/>
  <c r="Z1510" i="12"/>
  <c r="O1939" i="12"/>
  <c r="M1940" i="12"/>
  <c r="N1940" i="12" s="1"/>
  <c r="M874" i="12"/>
  <c r="N874" i="12" s="1"/>
  <c r="O873" i="12"/>
  <c r="O2625" i="12"/>
  <c r="M2626" i="12"/>
  <c r="N2626" i="12" s="1"/>
  <c r="F2369" i="12"/>
  <c r="P2368" i="12"/>
  <c r="AC2368" i="12" s="1"/>
  <c r="K2144" i="14" s="1"/>
  <c r="D2144" i="15" s="1"/>
  <c r="Z2368" i="12"/>
  <c r="O733" i="12"/>
  <c r="M734" i="12"/>
  <c r="N734" i="12" s="1"/>
  <c r="I867" i="14"/>
  <c r="H867" i="14"/>
  <c r="M1181" i="12"/>
  <c r="N1181" i="12" s="1"/>
  <c r="O1180" i="12"/>
  <c r="F473" i="12"/>
  <c r="P472" i="12"/>
  <c r="AC472" i="12" s="1"/>
  <c r="K399" i="14" s="1"/>
  <c r="D399" i="15" s="1"/>
  <c r="Z472" i="12"/>
  <c r="O310" i="12"/>
  <c r="M311" i="12"/>
  <c r="N311" i="12" s="1"/>
  <c r="P1920" i="12"/>
  <c r="AC1920" i="12" s="1"/>
  <c r="K1720" i="14" s="1"/>
  <c r="D1720" i="15" s="1"/>
  <c r="F1921" i="12"/>
  <c r="AA1921" i="12" s="1"/>
  <c r="F1721" i="14" s="1"/>
  <c r="Z1920" i="12"/>
  <c r="H1921" i="12"/>
  <c r="H1719" i="14"/>
  <c r="I1719" i="14"/>
  <c r="AA380" i="12"/>
  <c r="F319" i="14" s="1"/>
  <c r="H380" i="12"/>
  <c r="N318" i="14"/>
  <c r="AB379" i="12"/>
  <c r="C318" i="14" s="1"/>
  <c r="C318" i="15" s="1"/>
  <c r="E318" i="14"/>
  <c r="O238" i="12"/>
  <c r="M239" i="12"/>
  <c r="N239" i="12" s="1"/>
  <c r="O2386" i="12"/>
  <c r="M2387" i="12"/>
  <c r="N2387" i="12" s="1"/>
  <c r="M399" i="12"/>
  <c r="N399" i="12" s="1"/>
  <c r="O398" i="12"/>
  <c r="I2143" i="14"/>
  <c r="H2143" i="14"/>
  <c r="F1531" i="14"/>
  <c r="F1004" i="12"/>
  <c r="Z1003" i="12"/>
  <c r="P1003" i="12"/>
  <c r="AC1003" i="12" s="1"/>
  <c r="K868" i="14" s="1"/>
  <c r="D868" i="15" s="1"/>
  <c r="H1341" i="14"/>
  <c r="I1341" i="14"/>
  <c r="H398" i="14"/>
  <c r="I398" i="14"/>
  <c r="J1963" i="14"/>
  <c r="A1964" i="14"/>
  <c r="J532" i="14"/>
  <c r="A533" i="14"/>
  <c r="M1730" i="12"/>
  <c r="N1730" i="12" s="1"/>
  <c r="O1729" i="12"/>
  <c r="P1333" i="12"/>
  <c r="AC1333" i="12" s="1"/>
  <c r="K1174" i="14" s="1"/>
  <c r="D1174" i="15" s="1"/>
  <c r="F1334" i="12"/>
  <c r="Z1333" i="12"/>
  <c r="M1352" i="12"/>
  <c r="N1352" i="12" s="1"/>
  <c r="O1351" i="12"/>
  <c r="M2156" i="12"/>
  <c r="N2156" i="12" s="1"/>
  <c r="O2155" i="12"/>
  <c r="F399" i="14"/>
  <c r="AB472" i="12"/>
  <c r="C399" i="14" s="1"/>
  <c r="C399" i="15" s="1"/>
  <c r="Z1716" i="12"/>
  <c r="B534" i="15"/>
  <c r="B535" i="14"/>
  <c r="G479" i="12"/>
  <c r="Y479" i="12" s="1"/>
  <c r="I177" i="14"/>
  <c r="H177" i="14"/>
  <c r="Y879" i="12"/>
  <c r="D759" i="14" s="1"/>
  <c r="E880" i="12"/>
  <c r="G880" i="12" s="1"/>
  <c r="E720" i="12"/>
  <c r="Y719" i="12"/>
  <c r="E217" i="12"/>
  <c r="Y216" i="12"/>
  <c r="AB216" i="12" s="1"/>
  <c r="C178" i="14" s="1"/>
  <c r="C178" i="15" s="1"/>
  <c r="G1939" i="12"/>
  <c r="Y1939" i="12" s="1"/>
  <c r="D1739" i="14" s="1"/>
  <c r="G167" i="12"/>
  <c r="F178" i="14"/>
  <c r="E480" i="12"/>
  <c r="D405" i="14"/>
  <c r="E1519" i="12"/>
  <c r="Y1518" i="12"/>
  <c r="G1350" i="12"/>
  <c r="Y1350" i="12" s="1"/>
  <c r="D1191" i="14" s="1"/>
  <c r="G390" i="12"/>
  <c r="Y390" i="12" s="1"/>
  <c r="D329" i="14" s="1"/>
  <c r="N247" i="14"/>
  <c r="E247" i="14"/>
  <c r="H246" i="14"/>
  <c r="I247" i="14"/>
  <c r="I246" i="14"/>
  <c r="H247" i="14"/>
  <c r="AA294" i="12"/>
  <c r="F248" i="14" s="1"/>
  <c r="H294" i="12"/>
  <c r="H224" i="12"/>
  <c r="Z224" i="12" s="1"/>
  <c r="N186" i="14" s="1"/>
  <c r="B1754" i="15"/>
  <c r="B1755" i="14"/>
  <c r="B1966" i="15"/>
  <c r="B1967" i="14"/>
  <c r="B648" i="14"/>
  <c r="B647" i="15"/>
  <c r="B2181" i="14"/>
  <c r="B2180" i="15"/>
  <c r="D1546" i="14"/>
  <c r="E1732" i="12"/>
  <c r="D521" i="14"/>
  <c r="B432" i="14"/>
  <c r="B431" i="15"/>
  <c r="B765" i="14"/>
  <c r="B764" i="15"/>
  <c r="B2413" i="14"/>
  <c r="B2412" i="15"/>
  <c r="B1377" i="15"/>
  <c r="B1378" i="14"/>
  <c r="E307" i="12"/>
  <c r="G2626" i="12"/>
  <c r="N185" i="14"/>
  <c r="P224" i="12"/>
  <c r="AC224" i="12" s="1"/>
  <c r="K186" i="14" s="1"/>
  <c r="D186" i="15" s="1"/>
  <c r="E2386" i="12"/>
  <c r="G2386" i="12" s="1"/>
  <c r="Y2385" i="12"/>
  <c r="E2156" i="12"/>
  <c r="Y2155" i="12"/>
  <c r="E1182" i="12"/>
  <c r="Y1181" i="12"/>
  <c r="B900" i="14"/>
  <c r="B899" i="15"/>
  <c r="B1205" i="15"/>
  <c r="B1206" i="14"/>
  <c r="B1559" i="15"/>
  <c r="B1560" i="14"/>
  <c r="D1545" i="14"/>
  <c r="B269" i="15"/>
  <c r="B270" i="14"/>
  <c r="D260" i="14"/>
  <c r="D2392" i="14"/>
  <c r="B1048" i="14"/>
  <c r="B1047" i="15"/>
  <c r="B345" i="14"/>
  <c r="B344" i="15"/>
  <c r="G606" i="12"/>
  <c r="Y1019" i="12" l="1"/>
  <c r="E1020" i="12"/>
  <c r="J272" i="14"/>
  <c r="A273" i="14"/>
  <c r="J1379" i="14"/>
  <c r="A1380" i="14"/>
  <c r="J903" i="14"/>
  <c r="A904" i="14"/>
  <c r="G109" i="12"/>
  <c r="P590" i="12"/>
  <c r="AC590" i="12" s="1"/>
  <c r="K506" i="14" s="1"/>
  <c r="D506" i="15" s="1"/>
  <c r="Z590" i="12"/>
  <c r="F591" i="12"/>
  <c r="AA591" i="12" s="1"/>
  <c r="F507" i="14" s="1"/>
  <c r="H591" i="12"/>
  <c r="A1055" i="14"/>
  <c r="J1054" i="14"/>
  <c r="J768" i="14"/>
  <c r="A769" i="14"/>
  <c r="A1566" i="14"/>
  <c r="J1565" i="14"/>
  <c r="J1208" i="14"/>
  <c r="A1209" i="14"/>
  <c r="J2418" i="14"/>
  <c r="A2419" i="14"/>
  <c r="F125" i="14"/>
  <c r="E89" i="14"/>
  <c r="AB108" i="12"/>
  <c r="C89" i="14" s="1"/>
  <c r="C89" i="15" s="1"/>
  <c r="D89" i="14"/>
  <c r="J349" i="14"/>
  <c r="A350" i="14"/>
  <c r="I612" i="14"/>
  <c r="H612" i="14"/>
  <c r="J646" i="14"/>
  <c r="A647" i="14"/>
  <c r="J1761" i="14"/>
  <c r="A1762" i="14"/>
  <c r="Z716" i="12"/>
  <c r="F717" i="12"/>
  <c r="AA717" i="12" s="1"/>
  <c r="P716" i="12"/>
  <c r="AC716" i="12" s="1"/>
  <c r="K613" i="14" s="1"/>
  <c r="D613" i="15" s="1"/>
  <c r="H717" i="12"/>
  <c r="F156" i="12"/>
  <c r="P155" i="12"/>
  <c r="AC155" i="12" s="1"/>
  <c r="K125" i="14" s="1"/>
  <c r="D125" i="15" s="1"/>
  <c r="Z155" i="12"/>
  <c r="AB155" i="12" s="1"/>
  <c r="C125" i="14" s="1"/>
  <c r="C125" i="15" s="1"/>
  <c r="I124" i="14"/>
  <c r="H124" i="14"/>
  <c r="J2184" i="14"/>
  <c r="A2185" i="14"/>
  <c r="A441" i="14"/>
  <c r="J440" i="14"/>
  <c r="Z860" i="12"/>
  <c r="F861" i="12"/>
  <c r="P860" i="12"/>
  <c r="AC860" i="12" s="1"/>
  <c r="K740" i="14" s="1"/>
  <c r="D740" i="15" s="1"/>
  <c r="AB860" i="12"/>
  <c r="C740" i="14" s="1"/>
  <c r="C740" i="15" s="1"/>
  <c r="F740" i="14"/>
  <c r="P2138" i="12"/>
  <c r="AC2138" i="12" s="1"/>
  <c r="K1925" i="14" s="1"/>
  <c r="D1925" i="15" s="1"/>
  <c r="F2139" i="12"/>
  <c r="Z2138" i="12"/>
  <c r="I1924" i="14"/>
  <c r="H1924" i="14"/>
  <c r="F225" i="12"/>
  <c r="H225" i="12" s="1"/>
  <c r="E1351" i="12"/>
  <c r="AB2138" i="12"/>
  <c r="C1925" i="14" s="1"/>
  <c r="C1925" i="15" s="1"/>
  <c r="AB859" i="12"/>
  <c r="C739" i="14" s="1"/>
  <c r="C739" i="15" s="1"/>
  <c r="E739" i="14"/>
  <c r="N739" i="14"/>
  <c r="H1012" i="14"/>
  <c r="I1012" i="14"/>
  <c r="F1162" i="12"/>
  <c r="Z1161" i="12"/>
  <c r="P1161" i="12"/>
  <c r="AC1161" i="12" s="1"/>
  <c r="K1013" i="14" s="1"/>
  <c r="D1013" i="15" s="1"/>
  <c r="O239" i="12"/>
  <c r="M240" i="12"/>
  <c r="N240" i="12" s="1"/>
  <c r="O2156" i="12"/>
  <c r="M2157" i="12"/>
  <c r="N2157" i="12" s="1"/>
  <c r="M1353" i="12"/>
  <c r="N1353" i="12" s="1"/>
  <c r="O1352" i="12"/>
  <c r="H1334" i="12"/>
  <c r="AA1334" i="12"/>
  <c r="F1175" i="14" s="1"/>
  <c r="A534" i="14"/>
  <c r="J533" i="14"/>
  <c r="A1965" i="14"/>
  <c r="J1964" i="14"/>
  <c r="AA1004" i="12"/>
  <c r="F869" i="14" s="1"/>
  <c r="H1004" i="12"/>
  <c r="M400" i="12"/>
  <c r="N400" i="12" s="1"/>
  <c r="O399" i="12"/>
  <c r="I318" i="14"/>
  <c r="H318" i="14"/>
  <c r="AB1920" i="12"/>
  <c r="C1720" i="14" s="1"/>
  <c r="C1720" i="15" s="1"/>
  <c r="E1720" i="14"/>
  <c r="N1720" i="14"/>
  <c r="M312" i="12"/>
  <c r="N312" i="12" s="1"/>
  <c r="O311" i="12"/>
  <c r="N399" i="14"/>
  <c r="E399" i="14"/>
  <c r="M735" i="12"/>
  <c r="N735" i="12" s="1"/>
  <c r="O734" i="12"/>
  <c r="E2144" i="14"/>
  <c r="AB2368" i="12"/>
  <c r="C2144" i="14" s="1"/>
  <c r="C2144" i="15" s="1"/>
  <c r="N2144" i="14"/>
  <c r="AA2369" i="12"/>
  <c r="F2145" i="14" s="1"/>
  <c r="H2369" i="12"/>
  <c r="O874" i="12"/>
  <c r="M875" i="12"/>
  <c r="N875" i="12" s="1"/>
  <c r="F1532" i="14"/>
  <c r="H1530" i="14"/>
  <c r="I1530" i="14"/>
  <c r="M1530" i="12"/>
  <c r="N1530" i="12" s="1"/>
  <c r="O1529" i="12"/>
  <c r="O495" i="12"/>
  <c r="M496" i="12"/>
  <c r="N496" i="12" s="1"/>
  <c r="E1531" i="14"/>
  <c r="I1531" i="14" s="1"/>
  <c r="N1531" i="14"/>
  <c r="AB1333" i="12"/>
  <c r="C1174" i="14" s="1"/>
  <c r="C1174" i="15" s="1"/>
  <c r="N1174" i="14"/>
  <c r="E1174" i="14"/>
  <c r="O1730" i="12"/>
  <c r="M1731" i="12"/>
  <c r="N1731" i="12" s="1"/>
  <c r="N868" i="14"/>
  <c r="AB1003" i="12"/>
  <c r="C868" i="14" s="1"/>
  <c r="C868" i="15" s="1"/>
  <c r="E868" i="14"/>
  <c r="O2387" i="12"/>
  <c r="M2388" i="12"/>
  <c r="N2388" i="12" s="1"/>
  <c r="F381" i="12"/>
  <c r="Z380" i="12"/>
  <c r="P380" i="12"/>
  <c r="AC380" i="12" s="1"/>
  <c r="K319" i="14" s="1"/>
  <c r="D319" i="15" s="1"/>
  <c r="F1922" i="12"/>
  <c r="Z1921" i="12"/>
  <c r="P1921" i="12"/>
  <c r="AC1921" i="12" s="1"/>
  <c r="K1721" i="14" s="1"/>
  <c r="D1721" i="15" s="1"/>
  <c r="H473" i="12"/>
  <c r="AA473" i="12"/>
  <c r="M1182" i="12"/>
  <c r="N1182" i="12" s="1"/>
  <c r="O1181" i="12"/>
  <c r="O2626" i="12"/>
  <c r="M2627" i="12"/>
  <c r="N2627" i="12" s="1"/>
  <c r="O1940" i="12"/>
  <c r="M1941" i="12"/>
  <c r="N1941" i="12" s="1"/>
  <c r="AB1510" i="12"/>
  <c r="C1342" i="14" s="1"/>
  <c r="C1342" i="15" s="1"/>
  <c r="N1342" i="14"/>
  <c r="E1342" i="14"/>
  <c r="H1511" i="12"/>
  <c r="AA1511" i="12"/>
  <c r="F1343" i="14" s="1"/>
  <c r="M1023" i="12"/>
  <c r="N1023" i="12" s="1"/>
  <c r="O1022" i="12"/>
  <c r="AB2607" i="12"/>
  <c r="C2374" i="14" s="1"/>
  <c r="C2374" i="15" s="1"/>
  <c r="N2374" i="14"/>
  <c r="E2374" i="14"/>
  <c r="H2608" i="12"/>
  <c r="AA2608" i="12"/>
  <c r="F2375" i="14" s="1"/>
  <c r="O606" i="12"/>
  <c r="M607" i="12"/>
  <c r="N607" i="12" s="1"/>
  <c r="AB1716" i="12"/>
  <c r="C1531" i="14" s="1"/>
  <c r="C1531" i="15" s="1"/>
  <c r="H1717" i="12"/>
  <c r="B536" i="14"/>
  <c r="B535" i="15"/>
  <c r="E1940" i="12"/>
  <c r="D406" i="14"/>
  <c r="G720" i="12"/>
  <c r="E391" i="12"/>
  <c r="G480" i="12"/>
  <c r="Y167" i="12"/>
  <c r="E168" i="12"/>
  <c r="D178" i="14"/>
  <c r="E178" i="14"/>
  <c r="G217" i="12"/>
  <c r="AA217" i="12"/>
  <c r="D616" i="14"/>
  <c r="E881" i="12"/>
  <c r="Y880" i="12"/>
  <c r="D760" i="14" s="1"/>
  <c r="G881" i="12"/>
  <c r="G1940" i="12"/>
  <c r="Y1940" i="12" s="1"/>
  <c r="G1519" i="12"/>
  <c r="D1350" i="14"/>
  <c r="G1020" i="12"/>
  <c r="Y1020" i="12" s="1"/>
  <c r="D885" i="14" s="1"/>
  <c r="P294" i="12"/>
  <c r="AC294" i="12" s="1"/>
  <c r="K248" i="14" s="1"/>
  <c r="D248" i="15" s="1"/>
  <c r="F295" i="12"/>
  <c r="AA295" i="12" s="1"/>
  <c r="Z294" i="12"/>
  <c r="E607" i="12"/>
  <c r="G607" i="12" s="1"/>
  <c r="Y607" i="12" s="1"/>
  <c r="Y606" i="12"/>
  <c r="B345" i="15"/>
  <c r="B346" i="14"/>
  <c r="B270" i="15"/>
  <c r="B271" i="14"/>
  <c r="B1560" i="15"/>
  <c r="B1561" i="14"/>
  <c r="B1207" i="14"/>
  <c r="B1206" i="15"/>
  <c r="B900" i="15"/>
  <c r="B901" i="14"/>
  <c r="D1033" i="14"/>
  <c r="D1942" i="14"/>
  <c r="D2161" i="14"/>
  <c r="E2387" i="12"/>
  <c r="G2387" i="12" s="1"/>
  <c r="D1740" i="14"/>
  <c r="B1379" i="14"/>
  <c r="B1378" i="15"/>
  <c r="B766" i="14"/>
  <c r="B765" i="15"/>
  <c r="B433" i="14"/>
  <c r="B432" i="15"/>
  <c r="B2181" i="15"/>
  <c r="B2182" i="14"/>
  <c r="B648" i="15"/>
  <c r="B649" i="14"/>
  <c r="G1182" i="12"/>
  <c r="G1732" i="12"/>
  <c r="G391" i="12"/>
  <c r="D884" i="14"/>
  <c r="B1049" i="14"/>
  <c r="B1048" i="15"/>
  <c r="E2627" i="12"/>
  <c r="Y2626" i="12"/>
  <c r="B2414" i="14"/>
  <c r="B2413" i="15"/>
  <c r="E1021" i="12"/>
  <c r="B1967" i="15"/>
  <c r="B1968" i="14"/>
  <c r="B1756" i="14"/>
  <c r="B1755" i="15"/>
  <c r="G2156" i="12"/>
  <c r="Y2386" i="12"/>
  <c r="G1351" i="12"/>
  <c r="G307" i="12"/>
  <c r="Z225" i="12" l="1"/>
  <c r="N187" i="14" s="1"/>
  <c r="F226" i="12"/>
  <c r="P225" i="12"/>
  <c r="AC225" i="12" s="1"/>
  <c r="K187" i="14" s="1"/>
  <c r="D187" i="15" s="1"/>
  <c r="J904" i="14"/>
  <c r="A905" i="14"/>
  <c r="J2185" i="14"/>
  <c r="A2186" i="14"/>
  <c r="J350" i="14"/>
  <c r="A351" i="14"/>
  <c r="H89" i="14"/>
  <c r="I89" i="14"/>
  <c r="J1566" i="14"/>
  <c r="A1567" i="14"/>
  <c r="J1055" i="14"/>
  <c r="A1056" i="14"/>
  <c r="A442" i="14"/>
  <c r="J441" i="14"/>
  <c r="P717" i="12"/>
  <c r="AC717" i="12" s="1"/>
  <c r="K614" i="14" s="1"/>
  <c r="D614" i="15" s="1"/>
  <c r="F718" i="12"/>
  <c r="AA718" i="12" s="1"/>
  <c r="J273" i="14"/>
  <c r="A274" i="14"/>
  <c r="H156" i="12"/>
  <c r="AA156" i="12"/>
  <c r="F614" i="14"/>
  <c r="J1209" i="14"/>
  <c r="A1210" i="14"/>
  <c r="J769" i="14"/>
  <c r="A770" i="14"/>
  <c r="P591" i="12"/>
  <c r="AC591" i="12" s="1"/>
  <c r="K507" i="14" s="1"/>
  <c r="D507" i="15" s="1"/>
  <c r="F592" i="12"/>
  <c r="Z591" i="12"/>
  <c r="J1380" i="14"/>
  <c r="A1381" i="14"/>
  <c r="N125" i="14"/>
  <c r="E125" i="14"/>
  <c r="J1762" i="14"/>
  <c r="A1763" i="14"/>
  <c r="A2420" i="14"/>
  <c r="J2419" i="14"/>
  <c r="AB590" i="12"/>
  <c r="C506" i="14" s="1"/>
  <c r="C506" i="15" s="1"/>
  <c r="E506" i="14"/>
  <c r="N506" i="14"/>
  <c r="Z717" i="12"/>
  <c r="E613" i="14"/>
  <c r="N613" i="14"/>
  <c r="AB716" i="12"/>
  <c r="C613" i="14" s="1"/>
  <c r="C613" i="15" s="1"/>
  <c r="J647" i="14"/>
  <c r="A648" i="14"/>
  <c r="E110" i="12"/>
  <c r="AA110" i="12" s="1"/>
  <c r="F91" i="14" s="1"/>
  <c r="Y109" i="12"/>
  <c r="H2139" i="12"/>
  <c r="AA2139" i="12"/>
  <c r="F1926" i="14" s="1"/>
  <c r="N740" i="14"/>
  <c r="E740" i="14"/>
  <c r="H740" i="14" s="1"/>
  <c r="I739" i="14"/>
  <c r="H739" i="14"/>
  <c r="I740" i="14"/>
  <c r="E1925" i="14"/>
  <c r="N1925" i="14"/>
  <c r="AA861" i="12"/>
  <c r="F741" i="14" s="1"/>
  <c r="H861" i="12"/>
  <c r="AA1162" i="12"/>
  <c r="F1014" i="14" s="1"/>
  <c r="H1162" i="12"/>
  <c r="E1013" i="14"/>
  <c r="N1013" i="14"/>
  <c r="AB1161" i="12"/>
  <c r="C1013" i="14" s="1"/>
  <c r="C1013" i="15" s="1"/>
  <c r="O1182" i="12"/>
  <c r="M1183" i="12"/>
  <c r="N1183" i="12" s="1"/>
  <c r="F1718" i="12"/>
  <c r="AA1718" i="12" s="1"/>
  <c r="P1717" i="12"/>
  <c r="AC1717" i="12" s="1"/>
  <c r="K1532" i="14" s="1"/>
  <c r="D1532" i="15" s="1"/>
  <c r="Z1717" i="12"/>
  <c r="P2608" i="12"/>
  <c r="AC2608" i="12" s="1"/>
  <c r="K2375" i="14" s="1"/>
  <c r="D2375" i="15" s="1"/>
  <c r="Z2608" i="12"/>
  <c r="F2609" i="12"/>
  <c r="O1023" i="12"/>
  <c r="M1024" i="12"/>
  <c r="N1024" i="12" s="1"/>
  <c r="P1511" i="12"/>
  <c r="AC1511" i="12" s="1"/>
  <c r="K1343" i="14" s="1"/>
  <c r="D1343" i="15" s="1"/>
  <c r="Z1511" i="12"/>
  <c r="F1512" i="12"/>
  <c r="O1941" i="12"/>
  <c r="M1942" i="12"/>
  <c r="N1942" i="12" s="1"/>
  <c r="M2628" i="12"/>
  <c r="N2628" i="12" s="1"/>
  <c r="O2627" i="12"/>
  <c r="F400" i="14"/>
  <c r="H1922" i="12"/>
  <c r="AA1922" i="12"/>
  <c r="F1722" i="14" s="1"/>
  <c r="N319" i="14"/>
  <c r="AB380" i="12"/>
  <c r="C319" i="14" s="1"/>
  <c r="C319" i="15" s="1"/>
  <c r="E319" i="14"/>
  <c r="O2388" i="12"/>
  <c r="M2389" i="12"/>
  <c r="N2389" i="12" s="1"/>
  <c r="H868" i="14"/>
  <c r="I868" i="14"/>
  <c r="M497" i="12"/>
  <c r="N497" i="12" s="1"/>
  <c r="O496" i="12"/>
  <c r="O875" i="12"/>
  <c r="M876" i="12"/>
  <c r="N876" i="12" s="1"/>
  <c r="P2369" i="12"/>
  <c r="AC2369" i="12" s="1"/>
  <c r="K2145" i="14" s="1"/>
  <c r="D2145" i="15" s="1"/>
  <c r="Z2369" i="12"/>
  <c r="F2370" i="12"/>
  <c r="H2144" i="14"/>
  <c r="I2144" i="14"/>
  <c r="O735" i="12"/>
  <c r="M736" i="12"/>
  <c r="N736" i="12" s="1"/>
  <c r="O312" i="12"/>
  <c r="M313" i="12"/>
  <c r="N313" i="12" s="1"/>
  <c r="H1720" i="14"/>
  <c r="I1720" i="14"/>
  <c r="P1004" i="12"/>
  <c r="AC1004" i="12" s="1"/>
  <c r="K869" i="14" s="1"/>
  <c r="D869" i="15" s="1"/>
  <c r="F1005" i="12"/>
  <c r="Z1004" i="12"/>
  <c r="O2157" i="12"/>
  <c r="M2158" i="12"/>
  <c r="N2158" i="12" s="1"/>
  <c r="O607" i="12"/>
  <c r="M608" i="12"/>
  <c r="N608" i="12" s="1"/>
  <c r="H2374" i="14"/>
  <c r="I2374" i="14"/>
  <c r="I1342" i="14"/>
  <c r="H1342" i="14"/>
  <c r="F474" i="12"/>
  <c r="P473" i="12"/>
  <c r="AC473" i="12" s="1"/>
  <c r="K400" i="14" s="1"/>
  <c r="D400" i="15" s="1"/>
  <c r="Z473" i="12"/>
  <c r="AB473" i="12" s="1"/>
  <c r="C400" i="14" s="1"/>
  <c r="C400" i="15" s="1"/>
  <c r="N1721" i="14"/>
  <c r="AB1921" i="12"/>
  <c r="C1721" i="14" s="1"/>
  <c r="C1721" i="15" s="1"/>
  <c r="E1721" i="14"/>
  <c r="AA381" i="12"/>
  <c r="F320" i="14" s="1"/>
  <c r="H381" i="12"/>
  <c r="O1731" i="12"/>
  <c r="M1732" i="12"/>
  <c r="N1732" i="12" s="1"/>
  <c r="H1174" i="14"/>
  <c r="I1174" i="14"/>
  <c r="O1530" i="12"/>
  <c r="M1531" i="12"/>
  <c r="N1531" i="12" s="1"/>
  <c r="H399" i="14"/>
  <c r="I399" i="14"/>
  <c r="M401" i="12"/>
  <c r="N401" i="12" s="1"/>
  <c r="O400" i="12"/>
  <c r="A1966" i="14"/>
  <c r="J1965" i="14"/>
  <c r="A535" i="14"/>
  <c r="J534" i="14"/>
  <c r="F1335" i="12"/>
  <c r="Z1334" i="12"/>
  <c r="P1334" i="12"/>
  <c r="AC1334" i="12" s="1"/>
  <c r="K1175" i="14" s="1"/>
  <c r="D1175" i="15" s="1"/>
  <c r="M1354" i="12"/>
  <c r="N1354" i="12" s="1"/>
  <c r="O1353" i="12"/>
  <c r="M241" i="12"/>
  <c r="N241" i="12" s="1"/>
  <c r="O240" i="12"/>
  <c r="H1531" i="14"/>
  <c r="B536" i="15"/>
  <c r="B537" i="14"/>
  <c r="E1941" i="12"/>
  <c r="G1941" i="12" s="1"/>
  <c r="I178" i="14"/>
  <c r="H178" i="14"/>
  <c r="Y881" i="12"/>
  <c r="D761" i="14" s="1"/>
  <c r="E882" i="12"/>
  <c r="G882" i="12" s="1"/>
  <c r="E883" i="12" s="1"/>
  <c r="F179" i="14"/>
  <c r="G168" i="12"/>
  <c r="E218" i="12"/>
  <c r="Y217" i="12"/>
  <c r="D137" i="14"/>
  <c r="E481" i="12"/>
  <c r="Y480" i="12"/>
  <c r="Y720" i="12"/>
  <c r="E721" i="12"/>
  <c r="E1520" i="12"/>
  <c r="Y1519" i="12"/>
  <c r="G1021" i="12"/>
  <c r="Y1021" i="12" s="1"/>
  <c r="D886" i="14" s="1"/>
  <c r="F249" i="14"/>
  <c r="H295" i="12"/>
  <c r="E248" i="14"/>
  <c r="N248" i="14"/>
  <c r="AB294" i="12"/>
  <c r="C248" i="14" s="1"/>
  <c r="C248" i="15" s="1"/>
  <c r="H226" i="12"/>
  <c r="Z226" i="12" s="1"/>
  <c r="N188" i="14" s="1"/>
  <c r="B1756" i="15"/>
  <c r="B1757" i="14"/>
  <c r="E1352" i="12"/>
  <c r="Y1351" i="12"/>
  <c r="E2157" i="12"/>
  <c r="Y2156" i="12"/>
  <c r="B1969" i="14"/>
  <c r="B1968" i="15"/>
  <c r="E1733" i="12"/>
  <c r="G1733" i="12" s="1"/>
  <c r="Y1733" i="12" s="1"/>
  <c r="Y1732" i="12"/>
  <c r="E1183" i="12"/>
  <c r="Y1182" i="12"/>
  <c r="B650" i="14"/>
  <c r="B649" i="15"/>
  <c r="B2183" i="14"/>
  <c r="B2182" i="15"/>
  <c r="B1561" i="15"/>
  <c r="B1562" i="14"/>
  <c r="B346" i="15"/>
  <c r="B347" i="14"/>
  <c r="D522" i="14"/>
  <c r="G2627" i="12"/>
  <c r="E308" i="12"/>
  <c r="G308" i="12" s="1"/>
  <c r="Y308" i="12" s="1"/>
  <c r="Y307" i="12"/>
  <c r="D2162" i="14"/>
  <c r="Y882" i="12"/>
  <c r="B2415" i="14"/>
  <c r="B2414" i="15"/>
  <c r="D2393" i="14"/>
  <c r="B1049" i="15"/>
  <c r="B1050" i="14"/>
  <c r="E392" i="12"/>
  <c r="Y391" i="12"/>
  <c r="B434" i="14"/>
  <c r="B433" i="15"/>
  <c r="B766" i="15"/>
  <c r="B767" i="14"/>
  <c r="B1379" i="15"/>
  <c r="B1380" i="14"/>
  <c r="E2388" i="12"/>
  <c r="G2388" i="12" s="1"/>
  <c r="Y2388" i="12" s="1"/>
  <c r="B901" i="15"/>
  <c r="B902" i="14"/>
  <c r="B1208" i="14"/>
  <c r="B1207" i="15"/>
  <c r="B272" i="14"/>
  <c r="B271" i="15"/>
  <c r="D523" i="14"/>
  <c r="E608" i="12"/>
  <c r="G608" i="12" s="1"/>
  <c r="Y608" i="12" s="1"/>
  <c r="Y2387" i="12"/>
  <c r="J1210" i="14" l="1"/>
  <c r="A1211" i="14"/>
  <c r="J648" i="14"/>
  <c r="A649" i="14"/>
  <c r="H613" i="14"/>
  <c r="I613" i="14"/>
  <c r="H506" i="14"/>
  <c r="I506" i="14"/>
  <c r="A1764" i="14"/>
  <c r="J1763" i="14"/>
  <c r="A1382" i="14"/>
  <c r="J1381" i="14"/>
  <c r="Z156" i="12"/>
  <c r="F157" i="12"/>
  <c r="P156" i="12"/>
  <c r="AC156" i="12" s="1"/>
  <c r="K126" i="14" s="1"/>
  <c r="D126" i="15" s="1"/>
  <c r="A1057" i="14"/>
  <c r="J1056" i="14"/>
  <c r="J2186" i="14"/>
  <c r="A2187" i="14"/>
  <c r="AA592" i="12"/>
  <c r="H592" i="12"/>
  <c r="F615" i="14"/>
  <c r="J442" i="14"/>
  <c r="A443" i="14"/>
  <c r="P226" i="12"/>
  <c r="AC226" i="12" s="1"/>
  <c r="K188" i="14" s="1"/>
  <c r="D188" i="15" s="1"/>
  <c r="G110" i="12"/>
  <c r="N614" i="14"/>
  <c r="E614" i="14"/>
  <c r="J770" i="14"/>
  <c r="A771" i="14"/>
  <c r="AB717" i="12"/>
  <c r="C614" i="14" s="1"/>
  <c r="C614" i="15" s="1"/>
  <c r="J274" i="14"/>
  <c r="A275" i="14"/>
  <c r="H718" i="12"/>
  <c r="J2420" i="14"/>
  <c r="A2421" i="14"/>
  <c r="F126" i="14"/>
  <c r="AB156" i="12"/>
  <c r="C126" i="14" s="1"/>
  <c r="C126" i="15" s="1"/>
  <c r="E90" i="14"/>
  <c r="D90" i="14"/>
  <c r="AB109" i="12"/>
  <c r="C90" i="14" s="1"/>
  <c r="C90" i="15" s="1"/>
  <c r="H125" i="14"/>
  <c r="I125" i="14"/>
  <c r="N507" i="14"/>
  <c r="AB591" i="12"/>
  <c r="C507" i="14" s="1"/>
  <c r="C507" i="15" s="1"/>
  <c r="E507" i="14"/>
  <c r="A1568" i="14"/>
  <c r="J1567" i="14"/>
  <c r="A352" i="14"/>
  <c r="J351" i="14"/>
  <c r="J905" i="14"/>
  <c r="A906" i="14"/>
  <c r="H1925" i="14"/>
  <c r="I1925" i="14"/>
  <c r="F2140" i="12"/>
  <c r="Z2139" i="12"/>
  <c r="P2139" i="12"/>
  <c r="AC2139" i="12" s="1"/>
  <c r="K1926" i="14" s="1"/>
  <c r="D1926" i="15" s="1"/>
  <c r="P861" i="12"/>
  <c r="AC861" i="12" s="1"/>
  <c r="K741" i="14" s="1"/>
  <c r="D741" i="15" s="1"/>
  <c r="F862" i="12"/>
  <c r="AA862" i="12" s="1"/>
  <c r="F742" i="14" s="1"/>
  <c r="Z861" i="12"/>
  <c r="H1013" i="14"/>
  <c r="I1013" i="14"/>
  <c r="F1163" i="12"/>
  <c r="Z1162" i="12"/>
  <c r="P1162" i="12"/>
  <c r="AC1162" i="12" s="1"/>
  <c r="K1014" i="14" s="1"/>
  <c r="D1014" i="15" s="1"/>
  <c r="Y1941" i="12"/>
  <c r="D1741" i="14" s="1"/>
  <c r="E1942" i="12"/>
  <c r="G1942" i="12" s="1"/>
  <c r="F227" i="12"/>
  <c r="E1022" i="12"/>
  <c r="AA1335" i="12"/>
  <c r="F1176" i="14" s="1"/>
  <c r="H1335" i="12"/>
  <c r="A536" i="14"/>
  <c r="J535" i="14"/>
  <c r="A1967" i="14"/>
  <c r="J1966" i="14"/>
  <c r="O401" i="12"/>
  <c r="M402" i="12"/>
  <c r="N402" i="12" s="1"/>
  <c r="F382" i="12"/>
  <c r="Z381" i="12"/>
  <c r="P381" i="12"/>
  <c r="AC381" i="12" s="1"/>
  <c r="K320" i="14" s="1"/>
  <c r="D320" i="15" s="1"/>
  <c r="H1721" i="14"/>
  <c r="I1721" i="14"/>
  <c r="H474" i="12"/>
  <c r="AA474" i="12"/>
  <c r="M2159" i="12"/>
  <c r="N2159" i="12" s="1"/>
  <c r="O2158" i="12"/>
  <c r="AB1004" i="12"/>
  <c r="C869" i="14" s="1"/>
  <c r="C869" i="15" s="1"/>
  <c r="E869" i="14"/>
  <c r="N869" i="14"/>
  <c r="AA2370" i="12"/>
  <c r="H2370" i="12"/>
  <c r="O497" i="12"/>
  <c r="M498" i="12"/>
  <c r="N498" i="12" s="1"/>
  <c r="M2629" i="12"/>
  <c r="N2629" i="12" s="1"/>
  <c r="O2628" i="12"/>
  <c r="N1343" i="14"/>
  <c r="AB1511" i="12"/>
  <c r="C1343" i="14" s="1"/>
  <c r="C1343" i="15" s="1"/>
  <c r="E1343" i="14"/>
  <c r="M1025" i="12"/>
  <c r="N1025" i="12" s="1"/>
  <c r="O1024" i="12"/>
  <c r="AB2608" i="12"/>
  <c r="C2375" i="14" s="1"/>
  <c r="C2375" i="15" s="1"/>
  <c r="N2375" i="14"/>
  <c r="E2375" i="14"/>
  <c r="N1532" i="14"/>
  <c r="E1532" i="14"/>
  <c r="AB1717" i="12"/>
  <c r="C1532" i="14" s="1"/>
  <c r="C1532" i="15" s="1"/>
  <c r="F1533" i="14"/>
  <c r="M242" i="12"/>
  <c r="N242" i="12" s="1"/>
  <c r="O241" i="12"/>
  <c r="O1354" i="12"/>
  <c r="M1355" i="12"/>
  <c r="N1355" i="12" s="1"/>
  <c r="N1175" i="14"/>
  <c r="AB1334" i="12"/>
  <c r="C1175" i="14" s="1"/>
  <c r="C1175" i="15" s="1"/>
  <c r="E1175" i="14"/>
  <c r="M1532" i="12"/>
  <c r="N1532" i="12" s="1"/>
  <c r="O1531" i="12"/>
  <c r="M1733" i="12"/>
  <c r="N1733" i="12" s="1"/>
  <c r="O1732" i="12"/>
  <c r="N400" i="14"/>
  <c r="E400" i="14"/>
  <c r="O608" i="12"/>
  <c r="M609" i="12"/>
  <c r="N609" i="12" s="1"/>
  <c r="H1005" i="12"/>
  <c r="AA1005" i="12"/>
  <c r="M314" i="12"/>
  <c r="N314" i="12" s="1"/>
  <c r="O313" i="12"/>
  <c r="M737" i="12"/>
  <c r="N737" i="12" s="1"/>
  <c r="O736" i="12"/>
  <c r="E2145" i="14"/>
  <c r="AB2369" i="12"/>
  <c r="C2145" i="14" s="1"/>
  <c r="C2145" i="15" s="1"/>
  <c r="N2145" i="14"/>
  <c r="O876" i="12"/>
  <c r="M877" i="12"/>
  <c r="N877" i="12" s="1"/>
  <c r="O2389" i="12"/>
  <c r="M2390" i="12"/>
  <c r="N2390" i="12" s="1"/>
  <c r="H319" i="14"/>
  <c r="I319" i="14"/>
  <c r="P1922" i="12"/>
  <c r="AC1922" i="12" s="1"/>
  <c r="K1722" i="14" s="1"/>
  <c r="D1722" i="15" s="1"/>
  <c r="F1923" i="12"/>
  <c r="Z1922" i="12"/>
  <c r="M1943" i="12"/>
  <c r="N1943" i="12" s="1"/>
  <c r="O1942" i="12"/>
  <c r="H1512" i="12"/>
  <c r="AA1512" i="12"/>
  <c r="F1344" i="14" s="1"/>
  <c r="H2609" i="12"/>
  <c r="AA2609" i="12"/>
  <c r="F2376" i="14" s="1"/>
  <c r="M1184" i="12"/>
  <c r="N1184" i="12" s="1"/>
  <c r="O1183" i="12"/>
  <c r="H1718" i="12"/>
  <c r="B537" i="15"/>
  <c r="B538" i="14"/>
  <c r="G721" i="12"/>
  <c r="Y721" i="12" s="1"/>
  <c r="E722" i="12"/>
  <c r="D617" i="14"/>
  <c r="D407" i="14"/>
  <c r="D179" i="14"/>
  <c r="E179" i="14"/>
  <c r="G218" i="12"/>
  <c r="AA218" i="12"/>
  <c r="AB217" i="12"/>
  <c r="C179" i="14" s="1"/>
  <c r="C179" i="15" s="1"/>
  <c r="Y168" i="12"/>
  <c r="E169" i="12"/>
  <c r="G2157" i="12"/>
  <c r="G481" i="12"/>
  <c r="D1351" i="14"/>
  <c r="G1520" i="12"/>
  <c r="G1352" i="12"/>
  <c r="Y1352" i="12" s="1"/>
  <c r="G1183" i="12"/>
  <c r="E1184" i="12" s="1"/>
  <c r="Z295" i="12"/>
  <c r="F296" i="12"/>
  <c r="AA296" i="12" s="1"/>
  <c r="P295" i="12"/>
  <c r="AC295" i="12" s="1"/>
  <c r="K249" i="14" s="1"/>
  <c r="D249" i="15" s="1"/>
  <c r="H248" i="14"/>
  <c r="I248" i="14"/>
  <c r="E609" i="12"/>
  <c r="B272" i="15"/>
  <c r="B273" i="14"/>
  <c r="B1209" i="14"/>
  <c r="B1208" i="15"/>
  <c r="B902" i="15"/>
  <c r="B903" i="14"/>
  <c r="E2389" i="12"/>
  <c r="B435" i="14"/>
  <c r="B434" i="15"/>
  <c r="D262" i="14"/>
  <c r="E309" i="12"/>
  <c r="G309" i="12" s="1"/>
  <c r="E2628" i="12"/>
  <c r="Y2627" i="12"/>
  <c r="B1563" i="14"/>
  <c r="B1562" i="15"/>
  <c r="B2183" i="15"/>
  <c r="B2184" i="14"/>
  <c r="B650" i="15"/>
  <c r="B651" i="14"/>
  <c r="D1548" i="14"/>
  <c r="E1734" i="12"/>
  <c r="G1734" i="12" s="1"/>
  <c r="Y1734" i="12" s="1"/>
  <c r="B1969" i="15"/>
  <c r="B1970" i="14"/>
  <c r="D1943" i="14"/>
  <c r="E2158" i="12"/>
  <c r="G2158" i="12" s="1"/>
  <c r="D1192" i="14"/>
  <c r="E1353" i="12"/>
  <c r="B1757" i="15"/>
  <c r="B1758" i="14"/>
  <c r="G392" i="12"/>
  <c r="H227" i="12"/>
  <c r="G1022" i="12"/>
  <c r="D2163" i="14"/>
  <c r="D524" i="14"/>
  <c r="D2164" i="14"/>
  <c r="B1380" i="15"/>
  <c r="B1381" i="14"/>
  <c r="B768" i="14"/>
  <c r="B767" i="15"/>
  <c r="D330" i="14"/>
  <c r="B1050" i="15"/>
  <c r="B1051" i="14"/>
  <c r="B2415" i="15"/>
  <c r="B2416" i="14"/>
  <c r="D762" i="14"/>
  <c r="D261" i="14"/>
  <c r="B348" i="14"/>
  <c r="B347" i="15"/>
  <c r="D1034" i="14"/>
  <c r="D1547" i="14"/>
  <c r="G883" i="12"/>
  <c r="Y1183" i="12"/>
  <c r="Y2157" i="12"/>
  <c r="I507" i="14" l="1"/>
  <c r="H507" i="14"/>
  <c r="H90" i="14"/>
  <c r="I90" i="14"/>
  <c r="F508" i="14"/>
  <c r="A1058" i="14"/>
  <c r="J1057" i="14"/>
  <c r="N126" i="14"/>
  <c r="E126" i="14"/>
  <c r="J1764" i="14"/>
  <c r="A1765" i="14"/>
  <c r="I614" i="14"/>
  <c r="J1568" i="14"/>
  <c r="A1569" i="14"/>
  <c r="J2421" i="14"/>
  <c r="A2422" i="14"/>
  <c r="H593" i="12"/>
  <c r="Z592" i="12"/>
  <c r="P592" i="12"/>
  <c r="AC592" i="12" s="1"/>
  <c r="K508" i="14" s="1"/>
  <c r="D508" i="15" s="1"/>
  <c r="F593" i="12"/>
  <c r="AA593" i="12" s="1"/>
  <c r="H157" i="12"/>
  <c r="AA157" i="12"/>
  <c r="J352" i="14"/>
  <c r="A353" i="14"/>
  <c r="Z718" i="12"/>
  <c r="F719" i="12"/>
  <c r="AA719" i="12" s="1"/>
  <c r="P718" i="12"/>
  <c r="AC718" i="12" s="1"/>
  <c r="K615" i="14" s="1"/>
  <c r="D615" i="15" s="1"/>
  <c r="A772" i="14"/>
  <c r="J771" i="14"/>
  <c r="Y110" i="12"/>
  <c r="E111" i="12"/>
  <c r="AA111" i="12" s="1"/>
  <c r="F92" i="14" s="1"/>
  <c r="J2187" i="14"/>
  <c r="A2188" i="14"/>
  <c r="H614" i="14"/>
  <c r="J649" i="14"/>
  <c r="A650" i="14"/>
  <c r="J1211" i="14"/>
  <c r="A1212" i="14"/>
  <c r="J443" i="14"/>
  <c r="A444" i="14"/>
  <c r="J906" i="14"/>
  <c r="A907" i="14"/>
  <c r="J275" i="14"/>
  <c r="A276" i="14"/>
  <c r="J1382" i="14"/>
  <c r="A1383" i="14"/>
  <c r="Y1942" i="12"/>
  <c r="D1742" i="14" s="1"/>
  <c r="E1943" i="12"/>
  <c r="AB861" i="12"/>
  <c r="C741" i="14" s="1"/>
  <c r="C741" i="15" s="1"/>
  <c r="E741" i="14"/>
  <c r="N741" i="14"/>
  <c r="AB2139" i="12"/>
  <c r="C1926" i="14" s="1"/>
  <c r="C1926" i="15" s="1"/>
  <c r="N1926" i="14"/>
  <c r="E1926" i="14"/>
  <c r="H862" i="12"/>
  <c r="H2140" i="12"/>
  <c r="AA2140" i="12"/>
  <c r="F1927" i="14" s="1"/>
  <c r="AA1163" i="12"/>
  <c r="F1015" i="14" s="1"/>
  <c r="H1163" i="12"/>
  <c r="E1014" i="14"/>
  <c r="N1014" i="14"/>
  <c r="AB1162" i="12"/>
  <c r="C1014" i="14" s="1"/>
  <c r="C1014" i="15" s="1"/>
  <c r="AB1922" i="12"/>
  <c r="C1722" i="14" s="1"/>
  <c r="C1722" i="15" s="1"/>
  <c r="E1722" i="14"/>
  <c r="N1722" i="14"/>
  <c r="F870" i="14"/>
  <c r="O609" i="12"/>
  <c r="M610" i="12"/>
  <c r="N610" i="12" s="1"/>
  <c r="H400" i="14"/>
  <c r="I400" i="14"/>
  <c r="I1175" i="14"/>
  <c r="H1175" i="14"/>
  <c r="M243" i="12"/>
  <c r="N243" i="12" s="1"/>
  <c r="O242" i="12"/>
  <c r="I1532" i="14"/>
  <c r="H1532" i="14"/>
  <c r="H2375" i="14"/>
  <c r="I2375" i="14"/>
  <c r="M1026" i="12"/>
  <c r="N1026" i="12" s="1"/>
  <c r="O1025" i="12"/>
  <c r="F2146" i="14"/>
  <c r="I869" i="14"/>
  <c r="H869" i="14"/>
  <c r="M2160" i="12"/>
  <c r="N2160" i="12" s="1"/>
  <c r="O2159" i="12"/>
  <c r="F401" i="14"/>
  <c r="AA382" i="12"/>
  <c r="H382" i="12"/>
  <c r="A1968" i="14"/>
  <c r="J1967" i="14"/>
  <c r="A537" i="14"/>
  <c r="J536" i="14"/>
  <c r="F1719" i="12"/>
  <c r="AA1719" i="12" s="1"/>
  <c r="P1718" i="12"/>
  <c r="AC1718" i="12" s="1"/>
  <c r="K1533" i="14" s="1"/>
  <c r="D1533" i="15" s="1"/>
  <c r="H1719" i="12"/>
  <c r="Z1719" i="12" s="1"/>
  <c r="Z1718" i="12"/>
  <c r="M1185" i="12"/>
  <c r="N1185" i="12" s="1"/>
  <c r="O1184" i="12"/>
  <c r="P2609" i="12"/>
  <c r="AC2609" i="12" s="1"/>
  <c r="K2376" i="14" s="1"/>
  <c r="D2376" i="15" s="1"/>
  <c r="Z2609" i="12"/>
  <c r="F2610" i="12"/>
  <c r="P1512" i="12"/>
  <c r="AC1512" i="12" s="1"/>
  <c r="K1344" i="14" s="1"/>
  <c r="D1344" i="15" s="1"/>
  <c r="Z1512" i="12"/>
  <c r="F1513" i="12"/>
  <c r="O1943" i="12"/>
  <c r="M1944" i="12"/>
  <c r="N1944" i="12" s="1"/>
  <c r="AA1923" i="12"/>
  <c r="H1923" i="12"/>
  <c r="O2390" i="12"/>
  <c r="M2391" i="12"/>
  <c r="N2391" i="12" s="1"/>
  <c r="O877" i="12"/>
  <c r="M878" i="12"/>
  <c r="N878" i="12" s="1"/>
  <c r="H2145" i="14"/>
  <c r="I2145" i="14"/>
  <c r="M738" i="12"/>
  <c r="N738" i="12" s="1"/>
  <c r="O737" i="12"/>
  <c r="M315" i="12"/>
  <c r="N315" i="12" s="1"/>
  <c r="O314" i="12"/>
  <c r="F1006" i="12"/>
  <c r="Z1005" i="12"/>
  <c r="P1005" i="12"/>
  <c r="AC1005" i="12" s="1"/>
  <c r="K870" i="14" s="1"/>
  <c r="D870" i="15" s="1"/>
  <c r="M1734" i="12"/>
  <c r="N1734" i="12" s="1"/>
  <c r="O1733" i="12"/>
  <c r="M1533" i="12"/>
  <c r="N1533" i="12" s="1"/>
  <c r="O1532" i="12"/>
  <c r="O1355" i="12"/>
  <c r="M1356" i="12"/>
  <c r="N1356" i="12" s="1"/>
  <c r="H1343" i="14"/>
  <c r="I1343" i="14"/>
  <c r="M2630" i="12"/>
  <c r="N2630" i="12" s="1"/>
  <c r="O2629" i="12"/>
  <c r="O498" i="12"/>
  <c r="M499" i="12"/>
  <c r="N499" i="12" s="1"/>
  <c r="P2370" i="12"/>
  <c r="AC2370" i="12" s="1"/>
  <c r="K2146" i="14" s="1"/>
  <c r="D2146" i="15" s="1"/>
  <c r="Z2370" i="12"/>
  <c r="F2371" i="12"/>
  <c r="F475" i="12"/>
  <c r="P474" i="12"/>
  <c r="AC474" i="12" s="1"/>
  <c r="K401" i="14" s="1"/>
  <c r="D401" i="15" s="1"/>
  <c r="Z474" i="12"/>
  <c r="AB474" i="12" s="1"/>
  <c r="C401" i="14" s="1"/>
  <c r="C401" i="15" s="1"/>
  <c r="N320" i="14"/>
  <c r="AB381" i="12"/>
  <c r="C320" i="14" s="1"/>
  <c r="C320" i="15" s="1"/>
  <c r="E320" i="14"/>
  <c r="O402" i="12"/>
  <c r="M403" i="12"/>
  <c r="N403" i="12" s="1"/>
  <c r="Z1335" i="12"/>
  <c r="P1335" i="12"/>
  <c r="AC1335" i="12" s="1"/>
  <c r="K1176" i="14" s="1"/>
  <c r="D1176" i="15" s="1"/>
  <c r="F1336" i="12"/>
  <c r="B539" i="14"/>
  <c r="B538" i="15"/>
  <c r="G722" i="12"/>
  <c r="Y722" i="12" s="1"/>
  <c r="G169" i="12"/>
  <c r="Y169" i="12" s="1"/>
  <c r="H179" i="14"/>
  <c r="I179" i="14"/>
  <c r="D618" i="14"/>
  <c r="E219" i="12"/>
  <c r="AA219" i="12" s="1"/>
  <c r="Y218" i="12"/>
  <c r="AB218" i="12" s="1"/>
  <c r="C180" i="14" s="1"/>
  <c r="C180" i="15" s="1"/>
  <c r="E723" i="12"/>
  <c r="Y481" i="12"/>
  <c r="E482" i="12"/>
  <c r="D138" i="14"/>
  <c r="F180" i="14"/>
  <c r="G2389" i="12"/>
  <c r="G1943" i="12"/>
  <c r="E1944" i="12" s="1"/>
  <c r="E1521" i="12"/>
  <c r="Y1520" i="12"/>
  <c r="F250" i="14"/>
  <c r="N249" i="14"/>
  <c r="E249" i="14"/>
  <c r="AB295" i="12"/>
  <c r="C249" i="14" s="1"/>
  <c r="C249" i="15" s="1"/>
  <c r="H296" i="12"/>
  <c r="D1193" i="14"/>
  <c r="D1035" i="14"/>
  <c r="E884" i="12"/>
  <c r="G884" i="12" s="1"/>
  <c r="Y883" i="12"/>
  <c r="B1381" i="15"/>
  <c r="B1382" i="14"/>
  <c r="E1023" i="12"/>
  <c r="Y1022" i="12"/>
  <c r="B1759" i="14"/>
  <c r="B1758" i="15"/>
  <c r="E2159" i="12"/>
  <c r="B1970" i="15"/>
  <c r="B1971" i="14"/>
  <c r="D1549" i="14"/>
  <c r="E1735" i="12"/>
  <c r="B651" i="15"/>
  <c r="B652" i="14"/>
  <c r="B2184" i="15"/>
  <c r="B2185" i="14"/>
  <c r="B1563" i="15"/>
  <c r="B1564" i="14"/>
  <c r="D2394" i="14"/>
  <c r="E310" i="12"/>
  <c r="G310" i="12" s="1"/>
  <c r="B436" i="14"/>
  <c r="B435" i="15"/>
  <c r="E2390" i="12"/>
  <c r="B903" i="15"/>
  <c r="B904" i="14"/>
  <c r="B274" i="14"/>
  <c r="B273" i="15"/>
  <c r="Y2158" i="12"/>
  <c r="B348" i="15"/>
  <c r="B349" i="14"/>
  <c r="B2416" i="15"/>
  <c r="B2417" i="14"/>
  <c r="B1051" i="15"/>
  <c r="B1052" i="14"/>
  <c r="D1944" i="14"/>
  <c r="B769" i="14"/>
  <c r="B768" i="15"/>
  <c r="F228" i="12"/>
  <c r="P227" i="12"/>
  <c r="AC227" i="12" s="1"/>
  <c r="K189" i="14" s="1"/>
  <c r="D189" i="15" s="1"/>
  <c r="Z227" i="12"/>
  <c r="E393" i="12"/>
  <c r="Y392" i="12"/>
  <c r="B1210" i="14"/>
  <c r="B1209" i="15"/>
  <c r="G1353" i="12"/>
  <c r="G1184" i="12"/>
  <c r="G2628" i="12"/>
  <c r="Y309" i="12"/>
  <c r="Y2389" i="12"/>
  <c r="G609" i="12"/>
  <c r="Z593" i="12" l="1"/>
  <c r="P593" i="12"/>
  <c r="AC593" i="12" s="1"/>
  <c r="K509" i="14" s="1"/>
  <c r="D509" i="15" s="1"/>
  <c r="F594" i="12"/>
  <c r="AA594" i="12" s="1"/>
  <c r="F510" i="14" s="1"/>
  <c r="H594" i="12"/>
  <c r="Z594" i="12" s="1"/>
  <c r="A2189" i="14"/>
  <c r="J2188" i="14"/>
  <c r="E91" i="14"/>
  <c r="D91" i="14"/>
  <c r="AB110" i="12"/>
  <c r="C91" i="14" s="1"/>
  <c r="C91" i="15" s="1"/>
  <c r="H719" i="12"/>
  <c r="J353" i="14"/>
  <c r="A354" i="14"/>
  <c r="AB593" i="12"/>
  <c r="C509" i="14" s="1"/>
  <c r="C509" i="15" s="1"/>
  <c r="F509" i="14"/>
  <c r="J1569" i="14"/>
  <c r="A1570" i="14"/>
  <c r="J1765" i="14"/>
  <c r="A1766" i="14"/>
  <c r="J907" i="14"/>
  <c r="A908" i="14"/>
  <c r="F158" i="12"/>
  <c r="P157" i="12"/>
  <c r="AC157" i="12" s="1"/>
  <c r="K127" i="14" s="1"/>
  <c r="Z157" i="12"/>
  <c r="J276" i="14"/>
  <c r="A277" i="14"/>
  <c r="J444" i="14"/>
  <c r="A445" i="14"/>
  <c r="J650" i="14"/>
  <c r="A651" i="14"/>
  <c r="A1059" i="14"/>
  <c r="J1058" i="14"/>
  <c r="A1384" i="14"/>
  <c r="J1383" i="14"/>
  <c r="J1212" i="14"/>
  <c r="A1213" i="14"/>
  <c r="N615" i="14"/>
  <c r="E615" i="14"/>
  <c r="AB718" i="12"/>
  <c r="C615" i="14" s="1"/>
  <c r="C615" i="15" s="1"/>
  <c r="G111" i="12"/>
  <c r="J772" i="14"/>
  <c r="A773" i="14"/>
  <c r="F616" i="14"/>
  <c r="F127" i="14"/>
  <c r="G32" i="20" s="1"/>
  <c r="E508" i="14"/>
  <c r="N508" i="14"/>
  <c r="J2422" i="14"/>
  <c r="A2423" i="14"/>
  <c r="I126" i="14"/>
  <c r="H126" i="14"/>
  <c r="AB592" i="12"/>
  <c r="C508" i="14" s="1"/>
  <c r="C508" i="15" s="1"/>
  <c r="Z2140" i="12"/>
  <c r="P2140" i="12"/>
  <c r="AC2140" i="12" s="1"/>
  <c r="K1927" i="14" s="1"/>
  <c r="D1927" i="15" s="1"/>
  <c r="F2141" i="12"/>
  <c r="Z862" i="12"/>
  <c r="F863" i="12"/>
  <c r="AA863" i="12" s="1"/>
  <c r="P862" i="12"/>
  <c r="AC862" i="12" s="1"/>
  <c r="K742" i="14" s="1"/>
  <c r="D742" i="15" s="1"/>
  <c r="H1926" i="14"/>
  <c r="I1926" i="14"/>
  <c r="H741" i="14"/>
  <c r="I741" i="14"/>
  <c r="E170" i="12"/>
  <c r="I1014" i="14"/>
  <c r="H1014" i="14"/>
  <c r="D139" i="14"/>
  <c r="F1164" i="12"/>
  <c r="AA1164" i="12" s="1"/>
  <c r="F1016" i="14" s="1"/>
  <c r="Z1163" i="12"/>
  <c r="P1163" i="12"/>
  <c r="AC1163" i="12" s="1"/>
  <c r="K1015" i="14" s="1"/>
  <c r="D1015" i="15" s="1"/>
  <c r="M244" i="12"/>
  <c r="N244" i="12" s="1"/>
  <c r="O243" i="12"/>
  <c r="M611" i="12"/>
  <c r="N611" i="12" s="1"/>
  <c r="O610" i="12"/>
  <c r="O403" i="12"/>
  <c r="M404" i="12"/>
  <c r="N404" i="12" s="1"/>
  <c r="H320" i="14"/>
  <c r="I320" i="14"/>
  <c r="H475" i="12"/>
  <c r="AA475" i="12"/>
  <c r="E2146" i="14"/>
  <c r="N2146" i="14"/>
  <c r="M500" i="12"/>
  <c r="N500" i="12" s="1"/>
  <c r="O499" i="12"/>
  <c r="M2631" i="12"/>
  <c r="N2631" i="12" s="1"/>
  <c r="O2630" i="12"/>
  <c r="M1534" i="12"/>
  <c r="N1534" i="12" s="1"/>
  <c r="O1533" i="12"/>
  <c r="O1734" i="12"/>
  <c r="M1735" i="12"/>
  <c r="N1735" i="12" s="1"/>
  <c r="N870" i="14"/>
  <c r="E870" i="14"/>
  <c r="O878" i="12"/>
  <c r="M879" i="12"/>
  <c r="N879" i="12" s="1"/>
  <c r="O2391" i="12"/>
  <c r="M2392" i="12"/>
  <c r="N2392" i="12" s="1"/>
  <c r="F1924" i="12"/>
  <c r="Z1923" i="12"/>
  <c r="AB1923" i="12" s="1"/>
  <c r="C1723" i="14" s="1"/>
  <c r="C1723" i="15" s="1"/>
  <c r="P1923" i="12"/>
  <c r="AC1923" i="12" s="1"/>
  <c r="K1723" i="14" s="1"/>
  <c r="D1723" i="15" s="1"/>
  <c r="M1945" i="12"/>
  <c r="N1945" i="12" s="1"/>
  <c r="O1944" i="12"/>
  <c r="AA1513" i="12"/>
  <c r="F1345" i="14" s="1"/>
  <c r="H1513" i="12"/>
  <c r="E2376" i="14"/>
  <c r="AB2609" i="12"/>
  <c r="C2376" i="14" s="1"/>
  <c r="C2376" i="15" s="1"/>
  <c r="N2376" i="14"/>
  <c r="N1533" i="14"/>
  <c r="E1533" i="14"/>
  <c r="AB1718" i="12"/>
  <c r="C1533" i="14" s="1"/>
  <c r="C1533" i="15" s="1"/>
  <c r="F1720" i="12"/>
  <c r="AA1720" i="12" s="1"/>
  <c r="P1719" i="12"/>
  <c r="AC1719" i="12" s="1"/>
  <c r="K1534" i="14" s="1"/>
  <c r="D1534" i="15" s="1"/>
  <c r="F1534" i="14"/>
  <c r="AB1719" i="12"/>
  <c r="C1534" i="14" s="1"/>
  <c r="C1534" i="15" s="1"/>
  <c r="Z382" i="12"/>
  <c r="P382" i="12"/>
  <c r="AC382" i="12" s="1"/>
  <c r="K321" i="14" s="1"/>
  <c r="D321" i="15" s="1"/>
  <c r="F383" i="12"/>
  <c r="AA383" i="12" s="1"/>
  <c r="AB1005" i="12"/>
  <c r="C870" i="14" s="1"/>
  <c r="C870" i="15" s="1"/>
  <c r="AA1336" i="12"/>
  <c r="F1177" i="14" s="1"/>
  <c r="H1336" i="12"/>
  <c r="E1176" i="14"/>
  <c r="AB1335" i="12"/>
  <c r="C1176" i="14" s="1"/>
  <c r="C1176" i="15" s="1"/>
  <c r="N1176" i="14"/>
  <c r="N401" i="14"/>
  <c r="E401" i="14"/>
  <c r="AA2371" i="12"/>
  <c r="F2147" i="14" s="1"/>
  <c r="H2371" i="12"/>
  <c r="O1356" i="12"/>
  <c r="M1357" i="12"/>
  <c r="N1357" i="12" s="1"/>
  <c r="AA1006" i="12"/>
  <c r="H1006" i="12"/>
  <c r="M316" i="12"/>
  <c r="N316" i="12" s="1"/>
  <c r="O315" i="12"/>
  <c r="M739" i="12"/>
  <c r="N739" i="12" s="1"/>
  <c r="O738" i="12"/>
  <c r="F1723" i="14"/>
  <c r="AB1512" i="12"/>
  <c r="C1344" i="14" s="1"/>
  <c r="C1344" i="15" s="1"/>
  <c r="E1344" i="14"/>
  <c r="N1344" i="14"/>
  <c r="AA2610" i="12"/>
  <c r="F2377" i="14" s="1"/>
  <c r="H2610" i="12"/>
  <c r="O1185" i="12"/>
  <c r="M1186" i="12"/>
  <c r="N1186" i="12" s="1"/>
  <c r="E1534" i="14"/>
  <c r="N1534" i="14"/>
  <c r="A538" i="14"/>
  <c r="J537" i="14"/>
  <c r="A1969" i="14"/>
  <c r="J1968" i="14"/>
  <c r="F321" i="14"/>
  <c r="AB382" i="12"/>
  <c r="C321" i="14" s="1"/>
  <c r="C321" i="15" s="1"/>
  <c r="M2161" i="12"/>
  <c r="N2161" i="12" s="1"/>
  <c r="O2160" i="12"/>
  <c r="F743" i="14"/>
  <c r="M1027" i="12"/>
  <c r="N1027" i="12" s="1"/>
  <c r="O1026" i="12"/>
  <c r="H1722" i="14"/>
  <c r="I1722" i="14"/>
  <c r="AB2370" i="12"/>
  <c r="C2146" i="14" s="1"/>
  <c r="C2146" i="15" s="1"/>
  <c r="B539" i="15"/>
  <c r="B540" i="14"/>
  <c r="G219" i="12"/>
  <c r="Y219" i="12" s="1"/>
  <c r="E181" i="14" s="1"/>
  <c r="G1944" i="12"/>
  <c r="Y1944" i="12" s="1"/>
  <c r="D181" i="14"/>
  <c r="D408" i="14"/>
  <c r="D619" i="14"/>
  <c r="AB219" i="12"/>
  <c r="C181" i="14" s="1"/>
  <c r="C181" i="15" s="1"/>
  <c r="F181" i="14"/>
  <c r="Y1943" i="12"/>
  <c r="G482" i="12"/>
  <c r="G723" i="12"/>
  <c r="G170" i="12"/>
  <c r="D180" i="14"/>
  <c r="E180" i="14"/>
  <c r="D1352" i="14"/>
  <c r="G1521" i="12"/>
  <c r="G1023" i="12"/>
  <c r="Y1023" i="12" s="1"/>
  <c r="D888" i="14" s="1"/>
  <c r="F297" i="12"/>
  <c r="AA297" i="12" s="1"/>
  <c r="P296" i="12"/>
  <c r="AC296" i="12" s="1"/>
  <c r="K250" i="14" s="1"/>
  <c r="D250" i="15" s="1"/>
  <c r="H297" i="12"/>
  <c r="Z296" i="12"/>
  <c r="I249" i="14"/>
  <c r="H249" i="14"/>
  <c r="H228" i="12"/>
  <c r="Z228" i="12" s="1"/>
  <c r="N190" i="14" s="1"/>
  <c r="E311" i="12"/>
  <c r="Y310" i="12"/>
  <c r="E885" i="12"/>
  <c r="G885" i="12" s="1"/>
  <c r="Y884" i="12"/>
  <c r="D2165" i="14"/>
  <c r="E2629" i="12"/>
  <c r="Y2628" i="12"/>
  <c r="E1185" i="12"/>
  <c r="Y1184" i="12"/>
  <c r="E1354" i="12"/>
  <c r="Y1353" i="12"/>
  <c r="B1210" i="15"/>
  <c r="B1211" i="14"/>
  <c r="B274" i="15"/>
  <c r="B275" i="14"/>
  <c r="D887" i="14"/>
  <c r="B1382" i="15"/>
  <c r="B1383" i="14"/>
  <c r="G393" i="12"/>
  <c r="G2390" i="12"/>
  <c r="G1735" i="12"/>
  <c r="G2159" i="12"/>
  <c r="E610" i="12"/>
  <c r="G610" i="12" s="1"/>
  <c r="Y609" i="12"/>
  <c r="D263" i="14"/>
  <c r="D331" i="14"/>
  <c r="N189" i="14"/>
  <c r="B769" i="15"/>
  <c r="B770" i="14"/>
  <c r="B1053" i="14"/>
  <c r="B1052" i="15"/>
  <c r="B2417" i="15"/>
  <c r="B2418" i="14"/>
  <c r="B350" i="14"/>
  <c r="B349" i="15"/>
  <c r="D1945" i="14"/>
  <c r="D1743" i="14"/>
  <c r="B905" i="14"/>
  <c r="B904" i="15"/>
  <c r="B437" i="14"/>
  <c r="B436" i="15"/>
  <c r="B1564" i="15"/>
  <c r="B1565" i="14"/>
  <c r="B2186" i="14"/>
  <c r="B2185" i="15"/>
  <c r="B653" i="14"/>
  <c r="B652" i="15"/>
  <c r="B1972" i="14"/>
  <c r="B1971" i="15"/>
  <c r="B1760" i="14"/>
  <c r="B1759" i="15"/>
  <c r="E1024" i="12"/>
  <c r="D1744" i="14"/>
  <c r="E1945" i="12"/>
  <c r="D763" i="14"/>
  <c r="E510" i="14" l="1"/>
  <c r="N510" i="14"/>
  <c r="AB594" i="12"/>
  <c r="C510" i="14" s="1"/>
  <c r="C510" i="15" s="1"/>
  <c r="Y111" i="12"/>
  <c r="E112" i="12"/>
  <c r="N127" i="14"/>
  <c r="E127" i="14"/>
  <c r="H1720" i="12"/>
  <c r="Z1720" i="12" s="1"/>
  <c r="H508" i="14"/>
  <c r="I508" i="14"/>
  <c r="J1384" i="14"/>
  <c r="A1385" i="14"/>
  <c r="J651" i="14"/>
  <c r="A652" i="14"/>
  <c r="J277" i="14"/>
  <c r="A278" i="14"/>
  <c r="D127" i="15"/>
  <c r="L32" i="20"/>
  <c r="L4" i="20" s="1"/>
  <c r="D7" i="20" s="1"/>
  <c r="A1767" i="14"/>
  <c r="J1766" i="14"/>
  <c r="F720" i="12"/>
  <c r="AA720" i="12" s="1"/>
  <c r="P719" i="12"/>
  <c r="AC719" i="12" s="1"/>
  <c r="K616" i="14" s="1"/>
  <c r="D616" i="15" s="1"/>
  <c r="Z719" i="12"/>
  <c r="H615" i="14"/>
  <c r="I615" i="14"/>
  <c r="F595" i="12"/>
  <c r="AA595" i="12" s="1"/>
  <c r="P594" i="12"/>
  <c r="AC594" i="12" s="1"/>
  <c r="K510" i="14" s="1"/>
  <c r="D510" i="15" s="1"/>
  <c r="H595" i="12"/>
  <c r="J2423" i="14"/>
  <c r="A2424" i="14"/>
  <c r="AB157" i="12"/>
  <c r="C127" i="14" s="1"/>
  <c r="J773" i="14"/>
  <c r="A774" i="14"/>
  <c r="J1213" i="14"/>
  <c r="A1214" i="14"/>
  <c r="H158" i="12"/>
  <c r="AA158" i="12"/>
  <c r="A2190" i="14"/>
  <c r="J2189" i="14"/>
  <c r="A1060" i="14"/>
  <c r="J1059" i="14"/>
  <c r="H91" i="14"/>
  <c r="I91" i="14"/>
  <c r="J445" i="14"/>
  <c r="A446" i="14"/>
  <c r="A909" i="14"/>
  <c r="J908" i="14"/>
  <c r="J1570" i="14"/>
  <c r="A1571" i="14"/>
  <c r="J354" i="14"/>
  <c r="A355" i="14"/>
  <c r="N509" i="14"/>
  <c r="E509" i="14"/>
  <c r="I509" i="14" s="1"/>
  <c r="N742" i="14"/>
  <c r="E742" i="14"/>
  <c r="AB862" i="12"/>
  <c r="C742" i="14" s="1"/>
  <c r="C742" i="15" s="1"/>
  <c r="E220" i="12"/>
  <c r="AA220" i="12" s="1"/>
  <c r="F182" i="14" s="1"/>
  <c r="H863" i="12"/>
  <c r="H2141" i="12"/>
  <c r="AA2141" i="12"/>
  <c r="F1928" i="14" s="1"/>
  <c r="E1927" i="14"/>
  <c r="AB2140" i="12"/>
  <c r="C1927" i="14" s="1"/>
  <c r="C1927" i="15" s="1"/>
  <c r="N1927" i="14"/>
  <c r="AB1163" i="12"/>
  <c r="C1015" i="14" s="1"/>
  <c r="C1015" i="15" s="1"/>
  <c r="N1015" i="14"/>
  <c r="E1015" i="14"/>
  <c r="H383" i="12"/>
  <c r="P383" i="12" s="1"/>
  <c r="AC383" i="12" s="1"/>
  <c r="K322" i="14" s="1"/>
  <c r="D322" i="15" s="1"/>
  <c r="H1164" i="12"/>
  <c r="M1187" i="12"/>
  <c r="N1187" i="12" s="1"/>
  <c r="O1186" i="12"/>
  <c r="F2611" i="12"/>
  <c r="P2610" i="12"/>
  <c r="AC2610" i="12" s="1"/>
  <c r="K2377" i="14" s="1"/>
  <c r="D2377" i="15" s="1"/>
  <c r="Z2610" i="12"/>
  <c r="O739" i="12"/>
  <c r="M740" i="12"/>
  <c r="N740" i="12" s="1"/>
  <c r="M317" i="12"/>
  <c r="N317" i="12" s="1"/>
  <c r="O316" i="12"/>
  <c r="F871" i="14"/>
  <c r="P1336" i="12"/>
  <c r="AC1336" i="12" s="1"/>
  <c r="K1177" i="14" s="1"/>
  <c r="D1177" i="15" s="1"/>
  <c r="F1337" i="12"/>
  <c r="Z1336" i="12"/>
  <c r="F384" i="12"/>
  <c r="AA384" i="12" s="1"/>
  <c r="N1535" i="14"/>
  <c r="E1535" i="14"/>
  <c r="Z1513" i="12"/>
  <c r="F1514" i="12"/>
  <c r="P1513" i="12"/>
  <c r="AC1513" i="12" s="1"/>
  <c r="K1345" i="14" s="1"/>
  <c r="D1345" i="15" s="1"/>
  <c r="H1924" i="12"/>
  <c r="AA1924" i="12"/>
  <c r="F1724" i="14" s="1"/>
  <c r="M1535" i="12"/>
  <c r="N1535" i="12" s="1"/>
  <c r="O1534" i="12"/>
  <c r="O2631" i="12"/>
  <c r="M2632" i="12"/>
  <c r="N2632" i="12" s="1"/>
  <c r="M501" i="12"/>
  <c r="N501" i="12" s="1"/>
  <c r="O500" i="12"/>
  <c r="H2146" i="14"/>
  <c r="I2146" i="14"/>
  <c r="F476" i="12"/>
  <c r="P475" i="12"/>
  <c r="AC475" i="12" s="1"/>
  <c r="K402" i="14" s="1"/>
  <c r="D402" i="15" s="1"/>
  <c r="Z475" i="12"/>
  <c r="O611" i="12"/>
  <c r="M612" i="12"/>
  <c r="N612" i="12" s="1"/>
  <c r="O244" i="12"/>
  <c r="M245" i="12"/>
  <c r="O1027" i="12"/>
  <c r="M1028" i="12"/>
  <c r="N1028" i="12" s="1"/>
  <c r="M2162" i="12"/>
  <c r="N2162" i="12" s="1"/>
  <c r="O2161" i="12"/>
  <c r="A1970" i="14"/>
  <c r="J1969" i="14"/>
  <c r="A539" i="14"/>
  <c r="J538" i="14"/>
  <c r="H1344" i="14"/>
  <c r="I1344" i="14"/>
  <c r="Z1006" i="12"/>
  <c r="AB1006" i="12" s="1"/>
  <c r="C871" i="14" s="1"/>
  <c r="C871" i="15" s="1"/>
  <c r="P1006" i="12"/>
  <c r="AC1006" i="12" s="1"/>
  <c r="K871" i="14" s="1"/>
  <c r="D871" i="15" s="1"/>
  <c r="F1007" i="12"/>
  <c r="AA1007" i="12" s="1"/>
  <c r="F872" i="14" s="1"/>
  <c r="M1358" i="12"/>
  <c r="N1358" i="12" s="1"/>
  <c r="O1357" i="12"/>
  <c r="P2371" i="12"/>
  <c r="AC2371" i="12" s="1"/>
  <c r="K2147" i="14" s="1"/>
  <c r="D2147" i="15" s="1"/>
  <c r="Z2371" i="12"/>
  <c r="F2372" i="12"/>
  <c r="I401" i="14"/>
  <c r="H401" i="14"/>
  <c r="H1176" i="14"/>
  <c r="I1176" i="14"/>
  <c r="F322" i="14"/>
  <c r="E321" i="14"/>
  <c r="N321" i="14"/>
  <c r="P1720" i="12"/>
  <c r="AC1720" i="12" s="1"/>
  <c r="K1535" i="14" s="1"/>
  <c r="D1535" i="15" s="1"/>
  <c r="F1721" i="12"/>
  <c r="AA1721" i="12" s="1"/>
  <c r="F1535" i="14"/>
  <c r="AB1720" i="12"/>
  <c r="C1535" i="14" s="1"/>
  <c r="C1535" i="15" s="1"/>
  <c r="H1534" i="14"/>
  <c r="I1534" i="14"/>
  <c r="I1533" i="14"/>
  <c r="H1533" i="14"/>
  <c r="I2376" i="14"/>
  <c r="H2376" i="14"/>
  <c r="M1946" i="12"/>
  <c r="N1946" i="12" s="1"/>
  <c r="O1945" i="12"/>
  <c r="E1723" i="14"/>
  <c r="N1723" i="14"/>
  <c r="M2393" i="12"/>
  <c r="N2393" i="12" s="1"/>
  <c r="O2392" i="12"/>
  <c r="M880" i="12"/>
  <c r="N880" i="12" s="1"/>
  <c r="O879" i="12"/>
  <c r="I870" i="14"/>
  <c r="H870" i="14"/>
  <c r="M1736" i="12"/>
  <c r="N1736" i="12" s="1"/>
  <c r="O1735" i="12"/>
  <c r="F402" i="14"/>
  <c r="AB475" i="12"/>
  <c r="C402" i="14" s="1"/>
  <c r="C402" i="15" s="1"/>
  <c r="M405" i="12"/>
  <c r="N405" i="12" s="1"/>
  <c r="O404" i="12"/>
  <c r="Z383" i="12"/>
  <c r="B541" i="14"/>
  <c r="B540" i="15"/>
  <c r="P228" i="12"/>
  <c r="AC228" i="12" s="1"/>
  <c r="K190" i="14" s="1"/>
  <c r="D190" i="15" s="1"/>
  <c r="I180" i="14"/>
  <c r="H180" i="14"/>
  <c r="I181" i="14"/>
  <c r="H181" i="14"/>
  <c r="E724" i="12"/>
  <c r="Y723" i="12"/>
  <c r="F229" i="12"/>
  <c r="H229" i="12" s="1"/>
  <c r="Y170" i="12"/>
  <c r="E171" i="12"/>
  <c r="E483" i="12"/>
  <c r="Y482" i="12"/>
  <c r="Y1521" i="12"/>
  <c r="E1522" i="12"/>
  <c r="G1354" i="12"/>
  <c r="Y1354" i="12" s="1"/>
  <c r="G1185" i="12"/>
  <c r="Y1185" i="12" s="1"/>
  <c r="D1037" i="14" s="1"/>
  <c r="G1024" i="12"/>
  <c r="Y1024" i="12" s="1"/>
  <c r="D889" i="14" s="1"/>
  <c r="Z297" i="12"/>
  <c r="AB297" i="12" s="1"/>
  <c r="C251" i="14" s="1"/>
  <c r="C251" i="15" s="1"/>
  <c r="F298" i="12"/>
  <c r="AA298" i="12" s="1"/>
  <c r="P297" i="12"/>
  <c r="AC297" i="12" s="1"/>
  <c r="K251" i="14" s="1"/>
  <c r="D251" i="15" s="1"/>
  <c r="H298" i="12"/>
  <c r="Z298" i="12" s="1"/>
  <c r="F251" i="14"/>
  <c r="N250" i="14"/>
  <c r="E250" i="14"/>
  <c r="AB296" i="12"/>
  <c r="C250" i="14" s="1"/>
  <c r="C250" i="15" s="1"/>
  <c r="E611" i="12"/>
  <c r="G611" i="12" s="1"/>
  <c r="Y610" i="12"/>
  <c r="B1566" i="14"/>
  <c r="B1565" i="15"/>
  <c r="B2419" i="14"/>
  <c r="B2418" i="15"/>
  <c r="B771" i="14"/>
  <c r="B770" i="15"/>
  <c r="E2160" i="12"/>
  <c r="Y2159" i="12"/>
  <c r="B1211" i="15"/>
  <c r="B1212" i="14"/>
  <c r="D1194" i="14"/>
  <c r="D1036" i="14"/>
  <c r="D2395" i="14"/>
  <c r="D764" i="14"/>
  <c r="E886" i="12"/>
  <c r="G886" i="12" s="1"/>
  <c r="Y886" i="12" s="1"/>
  <c r="D264" i="14"/>
  <c r="G1945" i="12"/>
  <c r="G2629" i="12"/>
  <c r="B1761" i="14"/>
  <c r="B1760" i="15"/>
  <c r="B1973" i="14"/>
  <c r="B1972" i="15"/>
  <c r="B653" i="15"/>
  <c r="B654" i="14"/>
  <c r="B2186" i="15"/>
  <c r="B2187" i="14"/>
  <c r="B437" i="15"/>
  <c r="B438" i="14"/>
  <c r="B905" i="15"/>
  <c r="B906" i="14"/>
  <c r="B351" i="14"/>
  <c r="B350" i="15"/>
  <c r="B1053" i="15"/>
  <c r="B1054" i="14"/>
  <c r="D525" i="14"/>
  <c r="E1736" i="12"/>
  <c r="Y1735" i="12"/>
  <c r="E2391" i="12"/>
  <c r="Y2390" i="12"/>
  <c r="E394" i="12"/>
  <c r="Y393" i="12"/>
  <c r="B1383" i="15"/>
  <c r="B1384" i="14"/>
  <c r="B275" i="15"/>
  <c r="B276" i="14"/>
  <c r="D1195" i="14"/>
  <c r="E1186" i="12"/>
  <c r="Y885" i="12"/>
  <c r="G311" i="12"/>
  <c r="A447" i="14" l="1"/>
  <c r="J446" i="14"/>
  <c r="C127" i="15"/>
  <c r="D32" i="20"/>
  <c r="Z595" i="12"/>
  <c r="F596" i="12"/>
  <c r="P595" i="12"/>
  <c r="AC595" i="12" s="1"/>
  <c r="K511" i="14" s="1"/>
  <c r="D511" i="15" s="1"/>
  <c r="A1386" i="14"/>
  <c r="J1385" i="14"/>
  <c r="F32" i="20"/>
  <c r="I127" i="14"/>
  <c r="J32" i="20" s="1"/>
  <c r="H127" i="14"/>
  <c r="I32" i="20" s="1"/>
  <c r="H510" i="14"/>
  <c r="J2190" i="14"/>
  <c r="A2191" i="14"/>
  <c r="J2424" i="14"/>
  <c r="A2425" i="14"/>
  <c r="A1768" i="14"/>
  <c r="J1767" i="14"/>
  <c r="H509" i="14"/>
  <c r="J355" i="14"/>
  <c r="A356" i="14"/>
  <c r="F128" i="14"/>
  <c r="J774" i="14"/>
  <c r="A775" i="14"/>
  <c r="F617" i="14"/>
  <c r="E7" i="20"/>
  <c r="E10" i="20" s="1"/>
  <c r="E12" i="20" s="1"/>
  <c r="E14" i="20" s="1"/>
  <c r="D10" i="20"/>
  <c r="D12" i="20" s="1"/>
  <c r="D14" i="20" s="1"/>
  <c r="F7" i="20"/>
  <c r="F10" i="20" s="1"/>
  <c r="D13" i="20"/>
  <c r="J652" i="14"/>
  <c r="A653" i="14"/>
  <c r="G112" i="12"/>
  <c r="Y112" i="12" s="1"/>
  <c r="AA112" i="12"/>
  <c r="E113" i="12"/>
  <c r="A1572" i="14"/>
  <c r="J1571" i="14"/>
  <c r="J1214" i="14"/>
  <c r="A1215" i="14"/>
  <c r="F511" i="14"/>
  <c r="AB595" i="12"/>
  <c r="C511" i="14" s="1"/>
  <c r="C511" i="15" s="1"/>
  <c r="J278" i="14"/>
  <c r="A279" i="14"/>
  <c r="G220" i="12"/>
  <c r="Y220" i="12" s="1"/>
  <c r="I510" i="14"/>
  <c r="H384" i="12"/>
  <c r="Z384" i="12" s="1"/>
  <c r="A910" i="14"/>
  <c r="J909" i="14"/>
  <c r="A1061" i="14"/>
  <c r="J1060" i="14"/>
  <c r="Z158" i="12"/>
  <c r="F159" i="12"/>
  <c r="P158" i="12"/>
  <c r="AC158" i="12" s="1"/>
  <c r="K128" i="14" s="1"/>
  <c r="D128" i="15" s="1"/>
  <c r="N616" i="14"/>
  <c r="E616" i="14"/>
  <c r="AB719" i="12"/>
  <c r="C616" i="14" s="1"/>
  <c r="C616" i="15" s="1"/>
  <c r="H720" i="12"/>
  <c r="AB111" i="12"/>
  <c r="E92" i="14"/>
  <c r="Y113" i="12"/>
  <c r="D92" i="14"/>
  <c r="F864" i="12"/>
  <c r="AA864" i="12" s="1"/>
  <c r="F744" i="14" s="1"/>
  <c r="H864" i="12"/>
  <c r="Z863" i="12"/>
  <c r="P863" i="12"/>
  <c r="AC863" i="12" s="1"/>
  <c r="K743" i="14" s="1"/>
  <c r="D743" i="15" s="1"/>
  <c r="I1927" i="14"/>
  <c r="H1927" i="14"/>
  <c r="Z2141" i="12"/>
  <c r="P2141" i="12"/>
  <c r="AC2141" i="12" s="1"/>
  <c r="K1928" i="14" s="1"/>
  <c r="D1928" i="15" s="1"/>
  <c r="F2142" i="12"/>
  <c r="I742" i="14"/>
  <c r="H742" i="14"/>
  <c r="F1165" i="12"/>
  <c r="AA1165" i="12" s="1"/>
  <c r="F1017" i="14" s="1"/>
  <c r="P1164" i="12"/>
  <c r="AC1164" i="12" s="1"/>
  <c r="K1016" i="14" s="1"/>
  <c r="D1016" i="15" s="1"/>
  <c r="Z1164" i="12"/>
  <c r="I1015" i="14"/>
  <c r="H1015" i="14"/>
  <c r="H1007" i="12"/>
  <c r="F1008" i="12" s="1"/>
  <c r="E322" i="14"/>
  <c r="I322" i="14" s="1"/>
  <c r="N322" i="14"/>
  <c r="M406" i="12"/>
  <c r="N406" i="12" s="1"/>
  <c r="O405" i="12"/>
  <c r="F1536" i="14"/>
  <c r="H2372" i="12"/>
  <c r="AA2372" i="12"/>
  <c r="F2148" i="14" s="1"/>
  <c r="O1358" i="12"/>
  <c r="M1359" i="12"/>
  <c r="N1359" i="12" s="1"/>
  <c r="P1007" i="12"/>
  <c r="AC1007" i="12" s="1"/>
  <c r="K872" i="14" s="1"/>
  <c r="D872" i="15" s="1"/>
  <c r="Z1007" i="12"/>
  <c r="O1028" i="12"/>
  <c r="M1029" i="12"/>
  <c r="N1029" i="12" s="1"/>
  <c r="M246" i="12"/>
  <c r="N245" i="12"/>
  <c r="O245" i="12" s="1"/>
  <c r="O612" i="12"/>
  <c r="M613" i="12"/>
  <c r="N613" i="12" s="1"/>
  <c r="N402" i="14"/>
  <c r="E402" i="14"/>
  <c r="M2633" i="12"/>
  <c r="N2633" i="12" s="1"/>
  <c r="O2632" i="12"/>
  <c r="AB1513" i="12"/>
  <c r="C1345" i="14" s="1"/>
  <c r="C1345" i="15" s="1"/>
  <c r="E1345" i="14"/>
  <c r="N1345" i="14"/>
  <c r="F385" i="12"/>
  <c r="AA385" i="12" s="1"/>
  <c r="P384" i="12"/>
  <c r="AC384" i="12" s="1"/>
  <c r="K323" i="14" s="1"/>
  <c r="D323" i="15" s="1"/>
  <c r="F323" i="14"/>
  <c r="AB384" i="12"/>
  <c r="C323" i="14" s="1"/>
  <c r="C323" i="15" s="1"/>
  <c r="H1337" i="12"/>
  <c r="AA1337" i="12"/>
  <c r="F1178" i="14" s="1"/>
  <c r="O740" i="12"/>
  <c r="M741" i="12"/>
  <c r="N741" i="12" s="1"/>
  <c r="AB2610" i="12"/>
  <c r="C2377" i="14" s="1"/>
  <c r="C2377" i="15" s="1"/>
  <c r="E2377" i="14"/>
  <c r="N2377" i="14"/>
  <c r="AA2611" i="12"/>
  <c r="F2378" i="14" s="1"/>
  <c r="H2611" i="12"/>
  <c r="M1188" i="12"/>
  <c r="N1188" i="12" s="1"/>
  <c r="O1187" i="12"/>
  <c r="AB383" i="12"/>
  <c r="C322" i="14" s="1"/>
  <c r="C322" i="15" s="1"/>
  <c r="O1736" i="12"/>
  <c r="M1737" i="12"/>
  <c r="N1737" i="12" s="1"/>
  <c r="M881" i="12"/>
  <c r="N881" i="12" s="1"/>
  <c r="O880" i="12"/>
  <c r="M2394" i="12"/>
  <c r="N2394" i="12" s="1"/>
  <c r="O2393" i="12"/>
  <c r="I1723" i="14"/>
  <c r="H1723" i="14"/>
  <c r="O1946" i="12"/>
  <c r="M1947" i="12"/>
  <c r="N1947" i="12" s="1"/>
  <c r="H322" i="14"/>
  <c r="H321" i="14"/>
  <c r="I321" i="14"/>
  <c r="AB2371" i="12"/>
  <c r="C2147" i="14" s="1"/>
  <c r="C2147" i="15" s="1"/>
  <c r="N2147" i="14"/>
  <c r="E2147" i="14"/>
  <c r="N871" i="14"/>
  <c r="E871" i="14"/>
  <c r="A540" i="14"/>
  <c r="J539" i="14"/>
  <c r="A1971" i="14"/>
  <c r="J1970" i="14"/>
  <c r="M2163" i="12"/>
  <c r="N2163" i="12" s="1"/>
  <c r="O2162" i="12"/>
  <c r="H476" i="12"/>
  <c r="AA476" i="12"/>
  <c r="M502" i="12"/>
  <c r="N502" i="12" s="1"/>
  <c r="O501" i="12"/>
  <c r="O1535" i="12"/>
  <c r="M1536" i="12"/>
  <c r="N1536" i="12" s="1"/>
  <c r="F1925" i="12"/>
  <c r="Z1924" i="12"/>
  <c r="P1924" i="12"/>
  <c r="AC1924" i="12" s="1"/>
  <c r="K1724" i="14" s="1"/>
  <c r="D1724" i="15" s="1"/>
  <c r="AA1514" i="12"/>
  <c r="F1346" i="14" s="1"/>
  <c r="H1514" i="12"/>
  <c r="H1535" i="14"/>
  <c r="I1535" i="14"/>
  <c r="E323" i="14"/>
  <c r="N323" i="14"/>
  <c r="AB1336" i="12"/>
  <c r="C1177" i="14" s="1"/>
  <c r="C1177" i="15" s="1"/>
  <c r="N1177" i="14"/>
  <c r="E1177" i="14"/>
  <c r="O317" i="12"/>
  <c r="M318" i="12"/>
  <c r="N318" i="12" s="1"/>
  <c r="H1721" i="12"/>
  <c r="E1355" i="12"/>
  <c r="E1025" i="12"/>
  <c r="B542" i="14"/>
  <c r="B541" i="15"/>
  <c r="G483" i="12"/>
  <c r="Y483" i="12" s="1"/>
  <c r="G724" i="12"/>
  <c r="Y724" i="12" s="1"/>
  <c r="D140" i="14"/>
  <c r="E221" i="12"/>
  <c r="AA221" i="12" s="1"/>
  <c r="D620" i="14"/>
  <c r="G171" i="12"/>
  <c r="D409" i="14"/>
  <c r="G2391" i="12"/>
  <c r="Y2391" i="12" s="1"/>
  <c r="G1736" i="12"/>
  <c r="Y1736" i="12" s="1"/>
  <c r="D1353" i="14"/>
  <c r="G1522" i="12"/>
  <c r="G1355" i="12"/>
  <c r="Y1355" i="12" s="1"/>
  <c r="D1196" i="14" s="1"/>
  <c r="G1186" i="12"/>
  <c r="Y1186" i="12" s="1"/>
  <c r="D1038" i="14" s="1"/>
  <c r="G394" i="12"/>
  <c r="Y394" i="12" s="1"/>
  <c r="H250" i="14"/>
  <c r="I250" i="14"/>
  <c r="N252" i="14"/>
  <c r="E252" i="14"/>
  <c r="N251" i="14"/>
  <c r="E251" i="14"/>
  <c r="H251" i="14" s="1"/>
  <c r="P298" i="12"/>
  <c r="AC298" i="12" s="1"/>
  <c r="K252" i="14" s="1"/>
  <c r="D252" i="15" s="1"/>
  <c r="F299" i="12"/>
  <c r="AA299" i="12" s="1"/>
  <c r="F253" i="14" s="1"/>
  <c r="F252" i="14"/>
  <c r="AB298" i="12"/>
  <c r="C252" i="14" s="1"/>
  <c r="C252" i="15" s="1"/>
  <c r="D1551" i="14"/>
  <c r="E612" i="12"/>
  <c r="G612" i="12" s="1"/>
  <c r="Y611" i="12"/>
  <c r="E312" i="12"/>
  <c r="Y311" i="12"/>
  <c r="F230" i="12"/>
  <c r="P229" i="12"/>
  <c r="AC229" i="12" s="1"/>
  <c r="K191" i="14" s="1"/>
  <c r="D191" i="15" s="1"/>
  <c r="Z229" i="12"/>
  <c r="B277" i="14"/>
  <c r="B276" i="15"/>
  <c r="B1385" i="14"/>
  <c r="B1384" i="15"/>
  <c r="D332" i="14"/>
  <c r="D2166" i="14"/>
  <c r="D1550" i="14"/>
  <c r="B352" i="14"/>
  <c r="B351" i="15"/>
  <c r="B907" i="14"/>
  <c r="B906" i="15"/>
  <c r="B1973" i="15"/>
  <c r="B1974" i="14"/>
  <c r="B1761" i="15"/>
  <c r="B1762" i="14"/>
  <c r="B1213" i="14"/>
  <c r="B1212" i="15"/>
  <c r="D1946" i="14"/>
  <c r="B1566" i="15"/>
  <c r="B1567" i="14"/>
  <c r="G2160" i="12"/>
  <c r="D765" i="14"/>
  <c r="E1187" i="12"/>
  <c r="D333" i="14"/>
  <c r="D2167" i="14"/>
  <c r="B1055" i="14"/>
  <c r="B1054" i="15"/>
  <c r="B439" i="14"/>
  <c r="B438" i="15"/>
  <c r="B2188" i="14"/>
  <c r="B2187" i="15"/>
  <c r="B655" i="14"/>
  <c r="B654" i="15"/>
  <c r="E2630" i="12"/>
  <c r="Y2629" i="12"/>
  <c r="E1946" i="12"/>
  <c r="Y1945" i="12"/>
  <c r="D766" i="14"/>
  <c r="E887" i="12"/>
  <c r="G887" i="12" s="1"/>
  <c r="B771" i="15"/>
  <c r="B772" i="14"/>
  <c r="B2420" i="14"/>
  <c r="B2419" i="15"/>
  <c r="D526" i="14"/>
  <c r="G1025" i="12"/>
  <c r="A357" i="14" l="1"/>
  <c r="J356" i="14"/>
  <c r="C92" i="14"/>
  <c r="AB113" i="12"/>
  <c r="N128" i="14"/>
  <c r="E128" i="14"/>
  <c r="J910" i="14"/>
  <c r="A911" i="14"/>
  <c r="A280" i="14"/>
  <c r="J279" i="14"/>
  <c r="J1215" i="14"/>
  <c r="A1216" i="14"/>
  <c r="L114" i="12"/>
  <c r="L115" i="12" s="1"/>
  <c r="E114" i="12"/>
  <c r="J2191" i="14"/>
  <c r="A2192" i="14"/>
  <c r="AA596" i="12"/>
  <c r="H596" i="12"/>
  <c r="I616" i="14"/>
  <c r="H616" i="14"/>
  <c r="H159" i="12"/>
  <c r="AA159" i="12"/>
  <c r="J1572" i="14"/>
  <c r="A1573" i="14"/>
  <c r="J653" i="14"/>
  <c r="A654" i="14"/>
  <c r="J775" i="14"/>
  <c r="A776" i="14"/>
  <c r="P720" i="12"/>
  <c r="AC720" i="12" s="1"/>
  <c r="K617" i="14" s="1"/>
  <c r="D617" i="15" s="1"/>
  <c r="H721" i="12"/>
  <c r="F721" i="12"/>
  <c r="AA721" i="12" s="1"/>
  <c r="Z721" i="12"/>
  <c r="Z720" i="12"/>
  <c r="F93" i="14"/>
  <c r="AA113" i="12"/>
  <c r="D8" i="6" s="1"/>
  <c r="D10" i="6" s="1"/>
  <c r="D19" i="6" s="1"/>
  <c r="AB112" i="12"/>
  <c r="C93" i="14" s="1"/>
  <c r="C93" i="15" s="1"/>
  <c r="J1768" i="14"/>
  <c r="A1769" i="14"/>
  <c r="N511" i="14"/>
  <c r="E511" i="14"/>
  <c r="J447" i="14"/>
  <c r="A448" i="14"/>
  <c r="I92" i="14"/>
  <c r="H93" i="14"/>
  <c r="H92" i="14"/>
  <c r="H385" i="12"/>
  <c r="Z385" i="12" s="1"/>
  <c r="AB385" i="12" s="1"/>
  <c r="C324" i="14" s="1"/>
  <c r="C324" i="15" s="1"/>
  <c r="J1061" i="14"/>
  <c r="A1062" i="14"/>
  <c r="E93" i="14"/>
  <c r="I93" i="14" s="1"/>
  <c r="D93" i="14"/>
  <c r="D94" i="14" s="1"/>
  <c r="G10" i="20"/>
  <c r="G12" i="20" s="1"/>
  <c r="G14" i="20" s="1"/>
  <c r="F12" i="20"/>
  <c r="F14" i="20" s="1"/>
  <c r="AB158" i="12"/>
  <c r="C128" i="14" s="1"/>
  <c r="C128" i="15" s="1"/>
  <c r="A2426" i="14"/>
  <c r="J2425" i="14"/>
  <c r="J1386" i="14"/>
  <c r="A1387" i="14"/>
  <c r="H2142" i="12"/>
  <c r="AA2142" i="12"/>
  <c r="F1929" i="14" s="1"/>
  <c r="AB2141" i="12"/>
  <c r="C1928" i="14" s="1"/>
  <c r="C1928" i="15" s="1"/>
  <c r="N1928" i="14"/>
  <c r="E1928" i="14"/>
  <c r="AB863" i="12"/>
  <c r="C743" i="14" s="1"/>
  <c r="C743" i="15" s="1"/>
  <c r="E743" i="14"/>
  <c r="N743" i="14"/>
  <c r="E2392" i="12"/>
  <c r="E395" i="12"/>
  <c r="E725" i="12"/>
  <c r="H1165" i="12"/>
  <c r="P1165" i="12" s="1"/>
  <c r="AC1165" i="12" s="1"/>
  <c r="K1017" i="14" s="1"/>
  <c r="D1017" i="15" s="1"/>
  <c r="Z864" i="12"/>
  <c r="P864" i="12"/>
  <c r="AC864" i="12" s="1"/>
  <c r="K744" i="14" s="1"/>
  <c r="D744" i="15" s="1"/>
  <c r="F865" i="12"/>
  <c r="E1016" i="14"/>
  <c r="AB1164" i="12"/>
  <c r="C1016" i="14" s="1"/>
  <c r="C1016" i="15" s="1"/>
  <c r="N1016" i="14"/>
  <c r="F1166" i="12"/>
  <c r="AA1166" i="12" s="1"/>
  <c r="F1018" i="14" s="1"/>
  <c r="E484" i="12"/>
  <c r="G484" i="12" s="1"/>
  <c r="Y484" i="12" s="1"/>
  <c r="P1721" i="12"/>
  <c r="AC1721" i="12" s="1"/>
  <c r="K1536" i="14" s="1"/>
  <c r="D1536" i="15" s="1"/>
  <c r="F1722" i="12"/>
  <c r="AA1722" i="12" s="1"/>
  <c r="Z1721" i="12"/>
  <c r="M319" i="12"/>
  <c r="N319" i="12" s="1"/>
  <c r="O318" i="12"/>
  <c r="I1177" i="14"/>
  <c r="H1177" i="14"/>
  <c r="E1724" i="14"/>
  <c r="N1724" i="14"/>
  <c r="AB1924" i="12"/>
  <c r="C1724" i="14" s="1"/>
  <c r="C1724" i="15" s="1"/>
  <c r="M1537" i="12"/>
  <c r="N1537" i="12" s="1"/>
  <c r="O1536" i="12"/>
  <c r="F403" i="14"/>
  <c r="H871" i="14"/>
  <c r="I871" i="14"/>
  <c r="H2147" i="14"/>
  <c r="I2147" i="14"/>
  <c r="O2394" i="12"/>
  <c r="M2395" i="12"/>
  <c r="N2395" i="12" s="1"/>
  <c r="O881" i="12"/>
  <c r="M882" i="12"/>
  <c r="N882" i="12" s="1"/>
  <c r="F2612" i="12"/>
  <c r="P2611" i="12"/>
  <c r="AC2611" i="12" s="1"/>
  <c r="K2378" i="14" s="1"/>
  <c r="D2378" i="15" s="1"/>
  <c r="Z2611" i="12"/>
  <c r="Z1337" i="12"/>
  <c r="P1337" i="12"/>
  <c r="AC1337" i="12" s="1"/>
  <c r="K1178" i="14" s="1"/>
  <c r="D1178" i="15" s="1"/>
  <c r="F1338" i="12"/>
  <c r="F386" i="12"/>
  <c r="F324" i="14"/>
  <c r="H1345" i="14"/>
  <c r="I1345" i="14"/>
  <c r="H402" i="14"/>
  <c r="I402" i="14"/>
  <c r="O613" i="12"/>
  <c r="M614" i="12"/>
  <c r="N614" i="12" s="1"/>
  <c r="O1029" i="12"/>
  <c r="M1030" i="12"/>
  <c r="N1030" i="12" s="1"/>
  <c r="AB1007" i="12"/>
  <c r="C872" i="14" s="1"/>
  <c r="C872" i="15" s="1"/>
  <c r="E872" i="14"/>
  <c r="N872" i="14"/>
  <c r="Z2372" i="12"/>
  <c r="F2373" i="12"/>
  <c r="P2372" i="12"/>
  <c r="AC2372" i="12" s="1"/>
  <c r="K2148" i="14" s="1"/>
  <c r="D2148" i="15" s="1"/>
  <c r="M407" i="12"/>
  <c r="N407" i="12" s="1"/>
  <c r="O406" i="12"/>
  <c r="H323" i="14"/>
  <c r="I323" i="14"/>
  <c r="Z1514" i="12"/>
  <c r="F1515" i="12"/>
  <c r="P1514" i="12"/>
  <c r="AC1514" i="12" s="1"/>
  <c r="K1346" i="14" s="1"/>
  <c r="D1346" i="15" s="1"/>
  <c r="AA1925" i="12"/>
  <c r="F1725" i="14" s="1"/>
  <c r="H1925" i="12"/>
  <c r="O502" i="12"/>
  <c r="M503" i="12"/>
  <c r="N503" i="12" s="1"/>
  <c r="F477" i="12"/>
  <c r="P476" i="12"/>
  <c r="AC476" i="12" s="1"/>
  <c r="K403" i="14" s="1"/>
  <c r="D403" i="15" s="1"/>
  <c r="Z476" i="12"/>
  <c r="M2164" i="12"/>
  <c r="N2164" i="12" s="1"/>
  <c r="O2163" i="12"/>
  <c r="A1972" i="14"/>
  <c r="J1971" i="14"/>
  <c r="A541" i="14"/>
  <c r="J540" i="14"/>
  <c r="M1948" i="12"/>
  <c r="N1948" i="12" s="1"/>
  <c r="O1947" i="12"/>
  <c r="O1737" i="12"/>
  <c r="M1738" i="12"/>
  <c r="N1738" i="12" s="1"/>
  <c r="O1188" i="12"/>
  <c r="M1189" i="12"/>
  <c r="N1189" i="12" s="1"/>
  <c r="H2377" i="14"/>
  <c r="I2377" i="14"/>
  <c r="O741" i="12"/>
  <c r="M742" i="12"/>
  <c r="N742" i="12" s="1"/>
  <c r="M2634" i="12"/>
  <c r="N2634" i="12" s="1"/>
  <c r="O2633" i="12"/>
  <c r="AA1008" i="12"/>
  <c r="F873" i="14" s="1"/>
  <c r="H1008" i="12"/>
  <c r="O1359" i="12"/>
  <c r="M1360" i="12"/>
  <c r="N1360" i="12" s="1"/>
  <c r="E1737" i="12"/>
  <c r="B543" i="14"/>
  <c r="B542" i="15"/>
  <c r="G221" i="12"/>
  <c r="E222" i="12" s="1"/>
  <c r="G222" i="12" s="1"/>
  <c r="D621" i="14"/>
  <c r="D410" i="14"/>
  <c r="F183" i="14"/>
  <c r="E1356" i="12"/>
  <c r="G1356" i="12" s="1"/>
  <c r="G725" i="12"/>
  <c r="Y171" i="12"/>
  <c r="E172" i="12"/>
  <c r="D182" i="14"/>
  <c r="E182" i="14"/>
  <c r="AB220" i="12"/>
  <c r="C182" i="14" s="1"/>
  <c r="C182" i="15" s="1"/>
  <c r="AA222" i="12"/>
  <c r="G1946" i="12"/>
  <c r="Y1946" i="12" s="1"/>
  <c r="D1746" i="14" s="1"/>
  <c r="G1737" i="12"/>
  <c r="Y1737" i="12" s="1"/>
  <c r="D1552" i="14" s="1"/>
  <c r="Y1522" i="12"/>
  <c r="E1523" i="12"/>
  <c r="G395" i="12"/>
  <c r="Y395" i="12" s="1"/>
  <c r="D334" i="14" s="1"/>
  <c r="H299" i="12"/>
  <c r="F300" i="12" s="1"/>
  <c r="H252" i="14"/>
  <c r="I252" i="14"/>
  <c r="I251" i="14"/>
  <c r="H230" i="12"/>
  <c r="Z230" i="12" s="1"/>
  <c r="N192" i="14" s="1"/>
  <c r="E613" i="12"/>
  <c r="Y612" i="12"/>
  <c r="B773" i="14"/>
  <c r="B772" i="15"/>
  <c r="D1745" i="14"/>
  <c r="D2396" i="14"/>
  <c r="B1056" i="14"/>
  <c r="B1055" i="15"/>
  <c r="E2161" i="12"/>
  <c r="Y2160" i="12"/>
  <c r="B1568" i="14"/>
  <c r="B1567" i="15"/>
  <c r="B1214" i="14"/>
  <c r="B1213" i="15"/>
  <c r="B907" i="15"/>
  <c r="B908" i="14"/>
  <c r="B353" i="14"/>
  <c r="B352" i="15"/>
  <c r="B1385" i="15"/>
  <c r="B1386" i="14"/>
  <c r="B277" i="15"/>
  <c r="B278" i="14"/>
  <c r="N191" i="14"/>
  <c r="P230" i="12"/>
  <c r="AC230" i="12" s="1"/>
  <c r="K192" i="14" s="1"/>
  <c r="D192" i="15" s="1"/>
  <c r="D265" i="14"/>
  <c r="G2630" i="12"/>
  <c r="G2392" i="12"/>
  <c r="G1187" i="12"/>
  <c r="E1026" i="12"/>
  <c r="Y1025" i="12"/>
  <c r="B2421" i="14"/>
  <c r="B2420" i="15"/>
  <c r="E888" i="12"/>
  <c r="G888" i="12" s="1"/>
  <c r="B656" i="14"/>
  <c r="B655" i="15"/>
  <c r="B2189" i="14"/>
  <c r="B2188" i="15"/>
  <c r="B439" i="15"/>
  <c r="B440" i="14"/>
  <c r="B1763" i="14"/>
  <c r="B1762" i="15"/>
  <c r="B1974" i="15"/>
  <c r="B1975" i="14"/>
  <c r="D527" i="14"/>
  <c r="Y887" i="12"/>
  <c r="G312" i="12"/>
  <c r="F129" i="14" l="1"/>
  <c r="AB159" i="12"/>
  <c r="C129" i="14" s="1"/>
  <c r="C129" i="15" s="1"/>
  <c r="J911" i="14"/>
  <c r="A912" i="14"/>
  <c r="J2426" i="14"/>
  <c r="A2427" i="14"/>
  <c r="N618" i="14"/>
  <c r="E618" i="14"/>
  <c r="F160" i="12"/>
  <c r="P159" i="12"/>
  <c r="AC159" i="12" s="1"/>
  <c r="K129" i="14" s="1"/>
  <c r="D129" i="15" s="1"/>
  <c r="Z159" i="12"/>
  <c r="C92" i="15"/>
  <c r="C94" i="15" s="1"/>
  <c r="C94" i="14"/>
  <c r="P385" i="12"/>
  <c r="AC385" i="12" s="1"/>
  <c r="K324" i="14" s="1"/>
  <c r="D324" i="15" s="1"/>
  <c r="J1387" i="14"/>
  <c r="A1388" i="14"/>
  <c r="E94" i="14"/>
  <c r="F618" i="14"/>
  <c r="AB721" i="12"/>
  <c r="C618" i="14" s="1"/>
  <c r="C618" i="15" s="1"/>
  <c r="J776" i="14"/>
  <c r="A777" i="14"/>
  <c r="J1573" i="14"/>
  <c r="A1574" i="14"/>
  <c r="Z596" i="12"/>
  <c r="P596" i="12"/>
  <c r="AC596" i="12" s="1"/>
  <c r="K512" i="14" s="1"/>
  <c r="D512" i="15" s="1"/>
  <c r="F597" i="12"/>
  <c r="AA597" i="12" s="1"/>
  <c r="H128" i="14"/>
  <c r="I128" i="14"/>
  <c r="N617" i="14"/>
  <c r="E617" i="14"/>
  <c r="AB720" i="12"/>
  <c r="C617" i="14" s="1"/>
  <c r="C617" i="15" s="1"/>
  <c r="J654" i="14"/>
  <c r="A655" i="14"/>
  <c r="J2192" i="14"/>
  <c r="A2193" i="14"/>
  <c r="J1216" i="14"/>
  <c r="A1217" i="14"/>
  <c r="E396" i="12"/>
  <c r="I511" i="14"/>
  <c r="H511" i="14"/>
  <c r="J1062" i="14"/>
  <c r="A1063" i="14"/>
  <c r="J448" i="14"/>
  <c r="A449" i="14"/>
  <c r="A1770" i="14"/>
  <c r="J1769" i="14"/>
  <c r="G93" i="14"/>
  <c r="G62" i="14"/>
  <c r="G71" i="14"/>
  <c r="G67" i="14"/>
  <c r="G92" i="14"/>
  <c r="G84" i="14"/>
  <c r="G69" i="14"/>
  <c r="G64" i="14"/>
  <c r="G68" i="14"/>
  <c r="G78" i="14"/>
  <c r="G79" i="14"/>
  <c r="G58" i="14"/>
  <c r="G89" i="14"/>
  <c r="G77" i="14"/>
  <c r="G80" i="14"/>
  <c r="G87" i="14"/>
  <c r="G73" i="14"/>
  <c r="F94" i="14"/>
  <c r="G72" i="14"/>
  <c r="G88" i="14"/>
  <c r="H31" i="20" s="1"/>
  <c r="G76" i="14"/>
  <c r="G66" i="14"/>
  <c r="G85" i="14"/>
  <c r="G91" i="14"/>
  <c r="G75" i="14"/>
  <c r="G83" i="14"/>
  <c r="G90" i="14"/>
  <c r="G74" i="14"/>
  <c r="G86" i="14"/>
  <c r="G70" i="14"/>
  <c r="G81" i="14"/>
  <c r="G61" i="14"/>
  <c r="G63" i="14"/>
  <c r="G65" i="14"/>
  <c r="G60" i="14"/>
  <c r="G82" i="14"/>
  <c r="G59" i="14"/>
  <c r="F722" i="12"/>
  <c r="AA722" i="12" s="1"/>
  <c r="P721" i="12"/>
  <c r="AC721" i="12" s="1"/>
  <c r="K618" i="14" s="1"/>
  <c r="D618" i="15" s="1"/>
  <c r="F512" i="14"/>
  <c r="AB596" i="12"/>
  <c r="C512" i="14" s="1"/>
  <c r="C512" i="15" s="1"/>
  <c r="J280" i="14"/>
  <c r="A281" i="14"/>
  <c r="J357" i="14"/>
  <c r="A358" i="14"/>
  <c r="AA865" i="12"/>
  <c r="F745" i="14" s="1"/>
  <c r="H865" i="12"/>
  <c r="E744" i="14"/>
  <c r="N744" i="14"/>
  <c r="AB864" i="12"/>
  <c r="C744" i="14" s="1"/>
  <c r="C744" i="15" s="1"/>
  <c r="H743" i="14"/>
  <c r="I743" i="14"/>
  <c r="I1928" i="14"/>
  <c r="H1928" i="14"/>
  <c r="Z2142" i="12"/>
  <c r="P2142" i="12"/>
  <c r="AC2142" i="12" s="1"/>
  <c r="K1929" i="14" s="1"/>
  <c r="D1929" i="15" s="1"/>
  <c r="F2143" i="12"/>
  <c r="Z1165" i="12"/>
  <c r="N1017" i="14" s="1"/>
  <c r="E1738" i="12"/>
  <c r="G1738" i="12" s="1"/>
  <c r="AB1165" i="12"/>
  <c r="C1017" i="14" s="1"/>
  <c r="C1017" i="15" s="1"/>
  <c r="E1017" i="14"/>
  <c r="H1166" i="12"/>
  <c r="I1016" i="14"/>
  <c r="H1016" i="14"/>
  <c r="H1722" i="12"/>
  <c r="Y221" i="12"/>
  <c r="AB221" i="12" s="1"/>
  <c r="C183" i="14" s="1"/>
  <c r="C183" i="15" s="1"/>
  <c r="F231" i="12"/>
  <c r="E485" i="12"/>
  <c r="G485" i="12" s="1"/>
  <c r="M1361" i="12"/>
  <c r="N1361" i="12" s="1"/>
  <c r="O1360" i="12"/>
  <c r="Z1008" i="12"/>
  <c r="P1008" i="12"/>
  <c r="AC1008" i="12" s="1"/>
  <c r="K873" i="14" s="1"/>
  <c r="D873" i="15" s="1"/>
  <c r="F1009" i="12"/>
  <c r="O742" i="12"/>
  <c r="M743" i="12"/>
  <c r="N743" i="12" s="1"/>
  <c r="M1949" i="12"/>
  <c r="N1949" i="12" s="1"/>
  <c r="O1948" i="12"/>
  <c r="A542" i="14"/>
  <c r="J541" i="14"/>
  <c r="A1973" i="14"/>
  <c r="J1972" i="14"/>
  <c r="M2165" i="12"/>
  <c r="N2165" i="12" s="1"/>
  <c r="O2164" i="12"/>
  <c r="H477" i="12"/>
  <c r="AA477" i="12"/>
  <c r="AA1515" i="12"/>
  <c r="F1347" i="14" s="1"/>
  <c r="H1515" i="12"/>
  <c r="O407" i="12"/>
  <c r="M408" i="12"/>
  <c r="N408" i="12" s="1"/>
  <c r="AB2372" i="12"/>
  <c r="C2148" i="14" s="1"/>
  <c r="C2148" i="15" s="1"/>
  <c r="E2148" i="14"/>
  <c r="N2148" i="14"/>
  <c r="I872" i="14"/>
  <c r="H872" i="14"/>
  <c r="M1031" i="12"/>
  <c r="N1031" i="12" s="1"/>
  <c r="O1030" i="12"/>
  <c r="O614" i="12"/>
  <c r="M615" i="12"/>
  <c r="N615" i="12" s="1"/>
  <c r="AA386" i="12"/>
  <c r="F325" i="14" s="1"/>
  <c r="H386" i="12"/>
  <c r="N2378" i="14"/>
  <c r="E2378" i="14"/>
  <c r="AB2611" i="12"/>
  <c r="C2378" i="14" s="1"/>
  <c r="C2378" i="15" s="1"/>
  <c r="H2612" i="12"/>
  <c r="AA2612" i="12"/>
  <c r="F2379" i="14" s="1"/>
  <c r="M1538" i="12"/>
  <c r="N1538" i="12" s="1"/>
  <c r="O1537" i="12"/>
  <c r="N1536" i="14"/>
  <c r="E1536" i="14"/>
  <c r="AB1721" i="12"/>
  <c r="C1536" i="14" s="1"/>
  <c r="C1536" i="15" s="1"/>
  <c r="P1722" i="12"/>
  <c r="AC1722" i="12" s="1"/>
  <c r="K1537" i="14" s="1"/>
  <c r="D1537" i="15" s="1"/>
  <c r="F1723" i="12"/>
  <c r="AA1723" i="12" s="1"/>
  <c r="M2635" i="12"/>
  <c r="N2635" i="12" s="1"/>
  <c r="O2634" i="12"/>
  <c r="M1190" i="12"/>
  <c r="N1190" i="12" s="1"/>
  <c r="O1189" i="12"/>
  <c r="O1738" i="12"/>
  <c r="M1739" i="12"/>
  <c r="N1739" i="12" s="1"/>
  <c r="N403" i="14"/>
  <c r="E403" i="14"/>
  <c r="M504" i="12"/>
  <c r="N504" i="12" s="1"/>
  <c r="O503" i="12"/>
  <c r="P1925" i="12"/>
  <c r="AC1925" i="12" s="1"/>
  <c r="K1725" i="14" s="1"/>
  <c r="D1725" i="15" s="1"/>
  <c r="F1926" i="12"/>
  <c r="Z1925" i="12"/>
  <c r="AB1514" i="12"/>
  <c r="C1346" i="14" s="1"/>
  <c r="C1346" i="15" s="1"/>
  <c r="E1346" i="14"/>
  <c r="N1346" i="14"/>
  <c r="H2373" i="12"/>
  <c r="AA2373" i="12"/>
  <c r="F2149" i="14" s="1"/>
  <c r="N324" i="14"/>
  <c r="E324" i="14"/>
  <c r="AA1338" i="12"/>
  <c r="F1179" i="14" s="1"/>
  <c r="H1338" i="12"/>
  <c r="AB1337" i="12"/>
  <c r="C1178" i="14" s="1"/>
  <c r="C1178" i="15" s="1"/>
  <c r="E1178" i="14"/>
  <c r="N1178" i="14"/>
  <c r="M883" i="12"/>
  <c r="N883" i="12" s="1"/>
  <c r="O882" i="12"/>
  <c r="M2396" i="12"/>
  <c r="N2396" i="12" s="1"/>
  <c r="O2395" i="12"/>
  <c r="H1724" i="14"/>
  <c r="I1724" i="14"/>
  <c r="O319" i="12"/>
  <c r="M320" i="12"/>
  <c r="N320" i="12" s="1"/>
  <c r="F1537" i="14"/>
  <c r="AB476" i="12"/>
  <c r="C403" i="14" s="1"/>
  <c r="C403" i="15" s="1"/>
  <c r="Z1722" i="12"/>
  <c r="B543" i="15"/>
  <c r="B544" i="14"/>
  <c r="E1947" i="12"/>
  <c r="G1947" i="12" s="1"/>
  <c r="Z299" i="12"/>
  <c r="N253" i="14" s="1"/>
  <c r="P299" i="12"/>
  <c r="AC299" i="12" s="1"/>
  <c r="K253" i="14" s="1"/>
  <c r="D253" i="15" s="1"/>
  <c r="I182" i="14"/>
  <c r="H182" i="14"/>
  <c r="Y222" i="12"/>
  <c r="AB222" i="12" s="1"/>
  <c r="C184" i="14" s="1"/>
  <c r="C184" i="15" s="1"/>
  <c r="E223" i="12"/>
  <c r="Y725" i="12"/>
  <c r="E726" i="12"/>
  <c r="G172" i="12"/>
  <c r="F184" i="14"/>
  <c r="D141" i="14"/>
  <c r="D411" i="14"/>
  <c r="E183" i="14"/>
  <c r="D1354" i="14"/>
  <c r="G1523" i="12"/>
  <c r="AA300" i="12"/>
  <c r="H300" i="12"/>
  <c r="Z300" i="12" s="1"/>
  <c r="AB299" i="12"/>
  <c r="C253" i="14" s="1"/>
  <c r="C253" i="15" s="1"/>
  <c r="H231" i="12"/>
  <c r="F232" i="12" s="1"/>
  <c r="E313" i="12"/>
  <c r="G313" i="12" s="1"/>
  <c r="Y313" i="12" s="1"/>
  <c r="Y312" i="12"/>
  <c r="D767" i="14"/>
  <c r="B1764" i="14"/>
  <c r="B1763" i="15"/>
  <c r="E1739" i="12"/>
  <c r="B2190" i="14"/>
  <c r="B2189" i="15"/>
  <c r="B657" i="14"/>
  <c r="B656" i="15"/>
  <c r="E889" i="12"/>
  <c r="G889" i="12" s="1"/>
  <c r="Y889" i="12" s="1"/>
  <c r="D890" i="14"/>
  <c r="E1357" i="12"/>
  <c r="G1357" i="12" s="1"/>
  <c r="Y1357" i="12" s="1"/>
  <c r="Y1356" i="12"/>
  <c r="E2393" i="12"/>
  <c r="Y2392" i="12"/>
  <c r="B353" i="15"/>
  <c r="B354" i="14"/>
  <c r="B1214" i="15"/>
  <c r="B1215" i="14"/>
  <c r="D1947" i="14"/>
  <c r="B774" i="14"/>
  <c r="B773" i="15"/>
  <c r="D528" i="14"/>
  <c r="B1976" i="14"/>
  <c r="B1975" i="15"/>
  <c r="B440" i="15"/>
  <c r="B441" i="14"/>
  <c r="B2421" i="15"/>
  <c r="B2422" i="14"/>
  <c r="E1188" i="12"/>
  <c r="Y1187" i="12"/>
  <c r="E2631" i="12"/>
  <c r="G2631" i="12" s="1"/>
  <c r="Y2631" i="12" s="1"/>
  <c r="Y2630" i="12"/>
  <c r="B278" i="15"/>
  <c r="B279" i="14"/>
  <c r="B1387" i="14"/>
  <c r="B1386" i="15"/>
  <c r="B908" i="15"/>
  <c r="B909" i="14"/>
  <c r="B1568" i="15"/>
  <c r="B1569" i="14"/>
  <c r="B1056" i="15"/>
  <c r="B1057" i="14"/>
  <c r="G396" i="12"/>
  <c r="Y1738" i="12"/>
  <c r="Y888" i="12"/>
  <c r="G1026" i="12"/>
  <c r="G2161" i="12"/>
  <c r="G613" i="12"/>
  <c r="A282" i="14" l="1"/>
  <c r="J282" i="14" s="1"/>
  <c r="J281" i="14"/>
  <c r="H722" i="12"/>
  <c r="J1063" i="14"/>
  <c r="A1064" i="14"/>
  <c r="A2194" i="14"/>
  <c r="J2193" i="14"/>
  <c r="H597" i="12"/>
  <c r="J1574" i="14"/>
  <c r="A1575" i="14"/>
  <c r="N129" i="14"/>
  <c r="E129" i="14"/>
  <c r="A913" i="14"/>
  <c r="J912" i="14"/>
  <c r="F619" i="14"/>
  <c r="A1771" i="14"/>
  <c r="J1770" i="14"/>
  <c r="H617" i="14"/>
  <c r="H618" i="14"/>
  <c r="I618" i="14"/>
  <c r="I617" i="14"/>
  <c r="F513" i="14"/>
  <c r="A359" i="14"/>
  <c r="J358" i="14"/>
  <c r="A450" i="14"/>
  <c r="J449" i="14"/>
  <c r="J1217" i="14"/>
  <c r="A1218" i="14"/>
  <c r="A656" i="14"/>
  <c r="J655" i="14"/>
  <c r="J777" i="14"/>
  <c r="A778" i="14"/>
  <c r="H160" i="12"/>
  <c r="AA160" i="12"/>
  <c r="A2428" i="14"/>
  <c r="J2427" i="14"/>
  <c r="N512" i="14"/>
  <c r="E512" i="14"/>
  <c r="A1389" i="14"/>
  <c r="J1388" i="14"/>
  <c r="Y485" i="12"/>
  <c r="E486" i="12"/>
  <c r="I744" i="14"/>
  <c r="H744" i="14"/>
  <c r="P231" i="12"/>
  <c r="AC231" i="12" s="1"/>
  <c r="K193" i="14" s="1"/>
  <c r="D193" i="15" s="1"/>
  <c r="E253" i="14"/>
  <c r="D183" i="14"/>
  <c r="AA2143" i="12"/>
  <c r="F1930" i="14" s="1"/>
  <c r="H2143" i="12"/>
  <c r="AB2142" i="12"/>
  <c r="C1929" i="14" s="1"/>
  <c r="C1929" i="15" s="1"/>
  <c r="N1929" i="14"/>
  <c r="E1929" i="14"/>
  <c r="P865" i="12"/>
  <c r="AC865" i="12" s="1"/>
  <c r="K745" i="14" s="1"/>
  <c r="D745" i="15" s="1"/>
  <c r="Z865" i="12"/>
  <c r="F866" i="12"/>
  <c r="H1017" i="14"/>
  <c r="I1017" i="14"/>
  <c r="P1166" i="12"/>
  <c r="AC1166" i="12" s="1"/>
  <c r="K1018" i="14" s="1"/>
  <c r="D1018" i="15" s="1"/>
  <c r="F1167" i="12"/>
  <c r="AA1167" i="12" s="1"/>
  <c r="F1019" i="14" s="1"/>
  <c r="Z1166" i="12"/>
  <c r="Z231" i="12"/>
  <c r="H1723" i="12"/>
  <c r="F1724" i="12" s="1"/>
  <c r="AA1724" i="12" s="1"/>
  <c r="F1539" i="14" s="1"/>
  <c r="O408" i="12"/>
  <c r="M409" i="12"/>
  <c r="N409" i="12" s="1"/>
  <c r="O2396" i="12"/>
  <c r="M2397" i="12"/>
  <c r="N2397" i="12" s="1"/>
  <c r="O883" i="12"/>
  <c r="M884" i="12"/>
  <c r="N884" i="12" s="1"/>
  <c r="F2374" i="12"/>
  <c r="P2373" i="12"/>
  <c r="AC2373" i="12" s="1"/>
  <c r="K2149" i="14" s="1"/>
  <c r="D2149" i="15" s="1"/>
  <c r="Z2373" i="12"/>
  <c r="H1346" i="14"/>
  <c r="I1346" i="14"/>
  <c r="E1725" i="14"/>
  <c r="N1725" i="14"/>
  <c r="AB1925" i="12"/>
  <c r="C1725" i="14" s="1"/>
  <c r="C1725" i="15" s="1"/>
  <c r="M505" i="12"/>
  <c r="N505" i="12" s="1"/>
  <c r="O504" i="12"/>
  <c r="O1190" i="12"/>
  <c r="M1191" i="12"/>
  <c r="N1191" i="12" s="1"/>
  <c r="O2635" i="12"/>
  <c r="M2636" i="12"/>
  <c r="N2636" i="12" s="1"/>
  <c r="P1723" i="12"/>
  <c r="AC1723" i="12" s="1"/>
  <c r="K1538" i="14" s="1"/>
  <c r="D1538" i="15" s="1"/>
  <c r="H1536" i="14"/>
  <c r="I1536" i="14"/>
  <c r="O1031" i="12"/>
  <c r="M1032" i="12"/>
  <c r="N1032" i="12" s="1"/>
  <c r="I2148" i="14"/>
  <c r="H2148" i="14"/>
  <c r="F478" i="12"/>
  <c r="P477" i="12"/>
  <c r="AC477" i="12" s="1"/>
  <c r="K404" i="14" s="1"/>
  <c r="D404" i="15" s="1"/>
  <c r="Z477" i="12"/>
  <c r="AB477" i="12" s="1"/>
  <c r="C404" i="14" s="1"/>
  <c r="C404" i="15" s="1"/>
  <c r="O2165" i="12"/>
  <c r="M2166" i="12"/>
  <c r="N2166" i="12" s="1"/>
  <c r="A1974" i="14"/>
  <c r="J1973" i="14"/>
  <c r="A543" i="14"/>
  <c r="J542" i="14"/>
  <c r="M1950" i="12"/>
  <c r="N1950" i="12" s="1"/>
  <c r="O1949" i="12"/>
  <c r="O1361" i="12"/>
  <c r="M1362" i="12"/>
  <c r="N1362" i="12" s="1"/>
  <c r="E1537" i="14"/>
  <c r="I1537" i="14" s="1"/>
  <c r="N1537" i="14"/>
  <c r="M321" i="12"/>
  <c r="N321" i="12" s="1"/>
  <c r="O320" i="12"/>
  <c r="H1178" i="14"/>
  <c r="I1178" i="14"/>
  <c r="P1338" i="12"/>
  <c r="AC1338" i="12" s="1"/>
  <c r="K1179" i="14" s="1"/>
  <c r="D1179" i="15" s="1"/>
  <c r="F1339" i="12"/>
  <c r="Z1338" i="12"/>
  <c r="I324" i="14"/>
  <c r="H324" i="14"/>
  <c r="H1926" i="12"/>
  <c r="AA1926" i="12"/>
  <c r="H403" i="14"/>
  <c r="I403" i="14"/>
  <c r="O1739" i="12"/>
  <c r="M1740" i="12"/>
  <c r="N1740" i="12" s="1"/>
  <c r="F1538" i="14"/>
  <c r="O1538" i="12"/>
  <c r="M1539" i="12"/>
  <c r="N1539" i="12" s="1"/>
  <c r="Z2612" i="12"/>
  <c r="F2613" i="12"/>
  <c r="P2612" i="12"/>
  <c r="AC2612" i="12" s="1"/>
  <c r="K2379" i="14" s="1"/>
  <c r="D2379" i="15" s="1"/>
  <c r="I2378" i="14"/>
  <c r="H2378" i="14"/>
  <c r="F387" i="12"/>
  <c r="Z386" i="12"/>
  <c r="P386" i="12"/>
  <c r="AC386" i="12" s="1"/>
  <c r="K325" i="14" s="1"/>
  <c r="D325" i="15" s="1"/>
  <c r="M616" i="12"/>
  <c r="N616" i="12" s="1"/>
  <c r="O615" i="12"/>
  <c r="P1515" i="12"/>
  <c r="AC1515" i="12" s="1"/>
  <c r="K1347" i="14" s="1"/>
  <c r="D1347" i="15" s="1"/>
  <c r="Z1515" i="12"/>
  <c r="F1516" i="12"/>
  <c r="F404" i="14"/>
  <c r="M744" i="12"/>
  <c r="N744" i="12" s="1"/>
  <c r="O743" i="12"/>
  <c r="AA1009" i="12"/>
  <c r="F874" i="14" s="1"/>
  <c r="H1009" i="12"/>
  <c r="AB1008" i="12"/>
  <c r="C873" i="14" s="1"/>
  <c r="C873" i="15" s="1"/>
  <c r="N873" i="14"/>
  <c r="E873" i="14"/>
  <c r="AB1722" i="12"/>
  <c r="C1537" i="14" s="1"/>
  <c r="C1537" i="15" s="1"/>
  <c r="B544" i="15"/>
  <c r="B545" i="14"/>
  <c r="G486" i="12"/>
  <c r="Y486" i="12" s="1"/>
  <c r="P300" i="12"/>
  <c r="AC300" i="12" s="1"/>
  <c r="K254" i="14" s="1"/>
  <c r="D254" i="15" s="1"/>
  <c r="F301" i="12"/>
  <c r="AA301" i="12" s="1"/>
  <c r="I183" i="14"/>
  <c r="H183" i="14"/>
  <c r="AB300" i="12"/>
  <c r="C254" i="14" s="1"/>
  <c r="C254" i="15" s="1"/>
  <c r="F254" i="14"/>
  <c r="G726" i="12"/>
  <c r="Y726" i="12" s="1"/>
  <c r="G223" i="12"/>
  <c r="AA223" i="12"/>
  <c r="E487" i="12"/>
  <c r="D412" i="14"/>
  <c r="E173" i="12"/>
  <c r="G173" i="12" s="1"/>
  <c r="Y172" i="12"/>
  <c r="D622" i="14"/>
  <c r="D184" i="14"/>
  <c r="E184" i="14"/>
  <c r="G2393" i="12"/>
  <c r="Y2393" i="12" s="1"/>
  <c r="E1524" i="12"/>
  <c r="G1524" i="12" s="1"/>
  <c r="Y1524" i="12" s="1"/>
  <c r="Y1523" i="12"/>
  <c r="N254" i="14"/>
  <c r="E254" i="14"/>
  <c r="I254" i="14" s="1"/>
  <c r="I253" i="14"/>
  <c r="H253" i="14"/>
  <c r="D267" i="14"/>
  <c r="D1198" i="14"/>
  <c r="N193" i="14"/>
  <c r="E614" i="12"/>
  <c r="G614" i="12" s="1"/>
  <c r="Y613" i="12"/>
  <c r="E2162" i="12"/>
  <c r="Y2161" i="12"/>
  <c r="D768" i="14"/>
  <c r="D1553" i="14"/>
  <c r="E397" i="12"/>
  <c r="Y396" i="12"/>
  <c r="B1057" i="15"/>
  <c r="B1058" i="14"/>
  <c r="B1387" i="15"/>
  <c r="B1388" i="14"/>
  <c r="D2397" i="14"/>
  <c r="D1039" i="14"/>
  <c r="B2422" i="15"/>
  <c r="B2423" i="14"/>
  <c r="B442" i="14"/>
  <c r="B441" i="15"/>
  <c r="B1215" i="15"/>
  <c r="B1216" i="14"/>
  <c r="B355" i="14"/>
  <c r="B354" i="15"/>
  <c r="D2168" i="14"/>
  <c r="E890" i="12"/>
  <c r="G890" i="12" s="1"/>
  <c r="G1739" i="12"/>
  <c r="E1027" i="12"/>
  <c r="Y1026" i="12"/>
  <c r="E1948" i="12"/>
  <c r="Y1947" i="12"/>
  <c r="B1569" i="15"/>
  <c r="B1570" i="14"/>
  <c r="B909" i="15"/>
  <c r="B910" i="14"/>
  <c r="B280" i="14"/>
  <c r="B279" i="15"/>
  <c r="D2398" i="14"/>
  <c r="E2632" i="12"/>
  <c r="B1976" i="15"/>
  <c r="B1977" i="14"/>
  <c r="B774" i="15"/>
  <c r="B775" i="14"/>
  <c r="D2169" i="14"/>
  <c r="D1197" i="14"/>
  <c r="E1358" i="12"/>
  <c r="D769" i="14"/>
  <c r="B657" i="15"/>
  <c r="B658" i="14"/>
  <c r="B2190" i="15"/>
  <c r="B2191" i="14"/>
  <c r="B1764" i="15"/>
  <c r="B1765" i="14"/>
  <c r="D266" i="14"/>
  <c r="E314" i="12"/>
  <c r="G314" i="12" s="1"/>
  <c r="Y314" i="12" s="1"/>
  <c r="G1188" i="12"/>
  <c r="H232" i="12"/>
  <c r="Z160" i="12" l="1"/>
  <c r="F161" i="12"/>
  <c r="P160" i="12"/>
  <c r="AC160" i="12" s="1"/>
  <c r="K130" i="14" s="1"/>
  <c r="D130" i="15" s="1"/>
  <c r="A451" i="14"/>
  <c r="J450" i="14"/>
  <c r="Z722" i="12"/>
  <c r="F723" i="12"/>
  <c r="AA723" i="12" s="1"/>
  <c r="P722" i="12"/>
  <c r="AC722" i="12" s="1"/>
  <c r="K619" i="14" s="1"/>
  <c r="D619" i="15" s="1"/>
  <c r="H723" i="12"/>
  <c r="J1389" i="14"/>
  <c r="A1390" i="14"/>
  <c r="A779" i="14"/>
  <c r="J778" i="14"/>
  <c r="J1218" i="14"/>
  <c r="A1219" i="14"/>
  <c r="A1576" i="14"/>
  <c r="J1575" i="14"/>
  <c r="A2195" i="14"/>
  <c r="J2194" i="14"/>
  <c r="H301" i="12"/>
  <c r="F302" i="12" s="1"/>
  <c r="AA302" i="12" s="1"/>
  <c r="F256" i="14" s="1"/>
  <c r="H512" i="14"/>
  <c r="I512" i="14"/>
  <c r="J2428" i="14"/>
  <c r="A2429" i="14"/>
  <c r="J359" i="14"/>
  <c r="A360" i="14"/>
  <c r="J1771" i="14"/>
  <c r="A1772" i="14"/>
  <c r="J913" i="14"/>
  <c r="A914" i="14"/>
  <c r="A1065" i="14"/>
  <c r="J1064" i="14"/>
  <c r="J656" i="14"/>
  <c r="A657" i="14"/>
  <c r="E727" i="12"/>
  <c r="F130" i="14"/>
  <c r="AB160" i="12"/>
  <c r="C130" i="14" s="1"/>
  <c r="C130" i="15" s="1"/>
  <c r="I129" i="14"/>
  <c r="H129" i="14"/>
  <c r="Z597" i="12"/>
  <c r="F598" i="12"/>
  <c r="AA598" i="12" s="1"/>
  <c r="F514" i="14" s="1"/>
  <c r="P597" i="12"/>
  <c r="AC597" i="12" s="1"/>
  <c r="K513" i="14" s="1"/>
  <c r="D513" i="15" s="1"/>
  <c r="H598" i="12"/>
  <c r="AA866" i="12"/>
  <c r="F746" i="14" s="1"/>
  <c r="H866" i="12"/>
  <c r="P2143" i="12"/>
  <c r="AC2143" i="12" s="1"/>
  <c r="K1930" i="14" s="1"/>
  <c r="D1930" i="15" s="1"/>
  <c r="F2144" i="12"/>
  <c r="Z2143" i="12"/>
  <c r="AB865" i="12"/>
  <c r="C745" i="14" s="1"/>
  <c r="C745" i="15" s="1"/>
  <c r="E745" i="14"/>
  <c r="N745" i="14"/>
  <c r="I1929" i="14"/>
  <c r="H1929" i="14"/>
  <c r="H1167" i="12"/>
  <c r="N1018" i="14"/>
  <c r="AB1166" i="12"/>
  <c r="C1018" i="14" s="1"/>
  <c r="C1018" i="15" s="1"/>
  <c r="E1018" i="14"/>
  <c r="Z1723" i="12"/>
  <c r="E1538" i="14" s="1"/>
  <c r="H1724" i="12"/>
  <c r="Z1724" i="12" s="1"/>
  <c r="Z1009" i="12"/>
  <c r="P1009" i="12"/>
  <c r="AC1009" i="12" s="1"/>
  <c r="K874" i="14" s="1"/>
  <c r="D874" i="15" s="1"/>
  <c r="F1010" i="12"/>
  <c r="H1516" i="12"/>
  <c r="AA1516" i="12"/>
  <c r="M617" i="12"/>
  <c r="N617" i="12" s="1"/>
  <c r="O616" i="12"/>
  <c r="N325" i="14"/>
  <c r="AB386" i="12"/>
  <c r="C325" i="14" s="1"/>
  <c r="C325" i="15" s="1"/>
  <c r="E325" i="14"/>
  <c r="E2379" i="14"/>
  <c r="N2379" i="14"/>
  <c r="AB2612" i="12"/>
  <c r="C2379" i="14" s="1"/>
  <c r="C2379" i="15" s="1"/>
  <c r="F1927" i="12"/>
  <c r="Z1926" i="12"/>
  <c r="P1926" i="12"/>
  <c r="AC1926" i="12" s="1"/>
  <c r="K1726" i="14" s="1"/>
  <c r="D1726" i="15" s="1"/>
  <c r="AA1339" i="12"/>
  <c r="F1180" i="14" s="1"/>
  <c r="H1339" i="12"/>
  <c r="M1363" i="12"/>
  <c r="N1363" i="12" s="1"/>
  <c r="O1362" i="12"/>
  <c r="M1951" i="12"/>
  <c r="N1951" i="12" s="1"/>
  <c r="O1950" i="12"/>
  <c r="A544" i="14"/>
  <c r="J543" i="14"/>
  <c r="A1975" i="14"/>
  <c r="J1974" i="14"/>
  <c r="H478" i="12"/>
  <c r="AA478" i="12"/>
  <c r="O2636" i="12"/>
  <c r="M2637" i="12"/>
  <c r="N2637" i="12" s="1"/>
  <c r="M1192" i="12"/>
  <c r="N1192" i="12" s="1"/>
  <c r="O1191" i="12"/>
  <c r="I1725" i="14"/>
  <c r="H1725" i="14"/>
  <c r="O884" i="12"/>
  <c r="M885" i="12"/>
  <c r="N885" i="12" s="1"/>
  <c r="O2397" i="12"/>
  <c r="M2398" i="12"/>
  <c r="N2398" i="12" s="1"/>
  <c r="O409" i="12"/>
  <c r="M410" i="12"/>
  <c r="N410" i="12" s="1"/>
  <c r="I873" i="14"/>
  <c r="H873" i="14"/>
  <c r="O744" i="12"/>
  <c r="M745" i="12"/>
  <c r="N745" i="12" s="1"/>
  <c r="E1347" i="14"/>
  <c r="N1347" i="14"/>
  <c r="AB1515" i="12"/>
  <c r="C1347" i="14" s="1"/>
  <c r="C1347" i="15" s="1"/>
  <c r="H387" i="12"/>
  <c r="AA387" i="12"/>
  <c r="AA2613" i="12"/>
  <c r="F2380" i="14" s="1"/>
  <c r="H2613" i="12"/>
  <c r="M1540" i="12"/>
  <c r="N1540" i="12" s="1"/>
  <c r="O1539" i="12"/>
  <c r="M1741" i="12"/>
  <c r="N1741" i="12" s="1"/>
  <c r="O1740" i="12"/>
  <c r="AB1926" i="12"/>
  <c r="C1726" i="14" s="1"/>
  <c r="C1726" i="15" s="1"/>
  <c r="F1726" i="14"/>
  <c r="AB1338" i="12"/>
  <c r="C1179" i="14" s="1"/>
  <c r="C1179" i="15" s="1"/>
  <c r="E1179" i="14"/>
  <c r="N1179" i="14"/>
  <c r="M322" i="12"/>
  <c r="N322" i="12" s="1"/>
  <c r="O321" i="12"/>
  <c r="M2167" i="12"/>
  <c r="N2167" i="12" s="1"/>
  <c r="O2166" i="12"/>
  <c r="N404" i="14"/>
  <c r="E404" i="14"/>
  <c r="O1032" i="12"/>
  <c r="M1033" i="12"/>
  <c r="N1033" i="12" s="1"/>
  <c r="P1724" i="12"/>
  <c r="AC1724" i="12" s="1"/>
  <c r="K1539" i="14" s="1"/>
  <c r="D1539" i="15" s="1"/>
  <c r="F1725" i="12"/>
  <c r="O505" i="12"/>
  <c r="M506" i="12"/>
  <c r="N506" i="12" s="1"/>
  <c r="AB2373" i="12"/>
  <c r="C2149" i="14" s="1"/>
  <c r="C2149" i="15" s="1"/>
  <c r="N2149" i="14"/>
  <c r="E2149" i="14"/>
  <c r="H2374" i="12"/>
  <c r="AA2374" i="12"/>
  <c r="F2150" i="14" s="1"/>
  <c r="H1537" i="14"/>
  <c r="B546" i="14"/>
  <c r="B545" i="15"/>
  <c r="E2394" i="12"/>
  <c r="G2394" i="12" s="1"/>
  <c r="Y2394" i="12" s="1"/>
  <c r="D2170" i="14" s="1"/>
  <c r="I184" i="14"/>
  <c r="H184" i="14"/>
  <c r="D623" i="14"/>
  <c r="D142" i="14"/>
  <c r="D413" i="14"/>
  <c r="F185" i="14"/>
  <c r="G727" i="12"/>
  <c r="G487" i="12"/>
  <c r="Y173" i="12"/>
  <c r="E174" i="12"/>
  <c r="E224" i="12"/>
  <c r="G224" i="12" s="1"/>
  <c r="Y223" i="12"/>
  <c r="G1948" i="12"/>
  <c r="E1949" i="12" s="1"/>
  <c r="D1356" i="14"/>
  <c r="D1355" i="14"/>
  <c r="E1525" i="12"/>
  <c r="G1358" i="12"/>
  <c r="Y1358" i="12" s="1"/>
  <c r="G1027" i="12"/>
  <c r="Y1027" i="12" s="1"/>
  <c r="D892" i="14" s="1"/>
  <c r="G397" i="12"/>
  <c r="Y397" i="12" s="1"/>
  <c r="H254" i="14"/>
  <c r="F255" i="14"/>
  <c r="P301" i="12"/>
  <c r="AC301" i="12" s="1"/>
  <c r="K255" i="14" s="1"/>
  <c r="D255" i="15" s="1"/>
  <c r="D1199" i="14"/>
  <c r="F233" i="12"/>
  <c r="P232" i="12"/>
  <c r="AC232" i="12" s="1"/>
  <c r="K194" i="14" s="1"/>
  <c r="D194" i="15" s="1"/>
  <c r="Z232" i="12"/>
  <c r="D268" i="14"/>
  <c r="E315" i="12"/>
  <c r="G315" i="12" s="1"/>
  <c r="Y315" i="12" s="1"/>
  <c r="E2395" i="12"/>
  <c r="B776" i="14"/>
  <c r="B775" i="15"/>
  <c r="B280" i="15"/>
  <c r="B281" i="14"/>
  <c r="B356" i="14"/>
  <c r="B355" i="15"/>
  <c r="B443" i="14"/>
  <c r="B442" i="15"/>
  <c r="B1058" i="15"/>
  <c r="B1059" i="14"/>
  <c r="D336" i="14"/>
  <c r="E398" i="12"/>
  <c r="G398" i="12" s="1"/>
  <c r="D1948" i="14"/>
  <c r="D529" i="14"/>
  <c r="G2632" i="12"/>
  <c r="G2162" i="12"/>
  <c r="E1189" i="12"/>
  <c r="Y1188" i="12"/>
  <c r="B1765" i="15"/>
  <c r="B1766" i="14"/>
  <c r="B2191" i="15"/>
  <c r="B2192" i="14"/>
  <c r="B658" i="15"/>
  <c r="B659" i="14"/>
  <c r="E1359" i="12"/>
  <c r="B1977" i="15"/>
  <c r="B1978" i="14"/>
  <c r="B910" i="15"/>
  <c r="B911" i="14"/>
  <c r="B1570" i="15"/>
  <c r="B1571" i="14"/>
  <c r="D1747" i="14"/>
  <c r="D891" i="14"/>
  <c r="E1028" i="12"/>
  <c r="E1740" i="12"/>
  <c r="Y1739" i="12"/>
  <c r="E891" i="12"/>
  <c r="G891" i="12" s="1"/>
  <c r="Y891" i="12" s="1"/>
  <c r="B1217" i="14"/>
  <c r="B1216" i="15"/>
  <c r="B2423" i="15"/>
  <c r="B2424" i="14"/>
  <c r="B1388" i="15"/>
  <c r="B1389" i="14"/>
  <c r="D335" i="14"/>
  <c r="E615" i="12"/>
  <c r="Y1948" i="12"/>
  <c r="Y890" i="12"/>
  <c r="Y614" i="12"/>
  <c r="I1538" i="14" l="1"/>
  <c r="H1538" i="14"/>
  <c r="P598" i="12"/>
  <c r="AC598" i="12" s="1"/>
  <c r="K514" i="14" s="1"/>
  <c r="D514" i="15" s="1"/>
  <c r="F599" i="12"/>
  <c r="AA599" i="12" s="1"/>
  <c r="J1065" i="14"/>
  <c r="A1066" i="14"/>
  <c r="J1576" i="14"/>
  <c r="A1577" i="14"/>
  <c r="F724" i="12"/>
  <c r="AA724" i="12" s="1"/>
  <c r="P723" i="12"/>
  <c r="AC723" i="12" s="1"/>
  <c r="K620" i="14" s="1"/>
  <c r="D620" i="15" s="1"/>
  <c r="H161" i="12"/>
  <c r="AA161" i="12"/>
  <c r="Z301" i="12"/>
  <c r="N1538" i="14"/>
  <c r="J2195" i="14"/>
  <c r="A2196" i="14"/>
  <c r="F620" i="14"/>
  <c r="AB723" i="12"/>
  <c r="C620" i="14" s="1"/>
  <c r="C620" i="15" s="1"/>
  <c r="J779" i="14"/>
  <c r="A780" i="14"/>
  <c r="H302" i="12"/>
  <c r="P302" i="12" s="1"/>
  <c r="AC302" i="12" s="1"/>
  <c r="K256" i="14" s="1"/>
  <c r="D256" i="15" s="1"/>
  <c r="AB1723" i="12"/>
  <c r="C1538" i="14" s="1"/>
  <c r="C1538" i="15" s="1"/>
  <c r="Z598" i="12"/>
  <c r="E513" i="14"/>
  <c r="N513" i="14"/>
  <c r="AB597" i="12"/>
  <c r="C513" i="14" s="1"/>
  <c r="C513" i="15" s="1"/>
  <c r="J1772" i="14"/>
  <c r="A1773" i="14"/>
  <c r="A2430" i="14"/>
  <c r="J2429" i="14"/>
  <c r="Z723" i="12"/>
  <c r="N619" i="14"/>
  <c r="E619" i="14"/>
  <c r="AB722" i="12"/>
  <c r="C619" i="14" s="1"/>
  <c r="C619" i="15" s="1"/>
  <c r="A658" i="14"/>
  <c r="J657" i="14"/>
  <c r="A915" i="14"/>
  <c r="J914" i="14"/>
  <c r="A361" i="14"/>
  <c r="J360" i="14"/>
  <c r="A1220" i="14"/>
  <c r="J1219" i="14"/>
  <c r="J1390" i="14"/>
  <c r="A1391" i="14"/>
  <c r="A452" i="14"/>
  <c r="J451" i="14"/>
  <c r="N130" i="14"/>
  <c r="E130" i="14"/>
  <c r="H745" i="14"/>
  <c r="I745" i="14"/>
  <c r="N1930" i="14"/>
  <c r="AB2143" i="12"/>
  <c r="C1930" i="14" s="1"/>
  <c r="C1930" i="15" s="1"/>
  <c r="E1930" i="14"/>
  <c r="AA2144" i="12"/>
  <c r="F1931" i="14" s="1"/>
  <c r="H2144" i="12"/>
  <c r="P866" i="12"/>
  <c r="AC866" i="12" s="1"/>
  <c r="K746" i="14" s="1"/>
  <c r="D746" i="15" s="1"/>
  <c r="Z866" i="12"/>
  <c r="F867" i="12"/>
  <c r="AA867" i="12" s="1"/>
  <c r="Z1167" i="12"/>
  <c r="P1167" i="12"/>
  <c r="AC1167" i="12" s="1"/>
  <c r="K1019" i="14" s="1"/>
  <c r="D1019" i="15" s="1"/>
  <c r="F1168" i="12"/>
  <c r="H1018" i="14"/>
  <c r="I1018" i="14"/>
  <c r="O617" i="12"/>
  <c r="M618" i="12"/>
  <c r="N618" i="12" s="1"/>
  <c r="F2375" i="12"/>
  <c r="P2374" i="12"/>
  <c r="AC2374" i="12" s="1"/>
  <c r="K2150" i="14" s="1"/>
  <c r="D2150" i="15" s="1"/>
  <c r="Z2374" i="12"/>
  <c r="O506" i="12"/>
  <c r="M507" i="12"/>
  <c r="N507" i="12" s="1"/>
  <c r="AA1725" i="12"/>
  <c r="F1540" i="14" s="1"/>
  <c r="H1725" i="12"/>
  <c r="M2168" i="12"/>
  <c r="N2168" i="12" s="1"/>
  <c r="O2167" i="12"/>
  <c r="M323" i="12"/>
  <c r="N323" i="12" s="1"/>
  <c r="O322" i="12"/>
  <c r="I1179" i="14"/>
  <c r="H1179" i="14"/>
  <c r="F2614" i="12"/>
  <c r="P2613" i="12"/>
  <c r="AC2613" i="12" s="1"/>
  <c r="K2380" i="14" s="1"/>
  <c r="D2380" i="15" s="1"/>
  <c r="Z2613" i="12"/>
  <c r="F326" i="14"/>
  <c r="I1347" i="14"/>
  <c r="H1347" i="14"/>
  <c r="O2398" i="12"/>
  <c r="M2399" i="12"/>
  <c r="N2399" i="12" s="1"/>
  <c r="O885" i="12"/>
  <c r="M886" i="12"/>
  <c r="N886" i="12" s="1"/>
  <c r="M2638" i="12"/>
  <c r="N2638" i="12" s="1"/>
  <c r="O2637" i="12"/>
  <c r="F405" i="14"/>
  <c r="Z1339" i="12"/>
  <c r="P1339" i="12"/>
  <c r="AC1339" i="12" s="1"/>
  <c r="K1180" i="14" s="1"/>
  <c r="D1180" i="15" s="1"/>
  <c r="F1340" i="12"/>
  <c r="AA1927" i="12"/>
  <c r="F1727" i="14" s="1"/>
  <c r="H1927" i="12"/>
  <c r="I325" i="14"/>
  <c r="H325" i="14"/>
  <c r="F1348" i="14"/>
  <c r="AA1010" i="12"/>
  <c r="F875" i="14" s="1"/>
  <c r="H1010" i="12"/>
  <c r="E874" i="14"/>
  <c r="N874" i="14"/>
  <c r="AB1009" i="12"/>
  <c r="C874" i="14" s="1"/>
  <c r="C874" i="15" s="1"/>
  <c r="H2149" i="14"/>
  <c r="I2149" i="14"/>
  <c r="AB1724" i="12"/>
  <c r="C1539" i="14" s="1"/>
  <c r="C1539" i="15" s="1"/>
  <c r="E1539" i="14"/>
  <c r="N1539" i="14"/>
  <c r="O1033" i="12"/>
  <c r="M1034" i="12"/>
  <c r="N1034" i="12" s="1"/>
  <c r="H404" i="14"/>
  <c r="I404" i="14"/>
  <c r="O1741" i="12"/>
  <c r="M1742" i="12"/>
  <c r="N1742" i="12" s="1"/>
  <c r="O1540" i="12"/>
  <c r="M1541" i="12"/>
  <c r="N1541" i="12" s="1"/>
  <c r="P387" i="12"/>
  <c r="AC387" i="12" s="1"/>
  <c r="K326" i="14" s="1"/>
  <c r="D326" i="15" s="1"/>
  <c r="F388" i="12"/>
  <c r="Z387" i="12"/>
  <c r="O745" i="12"/>
  <c r="M746" i="12"/>
  <c r="N746" i="12" s="1"/>
  <c r="O410" i="12"/>
  <c r="M411" i="12"/>
  <c r="N411" i="12" s="1"/>
  <c r="M1193" i="12"/>
  <c r="N1193" i="12" s="1"/>
  <c r="O1192" i="12"/>
  <c r="F479" i="12"/>
  <c r="P478" i="12"/>
  <c r="AC478" i="12" s="1"/>
  <c r="K405" i="14" s="1"/>
  <c r="D405" i="15" s="1"/>
  <c r="Z478" i="12"/>
  <c r="J1975" i="14"/>
  <c r="A1976" i="14"/>
  <c r="J544" i="14"/>
  <c r="A545" i="14"/>
  <c r="O1951" i="12"/>
  <c r="M1952" i="12"/>
  <c r="N1952" i="12" s="1"/>
  <c r="M1364" i="12"/>
  <c r="N1364" i="12" s="1"/>
  <c r="O1363" i="12"/>
  <c r="E1726" i="14"/>
  <c r="N1726" i="14"/>
  <c r="H2379" i="14"/>
  <c r="I2379" i="14"/>
  <c r="Z1516" i="12"/>
  <c r="F1517" i="12"/>
  <c r="P1516" i="12"/>
  <c r="AC1516" i="12" s="1"/>
  <c r="K1348" i="14" s="1"/>
  <c r="D1348" i="15" s="1"/>
  <c r="B547" i="14"/>
  <c r="B546" i="15"/>
  <c r="G174" i="12"/>
  <c r="Y174" i="12" s="1"/>
  <c r="D185" i="14"/>
  <c r="E185" i="14"/>
  <c r="AA224" i="12"/>
  <c r="D143" i="14"/>
  <c r="E488" i="12"/>
  <c r="Y487" i="12"/>
  <c r="Y224" i="12"/>
  <c r="E225" i="12"/>
  <c r="AA225" i="12" s="1"/>
  <c r="D144" i="14"/>
  <c r="E728" i="12"/>
  <c r="Y727" i="12"/>
  <c r="AB223" i="12"/>
  <c r="C185" i="14" s="1"/>
  <c r="C185" i="15" s="1"/>
  <c r="E175" i="12"/>
  <c r="G1525" i="12"/>
  <c r="G1359" i="12"/>
  <c r="Y1359" i="12" s="1"/>
  <c r="D1200" i="14" s="1"/>
  <c r="N255" i="14"/>
  <c r="E255" i="14"/>
  <c r="F303" i="12"/>
  <c r="Z302" i="12"/>
  <c r="AB301" i="12"/>
  <c r="C255" i="14" s="1"/>
  <c r="C255" i="15" s="1"/>
  <c r="H233" i="12"/>
  <c r="Z233" i="12" s="1"/>
  <c r="D771" i="14"/>
  <c r="D269" i="14"/>
  <c r="D770" i="14"/>
  <c r="D530" i="14"/>
  <c r="D1748" i="14"/>
  <c r="B1390" i="14"/>
  <c r="B1389" i="15"/>
  <c r="B1218" i="14"/>
  <c r="B1217" i="15"/>
  <c r="B1978" i="15"/>
  <c r="B1979" i="14"/>
  <c r="E2163" i="12"/>
  <c r="Y2162" i="12"/>
  <c r="E2633" i="12"/>
  <c r="Y2632" i="12"/>
  <c r="E399" i="12"/>
  <c r="G399" i="12" s="1"/>
  <c r="Y399" i="12" s="1"/>
  <c r="B1060" i="14"/>
  <c r="B1059" i="15"/>
  <c r="B282" i="14"/>
  <c r="B281" i="15"/>
  <c r="B777" i="14"/>
  <c r="B776" i="15"/>
  <c r="N194" i="14"/>
  <c r="F234" i="12"/>
  <c r="H234" i="12" s="1"/>
  <c r="Z234" i="12" s="1"/>
  <c r="G1740" i="12"/>
  <c r="G1028" i="12"/>
  <c r="G2395" i="12"/>
  <c r="B2425" i="14"/>
  <c r="B2424" i="15"/>
  <c r="E892" i="12"/>
  <c r="G892" i="12" s="1"/>
  <c r="D1554" i="14"/>
  <c r="B1571" i="15"/>
  <c r="B1572" i="14"/>
  <c r="B911" i="15"/>
  <c r="B912" i="14"/>
  <c r="B660" i="14"/>
  <c r="B659" i="15"/>
  <c r="B2192" i="15"/>
  <c r="B2193" i="14"/>
  <c r="B1766" i="15"/>
  <c r="B1767" i="14"/>
  <c r="D1040" i="14"/>
  <c r="B443" i="15"/>
  <c r="B444" i="14"/>
  <c r="B356" i="15"/>
  <c r="B357" i="14"/>
  <c r="E316" i="12"/>
  <c r="N195" i="14"/>
  <c r="G615" i="12"/>
  <c r="G1189" i="12"/>
  <c r="Y398" i="12"/>
  <c r="G1949" i="12"/>
  <c r="J1220" i="14" l="1"/>
  <c r="A1221" i="14"/>
  <c r="J915" i="14"/>
  <c r="A916" i="14"/>
  <c r="J2430" i="14"/>
  <c r="A2431" i="14"/>
  <c r="A1578" i="14"/>
  <c r="J1577" i="14"/>
  <c r="H130" i="14"/>
  <c r="I130" i="14"/>
  <c r="J1391" i="14"/>
  <c r="A1392" i="14"/>
  <c r="J1773" i="14"/>
  <c r="A1774" i="14"/>
  <c r="H513" i="14"/>
  <c r="I514" i="14"/>
  <c r="H514" i="14"/>
  <c r="I513" i="14"/>
  <c r="A781" i="14"/>
  <c r="J780" i="14"/>
  <c r="H724" i="12"/>
  <c r="F162" i="12"/>
  <c r="P161" i="12"/>
  <c r="AC161" i="12" s="1"/>
  <c r="K131" i="14" s="1"/>
  <c r="D131" i="15" s="1"/>
  <c r="Z161" i="12"/>
  <c r="F621" i="14"/>
  <c r="F515" i="14"/>
  <c r="E1360" i="12"/>
  <c r="G1360" i="12" s="1"/>
  <c r="Y1360" i="12" s="1"/>
  <c r="J452" i="14"/>
  <c r="A453" i="14"/>
  <c r="I619" i="14"/>
  <c r="H619" i="14"/>
  <c r="H867" i="12"/>
  <c r="Z867" i="12" s="1"/>
  <c r="E747" i="14" s="1"/>
  <c r="I747" i="14" s="1"/>
  <c r="J361" i="14"/>
  <c r="A362" i="14"/>
  <c r="J658" i="14"/>
  <c r="A659" i="14"/>
  <c r="N620" i="14"/>
  <c r="E620" i="14"/>
  <c r="AB598" i="12"/>
  <c r="C514" i="14" s="1"/>
  <c r="C514" i="15" s="1"/>
  <c r="E514" i="14"/>
  <c r="N514" i="14"/>
  <c r="A2197" i="14"/>
  <c r="J2196" i="14"/>
  <c r="F131" i="14"/>
  <c r="J1066" i="14"/>
  <c r="A1067" i="14"/>
  <c r="H599" i="12"/>
  <c r="N747" i="14"/>
  <c r="AB867" i="12"/>
  <c r="C747" i="14" s="1"/>
  <c r="C747" i="15" s="1"/>
  <c r="F747" i="14"/>
  <c r="P233" i="12"/>
  <c r="AC233" i="12" s="1"/>
  <c r="K195" i="14" s="1"/>
  <c r="D195" i="15" s="1"/>
  <c r="P867" i="12"/>
  <c r="AC867" i="12" s="1"/>
  <c r="K747" i="14" s="1"/>
  <c r="D747" i="15" s="1"/>
  <c r="H868" i="12"/>
  <c r="F868" i="12"/>
  <c r="AA868" i="12" s="1"/>
  <c r="F748" i="14" s="1"/>
  <c r="E746" i="14"/>
  <c r="N746" i="14"/>
  <c r="AB866" i="12"/>
  <c r="C746" i="14" s="1"/>
  <c r="C746" i="15" s="1"/>
  <c r="F2145" i="12"/>
  <c r="AA2145" i="12" s="1"/>
  <c r="F1932" i="14" s="1"/>
  <c r="Z2144" i="12"/>
  <c r="P2144" i="12"/>
  <c r="AC2144" i="12" s="1"/>
  <c r="K1931" i="14" s="1"/>
  <c r="D1931" i="15" s="1"/>
  <c r="I1930" i="14"/>
  <c r="H1930" i="14"/>
  <c r="D145" i="14"/>
  <c r="AA1168" i="12"/>
  <c r="H1168" i="12"/>
  <c r="AB1167" i="12"/>
  <c r="C1019" i="14" s="1"/>
  <c r="C1019" i="15" s="1"/>
  <c r="N1019" i="14"/>
  <c r="E1019" i="14"/>
  <c r="O746" i="12"/>
  <c r="M747" i="12"/>
  <c r="N747" i="12" s="1"/>
  <c r="E1348" i="14"/>
  <c r="N1348" i="14"/>
  <c r="H1726" i="14"/>
  <c r="I1726" i="14"/>
  <c r="O1364" i="12"/>
  <c r="M1365" i="12"/>
  <c r="N1365" i="12" s="1"/>
  <c r="H479" i="12"/>
  <c r="AA479" i="12"/>
  <c r="O1193" i="12"/>
  <c r="M1194" i="12"/>
  <c r="N1194" i="12" s="1"/>
  <c r="N326" i="14"/>
  <c r="E326" i="14"/>
  <c r="O1034" i="12"/>
  <c r="M1035" i="12"/>
  <c r="N1035" i="12" s="1"/>
  <c r="P1010" i="12"/>
  <c r="AC1010" i="12" s="1"/>
  <c r="K875" i="14" s="1"/>
  <c r="D875" i="15" s="1"/>
  <c r="F1011" i="12"/>
  <c r="Z1010" i="12"/>
  <c r="Z1927" i="12"/>
  <c r="P1927" i="12"/>
  <c r="AC1927" i="12" s="1"/>
  <c r="K1727" i="14" s="1"/>
  <c r="D1727" i="15" s="1"/>
  <c r="F1928" i="12"/>
  <c r="AA1340" i="12"/>
  <c r="F1181" i="14" s="1"/>
  <c r="H1340" i="12"/>
  <c r="E1180" i="14"/>
  <c r="N1180" i="14"/>
  <c r="AB1339" i="12"/>
  <c r="C1180" i="14" s="1"/>
  <c r="C1180" i="15" s="1"/>
  <c r="O2638" i="12"/>
  <c r="M2639" i="12"/>
  <c r="N2639" i="12" s="1"/>
  <c r="AB2613" i="12"/>
  <c r="C2380" i="14" s="1"/>
  <c r="C2380" i="15" s="1"/>
  <c r="N2380" i="14"/>
  <c r="E2380" i="14"/>
  <c r="AA2614" i="12"/>
  <c r="F2381" i="14" s="1"/>
  <c r="H2614" i="12"/>
  <c r="O323" i="12"/>
  <c r="M324" i="12"/>
  <c r="N324" i="12" s="1"/>
  <c r="M2169" i="12"/>
  <c r="N2169" i="12" s="1"/>
  <c r="O2168" i="12"/>
  <c r="O618" i="12"/>
  <c r="M619" i="12"/>
  <c r="N619" i="12" s="1"/>
  <c r="AB387" i="12"/>
  <c r="C326" i="14" s="1"/>
  <c r="C326" i="15" s="1"/>
  <c r="H1517" i="12"/>
  <c r="AA1517" i="12"/>
  <c r="F1349" i="14" s="1"/>
  <c r="O1952" i="12"/>
  <c r="M1953" i="12"/>
  <c r="N1953" i="12" s="1"/>
  <c r="J545" i="14"/>
  <c r="A546" i="14"/>
  <c r="J1976" i="14"/>
  <c r="A1977" i="14"/>
  <c r="N405" i="14"/>
  <c r="E405" i="14"/>
  <c r="M412" i="12"/>
  <c r="N412" i="12" s="1"/>
  <c r="O411" i="12"/>
  <c r="H388" i="12"/>
  <c r="AA388" i="12"/>
  <c r="M1542" i="12"/>
  <c r="N1542" i="12" s="1"/>
  <c r="O1541" i="12"/>
  <c r="M1743" i="12"/>
  <c r="N1743" i="12" s="1"/>
  <c r="O1742" i="12"/>
  <c r="H1539" i="14"/>
  <c r="I1539" i="14"/>
  <c r="I874" i="14"/>
  <c r="H874" i="14"/>
  <c r="O886" i="12"/>
  <c r="M887" i="12"/>
  <c r="N887" i="12" s="1"/>
  <c r="M2400" i="12"/>
  <c r="N2400" i="12" s="1"/>
  <c r="O2399" i="12"/>
  <c r="F1726" i="12"/>
  <c r="P1725" i="12"/>
  <c r="AC1725" i="12" s="1"/>
  <c r="K1540" i="14" s="1"/>
  <c r="D1540" i="15" s="1"/>
  <c r="Z1725" i="12"/>
  <c r="O507" i="12"/>
  <c r="M508" i="12"/>
  <c r="N508" i="12" s="1"/>
  <c r="AB2374" i="12"/>
  <c r="C2150" i="14" s="1"/>
  <c r="C2150" i="15" s="1"/>
  <c r="N2150" i="14"/>
  <c r="E2150" i="14"/>
  <c r="AA2375" i="12"/>
  <c r="F2151" i="14" s="1"/>
  <c r="H2375" i="12"/>
  <c r="AB1516" i="12"/>
  <c r="C1348" i="14" s="1"/>
  <c r="C1348" i="15" s="1"/>
  <c r="AB478" i="12"/>
  <c r="C405" i="14" s="1"/>
  <c r="C405" i="15" s="1"/>
  <c r="B547" i="15"/>
  <c r="B548" i="14"/>
  <c r="Y175" i="12"/>
  <c r="G225" i="12"/>
  <c r="I185" i="14"/>
  <c r="H185" i="14"/>
  <c r="G488" i="12"/>
  <c r="E489" i="12" s="1"/>
  <c r="D624" i="14"/>
  <c r="F187" i="14"/>
  <c r="D186" i="14"/>
  <c r="E186" i="14"/>
  <c r="D414" i="14"/>
  <c r="AB224" i="12"/>
  <c r="C186" i="14" s="1"/>
  <c r="C186" i="15" s="1"/>
  <c r="F186" i="14"/>
  <c r="G728" i="12"/>
  <c r="G2163" i="12"/>
  <c r="E2164" i="12" s="1"/>
  <c r="G2164" i="12" s="1"/>
  <c r="Y2164" i="12" s="1"/>
  <c r="E1526" i="12"/>
  <c r="Y1525" i="12"/>
  <c r="AA303" i="12"/>
  <c r="H303" i="12"/>
  <c r="E256" i="14"/>
  <c r="N256" i="14"/>
  <c r="AB302" i="12"/>
  <c r="C256" i="14" s="1"/>
  <c r="C256" i="15" s="1"/>
  <c r="I255" i="14"/>
  <c r="H255" i="14"/>
  <c r="D1201" i="14"/>
  <c r="D338" i="14"/>
  <c r="E1950" i="12"/>
  <c r="Y1949" i="12"/>
  <c r="D337" i="14"/>
  <c r="E1190" i="12"/>
  <c r="Y1189" i="12"/>
  <c r="E616" i="12"/>
  <c r="Y615" i="12"/>
  <c r="B1768" i="14"/>
  <c r="B1767" i="15"/>
  <c r="B2194" i="14"/>
  <c r="B2193" i="15"/>
  <c r="E893" i="12"/>
  <c r="G893" i="12" s="1"/>
  <c r="B2426" i="14"/>
  <c r="B2425" i="15"/>
  <c r="E2396" i="12"/>
  <c r="G2396" i="12" s="1"/>
  <c r="Y2396" i="12" s="1"/>
  <c r="Y2395" i="12"/>
  <c r="E1029" i="12"/>
  <c r="G1029" i="12" s="1"/>
  <c r="Y1029" i="12" s="1"/>
  <c r="Y1028" i="12"/>
  <c r="N196" i="14"/>
  <c r="B778" i="14"/>
  <c r="B777" i="15"/>
  <c r="P34" i="20"/>
  <c r="B282" i="15"/>
  <c r="B1061" i="14"/>
  <c r="B1060" i="15"/>
  <c r="D2399" i="14"/>
  <c r="D1949" i="14"/>
  <c r="B1980" i="14"/>
  <c r="B1979" i="15"/>
  <c r="Y892" i="12"/>
  <c r="G2633" i="12"/>
  <c r="B357" i="15"/>
  <c r="B358" i="14"/>
  <c r="B445" i="14"/>
  <c r="B444" i="15"/>
  <c r="B660" i="15"/>
  <c r="B661" i="14"/>
  <c r="E1361" i="12"/>
  <c r="B913" i="14"/>
  <c r="B912" i="15"/>
  <c r="B1572" i="15"/>
  <c r="B1573" i="14"/>
  <c r="E1741" i="12"/>
  <c r="Y1740" i="12"/>
  <c r="F235" i="12"/>
  <c r="H235" i="12" s="1"/>
  <c r="P234" i="12"/>
  <c r="AC234" i="12" s="1"/>
  <c r="K196" i="14" s="1"/>
  <c r="D196" i="15" s="1"/>
  <c r="E400" i="12"/>
  <c r="B1219" i="14"/>
  <c r="B1218" i="15"/>
  <c r="B1390" i="15"/>
  <c r="B1391" i="14"/>
  <c r="G316" i="12"/>
  <c r="N131" i="14" l="1"/>
  <c r="E131" i="14"/>
  <c r="F725" i="12"/>
  <c r="P724" i="12"/>
  <c r="AC724" i="12" s="1"/>
  <c r="K621" i="14" s="1"/>
  <c r="D621" i="15" s="1"/>
  <c r="Z724" i="12"/>
  <c r="A917" i="14"/>
  <c r="J916" i="14"/>
  <c r="A2198" i="14"/>
  <c r="J2197" i="14"/>
  <c r="A363" i="14"/>
  <c r="J362" i="14"/>
  <c r="I620" i="14"/>
  <c r="A1393" i="14"/>
  <c r="J1392" i="14"/>
  <c r="Y488" i="12"/>
  <c r="AB161" i="12"/>
  <c r="J781" i="14"/>
  <c r="A782" i="14"/>
  <c r="A2432" i="14"/>
  <c r="J2431" i="14"/>
  <c r="A1222" i="14"/>
  <c r="J1221" i="14"/>
  <c r="J1067" i="14"/>
  <c r="A1068" i="14"/>
  <c r="J453" i="14"/>
  <c r="A454" i="14"/>
  <c r="J1578" i="14"/>
  <c r="A1579" i="14"/>
  <c r="P599" i="12"/>
  <c r="AC599" i="12" s="1"/>
  <c r="K515" i="14" s="1"/>
  <c r="D515" i="15" s="1"/>
  <c r="F600" i="12"/>
  <c r="AA600" i="12" s="1"/>
  <c r="F516" i="14" s="1"/>
  <c r="H600" i="12"/>
  <c r="Z599" i="12"/>
  <c r="A660" i="14"/>
  <c r="J659" i="14"/>
  <c r="H620" i="14"/>
  <c r="H162" i="12"/>
  <c r="AA162" i="12"/>
  <c r="J1774" i="14"/>
  <c r="A1775" i="14"/>
  <c r="H2145" i="12"/>
  <c r="H747" i="14"/>
  <c r="AB2144" i="12"/>
  <c r="C1931" i="14" s="1"/>
  <c r="C1931" i="15" s="1"/>
  <c r="E1931" i="14"/>
  <c r="N1931" i="14"/>
  <c r="I746" i="14"/>
  <c r="H746" i="14"/>
  <c r="F869" i="12"/>
  <c r="Z868" i="12"/>
  <c r="P868" i="12"/>
  <c r="AC868" i="12" s="1"/>
  <c r="K748" i="14" s="1"/>
  <c r="D748" i="15" s="1"/>
  <c r="I1019" i="14"/>
  <c r="H1019" i="14"/>
  <c r="F1020" i="14"/>
  <c r="F1169" i="12"/>
  <c r="AA1169" i="12" s="1"/>
  <c r="F1021" i="14" s="1"/>
  <c r="P1168" i="12"/>
  <c r="AC1168" i="12" s="1"/>
  <c r="K1020" i="14" s="1"/>
  <c r="D1020" i="15" s="1"/>
  <c r="Z1168" i="12"/>
  <c r="M509" i="12"/>
  <c r="N509" i="12" s="1"/>
  <c r="O508" i="12"/>
  <c r="AB1725" i="12"/>
  <c r="C1540" i="14" s="1"/>
  <c r="C1540" i="15" s="1"/>
  <c r="N1540" i="14"/>
  <c r="E1540" i="14"/>
  <c r="H1726" i="12"/>
  <c r="AA1726" i="12"/>
  <c r="F1541" i="14" s="1"/>
  <c r="M2401" i="12"/>
  <c r="N2401" i="12" s="1"/>
  <c r="O2400" i="12"/>
  <c r="O1743" i="12"/>
  <c r="M1744" i="12"/>
  <c r="N1744" i="12" s="1"/>
  <c r="M1543" i="12"/>
  <c r="N1543" i="12" s="1"/>
  <c r="O1542" i="12"/>
  <c r="P388" i="12"/>
  <c r="AC388" i="12" s="1"/>
  <c r="K327" i="14" s="1"/>
  <c r="D327" i="15" s="1"/>
  <c r="F389" i="12"/>
  <c r="Z388" i="12"/>
  <c r="AB388" i="12" s="1"/>
  <c r="C327" i="14" s="1"/>
  <c r="C327" i="15" s="1"/>
  <c r="O412" i="12"/>
  <c r="M413" i="12"/>
  <c r="N413" i="12" s="1"/>
  <c r="Z1517" i="12"/>
  <c r="F1518" i="12"/>
  <c r="P1517" i="12"/>
  <c r="AC1517" i="12" s="1"/>
  <c r="K1349" i="14" s="1"/>
  <c r="D1349" i="15" s="1"/>
  <c r="M2170" i="12"/>
  <c r="N2170" i="12" s="1"/>
  <c r="O2169" i="12"/>
  <c r="O2639" i="12"/>
  <c r="M2640" i="12"/>
  <c r="N2640" i="12" s="1"/>
  <c r="H1180" i="14"/>
  <c r="I1180" i="14"/>
  <c r="E875" i="14"/>
  <c r="N875" i="14"/>
  <c r="AB1010" i="12"/>
  <c r="C875" i="14" s="1"/>
  <c r="C875" i="15" s="1"/>
  <c r="F480" i="12"/>
  <c r="P479" i="12"/>
  <c r="AC479" i="12" s="1"/>
  <c r="K406" i="14" s="1"/>
  <c r="D406" i="15" s="1"/>
  <c r="Z479" i="12"/>
  <c r="H1348" i="14"/>
  <c r="I1348" i="14"/>
  <c r="M748" i="12"/>
  <c r="N748" i="12" s="1"/>
  <c r="O747" i="12"/>
  <c r="P2375" i="12"/>
  <c r="AC2375" i="12" s="1"/>
  <c r="K2151" i="14" s="1"/>
  <c r="D2151" i="15" s="1"/>
  <c r="Z2375" i="12"/>
  <c r="F2376" i="12"/>
  <c r="AA2376" i="12" s="1"/>
  <c r="H2150" i="14"/>
  <c r="I2150" i="14"/>
  <c r="O887" i="12"/>
  <c r="M888" i="12"/>
  <c r="N888" i="12" s="1"/>
  <c r="F327" i="14"/>
  <c r="I405" i="14"/>
  <c r="H405" i="14"/>
  <c r="J1977" i="14"/>
  <c r="A1978" i="14"/>
  <c r="J546" i="14"/>
  <c r="A547" i="14"/>
  <c r="O1953" i="12"/>
  <c r="M1954" i="12"/>
  <c r="N1954" i="12" s="1"/>
  <c r="M620" i="12"/>
  <c r="N620" i="12" s="1"/>
  <c r="O619" i="12"/>
  <c r="M325" i="12"/>
  <c r="N325" i="12" s="1"/>
  <c r="O324" i="12"/>
  <c r="F2615" i="12"/>
  <c r="P2614" i="12"/>
  <c r="AC2614" i="12" s="1"/>
  <c r="K2381" i="14" s="1"/>
  <c r="D2381" i="15" s="1"/>
  <c r="Z2614" i="12"/>
  <c r="I2380" i="14"/>
  <c r="H2380" i="14"/>
  <c r="F1341" i="12"/>
  <c r="Z1340" i="12"/>
  <c r="P1340" i="12"/>
  <c r="AC1340" i="12" s="1"/>
  <c r="K1181" i="14" s="1"/>
  <c r="D1181" i="15" s="1"/>
  <c r="AA1928" i="12"/>
  <c r="F1728" i="14" s="1"/>
  <c r="H1928" i="12"/>
  <c r="E1727" i="14"/>
  <c r="AB1927" i="12"/>
  <c r="C1727" i="14" s="1"/>
  <c r="C1727" i="15" s="1"/>
  <c r="N1727" i="14"/>
  <c r="AA1011" i="12"/>
  <c r="H1011" i="12"/>
  <c r="M1036" i="12"/>
  <c r="N1036" i="12" s="1"/>
  <c r="O1035" i="12"/>
  <c r="I326" i="14"/>
  <c r="H326" i="14"/>
  <c r="M1195" i="12"/>
  <c r="N1195" i="12" s="1"/>
  <c r="O1194" i="12"/>
  <c r="F406" i="14"/>
  <c r="AB479" i="12"/>
  <c r="C406" i="14" s="1"/>
  <c r="C406" i="15" s="1"/>
  <c r="O1365" i="12"/>
  <c r="M1366" i="12"/>
  <c r="N1366" i="12" s="1"/>
  <c r="B549" i="14"/>
  <c r="B548" i="15"/>
  <c r="E226" i="12"/>
  <c r="Y225" i="12"/>
  <c r="I186" i="14"/>
  <c r="H186" i="14"/>
  <c r="Y2163" i="12"/>
  <c r="D1950" i="14" s="1"/>
  <c r="Y728" i="12"/>
  <c r="E729" i="12"/>
  <c r="D415" i="14"/>
  <c r="G489" i="12"/>
  <c r="G1950" i="12"/>
  <c r="E1951" i="12" s="1"/>
  <c r="G1951" i="12" s="1"/>
  <c r="G1741" i="12"/>
  <c r="D1357" i="14"/>
  <c r="G1526" i="12"/>
  <c r="H256" i="14"/>
  <c r="I256" i="14"/>
  <c r="F257" i="14"/>
  <c r="F304" i="12"/>
  <c r="AA304" i="12" s="1"/>
  <c r="P303" i="12"/>
  <c r="AC303" i="12" s="1"/>
  <c r="K257" i="14" s="1"/>
  <c r="D257" i="15" s="1"/>
  <c r="Z303" i="12"/>
  <c r="E894" i="12"/>
  <c r="G894" i="12" s="1"/>
  <c r="Y893" i="12"/>
  <c r="B1392" i="14"/>
  <c r="B1391" i="15"/>
  <c r="D1951" i="14"/>
  <c r="F236" i="12"/>
  <c r="P235" i="12"/>
  <c r="AC235" i="12" s="1"/>
  <c r="K197" i="14" s="1"/>
  <c r="D197" i="15" s="1"/>
  <c r="D1555" i="14"/>
  <c r="E1742" i="12"/>
  <c r="G1742" i="12" s="1"/>
  <c r="Y1742" i="12" s="1"/>
  <c r="B1573" i="15"/>
  <c r="B1574" i="14"/>
  <c r="B662" i="14"/>
  <c r="B661" i="15"/>
  <c r="B358" i="15"/>
  <c r="B359" i="14"/>
  <c r="D772" i="14"/>
  <c r="B1980" i="15"/>
  <c r="B1981" i="14"/>
  <c r="B1062" i="14"/>
  <c r="B1061" i="15"/>
  <c r="B778" i="15"/>
  <c r="B779" i="14"/>
  <c r="E1030" i="12"/>
  <c r="E2397" i="12"/>
  <c r="G2397" i="12" s="1"/>
  <c r="B2426" i="15"/>
  <c r="B2427" i="14"/>
  <c r="G616" i="12"/>
  <c r="E317" i="12"/>
  <c r="Y316" i="12"/>
  <c r="B1219" i="15"/>
  <c r="B1220" i="14"/>
  <c r="E2165" i="12"/>
  <c r="G2165" i="12" s="1"/>
  <c r="Y2165" i="12" s="1"/>
  <c r="B914" i="14"/>
  <c r="B913" i="15"/>
  <c r="B446" i="14"/>
  <c r="B445" i="15"/>
  <c r="E2634" i="12"/>
  <c r="Y2633" i="12"/>
  <c r="D893" i="14"/>
  <c r="D894" i="14"/>
  <c r="D2171" i="14"/>
  <c r="D2172" i="14"/>
  <c r="B2195" i="14"/>
  <c r="B2194" i="15"/>
  <c r="B1768" i="15"/>
  <c r="B1769" i="14"/>
  <c r="D531" i="14"/>
  <c r="D1041" i="14"/>
  <c r="D1749" i="14"/>
  <c r="G400" i="12"/>
  <c r="Z235" i="12"/>
  <c r="Y1741" i="12"/>
  <c r="G1361" i="12"/>
  <c r="G1190" i="12"/>
  <c r="A1776" i="14" l="1"/>
  <c r="J1775" i="14"/>
  <c r="P600" i="12"/>
  <c r="AC600" i="12" s="1"/>
  <c r="K516" i="14" s="1"/>
  <c r="D516" i="15" s="1"/>
  <c r="F601" i="12"/>
  <c r="AA601" i="12" s="1"/>
  <c r="J454" i="14"/>
  <c r="A455" i="14"/>
  <c r="A783" i="14"/>
  <c r="J782" i="14"/>
  <c r="J363" i="14"/>
  <c r="A364" i="14"/>
  <c r="H725" i="12"/>
  <c r="AA725" i="12"/>
  <c r="J1222" i="14"/>
  <c r="A1223" i="14"/>
  <c r="A1394" i="14"/>
  <c r="J1393" i="14"/>
  <c r="N621" i="14"/>
  <c r="E621" i="14"/>
  <c r="AB724" i="12"/>
  <c r="C621" i="14" s="1"/>
  <c r="C621" i="15" s="1"/>
  <c r="I131" i="14"/>
  <c r="H131" i="14"/>
  <c r="F132" i="14"/>
  <c r="AB162" i="12"/>
  <c r="C132" i="14" s="1"/>
  <c r="C132" i="15" s="1"/>
  <c r="Z600" i="12"/>
  <c r="J1068" i="14"/>
  <c r="A1069" i="14"/>
  <c r="C131" i="14"/>
  <c r="A2199" i="14"/>
  <c r="J2198" i="14"/>
  <c r="J917" i="14"/>
  <c r="A918" i="14"/>
  <c r="F163" i="12"/>
  <c r="P162" i="12"/>
  <c r="AC162" i="12" s="1"/>
  <c r="K132" i="14" s="1"/>
  <c r="D132" i="15" s="1"/>
  <c r="Z162" i="12"/>
  <c r="J660" i="14"/>
  <c r="A661" i="14"/>
  <c r="E515" i="14"/>
  <c r="N515" i="14"/>
  <c r="AB599" i="12"/>
  <c r="C515" i="14" s="1"/>
  <c r="C515" i="15" s="1"/>
  <c r="A1580" i="14"/>
  <c r="J1579" i="14"/>
  <c r="J2432" i="14"/>
  <c r="A2433" i="14"/>
  <c r="E748" i="14"/>
  <c r="AB868" i="12"/>
  <c r="C748" i="14" s="1"/>
  <c r="C748" i="15" s="1"/>
  <c r="N748" i="14"/>
  <c r="F2146" i="12"/>
  <c r="AA2146" i="12" s="1"/>
  <c r="F1933" i="14" s="1"/>
  <c r="Z2145" i="12"/>
  <c r="P2145" i="12"/>
  <c r="AC2145" i="12" s="1"/>
  <c r="K1932" i="14" s="1"/>
  <c r="D1932" i="15" s="1"/>
  <c r="AA869" i="12"/>
  <c r="F749" i="14" s="1"/>
  <c r="H869" i="12"/>
  <c r="I1931" i="14"/>
  <c r="H1931" i="14"/>
  <c r="N1020" i="14"/>
  <c r="E1020" i="14"/>
  <c r="AB1168" i="12"/>
  <c r="C1020" i="14" s="1"/>
  <c r="C1020" i="15" s="1"/>
  <c r="H1169" i="12"/>
  <c r="H304" i="12"/>
  <c r="M1367" i="12"/>
  <c r="N1367" i="12" s="1"/>
  <c r="O1366" i="12"/>
  <c r="F1012" i="12"/>
  <c r="Z1011" i="12"/>
  <c r="AB1011" i="12" s="1"/>
  <c r="C876" i="14" s="1"/>
  <c r="C876" i="15" s="1"/>
  <c r="P1011" i="12"/>
  <c r="AC1011" i="12" s="1"/>
  <c r="K876" i="14" s="1"/>
  <c r="D876" i="15" s="1"/>
  <c r="H1727" i="14"/>
  <c r="I1727" i="14"/>
  <c r="N1181" i="14"/>
  <c r="AB1340" i="12"/>
  <c r="C1181" i="14" s="1"/>
  <c r="C1181" i="15" s="1"/>
  <c r="E1181" i="14"/>
  <c r="E2381" i="14"/>
  <c r="AB2614" i="12"/>
  <c r="C2381" i="14" s="1"/>
  <c r="C2381" i="15" s="1"/>
  <c r="N2381" i="14"/>
  <c r="H2615" i="12"/>
  <c r="AA2615" i="12"/>
  <c r="F2382" i="14" s="1"/>
  <c r="O325" i="12"/>
  <c r="M326" i="12"/>
  <c r="N326" i="12" s="1"/>
  <c r="O620" i="12"/>
  <c r="M621" i="12"/>
  <c r="N621" i="12" s="1"/>
  <c r="F2152" i="14"/>
  <c r="H480" i="12"/>
  <c r="AA480" i="12"/>
  <c r="M2641" i="12"/>
  <c r="N2641" i="12" s="1"/>
  <c r="O2640" i="12"/>
  <c r="E1349" i="14"/>
  <c r="AB1517" i="12"/>
  <c r="C1349" i="14" s="1"/>
  <c r="C1349" i="15" s="1"/>
  <c r="N1349" i="14"/>
  <c r="H389" i="12"/>
  <c r="AA389" i="12"/>
  <c r="O1744" i="12"/>
  <c r="M1745" i="12"/>
  <c r="N1745" i="12" s="1"/>
  <c r="I1540" i="14"/>
  <c r="H1540" i="14"/>
  <c r="M510" i="12"/>
  <c r="N510" i="12" s="1"/>
  <c r="O509" i="12"/>
  <c r="M1196" i="12"/>
  <c r="N1196" i="12" s="1"/>
  <c r="O1195" i="12"/>
  <c r="M1037" i="12"/>
  <c r="N1037" i="12" s="1"/>
  <c r="O1036" i="12"/>
  <c r="F876" i="14"/>
  <c r="F1929" i="12"/>
  <c r="Z1928" i="12"/>
  <c r="P1928" i="12"/>
  <c r="AC1928" i="12" s="1"/>
  <c r="K1728" i="14" s="1"/>
  <c r="D1728" i="15" s="1"/>
  <c r="H1341" i="12"/>
  <c r="AA1341" i="12"/>
  <c r="F1182" i="14" s="1"/>
  <c r="O1954" i="12"/>
  <c r="M1955" i="12"/>
  <c r="N1955" i="12" s="1"/>
  <c r="J547" i="14"/>
  <c r="A548" i="14"/>
  <c r="J1978" i="14"/>
  <c r="A1979" i="14"/>
  <c r="O888" i="12"/>
  <c r="M889" i="12"/>
  <c r="N889" i="12" s="1"/>
  <c r="N2151" i="14"/>
  <c r="E2151" i="14"/>
  <c r="AB2375" i="12"/>
  <c r="C2151" i="14" s="1"/>
  <c r="C2151" i="15" s="1"/>
  <c r="M749" i="12"/>
  <c r="N749" i="12" s="1"/>
  <c r="O748" i="12"/>
  <c r="N406" i="14"/>
  <c r="E406" i="14"/>
  <c r="I875" i="14"/>
  <c r="H875" i="14"/>
  <c r="M2171" i="12"/>
  <c r="N2171" i="12" s="1"/>
  <c r="O2170" i="12"/>
  <c r="AA1518" i="12"/>
  <c r="F1350" i="14" s="1"/>
  <c r="H1518" i="12"/>
  <c r="O413" i="12"/>
  <c r="M414" i="12"/>
  <c r="N414" i="12" s="1"/>
  <c r="N327" i="14"/>
  <c r="E327" i="14"/>
  <c r="M1544" i="12"/>
  <c r="N1544" i="12" s="1"/>
  <c r="O1543" i="12"/>
  <c r="O2401" i="12"/>
  <c r="M2402" i="12"/>
  <c r="N2402" i="12" s="1"/>
  <c r="Z1726" i="12"/>
  <c r="F1727" i="12"/>
  <c r="P1726" i="12"/>
  <c r="AC1726" i="12" s="1"/>
  <c r="K1541" i="14" s="1"/>
  <c r="D1541" i="15" s="1"/>
  <c r="H2376" i="12"/>
  <c r="B550" i="14"/>
  <c r="B549" i="15"/>
  <c r="Y1950" i="12"/>
  <c r="G226" i="12"/>
  <c r="AA226" i="12"/>
  <c r="F188" i="14" s="1"/>
  <c r="D187" i="14"/>
  <c r="AB225" i="12"/>
  <c r="C187" i="14" s="1"/>
  <c r="C187" i="15" s="1"/>
  <c r="E187" i="14"/>
  <c r="E490" i="12"/>
  <c r="Y489" i="12"/>
  <c r="D625" i="14"/>
  <c r="G729" i="12"/>
  <c r="G2634" i="12"/>
  <c r="Y2634" i="12" s="1"/>
  <c r="E1527" i="12"/>
  <c r="G1527" i="12" s="1"/>
  <c r="Y1527" i="12" s="1"/>
  <c r="Y1526" i="12"/>
  <c r="N257" i="14"/>
  <c r="E257" i="14"/>
  <c r="F258" i="14"/>
  <c r="Z304" i="12"/>
  <c r="F305" i="12"/>
  <c r="AA305" i="12" s="1"/>
  <c r="F259" i="14" s="1"/>
  <c r="P304" i="12"/>
  <c r="AC304" i="12" s="1"/>
  <c r="K258" i="14" s="1"/>
  <c r="D258" i="15" s="1"/>
  <c r="H305" i="12"/>
  <c r="AB303" i="12"/>
  <c r="C257" i="14" s="1"/>
  <c r="C257" i="15" s="1"/>
  <c r="H236" i="12"/>
  <c r="Z236" i="12" s="1"/>
  <c r="N198" i="14" s="1"/>
  <c r="E895" i="12"/>
  <c r="G895" i="12" s="1"/>
  <c r="Y894" i="12"/>
  <c r="E1191" i="12"/>
  <c r="G1191" i="12" s="1"/>
  <c r="Y1190" i="12"/>
  <c r="B2195" i="15"/>
  <c r="B2196" i="14"/>
  <c r="E2635" i="12"/>
  <c r="G2635" i="12" s="1"/>
  <c r="B446" i="15"/>
  <c r="B447" i="14"/>
  <c r="B915" i="14"/>
  <c r="B914" i="15"/>
  <c r="D1952" i="14"/>
  <c r="B1221" i="14"/>
  <c r="B1220" i="15"/>
  <c r="D270" i="14"/>
  <c r="E1952" i="12"/>
  <c r="B2427" i="15"/>
  <c r="B2428" i="14"/>
  <c r="E2398" i="12"/>
  <c r="G2398" i="12" s="1"/>
  <c r="Y2398" i="12" s="1"/>
  <c r="B779" i="15"/>
  <c r="B780" i="14"/>
  <c r="B1981" i="15"/>
  <c r="B1982" i="14"/>
  <c r="B663" i="14"/>
  <c r="B662" i="15"/>
  <c r="B1574" i="15"/>
  <c r="B1575" i="14"/>
  <c r="D1557" i="14"/>
  <c r="F237" i="12"/>
  <c r="B1392" i="15"/>
  <c r="B1393" i="14"/>
  <c r="G1030" i="12"/>
  <c r="D1556" i="14"/>
  <c r="E401" i="12"/>
  <c r="Y400" i="12"/>
  <c r="D1750" i="14"/>
  <c r="E1362" i="12"/>
  <c r="Y1361" i="12"/>
  <c r="N197" i="14"/>
  <c r="B1769" i="15"/>
  <c r="B1770" i="14"/>
  <c r="D2400" i="14"/>
  <c r="E2166" i="12"/>
  <c r="E617" i="12"/>
  <c r="Y616" i="12"/>
  <c r="B1063" i="14"/>
  <c r="B1062" i="15"/>
  <c r="B359" i="15"/>
  <c r="B360" i="14"/>
  <c r="E1743" i="12"/>
  <c r="G1743" i="12" s="1"/>
  <c r="D773" i="14"/>
  <c r="G317" i="12"/>
  <c r="Y1951" i="12"/>
  <c r="Y2397" i="12"/>
  <c r="A1581" i="14" l="1"/>
  <c r="J1580" i="14"/>
  <c r="A1224" i="14"/>
  <c r="J1223" i="14"/>
  <c r="A456" i="14"/>
  <c r="J455" i="14"/>
  <c r="H163" i="12"/>
  <c r="AA163" i="12"/>
  <c r="J2199" i="14"/>
  <c r="A2200" i="14"/>
  <c r="N132" i="14"/>
  <c r="E132" i="14"/>
  <c r="A919" i="14"/>
  <c r="J918" i="14"/>
  <c r="AB600" i="12"/>
  <c r="C516" i="14" s="1"/>
  <c r="C516" i="15" s="1"/>
  <c r="E516" i="14"/>
  <c r="N516" i="14"/>
  <c r="F622" i="14"/>
  <c r="A662" i="14"/>
  <c r="J661" i="14"/>
  <c r="A1070" i="14"/>
  <c r="J1069" i="14"/>
  <c r="H621" i="14"/>
  <c r="I621" i="14"/>
  <c r="A365" i="14"/>
  <c r="J364" i="14"/>
  <c r="F517" i="14"/>
  <c r="A2434" i="14"/>
  <c r="J2433" i="14"/>
  <c r="I516" i="14"/>
  <c r="H515" i="14"/>
  <c r="I515" i="14"/>
  <c r="H516" i="14"/>
  <c r="C131" i="15"/>
  <c r="J1394" i="14"/>
  <c r="A1395" i="14"/>
  <c r="P725" i="12"/>
  <c r="AC725" i="12" s="1"/>
  <c r="K622" i="14" s="1"/>
  <c r="D622" i="15" s="1"/>
  <c r="F726" i="12"/>
  <c r="AA726" i="12" s="1"/>
  <c r="Z725" i="12"/>
  <c r="J783" i="14"/>
  <c r="A784" i="14"/>
  <c r="H601" i="12"/>
  <c r="J1776" i="14"/>
  <c r="A1777" i="14"/>
  <c r="P869" i="12"/>
  <c r="AC869" i="12" s="1"/>
  <c r="K749" i="14" s="1"/>
  <c r="D749" i="15" s="1"/>
  <c r="F870" i="12"/>
  <c r="Z869" i="12"/>
  <c r="AB2145" i="12"/>
  <c r="C1932" i="14" s="1"/>
  <c r="C1932" i="15" s="1"/>
  <c r="E1932" i="14"/>
  <c r="N1932" i="14"/>
  <c r="I748" i="14"/>
  <c r="H748" i="14"/>
  <c r="P236" i="12"/>
  <c r="AC236" i="12" s="1"/>
  <c r="K198" i="14" s="1"/>
  <c r="D198" i="15" s="1"/>
  <c r="H2146" i="12"/>
  <c r="F1170" i="12"/>
  <c r="Z1169" i="12"/>
  <c r="P1169" i="12"/>
  <c r="AC1169" i="12" s="1"/>
  <c r="K1021" i="14" s="1"/>
  <c r="D1021" i="15" s="1"/>
  <c r="H1020" i="14"/>
  <c r="I1020" i="14"/>
  <c r="O2402" i="12"/>
  <c r="M2403" i="12"/>
  <c r="N2403" i="12" s="1"/>
  <c r="N1541" i="14"/>
  <c r="E1541" i="14"/>
  <c r="AB1726" i="12"/>
  <c r="C1541" i="14" s="1"/>
  <c r="C1541" i="15" s="1"/>
  <c r="H327" i="14"/>
  <c r="I327" i="14"/>
  <c r="O414" i="12"/>
  <c r="M415" i="12"/>
  <c r="N415" i="12" s="1"/>
  <c r="F1519" i="12"/>
  <c r="AA1519" i="12" s="1"/>
  <c r="F1351" i="14" s="1"/>
  <c r="Z1518" i="12"/>
  <c r="P1518" i="12"/>
  <c r="AC1518" i="12" s="1"/>
  <c r="K1350" i="14" s="1"/>
  <c r="D1350" i="15" s="1"/>
  <c r="I406" i="14"/>
  <c r="H406" i="14"/>
  <c r="F1342" i="12"/>
  <c r="Z1341" i="12"/>
  <c r="P1341" i="12"/>
  <c r="AC1341" i="12" s="1"/>
  <c r="K1182" i="14" s="1"/>
  <c r="D1182" i="15" s="1"/>
  <c r="AB1928" i="12"/>
  <c r="C1728" i="14" s="1"/>
  <c r="C1728" i="15" s="1"/>
  <c r="E1728" i="14"/>
  <c r="N1728" i="14"/>
  <c r="O1745" i="12"/>
  <c r="M1746" i="12"/>
  <c r="N1746" i="12" s="1"/>
  <c r="F328" i="14"/>
  <c r="H1349" i="14"/>
  <c r="I1349" i="14"/>
  <c r="O2641" i="12"/>
  <c r="M2642" i="12"/>
  <c r="N2642" i="12" s="1"/>
  <c r="F481" i="12"/>
  <c r="P480" i="12"/>
  <c r="AC480" i="12" s="1"/>
  <c r="K407" i="14" s="1"/>
  <c r="D407" i="15" s="1"/>
  <c r="Z480" i="12"/>
  <c r="AB480" i="12" s="1"/>
  <c r="C407" i="14" s="1"/>
  <c r="C407" i="15" s="1"/>
  <c r="M622" i="12"/>
  <c r="N622" i="12" s="1"/>
  <c r="O621" i="12"/>
  <c r="M327" i="12"/>
  <c r="N327" i="12" s="1"/>
  <c r="O326" i="12"/>
  <c r="I2381" i="14"/>
  <c r="H2381" i="14"/>
  <c r="AA1012" i="12"/>
  <c r="F877" i="14" s="1"/>
  <c r="H1012" i="12"/>
  <c r="O1367" i="12"/>
  <c r="M1368" i="12"/>
  <c r="N1368" i="12" s="1"/>
  <c r="P2376" i="12"/>
  <c r="AC2376" i="12" s="1"/>
  <c r="K2152" i="14" s="1"/>
  <c r="D2152" i="15" s="1"/>
  <c r="Z2376" i="12"/>
  <c r="F2377" i="12"/>
  <c r="AA2377" i="12" s="1"/>
  <c r="F2153" i="14" s="1"/>
  <c r="AA1727" i="12"/>
  <c r="F1542" i="14" s="1"/>
  <c r="H1727" i="12"/>
  <c r="O1544" i="12"/>
  <c r="M1545" i="12"/>
  <c r="N1545" i="12" s="1"/>
  <c r="O2171" i="12"/>
  <c r="M2172" i="12"/>
  <c r="N2172" i="12" s="1"/>
  <c r="M750" i="12"/>
  <c r="N750" i="12" s="1"/>
  <c r="O749" i="12"/>
  <c r="I2151" i="14"/>
  <c r="H2151" i="14"/>
  <c r="O889" i="12"/>
  <c r="M890" i="12"/>
  <c r="N890" i="12" s="1"/>
  <c r="J1979" i="14"/>
  <c r="A1980" i="14"/>
  <c r="J548" i="14"/>
  <c r="A549" i="14"/>
  <c r="O1955" i="12"/>
  <c r="M1956" i="12"/>
  <c r="N1956" i="12" s="1"/>
  <c r="AA1929" i="12"/>
  <c r="H1929" i="12"/>
  <c r="M1038" i="12"/>
  <c r="N1038" i="12" s="1"/>
  <c r="O1037" i="12"/>
  <c r="M1197" i="12"/>
  <c r="N1197" i="12" s="1"/>
  <c r="O1196" i="12"/>
  <c r="M511" i="12"/>
  <c r="N511" i="12" s="1"/>
  <c r="O510" i="12"/>
  <c r="F390" i="12"/>
  <c r="Z389" i="12"/>
  <c r="P389" i="12"/>
  <c r="AC389" i="12" s="1"/>
  <c r="K328" i="14" s="1"/>
  <c r="D328" i="15" s="1"/>
  <c r="F407" i="14"/>
  <c r="Z2615" i="12"/>
  <c r="F2616" i="12"/>
  <c r="P2615" i="12"/>
  <c r="AC2615" i="12" s="1"/>
  <c r="K2382" i="14" s="1"/>
  <c r="D2382" i="15" s="1"/>
  <c r="H1181" i="14"/>
  <c r="I1181" i="14"/>
  <c r="E876" i="14"/>
  <c r="N876" i="14"/>
  <c r="B551" i="14"/>
  <c r="B550" i="15"/>
  <c r="I187" i="14"/>
  <c r="H187" i="14"/>
  <c r="E227" i="12"/>
  <c r="Y226" i="12"/>
  <c r="G490" i="12"/>
  <c r="E730" i="12"/>
  <c r="Y729" i="12"/>
  <c r="D416" i="14"/>
  <c r="G2166" i="12"/>
  <c r="Y2166" i="12" s="1"/>
  <c r="G1952" i="12"/>
  <c r="Y1952" i="12" s="1"/>
  <c r="D1752" i="14" s="1"/>
  <c r="D1359" i="14"/>
  <c r="D1358" i="14"/>
  <c r="E1528" i="12"/>
  <c r="G401" i="12"/>
  <c r="E402" i="12" s="1"/>
  <c r="N258" i="14"/>
  <c r="E258" i="14"/>
  <c r="I258" i="14" s="1"/>
  <c r="AB304" i="12"/>
  <c r="C258" i="14" s="1"/>
  <c r="C258" i="15" s="1"/>
  <c r="F306" i="12"/>
  <c r="Z305" i="12"/>
  <c r="P305" i="12"/>
  <c r="AC305" i="12" s="1"/>
  <c r="K259" i="14" s="1"/>
  <c r="D259" i="15" s="1"/>
  <c r="H257" i="14"/>
  <c r="I257" i="14"/>
  <c r="H258" i="14"/>
  <c r="H237" i="12"/>
  <c r="Z237" i="12" s="1"/>
  <c r="D1953" i="14"/>
  <c r="N199" i="14"/>
  <c r="E1744" i="12"/>
  <c r="B1063" i="15"/>
  <c r="B1064" i="14"/>
  <c r="D532" i="14"/>
  <c r="D1202" i="14"/>
  <c r="E1031" i="12"/>
  <c r="Y1030" i="12"/>
  <c r="D2401" i="14"/>
  <c r="B1394" i="14"/>
  <c r="B1393" i="15"/>
  <c r="B1575" i="15"/>
  <c r="B1576" i="14"/>
  <c r="B664" i="14"/>
  <c r="B663" i="15"/>
  <c r="D2174" i="14"/>
  <c r="E1953" i="12"/>
  <c r="B1222" i="14"/>
  <c r="B1221" i="15"/>
  <c r="B915" i="15"/>
  <c r="B916" i="14"/>
  <c r="E2636" i="12"/>
  <c r="G2636" i="12" s="1"/>
  <c r="Y2636" i="12" s="1"/>
  <c r="B2197" i="14"/>
  <c r="B2196" i="15"/>
  <c r="D1042" i="14"/>
  <c r="E1192" i="12"/>
  <c r="G1192" i="12" s="1"/>
  <c r="D774" i="14"/>
  <c r="E896" i="12"/>
  <c r="D2173" i="14"/>
  <c r="D1751" i="14"/>
  <c r="E318" i="12"/>
  <c r="G318" i="12" s="1"/>
  <c r="Y317" i="12"/>
  <c r="B361" i="14"/>
  <c r="B360" i="15"/>
  <c r="E2167" i="12"/>
  <c r="B1770" i="15"/>
  <c r="B1771" i="14"/>
  <c r="D339" i="14"/>
  <c r="F238" i="12"/>
  <c r="P237" i="12"/>
  <c r="AC237" i="12" s="1"/>
  <c r="K199" i="14" s="1"/>
  <c r="D199" i="15" s="1"/>
  <c r="B1982" i="15"/>
  <c r="B1983" i="14"/>
  <c r="B781" i="14"/>
  <c r="B780" i="15"/>
  <c r="E2399" i="12"/>
  <c r="B2428" i="15"/>
  <c r="B2429" i="14"/>
  <c r="B447" i="15"/>
  <c r="B448" i="14"/>
  <c r="Y1743" i="12"/>
  <c r="G617" i="12"/>
  <c r="G1362" i="12"/>
  <c r="Y2635" i="12"/>
  <c r="Y1191" i="12"/>
  <c r="Y895" i="12"/>
  <c r="A1071" i="14" l="1"/>
  <c r="J1070" i="14"/>
  <c r="A1396" i="14"/>
  <c r="J1395" i="14"/>
  <c r="F164" i="12"/>
  <c r="P163" i="12"/>
  <c r="AC163" i="12" s="1"/>
  <c r="K133" i="14" s="1"/>
  <c r="D133" i="15" s="1"/>
  <c r="Z163" i="12"/>
  <c r="J1224" i="14"/>
  <c r="A1225" i="14"/>
  <c r="A785" i="14"/>
  <c r="J784" i="14"/>
  <c r="H726" i="12"/>
  <c r="J2434" i="14"/>
  <c r="A2435" i="14"/>
  <c r="J365" i="14"/>
  <c r="A366" i="14"/>
  <c r="J662" i="14"/>
  <c r="A663" i="14"/>
  <c r="J919" i="14"/>
  <c r="A920" i="14"/>
  <c r="A2201" i="14"/>
  <c r="J2200" i="14"/>
  <c r="N622" i="14"/>
  <c r="E622" i="14"/>
  <c r="F133" i="14"/>
  <c r="F602" i="12"/>
  <c r="AA602" i="12" s="1"/>
  <c r="P601" i="12"/>
  <c r="AC601" i="12" s="1"/>
  <c r="K517" i="14" s="1"/>
  <c r="D517" i="15" s="1"/>
  <c r="Z601" i="12"/>
  <c r="A1778" i="14"/>
  <c r="J1777" i="14"/>
  <c r="F623" i="14"/>
  <c r="AB725" i="12"/>
  <c r="C622" i="14" s="1"/>
  <c r="C622" i="15" s="1"/>
  <c r="I132" i="14"/>
  <c r="H132" i="14"/>
  <c r="J456" i="14"/>
  <c r="A457" i="14"/>
  <c r="A1582" i="14"/>
  <c r="J1581" i="14"/>
  <c r="I1932" i="14"/>
  <c r="H1932" i="14"/>
  <c r="E749" i="14"/>
  <c r="N749" i="14"/>
  <c r="AB869" i="12"/>
  <c r="C749" i="14" s="1"/>
  <c r="C749" i="15" s="1"/>
  <c r="P2146" i="12"/>
  <c r="AC2146" i="12" s="1"/>
  <c r="K1933" i="14" s="1"/>
  <c r="D1933" i="15" s="1"/>
  <c r="F2147" i="12"/>
  <c r="AA2147" i="12" s="1"/>
  <c r="Z2146" i="12"/>
  <c r="AA870" i="12"/>
  <c r="F750" i="14" s="1"/>
  <c r="H870" i="12"/>
  <c r="H1170" i="12"/>
  <c r="AA1170" i="12"/>
  <c r="F1022" i="14" s="1"/>
  <c r="AB1169" i="12"/>
  <c r="C1021" i="14" s="1"/>
  <c r="C1021" i="15" s="1"/>
  <c r="E1021" i="14"/>
  <c r="N1021" i="14"/>
  <c r="H1519" i="12"/>
  <c r="Z1519" i="12" s="1"/>
  <c r="I876" i="14"/>
  <c r="H876" i="14"/>
  <c r="H2616" i="12"/>
  <c r="AA2616" i="12"/>
  <c r="F2383" i="14" s="1"/>
  <c r="AA390" i="12"/>
  <c r="F329" i="14" s="1"/>
  <c r="H390" i="12"/>
  <c r="M512" i="12"/>
  <c r="N512" i="12" s="1"/>
  <c r="O511" i="12"/>
  <c r="M1198" i="12"/>
  <c r="N1198" i="12" s="1"/>
  <c r="O1197" i="12"/>
  <c r="M1039" i="12"/>
  <c r="N1039" i="12" s="1"/>
  <c r="O1038" i="12"/>
  <c r="F1729" i="14"/>
  <c r="O750" i="12"/>
  <c r="M751" i="12"/>
  <c r="N751" i="12" s="1"/>
  <c r="M328" i="12"/>
  <c r="M329" i="12" s="1"/>
  <c r="N328" i="12"/>
  <c r="O328" i="12" s="1"/>
  <c r="O327" i="12"/>
  <c r="O622" i="12"/>
  <c r="M623" i="12"/>
  <c r="N623" i="12" s="1"/>
  <c r="N407" i="14"/>
  <c r="E407" i="14"/>
  <c r="M2643" i="12"/>
  <c r="N2643" i="12" s="1"/>
  <c r="O2642" i="12"/>
  <c r="O1746" i="12"/>
  <c r="M1747" i="12"/>
  <c r="N1747" i="12" s="1"/>
  <c r="AB1341" i="12"/>
  <c r="C1182" i="14" s="1"/>
  <c r="C1182" i="15" s="1"/>
  <c r="E1182" i="14"/>
  <c r="N1182" i="14"/>
  <c r="M416" i="12"/>
  <c r="N416" i="12" s="1"/>
  <c r="O415" i="12"/>
  <c r="N2382" i="14"/>
  <c r="AB2615" i="12"/>
  <c r="C2382" i="14" s="1"/>
  <c r="C2382" i="15" s="1"/>
  <c r="E2382" i="14"/>
  <c r="E328" i="14"/>
  <c r="N328" i="14"/>
  <c r="P1929" i="12"/>
  <c r="AC1929" i="12" s="1"/>
  <c r="K1729" i="14" s="1"/>
  <c r="D1729" i="15" s="1"/>
  <c r="F1930" i="12"/>
  <c r="Z1929" i="12"/>
  <c r="O1956" i="12"/>
  <c r="M1957" i="12"/>
  <c r="N1957" i="12" s="1"/>
  <c r="J549" i="14"/>
  <c r="A550" i="14"/>
  <c r="J1980" i="14"/>
  <c r="A1981" i="14"/>
  <c r="M891" i="12"/>
  <c r="N891" i="12" s="1"/>
  <c r="O890" i="12"/>
  <c r="O2172" i="12"/>
  <c r="M2173" i="12"/>
  <c r="N2173" i="12" s="1"/>
  <c r="M1546" i="12"/>
  <c r="N1546" i="12" s="1"/>
  <c r="O1545" i="12"/>
  <c r="Z1727" i="12"/>
  <c r="F1728" i="12"/>
  <c r="P1727" i="12"/>
  <c r="AC1727" i="12" s="1"/>
  <c r="K1542" i="14" s="1"/>
  <c r="D1542" i="15" s="1"/>
  <c r="E2152" i="14"/>
  <c r="N2152" i="14"/>
  <c r="AB2376" i="12"/>
  <c r="C2152" i="14" s="1"/>
  <c r="C2152" i="15" s="1"/>
  <c r="M1369" i="12"/>
  <c r="N1369" i="12" s="1"/>
  <c r="O1368" i="12"/>
  <c r="P1012" i="12"/>
  <c r="AC1012" i="12" s="1"/>
  <c r="K877" i="14" s="1"/>
  <c r="D877" i="15" s="1"/>
  <c r="F1013" i="12"/>
  <c r="Z1012" i="12"/>
  <c r="H481" i="12"/>
  <c r="AA481" i="12"/>
  <c r="I1728" i="14"/>
  <c r="H1728" i="14"/>
  <c r="H1342" i="12"/>
  <c r="AA1342" i="12"/>
  <c r="F1183" i="14" s="1"/>
  <c r="N1350" i="14"/>
  <c r="AB1518" i="12"/>
  <c r="C1350" i="14" s="1"/>
  <c r="C1350" i="15" s="1"/>
  <c r="E1350" i="14"/>
  <c r="I1541" i="14"/>
  <c r="H1541" i="14"/>
  <c r="O2403" i="12"/>
  <c r="M2404" i="12"/>
  <c r="N2404" i="12" s="1"/>
  <c r="H2377" i="12"/>
  <c r="AB389" i="12"/>
  <c r="C328" i="14" s="1"/>
  <c r="C328" i="15" s="1"/>
  <c r="B551" i="15"/>
  <c r="B552" i="14"/>
  <c r="Y401" i="12"/>
  <c r="D340" i="14" s="1"/>
  <c r="AA227" i="12"/>
  <c r="G227" i="12"/>
  <c r="D188" i="14"/>
  <c r="AB226" i="12"/>
  <c r="C188" i="14" s="1"/>
  <c r="C188" i="15" s="1"/>
  <c r="E188" i="14"/>
  <c r="D626" i="14"/>
  <c r="G730" i="12"/>
  <c r="E491" i="12"/>
  <c r="Y490" i="12"/>
  <c r="G1031" i="12"/>
  <c r="Y1031" i="12" s="1"/>
  <c r="D896" i="14" s="1"/>
  <c r="G1528" i="12"/>
  <c r="E259" i="14"/>
  <c r="N259" i="14"/>
  <c r="AB305" i="12"/>
  <c r="C259" i="14" s="1"/>
  <c r="C259" i="15" s="1"/>
  <c r="AA306" i="12"/>
  <c r="F260" i="14" s="1"/>
  <c r="H306" i="12"/>
  <c r="D2402" i="14"/>
  <c r="D1558" i="14"/>
  <c r="B2430" i="14"/>
  <c r="B2429" i="15"/>
  <c r="B782" i="14"/>
  <c r="B781" i="15"/>
  <c r="B361" i="15"/>
  <c r="B362" i="14"/>
  <c r="E319" i="12"/>
  <c r="G319" i="12" s="1"/>
  <c r="E1193" i="12"/>
  <c r="D2403" i="14"/>
  <c r="E2637" i="12"/>
  <c r="B1223" i="14"/>
  <c r="B1222" i="15"/>
  <c r="B665" i="14"/>
  <c r="B664" i="15"/>
  <c r="B1395" i="14"/>
  <c r="B1394" i="15"/>
  <c r="D895" i="14"/>
  <c r="B1064" i="15"/>
  <c r="B1065" i="14"/>
  <c r="G2399" i="12"/>
  <c r="G402" i="12"/>
  <c r="D1043" i="14"/>
  <c r="E1363" i="12"/>
  <c r="Y1362" i="12"/>
  <c r="E618" i="12"/>
  <c r="Y617" i="12"/>
  <c r="D775" i="14"/>
  <c r="B448" i="15"/>
  <c r="B449" i="14"/>
  <c r="B1984" i="14"/>
  <c r="B1983" i="15"/>
  <c r="B1772" i="14"/>
  <c r="B1771" i="15"/>
  <c r="D271" i="14"/>
  <c r="B2198" i="14"/>
  <c r="B2197" i="15"/>
  <c r="B917" i="14"/>
  <c r="B916" i="15"/>
  <c r="B1576" i="15"/>
  <c r="B1577" i="14"/>
  <c r="H238" i="12"/>
  <c r="G2167" i="12"/>
  <c r="Y318" i="12"/>
  <c r="G896" i="12"/>
  <c r="Y1192" i="12"/>
  <c r="G1953" i="12"/>
  <c r="G1744" i="12"/>
  <c r="A2202" i="14" l="1"/>
  <c r="J2201" i="14"/>
  <c r="F1520" i="12"/>
  <c r="AA1520" i="12" s="1"/>
  <c r="J1582" i="14"/>
  <c r="A1583" i="14"/>
  <c r="A1779" i="14"/>
  <c r="J1778" i="14"/>
  <c r="A367" i="14"/>
  <c r="J366" i="14"/>
  <c r="P726" i="12"/>
  <c r="AC726" i="12" s="1"/>
  <c r="K623" i="14" s="1"/>
  <c r="D623" i="15" s="1"/>
  <c r="F727" i="12"/>
  <c r="Z726" i="12"/>
  <c r="J457" i="14"/>
  <c r="A458" i="14"/>
  <c r="F518" i="14"/>
  <c r="N133" i="14"/>
  <c r="E133" i="14"/>
  <c r="J1396" i="14"/>
  <c r="A1397" i="14"/>
  <c r="E1032" i="12"/>
  <c r="H2147" i="12"/>
  <c r="Z2147" i="12" s="1"/>
  <c r="N517" i="14"/>
  <c r="E517" i="14"/>
  <c r="AB601" i="12"/>
  <c r="C517" i="14" s="1"/>
  <c r="C517" i="15" s="1"/>
  <c r="H622" i="14"/>
  <c r="I622" i="14"/>
  <c r="A921" i="14"/>
  <c r="J920" i="14"/>
  <c r="A664" i="14"/>
  <c r="J663" i="14"/>
  <c r="J2435" i="14"/>
  <c r="A2436" i="14"/>
  <c r="J785" i="14"/>
  <c r="A786" i="14"/>
  <c r="H602" i="12"/>
  <c r="AB163" i="12"/>
  <c r="A1226" i="14"/>
  <c r="J1225" i="14"/>
  <c r="H164" i="12"/>
  <c r="AA164" i="12"/>
  <c r="J1071" i="14"/>
  <c r="A1072" i="14"/>
  <c r="F2148" i="12"/>
  <c r="AA2148" i="12" s="1"/>
  <c r="F1935" i="14" s="1"/>
  <c r="P2147" i="12"/>
  <c r="AC2147" i="12" s="1"/>
  <c r="K1934" i="14" s="1"/>
  <c r="D1934" i="15" s="1"/>
  <c r="H2148" i="12"/>
  <c r="F1934" i="14"/>
  <c r="AB2147" i="12"/>
  <c r="C1934" i="14" s="1"/>
  <c r="C1934" i="15" s="1"/>
  <c r="H749" i="14"/>
  <c r="I749" i="14"/>
  <c r="P1519" i="12"/>
  <c r="AC1519" i="12" s="1"/>
  <c r="K1351" i="14" s="1"/>
  <c r="D1351" i="15" s="1"/>
  <c r="Z870" i="12"/>
  <c r="P870" i="12"/>
  <c r="AC870" i="12" s="1"/>
  <c r="K750" i="14" s="1"/>
  <c r="D750" i="15" s="1"/>
  <c r="F871" i="12"/>
  <c r="AA871" i="12" s="1"/>
  <c r="F751" i="14" s="1"/>
  <c r="E1934" i="14"/>
  <c r="N1934" i="14"/>
  <c r="N1933" i="14"/>
  <c r="AB2146" i="12"/>
  <c r="C1933" i="14" s="1"/>
  <c r="C1933" i="15" s="1"/>
  <c r="E1933" i="14"/>
  <c r="P1170" i="12"/>
  <c r="AC1170" i="12" s="1"/>
  <c r="K1022" i="14" s="1"/>
  <c r="D1022" i="15" s="1"/>
  <c r="F1171" i="12"/>
  <c r="Z1170" i="12"/>
  <c r="I1021" i="14"/>
  <c r="H1021" i="14"/>
  <c r="M2405" i="12"/>
  <c r="N2405" i="12" s="1"/>
  <c r="O2404" i="12"/>
  <c r="P2377" i="12"/>
  <c r="AC2377" i="12" s="1"/>
  <c r="K2153" i="14" s="1"/>
  <c r="D2153" i="15" s="1"/>
  <c r="Z2377" i="12"/>
  <c r="F2378" i="12"/>
  <c r="AA2378" i="12" s="1"/>
  <c r="F2154" i="14" s="1"/>
  <c r="F408" i="14"/>
  <c r="N877" i="14"/>
  <c r="E877" i="14"/>
  <c r="AB1012" i="12"/>
  <c r="C877" i="14" s="1"/>
  <c r="C877" i="15" s="1"/>
  <c r="M1370" i="12"/>
  <c r="N1370" i="12" s="1"/>
  <c r="O1369" i="12"/>
  <c r="I2152" i="14"/>
  <c r="H2152" i="14"/>
  <c r="AA1728" i="12"/>
  <c r="F1543" i="14" s="1"/>
  <c r="H1728" i="12"/>
  <c r="M2174" i="12"/>
  <c r="N2174" i="12" s="1"/>
  <c r="O2173" i="12"/>
  <c r="J1981" i="14"/>
  <c r="A1982" i="14"/>
  <c r="J550" i="14"/>
  <c r="A551" i="14"/>
  <c r="O1957" i="12"/>
  <c r="M1958" i="12"/>
  <c r="N1958" i="12" s="1"/>
  <c r="E1729" i="14"/>
  <c r="N1729" i="14"/>
  <c r="H328" i="14"/>
  <c r="I328" i="14"/>
  <c r="H1520" i="12"/>
  <c r="M2644" i="12"/>
  <c r="N2644" i="12" s="1"/>
  <c r="O2643" i="12"/>
  <c r="O751" i="12"/>
  <c r="M752" i="12"/>
  <c r="N752" i="12" s="1"/>
  <c r="P390" i="12"/>
  <c r="AC390" i="12" s="1"/>
  <c r="K329" i="14" s="1"/>
  <c r="D329" i="15" s="1"/>
  <c r="F391" i="12"/>
  <c r="Z390" i="12"/>
  <c r="Z2616" i="12"/>
  <c r="F2617" i="12"/>
  <c r="P2616" i="12"/>
  <c r="AC2616" i="12" s="1"/>
  <c r="K2383" i="14" s="1"/>
  <c r="D2383" i="15" s="1"/>
  <c r="AB1929" i="12"/>
  <c r="C1729" i="14" s="1"/>
  <c r="C1729" i="15" s="1"/>
  <c r="I1350" i="14"/>
  <c r="H1350" i="14"/>
  <c r="P1342" i="12"/>
  <c r="AC1342" i="12" s="1"/>
  <c r="K1183" i="14" s="1"/>
  <c r="D1183" i="15" s="1"/>
  <c r="F1343" i="12"/>
  <c r="Z1342" i="12"/>
  <c r="F482" i="12"/>
  <c r="P481" i="12"/>
  <c r="AC481" i="12" s="1"/>
  <c r="K408" i="14" s="1"/>
  <c r="D408" i="15" s="1"/>
  <c r="Z481" i="12"/>
  <c r="AA1013" i="12"/>
  <c r="H1013" i="12"/>
  <c r="E1542" i="14"/>
  <c r="N1542" i="14"/>
  <c r="AB1727" i="12"/>
  <c r="C1542" i="14" s="1"/>
  <c r="C1542" i="15" s="1"/>
  <c r="O1546" i="12"/>
  <c r="M1547" i="12"/>
  <c r="N1547" i="12" s="1"/>
  <c r="O891" i="12"/>
  <c r="M892" i="12"/>
  <c r="N892" i="12" s="1"/>
  <c r="H1930" i="12"/>
  <c r="AA1930" i="12"/>
  <c r="H2382" i="14"/>
  <c r="I2382" i="14"/>
  <c r="M417" i="12"/>
  <c r="N417" i="12" s="1"/>
  <c r="O416" i="12"/>
  <c r="AB1519" i="12"/>
  <c r="C1351" i="14" s="1"/>
  <c r="C1351" i="15" s="1"/>
  <c r="N1351" i="14"/>
  <c r="E1351" i="14"/>
  <c r="H1182" i="14"/>
  <c r="I1182" i="14"/>
  <c r="O1747" i="12"/>
  <c r="M1748" i="12"/>
  <c r="N1748" i="12" s="1"/>
  <c r="I407" i="14"/>
  <c r="H407" i="14"/>
  <c r="O623" i="12"/>
  <c r="M624" i="12"/>
  <c r="N624" i="12" s="1"/>
  <c r="M1040" i="12"/>
  <c r="N1040" i="12" s="1"/>
  <c r="O1039" i="12"/>
  <c r="M1199" i="12"/>
  <c r="N1199" i="12" s="1"/>
  <c r="O1198" i="12"/>
  <c r="M513" i="12"/>
  <c r="N513" i="12" s="1"/>
  <c r="O512" i="12"/>
  <c r="B552" i="15"/>
  <c r="B553" i="14"/>
  <c r="I188" i="14"/>
  <c r="H188" i="14"/>
  <c r="F189" i="14"/>
  <c r="E228" i="12"/>
  <c r="Y227" i="12"/>
  <c r="G491" i="12"/>
  <c r="D417" i="14"/>
  <c r="E492" i="12"/>
  <c r="E731" i="12"/>
  <c r="Y730" i="12"/>
  <c r="Y491" i="12"/>
  <c r="G2637" i="12"/>
  <c r="E1529" i="12"/>
  <c r="Y1528" i="12"/>
  <c r="G1032" i="12"/>
  <c r="Y1032" i="12" s="1"/>
  <c r="D897" i="14" s="1"/>
  <c r="F307" i="12"/>
  <c r="Z306" i="12"/>
  <c r="P306" i="12"/>
  <c r="AC306" i="12" s="1"/>
  <c r="K260" i="14" s="1"/>
  <c r="D260" i="15" s="1"/>
  <c r="I259" i="14"/>
  <c r="H259" i="14"/>
  <c r="E1745" i="12"/>
  <c r="G1745" i="12" s="1"/>
  <c r="Y1745" i="12" s="1"/>
  <c r="Y1744" i="12"/>
  <c r="E1954" i="12"/>
  <c r="Y1953" i="12"/>
  <c r="E897" i="12"/>
  <c r="G897" i="12" s="1"/>
  <c r="Y897" i="12" s="1"/>
  <c r="Y896" i="12"/>
  <c r="F239" i="12"/>
  <c r="P238" i="12"/>
  <c r="AC238" i="12" s="1"/>
  <c r="K200" i="14" s="1"/>
  <c r="D200" i="15" s="1"/>
  <c r="Z238" i="12"/>
  <c r="D533" i="14"/>
  <c r="D1203" i="14"/>
  <c r="E403" i="12"/>
  <c r="G403" i="12" s="1"/>
  <c r="Y403" i="12" s="1"/>
  <c r="Y402" i="12"/>
  <c r="E2400" i="12"/>
  <c r="Y2399" i="12"/>
  <c r="B1065" i="15"/>
  <c r="B1066" i="14"/>
  <c r="B1224" i="14"/>
  <c r="B1223" i="15"/>
  <c r="E2638" i="12"/>
  <c r="E320" i="12"/>
  <c r="G320" i="12" s="1"/>
  <c r="Y320" i="12" s="1"/>
  <c r="B362" i="15"/>
  <c r="B363" i="14"/>
  <c r="B782" i="15"/>
  <c r="B783" i="14"/>
  <c r="B2431" i="14"/>
  <c r="B2430" i="15"/>
  <c r="D1044" i="14"/>
  <c r="D272" i="14"/>
  <c r="E2168" i="12"/>
  <c r="Y2167" i="12"/>
  <c r="B1578" i="14"/>
  <c r="B1577" i="15"/>
  <c r="B918" i="14"/>
  <c r="B917" i="15"/>
  <c r="B2199" i="14"/>
  <c r="B2198" i="15"/>
  <c r="B1772" i="15"/>
  <c r="B1773" i="14"/>
  <c r="B1984" i="15"/>
  <c r="B1985" i="14"/>
  <c r="B449" i="15"/>
  <c r="B450" i="14"/>
  <c r="B1395" i="15"/>
  <c r="B1396" i="14"/>
  <c r="B665" i="15"/>
  <c r="B666" i="14"/>
  <c r="G618" i="12"/>
  <c r="G1363" i="12"/>
  <c r="Y2637" i="12"/>
  <c r="G1193" i="12"/>
  <c r="Y319" i="12"/>
  <c r="A1398" i="14" l="1"/>
  <c r="J1397" i="14"/>
  <c r="H871" i="12"/>
  <c r="J1072" i="14"/>
  <c r="A1073" i="14"/>
  <c r="A787" i="14"/>
  <c r="J786" i="14"/>
  <c r="J1226" i="14"/>
  <c r="A1227" i="14"/>
  <c r="N623" i="14"/>
  <c r="E623" i="14"/>
  <c r="AB726" i="12"/>
  <c r="C623" i="14" s="1"/>
  <c r="C623" i="15" s="1"/>
  <c r="F134" i="14"/>
  <c r="C133" i="14"/>
  <c r="J2436" i="14"/>
  <c r="A2437" i="14"/>
  <c r="J367" i="14"/>
  <c r="A368" i="14"/>
  <c r="A1780" i="14"/>
  <c r="J1779" i="14"/>
  <c r="J664" i="14"/>
  <c r="A665" i="14"/>
  <c r="I517" i="14"/>
  <c r="H517" i="14"/>
  <c r="E1033" i="12"/>
  <c r="Z164" i="12"/>
  <c r="F165" i="12"/>
  <c r="P164" i="12"/>
  <c r="AC164" i="12" s="1"/>
  <c r="K134" i="14" s="1"/>
  <c r="D134" i="15" s="1"/>
  <c r="F603" i="12"/>
  <c r="AA603" i="12" s="1"/>
  <c r="P602" i="12"/>
  <c r="AC602" i="12" s="1"/>
  <c r="K518" i="14" s="1"/>
  <c r="D518" i="15" s="1"/>
  <c r="Z602" i="12"/>
  <c r="J921" i="14"/>
  <c r="A922" i="14"/>
  <c r="H133" i="14"/>
  <c r="I133" i="14"/>
  <c r="J458" i="14"/>
  <c r="A459" i="14"/>
  <c r="H727" i="12"/>
  <c r="AA727" i="12"/>
  <c r="J1583" i="14"/>
  <c r="A1584" i="14"/>
  <c r="J2202" i="14"/>
  <c r="A2203" i="14"/>
  <c r="I1933" i="14"/>
  <c r="H1933" i="14"/>
  <c r="H1934" i="14"/>
  <c r="I1934" i="14"/>
  <c r="E750" i="14"/>
  <c r="AB870" i="12"/>
  <c r="C750" i="14" s="1"/>
  <c r="C750" i="15" s="1"/>
  <c r="N750" i="14"/>
  <c r="P2148" i="12"/>
  <c r="AC2148" i="12" s="1"/>
  <c r="K1935" i="14" s="1"/>
  <c r="D1935" i="15" s="1"/>
  <c r="Z2148" i="12"/>
  <c r="F2149" i="12"/>
  <c r="F872" i="12"/>
  <c r="Z871" i="12"/>
  <c r="P871" i="12"/>
  <c r="AC871" i="12" s="1"/>
  <c r="K751" i="14" s="1"/>
  <c r="D751" i="15" s="1"/>
  <c r="N1022" i="14"/>
  <c r="AB1170" i="12"/>
  <c r="C1022" i="14" s="1"/>
  <c r="C1022" i="15" s="1"/>
  <c r="E1022" i="14"/>
  <c r="AA1171" i="12"/>
  <c r="H1171" i="12"/>
  <c r="O624" i="12"/>
  <c r="M625" i="12"/>
  <c r="N625" i="12" s="1"/>
  <c r="F1730" i="14"/>
  <c r="M893" i="12"/>
  <c r="N893" i="12" s="1"/>
  <c r="O892" i="12"/>
  <c r="O1547" i="12"/>
  <c r="M1548" i="12"/>
  <c r="N1548" i="12" s="1"/>
  <c r="I1542" i="14"/>
  <c r="H1542" i="14"/>
  <c r="F878" i="14"/>
  <c r="H482" i="12"/>
  <c r="AA482" i="12"/>
  <c r="H1343" i="12"/>
  <c r="AA1343" i="12"/>
  <c r="N2383" i="14"/>
  <c r="E2383" i="14"/>
  <c r="AB2616" i="12"/>
  <c r="C2383" i="14" s="1"/>
  <c r="C2383" i="15" s="1"/>
  <c r="N329" i="14"/>
  <c r="AB390" i="12"/>
  <c r="C329" i="14" s="1"/>
  <c r="C329" i="15" s="1"/>
  <c r="E329" i="14"/>
  <c r="F1352" i="14"/>
  <c r="O1958" i="12"/>
  <c r="M1959" i="12"/>
  <c r="N1959" i="12" s="1"/>
  <c r="J551" i="14"/>
  <c r="A552" i="14"/>
  <c r="J1982" i="14"/>
  <c r="A1983" i="14"/>
  <c r="Z1728" i="12"/>
  <c r="F1729" i="12"/>
  <c r="P1728" i="12"/>
  <c r="AC1728" i="12" s="1"/>
  <c r="K1543" i="14" s="1"/>
  <c r="D1543" i="15" s="1"/>
  <c r="M2406" i="12"/>
  <c r="N2406" i="12" s="1"/>
  <c r="O2405" i="12"/>
  <c r="M514" i="12"/>
  <c r="N514" i="12" s="1"/>
  <c r="O513" i="12"/>
  <c r="M1200" i="12"/>
  <c r="N1200" i="12" s="1"/>
  <c r="O1199" i="12"/>
  <c r="O1040" i="12"/>
  <c r="M1041" i="12"/>
  <c r="N1041" i="12" s="1"/>
  <c r="M1749" i="12"/>
  <c r="N1749" i="12" s="1"/>
  <c r="O1748" i="12"/>
  <c r="I1351" i="14"/>
  <c r="H1351" i="14"/>
  <c r="M418" i="12"/>
  <c r="N418" i="12" s="1"/>
  <c r="O417" i="12"/>
  <c r="F1931" i="12"/>
  <c r="Z1930" i="12"/>
  <c r="AB1930" i="12" s="1"/>
  <c r="C1730" i="14" s="1"/>
  <c r="C1730" i="15" s="1"/>
  <c r="P1930" i="12"/>
  <c r="AC1930" i="12" s="1"/>
  <c r="K1730" i="14" s="1"/>
  <c r="D1730" i="15" s="1"/>
  <c r="P1013" i="12"/>
  <c r="AC1013" i="12" s="1"/>
  <c r="K878" i="14" s="1"/>
  <c r="D878" i="15" s="1"/>
  <c r="F1014" i="12"/>
  <c r="Z1013" i="12"/>
  <c r="N408" i="14"/>
  <c r="E408" i="14"/>
  <c r="AB1342" i="12"/>
  <c r="C1183" i="14" s="1"/>
  <c r="C1183" i="15" s="1"/>
  <c r="N1183" i="14"/>
  <c r="E1183" i="14"/>
  <c r="H2617" i="12"/>
  <c r="AA2617" i="12"/>
  <c r="F2384" i="14" s="1"/>
  <c r="H391" i="12"/>
  <c r="AA391" i="12"/>
  <c r="M753" i="12"/>
  <c r="N753" i="12" s="1"/>
  <c r="O752" i="12"/>
  <c r="O2644" i="12"/>
  <c r="M2645" i="12"/>
  <c r="N2645" i="12" s="1"/>
  <c r="Z1520" i="12"/>
  <c r="F1521" i="12"/>
  <c r="P1520" i="12"/>
  <c r="AC1520" i="12" s="1"/>
  <c r="K1352" i="14" s="1"/>
  <c r="D1352" i="15" s="1"/>
  <c r="H1729" i="14"/>
  <c r="I1729" i="14"/>
  <c r="O2174" i="12"/>
  <c r="M2175" i="12"/>
  <c r="N2175" i="12" s="1"/>
  <c r="M1371" i="12"/>
  <c r="N1371" i="12" s="1"/>
  <c r="O1370" i="12"/>
  <c r="I877" i="14"/>
  <c r="H877" i="14"/>
  <c r="E2153" i="14"/>
  <c r="AB2377" i="12"/>
  <c r="C2153" i="14" s="1"/>
  <c r="C2153" i="15" s="1"/>
  <c r="N2153" i="14"/>
  <c r="G492" i="12"/>
  <c r="E493" i="12" s="1"/>
  <c r="AB481" i="12"/>
  <c r="C408" i="14" s="1"/>
  <c r="C408" i="15" s="1"/>
  <c r="H2378" i="12"/>
  <c r="B553" i="15"/>
  <c r="B554" i="14"/>
  <c r="AA228" i="12"/>
  <c r="F190" i="14" s="1"/>
  <c r="G228" i="12"/>
  <c r="E189" i="14"/>
  <c r="D189" i="14"/>
  <c r="AB227" i="12"/>
  <c r="C189" i="14" s="1"/>
  <c r="C189" i="15" s="1"/>
  <c r="D627" i="14"/>
  <c r="Y492" i="12"/>
  <c r="D418" i="14"/>
  <c r="G731" i="12"/>
  <c r="G2168" i="12"/>
  <c r="Y2168" i="12" s="1"/>
  <c r="D1955" i="14" s="1"/>
  <c r="G1954" i="12"/>
  <c r="Y1954" i="12" s="1"/>
  <c r="D1754" i="14" s="1"/>
  <c r="G1529" i="12"/>
  <c r="D1360" i="14"/>
  <c r="AA307" i="12"/>
  <c r="F261" i="14" s="1"/>
  <c r="H307" i="12"/>
  <c r="E260" i="14"/>
  <c r="N260" i="14"/>
  <c r="AB306" i="12"/>
  <c r="C260" i="14" s="1"/>
  <c r="C260" i="15" s="1"/>
  <c r="H239" i="12"/>
  <c r="Z239" i="12" s="1"/>
  <c r="N201" i="14" s="1"/>
  <c r="D777" i="14"/>
  <c r="D1560" i="14"/>
  <c r="D342" i="14"/>
  <c r="E1194" i="12"/>
  <c r="Y1193" i="12"/>
  <c r="E619" i="12"/>
  <c r="G619" i="12" s="1"/>
  <c r="Y619" i="12" s="1"/>
  <c r="Y618" i="12"/>
  <c r="B666" i="15"/>
  <c r="B667" i="14"/>
  <c r="B1396" i="15"/>
  <c r="B1397" i="14"/>
  <c r="B450" i="15"/>
  <c r="B451" i="14"/>
  <c r="B1985" i="15"/>
  <c r="B1986" i="14"/>
  <c r="B1774" i="14"/>
  <c r="B1773" i="15"/>
  <c r="B784" i="14"/>
  <c r="B783" i="15"/>
  <c r="B363" i="15"/>
  <c r="B364" i="14"/>
  <c r="E321" i="12"/>
  <c r="G321" i="12" s="1"/>
  <c r="Y321" i="12" s="1"/>
  <c r="B1224" i="15"/>
  <c r="B1225" i="14"/>
  <c r="N200" i="14"/>
  <c r="G1033" i="12"/>
  <c r="G2638" i="12"/>
  <c r="G2400" i="12"/>
  <c r="D273" i="14"/>
  <c r="D2404" i="14"/>
  <c r="E1364" i="12"/>
  <c r="Y1363" i="12"/>
  <c r="B2199" i="15"/>
  <c r="B2200" i="14"/>
  <c r="B919" i="14"/>
  <c r="B918" i="15"/>
  <c r="B1578" i="15"/>
  <c r="B1579" i="14"/>
  <c r="D1954" i="14"/>
  <c r="B2432" i="14"/>
  <c r="B2431" i="15"/>
  <c r="D274" i="14"/>
  <c r="B1067" i="14"/>
  <c r="B1066" i="15"/>
  <c r="D2175" i="14"/>
  <c r="D341" i="14"/>
  <c r="E404" i="12"/>
  <c r="G404" i="12" s="1"/>
  <c r="Y404" i="12" s="1"/>
  <c r="D776" i="14"/>
  <c r="E898" i="12"/>
  <c r="G898" i="12" s="1"/>
  <c r="Y898" i="12" s="1"/>
  <c r="D1753" i="14"/>
  <c r="D1559" i="14"/>
  <c r="E1746" i="12"/>
  <c r="A1585" i="14" l="1"/>
  <c r="J1584" i="14"/>
  <c r="C133" i="15"/>
  <c r="N518" i="14"/>
  <c r="E518" i="14"/>
  <c r="AB602" i="12"/>
  <c r="C518" i="14" s="1"/>
  <c r="C518" i="15" s="1"/>
  <c r="F519" i="14"/>
  <c r="N134" i="14"/>
  <c r="E134" i="14"/>
  <c r="J2437" i="14"/>
  <c r="A2438" i="14"/>
  <c r="I623" i="14"/>
  <c r="H623" i="14"/>
  <c r="J459" i="14"/>
  <c r="A460" i="14"/>
  <c r="A2204" i="14"/>
  <c r="J2203" i="14"/>
  <c r="F624" i="14"/>
  <c r="A1781" i="14"/>
  <c r="J1780" i="14"/>
  <c r="AB164" i="12"/>
  <c r="J787" i="14"/>
  <c r="A788" i="14"/>
  <c r="H165" i="12"/>
  <c r="AA165" i="12"/>
  <c r="E1955" i="12"/>
  <c r="F728" i="12"/>
  <c r="P727" i="12"/>
  <c r="AC727" i="12" s="1"/>
  <c r="K624" i="14" s="1"/>
  <c r="D624" i="15" s="1"/>
  <c r="Z727" i="12"/>
  <c r="J922" i="14"/>
  <c r="A923" i="14"/>
  <c r="H603" i="12"/>
  <c r="J665" i="14"/>
  <c r="A666" i="14"/>
  <c r="A369" i="14"/>
  <c r="J369" i="14" s="1"/>
  <c r="J368" i="14"/>
  <c r="A1228" i="14"/>
  <c r="J1227" i="14"/>
  <c r="J1073" i="14"/>
  <c r="A1074" i="14"/>
  <c r="A1399" i="14"/>
  <c r="J1398" i="14"/>
  <c r="AA872" i="12"/>
  <c r="H872" i="12"/>
  <c r="N1935" i="14"/>
  <c r="AB2148" i="12"/>
  <c r="C1935" i="14" s="1"/>
  <c r="C1935" i="15" s="1"/>
  <c r="E1935" i="14"/>
  <c r="H750" i="14"/>
  <c r="I750" i="14"/>
  <c r="P239" i="12"/>
  <c r="AC239" i="12" s="1"/>
  <c r="K201" i="14" s="1"/>
  <c r="D201" i="15" s="1"/>
  <c r="N751" i="14"/>
  <c r="E751" i="14"/>
  <c r="H751" i="14" s="1"/>
  <c r="AB871" i="12"/>
  <c r="C751" i="14" s="1"/>
  <c r="C751" i="15" s="1"/>
  <c r="H2149" i="12"/>
  <c r="AA2149" i="12"/>
  <c r="F1936" i="14" s="1"/>
  <c r="Z1171" i="12"/>
  <c r="P1171" i="12"/>
  <c r="AC1171" i="12" s="1"/>
  <c r="K1023" i="14" s="1"/>
  <c r="D1023" i="15" s="1"/>
  <c r="F1172" i="12"/>
  <c r="I1022" i="14"/>
  <c r="H1022" i="14"/>
  <c r="F1023" i="14"/>
  <c r="AB1171" i="12"/>
  <c r="C1023" i="14" s="1"/>
  <c r="C1023" i="15" s="1"/>
  <c r="O753" i="12"/>
  <c r="M754" i="12"/>
  <c r="N754" i="12" s="1"/>
  <c r="O2175" i="12"/>
  <c r="M2176" i="12"/>
  <c r="N2176" i="12" s="1"/>
  <c r="N1352" i="14"/>
  <c r="E1352" i="14"/>
  <c r="F330" i="14"/>
  <c r="I1183" i="14"/>
  <c r="H1183" i="14"/>
  <c r="H1014" i="12"/>
  <c r="AA1014" i="12"/>
  <c r="H1931" i="12"/>
  <c r="AA1931" i="12"/>
  <c r="F1731" i="14" s="1"/>
  <c r="O418" i="12"/>
  <c r="M419" i="12"/>
  <c r="N419" i="12" s="1"/>
  <c r="M1750" i="12"/>
  <c r="N1750" i="12" s="1"/>
  <c r="O1749" i="12"/>
  <c r="O1041" i="12"/>
  <c r="M1042" i="12"/>
  <c r="N1042" i="12" s="1"/>
  <c r="M2407" i="12"/>
  <c r="N2407" i="12" s="1"/>
  <c r="O2406" i="12"/>
  <c r="H1729" i="12"/>
  <c r="AA1729" i="12"/>
  <c r="F1544" i="14" s="1"/>
  <c r="J1983" i="14"/>
  <c r="A1984" i="14"/>
  <c r="J552" i="14"/>
  <c r="A553" i="14"/>
  <c r="O1959" i="12"/>
  <c r="M1960" i="12"/>
  <c r="N1960" i="12" s="1"/>
  <c r="I329" i="14"/>
  <c r="H329" i="14"/>
  <c r="Z1343" i="12"/>
  <c r="P1343" i="12"/>
  <c r="AC1343" i="12" s="1"/>
  <c r="K1184" i="14" s="1"/>
  <c r="D1184" i="15" s="1"/>
  <c r="F1344" i="12"/>
  <c r="F483" i="12"/>
  <c r="P482" i="12"/>
  <c r="AC482" i="12" s="1"/>
  <c r="K409" i="14" s="1"/>
  <c r="D409" i="15" s="1"/>
  <c r="Z482" i="12"/>
  <c r="AB482" i="12" s="1"/>
  <c r="C409" i="14" s="1"/>
  <c r="C409" i="15" s="1"/>
  <c r="O893" i="12"/>
  <c r="M894" i="12"/>
  <c r="N894" i="12" s="1"/>
  <c r="AB1520" i="12"/>
  <c r="C1352" i="14" s="1"/>
  <c r="C1352" i="15" s="1"/>
  <c r="Z2378" i="12"/>
  <c r="F2379" i="12"/>
  <c r="AA2379" i="12" s="1"/>
  <c r="F2155" i="14" s="1"/>
  <c r="P2378" i="12"/>
  <c r="AC2378" i="12" s="1"/>
  <c r="K2154" i="14" s="1"/>
  <c r="D2154" i="15" s="1"/>
  <c r="H2379" i="12"/>
  <c r="I2153" i="14"/>
  <c r="H2153" i="14"/>
  <c r="O1371" i="12"/>
  <c r="M1372" i="12"/>
  <c r="N1372" i="12" s="1"/>
  <c r="H1521" i="12"/>
  <c r="AA1521" i="12"/>
  <c r="F1353" i="14" s="1"/>
  <c r="O2645" i="12"/>
  <c r="M2646" i="12"/>
  <c r="N2646" i="12" s="1"/>
  <c r="P391" i="12"/>
  <c r="AC391" i="12" s="1"/>
  <c r="K330" i="14" s="1"/>
  <c r="D330" i="15" s="1"/>
  <c r="F392" i="12"/>
  <c r="Z391" i="12"/>
  <c r="F2618" i="12"/>
  <c r="P2617" i="12"/>
  <c r="AC2617" i="12" s="1"/>
  <c r="K2384" i="14" s="1"/>
  <c r="D2384" i="15" s="1"/>
  <c r="Z2617" i="12"/>
  <c r="H408" i="14"/>
  <c r="I408" i="14"/>
  <c r="N878" i="14"/>
  <c r="E878" i="14"/>
  <c r="N1730" i="14"/>
  <c r="E1730" i="14"/>
  <c r="O1200" i="12"/>
  <c r="M1201" i="12"/>
  <c r="N1201" i="12" s="1"/>
  <c r="M515" i="12"/>
  <c r="N515" i="12" s="1"/>
  <c r="O514" i="12"/>
  <c r="N1543" i="14"/>
  <c r="AB1728" i="12"/>
  <c r="C1543" i="14" s="1"/>
  <c r="C1543" i="15" s="1"/>
  <c r="E1543" i="14"/>
  <c r="I2383" i="14"/>
  <c r="H2383" i="14"/>
  <c r="F1184" i="14"/>
  <c r="AB1343" i="12"/>
  <c r="C1184" i="14" s="1"/>
  <c r="C1184" i="15" s="1"/>
  <c r="F409" i="14"/>
  <c r="M1549" i="12"/>
  <c r="N1549" i="12" s="1"/>
  <c r="O1548" i="12"/>
  <c r="M626" i="12"/>
  <c r="N626" i="12" s="1"/>
  <c r="O625" i="12"/>
  <c r="AB1013" i="12"/>
  <c r="C878" i="14" s="1"/>
  <c r="C878" i="15" s="1"/>
  <c r="B554" i="15"/>
  <c r="B555" i="14"/>
  <c r="E2169" i="12"/>
  <c r="I189" i="14"/>
  <c r="H189" i="14"/>
  <c r="Y228" i="12"/>
  <c r="E229" i="12"/>
  <c r="F240" i="12"/>
  <c r="H240" i="12" s="1"/>
  <c r="Y731" i="12"/>
  <c r="E732" i="12"/>
  <c r="D419" i="14"/>
  <c r="G493" i="12"/>
  <c r="G2169" i="12"/>
  <c r="Y2169" i="12" s="1"/>
  <c r="D1956" i="14" s="1"/>
  <c r="G1955" i="12"/>
  <c r="Y1955" i="12" s="1"/>
  <c r="D1755" i="14" s="1"/>
  <c r="G1746" i="12"/>
  <c r="Y1746" i="12" s="1"/>
  <c r="E1530" i="12"/>
  <c r="Y1529" i="12"/>
  <c r="G1364" i="12"/>
  <c r="Y1364" i="12" s="1"/>
  <c r="D1205" i="14" s="1"/>
  <c r="G1194" i="12"/>
  <c r="Y1194" i="12" s="1"/>
  <c r="D1046" i="14" s="1"/>
  <c r="H260" i="14"/>
  <c r="I260" i="14"/>
  <c r="F308" i="12"/>
  <c r="Z307" i="12"/>
  <c r="P307" i="12"/>
  <c r="AC307" i="12" s="1"/>
  <c r="K261" i="14" s="1"/>
  <c r="D261" i="15" s="1"/>
  <c r="D1561" i="14"/>
  <c r="D535" i="14"/>
  <c r="E405" i="12"/>
  <c r="B1067" i="15"/>
  <c r="B1068" i="14"/>
  <c r="B1580" i="14"/>
  <c r="B1579" i="15"/>
  <c r="B2201" i="14"/>
  <c r="B2200" i="15"/>
  <c r="B1225" i="15"/>
  <c r="B1226" i="14"/>
  <c r="E322" i="12"/>
  <c r="G322" i="12" s="1"/>
  <c r="Y322" i="12" s="1"/>
  <c r="B784" i="15"/>
  <c r="B785" i="14"/>
  <c r="B1775" i="14"/>
  <c r="B1774" i="15"/>
  <c r="D534" i="14"/>
  <c r="D1045" i="14"/>
  <c r="E1747" i="12"/>
  <c r="D778" i="14"/>
  <c r="E899" i="12"/>
  <c r="G899" i="12" s="1"/>
  <c r="D343" i="14"/>
  <c r="B2432" i="15"/>
  <c r="B2433" i="14"/>
  <c r="B920" i="14"/>
  <c r="B919" i="15"/>
  <c r="D1204" i="14"/>
  <c r="E2401" i="12"/>
  <c r="Y2400" i="12"/>
  <c r="E2639" i="12"/>
  <c r="Y2638" i="12"/>
  <c r="E1034" i="12"/>
  <c r="G1034" i="12" s="1"/>
  <c r="Y1034" i="12" s="1"/>
  <c r="Y1033" i="12"/>
  <c r="D275" i="14"/>
  <c r="B364" i="15"/>
  <c r="B365" i="14"/>
  <c r="B1986" i="15"/>
  <c r="B1987" i="14"/>
  <c r="B451" i="15"/>
  <c r="B452" i="14"/>
  <c r="B1397" i="15"/>
  <c r="B1398" i="14"/>
  <c r="B668" i="14"/>
  <c r="B667" i="15"/>
  <c r="E620" i="12"/>
  <c r="E1195" i="12"/>
  <c r="J788" i="14" l="1"/>
  <c r="A789" i="14"/>
  <c r="A2205" i="14"/>
  <c r="J2204" i="14"/>
  <c r="N624" i="14"/>
  <c r="E624" i="14"/>
  <c r="AB727" i="12"/>
  <c r="C624" i="14" s="1"/>
  <c r="C624" i="15" s="1"/>
  <c r="J460" i="14"/>
  <c r="A461" i="14"/>
  <c r="I134" i="14"/>
  <c r="H134" i="14"/>
  <c r="J666" i="14"/>
  <c r="A667" i="14"/>
  <c r="E1365" i="12"/>
  <c r="G1365" i="12" s="1"/>
  <c r="J1399" i="14"/>
  <c r="A1400" i="14"/>
  <c r="J1228" i="14"/>
  <c r="A1229" i="14"/>
  <c r="P603" i="12"/>
  <c r="AC603" i="12" s="1"/>
  <c r="K519" i="14" s="1"/>
  <c r="D519" i="15" s="1"/>
  <c r="F604" i="12"/>
  <c r="AA604" i="12" s="1"/>
  <c r="H604" i="12"/>
  <c r="Z604" i="12" s="1"/>
  <c r="Z603" i="12"/>
  <c r="F135" i="14"/>
  <c r="C134" i="14"/>
  <c r="I518" i="14"/>
  <c r="H518" i="14"/>
  <c r="H728" i="12"/>
  <c r="AA728" i="12"/>
  <c r="A1782" i="14"/>
  <c r="J1781" i="14"/>
  <c r="E1956" i="12"/>
  <c r="J1074" i="14"/>
  <c r="A1075" i="14"/>
  <c r="J923" i="14"/>
  <c r="A924" i="14"/>
  <c r="F166" i="12"/>
  <c r="P165" i="12"/>
  <c r="AC165" i="12" s="1"/>
  <c r="K135" i="14" s="1"/>
  <c r="D135" i="15" s="1"/>
  <c r="Z165" i="12"/>
  <c r="J2438" i="14"/>
  <c r="A2439" i="14"/>
  <c r="A1586" i="14"/>
  <c r="J1585" i="14"/>
  <c r="I1935" i="14"/>
  <c r="H1935" i="14"/>
  <c r="F752" i="14"/>
  <c r="I751" i="14"/>
  <c r="F2150" i="12"/>
  <c r="P2149" i="12"/>
  <c r="AC2149" i="12" s="1"/>
  <c r="K1936" i="14" s="1"/>
  <c r="D1936" i="15" s="1"/>
  <c r="Z2149" i="12"/>
  <c r="Z872" i="12"/>
  <c r="AB872" i="12" s="1"/>
  <c r="C752" i="14" s="1"/>
  <c r="C752" i="15" s="1"/>
  <c r="F873" i="12"/>
  <c r="AA873" i="12" s="1"/>
  <c r="P872" i="12"/>
  <c r="AC872" i="12" s="1"/>
  <c r="K752" i="14" s="1"/>
  <c r="D752" i="15" s="1"/>
  <c r="AA1172" i="12"/>
  <c r="F1024" i="14" s="1"/>
  <c r="H1172" i="12"/>
  <c r="N1023" i="14"/>
  <c r="E1023" i="14"/>
  <c r="E2170" i="12"/>
  <c r="M627" i="12"/>
  <c r="N627" i="12" s="1"/>
  <c r="O626" i="12"/>
  <c r="O1549" i="12"/>
  <c r="M1550" i="12"/>
  <c r="N1550" i="12" s="1"/>
  <c r="H1543" i="14"/>
  <c r="I1543" i="14"/>
  <c r="M516" i="12"/>
  <c r="N516" i="12" s="1"/>
  <c r="O515" i="12"/>
  <c r="N330" i="14"/>
  <c r="E330" i="14"/>
  <c r="P1521" i="12"/>
  <c r="AC1521" i="12" s="1"/>
  <c r="K1353" i="14" s="1"/>
  <c r="D1353" i="15" s="1"/>
  <c r="Z1521" i="12"/>
  <c r="F1522" i="12"/>
  <c r="E2154" i="14"/>
  <c r="N2154" i="14"/>
  <c r="AB2378" i="12"/>
  <c r="C2154" i="14" s="1"/>
  <c r="C2154" i="15" s="1"/>
  <c r="H483" i="12"/>
  <c r="AA483" i="12"/>
  <c r="Z1729" i="12"/>
  <c r="F1730" i="12"/>
  <c r="P1729" i="12"/>
  <c r="AC1729" i="12" s="1"/>
  <c r="K1544" i="14" s="1"/>
  <c r="D1544" i="15" s="1"/>
  <c r="M2408" i="12"/>
  <c r="N2408" i="12" s="1"/>
  <c r="O2407" i="12"/>
  <c r="O1750" i="12"/>
  <c r="M1751" i="12"/>
  <c r="N1751" i="12" s="1"/>
  <c r="P1931" i="12"/>
  <c r="AC1931" i="12" s="1"/>
  <c r="K1731" i="14" s="1"/>
  <c r="D1731" i="15" s="1"/>
  <c r="F1932" i="12"/>
  <c r="Z1931" i="12"/>
  <c r="F1015" i="12"/>
  <c r="Z1014" i="12"/>
  <c r="P1014" i="12"/>
  <c r="AC1014" i="12" s="1"/>
  <c r="K879" i="14" s="1"/>
  <c r="D879" i="15" s="1"/>
  <c r="M1202" i="12"/>
  <c r="N1202" i="12" s="1"/>
  <c r="O1201" i="12"/>
  <c r="I1730" i="14"/>
  <c r="H1730" i="14"/>
  <c r="H878" i="14"/>
  <c r="I878" i="14"/>
  <c r="N2384" i="14"/>
  <c r="AB2617" i="12"/>
  <c r="C2384" i="14" s="1"/>
  <c r="C2384" i="15" s="1"/>
  <c r="E2384" i="14"/>
  <c r="AA2618" i="12"/>
  <c r="F2385" i="14" s="1"/>
  <c r="H2618" i="12"/>
  <c r="H392" i="12"/>
  <c r="AA392" i="12"/>
  <c r="O2646" i="12"/>
  <c r="M2647" i="12"/>
  <c r="N2647" i="12" s="1"/>
  <c r="M1373" i="12"/>
  <c r="N1373" i="12" s="1"/>
  <c r="O1372" i="12"/>
  <c r="F2380" i="12"/>
  <c r="P2379" i="12"/>
  <c r="AC2379" i="12" s="1"/>
  <c r="K2155" i="14" s="1"/>
  <c r="D2155" i="15" s="1"/>
  <c r="Z2379" i="12"/>
  <c r="M895" i="12"/>
  <c r="N895" i="12" s="1"/>
  <c r="O894" i="12"/>
  <c r="N409" i="14"/>
  <c r="E409" i="14"/>
  <c r="H1344" i="12"/>
  <c r="AA1344" i="12"/>
  <c r="F1185" i="14" s="1"/>
  <c r="E1184" i="14"/>
  <c r="N1184" i="14"/>
  <c r="O1960" i="12"/>
  <c r="M1961" i="12"/>
  <c r="N1961" i="12" s="1"/>
  <c r="J553" i="14"/>
  <c r="A554" i="14"/>
  <c r="J1984" i="14"/>
  <c r="A1985" i="14"/>
  <c r="M1043" i="12"/>
  <c r="N1043" i="12" s="1"/>
  <c r="O1042" i="12"/>
  <c r="M420" i="12"/>
  <c r="N420" i="12" s="1"/>
  <c r="O419" i="12"/>
  <c r="AB1014" i="12"/>
  <c r="C879" i="14" s="1"/>
  <c r="C879" i="15" s="1"/>
  <c r="F879" i="14"/>
  <c r="H1352" i="14"/>
  <c r="I1352" i="14"/>
  <c r="M2177" i="12"/>
  <c r="N2177" i="12" s="1"/>
  <c r="O2176" i="12"/>
  <c r="M755" i="12"/>
  <c r="N755" i="12" s="1"/>
  <c r="O754" i="12"/>
  <c r="AB391" i="12"/>
  <c r="C330" i="14" s="1"/>
  <c r="C330" i="15" s="1"/>
  <c r="B555" i="15"/>
  <c r="B556" i="14"/>
  <c r="D190" i="14"/>
  <c r="AB228" i="12"/>
  <c r="C190" i="14" s="1"/>
  <c r="C190" i="15" s="1"/>
  <c r="E190" i="14"/>
  <c r="G229" i="12"/>
  <c r="AA229" i="12"/>
  <c r="F191" i="14" s="1"/>
  <c r="G732" i="12"/>
  <c r="Y493" i="12"/>
  <c r="E494" i="12"/>
  <c r="D628" i="14"/>
  <c r="G2401" i="12"/>
  <c r="G2639" i="12"/>
  <c r="G1956" i="12"/>
  <c r="D1361" i="14"/>
  <c r="G1530" i="12"/>
  <c r="G1195" i="12"/>
  <c r="E1196" i="12" s="1"/>
  <c r="G1196" i="12" s="1"/>
  <c r="Y1196" i="12" s="1"/>
  <c r="AA308" i="12"/>
  <c r="F262" i="14" s="1"/>
  <c r="H308" i="12"/>
  <c r="E261" i="14"/>
  <c r="N261" i="14"/>
  <c r="AB307" i="12"/>
  <c r="C261" i="14" s="1"/>
  <c r="C261" i="15" s="1"/>
  <c r="B1398" i="15"/>
  <c r="B1399" i="14"/>
  <c r="B452" i="15"/>
  <c r="B453" i="14"/>
  <c r="B1988" i="14"/>
  <c r="B1987" i="15"/>
  <c r="D898" i="14"/>
  <c r="D899" i="14"/>
  <c r="D2405" i="14"/>
  <c r="E2640" i="12"/>
  <c r="D2176" i="14"/>
  <c r="E2402" i="12"/>
  <c r="B2434" i="14"/>
  <c r="B2433" i="15"/>
  <c r="E900" i="12"/>
  <c r="G900" i="12" s="1"/>
  <c r="Y900" i="12" s="1"/>
  <c r="E1957" i="12"/>
  <c r="F241" i="12"/>
  <c r="P240" i="12"/>
  <c r="AC240" i="12" s="1"/>
  <c r="K202" i="14" s="1"/>
  <c r="D202" i="15" s="1"/>
  <c r="Z240" i="12"/>
  <c r="B1775" i="15"/>
  <c r="B1776" i="14"/>
  <c r="D276" i="14"/>
  <c r="B1226" i="15"/>
  <c r="B1227" i="14"/>
  <c r="B2201" i="15"/>
  <c r="B2202" i="14"/>
  <c r="B1581" i="14"/>
  <c r="B1580" i="15"/>
  <c r="B669" i="14"/>
  <c r="B668" i="15"/>
  <c r="B366" i="14"/>
  <c r="B365" i="15"/>
  <c r="E1035" i="12"/>
  <c r="B921" i="14"/>
  <c r="B920" i="15"/>
  <c r="B785" i="15"/>
  <c r="B786" i="14"/>
  <c r="E323" i="12"/>
  <c r="G323" i="12" s="1"/>
  <c r="Y323" i="12" s="1"/>
  <c r="B1068" i="15"/>
  <c r="B1069" i="14"/>
  <c r="Y1195" i="12"/>
  <c r="G620" i="12"/>
  <c r="Y2639" i="12"/>
  <c r="Y2401" i="12"/>
  <c r="G2170" i="12"/>
  <c r="Y899" i="12"/>
  <c r="Y1956" i="12"/>
  <c r="G1747" i="12"/>
  <c r="G405" i="12"/>
  <c r="N520" i="14" l="1"/>
  <c r="E520" i="14"/>
  <c r="J1229" i="14"/>
  <c r="A1230" i="14"/>
  <c r="H873" i="12"/>
  <c r="Z873" i="12" s="1"/>
  <c r="N135" i="14"/>
  <c r="E135" i="14"/>
  <c r="J924" i="14"/>
  <c r="A925" i="14"/>
  <c r="F729" i="12"/>
  <c r="P728" i="12"/>
  <c r="AC728" i="12" s="1"/>
  <c r="K625" i="14" s="1"/>
  <c r="D625" i="15" s="1"/>
  <c r="Z728" i="12"/>
  <c r="AB165" i="12"/>
  <c r="J667" i="14"/>
  <c r="A668" i="14"/>
  <c r="A2206" i="14"/>
  <c r="J2205" i="14"/>
  <c r="A1587" i="14"/>
  <c r="J1586" i="14"/>
  <c r="F520" i="14"/>
  <c r="AB604" i="12"/>
  <c r="C520" i="14" s="1"/>
  <c r="C520" i="15" s="1"/>
  <c r="J1400" i="14"/>
  <c r="A1401" i="14"/>
  <c r="H624" i="14"/>
  <c r="I624" i="14"/>
  <c r="J789" i="14"/>
  <c r="A790" i="14"/>
  <c r="H166" i="12"/>
  <c r="AA166" i="12"/>
  <c r="F625" i="14"/>
  <c r="F605" i="12"/>
  <c r="AA605" i="12" s="1"/>
  <c r="P604" i="12"/>
  <c r="AC604" i="12" s="1"/>
  <c r="K520" i="14" s="1"/>
  <c r="D520" i="15" s="1"/>
  <c r="H605" i="12"/>
  <c r="J2439" i="14"/>
  <c r="A2440" i="14"/>
  <c r="J1075" i="14"/>
  <c r="A1076" i="14"/>
  <c r="A1783" i="14"/>
  <c r="J1782" i="14"/>
  <c r="C134" i="15"/>
  <c r="N519" i="14"/>
  <c r="E519" i="14"/>
  <c r="AB603" i="12"/>
  <c r="C519" i="14" s="1"/>
  <c r="C519" i="15" s="1"/>
  <c r="J461" i="14"/>
  <c r="A462" i="14"/>
  <c r="N753" i="14"/>
  <c r="E753" i="14"/>
  <c r="N752" i="14"/>
  <c r="E752" i="14"/>
  <c r="P873" i="12"/>
  <c r="AC873" i="12" s="1"/>
  <c r="K753" i="14" s="1"/>
  <c r="D753" i="15" s="1"/>
  <c r="F874" i="12"/>
  <c r="AA874" i="12" s="1"/>
  <c r="F753" i="14"/>
  <c r="AB873" i="12"/>
  <c r="C753" i="14" s="1"/>
  <c r="C753" i="15" s="1"/>
  <c r="AB2149" i="12"/>
  <c r="C1936" i="14" s="1"/>
  <c r="C1936" i="15" s="1"/>
  <c r="N1936" i="14"/>
  <c r="E1936" i="14"/>
  <c r="H2150" i="12"/>
  <c r="AA2150" i="12"/>
  <c r="F1937" i="14" s="1"/>
  <c r="H1023" i="14"/>
  <c r="I1023" i="14"/>
  <c r="Z1172" i="12"/>
  <c r="P1172" i="12"/>
  <c r="AC1172" i="12" s="1"/>
  <c r="K1024" i="14" s="1"/>
  <c r="D1024" i="15" s="1"/>
  <c r="F1173" i="12"/>
  <c r="M628" i="12"/>
  <c r="N628" i="12" s="1"/>
  <c r="O627" i="12"/>
  <c r="M756" i="12"/>
  <c r="N756" i="12" s="1"/>
  <c r="O755" i="12"/>
  <c r="O2177" i="12"/>
  <c r="M2178" i="12"/>
  <c r="N2178" i="12" s="1"/>
  <c r="O420" i="12"/>
  <c r="M421" i="12"/>
  <c r="N421" i="12" s="1"/>
  <c r="M1044" i="12"/>
  <c r="N1044" i="12" s="1"/>
  <c r="O1043" i="12"/>
  <c r="I1184" i="14"/>
  <c r="H1184" i="14"/>
  <c r="F1345" i="12"/>
  <c r="Z1344" i="12"/>
  <c r="P1344" i="12"/>
  <c r="AC1344" i="12" s="1"/>
  <c r="K1185" i="14" s="1"/>
  <c r="D1185" i="15" s="1"/>
  <c r="M896" i="12"/>
  <c r="N896" i="12" s="1"/>
  <c r="O895" i="12"/>
  <c r="O2647" i="12"/>
  <c r="M2648" i="12"/>
  <c r="N2648" i="12" s="1"/>
  <c r="F331" i="14"/>
  <c r="F2619" i="12"/>
  <c r="P2618" i="12"/>
  <c r="AC2618" i="12" s="1"/>
  <c r="K2385" i="14" s="1"/>
  <c r="D2385" i="15" s="1"/>
  <c r="Z2618" i="12"/>
  <c r="H2384" i="14"/>
  <c r="I2384" i="14"/>
  <c r="M1203" i="12"/>
  <c r="N1203" i="12" s="1"/>
  <c r="O1202" i="12"/>
  <c r="H1015" i="12"/>
  <c r="AA1015" i="12"/>
  <c r="F880" i="14" s="1"/>
  <c r="AA1932" i="12"/>
  <c r="H1932" i="12"/>
  <c r="M1752" i="12"/>
  <c r="N1752" i="12" s="1"/>
  <c r="O1751" i="12"/>
  <c r="E1544" i="14"/>
  <c r="AB1729" i="12"/>
  <c r="C1544" i="14" s="1"/>
  <c r="C1544" i="15" s="1"/>
  <c r="N1544" i="14"/>
  <c r="F484" i="12"/>
  <c r="P483" i="12"/>
  <c r="AC483" i="12" s="1"/>
  <c r="K410" i="14" s="1"/>
  <c r="D410" i="15" s="1"/>
  <c r="Z483" i="12"/>
  <c r="AB483" i="12" s="1"/>
  <c r="C410" i="14" s="1"/>
  <c r="C410" i="15" s="1"/>
  <c r="AA1522" i="12"/>
  <c r="F1354" i="14" s="1"/>
  <c r="H1522" i="12"/>
  <c r="M517" i="12"/>
  <c r="N517" i="12" s="1"/>
  <c r="O516" i="12"/>
  <c r="O1550" i="12"/>
  <c r="M1551" i="12"/>
  <c r="N1551" i="12" s="1"/>
  <c r="A1986" i="14"/>
  <c r="J1985" i="14"/>
  <c r="A555" i="14"/>
  <c r="J554" i="14"/>
  <c r="O1961" i="12"/>
  <c r="M1962" i="12"/>
  <c r="N1962" i="12" s="1"/>
  <c r="I409" i="14"/>
  <c r="H409" i="14"/>
  <c r="E2155" i="14"/>
  <c r="N2155" i="14"/>
  <c r="AB2379" i="12"/>
  <c r="C2155" i="14" s="1"/>
  <c r="C2155" i="15" s="1"/>
  <c r="H2380" i="12"/>
  <c r="AA2380" i="12"/>
  <c r="F2156" i="14" s="1"/>
  <c r="O1373" i="12"/>
  <c r="M1374" i="12"/>
  <c r="N1374" i="12" s="1"/>
  <c r="F393" i="12"/>
  <c r="Z392" i="12"/>
  <c r="P392" i="12"/>
  <c r="AC392" i="12" s="1"/>
  <c r="K331" i="14" s="1"/>
  <c r="D331" i="15" s="1"/>
  <c r="N879" i="14"/>
  <c r="E879" i="14"/>
  <c r="E1731" i="14"/>
  <c r="N1731" i="14"/>
  <c r="AB1931" i="12"/>
  <c r="C1731" i="14" s="1"/>
  <c r="C1731" i="15" s="1"/>
  <c r="O2408" i="12"/>
  <c r="M2409" i="12"/>
  <c r="N2409" i="12" s="1"/>
  <c r="AA1730" i="12"/>
  <c r="F1545" i="14" s="1"/>
  <c r="H1730" i="12"/>
  <c r="F410" i="14"/>
  <c r="I2154" i="14"/>
  <c r="H2154" i="14"/>
  <c r="AB1521" i="12"/>
  <c r="C1353" i="14" s="1"/>
  <c r="C1353" i="15" s="1"/>
  <c r="N1353" i="14"/>
  <c r="E1353" i="14"/>
  <c r="H330" i="14"/>
  <c r="I330" i="14"/>
  <c r="G494" i="12"/>
  <c r="Y494" i="12" s="1"/>
  <c r="B556" i="15"/>
  <c r="B557" i="14"/>
  <c r="H190" i="14"/>
  <c r="I190" i="14"/>
  <c r="E230" i="12"/>
  <c r="AA230" i="12" s="1"/>
  <c r="Y229" i="12"/>
  <c r="D421" i="14"/>
  <c r="D420" i="14"/>
  <c r="Y732" i="12"/>
  <c r="E733" i="12"/>
  <c r="E1531" i="12"/>
  <c r="Y1530" i="12"/>
  <c r="G1035" i="12"/>
  <c r="Y1035" i="12" s="1"/>
  <c r="D900" i="14" s="1"/>
  <c r="H261" i="14"/>
  <c r="I261" i="14"/>
  <c r="P308" i="12"/>
  <c r="AC308" i="12" s="1"/>
  <c r="K262" i="14" s="1"/>
  <c r="D262" i="15" s="1"/>
  <c r="F309" i="12"/>
  <c r="Z308" i="12"/>
  <c r="D277" i="14"/>
  <c r="D1048" i="14"/>
  <c r="E1748" i="12"/>
  <c r="G1748" i="12" s="1"/>
  <c r="Y1748" i="12" s="1"/>
  <c r="Y1747" i="12"/>
  <c r="D779" i="14"/>
  <c r="D2406" i="14"/>
  <c r="D1047" i="14"/>
  <c r="D1756" i="14"/>
  <c r="E2171" i="12"/>
  <c r="Y2170" i="12"/>
  <c r="D2177" i="14"/>
  <c r="E621" i="12"/>
  <c r="G621" i="12" s="1"/>
  <c r="Y621" i="12" s="1"/>
  <c r="Y620" i="12"/>
  <c r="B1070" i="14"/>
  <c r="B1069" i="15"/>
  <c r="B2203" i="14"/>
  <c r="B2202" i="15"/>
  <c r="N202" i="14"/>
  <c r="D780" i="14"/>
  <c r="E901" i="12"/>
  <c r="B2435" i="14"/>
  <c r="B2434" i="15"/>
  <c r="B454" i="14"/>
  <c r="B453" i="15"/>
  <c r="B1399" i="15"/>
  <c r="B1400" i="14"/>
  <c r="H241" i="12"/>
  <c r="E406" i="12"/>
  <c r="G406" i="12" s="1"/>
  <c r="Y406" i="12" s="1"/>
  <c r="Y405" i="12"/>
  <c r="E1366" i="12"/>
  <c r="Y1365" i="12"/>
  <c r="E324" i="12"/>
  <c r="G324" i="12" s="1"/>
  <c r="Y324" i="12" s="1"/>
  <c r="B786" i="15"/>
  <c r="B787" i="14"/>
  <c r="B922" i="14"/>
  <c r="B921" i="15"/>
  <c r="B366" i="15"/>
  <c r="B367" i="14"/>
  <c r="B670" i="14"/>
  <c r="B669" i="15"/>
  <c r="B1582" i="14"/>
  <c r="B1581" i="15"/>
  <c r="B1227" i="15"/>
  <c r="B1228" i="14"/>
  <c r="B1776" i="15"/>
  <c r="B1777" i="14"/>
  <c r="B1988" i="15"/>
  <c r="B1989" i="14"/>
  <c r="E1197" i="12"/>
  <c r="G1957" i="12"/>
  <c r="G2402" i="12"/>
  <c r="G2640" i="12"/>
  <c r="J2206" i="14" l="1"/>
  <c r="A2207" i="14"/>
  <c r="N625" i="14"/>
  <c r="E625" i="14"/>
  <c r="J1230" i="14"/>
  <c r="A1231" i="14"/>
  <c r="H520" i="14"/>
  <c r="I520" i="14"/>
  <c r="I519" i="14"/>
  <c r="H519" i="14"/>
  <c r="A2441" i="14"/>
  <c r="J2440" i="14"/>
  <c r="F136" i="14"/>
  <c r="AB166" i="12"/>
  <c r="C136" i="14" s="1"/>
  <c r="C136" i="15" s="1"/>
  <c r="J1401" i="14"/>
  <c r="A1402" i="14"/>
  <c r="J668" i="14"/>
  <c r="A669" i="14"/>
  <c r="H135" i="14"/>
  <c r="I135" i="14"/>
  <c r="E1036" i="12"/>
  <c r="E495" i="12"/>
  <c r="G495" i="12" s="1"/>
  <c r="H874" i="12"/>
  <c r="Z874" i="12" s="1"/>
  <c r="E754" i="14" s="1"/>
  <c r="A463" i="14"/>
  <c r="J462" i="14"/>
  <c r="J1783" i="14"/>
  <c r="A1784" i="14"/>
  <c r="F521" i="14"/>
  <c r="F167" i="12"/>
  <c r="P166" i="12"/>
  <c r="AC166" i="12" s="1"/>
  <c r="K136" i="14" s="1"/>
  <c r="D136" i="15" s="1"/>
  <c r="Z166" i="12"/>
  <c r="J1587" i="14"/>
  <c r="A1588" i="14"/>
  <c r="H729" i="12"/>
  <c r="AA729" i="12"/>
  <c r="P605" i="12"/>
  <c r="AC605" i="12" s="1"/>
  <c r="K521" i="14" s="1"/>
  <c r="D521" i="15" s="1"/>
  <c r="F606" i="12"/>
  <c r="AA606" i="12" s="1"/>
  <c r="F522" i="14" s="1"/>
  <c r="A1077" i="14"/>
  <c r="J1076" i="14"/>
  <c r="Z605" i="12"/>
  <c r="AB728" i="12"/>
  <c r="C625" i="14" s="1"/>
  <c r="C625" i="15" s="1"/>
  <c r="J790" i="14"/>
  <c r="A791" i="14"/>
  <c r="C135" i="14"/>
  <c r="J925" i="14"/>
  <c r="A926" i="14"/>
  <c r="I1936" i="14"/>
  <c r="H1936" i="14"/>
  <c r="N754" i="14"/>
  <c r="P2150" i="12"/>
  <c r="AC2150" i="12" s="1"/>
  <c r="K1937" i="14" s="1"/>
  <c r="D1937" i="15" s="1"/>
  <c r="Z2150" i="12"/>
  <c r="F2151" i="12"/>
  <c r="F754" i="14"/>
  <c r="I752" i="14"/>
  <c r="H752" i="14"/>
  <c r="I753" i="14"/>
  <c r="H753" i="14"/>
  <c r="H1173" i="12"/>
  <c r="AA1173" i="12"/>
  <c r="F1025" i="14" s="1"/>
  <c r="N1024" i="14"/>
  <c r="E1024" i="14"/>
  <c r="AB1172" i="12"/>
  <c r="C1024" i="14" s="1"/>
  <c r="C1024" i="15" s="1"/>
  <c r="O756" i="12"/>
  <c r="M757" i="12"/>
  <c r="N757" i="12" s="1"/>
  <c r="I1353" i="14"/>
  <c r="H1353" i="14"/>
  <c r="Z1730" i="12"/>
  <c r="F1731" i="12"/>
  <c r="P1730" i="12"/>
  <c r="AC1730" i="12" s="1"/>
  <c r="K1545" i="14" s="1"/>
  <c r="D1545" i="15" s="1"/>
  <c r="O2409" i="12"/>
  <c r="M2410" i="12"/>
  <c r="N2410" i="12" s="1"/>
  <c r="I1731" i="14"/>
  <c r="H1731" i="14"/>
  <c r="N331" i="14"/>
  <c r="E331" i="14"/>
  <c r="O1374" i="12"/>
  <c r="M1375" i="12"/>
  <c r="N1375" i="12" s="1"/>
  <c r="H2155" i="14"/>
  <c r="I2155" i="14"/>
  <c r="A556" i="14"/>
  <c r="J555" i="14"/>
  <c r="A1987" i="14"/>
  <c r="J1986" i="14"/>
  <c r="M1552" i="12"/>
  <c r="N1552" i="12" s="1"/>
  <c r="O1551" i="12"/>
  <c r="F1523" i="12"/>
  <c r="P1522" i="12"/>
  <c r="AC1522" i="12" s="1"/>
  <c r="K1354" i="14" s="1"/>
  <c r="D1354" i="15" s="1"/>
  <c r="Z1522" i="12"/>
  <c r="N410" i="14"/>
  <c r="E410" i="14"/>
  <c r="H1544" i="14"/>
  <c r="I1544" i="14"/>
  <c r="M1753" i="12"/>
  <c r="N1753" i="12" s="1"/>
  <c r="O1752" i="12"/>
  <c r="F1732" i="14"/>
  <c r="F1016" i="12"/>
  <c r="Z1015" i="12"/>
  <c r="P1015" i="12"/>
  <c r="AC1015" i="12" s="1"/>
  <c r="K880" i="14" s="1"/>
  <c r="D880" i="15" s="1"/>
  <c r="N2385" i="14"/>
  <c r="E2385" i="14"/>
  <c r="AB2618" i="12"/>
  <c r="C2385" i="14" s="1"/>
  <c r="C2385" i="15" s="1"/>
  <c r="H2619" i="12"/>
  <c r="AA2619" i="12"/>
  <c r="F2386" i="14" s="1"/>
  <c r="M897" i="12"/>
  <c r="N897" i="12" s="1"/>
  <c r="O896" i="12"/>
  <c r="N1185" i="14"/>
  <c r="E1185" i="14"/>
  <c r="AB1344" i="12"/>
  <c r="C1185" i="14" s="1"/>
  <c r="C1185" i="15" s="1"/>
  <c r="O421" i="12"/>
  <c r="M422" i="12"/>
  <c r="N422" i="12" s="1"/>
  <c r="O2178" i="12"/>
  <c r="M2179" i="12"/>
  <c r="N2179" i="12" s="1"/>
  <c r="O628" i="12"/>
  <c r="M629" i="12"/>
  <c r="N629" i="12" s="1"/>
  <c r="AB392" i="12"/>
  <c r="C331" i="14" s="1"/>
  <c r="C331" i="15" s="1"/>
  <c r="H879" i="14"/>
  <c r="I879" i="14"/>
  <c r="AA393" i="12"/>
  <c r="H393" i="12"/>
  <c r="Z2380" i="12"/>
  <c r="F2381" i="12"/>
  <c r="P2380" i="12"/>
  <c r="AC2380" i="12" s="1"/>
  <c r="K2156" i="14" s="1"/>
  <c r="D2156" i="15" s="1"/>
  <c r="M1963" i="12"/>
  <c r="N1963" i="12" s="1"/>
  <c r="O1962" i="12"/>
  <c r="O517" i="12"/>
  <c r="M518" i="12"/>
  <c r="N518" i="12" s="1"/>
  <c r="H484" i="12"/>
  <c r="AA484" i="12"/>
  <c r="Z1932" i="12"/>
  <c r="AB1932" i="12" s="1"/>
  <c r="C1732" i="14" s="1"/>
  <c r="C1732" i="15" s="1"/>
  <c r="P1932" i="12"/>
  <c r="AC1932" i="12" s="1"/>
  <c r="K1732" i="14" s="1"/>
  <c r="D1732" i="15" s="1"/>
  <c r="F1933" i="12"/>
  <c r="M1204" i="12"/>
  <c r="N1204" i="12" s="1"/>
  <c r="O1203" i="12"/>
  <c r="O2648" i="12"/>
  <c r="M2649" i="12"/>
  <c r="N2649" i="12" s="1"/>
  <c r="AA1345" i="12"/>
  <c r="F1186" i="14" s="1"/>
  <c r="H1345" i="12"/>
  <c r="O1044" i="12"/>
  <c r="M1045" i="12"/>
  <c r="N1045" i="12" s="1"/>
  <c r="B558" i="14"/>
  <c r="B557" i="15"/>
  <c r="AB229" i="12"/>
  <c r="C191" i="14" s="1"/>
  <c r="C191" i="15" s="1"/>
  <c r="E191" i="14"/>
  <c r="D191" i="14"/>
  <c r="G230" i="12"/>
  <c r="F192" i="14"/>
  <c r="G733" i="12"/>
  <c r="Y495" i="12"/>
  <c r="E496" i="12"/>
  <c r="D629" i="14"/>
  <c r="G1036" i="12"/>
  <c r="E1037" i="12" s="1"/>
  <c r="D1362" i="14"/>
  <c r="G1531" i="12"/>
  <c r="E262" i="14"/>
  <c r="N262" i="14"/>
  <c r="AB308" i="12"/>
  <c r="C262" i="14" s="1"/>
  <c r="C262" i="15" s="1"/>
  <c r="AA309" i="12"/>
  <c r="H309" i="12"/>
  <c r="D537" i="14"/>
  <c r="B1778" i="14"/>
  <c r="B1777" i="15"/>
  <c r="B1229" i="14"/>
  <c r="B1228" i="15"/>
  <c r="B368" i="14"/>
  <c r="B367" i="15"/>
  <c r="B787" i="15"/>
  <c r="B788" i="14"/>
  <c r="D278" i="14"/>
  <c r="E325" i="12"/>
  <c r="G325" i="12" s="1"/>
  <c r="Y325" i="12" s="1"/>
  <c r="D345" i="14"/>
  <c r="E407" i="12"/>
  <c r="F242" i="12"/>
  <c r="P241" i="12"/>
  <c r="AC241" i="12" s="1"/>
  <c r="K203" i="14" s="1"/>
  <c r="D203" i="15" s="1"/>
  <c r="Z241" i="12"/>
  <c r="B1401" i="14"/>
  <c r="B1400" i="15"/>
  <c r="B2203" i="15"/>
  <c r="B2204" i="14"/>
  <c r="B1071" i="14"/>
  <c r="B1070" i="15"/>
  <c r="E1749" i="12"/>
  <c r="G2171" i="12"/>
  <c r="E2641" i="12"/>
  <c r="G2641" i="12" s="1"/>
  <c r="Y2641" i="12" s="1"/>
  <c r="Y2640" i="12"/>
  <c r="E1958" i="12"/>
  <c r="Y1957" i="12"/>
  <c r="E2403" i="12"/>
  <c r="Y2402" i="12"/>
  <c r="B1989" i="15"/>
  <c r="B1990" i="14"/>
  <c r="B1582" i="15"/>
  <c r="B1583" i="14"/>
  <c r="B670" i="15"/>
  <c r="B671" i="14"/>
  <c r="B922" i="15"/>
  <c r="B923" i="14"/>
  <c r="D1206" i="14"/>
  <c r="D344" i="14"/>
  <c r="B455" i="14"/>
  <c r="B454" i="15"/>
  <c r="B2435" i="15"/>
  <c r="B2436" i="14"/>
  <c r="D536" i="14"/>
  <c r="E622" i="12"/>
  <c r="G622" i="12" s="1"/>
  <c r="Y622" i="12" s="1"/>
  <c r="D1957" i="14"/>
  <c r="D1562" i="14"/>
  <c r="D1563" i="14"/>
  <c r="G1197" i="12"/>
  <c r="G1366" i="12"/>
  <c r="G901" i="12"/>
  <c r="H754" i="14" l="1"/>
  <c r="I754" i="14"/>
  <c r="J669" i="14"/>
  <c r="A670" i="14"/>
  <c r="J1231" i="14"/>
  <c r="A1232" i="14"/>
  <c r="P874" i="12"/>
  <c r="AC874" i="12" s="1"/>
  <c r="K754" i="14" s="1"/>
  <c r="D754" i="15" s="1"/>
  <c r="C135" i="15"/>
  <c r="N521" i="14"/>
  <c r="E521" i="14"/>
  <c r="H606" i="12"/>
  <c r="F626" i="14"/>
  <c r="N136" i="14"/>
  <c r="E136" i="14"/>
  <c r="AB605" i="12"/>
  <c r="C521" i="14" s="1"/>
  <c r="C521" i="15" s="1"/>
  <c r="A1403" i="14"/>
  <c r="J1402" i="14"/>
  <c r="A1078" i="14"/>
  <c r="J1077" i="14"/>
  <c r="A1589" i="14"/>
  <c r="J1588" i="14"/>
  <c r="A1785" i="14"/>
  <c r="J1784" i="14"/>
  <c r="J2441" i="14"/>
  <c r="A2442" i="14"/>
  <c r="H167" i="12"/>
  <c r="AA167" i="12"/>
  <c r="J2207" i="14"/>
  <c r="A2208" i="14"/>
  <c r="AB874" i="12"/>
  <c r="C754" i="14" s="1"/>
  <c r="C754" i="15" s="1"/>
  <c r="F875" i="12"/>
  <c r="AA875" i="12" s="1"/>
  <c r="F755" i="14" s="1"/>
  <c r="A927" i="14"/>
  <c r="J926" i="14"/>
  <c r="J791" i="14"/>
  <c r="A792" i="14"/>
  <c r="Z729" i="12"/>
  <c r="P729" i="12"/>
  <c r="AC729" i="12" s="1"/>
  <c r="K626" i="14" s="1"/>
  <c r="D626" i="15" s="1"/>
  <c r="F730" i="12"/>
  <c r="J463" i="14"/>
  <c r="A464" i="14"/>
  <c r="H625" i="14"/>
  <c r="I625" i="14"/>
  <c r="AA2151" i="12"/>
  <c r="F1938" i="14" s="1"/>
  <c r="H2151" i="12"/>
  <c r="AB2150" i="12"/>
  <c r="C1937" i="14" s="1"/>
  <c r="C1937" i="15" s="1"/>
  <c r="E1937" i="14"/>
  <c r="N1937" i="14"/>
  <c r="Z1173" i="12"/>
  <c r="P1173" i="12"/>
  <c r="AC1173" i="12" s="1"/>
  <c r="K1025" i="14" s="1"/>
  <c r="D1025" i="15" s="1"/>
  <c r="F1174" i="12"/>
  <c r="AA1174" i="12" s="1"/>
  <c r="F1026" i="14" s="1"/>
  <c r="H1024" i="14"/>
  <c r="I1024" i="14"/>
  <c r="P1345" i="12"/>
  <c r="AC1345" i="12" s="1"/>
  <c r="K1186" i="14" s="1"/>
  <c r="D1186" i="15" s="1"/>
  <c r="F1346" i="12"/>
  <c r="Z1345" i="12"/>
  <c r="M2650" i="12"/>
  <c r="N2650" i="12" s="1"/>
  <c r="O2649" i="12"/>
  <c r="F411" i="14"/>
  <c r="M519" i="12"/>
  <c r="N519" i="12" s="1"/>
  <c r="O518" i="12"/>
  <c r="AB2380" i="12"/>
  <c r="C2156" i="14" s="1"/>
  <c r="C2156" i="15" s="1"/>
  <c r="N2156" i="14"/>
  <c r="E2156" i="14"/>
  <c r="F332" i="14"/>
  <c r="I1185" i="14"/>
  <c r="H1185" i="14"/>
  <c r="E880" i="14"/>
  <c r="AB1015" i="12"/>
  <c r="C880" i="14" s="1"/>
  <c r="C880" i="15" s="1"/>
  <c r="N880" i="14"/>
  <c r="I410" i="14"/>
  <c r="H410" i="14"/>
  <c r="N1354" i="14"/>
  <c r="E1354" i="14"/>
  <c r="AB1522" i="12"/>
  <c r="C1354" i="14" s="1"/>
  <c r="C1354" i="15" s="1"/>
  <c r="H1523" i="12"/>
  <c r="AA1523" i="12"/>
  <c r="F1355" i="14" s="1"/>
  <c r="M1553" i="12"/>
  <c r="N1553" i="12" s="1"/>
  <c r="O1552" i="12"/>
  <c r="A1988" i="14"/>
  <c r="J1987" i="14"/>
  <c r="A557" i="14"/>
  <c r="J556" i="14"/>
  <c r="AA1731" i="12"/>
  <c r="F1546" i="14" s="1"/>
  <c r="H1731" i="12"/>
  <c r="M1046" i="12"/>
  <c r="N1046" i="12" s="1"/>
  <c r="O1045" i="12"/>
  <c r="M1205" i="12"/>
  <c r="N1205" i="12" s="1"/>
  <c r="O1204" i="12"/>
  <c r="H1933" i="12"/>
  <c r="AA1933" i="12"/>
  <c r="F1733" i="14" s="1"/>
  <c r="N1732" i="14"/>
  <c r="E1732" i="14"/>
  <c r="F485" i="12"/>
  <c r="P484" i="12"/>
  <c r="AC484" i="12" s="1"/>
  <c r="K411" i="14" s="1"/>
  <c r="D411" i="15" s="1"/>
  <c r="Z484" i="12"/>
  <c r="M1964" i="12"/>
  <c r="N1964" i="12" s="1"/>
  <c r="O1963" i="12"/>
  <c r="AA2381" i="12"/>
  <c r="F2157" i="14" s="1"/>
  <c r="H2381" i="12"/>
  <c r="F394" i="12"/>
  <c r="AA394" i="12" s="1"/>
  <c r="F333" i="14" s="1"/>
  <c r="Z393" i="12"/>
  <c r="P393" i="12"/>
  <c r="AC393" i="12" s="1"/>
  <c r="K332" i="14" s="1"/>
  <c r="D332" i="15" s="1"/>
  <c r="O629" i="12"/>
  <c r="M630" i="12"/>
  <c r="N630" i="12" s="1"/>
  <c r="O2179" i="12"/>
  <c r="M2180" i="12"/>
  <c r="N2180" i="12" s="1"/>
  <c r="M423" i="12"/>
  <c r="N423" i="12" s="1"/>
  <c r="O422" i="12"/>
  <c r="O897" i="12"/>
  <c r="M898" i="12"/>
  <c r="N898" i="12" s="1"/>
  <c r="F2620" i="12"/>
  <c r="P2619" i="12"/>
  <c r="AC2619" i="12" s="1"/>
  <c r="K2386" i="14" s="1"/>
  <c r="D2386" i="15" s="1"/>
  <c r="Z2619" i="12"/>
  <c r="H2385" i="14"/>
  <c r="I2385" i="14"/>
  <c r="H1016" i="12"/>
  <c r="AA1016" i="12"/>
  <c r="F881" i="14" s="1"/>
  <c r="M1754" i="12"/>
  <c r="N1754" i="12" s="1"/>
  <c r="O1753" i="12"/>
  <c r="M1376" i="12"/>
  <c r="N1376" i="12" s="1"/>
  <c r="O1375" i="12"/>
  <c r="I331" i="14"/>
  <c r="H331" i="14"/>
  <c r="O2410" i="12"/>
  <c r="M2411" i="12"/>
  <c r="N2411" i="12" s="1"/>
  <c r="N1545" i="14"/>
  <c r="E1545" i="14"/>
  <c r="AB1730" i="12"/>
  <c r="C1545" i="14" s="1"/>
  <c r="C1545" i="15" s="1"/>
  <c r="M758" i="12"/>
  <c r="N758" i="12" s="1"/>
  <c r="O757" i="12"/>
  <c r="B558" i="15"/>
  <c r="B559" i="14"/>
  <c r="G496" i="12"/>
  <c r="Y496" i="12" s="1"/>
  <c r="Y1036" i="12"/>
  <c r="D901" i="14" s="1"/>
  <c r="Y230" i="12"/>
  <c r="E231" i="12"/>
  <c r="AA231" i="12" s="1"/>
  <c r="H191" i="14"/>
  <c r="I191" i="14"/>
  <c r="D422" i="14"/>
  <c r="Y733" i="12"/>
  <c r="E734" i="12"/>
  <c r="G1749" i="12"/>
  <c r="Y1749" i="12" s="1"/>
  <c r="D1564" i="14" s="1"/>
  <c r="E1532" i="12"/>
  <c r="G1532" i="12" s="1"/>
  <c r="Y1532" i="12" s="1"/>
  <c r="Y1531" i="12"/>
  <c r="G1037" i="12"/>
  <c r="Y1037" i="12" s="1"/>
  <c r="Z309" i="12"/>
  <c r="AB309" i="12" s="1"/>
  <c r="C263" i="14" s="1"/>
  <c r="C263" i="15" s="1"/>
  <c r="F310" i="12"/>
  <c r="AA310" i="12" s="1"/>
  <c r="F264" i="14" s="1"/>
  <c r="P309" i="12"/>
  <c r="AC309" i="12" s="1"/>
  <c r="K263" i="14" s="1"/>
  <c r="D263" i="15" s="1"/>
  <c r="I262" i="14"/>
  <c r="H262" i="14"/>
  <c r="F263" i="14"/>
  <c r="H242" i="12"/>
  <c r="Z242" i="12" s="1"/>
  <c r="D538" i="14"/>
  <c r="N204" i="14"/>
  <c r="D279" i="14"/>
  <c r="D902" i="14"/>
  <c r="D2408" i="14"/>
  <c r="E902" i="12"/>
  <c r="Y901" i="12"/>
  <c r="E1367" i="12"/>
  <c r="Y1366" i="12"/>
  <c r="B456" i="14"/>
  <c r="B455" i="15"/>
  <c r="E2172" i="12"/>
  <c r="Y2171" i="12"/>
  <c r="B1401" i="15"/>
  <c r="B1402" i="14"/>
  <c r="B788" i="15"/>
  <c r="B789" i="14"/>
  <c r="G2403" i="12"/>
  <c r="G1958" i="12"/>
  <c r="G407" i="12"/>
  <c r="E1198" i="12"/>
  <c r="Y1197" i="12"/>
  <c r="E623" i="12"/>
  <c r="G623" i="12" s="1"/>
  <c r="Y623" i="12" s="1"/>
  <c r="B2437" i="14"/>
  <c r="B2436" i="15"/>
  <c r="B924" i="14"/>
  <c r="B923" i="15"/>
  <c r="B672" i="14"/>
  <c r="B671" i="15"/>
  <c r="B1583" i="15"/>
  <c r="B1584" i="14"/>
  <c r="B1991" i="14"/>
  <c r="B1990" i="15"/>
  <c r="D2178" i="14"/>
  <c r="D1757" i="14"/>
  <c r="D2407" i="14"/>
  <c r="E2642" i="12"/>
  <c r="B1072" i="14"/>
  <c r="B1071" i="15"/>
  <c r="B2205" i="14"/>
  <c r="B2204" i="15"/>
  <c r="N203" i="14"/>
  <c r="F243" i="12"/>
  <c r="H243" i="12" s="1"/>
  <c r="Z243" i="12" s="1"/>
  <c r="E326" i="12"/>
  <c r="E1038" i="12"/>
  <c r="B368" i="15"/>
  <c r="B369" i="14"/>
  <c r="B1230" i="14"/>
  <c r="B1229" i="15"/>
  <c r="B1779" i="14"/>
  <c r="B1778" i="15"/>
  <c r="N626" i="14" l="1"/>
  <c r="E626" i="14"/>
  <c r="A928" i="14"/>
  <c r="J927" i="14"/>
  <c r="A1590" i="14"/>
  <c r="J1589" i="14"/>
  <c r="I521" i="14"/>
  <c r="H521" i="14"/>
  <c r="A671" i="14"/>
  <c r="J670" i="14"/>
  <c r="J792" i="14"/>
  <c r="A793" i="14"/>
  <c r="F137" i="14"/>
  <c r="AB167" i="12"/>
  <c r="C137" i="14" s="1"/>
  <c r="J1403" i="14"/>
  <c r="A1404" i="14"/>
  <c r="AB729" i="12"/>
  <c r="C626" i="14" s="1"/>
  <c r="C626" i="15" s="1"/>
  <c r="J1232" i="14"/>
  <c r="A1233" i="14"/>
  <c r="H730" i="12"/>
  <c r="AA730" i="12"/>
  <c r="F168" i="12"/>
  <c r="P167" i="12"/>
  <c r="AC167" i="12" s="1"/>
  <c r="K137" i="14" s="1"/>
  <c r="D137" i="15" s="1"/>
  <c r="Z167" i="12"/>
  <c r="A1786" i="14"/>
  <c r="J1785" i="14"/>
  <c r="J1078" i="14"/>
  <c r="A1079" i="14"/>
  <c r="H310" i="12"/>
  <c r="Z310" i="12" s="1"/>
  <c r="J464" i="14"/>
  <c r="A465" i="14"/>
  <c r="A2209" i="14"/>
  <c r="J2208" i="14"/>
  <c r="A2443" i="14"/>
  <c r="J2442" i="14"/>
  <c r="I136" i="14"/>
  <c r="H136" i="14"/>
  <c r="F607" i="12"/>
  <c r="AA607" i="12" s="1"/>
  <c r="F523" i="14" s="1"/>
  <c r="Z606" i="12"/>
  <c r="P606" i="12"/>
  <c r="AC606" i="12" s="1"/>
  <c r="K522" i="14" s="1"/>
  <c r="D522" i="15" s="1"/>
  <c r="H875" i="12"/>
  <c r="P242" i="12"/>
  <c r="AC242" i="12" s="1"/>
  <c r="K204" i="14" s="1"/>
  <c r="D204" i="15" s="1"/>
  <c r="H1937" i="14"/>
  <c r="I1937" i="14"/>
  <c r="F2152" i="12"/>
  <c r="P2151" i="12"/>
  <c r="AC2151" i="12" s="1"/>
  <c r="K1938" i="14" s="1"/>
  <c r="D1938" i="15" s="1"/>
  <c r="Z2151" i="12"/>
  <c r="E497" i="12"/>
  <c r="G497" i="12" s="1"/>
  <c r="E1025" i="14"/>
  <c r="AB1173" i="12"/>
  <c r="C1025" i="14" s="1"/>
  <c r="C1025" i="15" s="1"/>
  <c r="N1025" i="14"/>
  <c r="E1750" i="12"/>
  <c r="H1174" i="12"/>
  <c r="H394" i="12"/>
  <c r="P394" i="12" s="1"/>
  <c r="AC394" i="12" s="1"/>
  <c r="K333" i="14" s="1"/>
  <c r="D333" i="15" s="1"/>
  <c r="O758" i="12"/>
  <c r="M759" i="12"/>
  <c r="N759" i="12" s="1"/>
  <c r="M1377" i="12"/>
  <c r="N1377" i="12" s="1"/>
  <c r="O1376" i="12"/>
  <c r="M1755" i="12"/>
  <c r="N1755" i="12" s="1"/>
  <c r="O1754" i="12"/>
  <c r="F1017" i="12"/>
  <c r="Z1016" i="12"/>
  <c r="P1016" i="12"/>
  <c r="AC1016" i="12" s="1"/>
  <c r="K881" i="14" s="1"/>
  <c r="D881" i="15" s="1"/>
  <c r="O898" i="12"/>
  <c r="M899" i="12"/>
  <c r="N899" i="12" s="1"/>
  <c r="O2180" i="12"/>
  <c r="M2181" i="12"/>
  <c r="N2181" i="12" s="1"/>
  <c r="O630" i="12"/>
  <c r="M631" i="12"/>
  <c r="N631" i="12" s="1"/>
  <c r="Z394" i="12"/>
  <c r="N332" i="14"/>
  <c r="E332" i="14"/>
  <c r="P2381" i="12"/>
  <c r="AC2381" i="12" s="1"/>
  <c r="K2157" i="14" s="1"/>
  <c r="D2157" i="15" s="1"/>
  <c r="Z2381" i="12"/>
  <c r="F2382" i="12"/>
  <c r="N411" i="14"/>
  <c r="E411" i="14"/>
  <c r="H485" i="12"/>
  <c r="AA485" i="12"/>
  <c r="I1732" i="14"/>
  <c r="H1732" i="14"/>
  <c r="A558" i="14"/>
  <c r="J557" i="14"/>
  <c r="A1989" i="14"/>
  <c r="J1988" i="14"/>
  <c r="M1554" i="12"/>
  <c r="N1554" i="12" s="1"/>
  <c r="O1553" i="12"/>
  <c r="Z1523" i="12"/>
  <c r="F1524" i="12"/>
  <c r="P1523" i="12"/>
  <c r="AC1523" i="12" s="1"/>
  <c r="K1355" i="14" s="1"/>
  <c r="D1355" i="15" s="1"/>
  <c r="H1354" i="14"/>
  <c r="I1354" i="14"/>
  <c r="I880" i="14"/>
  <c r="H880" i="14"/>
  <c r="E1186" i="14"/>
  <c r="N1186" i="14"/>
  <c r="AB1345" i="12"/>
  <c r="C1186" i="14" s="1"/>
  <c r="C1186" i="15" s="1"/>
  <c r="AB484" i="12"/>
  <c r="C411" i="14" s="1"/>
  <c r="C411" i="15" s="1"/>
  <c r="I1545" i="14"/>
  <c r="H1545" i="14"/>
  <c r="O2411" i="12"/>
  <c r="M2412" i="12"/>
  <c r="N2412" i="12" s="1"/>
  <c r="E2386" i="14"/>
  <c r="AB2619" i="12"/>
  <c r="C2386" i="14" s="1"/>
  <c r="C2386" i="15" s="1"/>
  <c r="N2386" i="14"/>
  <c r="H2620" i="12"/>
  <c r="AA2620" i="12"/>
  <c r="F2387" i="14" s="1"/>
  <c r="O423" i="12"/>
  <c r="M424" i="12"/>
  <c r="N424" i="12" s="1"/>
  <c r="M1965" i="12"/>
  <c r="N1965" i="12" s="1"/>
  <c r="O1964" i="12"/>
  <c r="P1933" i="12"/>
  <c r="AC1933" i="12" s="1"/>
  <c r="K1733" i="14" s="1"/>
  <c r="D1733" i="15" s="1"/>
  <c r="F1934" i="12"/>
  <c r="Z1933" i="12"/>
  <c r="O1205" i="12"/>
  <c r="M1206" i="12"/>
  <c r="N1206" i="12" s="1"/>
  <c r="O1046" i="12"/>
  <c r="M1047" i="12"/>
  <c r="N1047" i="12" s="1"/>
  <c r="Z1731" i="12"/>
  <c r="F1732" i="12"/>
  <c r="AA1732" i="12" s="1"/>
  <c r="F1547" i="14" s="1"/>
  <c r="P1731" i="12"/>
  <c r="AC1731" i="12" s="1"/>
  <c r="K1546" i="14" s="1"/>
  <c r="D1546" i="15" s="1"/>
  <c r="H1732" i="12"/>
  <c r="H2156" i="14"/>
  <c r="I2156" i="14"/>
  <c r="O519" i="12"/>
  <c r="M520" i="12"/>
  <c r="N520" i="12" s="1"/>
  <c r="M2651" i="12"/>
  <c r="N2651" i="12" s="1"/>
  <c r="O2650" i="12"/>
  <c r="AA1346" i="12"/>
  <c r="H1346" i="12"/>
  <c r="AB393" i="12"/>
  <c r="C332" i="14" s="1"/>
  <c r="C332" i="15" s="1"/>
  <c r="B559" i="15"/>
  <c r="B560" i="14"/>
  <c r="G231" i="12"/>
  <c r="Y231" i="12" s="1"/>
  <c r="E193" i="14" s="1"/>
  <c r="E192" i="14"/>
  <c r="D192" i="14"/>
  <c r="AB230" i="12"/>
  <c r="C192" i="14" s="1"/>
  <c r="C192" i="15" s="1"/>
  <c r="E232" i="12"/>
  <c r="AA232" i="12" s="1"/>
  <c r="F193" i="14"/>
  <c r="G734" i="12"/>
  <c r="Y734" i="12" s="1"/>
  <c r="D631" i="14" s="1"/>
  <c r="D630" i="14"/>
  <c r="D423" i="14"/>
  <c r="G2172" i="12"/>
  <c r="G1750" i="12"/>
  <c r="E1751" i="12" s="1"/>
  <c r="D1364" i="14"/>
  <c r="D1363" i="14"/>
  <c r="E1533" i="12"/>
  <c r="G1367" i="12"/>
  <c r="E1368" i="12" s="1"/>
  <c r="G1198" i="12"/>
  <c r="E1199" i="12" s="1"/>
  <c r="G1038" i="12"/>
  <c r="E1039" i="12" s="1"/>
  <c r="N263" i="14"/>
  <c r="E263" i="14"/>
  <c r="P310" i="12"/>
  <c r="AC310" i="12" s="1"/>
  <c r="K264" i="14" s="1"/>
  <c r="D264" i="15" s="1"/>
  <c r="F311" i="12"/>
  <c r="P35" i="20"/>
  <c r="B369" i="15"/>
  <c r="N205" i="14"/>
  <c r="B1991" i="15"/>
  <c r="B1992" i="14"/>
  <c r="B672" i="15"/>
  <c r="B673" i="14"/>
  <c r="B924" i="15"/>
  <c r="B925" i="14"/>
  <c r="D539" i="14"/>
  <c r="E624" i="12"/>
  <c r="G624" i="12" s="1"/>
  <c r="Y624" i="12" s="1"/>
  <c r="E408" i="12"/>
  <c r="G408" i="12" s="1"/>
  <c r="Y408" i="12" s="1"/>
  <c r="Y407" i="12"/>
  <c r="E2404" i="12"/>
  <c r="Y2403" i="12"/>
  <c r="B1403" i="14"/>
  <c r="B1402" i="15"/>
  <c r="D1958" i="14"/>
  <c r="E2173" i="12"/>
  <c r="G2173" i="12" s="1"/>
  <c r="Y2173" i="12" s="1"/>
  <c r="B456" i="15"/>
  <c r="B457" i="14"/>
  <c r="D1207" i="14"/>
  <c r="D781" i="14"/>
  <c r="B1780" i="14"/>
  <c r="B1779" i="15"/>
  <c r="B1231" i="14"/>
  <c r="B1230" i="15"/>
  <c r="F244" i="12"/>
  <c r="H244" i="12" s="1"/>
  <c r="Z244" i="12" s="1"/>
  <c r="P243" i="12"/>
  <c r="AC243" i="12" s="1"/>
  <c r="K205" i="14" s="1"/>
  <c r="D205" i="15" s="1"/>
  <c r="B2205" i="15"/>
  <c r="B2206" i="14"/>
  <c r="B1073" i="14"/>
  <c r="B1072" i="15"/>
  <c r="B1584" i="15"/>
  <c r="B1585" i="14"/>
  <c r="B2438" i="14"/>
  <c r="B2437" i="15"/>
  <c r="D1049" i="14"/>
  <c r="E1959" i="12"/>
  <c r="Y1958" i="12"/>
  <c r="B790" i="14"/>
  <c r="B789" i="15"/>
  <c r="I35" i="20"/>
  <c r="D35" i="20"/>
  <c r="G35" i="20"/>
  <c r="E35" i="20"/>
  <c r="N35" i="20"/>
  <c r="J35" i="20"/>
  <c r="C35" i="20"/>
  <c r="L35" i="20"/>
  <c r="F35" i="20"/>
  <c r="G326" i="12"/>
  <c r="G2642" i="12"/>
  <c r="Y1198" i="12"/>
  <c r="Y2172" i="12"/>
  <c r="G902" i="12"/>
  <c r="E522" i="14" l="1"/>
  <c r="N522" i="14"/>
  <c r="AB606" i="12"/>
  <c r="C522" i="14" s="1"/>
  <c r="C522" i="15" s="1"/>
  <c r="A2210" i="14"/>
  <c r="J2209" i="14"/>
  <c r="J1233" i="14"/>
  <c r="A1234" i="14"/>
  <c r="J928" i="14"/>
  <c r="A929" i="14"/>
  <c r="F395" i="12"/>
  <c r="H395" i="12" s="1"/>
  <c r="P875" i="12"/>
  <c r="AC875" i="12" s="1"/>
  <c r="K755" i="14" s="1"/>
  <c r="D755" i="15" s="1"/>
  <c r="Z875" i="12"/>
  <c r="F876" i="12"/>
  <c r="AA876" i="12" s="1"/>
  <c r="F756" i="14" s="1"/>
  <c r="A466" i="14"/>
  <c r="J465" i="14"/>
  <c r="A1787" i="14"/>
  <c r="J1786" i="14"/>
  <c r="H168" i="12"/>
  <c r="AA168" i="12"/>
  <c r="C137" i="15"/>
  <c r="H626" i="14"/>
  <c r="I626" i="14"/>
  <c r="AB231" i="12"/>
  <c r="C193" i="14" s="1"/>
  <c r="C193" i="15" s="1"/>
  <c r="H876" i="12"/>
  <c r="Z876" i="12" s="1"/>
  <c r="H607" i="12"/>
  <c r="J2443" i="14"/>
  <c r="A2444" i="14"/>
  <c r="A1080" i="14"/>
  <c r="J1079" i="14"/>
  <c r="N137" i="14"/>
  <c r="E137" i="14"/>
  <c r="F627" i="14"/>
  <c r="J671" i="14"/>
  <c r="A672" i="14"/>
  <c r="J1590" i="14"/>
  <c r="A1591" i="14"/>
  <c r="F731" i="12"/>
  <c r="AA731" i="12" s="1"/>
  <c r="P730" i="12"/>
  <c r="AC730" i="12" s="1"/>
  <c r="K627" i="14" s="1"/>
  <c r="D627" i="15" s="1"/>
  <c r="Z730" i="12"/>
  <c r="AB730" i="12" s="1"/>
  <c r="C627" i="14" s="1"/>
  <c r="C627" i="15" s="1"/>
  <c r="A1405" i="14"/>
  <c r="J1404" i="14"/>
  <c r="J793" i="14"/>
  <c r="A794" i="14"/>
  <c r="F877" i="12"/>
  <c r="AB2151" i="12"/>
  <c r="C1938" i="14" s="1"/>
  <c r="C1938" i="15" s="1"/>
  <c r="N1938" i="14"/>
  <c r="E1938" i="14"/>
  <c r="H2152" i="12"/>
  <c r="AA2152" i="12"/>
  <c r="F1939" i="14" s="1"/>
  <c r="Z1174" i="12"/>
  <c r="P1174" i="12"/>
  <c r="AC1174" i="12" s="1"/>
  <c r="K1026" i="14" s="1"/>
  <c r="D1026" i="15" s="1"/>
  <c r="F1175" i="12"/>
  <c r="I1025" i="14"/>
  <c r="H1025" i="14"/>
  <c r="Y1367" i="12"/>
  <c r="Y1750" i="12"/>
  <c r="D1565" i="14" s="1"/>
  <c r="Y1038" i="12"/>
  <c r="E735" i="12"/>
  <c r="Z1346" i="12"/>
  <c r="P1346" i="12"/>
  <c r="AC1346" i="12" s="1"/>
  <c r="K1187" i="14" s="1"/>
  <c r="D1187" i="15" s="1"/>
  <c r="F1347" i="12"/>
  <c r="M521" i="12"/>
  <c r="N521" i="12" s="1"/>
  <c r="O520" i="12"/>
  <c r="N1546" i="14"/>
  <c r="E1546" i="14"/>
  <c r="AB1731" i="12"/>
  <c r="C1546" i="14" s="1"/>
  <c r="C1546" i="15" s="1"/>
  <c r="AA1934" i="12"/>
  <c r="F1734" i="14" s="1"/>
  <c r="H1934" i="12"/>
  <c r="M425" i="12"/>
  <c r="N425" i="12" s="1"/>
  <c r="O424" i="12"/>
  <c r="I2386" i="14"/>
  <c r="H2386" i="14"/>
  <c r="AB1523" i="12"/>
  <c r="C1355" i="14" s="1"/>
  <c r="C1355" i="15" s="1"/>
  <c r="E1355" i="14"/>
  <c r="N1355" i="14"/>
  <c r="O1554" i="12"/>
  <c r="M1555" i="12"/>
  <c r="N1555" i="12" s="1"/>
  <c r="A1990" i="14"/>
  <c r="J1989" i="14"/>
  <c r="A559" i="14"/>
  <c r="J558" i="14"/>
  <c r="F486" i="12"/>
  <c r="P485" i="12"/>
  <c r="AC485" i="12" s="1"/>
  <c r="K412" i="14" s="1"/>
  <c r="D412" i="15" s="1"/>
  <c r="Z485" i="12"/>
  <c r="AB485" i="12" s="1"/>
  <c r="C412" i="14" s="1"/>
  <c r="C412" i="15" s="1"/>
  <c r="E2157" i="14"/>
  <c r="AB2381" i="12"/>
  <c r="C2157" i="14" s="1"/>
  <c r="C2157" i="15" s="1"/>
  <c r="N2157" i="14"/>
  <c r="H332" i="14"/>
  <c r="I332" i="14"/>
  <c r="AA395" i="12"/>
  <c r="F334" i="14" s="1"/>
  <c r="E881" i="14"/>
  <c r="N881" i="14"/>
  <c r="AB1016" i="12"/>
  <c r="C881" i="14" s="1"/>
  <c r="C881" i="15" s="1"/>
  <c r="M760" i="12"/>
  <c r="N760" i="12" s="1"/>
  <c r="O759" i="12"/>
  <c r="F1187" i="14"/>
  <c r="AB1346" i="12"/>
  <c r="C1187" i="14" s="1"/>
  <c r="C1187" i="15" s="1"/>
  <c r="O2651" i="12"/>
  <c r="M2652" i="12"/>
  <c r="N2652" i="12" s="1"/>
  <c r="P1732" i="12"/>
  <c r="AC1732" i="12" s="1"/>
  <c r="K1547" i="14" s="1"/>
  <c r="D1547" i="15" s="1"/>
  <c r="Z1732" i="12"/>
  <c r="F1733" i="12"/>
  <c r="M1048" i="12"/>
  <c r="N1048" i="12" s="1"/>
  <c r="O1047" i="12"/>
  <c r="O1206" i="12"/>
  <c r="M1207" i="12"/>
  <c r="N1207" i="12" s="1"/>
  <c r="AB1933" i="12"/>
  <c r="C1733" i="14" s="1"/>
  <c r="C1733" i="15" s="1"/>
  <c r="E1733" i="14"/>
  <c r="N1733" i="14"/>
  <c r="O1965" i="12"/>
  <c r="M1966" i="12"/>
  <c r="N1966" i="12" s="1"/>
  <c r="P2620" i="12"/>
  <c r="AC2620" i="12" s="1"/>
  <c r="K2387" i="14" s="1"/>
  <c r="D2387" i="15" s="1"/>
  <c r="Z2620" i="12"/>
  <c r="F2621" i="12"/>
  <c r="O2412" i="12"/>
  <c r="M2413" i="12"/>
  <c r="N2413" i="12" s="1"/>
  <c r="I1186" i="14"/>
  <c r="H1186" i="14"/>
  <c r="H1524" i="12"/>
  <c r="AA1524" i="12"/>
  <c r="F1356" i="14" s="1"/>
  <c r="F412" i="14"/>
  <c r="I411" i="14"/>
  <c r="H411" i="14"/>
  <c r="H2382" i="12"/>
  <c r="AA2382" i="12"/>
  <c r="F2158" i="14" s="1"/>
  <c r="E333" i="14"/>
  <c r="N333" i="14"/>
  <c r="AB394" i="12"/>
  <c r="C333" i="14" s="1"/>
  <c r="C333" i="15" s="1"/>
  <c r="O631" i="12"/>
  <c r="M632" i="12"/>
  <c r="N632" i="12"/>
  <c r="O2181" i="12"/>
  <c r="M2182" i="12"/>
  <c r="N2182" i="12" s="1"/>
  <c r="O899" i="12"/>
  <c r="M900" i="12"/>
  <c r="N900" i="12" s="1"/>
  <c r="AA1017" i="12"/>
  <c r="H1017" i="12"/>
  <c r="M1756" i="12"/>
  <c r="N1756" i="12" s="1"/>
  <c r="O1755" i="12"/>
  <c r="M1378" i="12"/>
  <c r="N1378" i="12" s="1"/>
  <c r="O1377" i="12"/>
  <c r="B560" i="15"/>
  <c r="B561" i="14"/>
  <c r="G232" i="12"/>
  <c r="Y232" i="12" s="1"/>
  <c r="D194" i="14" s="1"/>
  <c r="D193" i="14"/>
  <c r="E233" i="12"/>
  <c r="AA233" i="12" s="1"/>
  <c r="F195" i="14" s="1"/>
  <c r="H192" i="14"/>
  <c r="I192" i="14"/>
  <c r="I193" i="14"/>
  <c r="H193" i="14"/>
  <c r="F194" i="14"/>
  <c r="E498" i="12"/>
  <c r="Y497" i="12"/>
  <c r="G735" i="12"/>
  <c r="G1533" i="12"/>
  <c r="G1199" i="12"/>
  <c r="Y1199" i="12" s="1"/>
  <c r="D1051" i="14" s="1"/>
  <c r="G1039" i="12"/>
  <c r="Y1039" i="12" s="1"/>
  <c r="N264" i="14"/>
  <c r="AB310" i="12"/>
  <c r="C264" i="14" s="1"/>
  <c r="C264" i="15" s="1"/>
  <c r="E264" i="14"/>
  <c r="AA311" i="12"/>
  <c r="H311" i="12"/>
  <c r="H263" i="14"/>
  <c r="I263" i="14"/>
  <c r="N206" i="14"/>
  <c r="D347" i="14"/>
  <c r="E903" i="12"/>
  <c r="G903" i="12" s="1"/>
  <c r="Y903" i="12" s="1"/>
  <c r="Y902" i="12"/>
  <c r="D1208" i="14"/>
  <c r="D1050" i="14"/>
  <c r="E2643" i="12"/>
  <c r="Y2642" i="12"/>
  <c r="E327" i="12"/>
  <c r="G327" i="12" s="1"/>
  <c r="Y327" i="12" s="1"/>
  <c r="Y326" i="12"/>
  <c r="D903" i="14"/>
  <c r="B791" i="14"/>
  <c r="B790" i="15"/>
  <c r="B2438" i="15"/>
  <c r="B2439" i="14"/>
  <c r="B2207" i="14"/>
  <c r="B2206" i="15"/>
  <c r="D1960" i="14"/>
  <c r="B1404" i="14"/>
  <c r="B1403" i="15"/>
  <c r="D2179" i="14"/>
  <c r="D346" i="14"/>
  <c r="E1200" i="12"/>
  <c r="D540" i="14"/>
  <c r="B926" i="14"/>
  <c r="B925" i="15"/>
  <c r="B673" i="15"/>
  <c r="B674" i="14"/>
  <c r="B1992" i="15"/>
  <c r="B1993" i="14"/>
  <c r="G1959" i="12"/>
  <c r="G1751" i="12"/>
  <c r="D1959" i="14"/>
  <c r="D1758" i="14"/>
  <c r="B1585" i="15"/>
  <c r="B1586" i="14"/>
  <c r="B1074" i="14"/>
  <c r="B1073" i="15"/>
  <c r="F245" i="12"/>
  <c r="H245" i="12" s="1"/>
  <c r="P245" i="12" s="1"/>
  <c r="AC245" i="12" s="1"/>
  <c r="K207" i="14" s="1"/>
  <c r="D207" i="15" s="1"/>
  <c r="P244" i="12"/>
  <c r="AC244" i="12" s="1"/>
  <c r="K206" i="14" s="1"/>
  <c r="D206" i="15" s="1"/>
  <c r="B1231" i="15"/>
  <c r="B1232" i="14"/>
  <c r="B1780" i="15"/>
  <c r="B1781" i="14"/>
  <c r="B457" i="15"/>
  <c r="B458" i="14"/>
  <c r="E2174" i="12"/>
  <c r="E409" i="12"/>
  <c r="E625" i="12"/>
  <c r="G625" i="12" s="1"/>
  <c r="D904" i="14"/>
  <c r="G1368" i="12"/>
  <c r="G2404" i="12"/>
  <c r="F628" i="14" l="1"/>
  <c r="A673" i="14"/>
  <c r="J672" i="14"/>
  <c r="A1081" i="14"/>
  <c r="J1080" i="14"/>
  <c r="A1235" i="14"/>
  <c r="J1234" i="14"/>
  <c r="P876" i="12"/>
  <c r="AC876" i="12" s="1"/>
  <c r="K756" i="14" s="1"/>
  <c r="D756" i="15" s="1"/>
  <c r="H731" i="12"/>
  <c r="F169" i="12"/>
  <c r="P168" i="12"/>
  <c r="AC168" i="12" s="1"/>
  <c r="K138" i="14" s="1"/>
  <c r="D138" i="15" s="1"/>
  <c r="Z168" i="12"/>
  <c r="AB168" i="12" s="1"/>
  <c r="C138" i="14" s="1"/>
  <c r="C138" i="15" s="1"/>
  <c r="F608" i="12"/>
  <c r="AA608" i="12" s="1"/>
  <c r="H608" i="12"/>
  <c r="P607" i="12"/>
  <c r="AC607" i="12" s="1"/>
  <c r="K523" i="14" s="1"/>
  <c r="D523" i="15" s="1"/>
  <c r="Z607" i="12"/>
  <c r="A1788" i="14"/>
  <c r="J1787" i="14"/>
  <c r="AB875" i="12"/>
  <c r="C755" i="14" s="1"/>
  <c r="C755" i="15" s="1"/>
  <c r="N755" i="14"/>
  <c r="E755" i="14"/>
  <c r="J2210" i="14"/>
  <c r="A2211" i="14"/>
  <c r="F138" i="14"/>
  <c r="A1406" i="14"/>
  <c r="J1405" i="14"/>
  <c r="I137" i="14"/>
  <c r="H137" i="14"/>
  <c r="A2445" i="14"/>
  <c r="J2444" i="14"/>
  <c r="J466" i="14"/>
  <c r="A467" i="14"/>
  <c r="A795" i="14"/>
  <c r="J794" i="14"/>
  <c r="N627" i="14"/>
  <c r="E627" i="14"/>
  <c r="A1592" i="14"/>
  <c r="J1591" i="14"/>
  <c r="A930" i="14"/>
  <c r="J929" i="14"/>
  <c r="H522" i="14"/>
  <c r="I522" i="14"/>
  <c r="F2153" i="12"/>
  <c r="P2152" i="12"/>
  <c r="AC2152" i="12" s="1"/>
  <c r="K1939" i="14" s="1"/>
  <c r="D1939" i="15" s="1"/>
  <c r="Z2152" i="12"/>
  <c r="N756" i="14"/>
  <c r="E756" i="14"/>
  <c r="AB876" i="12"/>
  <c r="C756" i="14" s="1"/>
  <c r="C756" i="15" s="1"/>
  <c r="H1938" i="14"/>
  <c r="I1938" i="14"/>
  <c r="AA877" i="12"/>
  <c r="F757" i="14" s="1"/>
  <c r="H877" i="12"/>
  <c r="AA1175" i="12"/>
  <c r="F1027" i="14" s="1"/>
  <c r="H1175" i="12"/>
  <c r="AB1174" i="12"/>
  <c r="C1026" i="14" s="1"/>
  <c r="C1026" i="15" s="1"/>
  <c r="E1026" i="14"/>
  <c r="N1026" i="14"/>
  <c r="M761" i="12"/>
  <c r="N761" i="12" s="1"/>
  <c r="O760" i="12"/>
  <c r="M1379" i="12"/>
  <c r="N1379" i="12" s="1"/>
  <c r="O1378" i="12"/>
  <c r="O1756" i="12"/>
  <c r="M1757" i="12"/>
  <c r="N1757" i="12" s="1"/>
  <c r="F882" i="14"/>
  <c r="I333" i="14"/>
  <c r="H333" i="14"/>
  <c r="Z2382" i="12"/>
  <c r="F2383" i="12"/>
  <c r="P2382" i="12"/>
  <c r="AC2382" i="12" s="1"/>
  <c r="K2158" i="14" s="1"/>
  <c r="D2158" i="15" s="1"/>
  <c r="P1524" i="12"/>
  <c r="AC1524" i="12" s="1"/>
  <c r="K1356" i="14" s="1"/>
  <c r="D1356" i="15" s="1"/>
  <c r="Z1524" i="12"/>
  <c r="F1525" i="12"/>
  <c r="AB2620" i="12"/>
  <c r="C2387" i="14" s="1"/>
  <c r="C2387" i="15" s="1"/>
  <c r="N2387" i="14"/>
  <c r="E2387" i="14"/>
  <c r="M1967" i="12"/>
  <c r="N1967" i="12" s="1"/>
  <c r="O1966" i="12"/>
  <c r="M1049" i="12"/>
  <c r="N1049" i="12" s="1"/>
  <c r="O1048" i="12"/>
  <c r="AB1732" i="12"/>
  <c r="C1547" i="14" s="1"/>
  <c r="C1547" i="15" s="1"/>
  <c r="N1547" i="14"/>
  <c r="E1547" i="14"/>
  <c r="M2653" i="12"/>
  <c r="N2653" i="12" s="1"/>
  <c r="O2652" i="12"/>
  <c r="I2157" i="14"/>
  <c r="H2157" i="14"/>
  <c r="H486" i="12"/>
  <c r="AA486" i="12"/>
  <c r="A560" i="14"/>
  <c r="J559" i="14"/>
  <c r="A1991" i="14"/>
  <c r="J1990" i="14"/>
  <c r="I1355" i="14"/>
  <c r="H1355" i="14"/>
  <c r="M426" i="12"/>
  <c r="N426" i="12" s="1"/>
  <c r="O425" i="12"/>
  <c r="I1546" i="14"/>
  <c r="H1546" i="14"/>
  <c r="H1347" i="12"/>
  <c r="AA1347" i="12"/>
  <c r="F1188" i="14" s="1"/>
  <c r="N1187" i="14"/>
  <c r="E1187" i="14"/>
  <c r="F1018" i="12"/>
  <c r="Z1017" i="12"/>
  <c r="AB1017" i="12" s="1"/>
  <c r="C882" i="14" s="1"/>
  <c r="C882" i="15" s="1"/>
  <c r="P1017" i="12"/>
  <c r="AC1017" i="12" s="1"/>
  <c r="K882" i="14" s="1"/>
  <c r="D882" i="15" s="1"/>
  <c r="M901" i="12"/>
  <c r="N901" i="12" s="1"/>
  <c r="O900" i="12"/>
  <c r="O2182" i="12"/>
  <c r="M2183" i="12"/>
  <c r="N2183" i="12" s="1"/>
  <c r="O632" i="12"/>
  <c r="M633" i="12"/>
  <c r="N633" i="12" s="1"/>
  <c r="M2414" i="12"/>
  <c r="N2414" i="12" s="1"/>
  <c r="O2413" i="12"/>
  <c r="H2621" i="12"/>
  <c r="AA2621" i="12"/>
  <c r="F2388" i="14" s="1"/>
  <c r="I1733" i="14"/>
  <c r="H1733" i="14"/>
  <c r="O1207" i="12"/>
  <c r="M1208" i="12"/>
  <c r="N1208" i="12" s="1"/>
  <c r="H1733" i="12"/>
  <c r="AA1733" i="12"/>
  <c r="I881" i="14"/>
  <c r="H881" i="14"/>
  <c r="P395" i="12"/>
  <c r="AC395" i="12" s="1"/>
  <c r="K334" i="14" s="1"/>
  <c r="D334" i="15" s="1"/>
  <c r="F396" i="12"/>
  <c r="Z395" i="12"/>
  <c r="N412" i="14"/>
  <c r="E412" i="14"/>
  <c r="O1555" i="12"/>
  <c r="M1556" i="12"/>
  <c r="N1556" i="12" s="1"/>
  <c r="P1934" i="12"/>
  <c r="AC1934" i="12" s="1"/>
  <c r="K1734" i="14" s="1"/>
  <c r="D1734" i="15" s="1"/>
  <c r="F1935" i="12"/>
  <c r="Z1934" i="12"/>
  <c r="M522" i="12"/>
  <c r="N522" i="12" s="1"/>
  <c r="O521" i="12"/>
  <c r="B562" i="14"/>
  <c r="B561" i="15"/>
  <c r="AB232" i="12"/>
  <c r="C194" i="14" s="1"/>
  <c r="C194" i="15" s="1"/>
  <c r="E194" i="14"/>
  <c r="H194" i="14" s="1"/>
  <c r="E1040" i="12"/>
  <c r="G1040" i="12" s="1"/>
  <c r="Y1040" i="12" s="1"/>
  <c r="D905" i="14" s="1"/>
  <c r="I194" i="14"/>
  <c r="G233" i="12"/>
  <c r="Y735" i="12"/>
  <c r="E736" i="12"/>
  <c r="G498" i="12"/>
  <c r="D424" i="14"/>
  <c r="G2174" i="12"/>
  <c r="Y2174" i="12" s="1"/>
  <c r="D1961" i="14" s="1"/>
  <c r="E1534" i="12"/>
  <c r="Y1533" i="12"/>
  <c r="Z311" i="12"/>
  <c r="F312" i="12"/>
  <c r="AA312" i="12" s="1"/>
  <c r="P311" i="12"/>
  <c r="AC311" i="12" s="1"/>
  <c r="K265" i="14" s="1"/>
  <c r="D265" i="15" s="1"/>
  <c r="H264" i="14"/>
  <c r="I264" i="14"/>
  <c r="F265" i="14"/>
  <c r="AB311" i="12"/>
  <c r="C265" i="14" s="1"/>
  <c r="C265" i="15" s="1"/>
  <c r="D281" i="14"/>
  <c r="E1041" i="12"/>
  <c r="F246" i="12"/>
  <c r="B1074" i="15"/>
  <c r="B1075" i="14"/>
  <c r="B926" i="15"/>
  <c r="B927" i="14"/>
  <c r="B1404" i="15"/>
  <c r="B1405" i="14"/>
  <c r="B2440" i="14"/>
  <c r="B2439" i="15"/>
  <c r="B791" i="15"/>
  <c r="B792" i="14"/>
  <c r="D280" i="14"/>
  <c r="D2409" i="14"/>
  <c r="E904" i="12"/>
  <c r="G904" i="12" s="1"/>
  <c r="Y904" i="12" s="1"/>
  <c r="G409" i="12"/>
  <c r="Z245" i="12"/>
  <c r="G1200" i="12"/>
  <c r="E2405" i="12"/>
  <c r="Y2404" i="12"/>
  <c r="E1369" i="12"/>
  <c r="Y1368" i="12"/>
  <c r="E626" i="12"/>
  <c r="G626" i="12" s="1"/>
  <c r="Y626" i="12" s="1"/>
  <c r="E2175" i="12"/>
  <c r="B458" i="15"/>
  <c r="B459" i="14"/>
  <c r="B1781" i="15"/>
  <c r="B1782" i="14"/>
  <c r="B1233" i="14"/>
  <c r="B1232" i="15"/>
  <c r="B1587" i="14"/>
  <c r="B1586" i="15"/>
  <c r="E1752" i="12"/>
  <c r="Y1751" i="12"/>
  <c r="E1960" i="12"/>
  <c r="Y1959" i="12"/>
  <c r="B1994" i="14"/>
  <c r="B1993" i="15"/>
  <c r="B675" i="14"/>
  <c r="B674" i="15"/>
  <c r="B2207" i="15"/>
  <c r="B2208" i="14"/>
  <c r="E328" i="12"/>
  <c r="G328" i="12" s="1"/>
  <c r="Y328" i="12" s="1"/>
  <c r="D782" i="14"/>
  <c r="D783" i="14"/>
  <c r="Y625" i="12"/>
  <c r="G2643" i="12"/>
  <c r="I627" i="14" l="1"/>
  <c r="H627" i="14"/>
  <c r="J467" i="14"/>
  <c r="A468" i="14"/>
  <c r="J468" i="14" s="1"/>
  <c r="H755" i="14"/>
  <c r="I755" i="14"/>
  <c r="A1789" i="14"/>
  <c r="J1788" i="14"/>
  <c r="F524" i="14"/>
  <c r="J930" i="14"/>
  <c r="A931" i="14"/>
  <c r="AB607" i="12"/>
  <c r="C523" i="14" s="1"/>
  <c r="C523" i="15" s="1"/>
  <c r="N523" i="14"/>
  <c r="E523" i="14"/>
  <c r="H169" i="12"/>
  <c r="AA169" i="12"/>
  <c r="J1235" i="14"/>
  <c r="A1236" i="14"/>
  <c r="J673" i="14"/>
  <c r="A674" i="14"/>
  <c r="A2212" i="14"/>
  <c r="J2211" i="14"/>
  <c r="N138" i="14"/>
  <c r="E138" i="14"/>
  <c r="Z731" i="12"/>
  <c r="F732" i="12"/>
  <c r="P731" i="12"/>
  <c r="AC731" i="12" s="1"/>
  <c r="K628" i="14" s="1"/>
  <c r="D628" i="15" s="1"/>
  <c r="A1593" i="14"/>
  <c r="J1592" i="14"/>
  <c r="J795" i="14"/>
  <c r="A796" i="14"/>
  <c r="J2445" i="14"/>
  <c r="A2446" i="14"/>
  <c r="J1406" i="14"/>
  <c r="A1407" i="14"/>
  <c r="Z608" i="12"/>
  <c r="AB608" i="12" s="1"/>
  <c r="C524" i="14" s="1"/>
  <c r="C524" i="15" s="1"/>
  <c r="F609" i="12"/>
  <c r="AA609" i="12" s="1"/>
  <c r="P608" i="12"/>
  <c r="AC608" i="12" s="1"/>
  <c r="K524" i="14" s="1"/>
  <c r="D524" i="15" s="1"/>
  <c r="A1082" i="14"/>
  <c r="J1081" i="14"/>
  <c r="H756" i="14"/>
  <c r="I756" i="14"/>
  <c r="AB2152" i="12"/>
  <c r="C1939" i="14" s="1"/>
  <c r="C1939" i="15" s="1"/>
  <c r="E1939" i="14"/>
  <c r="N1939" i="14"/>
  <c r="H2153" i="12"/>
  <c r="AA2153" i="12"/>
  <c r="F1940" i="14" s="1"/>
  <c r="P877" i="12"/>
  <c r="AC877" i="12" s="1"/>
  <c r="K757" i="14" s="1"/>
  <c r="D757" i="15" s="1"/>
  <c r="Z877" i="12"/>
  <c r="F878" i="12"/>
  <c r="AA878" i="12" s="1"/>
  <c r="F758" i="14" s="1"/>
  <c r="I1026" i="14"/>
  <c r="H1026" i="14"/>
  <c r="P1175" i="12"/>
  <c r="AC1175" i="12" s="1"/>
  <c r="K1027" i="14" s="1"/>
  <c r="D1027" i="15" s="1"/>
  <c r="F1176" i="12"/>
  <c r="Z1175" i="12"/>
  <c r="M634" i="12"/>
  <c r="N634" i="12" s="1"/>
  <c r="O633" i="12"/>
  <c r="N1734" i="14"/>
  <c r="AB1934" i="12"/>
  <c r="C1734" i="14" s="1"/>
  <c r="C1734" i="15" s="1"/>
  <c r="E1734" i="14"/>
  <c r="AA396" i="12"/>
  <c r="H396" i="12"/>
  <c r="F1548" i="14"/>
  <c r="O1208" i="12"/>
  <c r="M1209" i="12"/>
  <c r="N1209" i="12" s="1"/>
  <c r="M2184" i="12"/>
  <c r="N2184" i="12" s="1"/>
  <c r="O2183" i="12"/>
  <c r="AA1018" i="12"/>
  <c r="F883" i="14" s="1"/>
  <c r="H1018" i="12"/>
  <c r="P1347" i="12"/>
  <c r="AC1347" i="12" s="1"/>
  <c r="K1188" i="14" s="1"/>
  <c r="D1188" i="15" s="1"/>
  <c r="F1348" i="12"/>
  <c r="Z1347" i="12"/>
  <c r="M427" i="12"/>
  <c r="N427" i="12" s="1"/>
  <c r="O426" i="12"/>
  <c r="A1992" i="14"/>
  <c r="J1991" i="14"/>
  <c r="A561" i="14"/>
  <c r="J560" i="14"/>
  <c r="F487" i="12"/>
  <c r="P486" i="12"/>
  <c r="AC486" i="12" s="1"/>
  <c r="K413" i="14" s="1"/>
  <c r="D413" i="15" s="1"/>
  <c r="Z486" i="12"/>
  <c r="M2654" i="12"/>
  <c r="N2654" i="12" s="1"/>
  <c r="O2653" i="12"/>
  <c r="H2387" i="14"/>
  <c r="I2387" i="14"/>
  <c r="E1356" i="14"/>
  <c r="N1356" i="14"/>
  <c r="AB1524" i="12"/>
  <c r="C1356" i="14" s="1"/>
  <c r="C1356" i="15" s="1"/>
  <c r="N2158" i="14"/>
  <c r="E2158" i="14"/>
  <c r="AB2382" i="12"/>
  <c r="C2158" i="14" s="1"/>
  <c r="C2158" i="15" s="1"/>
  <c r="M1380" i="12"/>
  <c r="N1380" i="12" s="1"/>
  <c r="O1379" i="12"/>
  <c r="O761" i="12"/>
  <c r="M762" i="12"/>
  <c r="N762" i="12" s="1"/>
  <c r="M523" i="12"/>
  <c r="N523" i="12" s="1"/>
  <c r="O522" i="12"/>
  <c r="H1935" i="12"/>
  <c r="AA1935" i="12"/>
  <c r="F1735" i="14" s="1"/>
  <c r="O1556" i="12"/>
  <c r="M1557" i="12"/>
  <c r="N1557" i="12" s="1"/>
  <c r="I412" i="14"/>
  <c r="H412" i="14"/>
  <c r="AB395" i="12"/>
  <c r="C334" i="14" s="1"/>
  <c r="C334" i="15" s="1"/>
  <c r="E334" i="14"/>
  <c r="N334" i="14"/>
  <c r="Z1733" i="12"/>
  <c r="AB1733" i="12" s="1"/>
  <c r="C1548" i="14" s="1"/>
  <c r="C1548" i="15" s="1"/>
  <c r="F1734" i="12"/>
  <c r="P1733" i="12"/>
  <c r="AC1733" i="12" s="1"/>
  <c r="K1548" i="14" s="1"/>
  <c r="D1548" i="15" s="1"/>
  <c r="P2621" i="12"/>
  <c r="AC2621" i="12" s="1"/>
  <c r="K2388" i="14" s="1"/>
  <c r="D2388" i="15" s="1"/>
  <c r="Z2621" i="12"/>
  <c r="F2622" i="12"/>
  <c r="O2414" i="12"/>
  <c r="M2415" i="12"/>
  <c r="N2415" i="12" s="1"/>
  <c r="M902" i="12"/>
  <c r="N902" i="12" s="1"/>
  <c r="O901" i="12"/>
  <c r="N882" i="14"/>
  <c r="E882" i="14"/>
  <c r="I1187" i="14"/>
  <c r="H1187" i="14"/>
  <c r="F413" i="14"/>
  <c r="AB486" i="12"/>
  <c r="C413" i="14" s="1"/>
  <c r="C413" i="15" s="1"/>
  <c r="H1547" i="14"/>
  <c r="I1547" i="14"/>
  <c r="M1050" i="12"/>
  <c r="N1050" i="12" s="1"/>
  <c r="O1049" i="12"/>
  <c r="O1967" i="12"/>
  <c r="M1968" i="12"/>
  <c r="N1968" i="12" s="1"/>
  <c r="AA1525" i="12"/>
  <c r="F1357" i="14" s="1"/>
  <c r="H1525" i="12"/>
  <c r="H2383" i="12"/>
  <c r="AA2383" i="12"/>
  <c r="M1758" i="12"/>
  <c r="N1758" i="12" s="1"/>
  <c r="O1757" i="12"/>
  <c r="B563" i="14"/>
  <c r="B562" i="15"/>
  <c r="G736" i="12"/>
  <c r="Y736" i="12" s="1"/>
  <c r="E234" i="12"/>
  <c r="AA234" i="12" s="1"/>
  <c r="F196" i="14" s="1"/>
  <c r="Y233" i="12"/>
  <c r="G234" i="12"/>
  <c r="Y498" i="12"/>
  <c r="E499" i="12"/>
  <c r="D632" i="14"/>
  <c r="G2175" i="12"/>
  <c r="Y2175" i="12" s="1"/>
  <c r="G1041" i="12"/>
  <c r="Y1041" i="12" s="1"/>
  <c r="D906" i="14" s="1"/>
  <c r="D1365" i="14"/>
  <c r="G1534" i="12"/>
  <c r="G1369" i="12"/>
  <c r="Y1369" i="12" s="1"/>
  <c r="D1210" i="14" s="1"/>
  <c r="F266" i="14"/>
  <c r="N265" i="14"/>
  <c r="E265" i="14"/>
  <c r="H312" i="12"/>
  <c r="D784" i="14"/>
  <c r="D541" i="14"/>
  <c r="E329" i="12"/>
  <c r="B2209" i="14"/>
  <c r="B2208" i="15"/>
  <c r="B675" i="15"/>
  <c r="B676" i="14"/>
  <c r="B1995" i="14"/>
  <c r="B1994" i="15"/>
  <c r="B1587" i="15"/>
  <c r="B1588" i="14"/>
  <c r="B1234" i="14"/>
  <c r="B1233" i="15"/>
  <c r="E410" i="12"/>
  <c r="Y409" i="12"/>
  <c r="B1406" i="14"/>
  <c r="B1405" i="15"/>
  <c r="B928" i="14"/>
  <c r="B927" i="15"/>
  <c r="B1076" i="14"/>
  <c r="B1075" i="15"/>
  <c r="G1960" i="12"/>
  <c r="G1752" i="12"/>
  <c r="G2405" i="12"/>
  <c r="E2644" i="12"/>
  <c r="Y2643" i="12"/>
  <c r="D282" i="14"/>
  <c r="D283" i="14" s="1"/>
  <c r="Y329" i="12"/>
  <c r="D1759" i="14"/>
  <c r="D1566" i="14"/>
  <c r="B1782" i="15"/>
  <c r="B1783" i="14"/>
  <c r="B459" i="15"/>
  <c r="B460" i="14"/>
  <c r="D542" i="14"/>
  <c r="E627" i="12"/>
  <c r="G627" i="12" s="1"/>
  <c r="D1209" i="14"/>
  <c r="D2180" i="14"/>
  <c r="E1201" i="12"/>
  <c r="G1201" i="12" s="1"/>
  <c r="Y1201" i="12" s="1"/>
  <c r="Y1200" i="12"/>
  <c r="N207" i="14"/>
  <c r="Z246" i="12"/>
  <c r="E905" i="12"/>
  <c r="G905" i="12" s="1"/>
  <c r="B793" i="14"/>
  <c r="B792" i="15"/>
  <c r="B2441" i="14"/>
  <c r="B2440" i="15"/>
  <c r="F525" i="14" l="1"/>
  <c r="A675" i="14"/>
  <c r="J674" i="14"/>
  <c r="F139" i="14"/>
  <c r="E737" i="12"/>
  <c r="J1082" i="14"/>
  <c r="A1083" i="14"/>
  <c r="H609" i="12"/>
  <c r="J2446" i="14"/>
  <c r="A2447" i="14"/>
  <c r="H732" i="12"/>
  <c r="AA732" i="12"/>
  <c r="F170" i="12"/>
  <c r="P169" i="12"/>
  <c r="AC169" i="12" s="1"/>
  <c r="K139" i="14" s="1"/>
  <c r="D139" i="15" s="1"/>
  <c r="Z169" i="12"/>
  <c r="E1370" i="12"/>
  <c r="E2176" i="12"/>
  <c r="E524" i="14"/>
  <c r="N524" i="14"/>
  <c r="A1594" i="14"/>
  <c r="J1593" i="14"/>
  <c r="N628" i="14"/>
  <c r="E628" i="14"/>
  <c r="AB731" i="12"/>
  <c r="C628" i="14" s="1"/>
  <c r="C628" i="15" s="1"/>
  <c r="J2212" i="14"/>
  <c r="A2213" i="14"/>
  <c r="A1237" i="14"/>
  <c r="J1236" i="14"/>
  <c r="I524" i="14"/>
  <c r="H523" i="14"/>
  <c r="I523" i="14"/>
  <c r="H524" i="14"/>
  <c r="A932" i="14"/>
  <c r="J931" i="14"/>
  <c r="J1407" i="14"/>
  <c r="A1408" i="14"/>
  <c r="A797" i="14"/>
  <c r="J796" i="14"/>
  <c r="I138" i="14"/>
  <c r="H138" i="14"/>
  <c r="A1790" i="14"/>
  <c r="J1789" i="14"/>
  <c r="H878" i="12"/>
  <c r="N757" i="14"/>
  <c r="E757" i="14"/>
  <c r="AB877" i="12"/>
  <c r="C757" i="14" s="1"/>
  <c r="C757" i="15" s="1"/>
  <c r="P2153" i="12"/>
  <c r="AC2153" i="12" s="1"/>
  <c r="K1940" i="14" s="1"/>
  <c r="D1940" i="15" s="1"/>
  <c r="Z2153" i="12"/>
  <c r="F2154" i="12"/>
  <c r="I1939" i="14"/>
  <c r="H1939" i="14"/>
  <c r="AB1175" i="12"/>
  <c r="C1027" i="14" s="1"/>
  <c r="C1027" i="15" s="1"/>
  <c r="E1027" i="14"/>
  <c r="N1027" i="14"/>
  <c r="H1176" i="12"/>
  <c r="AA1176" i="12"/>
  <c r="F1028" i="14" s="1"/>
  <c r="F2159" i="14"/>
  <c r="Z1525" i="12"/>
  <c r="F1526" i="12"/>
  <c r="P1525" i="12"/>
  <c r="AC1525" i="12" s="1"/>
  <c r="K1357" i="14" s="1"/>
  <c r="D1357" i="15" s="1"/>
  <c r="O1968" i="12"/>
  <c r="M1969" i="12"/>
  <c r="N1969" i="12" s="1"/>
  <c r="I882" i="14"/>
  <c r="H882" i="14"/>
  <c r="O2415" i="12"/>
  <c r="M2416" i="12"/>
  <c r="N2416" i="12" s="1"/>
  <c r="H2622" i="12"/>
  <c r="AA2622" i="12"/>
  <c r="F2389" i="14" s="1"/>
  <c r="AA1734" i="12"/>
  <c r="F1549" i="14" s="1"/>
  <c r="H1734" i="12"/>
  <c r="Z1935" i="12"/>
  <c r="P1935" i="12"/>
  <c r="AC1935" i="12" s="1"/>
  <c r="K1735" i="14" s="1"/>
  <c r="D1735" i="15" s="1"/>
  <c r="F1936" i="12"/>
  <c r="M524" i="12"/>
  <c r="N524" i="12" s="1"/>
  <c r="O523" i="12"/>
  <c r="M763" i="12"/>
  <c r="N763" i="12" s="1"/>
  <c r="O762" i="12"/>
  <c r="N413" i="14"/>
  <c r="E413" i="14"/>
  <c r="E1188" i="14"/>
  <c r="N1188" i="14"/>
  <c r="AB1347" i="12"/>
  <c r="C1188" i="14" s="1"/>
  <c r="C1188" i="15" s="1"/>
  <c r="O2184" i="12"/>
  <c r="M2185" i="12"/>
  <c r="N2185" i="12" s="1"/>
  <c r="M1210" i="12"/>
  <c r="N1210" i="12" s="1"/>
  <c r="O1209" i="12"/>
  <c r="P396" i="12"/>
  <c r="AC396" i="12" s="1"/>
  <c r="K335" i="14" s="1"/>
  <c r="D335" i="15" s="1"/>
  <c r="F397" i="12"/>
  <c r="Z396" i="12"/>
  <c r="I1734" i="14"/>
  <c r="H1734" i="14"/>
  <c r="O634" i="12"/>
  <c r="M635" i="12"/>
  <c r="N635" i="12" s="1"/>
  <c r="M1759" i="12"/>
  <c r="N1759" i="12" s="1"/>
  <c r="O1758" i="12"/>
  <c r="F2384" i="12"/>
  <c r="P2383" i="12"/>
  <c r="AC2383" i="12" s="1"/>
  <c r="K2159" i="14" s="1"/>
  <c r="D2159" i="15" s="1"/>
  <c r="Z2383" i="12"/>
  <c r="M1051" i="12"/>
  <c r="N1051" i="12" s="1"/>
  <c r="O1050" i="12"/>
  <c r="M903" i="12"/>
  <c r="N903" i="12" s="1"/>
  <c r="O902" i="12"/>
  <c r="N2388" i="14"/>
  <c r="E2388" i="14"/>
  <c r="AB2621" i="12"/>
  <c r="C2388" i="14" s="1"/>
  <c r="C2388" i="15" s="1"/>
  <c r="N1548" i="14"/>
  <c r="E1548" i="14"/>
  <c r="I334" i="14"/>
  <c r="H334" i="14"/>
  <c r="M1558" i="12"/>
  <c r="N1558" i="12" s="1"/>
  <c r="O1557" i="12"/>
  <c r="O1380" i="12"/>
  <c r="M1381" i="12"/>
  <c r="N1381" i="12" s="1"/>
  <c r="H2158" i="14"/>
  <c r="I2158" i="14"/>
  <c r="H1356" i="14"/>
  <c r="I1356" i="14"/>
  <c r="M2655" i="12"/>
  <c r="N2655" i="12" s="1"/>
  <c r="O2654" i="12"/>
  <c r="H487" i="12"/>
  <c r="AA487" i="12"/>
  <c r="A562" i="14"/>
  <c r="J561" i="14"/>
  <c r="A1993" i="14"/>
  <c r="J1992" i="14"/>
  <c r="M428" i="12"/>
  <c r="N428" i="12" s="1"/>
  <c r="O427" i="12"/>
  <c r="AA1348" i="12"/>
  <c r="F1189" i="14" s="1"/>
  <c r="H1348" i="12"/>
  <c r="P1018" i="12"/>
  <c r="AC1018" i="12" s="1"/>
  <c r="K883" i="14" s="1"/>
  <c r="D883" i="15" s="1"/>
  <c r="F1019" i="12"/>
  <c r="Z1018" i="12"/>
  <c r="F335" i="14"/>
  <c r="AB396" i="12"/>
  <c r="C335" i="14" s="1"/>
  <c r="C335" i="15" s="1"/>
  <c r="B564" i="14"/>
  <c r="B563" i="15"/>
  <c r="E1042" i="12"/>
  <c r="G1042" i="12" s="1"/>
  <c r="Y234" i="12"/>
  <c r="E235" i="12"/>
  <c r="E195" i="14"/>
  <c r="D195" i="14"/>
  <c r="AB233" i="12"/>
  <c r="C195" i="14" s="1"/>
  <c r="C195" i="15" s="1"/>
  <c r="D425" i="14"/>
  <c r="D633" i="14"/>
  <c r="G737" i="12"/>
  <c r="G499" i="12"/>
  <c r="G2644" i="12"/>
  <c r="E2645" i="12" s="1"/>
  <c r="G2645" i="12" s="1"/>
  <c r="Y2645" i="12" s="1"/>
  <c r="G2176" i="12"/>
  <c r="Y2176" i="12" s="1"/>
  <c r="D1963" i="14" s="1"/>
  <c r="E1535" i="12"/>
  <c r="G1535" i="12" s="1"/>
  <c r="Y1535" i="12" s="1"/>
  <c r="Y1534" i="12"/>
  <c r="F313" i="12"/>
  <c r="AA313" i="12" s="1"/>
  <c r="P312" i="12"/>
  <c r="AC312" i="12" s="1"/>
  <c r="K266" i="14" s="1"/>
  <c r="D266" i="15" s="1"/>
  <c r="H313" i="12"/>
  <c r="Z313" i="12" s="1"/>
  <c r="Z312" i="12"/>
  <c r="H265" i="14"/>
  <c r="I265" i="14"/>
  <c r="D1053" i="14"/>
  <c r="E906" i="12"/>
  <c r="G906" i="12" s="1"/>
  <c r="Y905" i="12"/>
  <c r="D1962" i="14"/>
  <c r="D1052" i="14"/>
  <c r="D2410" i="14"/>
  <c r="E2406" i="12"/>
  <c r="Y2405" i="12"/>
  <c r="E1961" i="12"/>
  <c r="Y1960" i="12"/>
  <c r="B1077" i="14"/>
  <c r="B1076" i="15"/>
  <c r="B929" i="14"/>
  <c r="B928" i="15"/>
  <c r="B1407" i="14"/>
  <c r="B1406" i="15"/>
  <c r="B1234" i="15"/>
  <c r="B1235" i="14"/>
  <c r="B1995" i="15"/>
  <c r="B1996" i="14"/>
  <c r="B2210" i="14"/>
  <c r="B2209" i="15"/>
  <c r="G1370" i="12"/>
  <c r="G410" i="12"/>
  <c r="B2442" i="14"/>
  <c r="B2441" i="15"/>
  <c r="B793" i="15"/>
  <c r="B794" i="14"/>
  <c r="J33" i="20"/>
  <c r="N208" i="14"/>
  <c r="F33" i="20"/>
  <c r="G33" i="20"/>
  <c r="L33" i="20"/>
  <c r="E33" i="20"/>
  <c r="D33" i="20"/>
  <c r="C33" i="20"/>
  <c r="I33" i="20"/>
  <c r="N33" i="20"/>
  <c r="E1202" i="12"/>
  <c r="E628" i="12"/>
  <c r="E2177" i="12"/>
  <c r="G2177" i="12" s="1"/>
  <c r="Y2177" i="12" s="1"/>
  <c r="B460" i="15"/>
  <c r="B461" i="14"/>
  <c r="B1783" i="15"/>
  <c r="B1784" i="14"/>
  <c r="E1753" i="12"/>
  <c r="Y1752" i="12"/>
  <c r="D348" i="14"/>
  <c r="B1589" i="14"/>
  <c r="B1588" i="15"/>
  <c r="B677" i="14"/>
  <c r="B676" i="15"/>
  <c r="Y627" i="12"/>
  <c r="Y2644" i="12"/>
  <c r="J1790" i="14" l="1"/>
  <c r="A1791" i="14"/>
  <c r="J797" i="14"/>
  <c r="A798" i="14"/>
  <c r="A1595" i="14"/>
  <c r="J1594" i="14"/>
  <c r="H170" i="12"/>
  <c r="AA170" i="12"/>
  <c r="A676" i="14"/>
  <c r="J675" i="14"/>
  <c r="J1408" i="14"/>
  <c r="A1409" i="14"/>
  <c r="H628" i="14"/>
  <c r="I628" i="14"/>
  <c r="N139" i="14"/>
  <c r="E139" i="14"/>
  <c r="F629" i="14"/>
  <c r="AB732" i="12"/>
  <c r="C629" i="14" s="1"/>
  <c r="C629" i="15" s="1"/>
  <c r="P609" i="12"/>
  <c r="AC609" i="12" s="1"/>
  <c r="K525" i="14" s="1"/>
  <c r="D525" i="15" s="1"/>
  <c r="F610" i="12"/>
  <c r="AA610" i="12" s="1"/>
  <c r="Z609" i="12"/>
  <c r="J2213" i="14"/>
  <c r="A2214" i="14"/>
  <c r="F733" i="12"/>
  <c r="P732" i="12"/>
  <c r="AC732" i="12" s="1"/>
  <c r="K629" i="14" s="1"/>
  <c r="D629" i="15" s="1"/>
  <c r="Z732" i="12"/>
  <c r="A1084" i="14"/>
  <c r="J1083" i="14"/>
  <c r="J932" i="14"/>
  <c r="A933" i="14"/>
  <c r="J1237" i="14"/>
  <c r="A1238" i="14"/>
  <c r="AB169" i="12"/>
  <c r="C139" i="14" s="1"/>
  <c r="C139" i="15" s="1"/>
  <c r="A2448" i="14"/>
  <c r="J2447" i="14"/>
  <c r="AA2154" i="12"/>
  <c r="F1941" i="14" s="1"/>
  <c r="H2154" i="12"/>
  <c r="H757" i="14"/>
  <c r="I757" i="14"/>
  <c r="Z878" i="12"/>
  <c r="P878" i="12"/>
  <c r="AC878" i="12" s="1"/>
  <c r="K758" i="14" s="1"/>
  <c r="D758" i="15" s="1"/>
  <c r="F879" i="12"/>
  <c r="AA879" i="12" s="1"/>
  <c r="F759" i="14" s="1"/>
  <c r="H879" i="12"/>
  <c r="Z879" i="12" s="1"/>
  <c r="N1940" i="14"/>
  <c r="E1940" i="14"/>
  <c r="AB2153" i="12"/>
  <c r="C1940" i="14" s="1"/>
  <c r="C1940" i="15" s="1"/>
  <c r="P1176" i="12"/>
  <c r="AC1176" i="12" s="1"/>
  <c r="K1028" i="14" s="1"/>
  <c r="D1028" i="15" s="1"/>
  <c r="F1177" i="12"/>
  <c r="AA1177" i="12" s="1"/>
  <c r="F1029" i="14" s="1"/>
  <c r="Z1176" i="12"/>
  <c r="H1027" i="14"/>
  <c r="I1027" i="14"/>
  <c r="N883" i="14"/>
  <c r="AB1018" i="12"/>
  <c r="C883" i="14" s="1"/>
  <c r="C883" i="15" s="1"/>
  <c r="E883" i="14"/>
  <c r="M429" i="12"/>
  <c r="N429" i="12" s="1"/>
  <c r="O428" i="12"/>
  <c r="F414" i="14"/>
  <c r="O1381" i="12"/>
  <c r="M1382" i="12"/>
  <c r="N1382" i="12" s="1"/>
  <c r="H1548" i="14"/>
  <c r="I1548" i="14"/>
  <c r="O903" i="12"/>
  <c r="M904" i="12"/>
  <c r="N904" i="12" s="1"/>
  <c r="M1052" i="12"/>
  <c r="N1052" i="12" s="1"/>
  <c r="O1051" i="12"/>
  <c r="O635" i="12"/>
  <c r="M636" i="12"/>
  <c r="N636" i="12" s="1"/>
  <c r="N335" i="14"/>
  <c r="E335" i="14"/>
  <c r="M1211" i="12"/>
  <c r="N1211" i="12" s="1"/>
  <c r="O1210" i="12"/>
  <c r="H413" i="14"/>
  <c r="I413" i="14"/>
  <c r="AA1936" i="12"/>
  <c r="H1936" i="12"/>
  <c r="N1735" i="14"/>
  <c r="AB1935" i="12"/>
  <c r="C1735" i="14" s="1"/>
  <c r="C1735" i="15" s="1"/>
  <c r="E1735" i="14"/>
  <c r="P2622" i="12"/>
  <c r="AC2622" i="12" s="1"/>
  <c r="K2389" i="14" s="1"/>
  <c r="D2389" i="15" s="1"/>
  <c r="Z2622" i="12"/>
  <c r="F2623" i="12"/>
  <c r="H1526" i="12"/>
  <c r="AA1526" i="12"/>
  <c r="H1019" i="12"/>
  <c r="AA1019" i="12"/>
  <c r="F884" i="14" s="1"/>
  <c r="F1349" i="12"/>
  <c r="Z1348" i="12"/>
  <c r="P1348" i="12"/>
  <c r="AC1348" i="12" s="1"/>
  <c r="K1189" i="14" s="1"/>
  <c r="D1189" i="15" s="1"/>
  <c r="A1994" i="14"/>
  <c r="J1993" i="14"/>
  <c r="A563" i="14"/>
  <c r="J562" i="14"/>
  <c r="F488" i="12"/>
  <c r="P487" i="12"/>
  <c r="AC487" i="12" s="1"/>
  <c r="K414" i="14" s="1"/>
  <c r="D414" i="15" s="1"/>
  <c r="Z487" i="12"/>
  <c r="O2655" i="12"/>
  <c r="M2656" i="12"/>
  <c r="N2656" i="12" s="1"/>
  <c r="O1558" i="12"/>
  <c r="M1559" i="12"/>
  <c r="N1559" i="12" s="1"/>
  <c r="H2388" i="14"/>
  <c r="I2388" i="14"/>
  <c r="E2159" i="14"/>
  <c r="N2159" i="14"/>
  <c r="AA2384" i="12"/>
  <c r="F2160" i="14" s="1"/>
  <c r="H2384" i="12"/>
  <c r="M1760" i="12"/>
  <c r="N1760" i="12" s="1"/>
  <c r="O1759" i="12"/>
  <c r="AA397" i="12"/>
  <c r="F336" i="14" s="1"/>
  <c r="H397" i="12"/>
  <c r="O2185" i="12"/>
  <c r="M2186" i="12"/>
  <c r="N2186" i="12" s="1"/>
  <c r="H1188" i="14"/>
  <c r="I1188" i="14"/>
  <c r="O763" i="12"/>
  <c r="M764" i="12"/>
  <c r="N764" i="12" s="1"/>
  <c r="M525" i="12"/>
  <c r="N525" i="12" s="1"/>
  <c r="O524" i="12"/>
  <c r="F1735" i="12"/>
  <c r="Z1734" i="12"/>
  <c r="P1734" i="12"/>
  <c r="AC1734" i="12" s="1"/>
  <c r="K1549" i="14" s="1"/>
  <c r="D1549" i="15" s="1"/>
  <c r="O2416" i="12"/>
  <c r="M2417" i="12"/>
  <c r="N2417" i="12" s="1"/>
  <c r="M1970" i="12"/>
  <c r="N1970" i="12" s="1"/>
  <c r="O1969" i="12"/>
  <c r="E1357" i="14"/>
  <c r="AB1525" i="12"/>
  <c r="C1357" i="14" s="1"/>
  <c r="C1357" i="15" s="1"/>
  <c r="N1357" i="14"/>
  <c r="AB2383" i="12"/>
  <c r="C2159" i="14" s="1"/>
  <c r="C2159" i="15" s="1"/>
  <c r="B565" i="14"/>
  <c r="B564" i="15"/>
  <c r="I195" i="14"/>
  <c r="H195" i="14"/>
  <c r="E196" i="14"/>
  <c r="D196" i="14"/>
  <c r="AB234" i="12"/>
  <c r="C196" i="14" s="1"/>
  <c r="C196" i="15" s="1"/>
  <c r="AA235" i="12"/>
  <c r="F197" i="14" s="1"/>
  <c r="G235" i="12"/>
  <c r="E738" i="12"/>
  <c r="Y737" i="12"/>
  <c r="E500" i="12"/>
  <c r="Y499" i="12"/>
  <c r="G1961" i="12"/>
  <c r="Y1961" i="12" s="1"/>
  <c r="D1761" i="14" s="1"/>
  <c r="G1753" i="12"/>
  <c r="Y1753" i="12" s="1"/>
  <c r="D1568" i="14" s="1"/>
  <c r="D1367" i="14"/>
  <c r="D1366" i="14"/>
  <c r="E1536" i="12"/>
  <c r="N267" i="14"/>
  <c r="E267" i="14"/>
  <c r="P313" i="12"/>
  <c r="AC313" i="12" s="1"/>
  <c r="K267" i="14" s="1"/>
  <c r="D267" i="15" s="1"/>
  <c r="F314" i="12"/>
  <c r="AA314" i="12" s="1"/>
  <c r="F268" i="14" s="1"/>
  <c r="F267" i="14"/>
  <c r="AB313" i="12"/>
  <c r="C267" i="14" s="1"/>
  <c r="C267" i="15" s="1"/>
  <c r="E266" i="14"/>
  <c r="N266" i="14"/>
  <c r="AB312" i="12"/>
  <c r="C266" i="14" s="1"/>
  <c r="C266" i="15" s="1"/>
  <c r="E907" i="12"/>
  <c r="G907" i="12" s="1"/>
  <c r="Y906" i="12"/>
  <c r="D1964" i="14"/>
  <c r="D543" i="14"/>
  <c r="E1043" i="12"/>
  <c r="Y1042" i="12"/>
  <c r="B1784" i="15"/>
  <c r="B1785" i="14"/>
  <c r="B462" i="14"/>
  <c r="B461" i="15"/>
  <c r="B2443" i="14"/>
  <c r="B2442" i="15"/>
  <c r="E411" i="12"/>
  <c r="Y410" i="12"/>
  <c r="E1371" i="12"/>
  <c r="G1371" i="12" s="1"/>
  <c r="Y1371" i="12" s="1"/>
  <c r="Y1370" i="12"/>
  <c r="B2211" i="14"/>
  <c r="B2210" i="15"/>
  <c r="B1407" i="15"/>
  <c r="B1408" i="14"/>
  <c r="B930" i="14"/>
  <c r="B929" i="15"/>
  <c r="B1078" i="14"/>
  <c r="B1077" i="15"/>
  <c r="D1760" i="14"/>
  <c r="G628" i="12"/>
  <c r="G1202" i="12"/>
  <c r="G2406" i="12"/>
  <c r="D2411" i="14"/>
  <c r="B677" i="15"/>
  <c r="B678" i="14"/>
  <c r="B1590" i="14"/>
  <c r="B1589" i="15"/>
  <c r="D1567" i="14"/>
  <c r="E1754" i="12"/>
  <c r="G1754" i="12" s="1"/>
  <c r="Y1754" i="12" s="1"/>
  <c r="E2178" i="12"/>
  <c r="B795" i="14"/>
  <c r="B794" i="15"/>
  <c r="B1997" i="14"/>
  <c r="B1996" i="15"/>
  <c r="B1236" i="14"/>
  <c r="B1235" i="15"/>
  <c r="E1962" i="12"/>
  <c r="D2181" i="14"/>
  <c r="D2412" i="14"/>
  <c r="E2646" i="12"/>
  <c r="D785" i="14"/>
  <c r="J2214" i="14" l="1"/>
  <c r="A2215" i="14"/>
  <c r="F140" i="14"/>
  <c r="AB170" i="12"/>
  <c r="C140" i="14" s="1"/>
  <c r="C140" i="15" s="1"/>
  <c r="A2449" i="14"/>
  <c r="J2448" i="14"/>
  <c r="H610" i="12"/>
  <c r="F171" i="12"/>
  <c r="P170" i="12"/>
  <c r="AC170" i="12" s="1"/>
  <c r="K140" i="14" s="1"/>
  <c r="D140" i="15" s="1"/>
  <c r="Z170" i="12"/>
  <c r="A799" i="14"/>
  <c r="J798" i="14"/>
  <c r="J933" i="14"/>
  <c r="A934" i="14"/>
  <c r="A1085" i="14"/>
  <c r="J1084" i="14"/>
  <c r="H733" i="12"/>
  <c r="AA733" i="12"/>
  <c r="F526" i="14"/>
  <c r="H139" i="14"/>
  <c r="I139" i="14"/>
  <c r="J676" i="14"/>
  <c r="A677" i="14"/>
  <c r="A1792" i="14"/>
  <c r="J1791" i="14"/>
  <c r="A1239" i="14"/>
  <c r="J1238" i="14"/>
  <c r="N629" i="14"/>
  <c r="E629" i="14"/>
  <c r="N525" i="14"/>
  <c r="E525" i="14"/>
  <c r="AB609" i="12"/>
  <c r="C525" i="14" s="1"/>
  <c r="C525" i="15" s="1"/>
  <c r="J1409" i="14"/>
  <c r="A1410" i="14"/>
  <c r="J1595" i="14"/>
  <c r="A1596" i="14"/>
  <c r="AB879" i="12"/>
  <c r="C759" i="14" s="1"/>
  <c r="C759" i="15" s="1"/>
  <c r="N759" i="14"/>
  <c r="E759" i="14"/>
  <c r="H1940" i="14"/>
  <c r="I1940" i="14"/>
  <c r="E758" i="14"/>
  <c r="N758" i="14"/>
  <c r="AB878" i="12"/>
  <c r="C758" i="14" s="1"/>
  <c r="C758" i="15" s="1"/>
  <c r="P879" i="12"/>
  <c r="AC879" i="12" s="1"/>
  <c r="K759" i="14" s="1"/>
  <c r="D759" i="15" s="1"/>
  <c r="F880" i="12"/>
  <c r="AA880" i="12" s="1"/>
  <c r="Z2154" i="12"/>
  <c r="F2155" i="12"/>
  <c r="P2154" i="12"/>
  <c r="AC2154" i="12" s="1"/>
  <c r="K1941" i="14" s="1"/>
  <c r="D1941" i="15" s="1"/>
  <c r="H1177" i="12"/>
  <c r="AB1176" i="12"/>
  <c r="C1028" i="14" s="1"/>
  <c r="C1028" i="15" s="1"/>
  <c r="N1028" i="14"/>
  <c r="E1028" i="14"/>
  <c r="H1357" i="14"/>
  <c r="I1357" i="14"/>
  <c r="M1971" i="12"/>
  <c r="N1971" i="12" s="1"/>
  <c r="O1970" i="12"/>
  <c r="AB1734" i="12"/>
  <c r="C1549" i="14" s="1"/>
  <c r="C1549" i="15" s="1"/>
  <c r="N1549" i="14"/>
  <c r="E1549" i="14"/>
  <c r="M765" i="12"/>
  <c r="N765" i="12" s="1"/>
  <c r="O764" i="12"/>
  <c r="M2187" i="12"/>
  <c r="N2187" i="12" s="1"/>
  <c r="O2186" i="12"/>
  <c r="F398" i="12"/>
  <c r="Z397" i="12"/>
  <c r="P397" i="12"/>
  <c r="AC397" i="12" s="1"/>
  <c r="K336" i="14" s="1"/>
  <c r="D336" i="15" s="1"/>
  <c r="F2385" i="12"/>
  <c r="P2384" i="12"/>
  <c r="AC2384" i="12" s="1"/>
  <c r="K2160" i="14" s="1"/>
  <c r="D2160" i="15" s="1"/>
  <c r="Z2384" i="12"/>
  <c r="O1559" i="12"/>
  <c r="M1560" i="12"/>
  <c r="N1560" i="12" s="1"/>
  <c r="M2657" i="12"/>
  <c r="N2657" i="12" s="1"/>
  <c r="O2656" i="12"/>
  <c r="N414" i="14"/>
  <c r="E414" i="14"/>
  <c r="AA1349" i="12"/>
  <c r="F1190" i="14" s="1"/>
  <c r="H1349" i="12"/>
  <c r="P1019" i="12"/>
  <c r="AC1019" i="12" s="1"/>
  <c r="K884" i="14" s="1"/>
  <c r="D884" i="15" s="1"/>
  <c r="F1020" i="12"/>
  <c r="Z1019" i="12"/>
  <c r="Z1526" i="12"/>
  <c r="F1527" i="12"/>
  <c r="P1526" i="12"/>
  <c r="AC1526" i="12" s="1"/>
  <c r="K1358" i="14" s="1"/>
  <c r="D1358" i="15" s="1"/>
  <c r="N2389" i="14"/>
  <c r="AB2622" i="12"/>
  <c r="C2389" i="14" s="1"/>
  <c r="C2389" i="15" s="1"/>
  <c r="E2389" i="14"/>
  <c r="H1735" i="14"/>
  <c r="I1735" i="14"/>
  <c r="F1736" i="14"/>
  <c r="M1212" i="12"/>
  <c r="N1212" i="12" s="1"/>
  <c r="O1211" i="12"/>
  <c r="M1053" i="12"/>
  <c r="N1053" i="12" s="1"/>
  <c r="O1052" i="12"/>
  <c r="O429" i="12"/>
  <c r="M430" i="12"/>
  <c r="M431" i="12" s="1"/>
  <c r="M2418" i="12"/>
  <c r="N2418" i="12" s="1"/>
  <c r="O2417" i="12"/>
  <c r="AA1735" i="12"/>
  <c r="F1550" i="14" s="1"/>
  <c r="H1735" i="12"/>
  <c r="M526" i="12"/>
  <c r="N526" i="12" s="1"/>
  <c r="O525" i="12"/>
  <c r="M1761" i="12"/>
  <c r="N1761" i="12" s="1"/>
  <c r="O1760" i="12"/>
  <c r="I2159" i="14"/>
  <c r="H2159" i="14"/>
  <c r="H488" i="12"/>
  <c r="AA488" i="12"/>
  <c r="A564" i="14"/>
  <c r="J563" i="14"/>
  <c r="A1995" i="14"/>
  <c r="J1994" i="14"/>
  <c r="N1189" i="14"/>
  <c r="AB1348" i="12"/>
  <c r="C1189" i="14" s="1"/>
  <c r="C1189" i="15" s="1"/>
  <c r="E1189" i="14"/>
  <c r="F1358" i="14"/>
  <c r="AB1526" i="12"/>
  <c r="C1358" i="14" s="1"/>
  <c r="C1358" i="15" s="1"/>
  <c r="AA2623" i="12"/>
  <c r="F2390" i="14" s="1"/>
  <c r="H2623" i="12"/>
  <c r="F1937" i="12"/>
  <c r="AA1937" i="12" s="1"/>
  <c r="F1737" i="14" s="1"/>
  <c r="Z1936" i="12"/>
  <c r="P1936" i="12"/>
  <c r="AC1936" i="12" s="1"/>
  <c r="K1736" i="14" s="1"/>
  <c r="D1736" i="15" s="1"/>
  <c r="H335" i="14"/>
  <c r="I335" i="14"/>
  <c r="M637" i="12"/>
  <c r="N637" i="12" s="1"/>
  <c r="O636" i="12"/>
  <c r="M905" i="12"/>
  <c r="N905" i="12" s="1"/>
  <c r="O904" i="12"/>
  <c r="O1382" i="12"/>
  <c r="M1383" i="12"/>
  <c r="N1383" i="12" s="1"/>
  <c r="H883" i="14"/>
  <c r="I883" i="14"/>
  <c r="AB487" i="12"/>
  <c r="C414" i="14" s="1"/>
  <c r="C414" i="15" s="1"/>
  <c r="B565" i="15"/>
  <c r="B566" i="14"/>
  <c r="E236" i="12"/>
  <c r="Y235" i="12"/>
  <c r="H196" i="14"/>
  <c r="I196" i="14"/>
  <c r="H314" i="12"/>
  <c r="P314" i="12" s="1"/>
  <c r="AC314" i="12" s="1"/>
  <c r="K268" i="14" s="1"/>
  <c r="D268" i="15" s="1"/>
  <c r="D426" i="14"/>
  <c r="G738" i="12"/>
  <c r="G500" i="12"/>
  <c r="D634" i="14"/>
  <c r="G1962" i="12"/>
  <c r="Y1962" i="12" s="1"/>
  <c r="G1536" i="12"/>
  <c r="F315" i="12"/>
  <c r="H266" i="14"/>
  <c r="H267" i="14"/>
  <c r="I266" i="14"/>
  <c r="I267" i="14"/>
  <c r="D1569" i="14"/>
  <c r="D1762" i="14"/>
  <c r="E908" i="12"/>
  <c r="G908" i="12" s="1"/>
  <c r="Y907" i="12"/>
  <c r="B1237" i="14"/>
  <c r="B1236" i="15"/>
  <c r="B1998" i="14"/>
  <c r="B1997" i="15"/>
  <c r="B679" i="14"/>
  <c r="B678" i="15"/>
  <c r="E2407" i="12"/>
  <c r="Y2406" i="12"/>
  <c r="E629" i="12"/>
  <c r="G629" i="12" s="1"/>
  <c r="Y628" i="12"/>
  <c r="B1078" i="15"/>
  <c r="B1079" i="14"/>
  <c r="B931" i="14"/>
  <c r="B930" i="15"/>
  <c r="B2211" i="15"/>
  <c r="B2212" i="14"/>
  <c r="E1372" i="12"/>
  <c r="B463" i="14"/>
  <c r="B462" i="15"/>
  <c r="D786" i="14"/>
  <c r="G2646" i="12"/>
  <c r="G2178" i="12"/>
  <c r="G411" i="12"/>
  <c r="G1043" i="12"/>
  <c r="E1963" i="12"/>
  <c r="G1963" i="12" s="1"/>
  <c r="Y1963" i="12" s="1"/>
  <c r="B795" i="15"/>
  <c r="B796" i="14"/>
  <c r="E1755" i="12"/>
  <c r="B1590" i="15"/>
  <c r="B1591" i="14"/>
  <c r="E1203" i="12"/>
  <c r="Y1202" i="12"/>
  <c r="B1409" i="14"/>
  <c r="B1408" i="15"/>
  <c r="D1211" i="14"/>
  <c r="D1212" i="14"/>
  <c r="D349" i="14"/>
  <c r="B2444" i="14"/>
  <c r="B2443" i="15"/>
  <c r="B1785" i="15"/>
  <c r="B1786" i="14"/>
  <c r="D907" i="14"/>
  <c r="J1085" i="14" l="1"/>
  <c r="A1086" i="14"/>
  <c r="H171" i="12"/>
  <c r="AA171" i="12"/>
  <c r="I629" i="14"/>
  <c r="H629" i="14"/>
  <c r="F630" i="14"/>
  <c r="AB733" i="12"/>
  <c r="C630" i="14" s="1"/>
  <c r="C630" i="15" s="1"/>
  <c r="J934" i="14"/>
  <c r="A935" i="14"/>
  <c r="N140" i="14"/>
  <c r="E140" i="14"/>
  <c r="F611" i="12"/>
  <c r="AA611" i="12" s="1"/>
  <c r="P610" i="12"/>
  <c r="AC610" i="12" s="1"/>
  <c r="K526" i="14" s="1"/>
  <c r="D526" i="15" s="1"/>
  <c r="Z610" i="12"/>
  <c r="J1596" i="14"/>
  <c r="A1597" i="14"/>
  <c r="A1793" i="14"/>
  <c r="J1792" i="14"/>
  <c r="P733" i="12"/>
  <c r="AC733" i="12" s="1"/>
  <c r="K630" i="14" s="1"/>
  <c r="D630" i="15" s="1"/>
  <c r="F734" i="12"/>
  <c r="Z733" i="12"/>
  <c r="A2216" i="14"/>
  <c r="J2215" i="14"/>
  <c r="J1410" i="14"/>
  <c r="A1411" i="14"/>
  <c r="J1239" i="14"/>
  <c r="A1240" i="14"/>
  <c r="A800" i="14"/>
  <c r="J799" i="14"/>
  <c r="H880" i="12"/>
  <c r="H759" i="14"/>
  <c r="H525" i="14"/>
  <c r="I525" i="14"/>
  <c r="J677" i="14"/>
  <c r="A678" i="14"/>
  <c r="J2449" i="14"/>
  <c r="A2450" i="14"/>
  <c r="N1941" i="14"/>
  <c r="AB2154" i="12"/>
  <c r="C1941" i="14" s="1"/>
  <c r="C1941" i="15" s="1"/>
  <c r="E1941" i="14"/>
  <c r="F881" i="12"/>
  <c r="AA881" i="12" s="1"/>
  <c r="F761" i="14" s="1"/>
  <c r="P880" i="12"/>
  <c r="AC880" i="12" s="1"/>
  <c r="K760" i="14" s="1"/>
  <c r="D760" i="15" s="1"/>
  <c r="H881" i="12"/>
  <c r="H2155" i="12"/>
  <c r="AA2155" i="12"/>
  <c r="F760" i="14"/>
  <c r="I758" i="14"/>
  <c r="I759" i="14"/>
  <c r="H758" i="14"/>
  <c r="Z880" i="12"/>
  <c r="P1177" i="12"/>
  <c r="AC1177" i="12" s="1"/>
  <c r="K1029" i="14" s="1"/>
  <c r="D1029" i="15" s="1"/>
  <c r="F1178" i="12"/>
  <c r="Z1177" i="12"/>
  <c r="H1028" i="14"/>
  <c r="I1028" i="14"/>
  <c r="Z314" i="12"/>
  <c r="N268" i="14" s="1"/>
  <c r="H1937" i="12"/>
  <c r="Z1937" i="12" s="1"/>
  <c r="N430" i="12"/>
  <c r="O430" i="12" s="1"/>
  <c r="O1383" i="12"/>
  <c r="M1384" i="12"/>
  <c r="N1384" i="12" s="1"/>
  <c r="F1938" i="12"/>
  <c r="N1736" i="14"/>
  <c r="E1736" i="14"/>
  <c r="Z2623" i="12"/>
  <c r="F2624" i="12"/>
  <c r="P2623" i="12"/>
  <c r="AC2623" i="12" s="1"/>
  <c r="K2390" i="14" s="1"/>
  <c r="D2390" i="15" s="1"/>
  <c r="H1189" i="14"/>
  <c r="I1189" i="14"/>
  <c r="A1996" i="14"/>
  <c r="J1995" i="14"/>
  <c r="A565" i="14"/>
  <c r="J564" i="14"/>
  <c r="F489" i="12"/>
  <c r="P488" i="12"/>
  <c r="AC488" i="12" s="1"/>
  <c r="K415" i="14" s="1"/>
  <c r="D415" i="15" s="1"/>
  <c r="Z488" i="12"/>
  <c r="AB488" i="12" s="1"/>
  <c r="C415" i="14" s="1"/>
  <c r="C415" i="15" s="1"/>
  <c r="O1761" i="12"/>
  <c r="M1762" i="12"/>
  <c r="N1762" i="12" s="1"/>
  <c r="O526" i="12"/>
  <c r="M527" i="12"/>
  <c r="N527" i="12" s="1"/>
  <c r="O2418" i="12"/>
  <c r="M2419" i="12"/>
  <c r="N2419" i="12" s="1"/>
  <c r="H2389" i="14"/>
  <c r="I2389" i="14"/>
  <c r="AA1527" i="12"/>
  <c r="F1359" i="14" s="1"/>
  <c r="H1527" i="12"/>
  <c r="H1020" i="12"/>
  <c r="AA1020" i="12"/>
  <c r="Z1349" i="12"/>
  <c r="P1349" i="12"/>
  <c r="AC1349" i="12" s="1"/>
  <c r="K1190" i="14" s="1"/>
  <c r="D1190" i="15" s="1"/>
  <c r="F1350" i="12"/>
  <c r="I414" i="14"/>
  <c r="H414" i="14"/>
  <c r="M1561" i="12"/>
  <c r="N1561" i="12" s="1"/>
  <c r="O1560" i="12"/>
  <c r="N2160" i="14"/>
  <c r="E2160" i="14"/>
  <c r="AB2384" i="12"/>
  <c r="C2160" i="14" s="1"/>
  <c r="C2160" i="15" s="1"/>
  <c r="H2385" i="12"/>
  <c r="AA2385" i="12"/>
  <c r="F2161" i="14" s="1"/>
  <c r="N336" i="14"/>
  <c r="AB397" i="12"/>
  <c r="C336" i="14" s="1"/>
  <c r="C336" i="15" s="1"/>
  <c r="E336" i="14"/>
  <c r="I1549" i="14"/>
  <c r="H1549" i="14"/>
  <c r="O1971" i="12"/>
  <c r="M1972" i="12"/>
  <c r="N1972" i="12" s="1"/>
  <c r="AB1936" i="12"/>
  <c r="C1736" i="14" s="1"/>
  <c r="C1736" i="15" s="1"/>
  <c r="M906" i="12"/>
  <c r="N906" i="12" s="1"/>
  <c r="O905" i="12"/>
  <c r="O637" i="12"/>
  <c r="M638" i="12"/>
  <c r="N638" i="12" s="1"/>
  <c r="F415" i="14"/>
  <c r="F1736" i="12"/>
  <c r="P1735" i="12"/>
  <c r="AC1735" i="12" s="1"/>
  <c r="K1550" i="14" s="1"/>
  <c r="D1550" i="15" s="1"/>
  <c r="Z1735" i="12"/>
  <c r="O1053" i="12"/>
  <c r="M1054" i="12"/>
  <c r="N1054" i="12" s="1"/>
  <c r="M1213" i="12"/>
  <c r="N1213" i="12" s="1"/>
  <c r="O1212" i="12"/>
  <c r="N1358" i="14"/>
  <c r="E1358" i="14"/>
  <c r="N884" i="14"/>
  <c r="E884" i="14"/>
  <c r="AB1019" i="12"/>
  <c r="C884" i="14" s="1"/>
  <c r="C884" i="15" s="1"/>
  <c r="O2657" i="12"/>
  <c r="M2658" i="12"/>
  <c r="N2658" i="12" s="1"/>
  <c r="AA398" i="12"/>
  <c r="H398" i="12"/>
  <c r="M2188" i="12"/>
  <c r="N2188" i="12" s="1"/>
  <c r="O2187" i="12"/>
  <c r="O765" i="12"/>
  <c r="M766" i="12"/>
  <c r="N766" i="12" s="1"/>
  <c r="B566" i="15"/>
  <c r="B567" i="14"/>
  <c r="AA236" i="12"/>
  <c r="G236" i="12"/>
  <c r="AB235" i="12"/>
  <c r="C197" i="14" s="1"/>
  <c r="C197" i="15" s="1"/>
  <c r="E197" i="14"/>
  <c r="D197" i="14"/>
  <c r="E501" i="12"/>
  <c r="Y500" i="12"/>
  <c r="Y738" i="12"/>
  <c r="E739" i="12"/>
  <c r="E1537" i="12"/>
  <c r="Y1536" i="12"/>
  <c r="G1203" i="12"/>
  <c r="Y1203" i="12" s="1"/>
  <c r="D1055" i="14" s="1"/>
  <c r="AA315" i="12"/>
  <c r="H315" i="12"/>
  <c r="D1763" i="14"/>
  <c r="E909" i="12"/>
  <c r="G909" i="12" s="1"/>
  <c r="Y909" i="12" s="1"/>
  <c r="Y908" i="12"/>
  <c r="B2444" i="15"/>
  <c r="B2445" i="14"/>
  <c r="B1787" i="14"/>
  <c r="B1786" i="15"/>
  <c r="D1054" i="14"/>
  <c r="B1592" i="14"/>
  <c r="B1591" i="15"/>
  <c r="E1044" i="12"/>
  <c r="G1044" i="12" s="1"/>
  <c r="Y1044" i="12" s="1"/>
  <c r="Y1043" i="12"/>
  <c r="B463" i="15"/>
  <c r="B464" i="14"/>
  <c r="B2213" i="14"/>
  <c r="B2212" i="15"/>
  <c r="B1080" i="14"/>
  <c r="B1079" i="15"/>
  <c r="D544" i="14"/>
  <c r="D2182" i="14"/>
  <c r="G1755" i="12"/>
  <c r="G1372" i="12"/>
  <c r="B1409" i="15"/>
  <c r="B1410" i="14"/>
  <c r="B797" i="14"/>
  <c r="B796" i="15"/>
  <c r="E1964" i="12"/>
  <c r="E412" i="12"/>
  <c r="G412" i="12" s="1"/>
  <c r="Y412" i="12" s="1"/>
  <c r="Y411" i="12"/>
  <c r="E2179" i="12"/>
  <c r="Y2178" i="12"/>
  <c r="E2647" i="12"/>
  <c r="Y2646" i="12"/>
  <c r="B931" i="15"/>
  <c r="B932" i="14"/>
  <c r="E630" i="12"/>
  <c r="G630" i="12" s="1"/>
  <c r="Y630" i="12" s="1"/>
  <c r="B679" i="15"/>
  <c r="B680" i="14"/>
  <c r="B1999" i="14"/>
  <c r="B1998" i="15"/>
  <c r="B1237" i="15"/>
  <c r="B1238" i="14"/>
  <c r="D787" i="14"/>
  <c r="Y629" i="12"/>
  <c r="G2407" i="12"/>
  <c r="J800" i="14" l="1"/>
  <c r="A801" i="14"/>
  <c r="J1793" i="14"/>
  <c r="A1794" i="14"/>
  <c r="F527" i="14"/>
  <c r="F141" i="14"/>
  <c r="AB171" i="12"/>
  <c r="C141" i="14" s="1"/>
  <c r="C141" i="15" s="1"/>
  <c r="E268" i="14"/>
  <c r="J678" i="14"/>
  <c r="A679" i="14"/>
  <c r="H734" i="12"/>
  <c r="AA734" i="12"/>
  <c r="H140" i="14"/>
  <c r="I140" i="14"/>
  <c r="F172" i="12"/>
  <c r="P171" i="12"/>
  <c r="AC171" i="12" s="1"/>
  <c r="K141" i="14" s="1"/>
  <c r="D141" i="15" s="1"/>
  <c r="Z171" i="12"/>
  <c r="AB314" i="12"/>
  <c r="C268" i="14" s="1"/>
  <c r="C268" i="15" s="1"/>
  <c r="J2216" i="14"/>
  <c r="A2217" i="14"/>
  <c r="H611" i="12"/>
  <c r="A1087" i="14"/>
  <c r="J1086" i="14"/>
  <c r="E526" i="14"/>
  <c r="N526" i="14"/>
  <c r="AB610" i="12"/>
  <c r="C526" i="14" s="1"/>
  <c r="C526" i="15" s="1"/>
  <c r="E1204" i="12"/>
  <c r="G1204" i="12" s="1"/>
  <c r="Y1204" i="12" s="1"/>
  <c r="J1240" i="14"/>
  <c r="A1241" i="14"/>
  <c r="A1598" i="14"/>
  <c r="J1597" i="14"/>
  <c r="J2450" i="14"/>
  <c r="A2451" i="14"/>
  <c r="A1412" i="14"/>
  <c r="J1411" i="14"/>
  <c r="N630" i="14"/>
  <c r="E630" i="14"/>
  <c r="A936" i="14"/>
  <c r="J935" i="14"/>
  <c r="Z2155" i="12"/>
  <c r="AB2155" i="12" s="1"/>
  <c r="C1942" i="14" s="1"/>
  <c r="C1942" i="15" s="1"/>
  <c r="F2156" i="12"/>
  <c r="P2155" i="12"/>
  <c r="AC2155" i="12" s="1"/>
  <c r="K1942" i="14" s="1"/>
  <c r="D1942" i="15" s="1"/>
  <c r="H1941" i="14"/>
  <c r="I1941" i="14"/>
  <c r="N760" i="14"/>
  <c r="E760" i="14"/>
  <c r="F1942" i="14"/>
  <c r="P881" i="12"/>
  <c r="AC881" i="12" s="1"/>
  <c r="K761" i="14" s="1"/>
  <c r="D761" i="15" s="1"/>
  <c r="Z881" i="12"/>
  <c r="F882" i="12"/>
  <c r="P1937" i="12"/>
  <c r="AC1937" i="12" s="1"/>
  <c r="K1737" i="14" s="1"/>
  <c r="D1737" i="15" s="1"/>
  <c r="AB880" i="12"/>
  <c r="C760" i="14" s="1"/>
  <c r="C760" i="15" s="1"/>
  <c r="N1029" i="14"/>
  <c r="AB1177" i="12"/>
  <c r="C1029" i="14" s="1"/>
  <c r="C1029" i="15" s="1"/>
  <c r="E1029" i="14"/>
  <c r="AA1178" i="12"/>
  <c r="F1030" i="14" s="1"/>
  <c r="H1178" i="12"/>
  <c r="M767" i="12"/>
  <c r="N767" i="12" s="1"/>
  <c r="O766" i="12"/>
  <c r="F399" i="12"/>
  <c r="Z398" i="12"/>
  <c r="P398" i="12"/>
  <c r="AC398" i="12" s="1"/>
  <c r="K337" i="14" s="1"/>
  <c r="D337" i="15" s="1"/>
  <c r="O2658" i="12"/>
  <c r="M2659" i="12"/>
  <c r="N2659" i="12" s="1"/>
  <c r="O1213" i="12"/>
  <c r="M1214" i="12"/>
  <c r="N1214" i="12" s="1"/>
  <c r="O638" i="12"/>
  <c r="M639" i="12"/>
  <c r="N639" i="12" s="1"/>
  <c r="O1561" i="12"/>
  <c r="M1562" i="12"/>
  <c r="N1562" i="12" s="1"/>
  <c r="F885" i="14"/>
  <c r="F1528" i="12"/>
  <c r="P1527" i="12"/>
  <c r="AC1527" i="12" s="1"/>
  <c r="K1359" i="14" s="1"/>
  <c r="D1359" i="15" s="1"/>
  <c r="Z1527" i="12"/>
  <c r="H489" i="12"/>
  <c r="AA489" i="12"/>
  <c r="A566" i="14"/>
  <c r="J565" i="14"/>
  <c r="A1997" i="14"/>
  <c r="J1996" i="14"/>
  <c r="H2624" i="12"/>
  <c r="AA2624" i="12"/>
  <c r="I1736" i="14"/>
  <c r="H1736" i="14"/>
  <c r="H1938" i="12"/>
  <c r="AA1938" i="12"/>
  <c r="O2188" i="12"/>
  <c r="M2189" i="12"/>
  <c r="N2189" i="12" s="1"/>
  <c r="AB398" i="12"/>
  <c r="C337" i="14" s="1"/>
  <c r="C337" i="15" s="1"/>
  <c r="F337" i="14"/>
  <c r="I884" i="14"/>
  <c r="H884" i="14"/>
  <c r="H1358" i="14"/>
  <c r="I1358" i="14"/>
  <c r="M1055" i="12"/>
  <c r="N1055" i="12" s="1"/>
  <c r="O1054" i="12"/>
  <c r="N1550" i="14"/>
  <c r="E1550" i="14"/>
  <c r="AB1735" i="12"/>
  <c r="C1550" i="14" s="1"/>
  <c r="C1550" i="15" s="1"/>
  <c r="AA1736" i="12"/>
  <c r="H1736" i="12"/>
  <c r="M907" i="12"/>
  <c r="N907" i="12" s="1"/>
  <c r="O906" i="12"/>
  <c r="O1972" i="12"/>
  <c r="M1973" i="12"/>
  <c r="N1973" i="12" s="1"/>
  <c r="H336" i="14"/>
  <c r="I336" i="14"/>
  <c r="P2385" i="12"/>
  <c r="AC2385" i="12" s="1"/>
  <c r="K2161" i="14" s="1"/>
  <c r="D2161" i="15" s="1"/>
  <c r="Z2385" i="12"/>
  <c r="F2386" i="12"/>
  <c r="H2160" i="14"/>
  <c r="I2160" i="14"/>
  <c r="H1350" i="12"/>
  <c r="AA1350" i="12"/>
  <c r="F1191" i="14" s="1"/>
  <c r="AB1349" i="12"/>
  <c r="C1190" i="14" s="1"/>
  <c r="C1190" i="15" s="1"/>
  <c r="E1190" i="14"/>
  <c r="N1190" i="14"/>
  <c r="F1021" i="12"/>
  <c r="Z1020" i="12"/>
  <c r="P1020" i="12"/>
  <c r="AC1020" i="12" s="1"/>
  <c r="K885" i="14" s="1"/>
  <c r="D885" i="15" s="1"/>
  <c r="O2419" i="12"/>
  <c r="M2420" i="12"/>
  <c r="N2420" i="12" s="1"/>
  <c r="O527" i="12"/>
  <c r="M528" i="12"/>
  <c r="N528" i="12" s="1"/>
  <c r="M1763" i="12"/>
  <c r="N1763" i="12" s="1"/>
  <c r="O1762" i="12"/>
  <c r="N415" i="14"/>
  <c r="E415" i="14"/>
  <c r="AB2623" i="12"/>
  <c r="C2390" i="14" s="1"/>
  <c r="C2390" i="15" s="1"/>
  <c r="N2390" i="14"/>
  <c r="E2390" i="14"/>
  <c r="E1737" i="14"/>
  <c r="N1737" i="14"/>
  <c r="AB1937" i="12"/>
  <c r="C1737" i="14" s="1"/>
  <c r="C1737" i="15" s="1"/>
  <c r="M1385" i="12"/>
  <c r="N1385" i="12" s="1"/>
  <c r="O1384" i="12"/>
  <c r="B567" i="15"/>
  <c r="B568" i="14"/>
  <c r="G739" i="12"/>
  <c r="F198" i="14"/>
  <c r="H197" i="14"/>
  <c r="I197" i="14"/>
  <c r="Y236" i="12"/>
  <c r="E237" i="12"/>
  <c r="D427" i="14"/>
  <c r="G501" i="12"/>
  <c r="Y739" i="12"/>
  <c r="E740" i="12"/>
  <c r="D635" i="14"/>
  <c r="G2647" i="12"/>
  <c r="Y2647" i="12" s="1"/>
  <c r="D2414" i="14" s="1"/>
  <c r="G2179" i="12"/>
  <c r="Y2179" i="12" s="1"/>
  <c r="D1966" i="14" s="1"/>
  <c r="G1964" i="12"/>
  <c r="Y1964" i="12" s="1"/>
  <c r="D1368" i="14"/>
  <c r="G1537" i="12"/>
  <c r="Z315" i="12"/>
  <c r="F316" i="12"/>
  <c r="AA316" i="12" s="1"/>
  <c r="F270" i="14" s="1"/>
  <c r="P315" i="12"/>
  <c r="AC315" i="12" s="1"/>
  <c r="K269" i="14" s="1"/>
  <c r="D269" i="15" s="1"/>
  <c r="H316" i="12"/>
  <c r="H268" i="14"/>
  <c r="I268" i="14"/>
  <c r="AB315" i="12"/>
  <c r="C269" i="14" s="1"/>
  <c r="C269" i="15" s="1"/>
  <c r="F269" i="14"/>
  <c r="D1056" i="14"/>
  <c r="D789" i="14"/>
  <c r="D1764" i="14"/>
  <c r="D545" i="14"/>
  <c r="B1238" i="15"/>
  <c r="B1239" i="14"/>
  <c r="B680" i="15"/>
  <c r="B681" i="14"/>
  <c r="E413" i="12"/>
  <c r="B797" i="15"/>
  <c r="B798" i="14"/>
  <c r="E1756" i="12"/>
  <c r="Y1755" i="12"/>
  <c r="B1081" i="14"/>
  <c r="B1080" i="15"/>
  <c r="B2214" i="14"/>
  <c r="B2213" i="15"/>
  <c r="E1045" i="12"/>
  <c r="B1593" i="14"/>
  <c r="B1592" i="15"/>
  <c r="D788" i="14"/>
  <c r="E2408" i="12"/>
  <c r="Y2407" i="12"/>
  <c r="B1999" i="15"/>
  <c r="B2000" i="14"/>
  <c r="D546" i="14"/>
  <c r="E631" i="12"/>
  <c r="G631" i="12" s="1"/>
  <c r="Y631" i="12" s="1"/>
  <c r="B932" i="15"/>
  <c r="B933" i="14"/>
  <c r="D2413" i="14"/>
  <c r="D1965" i="14"/>
  <c r="E2180" i="12"/>
  <c r="D350" i="14"/>
  <c r="D351" i="14"/>
  <c r="E1965" i="12"/>
  <c r="G1965" i="12" s="1"/>
  <c r="Y1965" i="12" s="1"/>
  <c r="E1205" i="12"/>
  <c r="B1410" i="15"/>
  <c r="B1411" i="14"/>
  <c r="E1373" i="12"/>
  <c r="G1373" i="12" s="1"/>
  <c r="Y1372" i="12"/>
  <c r="B465" i="14"/>
  <c r="B464" i="15"/>
  <c r="D908" i="14"/>
  <c r="D909" i="14"/>
  <c r="B1787" i="15"/>
  <c r="B1788" i="14"/>
  <c r="B2446" i="14"/>
  <c r="B2445" i="15"/>
  <c r="E910" i="12"/>
  <c r="G910" i="12" s="1"/>
  <c r="I630" i="14" l="1"/>
  <c r="H630" i="14"/>
  <c r="A2452" i="14"/>
  <c r="J2451" i="14"/>
  <c r="J1598" i="14"/>
  <c r="A1599" i="14"/>
  <c r="H172" i="12"/>
  <c r="AA172" i="12"/>
  <c r="P734" i="12"/>
  <c r="AC734" i="12" s="1"/>
  <c r="K631" i="14" s="1"/>
  <c r="D631" i="15" s="1"/>
  <c r="F735" i="12"/>
  <c r="AA735" i="12" s="1"/>
  <c r="H735" i="12"/>
  <c r="Z735" i="12" s="1"/>
  <c r="Z734" i="12"/>
  <c r="J1794" i="14"/>
  <c r="A1795" i="14"/>
  <c r="J1241" i="14"/>
  <c r="A1242" i="14"/>
  <c r="A1088" i="14"/>
  <c r="J1087" i="14"/>
  <c r="J679" i="14"/>
  <c r="A680" i="14"/>
  <c r="E2648" i="12"/>
  <c r="H526" i="14"/>
  <c r="I526" i="14"/>
  <c r="P611" i="12"/>
  <c r="AC611" i="12" s="1"/>
  <c r="K527" i="14" s="1"/>
  <c r="D527" i="15" s="1"/>
  <c r="F612" i="12"/>
  <c r="AA612" i="12" s="1"/>
  <c r="Z611" i="12"/>
  <c r="N141" i="14"/>
  <c r="E141" i="14"/>
  <c r="J801" i="14"/>
  <c r="A802" i="14"/>
  <c r="A937" i="14"/>
  <c r="J936" i="14"/>
  <c r="J1412" i="14"/>
  <c r="A1413" i="14"/>
  <c r="A2218" i="14"/>
  <c r="J2217" i="14"/>
  <c r="F631" i="14"/>
  <c r="AB734" i="12"/>
  <c r="C631" i="14" s="1"/>
  <c r="C631" i="15" s="1"/>
  <c r="E761" i="14"/>
  <c r="N761" i="14"/>
  <c r="AB881" i="12"/>
  <c r="C761" i="14" s="1"/>
  <c r="C761" i="15" s="1"/>
  <c r="H760" i="14"/>
  <c r="I760" i="14"/>
  <c r="E1942" i="14"/>
  <c r="N1942" i="14"/>
  <c r="AA882" i="12"/>
  <c r="H882" i="12"/>
  <c r="AA2156" i="12"/>
  <c r="H2156" i="12"/>
  <c r="F1179" i="12"/>
  <c r="Z1178" i="12"/>
  <c r="P1178" i="12"/>
  <c r="AC1178" i="12" s="1"/>
  <c r="K1030" i="14" s="1"/>
  <c r="D1030" i="15" s="1"/>
  <c r="H1029" i="14"/>
  <c r="I1029" i="14"/>
  <c r="AB1178" i="12"/>
  <c r="C1030" i="14" s="1"/>
  <c r="C1030" i="15" s="1"/>
  <c r="I1737" i="14"/>
  <c r="H1737" i="14"/>
  <c r="I415" i="14"/>
  <c r="H415" i="14"/>
  <c r="O528" i="12"/>
  <c r="M529" i="12"/>
  <c r="N529" i="12" s="1"/>
  <c r="O2420" i="12"/>
  <c r="M2421" i="12"/>
  <c r="N2421" i="12" s="1"/>
  <c r="H1021" i="12"/>
  <c r="AA1021" i="12"/>
  <c r="I1190" i="14"/>
  <c r="H1190" i="14"/>
  <c r="AA2386" i="12"/>
  <c r="F2162" i="14" s="1"/>
  <c r="H2386" i="12"/>
  <c r="O907" i="12"/>
  <c r="M908" i="12"/>
  <c r="N908" i="12" s="1"/>
  <c r="F1551" i="14"/>
  <c r="I1550" i="14"/>
  <c r="H1550" i="14"/>
  <c r="O2189" i="12"/>
  <c r="M2190" i="12"/>
  <c r="N2190" i="12" s="1"/>
  <c r="P1938" i="12"/>
  <c r="AC1938" i="12" s="1"/>
  <c r="K1738" i="14" s="1"/>
  <c r="D1738" i="15" s="1"/>
  <c r="F1939" i="12"/>
  <c r="Z1938" i="12"/>
  <c r="F2625" i="12"/>
  <c r="P2624" i="12"/>
  <c r="AC2624" i="12" s="1"/>
  <c r="K2391" i="14" s="1"/>
  <c r="D2391" i="15" s="1"/>
  <c r="Z2624" i="12"/>
  <c r="AB2624" i="12" s="1"/>
  <c r="C2391" i="14" s="1"/>
  <c r="C2391" i="15" s="1"/>
  <c r="A1998" i="14"/>
  <c r="J1997" i="14"/>
  <c r="A567" i="14"/>
  <c r="J566" i="14"/>
  <c r="F490" i="12"/>
  <c r="P489" i="12"/>
  <c r="AC489" i="12" s="1"/>
  <c r="K416" i="14" s="1"/>
  <c r="D416" i="15" s="1"/>
  <c r="Z489" i="12"/>
  <c r="AB489" i="12" s="1"/>
  <c r="C416" i="14" s="1"/>
  <c r="C416" i="15" s="1"/>
  <c r="O1214" i="12"/>
  <c r="M1215" i="12"/>
  <c r="N1215" i="12" s="1"/>
  <c r="O2659" i="12"/>
  <c r="M2660" i="12"/>
  <c r="N2660" i="12" s="1"/>
  <c r="AA399" i="12"/>
  <c r="H399" i="12"/>
  <c r="M768" i="12"/>
  <c r="N768" i="12" s="1"/>
  <c r="O767" i="12"/>
  <c r="O1385" i="12"/>
  <c r="M1386" i="12"/>
  <c r="N1386" i="12" s="1"/>
  <c r="I2390" i="14"/>
  <c r="H2390" i="14"/>
  <c r="M1764" i="12"/>
  <c r="N1764" i="12" s="1"/>
  <c r="O1763" i="12"/>
  <c r="E885" i="14"/>
  <c r="N885" i="14"/>
  <c r="F1351" i="12"/>
  <c r="Z1350" i="12"/>
  <c r="P1350" i="12"/>
  <c r="AC1350" i="12" s="1"/>
  <c r="K1191" i="14" s="1"/>
  <c r="D1191" i="15" s="1"/>
  <c r="E2161" i="14"/>
  <c r="N2161" i="14"/>
  <c r="AB2385" i="12"/>
  <c r="C2161" i="14" s="1"/>
  <c r="C2161" i="15" s="1"/>
  <c r="M1974" i="12"/>
  <c r="N1974" i="12" s="1"/>
  <c r="O1973" i="12"/>
  <c r="P1736" i="12"/>
  <c r="AC1736" i="12" s="1"/>
  <c r="K1551" i="14" s="1"/>
  <c r="D1551" i="15" s="1"/>
  <c r="Z1736" i="12"/>
  <c r="F1737" i="12"/>
  <c r="AA1737" i="12" s="1"/>
  <c r="F1552" i="14" s="1"/>
  <c r="O1055" i="12"/>
  <c r="M1056" i="12"/>
  <c r="N1056" i="12" s="1"/>
  <c r="AB1938" i="12"/>
  <c r="C1738" i="14" s="1"/>
  <c r="C1738" i="15" s="1"/>
  <c r="F1738" i="14"/>
  <c r="F2391" i="14"/>
  <c r="F416" i="14"/>
  <c r="AB1527" i="12"/>
  <c r="C1359" i="14" s="1"/>
  <c r="C1359" i="15" s="1"/>
  <c r="E1359" i="14"/>
  <c r="N1359" i="14"/>
  <c r="H1528" i="12"/>
  <c r="AA1528" i="12"/>
  <c r="F1360" i="14" s="1"/>
  <c r="M1563" i="12"/>
  <c r="N1563" i="12" s="1"/>
  <c r="O1562" i="12"/>
  <c r="M640" i="12"/>
  <c r="N640" i="12" s="1"/>
  <c r="O639" i="12"/>
  <c r="E337" i="14"/>
  <c r="N337" i="14"/>
  <c r="AB1020" i="12"/>
  <c r="C885" i="14" s="1"/>
  <c r="C885" i="15" s="1"/>
  <c r="B568" i="15"/>
  <c r="B569" i="14"/>
  <c r="E198" i="14"/>
  <c r="D198" i="14"/>
  <c r="AB236" i="12"/>
  <c r="C198" i="14" s="1"/>
  <c r="C198" i="15" s="1"/>
  <c r="AA237" i="12"/>
  <c r="G237" i="12"/>
  <c r="G740" i="12"/>
  <c r="D636" i="14"/>
  <c r="E502" i="12"/>
  <c r="Y501" i="12"/>
  <c r="G2180" i="12"/>
  <c r="E2181" i="12" s="1"/>
  <c r="G2408" i="12"/>
  <c r="E1538" i="12"/>
  <c r="Y1537" i="12"/>
  <c r="G1205" i="12"/>
  <c r="Y1205" i="12" s="1"/>
  <c r="D1057" i="14" s="1"/>
  <c r="E269" i="14"/>
  <c r="N269" i="14"/>
  <c r="P316" i="12"/>
  <c r="AC316" i="12" s="1"/>
  <c r="K270" i="14" s="1"/>
  <c r="D270" i="15" s="1"/>
  <c r="F317" i="12"/>
  <c r="Z316" i="12"/>
  <c r="E911" i="12"/>
  <c r="G911" i="12" s="1"/>
  <c r="B2447" i="14"/>
  <c r="B2446" i="15"/>
  <c r="B1789" i="14"/>
  <c r="B1788" i="15"/>
  <c r="E1374" i="12"/>
  <c r="B1412" i="14"/>
  <c r="B1411" i="15"/>
  <c r="E1966" i="12"/>
  <c r="E2409" i="12"/>
  <c r="B2215" i="14"/>
  <c r="B2214" i="15"/>
  <c r="B1081" i="15"/>
  <c r="B1082" i="14"/>
  <c r="D1570" i="14"/>
  <c r="B681" i="15"/>
  <c r="B682" i="14"/>
  <c r="B1240" i="14"/>
  <c r="B1239" i="15"/>
  <c r="Y1373" i="12"/>
  <c r="G2648" i="12"/>
  <c r="Y2408" i="12"/>
  <c r="G1756" i="12"/>
  <c r="G413" i="12"/>
  <c r="B465" i="15"/>
  <c r="B466" i="14"/>
  <c r="D1213" i="14"/>
  <c r="D1765" i="14"/>
  <c r="B934" i="14"/>
  <c r="B933" i="15"/>
  <c r="D547" i="14"/>
  <c r="E632" i="12"/>
  <c r="G632" i="12" s="1"/>
  <c r="Y632" i="12" s="1"/>
  <c r="B2000" i="15"/>
  <c r="B2001" i="14"/>
  <c r="D2183" i="14"/>
  <c r="B1593" i="15"/>
  <c r="B1594" i="14"/>
  <c r="B798" i="15"/>
  <c r="B799" i="14"/>
  <c r="Y910" i="12"/>
  <c r="Y2180" i="12"/>
  <c r="G1045" i="12"/>
  <c r="N632" i="14" l="1"/>
  <c r="E632" i="14"/>
  <c r="J680" i="14"/>
  <c r="A681" i="14"/>
  <c r="A1243" i="14"/>
  <c r="J1242" i="14"/>
  <c r="N631" i="14"/>
  <c r="E631" i="14"/>
  <c r="E1206" i="12"/>
  <c r="A2219" i="14"/>
  <c r="J2218" i="14"/>
  <c r="A938" i="14"/>
  <c r="J937" i="14"/>
  <c r="H141" i="14"/>
  <c r="I141" i="14"/>
  <c r="H612" i="12"/>
  <c r="F142" i="14"/>
  <c r="AB172" i="12"/>
  <c r="C142" i="14" s="1"/>
  <c r="C142" i="15" s="1"/>
  <c r="A1414" i="14"/>
  <c r="J1413" i="14"/>
  <c r="F528" i="14"/>
  <c r="A1796" i="14"/>
  <c r="J1795" i="14"/>
  <c r="F736" i="12"/>
  <c r="AA736" i="12" s="1"/>
  <c r="P735" i="12"/>
  <c r="AC735" i="12" s="1"/>
  <c r="K632" i="14" s="1"/>
  <c r="D632" i="15" s="1"/>
  <c r="Z172" i="12"/>
  <c r="F173" i="12"/>
  <c r="P172" i="12"/>
  <c r="AC172" i="12" s="1"/>
  <c r="K142" i="14" s="1"/>
  <c r="D142" i="15" s="1"/>
  <c r="J2452" i="14"/>
  <c r="A2453" i="14"/>
  <c r="J802" i="14"/>
  <c r="A803" i="14"/>
  <c r="N527" i="14"/>
  <c r="E527" i="14"/>
  <c r="AB611" i="12"/>
  <c r="C527" i="14" s="1"/>
  <c r="C527" i="15" s="1"/>
  <c r="J1088" i="14"/>
  <c r="A1089" i="14"/>
  <c r="F632" i="14"/>
  <c r="AB735" i="12"/>
  <c r="C632" i="14" s="1"/>
  <c r="C632" i="15" s="1"/>
  <c r="A1600" i="14"/>
  <c r="J1599" i="14"/>
  <c r="P2156" i="12"/>
  <c r="AC2156" i="12" s="1"/>
  <c r="K1943" i="14" s="1"/>
  <c r="D1943" i="15" s="1"/>
  <c r="Z2156" i="12"/>
  <c r="AB2156" i="12" s="1"/>
  <c r="C1943" i="14" s="1"/>
  <c r="C1943" i="15" s="1"/>
  <c r="F2157" i="12"/>
  <c r="P882" i="12"/>
  <c r="AC882" i="12" s="1"/>
  <c r="K762" i="14" s="1"/>
  <c r="D762" i="15" s="1"/>
  <c r="F883" i="12"/>
  <c r="AA883" i="12" s="1"/>
  <c r="F763" i="14" s="1"/>
  <c r="Z882" i="12"/>
  <c r="AB882" i="12" s="1"/>
  <c r="C762" i="14" s="1"/>
  <c r="C762" i="15" s="1"/>
  <c r="H761" i="14"/>
  <c r="I761" i="14"/>
  <c r="F1943" i="14"/>
  <c r="F762" i="14"/>
  <c r="H1942" i="14"/>
  <c r="I1942" i="14"/>
  <c r="H1179" i="12"/>
  <c r="AA1179" i="12"/>
  <c r="F1031" i="14" s="1"/>
  <c r="E1030" i="14"/>
  <c r="N1030" i="14"/>
  <c r="H1737" i="12"/>
  <c r="F1738" i="12" s="1"/>
  <c r="O640" i="12"/>
  <c r="M641" i="12"/>
  <c r="N641" i="12" s="1"/>
  <c r="M1564" i="12"/>
  <c r="N1564" i="12" s="1"/>
  <c r="O1563" i="12"/>
  <c r="Z1528" i="12"/>
  <c r="F1529" i="12"/>
  <c r="P1528" i="12"/>
  <c r="AC1528" i="12" s="1"/>
  <c r="K1360" i="14" s="1"/>
  <c r="D1360" i="15" s="1"/>
  <c r="I1359" i="14"/>
  <c r="H1359" i="14"/>
  <c r="O1056" i="12"/>
  <c r="M1057" i="12"/>
  <c r="N1057" i="12" s="1"/>
  <c r="P1737" i="12"/>
  <c r="AC1737" i="12" s="1"/>
  <c r="K1552" i="14" s="1"/>
  <c r="D1552" i="15" s="1"/>
  <c r="Z1737" i="12"/>
  <c r="N1551" i="14"/>
  <c r="E1551" i="14"/>
  <c r="I2161" i="14"/>
  <c r="H2161" i="14"/>
  <c r="N1191" i="14"/>
  <c r="AB1350" i="12"/>
  <c r="C1191" i="14" s="1"/>
  <c r="C1191" i="15" s="1"/>
  <c r="E1191" i="14"/>
  <c r="M1387" i="12"/>
  <c r="N1387" i="12" s="1"/>
  <c r="O1386" i="12"/>
  <c r="F400" i="12"/>
  <c r="Z399" i="12"/>
  <c r="AB399" i="12" s="1"/>
  <c r="C338" i="14" s="1"/>
  <c r="C338" i="15" s="1"/>
  <c r="P399" i="12"/>
  <c r="AC399" i="12" s="1"/>
  <c r="K338" i="14" s="1"/>
  <c r="D338" i="15" s="1"/>
  <c r="O2660" i="12"/>
  <c r="M2661" i="12"/>
  <c r="N2661" i="12" s="1"/>
  <c r="O1215" i="12"/>
  <c r="M1216" i="12"/>
  <c r="N1216" i="12" s="1"/>
  <c r="H490" i="12"/>
  <c r="AA490" i="12"/>
  <c r="A568" i="14"/>
  <c r="J567" i="14"/>
  <c r="A1999" i="14"/>
  <c r="J1998" i="14"/>
  <c r="E1738" i="14"/>
  <c r="N1738" i="14"/>
  <c r="P1021" i="12"/>
  <c r="AC1021" i="12" s="1"/>
  <c r="K886" i="14" s="1"/>
  <c r="D886" i="15" s="1"/>
  <c r="F1022" i="12"/>
  <c r="Z1021" i="12"/>
  <c r="H337" i="14"/>
  <c r="I337" i="14"/>
  <c r="M1975" i="12"/>
  <c r="N1975" i="12" s="1"/>
  <c r="O1974" i="12"/>
  <c r="AA1351" i="12"/>
  <c r="H1351" i="12"/>
  <c r="H885" i="14"/>
  <c r="I885" i="14"/>
  <c r="O1764" i="12"/>
  <c r="M1765" i="12"/>
  <c r="N1765" i="12" s="1"/>
  <c r="O768" i="12"/>
  <c r="M769" i="12"/>
  <c r="N769" i="12" s="1"/>
  <c r="F338" i="14"/>
  <c r="N416" i="14"/>
  <c r="E416" i="14"/>
  <c r="N2391" i="14"/>
  <c r="E2391" i="14"/>
  <c r="AA2625" i="12"/>
  <c r="F2392" i="14" s="1"/>
  <c r="H2625" i="12"/>
  <c r="AA1939" i="12"/>
  <c r="H1939" i="12"/>
  <c r="M2191" i="12"/>
  <c r="N2191" i="12" s="1"/>
  <c r="O2190" i="12"/>
  <c r="M909" i="12"/>
  <c r="N909" i="12" s="1"/>
  <c r="O908" i="12"/>
  <c r="P2386" i="12"/>
  <c r="AC2386" i="12" s="1"/>
  <c r="K2162" i="14" s="1"/>
  <c r="D2162" i="15" s="1"/>
  <c r="Z2386" i="12"/>
  <c r="F2387" i="12"/>
  <c r="F886" i="14"/>
  <c r="AB1021" i="12"/>
  <c r="C886" i="14" s="1"/>
  <c r="C886" i="15" s="1"/>
  <c r="M2422" i="12"/>
  <c r="N2422" i="12" s="1"/>
  <c r="O2421" i="12"/>
  <c r="O529" i="12"/>
  <c r="M530" i="12"/>
  <c r="N530" i="12" s="1"/>
  <c r="AB1736" i="12"/>
  <c r="C1551" i="14" s="1"/>
  <c r="C1551" i="15" s="1"/>
  <c r="B570" i="14"/>
  <c r="B569" i="15"/>
  <c r="G502" i="12"/>
  <c r="Y502" i="12" s="1"/>
  <c r="Y237" i="12"/>
  <c r="AB237" i="12" s="1"/>
  <c r="C199" i="14" s="1"/>
  <c r="C199" i="15" s="1"/>
  <c r="E238" i="12"/>
  <c r="I198" i="14"/>
  <c r="H198" i="14"/>
  <c r="F199" i="14"/>
  <c r="D429" i="14"/>
  <c r="D428" i="14"/>
  <c r="E741" i="12"/>
  <c r="Y740" i="12"/>
  <c r="G2409" i="12"/>
  <c r="Y2409" i="12" s="1"/>
  <c r="G2181" i="12"/>
  <c r="Y2181" i="12" s="1"/>
  <c r="D1369" i="14"/>
  <c r="G1538" i="12"/>
  <c r="G1374" i="12"/>
  <c r="N270" i="14"/>
  <c r="AB316" i="12"/>
  <c r="C270" i="14" s="1"/>
  <c r="C270" i="15" s="1"/>
  <c r="E270" i="14"/>
  <c r="I269" i="14"/>
  <c r="H269" i="14"/>
  <c r="AA317" i="12"/>
  <c r="H317" i="12"/>
  <c r="D548" i="14"/>
  <c r="D1968" i="14"/>
  <c r="D2185" i="14"/>
  <c r="E912" i="12"/>
  <c r="G912" i="12" s="1"/>
  <c r="Y911" i="12"/>
  <c r="E1046" i="12"/>
  <c r="Y1045" i="12"/>
  <c r="D790" i="14"/>
  <c r="B799" i="15"/>
  <c r="B800" i="14"/>
  <c r="B2002" i="14"/>
  <c r="B2001" i="15"/>
  <c r="B935" i="14"/>
  <c r="B934" i="15"/>
  <c r="E414" i="12"/>
  <c r="Y413" i="12"/>
  <c r="E1757" i="12"/>
  <c r="G1757" i="12" s="1"/>
  <c r="Y1757" i="12" s="1"/>
  <c r="Y1756" i="12"/>
  <c r="E2649" i="12"/>
  <c r="Y2648" i="12"/>
  <c r="D1214" i="14"/>
  <c r="B683" i="14"/>
  <c r="B682" i="15"/>
  <c r="B1083" i="14"/>
  <c r="B1082" i="15"/>
  <c r="E1375" i="12"/>
  <c r="B1790" i="14"/>
  <c r="B1789" i="15"/>
  <c r="B2448" i="14"/>
  <c r="B2447" i="15"/>
  <c r="G1206" i="12"/>
  <c r="D1967" i="14"/>
  <c r="B1595" i="14"/>
  <c r="B1594" i="15"/>
  <c r="E633" i="12"/>
  <c r="E2182" i="12"/>
  <c r="B466" i="15"/>
  <c r="B467" i="14"/>
  <c r="D2184" i="14"/>
  <c r="B1241" i="14"/>
  <c r="B1240" i="15"/>
  <c r="B2215" i="15"/>
  <c r="B2216" i="14"/>
  <c r="E2410" i="12"/>
  <c r="G2410" i="12" s="1"/>
  <c r="Y2410" i="12" s="1"/>
  <c r="B1413" i="14"/>
  <c r="B1412" i="15"/>
  <c r="G1966" i="12"/>
  <c r="Y1374" i="12"/>
  <c r="A1090" i="14" l="1"/>
  <c r="J1089" i="14"/>
  <c r="F613" i="12"/>
  <c r="AA613" i="12" s="1"/>
  <c r="P612" i="12"/>
  <c r="AC612" i="12" s="1"/>
  <c r="K528" i="14" s="1"/>
  <c r="D528" i="15" s="1"/>
  <c r="Z612" i="12"/>
  <c r="A939" i="14"/>
  <c r="J938" i="14"/>
  <c r="H631" i="14"/>
  <c r="I631" i="14"/>
  <c r="I632" i="14"/>
  <c r="H632" i="14"/>
  <c r="J681" i="14"/>
  <c r="A682" i="14"/>
  <c r="J1600" i="14"/>
  <c r="A1601" i="14"/>
  <c r="J803" i="14"/>
  <c r="A804" i="14"/>
  <c r="J1796" i="14"/>
  <c r="A1797" i="14"/>
  <c r="J1414" i="14"/>
  <c r="A1415" i="14"/>
  <c r="H173" i="12"/>
  <c r="AA173" i="12"/>
  <c r="F633" i="14"/>
  <c r="A2220" i="14"/>
  <c r="J2219" i="14"/>
  <c r="I527" i="14"/>
  <c r="H527" i="14"/>
  <c r="J2453" i="14"/>
  <c r="A2454" i="14"/>
  <c r="N142" i="14"/>
  <c r="E142" i="14"/>
  <c r="H736" i="12"/>
  <c r="A1244" i="14"/>
  <c r="J1243" i="14"/>
  <c r="N762" i="14"/>
  <c r="E762" i="14"/>
  <c r="AA2157" i="12"/>
  <c r="H2157" i="12"/>
  <c r="N1943" i="14"/>
  <c r="E1943" i="14"/>
  <c r="H883" i="12"/>
  <c r="I1030" i="14"/>
  <c r="H1030" i="14"/>
  <c r="P1179" i="12"/>
  <c r="AC1179" i="12" s="1"/>
  <c r="K1031" i="14" s="1"/>
  <c r="D1031" i="15" s="1"/>
  <c r="F1180" i="12"/>
  <c r="Z1179" i="12"/>
  <c r="AB1179" i="12" s="1"/>
  <c r="C1031" i="14" s="1"/>
  <c r="C1031" i="15" s="1"/>
  <c r="E503" i="12"/>
  <c r="O909" i="12"/>
  <c r="M910" i="12"/>
  <c r="N910" i="12" s="1"/>
  <c r="M2423" i="12"/>
  <c r="N2423" i="12" s="1"/>
  <c r="O2422" i="12"/>
  <c r="AB2386" i="12"/>
  <c r="C2162" i="14" s="1"/>
  <c r="C2162" i="15" s="1"/>
  <c r="E2162" i="14"/>
  <c r="N2162" i="14"/>
  <c r="M2192" i="12"/>
  <c r="N2192" i="12" s="1"/>
  <c r="O2191" i="12"/>
  <c r="F1739" i="14"/>
  <c r="F1192" i="14"/>
  <c r="O1975" i="12"/>
  <c r="M1976" i="12"/>
  <c r="N1976" i="12" s="1"/>
  <c r="AA1022" i="12"/>
  <c r="F887" i="14" s="1"/>
  <c r="H1022" i="12"/>
  <c r="F417" i="14"/>
  <c r="O1216" i="12"/>
  <c r="M1217" i="12"/>
  <c r="N1217" i="12" s="1"/>
  <c r="O2661" i="12"/>
  <c r="M2662" i="12"/>
  <c r="N2662" i="12" s="1"/>
  <c r="H400" i="12"/>
  <c r="AA400" i="12"/>
  <c r="M1388" i="12"/>
  <c r="N1388" i="12" s="1"/>
  <c r="O1387" i="12"/>
  <c r="H1551" i="14"/>
  <c r="I1551" i="14"/>
  <c r="E1552" i="14"/>
  <c r="AB1737" i="12"/>
  <c r="C1552" i="14" s="1"/>
  <c r="C1552" i="15" s="1"/>
  <c r="N1552" i="14"/>
  <c r="AA1738" i="12"/>
  <c r="F1553" i="14" s="1"/>
  <c r="H1738" i="12"/>
  <c r="AA1529" i="12"/>
  <c r="F1361" i="14" s="1"/>
  <c r="H1529" i="12"/>
  <c r="O1564" i="12"/>
  <c r="M1565" i="12"/>
  <c r="N1565" i="12" s="1"/>
  <c r="M531" i="12"/>
  <c r="N531" i="12" s="1"/>
  <c r="O530" i="12"/>
  <c r="AA2387" i="12"/>
  <c r="F2163" i="14" s="1"/>
  <c r="H2387" i="12"/>
  <c r="F1940" i="12"/>
  <c r="Z1939" i="12"/>
  <c r="P1939" i="12"/>
  <c r="AC1939" i="12" s="1"/>
  <c r="K1739" i="14" s="1"/>
  <c r="D1739" i="15" s="1"/>
  <c r="Z2625" i="12"/>
  <c r="F2626" i="12"/>
  <c r="P2625" i="12"/>
  <c r="AC2625" i="12" s="1"/>
  <c r="K2392" i="14" s="1"/>
  <c r="D2392" i="15" s="1"/>
  <c r="I2391" i="14"/>
  <c r="H2391" i="14"/>
  <c r="I416" i="14"/>
  <c r="H416" i="14"/>
  <c r="O769" i="12"/>
  <c r="M770" i="12"/>
  <c r="N770" i="12" s="1"/>
  <c r="M1766" i="12"/>
  <c r="N1766" i="12" s="1"/>
  <c r="O1765" i="12"/>
  <c r="P1351" i="12"/>
  <c r="AC1351" i="12" s="1"/>
  <c r="K1192" i="14" s="1"/>
  <c r="D1192" i="15" s="1"/>
  <c r="F1352" i="12"/>
  <c r="Z1351" i="12"/>
  <c r="E886" i="14"/>
  <c r="N886" i="14"/>
  <c r="H1738" i="14"/>
  <c r="I1738" i="14"/>
  <c r="J1999" i="14"/>
  <c r="A2000" i="14"/>
  <c r="J568" i="14"/>
  <c r="A569" i="14"/>
  <c r="F491" i="12"/>
  <c r="P490" i="12"/>
  <c r="AC490" i="12" s="1"/>
  <c r="K417" i="14" s="1"/>
  <c r="D417" i="15" s="1"/>
  <c r="Z490" i="12"/>
  <c r="AB490" i="12" s="1"/>
  <c r="C417" i="14" s="1"/>
  <c r="C417" i="15" s="1"/>
  <c r="N338" i="14"/>
  <c r="E338" i="14"/>
  <c r="I1191" i="14"/>
  <c r="H1191" i="14"/>
  <c r="M1058" i="12"/>
  <c r="N1058" i="12" s="1"/>
  <c r="O1057" i="12"/>
  <c r="AB1528" i="12"/>
  <c r="C1360" i="14" s="1"/>
  <c r="C1360" i="15" s="1"/>
  <c r="N1360" i="14"/>
  <c r="E1360" i="14"/>
  <c r="O641" i="12"/>
  <c r="M642" i="12"/>
  <c r="N642" i="12" s="1"/>
  <c r="G741" i="12"/>
  <c r="E742" i="12" s="1"/>
  <c r="B571" i="14"/>
  <c r="B570" i="15"/>
  <c r="D199" i="14"/>
  <c r="E199" i="14"/>
  <c r="G238" i="12"/>
  <c r="AA238" i="12"/>
  <c r="Y741" i="12"/>
  <c r="G503" i="12"/>
  <c r="D637" i="14"/>
  <c r="G742" i="12"/>
  <c r="E1539" i="12"/>
  <c r="Y1538" i="12"/>
  <c r="Z317" i="12"/>
  <c r="AB317" i="12" s="1"/>
  <c r="C271" i="14" s="1"/>
  <c r="C271" i="15" s="1"/>
  <c r="P317" i="12"/>
  <c r="AC317" i="12" s="1"/>
  <c r="K271" i="14" s="1"/>
  <c r="D271" i="15" s="1"/>
  <c r="F318" i="12"/>
  <c r="AA318" i="12" s="1"/>
  <c r="H270" i="14"/>
  <c r="I270" i="14"/>
  <c r="F271" i="14"/>
  <c r="E913" i="12"/>
  <c r="Y912" i="12"/>
  <c r="D1215" i="14"/>
  <c r="D2186" i="14"/>
  <c r="E2411" i="12"/>
  <c r="B2217" i="14"/>
  <c r="B2216" i="15"/>
  <c r="B468" i="14"/>
  <c r="B468" i="15" s="1"/>
  <c r="B467" i="15"/>
  <c r="B1595" i="15"/>
  <c r="B1596" i="14"/>
  <c r="B1083" i="15"/>
  <c r="B1084" i="14"/>
  <c r="B683" i="15"/>
  <c r="B684" i="14"/>
  <c r="D2415" i="14"/>
  <c r="D1571" i="14"/>
  <c r="D1572" i="14"/>
  <c r="D352" i="14"/>
  <c r="B936" i="14"/>
  <c r="B935" i="15"/>
  <c r="B2002" i="15"/>
  <c r="B2003" i="14"/>
  <c r="B801" i="14"/>
  <c r="B800" i="15"/>
  <c r="D910" i="14"/>
  <c r="L36" i="20"/>
  <c r="I36" i="20"/>
  <c r="G36" i="20"/>
  <c r="E36" i="20"/>
  <c r="N36" i="20"/>
  <c r="F36" i="20"/>
  <c r="C36" i="20"/>
  <c r="D36" i="20"/>
  <c r="J36" i="20"/>
  <c r="D791" i="14"/>
  <c r="G1046" i="12"/>
  <c r="E1967" i="12"/>
  <c r="Y1966" i="12"/>
  <c r="B1414" i="14"/>
  <c r="B1413" i="15"/>
  <c r="B1242" i="14"/>
  <c r="B1241" i="15"/>
  <c r="E1207" i="12"/>
  <c r="G1207" i="12" s="1"/>
  <c r="Y1207" i="12" s="1"/>
  <c r="Y1206" i="12"/>
  <c r="B2449" i="14"/>
  <c r="B2448" i="15"/>
  <c r="B1790" i="15"/>
  <c r="B1791" i="14"/>
  <c r="E1758" i="12"/>
  <c r="G2182" i="12"/>
  <c r="G633" i="12"/>
  <c r="G1375" i="12"/>
  <c r="G2649" i="12"/>
  <c r="G414" i="12"/>
  <c r="H142" i="14" l="1"/>
  <c r="I142" i="14"/>
  <c r="A1416" i="14"/>
  <c r="J1415" i="14"/>
  <c r="J804" i="14"/>
  <c r="A805" i="14"/>
  <c r="E528" i="14"/>
  <c r="N528" i="14"/>
  <c r="AB612" i="12"/>
  <c r="C528" i="14" s="1"/>
  <c r="C528" i="15" s="1"/>
  <c r="F529" i="14"/>
  <c r="A1245" i="14"/>
  <c r="J1244" i="14"/>
  <c r="J2454" i="14"/>
  <c r="A2455" i="14"/>
  <c r="AB173" i="12"/>
  <c r="C143" i="14" s="1"/>
  <c r="C143" i="15" s="1"/>
  <c r="F143" i="14"/>
  <c r="A1798" i="14"/>
  <c r="J1797" i="14"/>
  <c r="J1601" i="14"/>
  <c r="A1602" i="14"/>
  <c r="J682" i="14"/>
  <c r="A683" i="14"/>
  <c r="H613" i="12"/>
  <c r="J1090" i="14"/>
  <c r="A1091" i="14"/>
  <c r="P736" i="12"/>
  <c r="AC736" i="12" s="1"/>
  <c r="K633" i="14" s="1"/>
  <c r="D633" i="15" s="1"/>
  <c r="H737" i="12"/>
  <c r="F737" i="12"/>
  <c r="AA737" i="12" s="1"/>
  <c r="Z737" i="12"/>
  <c r="Z736" i="12"/>
  <c r="J2220" i="14"/>
  <c r="A2221" i="14"/>
  <c r="Z173" i="12"/>
  <c r="F174" i="12"/>
  <c r="P173" i="12"/>
  <c r="AC173" i="12" s="1"/>
  <c r="K143" i="14" s="1"/>
  <c r="D143" i="15" s="1"/>
  <c r="A940" i="14"/>
  <c r="J939" i="14"/>
  <c r="P883" i="12"/>
  <c r="AC883" i="12" s="1"/>
  <c r="K763" i="14" s="1"/>
  <c r="D763" i="15" s="1"/>
  <c r="F884" i="12"/>
  <c r="AA884" i="12" s="1"/>
  <c r="F764" i="14" s="1"/>
  <c r="Z883" i="12"/>
  <c r="H884" i="12"/>
  <c r="F1944" i="14"/>
  <c r="I1943" i="14"/>
  <c r="H1943" i="14"/>
  <c r="P2157" i="12"/>
  <c r="AC2157" i="12" s="1"/>
  <c r="K1944" i="14" s="1"/>
  <c r="D1944" i="15" s="1"/>
  <c r="Z2157" i="12"/>
  <c r="AB2157" i="12" s="1"/>
  <c r="C1944" i="14" s="1"/>
  <c r="C1944" i="15" s="1"/>
  <c r="F2158" i="12"/>
  <c r="I762" i="14"/>
  <c r="H762" i="14"/>
  <c r="N1031" i="14"/>
  <c r="E1031" i="14"/>
  <c r="H1180" i="12"/>
  <c r="AA1180" i="12"/>
  <c r="F1032" i="14" s="1"/>
  <c r="O642" i="12"/>
  <c r="M643" i="12"/>
  <c r="N643" i="12" s="1"/>
  <c r="I1360" i="14"/>
  <c r="H1360" i="14"/>
  <c r="O1058" i="12"/>
  <c r="M1059" i="12"/>
  <c r="N1059" i="12" s="1"/>
  <c r="H491" i="12"/>
  <c r="AA491" i="12"/>
  <c r="I886" i="14"/>
  <c r="H886" i="14"/>
  <c r="AA1352" i="12"/>
  <c r="H1352" i="12"/>
  <c r="O770" i="12"/>
  <c r="M771" i="12"/>
  <c r="N771" i="12" s="1"/>
  <c r="N2392" i="14"/>
  <c r="E2392" i="14"/>
  <c r="AB2625" i="12"/>
  <c r="C2392" i="14" s="1"/>
  <c r="C2392" i="15" s="1"/>
  <c r="N1739" i="14"/>
  <c r="E1739" i="14"/>
  <c r="F2388" i="12"/>
  <c r="P2387" i="12"/>
  <c r="AC2387" i="12" s="1"/>
  <c r="K2163" i="14" s="1"/>
  <c r="D2163" i="15" s="1"/>
  <c r="Z2387" i="12"/>
  <c r="O1565" i="12"/>
  <c r="M1566" i="12"/>
  <c r="N1566" i="12" s="1"/>
  <c r="P1529" i="12"/>
  <c r="AC1529" i="12" s="1"/>
  <c r="K1361" i="14" s="1"/>
  <c r="D1361" i="15" s="1"/>
  <c r="Z1529" i="12"/>
  <c r="F1530" i="12"/>
  <c r="F1739" i="12"/>
  <c r="P1738" i="12"/>
  <c r="AC1738" i="12" s="1"/>
  <c r="K1553" i="14" s="1"/>
  <c r="D1553" i="15" s="1"/>
  <c r="Z1738" i="12"/>
  <c r="H1552" i="14"/>
  <c r="I1552" i="14"/>
  <c r="O1388" i="12"/>
  <c r="M1389" i="12"/>
  <c r="N1389" i="12" s="1"/>
  <c r="F339" i="14"/>
  <c r="O2662" i="12"/>
  <c r="M2663" i="12"/>
  <c r="N2663" i="12" s="1"/>
  <c r="M1218" i="12"/>
  <c r="N1218" i="12" s="1"/>
  <c r="O1217" i="12"/>
  <c r="F1023" i="12"/>
  <c r="Z1022" i="12"/>
  <c r="P1022" i="12"/>
  <c r="AC1022" i="12" s="1"/>
  <c r="K887" i="14" s="1"/>
  <c r="D887" i="15" s="1"/>
  <c r="M1977" i="12"/>
  <c r="N1977" i="12" s="1"/>
  <c r="O1976" i="12"/>
  <c r="M2424" i="12"/>
  <c r="N2424" i="12" s="1"/>
  <c r="O2423" i="12"/>
  <c r="AB1939" i="12"/>
  <c r="C1739" i="14" s="1"/>
  <c r="C1739" i="15" s="1"/>
  <c r="I338" i="14"/>
  <c r="H338" i="14"/>
  <c r="N417" i="14"/>
  <c r="E417" i="14"/>
  <c r="J569" i="14"/>
  <c r="A570" i="14"/>
  <c r="J2000" i="14"/>
  <c r="A2001" i="14"/>
  <c r="N1192" i="14"/>
  <c r="E1192" i="14"/>
  <c r="M1767" i="12"/>
  <c r="N1767" i="12" s="1"/>
  <c r="O1766" i="12"/>
  <c r="H2626" i="12"/>
  <c r="AA2626" i="12"/>
  <c r="F2393" i="14" s="1"/>
  <c r="AA1940" i="12"/>
  <c r="H1940" i="12"/>
  <c r="M532" i="12"/>
  <c r="N532" i="12" s="1"/>
  <c r="O531" i="12"/>
  <c r="F401" i="12"/>
  <c r="Z400" i="12"/>
  <c r="P400" i="12"/>
  <c r="AC400" i="12" s="1"/>
  <c r="K339" i="14" s="1"/>
  <c r="D339" i="15" s="1"/>
  <c r="M2193" i="12"/>
  <c r="N2193" i="12" s="1"/>
  <c r="O2192" i="12"/>
  <c r="I2162" i="14"/>
  <c r="H2162" i="14"/>
  <c r="O910" i="12"/>
  <c r="M911" i="12"/>
  <c r="N911" i="12" s="1"/>
  <c r="AB1351" i="12"/>
  <c r="C1192" i="14" s="1"/>
  <c r="C1192" i="15" s="1"/>
  <c r="B572" i="14"/>
  <c r="B571" i="15"/>
  <c r="Y238" i="12"/>
  <c r="AB238" i="12" s="1"/>
  <c r="C200" i="14" s="1"/>
  <c r="C200" i="15" s="1"/>
  <c r="E239" i="12"/>
  <c r="F200" i="14"/>
  <c r="I199" i="14"/>
  <c r="H199" i="14"/>
  <c r="Y742" i="12"/>
  <c r="E743" i="12"/>
  <c r="Y503" i="12"/>
  <c r="E504" i="12"/>
  <c r="D638" i="14"/>
  <c r="G2411" i="12"/>
  <c r="Y2411" i="12" s="1"/>
  <c r="H318" i="12"/>
  <c r="Z318" i="12" s="1"/>
  <c r="G1967" i="12"/>
  <c r="Y1967" i="12" s="1"/>
  <c r="D1767" i="14" s="1"/>
  <c r="G1758" i="12"/>
  <c r="Y1758" i="12" s="1"/>
  <c r="D1573" i="14" s="1"/>
  <c r="D1370" i="14"/>
  <c r="G1539" i="12"/>
  <c r="F272" i="14"/>
  <c r="E271" i="14"/>
  <c r="N271" i="14"/>
  <c r="E2650" i="12"/>
  <c r="Y2649" i="12"/>
  <c r="E1376" i="12"/>
  <c r="G1376" i="12" s="1"/>
  <c r="Y1376" i="12" s="1"/>
  <c r="Y1375" i="12"/>
  <c r="E634" i="12"/>
  <c r="G634" i="12" s="1"/>
  <c r="Y633" i="12"/>
  <c r="B1792" i="14"/>
  <c r="B1791" i="15"/>
  <c r="E1208" i="12"/>
  <c r="B1415" i="14"/>
  <c r="B1414" i="15"/>
  <c r="D1766" i="14"/>
  <c r="E1047" i="12"/>
  <c r="Y1046" i="12"/>
  <c r="B802" i="14"/>
  <c r="B801" i="15"/>
  <c r="B937" i="14"/>
  <c r="B936" i="15"/>
  <c r="B684" i="15"/>
  <c r="B685" i="14"/>
  <c r="B1084" i="15"/>
  <c r="B1085" i="14"/>
  <c r="D2187" i="14"/>
  <c r="D792" i="14"/>
  <c r="E415" i="12"/>
  <c r="Y414" i="12"/>
  <c r="E2183" i="12"/>
  <c r="Y2182" i="12"/>
  <c r="B2450" i="14"/>
  <c r="B2449" i="15"/>
  <c r="D1058" i="14"/>
  <c r="D1059" i="14"/>
  <c r="B1242" i="15"/>
  <c r="B1243" i="14"/>
  <c r="B2003" i="15"/>
  <c r="B2004" i="14"/>
  <c r="B1596" i="15"/>
  <c r="B1597" i="14"/>
  <c r="B2217" i="15"/>
  <c r="B2218" i="14"/>
  <c r="E2412" i="12"/>
  <c r="G913" i="12"/>
  <c r="E1968" i="12" l="1"/>
  <c r="A941" i="14"/>
  <c r="J940" i="14"/>
  <c r="N143" i="14"/>
  <c r="E143" i="14"/>
  <c r="J683" i="14"/>
  <c r="A684" i="14"/>
  <c r="J2455" i="14"/>
  <c r="A2456" i="14"/>
  <c r="I528" i="14"/>
  <c r="H528" i="14"/>
  <c r="J1416" i="14"/>
  <c r="A1417" i="14"/>
  <c r="J2221" i="14"/>
  <c r="A2222" i="14"/>
  <c r="F634" i="14"/>
  <c r="AB737" i="12"/>
  <c r="C634" i="14" s="1"/>
  <c r="C634" i="15" s="1"/>
  <c r="A1092" i="14"/>
  <c r="J1091" i="14"/>
  <c r="J1798" i="14"/>
  <c r="A1799" i="14"/>
  <c r="J805" i="14"/>
  <c r="A806" i="14"/>
  <c r="F175" i="12"/>
  <c r="AA174" i="12"/>
  <c r="N633" i="14"/>
  <c r="E633" i="14"/>
  <c r="AB736" i="12"/>
  <c r="C633" i="14" s="1"/>
  <c r="C633" i="15" s="1"/>
  <c r="P613" i="12"/>
  <c r="AC613" i="12" s="1"/>
  <c r="K529" i="14" s="1"/>
  <c r="D529" i="15" s="1"/>
  <c r="F614" i="12"/>
  <c r="AA614" i="12" s="1"/>
  <c r="Z613" i="12"/>
  <c r="A1246" i="14"/>
  <c r="J1245" i="14"/>
  <c r="N634" i="14"/>
  <c r="E634" i="14"/>
  <c r="H174" i="12"/>
  <c r="F738" i="12"/>
  <c r="P737" i="12"/>
  <c r="AC737" i="12" s="1"/>
  <c r="K634" i="14" s="1"/>
  <c r="D634" i="15" s="1"/>
  <c r="A1603" i="14"/>
  <c r="J1602" i="14"/>
  <c r="AA2158" i="12"/>
  <c r="H2158" i="12"/>
  <c r="E763" i="14"/>
  <c r="AB883" i="12"/>
  <c r="C763" i="14" s="1"/>
  <c r="C763" i="15" s="1"/>
  <c r="N763" i="14"/>
  <c r="E1944" i="14"/>
  <c r="N1944" i="14"/>
  <c r="P884" i="12"/>
  <c r="AC884" i="12" s="1"/>
  <c r="K764" i="14" s="1"/>
  <c r="D764" i="15" s="1"/>
  <c r="F885" i="12"/>
  <c r="Z884" i="12"/>
  <c r="P318" i="12"/>
  <c r="AC318" i="12" s="1"/>
  <c r="K272" i="14" s="1"/>
  <c r="D272" i="15" s="1"/>
  <c r="F1181" i="12"/>
  <c r="Z1180" i="12"/>
  <c r="P1180" i="12"/>
  <c r="AC1180" i="12" s="1"/>
  <c r="K1032" i="14" s="1"/>
  <c r="D1032" i="15" s="1"/>
  <c r="AB1180" i="12"/>
  <c r="C1032" i="14" s="1"/>
  <c r="C1032" i="15" s="1"/>
  <c r="I1031" i="14"/>
  <c r="H1031" i="14"/>
  <c r="F319" i="12"/>
  <c r="AA319" i="12" s="1"/>
  <c r="F273" i="14" s="1"/>
  <c r="O2193" i="12"/>
  <c r="M2194" i="12"/>
  <c r="N2194" i="12" s="1"/>
  <c r="N339" i="14"/>
  <c r="E339" i="14"/>
  <c r="F1941" i="12"/>
  <c r="Z1940" i="12"/>
  <c r="P1940" i="12"/>
  <c r="AC1940" i="12" s="1"/>
  <c r="K1740" i="14" s="1"/>
  <c r="D1740" i="15" s="1"/>
  <c r="H1192" i="14"/>
  <c r="I1192" i="14"/>
  <c r="J2001" i="14"/>
  <c r="A2002" i="14"/>
  <c r="J570" i="14"/>
  <c r="A571" i="14"/>
  <c r="H1023" i="12"/>
  <c r="AA1023" i="12"/>
  <c r="O1218" i="12"/>
  <c r="M1219" i="12"/>
  <c r="N1219" i="12" s="1"/>
  <c r="H1530" i="12"/>
  <c r="AA1530" i="12"/>
  <c r="F1362" i="14" s="1"/>
  <c r="E2163" i="14"/>
  <c r="N2163" i="14"/>
  <c r="AB2387" i="12"/>
  <c r="C2163" i="14" s="1"/>
  <c r="C2163" i="15" s="1"/>
  <c r="H2388" i="12"/>
  <c r="AA2388" i="12"/>
  <c r="F2164" i="14" s="1"/>
  <c r="I2392" i="14"/>
  <c r="H2392" i="14"/>
  <c r="O771" i="12"/>
  <c r="M772" i="12"/>
  <c r="N772" i="12" s="1"/>
  <c r="F1193" i="14"/>
  <c r="F492" i="12"/>
  <c r="P491" i="12"/>
  <c r="AC491" i="12" s="1"/>
  <c r="K418" i="14" s="1"/>
  <c r="D418" i="15" s="1"/>
  <c r="Z491" i="12"/>
  <c r="AB400" i="12"/>
  <c r="C339" i="14" s="1"/>
  <c r="C339" i="15" s="1"/>
  <c r="M912" i="12"/>
  <c r="N912" i="12" s="1"/>
  <c r="O911" i="12"/>
  <c r="H401" i="12"/>
  <c r="AA401" i="12"/>
  <c r="M533" i="12"/>
  <c r="N533" i="12" s="1"/>
  <c r="O532" i="12"/>
  <c r="F1740" i="14"/>
  <c r="AB1940" i="12"/>
  <c r="C1740" i="14" s="1"/>
  <c r="C1740" i="15" s="1"/>
  <c r="F2627" i="12"/>
  <c r="P2626" i="12"/>
  <c r="AC2626" i="12" s="1"/>
  <c r="K2393" i="14" s="1"/>
  <c r="D2393" i="15" s="1"/>
  <c r="Z2626" i="12"/>
  <c r="O1767" i="12"/>
  <c r="M1768" i="12"/>
  <c r="N1768" i="12" s="1"/>
  <c r="I417" i="14"/>
  <c r="H417" i="14"/>
  <c r="M2425" i="12"/>
  <c r="N2425" i="12" s="1"/>
  <c r="O2424" i="12"/>
  <c r="M1978" i="12"/>
  <c r="N1978" i="12" s="1"/>
  <c r="O1977" i="12"/>
  <c r="AB1022" i="12"/>
  <c r="C887" i="14" s="1"/>
  <c r="C887" i="15" s="1"/>
  <c r="N887" i="14"/>
  <c r="E887" i="14"/>
  <c r="M2664" i="12"/>
  <c r="N2664" i="12" s="1"/>
  <c r="O2663" i="12"/>
  <c r="O1389" i="12"/>
  <c r="M1390" i="12"/>
  <c r="N1390" i="12" s="1"/>
  <c r="E1553" i="14"/>
  <c r="AB1738" i="12"/>
  <c r="C1553" i="14" s="1"/>
  <c r="C1553" i="15" s="1"/>
  <c r="N1553" i="14"/>
  <c r="AA1739" i="12"/>
  <c r="F1554" i="14" s="1"/>
  <c r="H1739" i="12"/>
  <c r="N1361" i="14"/>
  <c r="E1361" i="14"/>
  <c r="AB1529" i="12"/>
  <c r="C1361" i="14" s="1"/>
  <c r="C1361" i="15" s="1"/>
  <c r="M1567" i="12"/>
  <c r="N1567" i="12" s="1"/>
  <c r="O1566" i="12"/>
  <c r="H1739" i="14"/>
  <c r="I1739" i="14"/>
  <c r="P1352" i="12"/>
  <c r="AC1352" i="12" s="1"/>
  <c r="K1193" i="14" s="1"/>
  <c r="D1193" i="15" s="1"/>
  <c r="F1353" i="12"/>
  <c r="Z1352" i="12"/>
  <c r="F418" i="14"/>
  <c r="AB491" i="12"/>
  <c r="C418" i="14" s="1"/>
  <c r="C418" i="15" s="1"/>
  <c r="O1059" i="12"/>
  <c r="M1060" i="12"/>
  <c r="N1060" i="12" s="1"/>
  <c r="O643" i="12"/>
  <c r="M644" i="12"/>
  <c r="N644" i="12" s="1"/>
  <c r="B572" i="15"/>
  <c r="B573" i="14"/>
  <c r="H319" i="12"/>
  <c r="D200" i="14"/>
  <c r="E200" i="14"/>
  <c r="AA239" i="12"/>
  <c r="F201" i="14" s="1"/>
  <c r="G239" i="12"/>
  <c r="D639" i="14"/>
  <c r="G504" i="12"/>
  <c r="D430" i="14"/>
  <c r="G743" i="12"/>
  <c r="G2650" i="12"/>
  <c r="Y2650" i="12" s="1"/>
  <c r="G2412" i="12"/>
  <c r="Y2412" i="12" s="1"/>
  <c r="D2188" i="14" s="1"/>
  <c r="E1759" i="12"/>
  <c r="E1540" i="12"/>
  <c r="Y1539" i="12"/>
  <c r="E272" i="14"/>
  <c r="I272" i="14" s="1"/>
  <c r="N272" i="14"/>
  <c r="H271" i="14"/>
  <c r="I271" i="14"/>
  <c r="P319" i="12"/>
  <c r="AC319" i="12" s="1"/>
  <c r="K273" i="14" s="1"/>
  <c r="D273" i="15" s="1"/>
  <c r="F320" i="12"/>
  <c r="AA320" i="12" s="1"/>
  <c r="Z319" i="12"/>
  <c r="AB318" i="12"/>
  <c r="C272" i="14" s="1"/>
  <c r="C272" i="15" s="1"/>
  <c r="E635" i="12"/>
  <c r="G635" i="12" s="1"/>
  <c r="Y634" i="12"/>
  <c r="D2417" i="14"/>
  <c r="E914" i="12"/>
  <c r="G914" i="12" s="1"/>
  <c r="Y913" i="12"/>
  <c r="B2219" i="14"/>
  <c r="B2218" i="15"/>
  <c r="B1244" i="14"/>
  <c r="B1243" i="15"/>
  <c r="B2451" i="14"/>
  <c r="B2450" i="15"/>
  <c r="B1085" i="15"/>
  <c r="B1086" i="14"/>
  <c r="B686" i="14"/>
  <c r="B685" i="15"/>
  <c r="B938" i="14"/>
  <c r="B937" i="15"/>
  <c r="B802" i="15"/>
  <c r="B803" i="14"/>
  <c r="E1377" i="12"/>
  <c r="G2183" i="12"/>
  <c r="G415" i="12"/>
  <c r="G1047" i="12"/>
  <c r="B1598" i="14"/>
  <c r="B1597" i="15"/>
  <c r="B2004" i="15"/>
  <c r="B2005" i="14"/>
  <c r="D1969" i="14"/>
  <c r="D353" i="14"/>
  <c r="D911" i="14"/>
  <c r="B1415" i="15"/>
  <c r="B1416" i="14"/>
  <c r="B1792" i="15"/>
  <c r="B1793" i="14"/>
  <c r="D549" i="14"/>
  <c r="D1216" i="14"/>
  <c r="D1217" i="14"/>
  <c r="D2416" i="14"/>
  <c r="G1968" i="12"/>
  <c r="G1208" i="12"/>
  <c r="L176" i="12" l="1"/>
  <c r="L177" i="12" s="1"/>
  <c r="E176" i="12"/>
  <c r="Z174" i="12"/>
  <c r="P174" i="12"/>
  <c r="AC174" i="12" s="1"/>
  <c r="K144" i="14" s="1"/>
  <c r="D144" i="15" s="1"/>
  <c r="F530" i="14"/>
  <c r="H634" i="14"/>
  <c r="I634" i="14"/>
  <c r="I633" i="14"/>
  <c r="H633" i="14"/>
  <c r="J806" i="14"/>
  <c r="A807" i="14"/>
  <c r="A2223" i="14"/>
  <c r="J2222" i="14"/>
  <c r="J684" i="14"/>
  <c r="A685" i="14"/>
  <c r="H272" i="14"/>
  <c r="J1603" i="14"/>
  <c r="A1604" i="14"/>
  <c r="A1247" i="14"/>
  <c r="J1246" i="14"/>
  <c r="A1093" i="14"/>
  <c r="J1092" i="14"/>
  <c r="A942" i="14"/>
  <c r="J941" i="14"/>
  <c r="H738" i="12"/>
  <c r="AA738" i="12"/>
  <c r="E2651" i="12"/>
  <c r="E529" i="14"/>
  <c r="N529" i="14"/>
  <c r="AB613" i="12"/>
  <c r="C529" i="14" s="1"/>
  <c r="C529" i="15" s="1"/>
  <c r="H614" i="12"/>
  <c r="F144" i="14"/>
  <c r="AA175" i="12"/>
  <c r="E8" i="6" s="1"/>
  <c r="E10" i="6" s="1"/>
  <c r="E19" i="6" s="1"/>
  <c r="A1800" i="14"/>
  <c r="J1799" i="14"/>
  <c r="A1418" i="14"/>
  <c r="J1417" i="14"/>
  <c r="J2456" i="14"/>
  <c r="A2457" i="14"/>
  <c r="H143" i="14"/>
  <c r="I143" i="14"/>
  <c r="AA885" i="12"/>
  <c r="F765" i="14" s="1"/>
  <c r="H885" i="12"/>
  <c r="H763" i="14"/>
  <c r="I763" i="14"/>
  <c r="F1945" i="14"/>
  <c r="E764" i="14"/>
  <c r="AB884" i="12"/>
  <c r="C764" i="14" s="1"/>
  <c r="C764" i="15" s="1"/>
  <c r="N764" i="14"/>
  <c r="I1944" i="14"/>
  <c r="H1944" i="14"/>
  <c r="F2159" i="12"/>
  <c r="Z2158" i="12"/>
  <c r="P2158" i="12"/>
  <c r="AC2158" i="12" s="1"/>
  <c r="K1945" i="14" s="1"/>
  <c r="D1945" i="15" s="1"/>
  <c r="AA1181" i="12"/>
  <c r="F1033" i="14" s="1"/>
  <c r="H1181" i="12"/>
  <c r="E1032" i="14"/>
  <c r="N1032" i="14"/>
  <c r="E2413" i="12"/>
  <c r="G2413" i="12" s="1"/>
  <c r="O644" i="12"/>
  <c r="M645" i="12"/>
  <c r="N645" i="12" s="1"/>
  <c r="M1061" i="12"/>
  <c r="N1061" i="12" s="1"/>
  <c r="O1060" i="12"/>
  <c r="E1193" i="14"/>
  <c r="N1193" i="14"/>
  <c r="O1567" i="12"/>
  <c r="M1568" i="12"/>
  <c r="N1568" i="12" s="1"/>
  <c r="O1390" i="12"/>
  <c r="M1391" i="12"/>
  <c r="N1391" i="12" s="1"/>
  <c r="I887" i="14"/>
  <c r="H887" i="14"/>
  <c r="M1979" i="12"/>
  <c r="N1979" i="12" s="1"/>
  <c r="O1978" i="12"/>
  <c r="O2425" i="12"/>
  <c r="M2426" i="12"/>
  <c r="N2426" i="12" s="1"/>
  <c r="F340" i="14"/>
  <c r="N418" i="14"/>
  <c r="E418" i="14"/>
  <c r="O772" i="12"/>
  <c r="M773" i="12"/>
  <c r="N773" i="12" s="1"/>
  <c r="H2163" i="14"/>
  <c r="I2163" i="14"/>
  <c r="F1531" i="12"/>
  <c r="P1530" i="12"/>
  <c r="AC1530" i="12" s="1"/>
  <c r="K1362" i="14" s="1"/>
  <c r="D1362" i="15" s="1"/>
  <c r="Z1530" i="12"/>
  <c r="P1023" i="12"/>
  <c r="AC1023" i="12" s="1"/>
  <c r="K888" i="14" s="1"/>
  <c r="D888" i="15" s="1"/>
  <c r="F1024" i="12"/>
  <c r="Z1023" i="12"/>
  <c r="J571" i="14"/>
  <c r="A572" i="14"/>
  <c r="J2002" i="14"/>
  <c r="A2003" i="14"/>
  <c r="AA1941" i="12"/>
  <c r="H1941" i="12"/>
  <c r="AB1352" i="12"/>
  <c r="C1193" i="14" s="1"/>
  <c r="C1193" i="15" s="1"/>
  <c r="AA1353" i="12"/>
  <c r="H1353" i="12"/>
  <c r="I1361" i="14"/>
  <c r="H1361" i="14"/>
  <c r="Z1739" i="12"/>
  <c r="F1740" i="12"/>
  <c r="P1739" i="12"/>
  <c r="AC1739" i="12" s="1"/>
  <c r="K1554" i="14" s="1"/>
  <c r="D1554" i="15" s="1"/>
  <c r="H1553" i="14"/>
  <c r="I1553" i="14"/>
  <c r="O2664" i="12"/>
  <c r="M2665" i="12"/>
  <c r="N2665" i="12" s="1"/>
  <c r="O1768" i="12"/>
  <c r="M1769" i="12"/>
  <c r="N1769" i="12" s="1"/>
  <c r="E2393" i="14"/>
  <c r="AB2626" i="12"/>
  <c r="C2393" i="14" s="1"/>
  <c r="C2393" i="15" s="1"/>
  <c r="N2393" i="14"/>
  <c r="AA2627" i="12"/>
  <c r="F2394" i="14" s="1"/>
  <c r="H2627" i="12"/>
  <c r="M534" i="12"/>
  <c r="N534" i="12" s="1"/>
  <c r="O533" i="12"/>
  <c r="F402" i="12"/>
  <c r="Z401" i="12"/>
  <c r="P401" i="12"/>
  <c r="AC401" i="12" s="1"/>
  <c r="K340" i="14" s="1"/>
  <c r="D340" i="15" s="1"/>
  <c r="M913" i="12"/>
  <c r="N913" i="12" s="1"/>
  <c r="O912" i="12"/>
  <c r="H492" i="12"/>
  <c r="AA492" i="12"/>
  <c r="P2388" i="12"/>
  <c r="AC2388" i="12" s="1"/>
  <c r="K2164" i="14" s="1"/>
  <c r="D2164" i="15" s="1"/>
  <c r="Z2388" i="12"/>
  <c r="F2389" i="12"/>
  <c r="O1219" i="12"/>
  <c r="M1220" i="12"/>
  <c r="N1220" i="12" s="1"/>
  <c r="AB1023" i="12"/>
  <c r="C888" i="14" s="1"/>
  <c r="C888" i="15" s="1"/>
  <c r="F888" i="14"/>
  <c r="E1740" i="14"/>
  <c r="N1740" i="14"/>
  <c r="I339" i="14"/>
  <c r="H339" i="14"/>
  <c r="M2195" i="12"/>
  <c r="N2195" i="12" s="1"/>
  <c r="O2194" i="12"/>
  <c r="B574" i="14"/>
  <c r="B573" i="15"/>
  <c r="E240" i="12"/>
  <c r="AA240" i="12" s="1"/>
  <c r="F202" i="14" s="1"/>
  <c r="Y239" i="12"/>
  <c r="I200" i="14"/>
  <c r="H200" i="14"/>
  <c r="E744" i="12"/>
  <c r="Y743" i="12"/>
  <c r="E505" i="12"/>
  <c r="Y504" i="12"/>
  <c r="G2651" i="12"/>
  <c r="E2652" i="12" s="1"/>
  <c r="G1759" i="12"/>
  <c r="D1371" i="14"/>
  <c r="G1540" i="12"/>
  <c r="F274" i="14"/>
  <c r="H320" i="12"/>
  <c r="N273" i="14"/>
  <c r="AB319" i="12"/>
  <c r="C273" i="14" s="1"/>
  <c r="C273" i="15" s="1"/>
  <c r="E273" i="14"/>
  <c r="E1209" i="12"/>
  <c r="G1209" i="12" s="1"/>
  <c r="Y1209" i="12" s="1"/>
  <c r="Y1208" i="12"/>
  <c r="E2184" i="12"/>
  <c r="Y2183" i="12"/>
  <c r="B804" i="14"/>
  <c r="B803" i="15"/>
  <c r="B1086" i="15"/>
  <c r="B1087" i="14"/>
  <c r="B2452" i="14"/>
  <c r="B2451" i="15"/>
  <c r="B1244" i="15"/>
  <c r="B1245" i="14"/>
  <c r="E915" i="12"/>
  <c r="G915" i="12" s="1"/>
  <c r="Y915" i="12" s="1"/>
  <c r="D550" i="14"/>
  <c r="E636" i="12"/>
  <c r="G636" i="12" s="1"/>
  <c r="E1969" i="12"/>
  <c r="Y1968" i="12"/>
  <c r="B1793" i="15"/>
  <c r="B1794" i="14"/>
  <c r="B1417" i="14"/>
  <c r="B1416" i="15"/>
  <c r="B2005" i="15"/>
  <c r="B2006" i="14"/>
  <c r="B1598" i="15"/>
  <c r="B1599" i="14"/>
  <c r="E1048" i="12"/>
  <c r="Y1047" i="12"/>
  <c r="E416" i="12"/>
  <c r="G416" i="12" s="1"/>
  <c r="Y415" i="12"/>
  <c r="B939" i="14"/>
  <c r="B938" i="15"/>
  <c r="B686" i="15"/>
  <c r="B687" i="14"/>
  <c r="B2219" i="15"/>
  <c r="B2220" i="14"/>
  <c r="D793" i="14"/>
  <c r="G1377" i="12"/>
  <c r="Y914" i="12"/>
  <c r="Y635" i="12"/>
  <c r="A2458" i="14" l="1"/>
  <c r="J2457" i="14"/>
  <c r="G144" i="14"/>
  <c r="G123" i="14"/>
  <c r="G113" i="14"/>
  <c r="G101" i="14"/>
  <c r="G129" i="14"/>
  <c r="G122" i="14"/>
  <c r="G132" i="14"/>
  <c r="G99" i="14"/>
  <c r="G120" i="14"/>
  <c r="G116" i="14"/>
  <c r="G115" i="14"/>
  <c r="G127" i="14"/>
  <c r="H32" i="20" s="1"/>
  <c r="H4" i="20" s="1"/>
  <c r="G111" i="14"/>
  <c r="G121" i="14"/>
  <c r="G108" i="14"/>
  <c r="G124" i="14"/>
  <c r="G97" i="14"/>
  <c r="G119" i="14"/>
  <c r="G98" i="14"/>
  <c r="G128" i="14"/>
  <c r="G114" i="14"/>
  <c r="G131" i="14"/>
  <c r="G100" i="14"/>
  <c r="F145" i="14"/>
  <c r="G103" i="14"/>
  <c r="G110" i="14"/>
  <c r="G112" i="14"/>
  <c r="G109" i="14"/>
  <c r="G104" i="14"/>
  <c r="G125" i="14"/>
  <c r="G117" i="14"/>
  <c r="G118" i="14"/>
  <c r="G126" i="14"/>
  <c r="G107" i="14"/>
  <c r="G106" i="14"/>
  <c r="G102" i="14"/>
  <c r="G130" i="14"/>
  <c r="G105" i="14"/>
  <c r="G133" i="14"/>
  <c r="G134" i="14"/>
  <c r="G135" i="14"/>
  <c r="G136" i="14"/>
  <c r="G137" i="14"/>
  <c r="G138" i="14"/>
  <c r="G140" i="14"/>
  <c r="G143" i="14"/>
  <c r="G139" i="14"/>
  <c r="G142" i="14"/>
  <c r="G141" i="14"/>
  <c r="Y2651" i="12"/>
  <c r="D2418" i="14" s="1"/>
  <c r="J1800" i="14"/>
  <c r="A1801" i="14"/>
  <c r="A943" i="14"/>
  <c r="J942" i="14"/>
  <c r="A1248" i="14"/>
  <c r="J1247" i="14"/>
  <c r="A2224" i="14"/>
  <c r="J2223" i="14"/>
  <c r="N144" i="14"/>
  <c r="N145" i="14" s="1"/>
  <c r="Z175" i="12"/>
  <c r="E144" i="14"/>
  <c r="G240" i="12"/>
  <c r="F635" i="14"/>
  <c r="J1604" i="14"/>
  <c r="A1605" i="14"/>
  <c r="J685" i="14"/>
  <c r="A686" i="14"/>
  <c r="J807" i="14"/>
  <c r="A808" i="14"/>
  <c r="I529" i="14"/>
  <c r="H529" i="14"/>
  <c r="F615" i="12"/>
  <c r="AA615" i="12" s="1"/>
  <c r="P614" i="12"/>
  <c r="AC614" i="12" s="1"/>
  <c r="K530" i="14" s="1"/>
  <c r="D530" i="15" s="1"/>
  <c r="H615" i="12"/>
  <c r="Z615" i="12"/>
  <c r="Z614" i="12"/>
  <c r="A1419" i="14"/>
  <c r="J1418" i="14"/>
  <c r="AB174" i="12"/>
  <c r="Z738" i="12"/>
  <c r="AB738" i="12" s="1"/>
  <c r="C635" i="14" s="1"/>
  <c r="C635" i="15" s="1"/>
  <c r="F739" i="12"/>
  <c r="AA739" i="12" s="1"/>
  <c r="P738" i="12"/>
  <c r="AC738" i="12" s="1"/>
  <c r="K635" i="14" s="1"/>
  <c r="D635" i="15" s="1"/>
  <c r="J1093" i="14"/>
  <c r="A1094" i="14"/>
  <c r="N1945" i="14"/>
  <c r="E1945" i="14"/>
  <c r="H764" i="14"/>
  <c r="I764" i="14"/>
  <c r="AB2158" i="12"/>
  <c r="C1945" i="14" s="1"/>
  <c r="C1945" i="15" s="1"/>
  <c r="AA2159" i="12"/>
  <c r="H2159" i="12"/>
  <c r="F886" i="12"/>
  <c r="AA886" i="12" s="1"/>
  <c r="F766" i="14" s="1"/>
  <c r="Z885" i="12"/>
  <c r="P885" i="12"/>
  <c r="AC885" i="12" s="1"/>
  <c r="K765" i="14" s="1"/>
  <c r="D765" i="15" s="1"/>
  <c r="H1032" i="14"/>
  <c r="I1032" i="14"/>
  <c r="F1182" i="12"/>
  <c r="AA1182" i="12" s="1"/>
  <c r="F1034" i="14" s="1"/>
  <c r="Z1181" i="12"/>
  <c r="P1181" i="12"/>
  <c r="AC1181" i="12" s="1"/>
  <c r="K1033" i="14" s="1"/>
  <c r="D1033" i="15" s="1"/>
  <c r="E2164" i="14"/>
  <c r="N2164" i="14"/>
  <c r="AB2388" i="12"/>
  <c r="C2164" i="14" s="1"/>
  <c r="C2164" i="15" s="1"/>
  <c r="F419" i="14"/>
  <c r="H402" i="12"/>
  <c r="AA402" i="12"/>
  <c r="M535" i="12"/>
  <c r="N535" i="12" s="1"/>
  <c r="O534" i="12"/>
  <c r="O1769" i="12"/>
  <c r="M1770" i="12"/>
  <c r="N1770" i="12" s="1"/>
  <c r="M2666" i="12"/>
  <c r="N2666" i="12" s="1"/>
  <c r="O2665" i="12"/>
  <c r="N1554" i="14"/>
  <c r="E1554" i="14"/>
  <c r="AB1739" i="12"/>
  <c r="C1554" i="14" s="1"/>
  <c r="C1554" i="15" s="1"/>
  <c r="P1353" i="12"/>
  <c r="AC1353" i="12" s="1"/>
  <c r="K1194" i="14" s="1"/>
  <c r="D1194" i="15" s="1"/>
  <c r="F1354" i="12"/>
  <c r="AA1354" i="12" s="1"/>
  <c r="F1195" i="14" s="1"/>
  <c r="Z1353" i="12"/>
  <c r="H1354" i="12"/>
  <c r="P1941" i="12"/>
  <c r="AC1941" i="12" s="1"/>
  <c r="K1741" i="14" s="1"/>
  <c r="D1741" i="15" s="1"/>
  <c r="F1942" i="12"/>
  <c r="Z1941" i="12"/>
  <c r="J2003" i="14"/>
  <c r="A2004" i="14"/>
  <c r="J572" i="14"/>
  <c r="A573" i="14"/>
  <c r="AA1024" i="12"/>
  <c r="H1024" i="12"/>
  <c r="E1362" i="14"/>
  <c r="AB1530" i="12"/>
  <c r="C1362" i="14" s="1"/>
  <c r="C1362" i="15" s="1"/>
  <c r="N1362" i="14"/>
  <c r="H1531" i="12"/>
  <c r="AA1531" i="12"/>
  <c r="F1363" i="14" s="1"/>
  <c r="I418" i="14"/>
  <c r="H418" i="14"/>
  <c r="O2426" i="12"/>
  <c r="M2427" i="12"/>
  <c r="N2427" i="12" s="1"/>
  <c r="M1392" i="12"/>
  <c r="N1392" i="12" s="1"/>
  <c r="O1391" i="12"/>
  <c r="M1569" i="12"/>
  <c r="N1569" i="12" s="1"/>
  <c r="O1568" i="12"/>
  <c r="M646" i="12"/>
  <c r="N646" i="12" s="1"/>
  <c r="O645" i="12"/>
  <c r="O2195" i="12"/>
  <c r="M2196" i="12"/>
  <c r="N2196" i="12" s="1"/>
  <c r="H1740" i="14"/>
  <c r="I1740" i="14"/>
  <c r="M1221" i="12"/>
  <c r="N1221" i="12" s="1"/>
  <c r="O1220" i="12"/>
  <c r="H2389" i="12"/>
  <c r="AA2389" i="12"/>
  <c r="F2165" i="14" s="1"/>
  <c r="F493" i="12"/>
  <c r="P492" i="12"/>
  <c r="AC492" i="12" s="1"/>
  <c r="K419" i="14" s="1"/>
  <c r="D419" i="15" s="1"/>
  <c r="Z492" i="12"/>
  <c r="AB492" i="12" s="1"/>
  <c r="C419" i="14" s="1"/>
  <c r="C419" i="15" s="1"/>
  <c r="M914" i="12"/>
  <c r="N914" i="12" s="1"/>
  <c r="O913" i="12"/>
  <c r="N340" i="14"/>
  <c r="E340" i="14"/>
  <c r="F2628" i="12"/>
  <c r="P2627" i="12"/>
  <c r="AC2627" i="12" s="1"/>
  <c r="K2394" i="14" s="1"/>
  <c r="D2394" i="15" s="1"/>
  <c r="Z2627" i="12"/>
  <c r="H2393" i="14"/>
  <c r="I2393" i="14"/>
  <c r="AA1740" i="12"/>
  <c r="F1555" i="14" s="1"/>
  <c r="H1740" i="12"/>
  <c r="F1194" i="14"/>
  <c r="AB1353" i="12"/>
  <c r="C1194" i="14" s="1"/>
  <c r="C1194" i="15" s="1"/>
  <c r="F1741" i="14"/>
  <c r="AB1941" i="12"/>
  <c r="C1741" i="14" s="1"/>
  <c r="C1741" i="15" s="1"/>
  <c r="N888" i="14"/>
  <c r="E888" i="14"/>
  <c r="O773" i="12"/>
  <c r="M774" i="12"/>
  <c r="N774" i="12" s="1"/>
  <c r="M1980" i="12"/>
  <c r="N1980" i="12" s="1"/>
  <c r="O1979" i="12"/>
  <c r="I1193" i="14"/>
  <c r="H1193" i="14"/>
  <c r="M1062" i="12"/>
  <c r="N1062" i="12" s="1"/>
  <c r="O1061" i="12"/>
  <c r="AB401" i="12"/>
  <c r="C340" i="14" s="1"/>
  <c r="C340" i="15" s="1"/>
  <c r="B575" i="14"/>
  <c r="B574" i="15"/>
  <c r="G744" i="12"/>
  <c r="E745" i="12" s="1"/>
  <c r="E241" i="12"/>
  <c r="Y240" i="12"/>
  <c r="E201" i="14"/>
  <c r="D201" i="14"/>
  <c r="AB239" i="12"/>
  <c r="C201" i="14" s="1"/>
  <c r="C201" i="15" s="1"/>
  <c r="D431" i="14"/>
  <c r="D640" i="14"/>
  <c r="Y744" i="12"/>
  <c r="G505" i="12"/>
  <c r="G2652" i="12"/>
  <c r="Y2652" i="12" s="1"/>
  <c r="Y1759" i="12"/>
  <c r="E1760" i="12"/>
  <c r="E1541" i="12"/>
  <c r="Y1540" i="12"/>
  <c r="G1048" i="12"/>
  <c r="Y1048" i="12" s="1"/>
  <c r="Z320" i="12"/>
  <c r="F321" i="12"/>
  <c r="AA321" i="12" s="1"/>
  <c r="P320" i="12"/>
  <c r="AC320" i="12" s="1"/>
  <c r="K274" i="14" s="1"/>
  <c r="D274" i="15" s="1"/>
  <c r="H273" i="14"/>
  <c r="I273" i="14"/>
  <c r="D2419" i="14"/>
  <c r="E637" i="12"/>
  <c r="G637" i="12" s="1"/>
  <c r="Y636" i="12"/>
  <c r="D551" i="14"/>
  <c r="D794" i="14"/>
  <c r="E2414" i="12"/>
  <c r="G2414" i="12" s="1"/>
  <c r="Y2414" i="12" s="1"/>
  <c r="Y2413" i="12"/>
  <c r="B688" i="14"/>
  <c r="B687" i="15"/>
  <c r="D354" i="14"/>
  <c r="D912" i="14"/>
  <c r="B1600" i="14"/>
  <c r="B1599" i="15"/>
  <c r="B2006" i="15"/>
  <c r="B2007" i="14"/>
  <c r="B1794" i="15"/>
  <c r="B1795" i="14"/>
  <c r="B1245" i="15"/>
  <c r="B1246" i="14"/>
  <c r="B805" i="14"/>
  <c r="B804" i="15"/>
  <c r="D1060" i="14"/>
  <c r="G1969" i="12"/>
  <c r="G2184" i="12"/>
  <c r="E1378" i="12"/>
  <c r="Y1377" i="12"/>
  <c r="B2220" i="15"/>
  <c r="B2221" i="14"/>
  <c r="B940" i="14"/>
  <c r="B939" i="15"/>
  <c r="E417" i="12"/>
  <c r="G417" i="12" s="1"/>
  <c r="Y417" i="12" s="1"/>
  <c r="D913" i="14"/>
  <c r="E1049" i="12"/>
  <c r="G1049" i="12" s="1"/>
  <c r="B1417" i="15"/>
  <c r="B1418" i="14"/>
  <c r="D1768" i="14"/>
  <c r="D795" i="14"/>
  <c r="E916" i="12"/>
  <c r="G916" i="12" s="1"/>
  <c r="B2453" i="14"/>
  <c r="B2452" i="15"/>
  <c r="B1088" i="14"/>
  <c r="B1087" i="15"/>
  <c r="D1970" i="14"/>
  <c r="E2653" i="12"/>
  <c r="D1061" i="14"/>
  <c r="E1210" i="12"/>
  <c r="Y416" i="12"/>
  <c r="J1094" i="14" l="1"/>
  <c r="A1095" i="14"/>
  <c r="J2224" i="14"/>
  <c r="A2225" i="14"/>
  <c r="H321" i="12"/>
  <c r="Z321" i="12" s="1"/>
  <c r="F636" i="14"/>
  <c r="A1420" i="14"/>
  <c r="J1419" i="14"/>
  <c r="F616" i="12"/>
  <c r="AA616" i="12" s="1"/>
  <c r="P615" i="12"/>
  <c r="AC615" i="12" s="1"/>
  <c r="K531" i="14" s="1"/>
  <c r="D531" i="15" s="1"/>
  <c r="H616" i="12"/>
  <c r="J686" i="14"/>
  <c r="A687" i="14"/>
  <c r="A1802" i="14"/>
  <c r="J1801" i="14"/>
  <c r="N531" i="14"/>
  <c r="E531" i="14"/>
  <c r="I144" i="14"/>
  <c r="H144" i="14"/>
  <c r="E145" i="14"/>
  <c r="A944" i="14"/>
  <c r="J943" i="14"/>
  <c r="N635" i="14"/>
  <c r="E635" i="14"/>
  <c r="A1249" i="14"/>
  <c r="J1248" i="14"/>
  <c r="H886" i="12"/>
  <c r="H739" i="12"/>
  <c r="C144" i="14"/>
  <c r="AB175" i="12"/>
  <c r="N530" i="14"/>
  <c r="E530" i="14"/>
  <c r="AB614" i="12"/>
  <c r="C530" i="14" s="1"/>
  <c r="C530" i="15" s="1"/>
  <c r="F531" i="14"/>
  <c r="AB615" i="12"/>
  <c r="C531" i="14" s="1"/>
  <c r="C531" i="15" s="1"/>
  <c r="J808" i="14"/>
  <c r="A809" i="14"/>
  <c r="J1605" i="14"/>
  <c r="A1606" i="14"/>
  <c r="A2459" i="14"/>
  <c r="J2458" i="14"/>
  <c r="F887" i="12"/>
  <c r="P886" i="12"/>
  <c r="AC886" i="12" s="1"/>
  <c r="K766" i="14" s="1"/>
  <c r="D766" i="15" s="1"/>
  <c r="Z886" i="12"/>
  <c r="P2159" i="12"/>
  <c r="AC2159" i="12" s="1"/>
  <c r="K1946" i="14" s="1"/>
  <c r="D1946" i="15" s="1"/>
  <c r="Z2159" i="12"/>
  <c r="F2160" i="12"/>
  <c r="AA2160" i="12" s="1"/>
  <c r="F1947" i="14" s="1"/>
  <c r="H2160" i="12"/>
  <c r="E765" i="14"/>
  <c r="N765" i="14"/>
  <c r="AB885" i="12"/>
  <c r="C765" i="14" s="1"/>
  <c r="C765" i="15" s="1"/>
  <c r="F1946" i="14"/>
  <c r="H1945" i="14"/>
  <c r="I1945" i="14"/>
  <c r="Z2160" i="12"/>
  <c r="N1947" i="14" s="1"/>
  <c r="E1033" i="14"/>
  <c r="N1033" i="14"/>
  <c r="AB1181" i="12"/>
  <c r="C1033" i="14" s="1"/>
  <c r="C1033" i="15" s="1"/>
  <c r="H1182" i="12"/>
  <c r="O646" i="12"/>
  <c r="M647" i="12"/>
  <c r="N647" i="12" s="1"/>
  <c r="O1062" i="12"/>
  <c r="M1063" i="12"/>
  <c r="N1063" i="12" s="1"/>
  <c r="M1981" i="12"/>
  <c r="N1981" i="12" s="1"/>
  <c r="O1980" i="12"/>
  <c r="O774" i="12"/>
  <c r="M775" i="12"/>
  <c r="N775" i="12" s="1"/>
  <c r="I888" i="14"/>
  <c r="H888" i="14"/>
  <c r="P1740" i="12"/>
  <c r="AC1740" i="12" s="1"/>
  <c r="K1555" i="14" s="1"/>
  <c r="D1555" i="15" s="1"/>
  <c r="Z1740" i="12"/>
  <c r="F1741" i="12"/>
  <c r="N2394" i="14"/>
  <c r="AB2627" i="12"/>
  <c r="C2394" i="14" s="1"/>
  <c r="C2394" i="15" s="1"/>
  <c r="E2394" i="14"/>
  <c r="AA2628" i="12"/>
  <c r="F2395" i="14" s="1"/>
  <c r="H2628" i="12"/>
  <c r="O914" i="12"/>
  <c r="M915" i="12"/>
  <c r="N915" i="12" s="1"/>
  <c r="H493" i="12"/>
  <c r="AA493" i="12"/>
  <c r="Z2389" i="12"/>
  <c r="F2390" i="12"/>
  <c r="P2389" i="12"/>
  <c r="AC2389" i="12" s="1"/>
  <c r="K2165" i="14" s="1"/>
  <c r="D2165" i="15" s="1"/>
  <c r="M1222" i="12"/>
  <c r="N1222" i="12" s="1"/>
  <c r="O1221" i="12"/>
  <c r="O1569" i="12"/>
  <c r="M1570" i="12"/>
  <c r="N1570" i="12" s="1"/>
  <c r="M1393" i="12"/>
  <c r="N1393" i="12" s="1"/>
  <c r="O1392" i="12"/>
  <c r="Z1531" i="12"/>
  <c r="F1532" i="12"/>
  <c r="P1531" i="12"/>
  <c r="AC1531" i="12" s="1"/>
  <c r="K1363" i="14" s="1"/>
  <c r="D1363" i="15" s="1"/>
  <c r="Z1024" i="12"/>
  <c r="F1025" i="12"/>
  <c r="AA1025" i="12" s="1"/>
  <c r="P1024" i="12"/>
  <c r="AC1024" i="12" s="1"/>
  <c r="K889" i="14" s="1"/>
  <c r="D889" i="15" s="1"/>
  <c r="H1025" i="12"/>
  <c r="H1942" i="12"/>
  <c r="AA1942" i="12"/>
  <c r="P1354" i="12"/>
  <c r="AC1354" i="12" s="1"/>
  <c r="K1195" i="14" s="1"/>
  <c r="D1195" i="15" s="1"/>
  <c r="F1355" i="12"/>
  <c r="Z1354" i="12"/>
  <c r="H1554" i="14"/>
  <c r="I1554" i="14"/>
  <c r="O1770" i="12"/>
  <c r="M1771" i="12"/>
  <c r="N1771" i="12" s="1"/>
  <c r="F341" i="14"/>
  <c r="I2164" i="14"/>
  <c r="H2164" i="14"/>
  <c r="I340" i="14"/>
  <c r="H340" i="14"/>
  <c r="N419" i="14"/>
  <c r="E419" i="14"/>
  <c r="M2197" i="12"/>
  <c r="N2197" i="12" s="1"/>
  <c r="O2196" i="12"/>
  <c r="M2428" i="12"/>
  <c r="N2428" i="12" s="1"/>
  <c r="O2427" i="12"/>
  <c r="H1362" i="14"/>
  <c r="I1362" i="14"/>
  <c r="AB1024" i="12"/>
  <c r="C889" i="14" s="1"/>
  <c r="C889" i="15" s="1"/>
  <c r="F889" i="14"/>
  <c r="J573" i="14"/>
  <c r="A574" i="14"/>
  <c r="J2004" i="14"/>
  <c r="A2005" i="14"/>
  <c r="E1741" i="14"/>
  <c r="N1741" i="14"/>
  <c r="E1194" i="14"/>
  <c r="N1194" i="14"/>
  <c r="AB2160" i="12"/>
  <c r="C1947" i="14" s="1"/>
  <c r="C1947" i="15" s="1"/>
  <c r="M2667" i="12"/>
  <c r="N2667" i="12" s="1"/>
  <c r="O2666" i="12"/>
  <c r="O535" i="12"/>
  <c r="M536" i="12"/>
  <c r="N536" i="12" s="1"/>
  <c r="P402" i="12"/>
  <c r="AC402" i="12" s="1"/>
  <c r="K341" i="14" s="1"/>
  <c r="D341" i="15" s="1"/>
  <c r="F403" i="12"/>
  <c r="Z402" i="12"/>
  <c r="AB402" i="12" s="1"/>
  <c r="C341" i="14" s="1"/>
  <c r="C341" i="15" s="1"/>
  <c r="B575" i="15"/>
  <c r="B576" i="14"/>
  <c r="H201" i="14"/>
  <c r="I201" i="14"/>
  <c r="G241" i="12"/>
  <c r="AA241" i="12"/>
  <c r="F203" i="14" s="1"/>
  <c r="E202" i="14"/>
  <c r="AB240" i="12"/>
  <c r="C202" i="14" s="1"/>
  <c r="C202" i="15" s="1"/>
  <c r="D202" i="14"/>
  <c r="Y505" i="12"/>
  <c r="E506" i="12"/>
  <c r="G745" i="12"/>
  <c r="D641" i="14"/>
  <c r="D1574" i="14"/>
  <c r="G1760" i="12"/>
  <c r="G1541" i="12"/>
  <c r="D1372" i="14"/>
  <c r="N275" i="14"/>
  <c r="E275" i="14"/>
  <c r="E274" i="14"/>
  <c r="N274" i="14"/>
  <c r="AB320" i="12"/>
  <c r="C274" i="14" s="1"/>
  <c r="C274" i="15" s="1"/>
  <c r="F322" i="12"/>
  <c r="AA322" i="12" s="1"/>
  <c r="F276" i="14" s="1"/>
  <c r="P321" i="12"/>
  <c r="AC321" i="12" s="1"/>
  <c r="K275" i="14" s="1"/>
  <c r="D275" i="15" s="1"/>
  <c r="H322" i="12"/>
  <c r="F275" i="14"/>
  <c r="AB321" i="12"/>
  <c r="C275" i="14" s="1"/>
  <c r="C275" i="15" s="1"/>
  <c r="B2453" i="15"/>
  <c r="B2454" i="14"/>
  <c r="E917" i="12"/>
  <c r="B1418" i="15"/>
  <c r="B1419" i="14"/>
  <c r="E1050" i="12"/>
  <c r="D356" i="14"/>
  <c r="B941" i="14"/>
  <c r="B940" i="15"/>
  <c r="B2222" i="14"/>
  <c r="B2221" i="15"/>
  <c r="D1218" i="14"/>
  <c r="E2185" i="12"/>
  <c r="G2185" i="12" s="1"/>
  <c r="Y2185" i="12" s="1"/>
  <c r="Y2184" i="12"/>
  <c r="E1970" i="12"/>
  <c r="Y1969" i="12"/>
  <c r="B805" i="15"/>
  <c r="B806" i="14"/>
  <c r="B1795" i="15"/>
  <c r="B1796" i="14"/>
  <c r="B2008" i="14"/>
  <c r="B2007" i="15"/>
  <c r="B688" i="15"/>
  <c r="B689" i="14"/>
  <c r="D2189" i="14"/>
  <c r="D2190" i="14"/>
  <c r="D552" i="14"/>
  <c r="E638" i="12"/>
  <c r="G638" i="12" s="1"/>
  <c r="Y638" i="12" s="1"/>
  <c r="Y916" i="12"/>
  <c r="B1089" i="14"/>
  <c r="B1088" i="15"/>
  <c r="D355" i="14"/>
  <c r="E418" i="12"/>
  <c r="B1247" i="14"/>
  <c r="B1246" i="15"/>
  <c r="B1601" i="14"/>
  <c r="B1600" i="15"/>
  <c r="E2415" i="12"/>
  <c r="G1210" i="12"/>
  <c r="G2653" i="12"/>
  <c r="Y1049" i="12"/>
  <c r="G1378" i="12"/>
  <c r="Y637" i="12"/>
  <c r="P616" i="12" l="1"/>
  <c r="AC616" i="12" s="1"/>
  <c r="K532" i="14" s="1"/>
  <c r="D532" i="15" s="1"/>
  <c r="F617" i="12"/>
  <c r="AA617" i="12" s="1"/>
  <c r="A2460" i="14"/>
  <c r="J2459" i="14"/>
  <c r="I530" i="14"/>
  <c r="I531" i="14"/>
  <c r="H531" i="14"/>
  <c r="H530" i="14"/>
  <c r="F740" i="12"/>
  <c r="AA740" i="12" s="1"/>
  <c r="P739" i="12"/>
  <c r="AC739" i="12" s="1"/>
  <c r="K636" i="14" s="1"/>
  <c r="D636" i="15" s="1"/>
  <c r="Z739" i="12"/>
  <c r="I635" i="14"/>
  <c r="H635" i="14"/>
  <c r="J687" i="14"/>
  <c r="A688" i="14"/>
  <c r="J809" i="14"/>
  <c r="A810" i="14"/>
  <c r="A1421" i="14"/>
  <c r="J1420" i="14"/>
  <c r="A1607" i="14"/>
  <c r="J1606" i="14"/>
  <c r="F532" i="14"/>
  <c r="A1096" i="14"/>
  <c r="J1095" i="14"/>
  <c r="C144" i="15"/>
  <c r="C145" i="15" s="1"/>
  <c r="C145" i="14"/>
  <c r="A1250" i="14"/>
  <c r="J1249" i="14"/>
  <c r="J944" i="14"/>
  <c r="A945" i="14"/>
  <c r="A1803" i="14"/>
  <c r="J1802" i="14"/>
  <c r="J2225" i="14"/>
  <c r="A2226" i="14"/>
  <c r="Z616" i="12"/>
  <c r="F2161" i="12"/>
  <c r="P2160" i="12"/>
  <c r="AC2160" i="12" s="1"/>
  <c r="K1947" i="14" s="1"/>
  <c r="D1947" i="15" s="1"/>
  <c r="E1946" i="14"/>
  <c r="N1946" i="14"/>
  <c r="AB886" i="12"/>
  <c r="C766" i="14" s="1"/>
  <c r="C766" i="15" s="1"/>
  <c r="N766" i="14"/>
  <c r="E766" i="14"/>
  <c r="AA887" i="12"/>
  <c r="H887" i="12"/>
  <c r="H765" i="14"/>
  <c r="I765" i="14"/>
  <c r="E1947" i="14"/>
  <c r="I1947" i="14" s="1"/>
  <c r="AB2159" i="12"/>
  <c r="C1946" i="14" s="1"/>
  <c r="C1946" i="15" s="1"/>
  <c r="H1033" i="14"/>
  <c r="I1033" i="14"/>
  <c r="P1182" i="12"/>
  <c r="AC1182" i="12" s="1"/>
  <c r="K1034" i="14" s="1"/>
  <c r="D1034" i="15" s="1"/>
  <c r="F1183" i="12"/>
  <c r="AA1183" i="12" s="1"/>
  <c r="F1035" i="14" s="1"/>
  <c r="Z1182" i="12"/>
  <c r="AA403" i="12"/>
  <c r="H403" i="12"/>
  <c r="O536" i="12"/>
  <c r="M537" i="12"/>
  <c r="N537" i="12" s="1"/>
  <c r="I1194" i="14"/>
  <c r="H1194" i="14"/>
  <c r="H1741" i="14"/>
  <c r="I1741" i="14"/>
  <c r="M2429" i="12"/>
  <c r="N2429" i="12" s="1"/>
  <c r="O2428" i="12"/>
  <c r="M2198" i="12"/>
  <c r="N2198" i="12" s="1"/>
  <c r="O2197" i="12"/>
  <c r="H419" i="14"/>
  <c r="I419" i="14"/>
  <c r="M1772" i="12"/>
  <c r="N1772" i="12" s="1"/>
  <c r="O1771" i="12"/>
  <c r="AB1354" i="12"/>
  <c r="C1195" i="14" s="1"/>
  <c r="C1195" i="15" s="1"/>
  <c r="N1195" i="14"/>
  <c r="E1195" i="14"/>
  <c r="F1943" i="12"/>
  <c r="Z1942" i="12"/>
  <c r="P1942" i="12"/>
  <c r="AC1942" i="12" s="1"/>
  <c r="K1742" i="14" s="1"/>
  <c r="D1742" i="15" s="1"/>
  <c r="F1026" i="12"/>
  <c r="Z1025" i="12"/>
  <c r="AB1025" i="12" s="1"/>
  <c r="C890" i="14" s="1"/>
  <c r="C890" i="15" s="1"/>
  <c r="P1025" i="12"/>
  <c r="AC1025" i="12" s="1"/>
  <c r="K890" i="14" s="1"/>
  <c r="D890" i="15" s="1"/>
  <c r="F890" i="14"/>
  <c r="E1363" i="14"/>
  <c r="AB1531" i="12"/>
  <c r="C1363" i="14" s="1"/>
  <c r="C1363" i="15" s="1"/>
  <c r="N1363" i="14"/>
  <c r="M1394" i="12"/>
  <c r="N1394" i="12" s="1"/>
  <c r="O1393" i="12"/>
  <c r="O1570" i="12"/>
  <c r="M1571" i="12"/>
  <c r="N1571" i="12" s="1"/>
  <c r="E2165" i="14"/>
  <c r="N2165" i="14"/>
  <c r="AB2389" i="12"/>
  <c r="C2165" i="14" s="1"/>
  <c r="C2165" i="15" s="1"/>
  <c r="F494" i="12"/>
  <c r="P493" i="12"/>
  <c r="AC493" i="12" s="1"/>
  <c r="K420" i="14" s="1"/>
  <c r="D420" i="15" s="1"/>
  <c r="Z493" i="12"/>
  <c r="AA1741" i="12"/>
  <c r="F1556" i="14" s="1"/>
  <c r="H1741" i="12"/>
  <c r="O1981" i="12"/>
  <c r="M1982" i="12"/>
  <c r="N1982" i="12" s="1"/>
  <c r="E341" i="14"/>
  <c r="N341" i="14"/>
  <c r="M2668" i="12"/>
  <c r="N2668" i="12" s="1"/>
  <c r="O2667" i="12"/>
  <c r="J2005" i="14"/>
  <c r="A2006" i="14"/>
  <c r="J574" i="14"/>
  <c r="A575" i="14"/>
  <c r="H1355" i="12"/>
  <c r="AA1355" i="12"/>
  <c r="F1196" i="14" s="1"/>
  <c r="AB1942" i="12"/>
  <c r="C1742" i="14" s="1"/>
  <c r="C1742" i="15" s="1"/>
  <c r="F1742" i="14"/>
  <c r="N889" i="14"/>
  <c r="E889" i="14"/>
  <c r="H1532" i="12"/>
  <c r="AA1532" i="12"/>
  <c r="F1364" i="14" s="1"/>
  <c r="O1222" i="12"/>
  <c r="M1223" i="12"/>
  <c r="N1223" i="12" s="1"/>
  <c r="AA2390" i="12"/>
  <c r="F2166" i="14" s="1"/>
  <c r="H2390" i="12"/>
  <c r="F420" i="14"/>
  <c r="AB493" i="12"/>
  <c r="C420" i="14" s="1"/>
  <c r="C420" i="15" s="1"/>
  <c r="O915" i="12"/>
  <c r="M916" i="12"/>
  <c r="N916" i="12" s="1"/>
  <c r="Z2628" i="12"/>
  <c r="F2629" i="12"/>
  <c r="P2628" i="12"/>
  <c r="AC2628" i="12" s="1"/>
  <c r="K2395" i="14" s="1"/>
  <c r="D2395" i="15" s="1"/>
  <c r="I2394" i="14"/>
  <c r="H2394" i="14"/>
  <c r="AB1740" i="12"/>
  <c r="C1555" i="14" s="1"/>
  <c r="C1555" i="15" s="1"/>
  <c r="E1555" i="14"/>
  <c r="N1555" i="14"/>
  <c r="M776" i="12"/>
  <c r="N776" i="12" s="1"/>
  <c r="O775" i="12"/>
  <c r="O1063" i="12"/>
  <c r="M1064" i="12"/>
  <c r="N1064" i="12" s="1"/>
  <c r="O647" i="12"/>
  <c r="M648" i="12"/>
  <c r="N648" i="12" s="1"/>
  <c r="B576" i="15"/>
  <c r="B577" i="14"/>
  <c r="H202" i="14"/>
  <c r="I202" i="14"/>
  <c r="Y241" i="12"/>
  <c r="E242" i="12"/>
  <c r="E746" i="12"/>
  <c r="Y745" i="12"/>
  <c r="D432" i="14"/>
  <c r="G506" i="12"/>
  <c r="G2415" i="12"/>
  <c r="Y2415" i="12" s="1"/>
  <c r="D2191" i="14" s="1"/>
  <c r="G1970" i="12"/>
  <c r="Y1970" i="12" s="1"/>
  <c r="D1770" i="14" s="1"/>
  <c r="E1761" i="12"/>
  <c r="Y1760" i="12"/>
  <c r="G1761" i="12"/>
  <c r="E1542" i="12"/>
  <c r="Y1541" i="12"/>
  <c r="G1050" i="12"/>
  <c r="Y1050" i="12" s="1"/>
  <c r="H274" i="14"/>
  <c r="I274" i="14"/>
  <c r="H275" i="14"/>
  <c r="I275" i="14"/>
  <c r="F323" i="12"/>
  <c r="Z322" i="12"/>
  <c r="P322" i="12"/>
  <c r="AC322" i="12" s="1"/>
  <c r="K276" i="14" s="1"/>
  <c r="D276" i="15" s="1"/>
  <c r="D554" i="14"/>
  <c r="D1972" i="14"/>
  <c r="B1602" i="14"/>
  <c r="B1601" i="15"/>
  <c r="D553" i="14"/>
  <c r="D914" i="14"/>
  <c r="E2654" i="12"/>
  <c r="Y2653" i="12"/>
  <c r="B1248" i="14"/>
  <c r="B1247" i="15"/>
  <c r="B2008" i="15"/>
  <c r="B2009" i="14"/>
  <c r="D1769" i="14"/>
  <c r="D1971" i="14"/>
  <c r="B2222" i="15"/>
  <c r="B2223" i="14"/>
  <c r="B2454" i="15"/>
  <c r="B2455" i="14"/>
  <c r="G418" i="12"/>
  <c r="E1379" i="12"/>
  <c r="Y1378" i="12"/>
  <c r="E1211" i="12"/>
  <c r="Y1210" i="12"/>
  <c r="B1089" i="15"/>
  <c r="B1090" i="14"/>
  <c r="D796" i="14"/>
  <c r="E639" i="12"/>
  <c r="G639" i="12" s="1"/>
  <c r="B689" i="15"/>
  <c r="B690" i="14"/>
  <c r="B1796" i="15"/>
  <c r="B1797" i="14"/>
  <c r="B807" i="14"/>
  <c r="B806" i="15"/>
  <c r="E2186" i="12"/>
  <c r="B941" i="15"/>
  <c r="B942" i="14"/>
  <c r="D915" i="14"/>
  <c r="E1051" i="12"/>
  <c r="B1420" i="14"/>
  <c r="B1419" i="15"/>
  <c r="G917" i="12"/>
  <c r="E532" i="14" l="1"/>
  <c r="N532" i="14"/>
  <c r="J1096" i="14"/>
  <c r="A1097" i="14"/>
  <c r="A2227" i="14"/>
  <c r="J2226" i="14"/>
  <c r="J945" i="14"/>
  <c r="A946" i="14"/>
  <c r="AB616" i="12"/>
  <c r="C532" i="14" s="1"/>
  <c r="C532" i="15" s="1"/>
  <c r="A689" i="14"/>
  <c r="J688" i="14"/>
  <c r="N636" i="14"/>
  <c r="E636" i="14"/>
  <c r="AB739" i="12"/>
  <c r="C636" i="14" s="1"/>
  <c r="C636" i="15" s="1"/>
  <c r="F637" i="14"/>
  <c r="F533" i="14"/>
  <c r="A1251" i="14"/>
  <c r="J1250" i="14"/>
  <c r="E1971" i="12"/>
  <c r="G1971" i="12" s="1"/>
  <c r="Y1971" i="12" s="1"/>
  <c r="A1422" i="14"/>
  <c r="J1421" i="14"/>
  <c r="A1804" i="14"/>
  <c r="J1803" i="14"/>
  <c r="J1607" i="14"/>
  <c r="A1608" i="14"/>
  <c r="J810" i="14"/>
  <c r="A811" i="14"/>
  <c r="H740" i="12"/>
  <c r="A2461" i="14"/>
  <c r="J2460" i="14"/>
  <c r="H617" i="12"/>
  <c r="F888" i="12"/>
  <c r="AA888" i="12" s="1"/>
  <c r="F768" i="14" s="1"/>
  <c r="Z887" i="12"/>
  <c r="P887" i="12"/>
  <c r="AC887" i="12" s="1"/>
  <c r="K767" i="14" s="1"/>
  <c r="D767" i="15" s="1"/>
  <c r="H888" i="12"/>
  <c r="H766" i="14"/>
  <c r="I766" i="14"/>
  <c r="H1946" i="14"/>
  <c r="I1946" i="14"/>
  <c r="AA2161" i="12"/>
  <c r="H2161" i="12"/>
  <c r="F767" i="14"/>
  <c r="AB887" i="12"/>
  <c r="C767" i="14" s="1"/>
  <c r="C767" i="15" s="1"/>
  <c r="H1947" i="14"/>
  <c r="E2416" i="12"/>
  <c r="H1183" i="12"/>
  <c r="N1034" i="14"/>
  <c r="E1034" i="14"/>
  <c r="AB1182" i="12"/>
  <c r="C1034" i="14" s="1"/>
  <c r="C1034" i="15" s="1"/>
  <c r="O648" i="12"/>
  <c r="M649" i="12"/>
  <c r="N649" i="12" s="1"/>
  <c r="O1064" i="12"/>
  <c r="M1065" i="12"/>
  <c r="N1065" i="12" s="1"/>
  <c r="AA2629" i="12"/>
  <c r="F2396" i="14" s="1"/>
  <c r="H2629" i="12"/>
  <c r="M917" i="12"/>
  <c r="N917" i="12" s="1"/>
  <c r="O916" i="12"/>
  <c r="Z2390" i="12"/>
  <c r="F2391" i="12"/>
  <c r="P2390" i="12"/>
  <c r="AC2390" i="12" s="1"/>
  <c r="K2166" i="14" s="1"/>
  <c r="D2166" i="15" s="1"/>
  <c r="O1223" i="12"/>
  <c r="M1224" i="12"/>
  <c r="N1224" i="12" s="1"/>
  <c r="H889" i="14"/>
  <c r="I889" i="14"/>
  <c r="M2669" i="12"/>
  <c r="N2669" i="12"/>
  <c r="O2668" i="12"/>
  <c r="I341" i="14"/>
  <c r="H341" i="14"/>
  <c r="M1983" i="12"/>
  <c r="N1983" i="12" s="1"/>
  <c r="O1982" i="12"/>
  <c r="F1742" i="12"/>
  <c r="AA1742" i="12" s="1"/>
  <c r="F1557" i="14" s="1"/>
  <c r="P1741" i="12"/>
  <c r="AC1741" i="12" s="1"/>
  <c r="K1556" i="14" s="1"/>
  <c r="D1556" i="15" s="1"/>
  <c r="Z1741" i="12"/>
  <c r="N420" i="14"/>
  <c r="E420" i="14"/>
  <c r="I2165" i="14"/>
  <c r="H2165" i="14"/>
  <c r="O1394" i="12"/>
  <c r="M1395" i="12"/>
  <c r="N1395" i="12" s="1"/>
  <c r="H1026" i="12"/>
  <c r="AA1026" i="12"/>
  <c r="F891" i="14" s="1"/>
  <c r="N1742" i="14"/>
  <c r="E1742" i="14"/>
  <c r="H1195" i="14"/>
  <c r="I1195" i="14"/>
  <c r="O537" i="12"/>
  <c r="M538" i="12"/>
  <c r="N538" i="12" s="1"/>
  <c r="F342" i="14"/>
  <c r="O776" i="12"/>
  <c r="M777" i="12"/>
  <c r="N777" i="12" s="1"/>
  <c r="I1555" i="14"/>
  <c r="H1555" i="14"/>
  <c r="AB2628" i="12"/>
  <c r="C2395" i="14" s="1"/>
  <c r="C2395" i="15" s="1"/>
  <c r="E2395" i="14"/>
  <c r="N2395" i="14"/>
  <c r="F1533" i="12"/>
  <c r="P1532" i="12"/>
  <c r="AC1532" i="12" s="1"/>
  <c r="K1364" i="14" s="1"/>
  <c r="D1364" i="15" s="1"/>
  <c r="Z1532" i="12"/>
  <c r="Z1355" i="12"/>
  <c r="P1355" i="12"/>
  <c r="AC1355" i="12" s="1"/>
  <c r="K1196" i="14" s="1"/>
  <c r="D1196" i="15" s="1"/>
  <c r="F1356" i="12"/>
  <c r="J575" i="14"/>
  <c r="A576" i="14"/>
  <c r="J2006" i="14"/>
  <c r="A2007" i="14"/>
  <c r="H494" i="12"/>
  <c r="AA494" i="12"/>
  <c r="O1571" i="12"/>
  <c r="M1572" i="12"/>
  <c r="N1572" i="12" s="1"/>
  <c r="H1363" i="14"/>
  <c r="I1363" i="14"/>
  <c r="N890" i="14"/>
  <c r="E890" i="14"/>
  <c r="H1943" i="12"/>
  <c r="AA1943" i="12"/>
  <c r="F1743" i="14" s="1"/>
  <c r="M1773" i="12"/>
  <c r="N1773" i="12" s="1"/>
  <c r="O1772" i="12"/>
  <c r="M2199" i="12"/>
  <c r="N2199" i="12" s="1"/>
  <c r="O2198" i="12"/>
  <c r="O2429" i="12"/>
  <c r="M2430" i="12"/>
  <c r="N2430" i="12" s="1"/>
  <c r="F404" i="12"/>
  <c r="Z403" i="12"/>
  <c r="P403" i="12"/>
  <c r="AC403" i="12" s="1"/>
  <c r="K342" i="14" s="1"/>
  <c r="D342" i="15" s="1"/>
  <c r="B577" i="15"/>
  <c r="B578" i="14"/>
  <c r="E203" i="14"/>
  <c r="D203" i="14"/>
  <c r="AB241" i="12"/>
  <c r="C203" i="14" s="1"/>
  <c r="C203" i="15" s="1"/>
  <c r="AA242" i="12"/>
  <c r="F204" i="14" s="1"/>
  <c r="G242" i="12"/>
  <c r="E507" i="12"/>
  <c r="Y506" i="12"/>
  <c r="D642" i="14"/>
  <c r="G746" i="12"/>
  <c r="E1762" i="12"/>
  <c r="Y1761" i="12"/>
  <c r="D1575" i="14"/>
  <c r="D1373" i="14"/>
  <c r="G1542" i="12"/>
  <c r="G1379" i="12"/>
  <c r="E1380" i="12" s="1"/>
  <c r="G1051" i="12"/>
  <c r="Y1051" i="12" s="1"/>
  <c r="AA323" i="12"/>
  <c r="F277" i="14" s="1"/>
  <c r="H323" i="12"/>
  <c r="N276" i="14"/>
  <c r="AB322" i="12"/>
  <c r="C276" i="14" s="1"/>
  <c r="C276" i="15" s="1"/>
  <c r="E276" i="14"/>
  <c r="D916" i="14"/>
  <c r="E640" i="12"/>
  <c r="G640" i="12" s="1"/>
  <c r="Y639" i="12"/>
  <c r="B1421" i="14"/>
  <c r="B1420" i="15"/>
  <c r="B943" i="14"/>
  <c r="B942" i="15"/>
  <c r="E1972" i="12"/>
  <c r="B1797" i="15"/>
  <c r="B1798" i="14"/>
  <c r="B690" i="15"/>
  <c r="B691" i="14"/>
  <c r="B1091" i="14"/>
  <c r="B1090" i="15"/>
  <c r="D1219" i="14"/>
  <c r="B2224" i="14"/>
  <c r="B2223" i="15"/>
  <c r="B2009" i="15"/>
  <c r="B2010" i="14"/>
  <c r="D2420" i="14"/>
  <c r="G1211" i="12"/>
  <c r="G2654" i="12"/>
  <c r="G2416" i="12"/>
  <c r="E918" i="12"/>
  <c r="G918" i="12" s="1"/>
  <c r="Y918" i="12" s="1"/>
  <c r="Y917" i="12"/>
  <c r="E1052" i="12"/>
  <c r="D1771" i="14"/>
  <c r="B807" i="15"/>
  <c r="B808" i="14"/>
  <c r="D1062" i="14"/>
  <c r="E419" i="12"/>
  <c r="G419" i="12" s="1"/>
  <c r="Y419" i="12" s="1"/>
  <c r="Y418" i="12"/>
  <c r="B2456" i="14"/>
  <c r="B2455" i="15"/>
  <c r="B1248" i="15"/>
  <c r="B1249" i="14"/>
  <c r="B1603" i="14"/>
  <c r="B1602" i="15"/>
  <c r="G2186" i="12"/>
  <c r="J1097" i="14" l="1"/>
  <c r="A1098" i="14"/>
  <c r="J2461" i="14"/>
  <c r="A2462" i="14"/>
  <c r="J1608" i="14"/>
  <c r="A1609" i="14"/>
  <c r="A1252" i="14"/>
  <c r="J1251" i="14"/>
  <c r="J946" i="14"/>
  <c r="A947" i="14"/>
  <c r="Y1379" i="12"/>
  <c r="F741" i="12"/>
  <c r="P740" i="12"/>
  <c r="AC740" i="12" s="1"/>
  <c r="K637" i="14" s="1"/>
  <c r="D637" i="15" s="1"/>
  <c r="Z740" i="12"/>
  <c r="J1422" i="14"/>
  <c r="A1423" i="14"/>
  <c r="A690" i="14"/>
  <c r="J689" i="14"/>
  <c r="J1804" i="14"/>
  <c r="A1805" i="14"/>
  <c r="P617" i="12"/>
  <c r="AC617" i="12" s="1"/>
  <c r="K533" i="14" s="1"/>
  <c r="D533" i="15" s="1"/>
  <c r="F618" i="12"/>
  <c r="AA618" i="12" s="1"/>
  <c r="H618" i="12"/>
  <c r="Z617" i="12"/>
  <c r="J811" i="14"/>
  <c r="A812" i="14"/>
  <c r="H636" i="14"/>
  <c r="I636" i="14"/>
  <c r="A2228" i="14"/>
  <c r="J2227" i="14"/>
  <c r="I532" i="14"/>
  <c r="H532" i="14"/>
  <c r="F1948" i="14"/>
  <c r="Z2161" i="12"/>
  <c r="F2162" i="12"/>
  <c r="P2161" i="12"/>
  <c r="AC2161" i="12" s="1"/>
  <c r="K1948" i="14" s="1"/>
  <c r="D1948" i="15" s="1"/>
  <c r="P888" i="12"/>
  <c r="AC888" i="12" s="1"/>
  <c r="K768" i="14" s="1"/>
  <c r="D768" i="15" s="1"/>
  <c r="Z888" i="12"/>
  <c r="F889" i="12"/>
  <c r="E767" i="14"/>
  <c r="N767" i="14"/>
  <c r="H1034" i="14"/>
  <c r="I1034" i="14"/>
  <c r="P1183" i="12"/>
  <c r="AC1183" i="12" s="1"/>
  <c r="K1035" i="14" s="1"/>
  <c r="D1035" i="15" s="1"/>
  <c r="F1184" i="12"/>
  <c r="Z1183" i="12"/>
  <c r="O538" i="12"/>
  <c r="M539" i="12"/>
  <c r="E342" i="14"/>
  <c r="N342" i="14"/>
  <c r="O2430" i="12"/>
  <c r="M2431" i="12"/>
  <c r="N2431" i="12" s="1"/>
  <c r="H890" i="14"/>
  <c r="I890" i="14"/>
  <c r="O1572" i="12"/>
  <c r="M1573" i="12"/>
  <c r="N1573" i="12" s="1"/>
  <c r="F421" i="14"/>
  <c r="J2007" i="14"/>
  <c r="A2008" i="14"/>
  <c r="J576" i="14"/>
  <c r="A577" i="14"/>
  <c r="E1364" i="14"/>
  <c r="AB1532" i="12"/>
  <c r="C1364" i="14" s="1"/>
  <c r="C1364" i="15" s="1"/>
  <c r="N1364" i="14"/>
  <c r="H1533" i="12"/>
  <c r="AA1533" i="12"/>
  <c r="H2395" i="14"/>
  <c r="I2395" i="14"/>
  <c r="O777" i="12"/>
  <c r="M778" i="12"/>
  <c r="N778" i="12" s="1"/>
  <c r="H1742" i="14"/>
  <c r="I1742" i="14"/>
  <c r="O1395" i="12"/>
  <c r="M1396" i="12"/>
  <c r="N1396" i="12" s="1"/>
  <c r="O1983" i="12"/>
  <c r="M1984" i="12"/>
  <c r="N1984" i="12" s="1"/>
  <c r="M2670" i="12"/>
  <c r="N2670" i="12" s="1"/>
  <c r="O2669" i="12"/>
  <c r="O1224" i="12"/>
  <c r="M1225" i="12"/>
  <c r="N1225" i="12" s="1"/>
  <c r="E2166" i="14"/>
  <c r="AB2390" i="12"/>
  <c r="C2166" i="14" s="1"/>
  <c r="C2166" i="15" s="1"/>
  <c r="N2166" i="14"/>
  <c r="O917" i="12"/>
  <c r="M918" i="12"/>
  <c r="N918" i="12" s="1"/>
  <c r="AB403" i="12"/>
  <c r="C342" i="14" s="1"/>
  <c r="C342" i="15" s="1"/>
  <c r="AA404" i="12"/>
  <c r="F343" i="14" s="1"/>
  <c r="H404" i="12"/>
  <c r="O2199" i="12"/>
  <c r="M2200" i="12"/>
  <c r="N2200" i="12" s="1"/>
  <c r="M1774" i="12"/>
  <c r="N1774" i="12" s="1"/>
  <c r="O1773" i="12"/>
  <c r="F1944" i="12"/>
  <c r="Z1943" i="12"/>
  <c r="P1943" i="12"/>
  <c r="AC1943" i="12" s="1"/>
  <c r="K1743" i="14" s="1"/>
  <c r="D1743" i="15" s="1"/>
  <c r="F495" i="12"/>
  <c r="P494" i="12"/>
  <c r="AC494" i="12" s="1"/>
  <c r="K421" i="14" s="1"/>
  <c r="D421" i="15" s="1"/>
  <c r="Z494" i="12"/>
  <c r="AA1356" i="12"/>
  <c r="H1356" i="12"/>
  <c r="E1196" i="14"/>
  <c r="AB1355" i="12"/>
  <c r="C1196" i="14" s="1"/>
  <c r="C1196" i="15" s="1"/>
  <c r="N1196" i="14"/>
  <c r="P1026" i="12"/>
  <c r="AC1026" i="12" s="1"/>
  <c r="K891" i="14" s="1"/>
  <c r="D891" i="15" s="1"/>
  <c r="F1027" i="12"/>
  <c r="Z1026" i="12"/>
  <c r="H420" i="14"/>
  <c r="I420" i="14"/>
  <c r="E1556" i="14"/>
  <c r="AB1741" i="12"/>
  <c r="C1556" i="14" s="1"/>
  <c r="C1556" i="15" s="1"/>
  <c r="N1556" i="14"/>
  <c r="H2391" i="12"/>
  <c r="AA2391" i="12"/>
  <c r="F2167" i="14" s="1"/>
  <c r="F2630" i="12"/>
  <c r="P2629" i="12"/>
  <c r="AC2629" i="12" s="1"/>
  <c r="K2396" i="14" s="1"/>
  <c r="D2396" i="15" s="1"/>
  <c r="Z2629" i="12"/>
  <c r="O1065" i="12"/>
  <c r="M1066" i="12"/>
  <c r="N1066" i="12" s="1"/>
  <c r="M650" i="12"/>
  <c r="N650" i="12" s="1"/>
  <c r="O649" i="12"/>
  <c r="H1742" i="12"/>
  <c r="B578" i="15"/>
  <c r="B579" i="14"/>
  <c r="Y242" i="12"/>
  <c r="E243" i="12"/>
  <c r="I203" i="14"/>
  <c r="H203" i="14"/>
  <c r="E747" i="12"/>
  <c r="Y746" i="12"/>
  <c r="D433" i="14"/>
  <c r="G507" i="12"/>
  <c r="G1762" i="12"/>
  <c r="D1576" i="14"/>
  <c r="E1543" i="12"/>
  <c r="G1543" i="12" s="1"/>
  <c r="Y1543" i="12" s="1"/>
  <c r="Y1542" i="12"/>
  <c r="G1380" i="12"/>
  <c r="Y1380" i="12" s="1"/>
  <c r="D1221" i="14" s="1"/>
  <c r="H276" i="14"/>
  <c r="I276" i="14"/>
  <c r="F324" i="12"/>
  <c r="Z323" i="12"/>
  <c r="P323" i="12"/>
  <c r="AC323" i="12" s="1"/>
  <c r="K277" i="14" s="1"/>
  <c r="D277" i="15" s="1"/>
  <c r="D358" i="14"/>
  <c r="D798" i="14"/>
  <c r="E641" i="12"/>
  <c r="G641" i="12" s="1"/>
  <c r="Y640" i="12"/>
  <c r="E2187" i="12"/>
  <c r="Y2186" i="12"/>
  <c r="D1220" i="14"/>
  <c r="B2456" i="15"/>
  <c r="B2457" i="14"/>
  <c r="E1212" i="12"/>
  <c r="Y1211" i="12"/>
  <c r="B2224" i="15"/>
  <c r="B2225" i="14"/>
  <c r="B1091" i="15"/>
  <c r="B1092" i="14"/>
  <c r="B944" i="14"/>
  <c r="B943" i="15"/>
  <c r="B1421" i="15"/>
  <c r="B1422" i="14"/>
  <c r="D555" i="14"/>
  <c r="G1052" i="12"/>
  <c r="B1603" i="15"/>
  <c r="B1604" i="14"/>
  <c r="B1249" i="15"/>
  <c r="B1250" i="14"/>
  <c r="D357" i="14"/>
  <c r="E420" i="12"/>
  <c r="E1381" i="12"/>
  <c r="B808" i="15"/>
  <c r="B809" i="14"/>
  <c r="D797" i="14"/>
  <c r="E919" i="12"/>
  <c r="G919" i="12" s="1"/>
  <c r="E2417" i="12"/>
  <c r="Y2416" i="12"/>
  <c r="E2655" i="12"/>
  <c r="Y2654" i="12"/>
  <c r="B2011" i="14"/>
  <c r="B2010" i="15"/>
  <c r="B692" i="14"/>
  <c r="B691" i="15"/>
  <c r="B1798" i="15"/>
  <c r="B1799" i="14"/>
  <c r="G1972" i="12"/>
  <c r="F619" i="12" l="1"/>
  <c r="AA619" i="12" s="1"/>
  <c r="P618" i="12"/>
  <c r="AC618" i="12" s="1"/>
  <c r="K534" i="14" s="1"/>
  <c r="D534" i="15" s="1"/>
  <c r="H741" i="12"/>
  <c r="AA741" i="12"/>
  <c r="F534" i="14"/>
  <c r="AB618" i="12"/>
  <c r="C534" i="14" s="1"/>
  <c r="C534" i="15" s="1"/>
  <c r="N637" i="14"/>
  <c r="E637" i="14"/>
  <c r="AB740" i="12"/>
  <c r="C637" i="14" s="1"/>
  <c r="C637" i="15" s="1"/>
  <c r="A1253" i="14"/>
  <c r="J1252" i="14"/>
  <c r="A813" i="14"/>
  <c r="J812" i="14"/>
  <c r="A2463" i="14"/>
  <c r="J2462" i="14"/>
  <c r="N533" i="14"/>
  <c r="E533" i="14"/>
  <c r="AB617" i="12"/>
  <c r="C533" i="14" s="1"/>
  <c r="C533" i="15" s="1"/>
  <c r="A691" i="14"/>
  <c r="J690" i="14"/>
  <c r="J947" i="14"/>
  <c r="A948" i="14"/>
  <c r="J1609" i="14"/>
  <c r="A1610" i="14"/>
  <c r="A1099" i="14"/>
  <c r="J1098" i="14"/>
  <c r="J2228" i="14"/>
  <c r="A2229" i="14"/>
  <c r="Z618" i="12"/>
  <c r="J1805" i="14"/>
  <c r="A1806" i="14"/>
  <c r="J1423" i="14"/>
  <c r="A1424" i="14"/>
  <c r="H767" i="14"/>
  <c r="I767" i="14"/>
  <c r="N768" i="14"/>
  <c r="AB888" i="12"/>
  <c r="C768" i="14" s="1"/>
  <c r="C768" i="15" s="1"/>
  <c r="E768" i="14"/>
  <c r="E1948" i="14"/>
  <c r="N1948" i="14"/>
  <c r="AA889" i="12"/>
  <c r="H889" i="12"/>
  <c r="H2162" i="12"/>
  <c r="AA2162" i="12"/>
  <c r="F1949" i="14" s="1"/>
  <c r="AB2161" i="12"/>
  <c r="C1948" i="14" s="1"/>
  <c r="C1948" i="15" s="1"/>
  <c r="AB1183" i="12"/>
  <c r="C1035" i="14" s="1"/>
  <c r="C1035" i="15" s="1"/>
  <c r="E1035" i="14"/>
  <c r="N1035" i="14"/>
  <c r="H1184" i="12"/>
  <c r="AA1184" i="12"/>
  <c r="F1036" i="14" s="1"/>
  <c r="M779" i="12"/>
  <c r="N779" i="12" s="1"/>
  <c r="O778" i="12"/>
  <c r="O1066" i="12"/>
  <c r="M1067" i="12"/>
  <c r="N1067" i="12" s="1"/>
  <c r="E2396" i="14"/>
  <c r="N2396" i="14"/>
  <c r="AB2629" i="12"/>
  <c r="C2396" i="14" s="1"/>
  <c r="C2396" i="15" s="1"/>
  <c r="H2630" i="12"/>
  <c r="AA2630" i="12"/>
  <c r="F2397" i="14" s="1"/>
  <c r="Z2391" i="12"/>
  <c r="F2392" i="12"/>
  <c r="P2391" i="12"/>
  <c r="AC2391" i="12" s="1"/>
  <c r="K2167" i="14" s="1"/>
  <c r="D2167" i="15" s="1"/>
  <c r="N891" i="14"/>
  <c r="AB1026" i="12"/>
  <c r="C891" i="14" s="1"/>
  <c r="C891" i="15" s="1"/>
  <c r="E891" i="14"/>
  <c r="F1357" i="12"/>
  <c r="Z1356" i="12"/>
  <c r="P1356" i="12"/>
  <c r="AC1356" i="12" s="1"/>
  <c r="K1197" i="14" s="1"/>
  <c r="D1197" i="15" s="1"/>
  <c r="N421" i="14"/>
  <c r="E421" i="14"/>
  <c r="H495" i="12"/>
  <c r="AA495" i="12"/>
  <c r="N1743" i="14"/>
  <c r="E1743" i="14"/>
  <c r="AB1943" i="12"/>
  <c r="C1743" i="14" s="1"/>
  <c r="C1743" i="15" s="1"/>
  <c r="M1775" i="12"/>
  <c r="N1775" i="12" s="1"/>
  <c r="O1774" i="12"/>
  <c r="M919" i="12"/>
  <c r="N919" i="12" s="1"/>
  <c r="O918" i="12"/>
  <c r="H2166" i="14"/>
  <c r="I2166" i="14"/>
  <c r="M2671" i="12"/>
  <c r="N2671" i="12" s="1"/>
  <c r="O2670" i="12"/>
  <c r="F1365" i="14"/>
  <c r="I1364" i="14"/>
  <c r="H1364" i="14"/>
  <c r="I342" i="14"/>
  <c r="H342" i="14"/>
  <c r="F1743" i="12"/>
  <c r="AA1743" i="12" s="1"/>
  <c r="F1558" i="14" s="1"/>
  <c r="Z1742" i="12"/>
  <c r="P1742" i="12"/>
  <c r="AC1742" i="12" s="1"/>
  <c r="K1557" i="14" s="1"/>
  <c r="D1557" i="15" s="1"/>
  <c r="H1743" i="12"/>
  <c r="M651" i="12"/>
  <c r="N651" i="12" s="1"/>
  <c r="O650" i="12"/>
  <c r="H1556" i="14"/>
  <c r="I1556" i="14"/>
  <c r="H1027" i="12"/>
  <c r="AA1027" i="12"/>
  <c r="H1196" i="14"/>
  <c r="I1196" i="14"/>
  <c r="F1197" i="14"/>
  <c r="AB1356" i="12"/>
  <c r="C1197" i="14" s="1"/>
  <c r="C1197" i="15" s="1"/>
  <c r="H1944" i="12"/>
  <c r="AA1944" i="12"/>
  <c r="F1744" i="14" s="1"/>
  <c r="O2200" i="12"/>
  <c r="M2201" i="12"/>
  <c r="N2201" i="12" s="1"/>
  <c r="Z404" i="12"/>
  <c r="P404" i="12"/>
  <c r="AC404" i="12" s="1"/>
  <c r="K343" i="14" s="1"/>
  <c r="D343" i="15" s="1"/>
  <c r="F405" i="12"/>
  <c r="O1225" i="12"/>
  <c r="M1226" i="12"/>
  <c r="N1226" i="12" s="1"/>
  <c r="M1985" i="12"/>
  <c r="N1985" i="12" s="1"/>
  <c r="O1984" i="12"/>
  <c r="M1397" i="12"/>
  <c r="N1397" i="12" s="1"/>
  <c r="O1396" i="12"/>
  <c r="F1534" i="12"/>
  <c r="P1533" i="12"/>
  <c r="AC1533" i="12" s="1"/>
  <c r="K1365" i="14" s="1"/>
  <c r="D1365" i="15" s="1"/>
  <c r="Z1533" i="12"/>
  <c r="AB1533" i="12" s="1"/>
  <c r="C1365" i="14" s="1"/>
  <c r="C1365" i="15" s="1"/>
  <c r="J577" i="14"/>
  <c r="A578" i="14"/>
  <c r="J2008" i="14"/>
  <c r="A2009" i="14"/>
  <c r="O1573" i="12"/>
  <c r="M1574" i="12"/>
  <c r="N1574" i="12" s="1"/>
  <c r="O2431" i="12"/>
  <c r="M2432" i="12"/>
  <c r="N2432" i="12" s="1"/>
  <c r="N539" i="12"/>
  <c r="AB494" i="12"/>
  <c r="C421" i="14" s="1"/>
  <c r="C421" i="15" s="1"/>
  <c r="P37" i="20"/>
  <c r="B579" i="15"/>
  <c r="E204" i="14"/>
  <c r="D204" i="14"/>
  <c r="AB242" i="12"/>
  <c r="C204" i="14" s="1"/>
  <c r="C204" i="15" s="1"/>
  <c r="AA243" i="12"/>
  <c r="G243" i="12"/>
  <c r="E508" i="12"/>
  <c r="Y507" i="12"/>
  <c r="G747" i="12"/>
  <c r="D643" i="14"/>
  <c r="G2187" i="12"/>
  <c r="Y2187" i="12" s="1"/>
  <c r="D1974" i="14" s="1"/>
  <c r="E1763" i="12"/>
  <c r="Y1762" i="12"/>
  <c r="D1375" i="14"/>
  <c r="D1374" i="14"/>
  <c r="E1544" i="12"/>
  <c r="AA324" i="12"/>
  <c r="F278" i="14" s="1"/>
  <c r="H324" i="12"/>
  <c r="E277" i="14"/>
  <c r="N277" i="14"/>
  <c r="AB323" i="12"/>
  <c r="C277" i="14" s="1"/>
  <c r="C277" i="15" s="1"/>
  <c r="E920" i="12"/>
  <c r="Y919" i="12"/>
  <c r="E642" i="12"/>
  <c r="Y641" i="12"/>
  <c r="B1800" i="14"/>
  <c r="B1799" i="15"/>
  <c r="B2012" i="14"/>
  <c r="B2011" i="15"/>
  <c r="D2421" i="14"/>
  <c r="D2192" i="14"/>
  <c r="B810" i="14"/>
  <c r="B809" i="15"/>
  <c r="E1053" i="12"/>
  <c r="Y1052" i="12"/>
  <c r="B1422" i="15"/>
  <c r="B1423" i="14"/>
  <c r="B1092" i="15"/>
  <c r="B1093" i="14"/>
  <c r="B2226" i="14"/>
  <c r="B2225" i="15"/>
  <c r="B2457" i="15"/>
  <c r="B2458" i="14"/>
  <c r="D556" i="14"/>
  <c r="G2417" i="12"/>
  <c r="G1381" i="12"/>
  <c r="G1212" i="12"/>
  <c r="E1973" i="12"/>
  <c r="Y1972" i="12"/>
  <c r="B692" i="15"/>
  <c r="B693" i="14"/>
  <c r="B1250" i="15"/>
  <c r="B1251" i="14"/>
  <c r="B1604" i="15"/>
  <c r="B1605" i="14"/>
  <c r="B945" i="14"/>
  <c r="B944" i="15"/>
  <c r="D1063" i="14"/>
  <c r="D1973" i="14"/>
  <c r="E2188" i="12"/>
  <c r="G2655" i="12"/>
  <c r="G420" i="12"/>
  <c r="J1806" i="14" l="1"/>
  <c r="A1807" i="14"/>
  <c r="A1611" i="14"/>
  <c r="J1610" i="14"/>
  <c r="H619" i="12"/>
  <c r="J1099" i="14"/>
  <c r="A1100" i="14"/>
  <c r="H534" i="14"/>
  <c r="H533" i="14"/>
  <c r="I533" i="14"/>
  <c r="J2463" i="14"/>
  <c r="A2464" i="14"/>
  <c r="A692" i="14"/>
  <c r="J691" i="14"/>
  <c r="A814" i="14"/>
  <c r="J813" i="14"/>
  <c r="H637" i="14"/>
  <c r="I637" i="14"/>
  <c r="F638" i="14"/>
  <c r="J2229" i="14"/>
  <c r="A2230" i="14"/>
  <c r="A1254" i="14"/>
  <c r="J1253" i="14"/>
  <c r="J1424" i="14"/>
  <c r="A1425" i="14"/>
  <c r="N534" i="14"/>
  <c r="E534" i="14"/>
  <c r="J948" i="14"/>
  <c r="A949" i="14"/>
  <c r="F742" i="12"/>
  <c r="P741" i="12"/>
  <c r="AC741" i="12" s="1"/>
  <c r="K638" i="14" s="1"/>
  <c r="D638" i="15" s="1"/>
  <c r="Z741" i="12"/>
  <c r="AB741" i="12" s="1"/>
  <c r="C638" i="14" s="1"/>
  <c r="C638" i="15" s="1"/>
  <c r="F535" i="14"/>
  <c r="Z889" i="12"/>
  <c r="P889" i="12"/>
  <c r="AC889" i="12" s="1"/>
  <c r="K769" i="14" s="1"/>
  <c r="D769" i="15" s="1"/>
  <c r="F890" i="12"/>
  <c r="AA890" i="12" s="1"/>
  <c r="H890" i="12"/>
  <c r="Z890" i="12" s="1"/>
  <c r="I768" i="14"/>
  <c r="H768" i="14"/>
  <c r="Z2162" i="12"/>
  <c r="F2163" i="12"/>
  <c r="P2162" i="12"/>
  <c r="AC2162" i="12" s="1"/>
  <c r="K1949" i="14" s="1"/>
  <c r="D1949" i="15" s="1"/>
  <c r="AB889" i="12"/>
  <c r="C769" i="14" s="1"/>
  <c r="C769" i="15" s="1"/>
  <c r="F769" i="14"/>
  <c r="I1948" i="14"/>
  <c r="H1948" i="14"/>
  <c r="P1184" i="12"/>
  <c r="AC1184" i="12" s="1"/>
  <c r="K1036" i="14" s="1"/>
  <c r="D1036" i="15" s="1"/>
  <c r="F1185" i="12"/>
  <c r="AA1185" i="12" s="1"/>
  <c r="F1037" i="14" s="1"/>
  <c r="Z1184" i="12"/>
  <c r="I1035" i="14"/>
  <c r="H1035" i="14"/>
  <c r="O2432" i="12"/>
  <c r="M2433" i="12"/>
  <c r="N2433" i="12" s="1"/>
  <c r="M1575" i="12"/>
  <c r="N1575" i="12" s="1"/>
  <c r="O1574" i="12"/>
  <c r="J2009" i="14"/>
  <c r="A2010" i="14"/>
  <c r="J578" i="14"/>
  <c r="A579" i="14"/>
  <c r="J579" i="14" s="1"/>
  <c r="M1227" i="12"/>
  <c r="N1227" i="12" s="1"/>
  <c r="O1226" i="12"/>
  <c r="AA405" i="12"/>
  <c r="H405" i="12"/>
  <c r="E343" i="14"/>
  <c r="N343" i="14"/>
  <c r="AB404" i="12"/>
  <c r="C343" i="14" s="1"/>
  <c r="C343" i="15" s="1"/>
  <c r="P1944" i="12"/>
  <c r="AC1944" i="12" s="1"/>
  <c r="K1744" i="14" s="1"/>
  <c r="D1744" i="15" s="1"/>
  <c r="F1945" i="12"/>
  <c r="Z1944" i="12"/>
  <c r="F1028" i="12"/>
  <c r="Z1027" i="12"/>
  <c r="P1027" i="12"/>
  <c r="AC1027" i="12" s="1"/>
  <c r="K892" i="14" s="1"/>
  <c r="D892" i="15" s="1"/>
  <c r="M652" i="12"/>
  <c r="N652" i="12" s="1"/>
  <c r="O651" i="12"/>
  <c r="P1743" i="12"/>
  <c r="AC1743" i="12" s="1"/>
  <c r="K1558" i="14" s="1"/>
  <c r="D1558" i="15" s="1"/>
  <c r="Z1743" i="12"/>
  <c r="F1744" i="12"/>
  <c r="E1557" i="14"/>
  <c r="AB1742" i="12"/>
  <c r="C1557" i="14" s="1"/>
  <c r="C1557" i="15" s="1"/>
  <c r="N1557" i="14"/>
  <c r="M2672" i="12"/>
  <c r="N2672" i="12" s="1"/>
  <c r="O2671" i="12"/>
  <c r="M920" i="12"/>
  <c r="N920" i="12" s="1"/>
  <c r="O919" i="12"/>
  <c r="M1776" i="12"/>
  <c r="N1776" i="12" s="1"/>
  <c r="O1775" i="12"/>
  <c r="H1743" i="14"/>
  <c r="I1743" i="14"/>
  <c r="F422" i="14"/>
  <c r="N1197" i="14"/>
  <c r="E1197" i="14"/>
  <c r="H891" i="14"/>
  <c r="I891" i="14"/>
  <c r="H2392" i="12"/>
  <c r="AA2392" i="12"/>
  <c r="F2168" i="14" s="1"/>
  <c r="I2396" i="14"/>
  <c r="H2396" i="14"/>
  <c r="O779" i="12"/>
  <c r="M780" i="12"/>
  <c r="N780" i="12" s="1"/>
  <c r="O539" i="12"/>
  <c r="M540" i="12"/>
  <c r="E1365" i="14"/>
  <c r="N1365" i="14"/>
  <c r="AA1534" i="12"/>
  <c r="H1534" i="12"/>
  <c r="M1398" i="12"/>
  <c r="N1398" i="12" s="1"/>
  <c r="O1397" i="12"/>
  <c r="O1985" i="12"/>
  <c r="M1986" i="12"/>
  <c r="N1986" i="12" s="1"/>
  <c r="M2202" i="12"/>
  <c r="N2202" i="12" s="1"/>
  <c r="O2201" i="12"/>
  <c r="AB1027" i="12"/>
  <c r="C892" i="14" s="1"/>
  <c r="C892" i="15" s="1"/>
  <c r="F892" i="14"/>
  <c r="Z495" i="12"/>
  <c r="F496" i="12"/>
  <c r="P495" i="12"/>
  <c r="AC495" i="12" s="1"/>
  <c r="K422" i="14" s="1"/>
  <c r="D422" i="15" s="1"/>
  <c r="I421" i="14"/>
  <c r="H421" i="14"/>
  <c r="H1357" i="12"/>
  <c r="AA1357" i="12"/>
  <c r="F1198" i="14" s="1"/>
  <c r="AB2391" i="12"/>
  <c r="C2167" i="14" s="1"/>
  <c r="C2167" i="15" s="1"/>
  <c r="E2167" i="14"/>
  <c r="N2167" i="14"/>
  <c r="Z2630" i="12"/>
  <c r="F2631" i="12"/>
  <c r="P2630" i="12"/>
  <c r="AC2630" i="12" s="1"/>
  <c r="K2397" i="14" s="1"/>
  <c r="D2397" i="15" s="1"/>
  <c r="M1068" i="12"/>
  <c r="N1068" i="12" s="1"/>
  <c r="O1067" i="12"/>
  <c r="Y243" i="12"/>
  <c r="AB243" i="12" s="1"/>
  <c r="C205" i="14" s="1"/>
  <c r="C205" i="15" s="1"/>
  <c r="E244" i="12"/>
  <c r="I204" i="14"/>
  <c r="H204" i="14"/>
  <c r="F205" i="14"/>
  <c r="G508" i="12"/>
  <c r="Y747" i="12"/>
  <c r="E748" i="12"/>
  <c r="D434" i="14"/>
  <c r="G2188" i="12"/>
  <c r="G1763" i="12"/>
  <c r="D1577" i="14"/>
  <c r="G1544" i="12"/>
  <c r="G1053" i="12"/>
  <c r="Y1053" i="12" s="1"/>
  <c r="I277" i="14"/>
  <c r="H277" i="14"/>
  <c r="F325" i="12"/>
  <c r="Z324" i="12"/>
  <c r="P324" i="12"/>
  <c r="AC324" i="12" s="1"/>
  <c r="K278" i="14" s="1"/>
  <c r="D278" i="15" s="1"/>
  <c r="D918" i="14"/>
  <c r="E421" i="12"/>
  <c r="Y420" i="12"/>
  <c r="E2656" i="12"/>
  <c r="Y2655" i="12"/>
  <c r="B1606" i="14"/>
  <c r="B1605" i="15"/>
  <c r="B1252" i="14"/>
  <c r="B1251" i="15"/>
  <c r="D1772" i="14"/>
  <c r="E1213" i="12"/>
  <c r="Y1212" i="12"/>
  <c r="E1382" i="12"/>
  <c r="Y1381" i="12"/>
  <c r="E2418" i="12"/>
  <c r="G2418" i="12" s="1"/>
  <c r="Y2418" i="12" s="1"/>
  <c r="Y2417" i="12"/>
  <c r="B2459" i="14"/>
  <c r="B2458" i="15"/>
  <c r="B2227" i="14"/>
  <c r="B2226" i="15"/>
  <c r="D917" i="14"/>
  <c r="B811" i="14"/>
  <c r="B810" i="15"/>
  <c r="D557" i="14"/>
  <c r="E2189" i="12"/>
  <c r="B945" i="15"/>
  <c r="B946" i="14"/>
  <c r="B694" i="14"/>
  <c r="B693" i="15"/>
  <c r="B1093" i="15"/>
  <c r="B1094" i="14"/>
  <c r="B1423" i="15"/>
  <c r="B1424" i="14"/>
  <c r="E1054" i="12"/>
  <c r="B2013" i="14"/>
  <c r="B2012" i="15"/>
  <c r="B1801" i="14"/>
  <c r="B1800" i="15"/>
  <c r="D799" i="14"/>
  <c r="Y2188" i="12"/>
  <c r="G1973" i="12"/>
  <c r="G642" i="12"/>
  <c r="G920" i="12"/>
  <c r="J1100" i="14" l="1"/>
  <c r="A1101" i="14"/>
  <c r="A1612" i="14"/>
  <c r="J1611" i="14"/>
  <c r="A815" i="14"/>
  <c r="J814" i="14"/>
  <c r="H742" i="12"/>
  <c r="AA742" i="12"/>
  <c r="A1255" i="14"/>
  <c r="J1254" i="14"/>
  <c r="A693" i="14"/>
  <c r="J692" i="14"/>
  <c r="I534" i="14"/>
  <c r="A1808" i="14"/>
  <c r="J1807" i="14"/>
  <c r="N638" i="14"/>
  <c r="E638" i="14"/>
  <c r="J949" i="14"/>
  <c r="A950" i="14"/>
  <c r="J1425" i="14"/>
  <c r="A1426" i="14"/>
  <c r="J2230" i="14"/>
  <c r="A2231" i="14"/>
  <c r="J2464" i="14"/>
  <c r="A2465" i="14"/>
  <c r="F620" i="12"/>
  <c r="AA620" i="12" s="1"/>
  <c r="P619" i="12"/>
  <c r="AC619" i="12" s="1"/>
  <c r="K535" i="14" s="1"/>
  <c r="D535" i="15" s="1"/>
  <c r="H620" i="12"/>
  <c r="Z619" i="12"/>
  <c r="AA2163" i="12"/>
  <c r="H2163" i="12"/>
  <c r="P890" i="12"/>
  <c r="AC890" i="12" s="1"/>
  <c r="K770" i="14" s="1"/>
  <c r="D770" i="15" s="1"/>
  <c r="F891" i="12"/>
  <c r="AA891" i="12" s="1"/>
  <c r="F770" i="14"/>
  <c r="AB890" i="12"/>
  <c r="C770" i="14" s="1"/>
  <c r="C770" i="15" s="1"/>
  <c r="E769" i="14"/>
  <c r="N769" i="14"/>
  <c r="N1949" i="14"/>
  <c r="E1949" i="14"/>
  <c r="AB2162" i="12"/>
  <c r="C1949" i="14" s="1"/>
  <c r="C1949" i="15" s="1"/>
  <c r="E770" i="14"/>
  <c r="N770" i="14"/>
  <c r="H1185" i="12"/>
  <c r="N1036" i="14"/>
  <c r="AB1184" i="12"/>
  <c r="C1036" i="14" s="1"/>
  <c r="C1036" i="15" s="1"/>
  <c r="E1036" i="14"/>
  <c r="M781" i="12"/>
  <c r="N781" i="12" s="1"/>
  <c r="O780" i="12"/>
  <c r="O1068" i="12"/>
  <c r="M1069" i="12"/>
  <c r="N1069" i="12" s="1"/>
  <c r="H2631" i="12"/>
  <c r="AA2631" i="12"/>
  <c r="F2398" i="14" s="1"/>
  <c r="F1358" i="12"/>
  <c r="AA1358" i="12" s="1"/>
  <c r="F1199" i="14" s="1"/>
  <c r="Z1357" i="12"/>
  <c r="P1357" i="12"/>
  <c r="AC1357" i="12" s="1"/>
  <c r="K1198" i="14" s="1"/>
  <c r="D1198" i="15" s="1"/>
  <c r="N422" i="14"/>
  <c r="E422" i="14"/>
  <c r="M2203" i="12"/>
  <c r="N2203" i="12" s="1"/>
  <c r="O2202" i="12"/>
  <c r="O1398" i="12"/>
  <c r="M1399" i="12"/>
  <c r="N1399" i="12" s="1"/>
  <c r="F1366" i="14"/>
  <c r="H1365" i="14"/>
  <c r="I1365" i="14"/>
  <c r="N540" i="12"/>
  <c r="H1197" i="14"/>
  <c r="I1197" i="14"/>
  <c r="M1777" i="12"/>
  <c r="N1777" i="12" s="1"/>
  <c r="O1776" i="12"/>
  <c r="O920" i="12"/>
  <c r="M921" i="12"/>
  <c r="N921" i="12" s="1"/>
  <c r="O2672" i="12"/>
  <c r="M2673" i="12"/>
  <c r="N2673" i="12" s="1"/>
  <c r="AA1744" i="12"/>
  <c r="F1559" i="14" s="1"/>
  <c r="H1744" i="12"/>
  <c r="M653" i="12"/>
  <c r="N653" i="12" s="1"/>
  <c r="O652" i="12"/>
  <c r="AA1028" i="12"/>
  <c r="H1028" i="12"/>
  <c r="AA1945" i="12"/>
  <c r="H1945" i="12"/>
  <c r="H343" i="14"/>
  <c r="I343" i="14"/>
  <c r="F344" i="14"/>
  <c r="M1228" i="12"/>
  <c r="N1228" i="12" s="1"/>
  <c r="O1227" i="12"/>
  <c r="O1575" i="12"/>
  <c r="M1576" i="12"/>
  <c r="N1576" i="12" s="1"/>
  <c r="E2397" i="14"/>
  <c r="N2397" i="14"/>
  <c r="AB2630" i="12"/>
  <c r="C2397" i="14" s="1"/>
  <c r="C2397" i="15" s="1"/>
  <c r="I2167" i="14"/>
  <c r="H2167" i="14"/>
  <c r="H496" i="12"/>
  <c r="AA496" i="12"/>
  <c r="O1986" i="12"/>
  <c r="M1987" i="12"/>
  <c r="N1987" i="12" s="1"/>
  <c r="P1534" i="12"/>
  <c r="AC1534" i="12" s="1"/>
  <c r="K1366" i="14" s="1"/>
  <c r="D1366" i="15" s="1"/>
  <c r="Z1534" i="12"/>
  <c r="F1535" i="12"/>
  <c r="F2393" i="12"/>
  <c r="P2392" i="12"/>
  <c r="AC2392" i="12" s="1"/>
  <c r="K2168" i="14" s="1"/>
  <c r="D2168" i="15" s="1"/>
  <c r="Z2392" i="12"/>
  <c r="I1557" i="14"/>
  <c r="H1557" i="14"/>
  <c r="N1558" i="14"/>
  <c r="E1558" i="14"/>
  <c r="AB1743" i="12"/>
  <c r="C1558" i="14" s="1"/>
  <c r="C1558" i="15" s="1"/>
  <c r="E892" i="14"/>
  <c r="N892" i="14"/>
  <c r="AB1944" i="12"/>
  <c r="C1744" i="14" s="1"/>
  <c r="C1744" i="15" s="1"/>
  <c r="E1744" i="14"/>
  <c r="N1744" i="14"/>
  <c r="Z405" i="12"/>
  <c r="F406" i="12"/>
  <c r="AA406" i="12" s="1"/>
  <c r="P405" i="12"/>
  <c r="AC405" i="12" s="1"/>
  <c r="K344" i="14" s="1"/>
  <c r="D344" i="15" s="1"/>
  <c r="H406" i="12"/>
  <c r="A2011" i="14"/>
  <c r="J2010" i="14"/>
  <c r="M2434" i="12"/>
  <c r="N2434" i="12" s="1"/>
  <c r="O2433" i="12"/>
  <c r="AB495" i="12"/>
  <c r="C422" i="14" s="1"/>
  <c r="C422" i="15" s="1"/>
  <c r="AA244" i="12"/>
  <c r="D205" i="14"/>
  <c r="E205" i="14"/>
  <c r="G244" i="12"/>
  <c r="D644" i="14"/>
  <c r="G748" i="12"/>
  <c r="Y508" i="12"/>
  <c r="E509" i="12"/>
  <c r="G2656" i="12"/>
  <c r="E1764" i="12"/>
  <c r="G1764" i="12" s="1"/>
  <c r="Y1763" i="12"/>
  <c r="E1545" i="12"/>
  <c r="Y1544" i="12"/>
  <c r="G1382" i="12"/>
  <c r="Y1382" i="12" s="1"/>
  <c r="AA325" i="12"/>
  <c r="H325" i="12"/>
  <c r="E278" i="14"/>
  <c r="N278" i="14"/>
  <c r="AB324" i="12"/>
  <c r="C278" i="14" s="1"/>
  <c r="C278" i="15" s="1"/>
  <c r="D1223" i="14"/>
  <c r="E643" i="12"/>
  <c r="G643" i="12" s="1"/>
  <c r="Y643" i="12" s="1"/>
  <c r="Y642" i="12"/>
  <c r="E1974" i="12"/>
  <c r="Y1973" i="12"/>
  <c r="B1801" i="15"/>
  <c r="B1802" i="14"/>
  <c r="B695" i="14"/>
  <c r="B694" i="15"/>
  <c r="B946" i="15"/>
  <c r="B947" i="14"/>
  <c r="B812" i="14"/>
  <c r="B811" i="15"/>
  <c r="D2193" i="14"/>
  <c r="D1222" i="14"/>
  <c r="D1064" i="14"/>
  <c r="D2422" i="14"/>
  <c r="E2657" i="12"/>
  <c r="G2657" i="12" s="1"/>
  <c r="Y2657" i="12" s="1"/>
  <c r="D359" i="14"/>
  <c r="G1054" i="12"/>
  <c r="G2189" i="12"/>
  <c r="G1213" i="12"/>
  <c r="E921" i="12"/>
  <c r="G921" i="12" s="1"/>
  <c r="Y920" i="12"/>
  <c r="D1975" i="14"/>
  <c r="B2013" i="15"/>
  <c r="B2014" i="14"/>
  <c r="B1424" i="15"/>
  <c r="B1425" i="14"/>
  <c r="B1095" i="14"/>
  <c r="B1094" i="15"/>
  <c r="B2228" i="14"/>
  <c r="B2227" i="15"/>
  <c r="B2459" i="15"/>
  <c r="B2460" i="14"/>
  <c r="D2194" i="14"/>
  <c r="E2419" i="12"/>
  <c r="E1383" i="12"/>
  <c r="B1253" i="14"/>
  <c r="B1252" i="15"/>
  <c r="B1607" i="14"/>
  <c r="B1606" i="15"/>
  <c r="Y2656" i="12"/>
  <c r="G421" i="12"/>
  <c r="E1765" i="12" l="1"/>
  <c r="G1765" i="12" s="1"/>
  <c r="J1808" i="14"/>
  <c r="A1809" i="14"/>
  <c r="J1101" i="14"/>
  <c r="A1102" i="14"/>
  <c r="Z620" i="12"/>
  <c r="P620" i="12"/>
  <c r="AC620" i="12" s="1"/>
  <c r="K536" i="14" s="1"/>
  <c r="D536" i="15" s="1"/>
  <c r="F621" i="12"/>
  <c r="AA621" i="12" s="1"/>
  <c r="H621" i="12"/>
  <c r="Z621" i="12"/>
  <c r="A2466" i="14"/>
  <c r="J2465" i="14"/>
  <c r="J1426" i="14"/>
  <c r="A1427" i="14"/>
  <c r="H638" i="14"/>
  <c r="I638" i="14"/>
  <c r="J1255" i="14"/>
  <c r="A1256" i="14"/>
  <c r="A816" i="14"/>
  <c r="J815" i="14"/>
  <c r="H1358" i="12"/>
  <c r="Z1358" i="12" s="1"/>
  <c r="F639" i="14"/>
  <c r="N535" i="14"/>
  <c r="E535" i="14"/>
  <c r="AB619" i="12"/>
  <c r="C535" i="14" s="1"/>
  <c r="C535" i="15" s="1"/>
  <c r="H891" i="12"/>
  <c r="F892" i="12" s="1"/>
  <c r="F536" i="14"/>
  <c r="AB620" i="12"/>
  <c r="C536" i="14" s="1"/>
  <c r="C536" i="15" s="1"/>
  <c r="A2232" i="14"/>
  <c r="J2231" i="14"/>
  <c r="J950" i="14"/>
  <c r="A951" i="14"/>
  <c r="A694" i="14"/>
  <c r="J693" i="14"/>
  <c r="Z742" i="12"/>
  <c r="F743" i="12"/>
  <c r="P742" i="12"/>
  <c r="AC742" i="12" s="1"/>
  <c r="K639" i="14" s="1"/>
  <c r="D639" i="15" s="1"/>
  <c r="J1612" i="14"/>
  <c r="A1613" i="14"/>
  <c r="H770" i="14"/>
  <c r="I769" i="14"/>
  <c r="H769" i="14"/>
  <c r="I770" i="14"/>
  <c r="P891" i="12"/>
  <c r="AC891" i="12" s="1"/>
  <c r="K771" i="14" s="1"/>
  <c r="D771" i="15" s="1"/>
  <c r="F1950" i="14"/>
  <c r="I1949" i="14"/>
  <c r="H1949" i="14"/>
  <c r="F771" i="14"/>
  <c r="Z2163" i="12"/>
  <c r="F2164" i="12"/>
  <c r="P2163" i="12"/>
  <c r="AC2163" i="12" s="1"/>
  <c r="K1950" i="14" s="1"/>
  <c r="D1950" i="15" s="1"/>
  <c r="Z891" i="12"/>
  <c r="P1185" i="12"/>
  <c r="AC1185" i="12" s="1"/>
  <c r="K1037" i="14" s="1"/>
  <c r="D1037" i="15" s="1"/>
  <c r="F1186" i="12"/>
  <c r="AA1186" i="12" s="1"/>
  <c r="F1038" i="14" s="1"/>
  <c r="Z1185" i="12"/>
  <c r="I1036" i="14"/>
  <c r="H1036" i="14"/>
  <c r="O781" i="12"/>
  <c r="M782" i="12"/>
  <c r="N782" i="12" s="1"/>
  <c r="O2434" i="12"/>
  <c r="M2435" i="12"/>
  <c r="N2435" i="12" s="1"/>
  <c r="A2012" i="14"/>
  <c r="J2011" i="14"/>
  <c r="E344" i="14"/>
  <c r="N344" i="14"/>
  <c r="I1744" i="14"/>
  <c r="H1744" i="14"/>
  <c r="H1535" i="12"/>
  <c r="AA1535" i="12"/>
  <c r="F1367" i="14" s="1"/>
  <c r="F497" i="12"/>
  <c r="P496" i="12"/>
  <c r="AC496" i="12" s="1"/>
  <c r="K423" i="14" s="1"/>
  <c r="D423" i="15" s="1"/>
  <c r="Z496" i="12"/>
  <c r="O1228" i="12"/>
  <c r="M1229" i="12"/>
  <c r="N1229" i="12" s="1"/>
  <c r="F1745" i="14"/>
  <c r="F893" i="14"/>
  <c r="M654" i="12"/>
  <c r="N654" i="12" s="1"/>
  <c r="O653" i="12"/>
  <c r="F1745" i="12"/>
  <c r="P1744" i="12"/>
  <c r="AC1744" i="12" s="1"/>
  <c r="K1559" i="14" s="1"/>
  <c r="D1559" i="15" s="1"/>
  <c r="Z1744" i="12"/>
  <c r="M2674" i="12"/>
  <c r="N2674" i="12" s="1"/>
  <c r="O2673" i="12"/>
  <c r="M922" i="12"/>
  <c r="N922" i="12" s="1"/>
  <c r="O921" i="12"/>
  <c r="O1399" i="12"/>
  <c r="M1400" i="12"/>
  <c r="N1400" i="12" s="1"/>
  <c r="H422" i="14"/>
  <c r="I422" i="14"/>
  <c r="O1069" i="12"/>
  <c r="M1070" i="12"/>
  <c r="N1070" i="12" s="1"/>
  <c r="F407" i="12"/>
  <c r="Z406" i="12"/>
  <c r="P406" i="12"/>
  <c r="AC406" i="12" s="1"/>
  <c r="K345" i="14" s="1"/>
  <c r="D345" i="15" s="1"/>
  <c r="AB406" i="12"/>
  <c r="C345" i="14" s="1"/>
  <c r="C345" i="15" s="1"/>
  <c r="F345" i="14"/>
  <c r="H892" i="14"/>
  <c r="I892" i="14"/>
  <c r="I1558" i="14"/>
  <c r="H1558" i="14"/>
  <c r="AB2392" i="12"/>
  <c r="C2168" i="14" s="1"/>
  <c r="C2168" i="15" s="1"/>
  <c r="E2168" i="14"/>
  <c r="N2168" i="14"/>
  <c r="H2393" i="12"/>
  <c r="AA2393" i="12"/>
  <c r="F2169" i="14" s="1"/>
  <c r="N1366" i="14"/>
  <c r="E1366" i="14"/>
  <c r="M1988" i="12"/>
  <c r="N1988" i="12" s="1"/>
  <c r="O1987" i="12"/>
  <c r="F423" i="14"/>
  <c r="AB496" i="12"/>
  <c r="C423" i="14" s="1"/>
  <c r="C423" i="15" s="1"/>
  <c r="I2397" i="14"/>
  <c r="H2397" i="14"/>
  <c r="M1577" i="12"/>
  <c r="N1577" i="12" s="1"/>
  <c r="O1576" i="12"/>
  <c r="F1946" i="12"/>
  <c r="Z1945" i="12"/>
  <c r="P1945" i="12"/>
  <c r="AC1945" i="12" s="1"/>
  <c r="K1745" i="14" s="1"/>
  <c r="D1745" i="15" s="1"/>
  <c r="P1028" i="12"/>
  <c r="AC1028" i="12" s="1"/>
  <c r="K893" i="14" s="1"/>
  <c r="D893" i="15" s="1"/>
  <c r="F1029" i="12"/>
  <c r="Z1028" i="12"/>
  <c r="O1777" i="12"/>
  <c r="M1778" i="12"/>
  <c r="N1778" i="12" s="1"/>
  <c r="M541" i="12"/>
  <c r="M542" i="12" s="1"/>
  <c r="O540" i="12"/>
  <c r="O2203" i="12"/>
  <c r="M2204" i="12"/>
  <c r="N2204" i="12" s="1"/>
  <c r="N1198" i="14"/>
  <c r="AB1357" i="12"/>
  <c r="C1198" i="14" s="1"/>
  <c r="C1198" i="15" s="1"/>
  <c r="E1198" i="14"/>
  <c r="F2632" i="12"/>
  <c r="P2631" i="12"/>
  <c r="AC2631" i="12" s="1"/>
  <c r="K2398" i="14" s="1"/>
  <c r="D2398" i="15" s="1"/>
  <c r="Z2631" i="12"/>
  <c r="AB405" i="12"/>
  <c r="C344" i="14" s="1"/>
  <c r="C344" i="15" s="1"/>
  <c r="AB1534" i="12"/>
  <c r="C1366" i="14" s="1"/>
  <c r="C1366" i="15" s="1"/>
  <c r="G509" i="12"/>
  <c r="Y509" i="12" s="1"/>
  <c r="E245" i="12"/>
  <c r="Y244" i="12"/>
  <c r="AB244" i="12" s="1"/>
  <c r="F206" i="14"/>
  <c r="I205" i="14"/>
  <c r="H205" i="14"/>
  <c r="D436" i="14"/>
  <c r="Y1764" i="12"/>
  <c r="D1579" i="14" s="1"/>
  <c r="E510" i="12"/>
  <c r="D435" i="14"/>
  <c r="E749" i="12"/>
  <c r="Y748" i="12"/>
  <c r="D1578" i="14"/>
  <c r="D1376" i="14"/>
  <c r="G1545" i="12"/>
  <c r="G1383" i="12"/>
  <c r="H278" i="14"/>
  <c r="I278" i="14"/>
  <c r="F279" i="14"/>
  <c r="Z325" i="12"/>
  <c r="F326" i="12"/>
  <c r="AA326" i="12" s="1"/>
  <c r="P325" i="12"/>
  <c r="AC325" i="12" s="1"/>
  <c r="K279" i="14" s="1"/>
  <c r="D279" i="15" s="1"/>
  <c r="H326" i="12"/>
  <c r="E922" i="12"/>
  <c r="G922" i="12" s="1"/>
  <c r="Y921" i="12"/>
  <c r="D559" i="14"/>
  <c r="D2424" i="14"/>
  <c r="E422" i="12"/>
  <c r="G422" i="12" s="1"/>
  <c r="Y422" i="12" s="1"/>
  <c r="Y421" i="12"/>
  <c r="B1608" i="14"/>
  <c r="B1607" i="15"/>
  <c r="B1254" i="14"/>
  <c r="B1253" i="15"/>
  <c r="B2460" i="15"/>
  <c r="B2461" i="14"/>
  <c r="B1425" i="15"/>
  <c r="B1426" i="14"/>
  <c r="B2014" i="15"/>
  <c r="B2015" i="14"/>
  <c r="E1214" i="12"/>
  <c r="Y1213" i="12"/>
  <c r="E1055" i="12"/>
  <c r="Y1054" i="12"/>
  <c r="B947" i="15"/>
  <c r="B948" i="14"/>
  <c r="G2419" i="12"/>
  <c r="G1974" i="12"/>
  <c r="D2423" i="14"/>
  <c r="E1384" i="12"/>
  <c r="B2229" i="14"/>
  <c r="B2228" i="15"/>
  <c r="B1095" i="15"/>
  <c r="B1096" i="14"/>
  <c r="D800" i="14"/>
  <c r="E2190" i="12"/>
  <c r="G2190" i="12" s="1"/>
  <c r="Y2189" i="12"/>
  <c r="E2658" i="12"/>
  <c r="B812" i="15"/>
  <c r="B813" i="14"/>
  <c r="B696" i="14"/>
  <c r="B695" i="15"/>
  <c r="B1802" i="15"/>
  <c r="B1803" i="14"/>
  <c r="D1773" i="14"/>
  <c r="D558" i="14"/>
  <c r="E644" i="12"/>
  <c r="G644" i="12" s="1"/>
  <c r="Y644" i="12" s="1"/>
  <c r="Y1383" i="12"/>
  <c r="AA892" i="12" l="1"/>
  <c r="F772" i="14" s="1"/>
  <c r="H892" i="12"/>
  <c r="Y1765" i="12"/>
  <c r="D1580" i="14" s="1"/>
  <c r="E1766" i="12"/>
  <c r="G1766" i="12" s="1"/>
  <c r="Y1766" i="12" s="1"/>
  <c r="D1581" i="14" s="1"/>
  <c r="H743" i="12"/>
  <c r="AA743" i="12"/>
  <c r="H535" i="14"/>
  <c r="I536" i="14"/>
  <c r="I535" i="14"/>
  <c r="H537" i="14"/>
  <c r="H536" i="14"/>
  <c r="F1359" i="12"/>
  <c r="N639" i="14"/>
  <c r="E639" i="14"/>
  <c r="A1428" i="14"/>
  <c r="J1427" i="14"/>
  <c r="E537" i="14"/>
  <c r="N537" i="14"/>
  <c r="N536" i="14"/>
  <c r="E536" i="14"/>
  <c r="I537" i="14" s="1"/>
  <c r="N541" i="12"/>
  <c r="O541" i="12" s="1"/>
  <c r="P1358" i="12"/>
  <c r="AC1358" i="12" s="1"/>
  <c r="K1199" i="14" s="1"/>
  <c r="D1199" i="15" s="1"/>
  <c r="AB742" i="12"/>
  <c r="C639" i="14" s="1"/>
  <c r="C639" i="15" s="1"/>
  <c r="A817" i="14"/>
  <c r="J816" i="14"/>
  <c r="P621" i="12"/>
  <c r="AC621" i="12" s="1"/>
  <c r="K537" i="14" s="1"/>
  <c r="D537" i="15" s="1"/>
  <c r="F622" i="12"/>
  <c r="AA622" i="12" s="1"/>
  <c r="A1103" i="14"/>
  <c r="J1102" i="14"/>
  <c r="A1614" i="14"/>
  <c r="J1613" i="14"/>
  <c r="J951" i="14"/>
  <c r="A952" i="14"/>
  <c r="A2467" i="14"/>
  <c r="J2466" i="14"/>
  <c r="J1809" i="14"/>
  <c r="A1810" i="14"/>
  <c r="A695" i="14"/>
  <c r="J694" i="14"/>
  <c r="J2232" i="14"/>
  <c r="A2233" i="14"/>
  <c r="J1256" i="14"/>
  <c r="A1257" i="14"/>
  <c r="F537" i="14"/>
  <c r="AB621" i="12"/>
  <c r="C537" i="14" s="1"/>
  <c r="C537" i="15" s="1"/>
  <c r="E771" i="14"/>
  <c r="N771" i="14"/>
  <c r="AA2164" i="12"/>
  <c r="F1951" i="14" s="1"/>
  <c r="H2164" i="12"/>
  <c r="F893" i="12"/>
  <c r="P892" i="12"/>
  <c r="AC892" i="12" s="1"/>
  <c r="K772" i="14" s="1"/>
  <c r="D772" i="15" s="1"/>
  <c r="Z892" i="12"/>
  <c r="AB891" i="12"/>
  <c r="C771" i="14" s="1"/>
  <c r="C771" i="15" s="1"/>
  <c r="E1950" i="14"/>
  <c r="N1950" i="14"/>
  <c r="AB2163" i="12"/>
  <c r="C1950" i="14" s="1"/>
  <c r="C1950" i="15" s="1"/>
  <c r="E1037" i="14"/>
  <c r="AB1185" i="12"/>
  <c r="C1037" i="14" s="1"/>
  <c r="C1037" i="15" s="1"/>
  <c r="N1037" i="14"/>
  <c r="H1186" i="12"/>
  <c r="I1198" i="14"/>
  <c r="H1198" i="14"/>
  <c r="O1778" i="12"/>
  <c r="M1779" i="12"/>
  <c r="N1779" i="12" s="1"/>
  <c r="E893" i="14"/>
  <c r="N893" i="14"/>
  <c r="E1745" i="14"/>
  <c r="N1745" i="14"/>
  <c r="I1366" i="14"/>
  <c r="H1366" i="14"/>
  <c r="N345" i="14"/>
  <c r="E345" i="14"/>
  <c r="O1070" i="12"/>
  <c r="M1071" i="12"/>
  <c r="N1071" i="12" s="1"/>
  <c r="H1359" i="12"/>
  <c r="AA1359" i="12"/>
  <c r="F1200" i="14" s="1"/>
  <c r="E1199" i="14"/>
  <c r="N1199" i="14"/>
  <c r="AB1358" i="12"/>
  <c r="C1199" i="14" s="1"/>
  <c r="C1199" i="15" s="1"/>
  <c r="E1559" i="14"/>
  <c r="N1559" i="14"/>
  <c r="AB1744" i="12"/>
  <c r="C1559" i="14" s="1"/>
  <c r="C1559" i="15" s="1"/>
  <c r="H1745" i="12"/>
  <c r="AA1745" i="12"/>
  <c r="F1560" i="14" s="1"/>
  <c r="O654" i="12"/>
  <c r="M655" i="12"/>
  <c r="N655" i="12" s="1"/>
  <c r="O1229" i="12"/>
  <c r="M1230" i="12"/>
  <c r="N1230" i="12" s="1"/>
  <c r="N423" i="14"/>
  <c r="E423" i="14"/>
  <c r="O2435" i="12"/>
  <c r="M2436" i="12"/>
  <c r="N2436" i="12" s="1"/>
  <c r="M783" i="12"/>
  <c r="N783" i="12" s="1"/>
  <c r="O782" i="12"/>
  <c r="AB1028" i="12"/>
  <c r="C893" i="14" s="1"/>
  <c r="C893" i="15" s="1"/>
  <c r="AB1945" i="12"/>
  <c r="C1745" i="14" s="1"/>
  <c r="C1745" i="15" s="1"/>
  <c r="AB2631" i="12"/>
  <c r="C2398" i="14" s="1"/>
  <c r="C2398" i="15" s="1"/>
  <c r="E2398" i="14"/>
  <c r="N2398" i="14"/>
  <c r="H2632" i="12"/>
  <c r="AA2632" i="12"/>
  <c r="F2399" i="14" s="1"/>
  <c r="M2205" i="12"/>
  <c r="N2205" i="12" s="1"/>
  <c r="O2204" i="12"/>
  <c r="H1029" i="12"/>
  <c r="AA1029" i="12"/>
  <c r="AA1946" i="12"/>
  <c r="F1746" i="14" s="1"/>
  <c r="H1946" i="12"/>
  <c r="O1577" i="12"/>
  <c r="M1578" i="12"/>
  <c r="N1578" i="12" s="1"/>
  <c r="M1989" i="12"/>
  <c r="N1989" i="12" s="1"/>
  <c r="O1988" i="12"/>
  <c r="P2393" i="12"/>
  <c r="AC2393" i="12" s="1"/>
  <c r="K2169" i="14" s="1"/>
  <c r="D2169" i="15" s="1"/>
  <c r="Z2393" i="12"/>
  <c r="F2394" i="12"/>
  <c r="H2168" i="14"/>
  <c r="I2168" i="14"/>
  <c r="AA407" i="12"/>
  <c r="F346" i="14" s="1"/>
  <c r="H407" i="12"/>
  <c r="O1400" i="12"/>
  <c r="M1401" i="12"/>
  <c r="N1401" i="12" s="1"/>
  <c r="M923" i="12"/>
  <c r="N923" i="12" s="1"/>
  <c r="O922" i="12"/>
  <c r="O2674" i="12"/>
  <c r="M2675" i="12"/>
  <c r="N2675" i="12" s="1"/>
  <c r="H497" i="12"/>
  <c r="AA497" i="12"/>
  <c r="F1536" i="12"/>
  <c r="P1535" i="12"/>
  <c r="AC1535" i="12" s="1"/>
  <c r="K1367" i="14" s="1"/>
  <c r="D1367" i="15" s="1"/>
  <c r="Z1535" i="12"/>
  <c r="I344" i="14"/>
  <c r="H344" i="14"/>
  <c r="A2013" i="14"/>
  <c r="J2012" i="14"/>
  <c r="G749" i="12"/>
  <c r="E750" i="12" s="1"/>
  <c r="G510" i="12"/>
  <c r="Y510" i="12" s="1"/>
  <c r="D437" i="14" s="1"/>
  <c r="C206" i="14"/>
  <c r="D206" i="14"/>
  <c r="E206" i="14"/>
  <c r="AA245" i="12"/>
  <c r="E246" i="12"/>
  <c r="G245" i="12"/>
  <c r="Y245" i="12" s="1"/>
  <c r="Y246" i="12" s="1"/>
  <c r="Y749" i="12"/>
  <c r="D645" i="14"/>
  <c r="E511" i="12"/>
  <c r="E1546" i="12"/>
  <c r="Y1545" i="12"/>
  <c r="N279" i="14"/>
  <c r="E279" i="14"/>
  <c r="AB325" i="12"/>
  <c r="C279" i="14" s="1"/>
  <c r="C279" i="15" s="1"/>
  <c r="Z326" i="12"/>
  <c r="F327" i="12"/>
  <c r="H327" i="12" s="1"/>
  <c r="P326" i="12"/>
  <c r="AC326" i="12" s="1"/>
  <c r="K280" i="14" s="1"/>
  <c r="D280" i="15" s="1"/>
  <c r="AB326" i="12"/>
  <c r="C280" i="14" s="1"/>
  <c r="C280" i="15" s="1"/>
  <c r="F280" i="14"/>
  <c r="D560" i="14"/>
  <c r="E923" i="12"/>
  <c r="G923" i="12" s="1"/>
  <c r="Y922" i="12"/>
  <c r="D1224" i="14"/>
  <c r="B1804" i="14"/>
  <c r="B1803" i="15"/>
  <c r="B813" i="15"/>
  <c r="B814" i="14"/>
  <c r="D1976" i="14"/>
  <c r="B1097" i="14"/>
  <c r="B1096" i="15"/>
  <c r="B2229" i="15"/>
  <c r="B2230" i="14"/>
  <c r="E1975" i="12"/>
  <c r="Y1974" i="12"/>
  <c r="D919" i="14"/>
  <c r="B1426" i="15"/>
  <c r="B1427" i="14"/>
  <c r="B2462" i="14"/>
  <c r="B2461" i="15"/>
  <c r="E423" i="12"/>
  <c r="G1384" i="12"/>
  <c r="G1214" i="12"/>
  <c r="E645" i="12"/>
  <c r="G645" i="12" s="1"/>
  <c r="Y645" i="12" s="1"/>
  <c r="B696" i="15"/>
  <c r="B697" i="14"/>
  <c r="E2191" i="12"/>
  <c r="E2420" i="12"/>
  <c r="G2420" i="12" s="1"/>
  <c r="Y2419" i="12"/>
  <c r="B949" i="14"/>
  <c r="B948" i="15"/>
  <c r="D1065" i="14"/>
  <c r="B2016" i="14"/>
  <c r="B2015" i="15"/>
  <c r="B1255" i="14"/>
  <c r="B1254" i="15"/>
  <c r="B1609" i="14"/>
  <c r="B1608" i="15"/>
  <c r="D360" i="14"/>
  <c r="D361" i="14"/>
  <c r="D801" i="14"/>
  <c r="G2658" i="12"/>
  <c r="Y2190" i="12"/>
  <c r="G1055" i="12"/>
  <c r="F538" i="14" l="1"/>
  <c r="A1429" i="14"/>
  <c r="J1428" i="14"/>
  <c r="E1767" i="12"/>
  <c r="A696" i="14"/>
  <c r="J695" i="14"/>
  <c r="I639" i="14"/>
  <c r="H639" i="14"/>
  <c r="A2234" i="14"/>
  <c r="J2233" i="14"/>
  <c r="A2468" i="14"/>
  <c r="J2467" i="14"/>
  <c r="A1615" i="14"/>
  <c r="J1614" i="14"/>
  <c r="F640" i="14"/>
  <c r="A1258" i="14"/>
  <c r="J1257" i="14"/>
  <c r="A1104" i="14"/>
  <c r="J1103" i="14"/>
  <c r="J1810" i="14"/>
  <c r="A1811" i="14"/>
  <c r="J952" i="14"/>
  <c r="A953" i="14"/>
  <c r="H622" i="12"/>
  <c r="A818" i="14"/>
  <c r="J817" i="14"/>
  <c r="F744" i="12"/>
  <c r="AA744" i="12" s="1"/>
  <c r="Z744" i="12"/>
  <c r="P743" i="12"/>
  <c r="AC743" i="12" s="1"/>
  <c r="K640" i="14" s="1"/>
  <c r="D640" i="15" s="1"/>
  <c r="H744" i="12"/>
  <c r="Z743" i="12"/>
  <c r="I1950" i="14"/>
  <c r="H1950" i="14"/>
  <c r="N772" i="14"/>
  <c r="E772" i="14"/>
  <c r="AB892" i="12"/>
  <c r="C772" i="14" s="1"/>
  <c r="C772" i="15" s="1"/>
  <c r="AA893" i="12"/>
  <c r="F773" i="14" s="1"/>
  <c r="H893" i="12"/>
  <c r="H771" i="14"/>
  <c r="I771" i="14"/>
  <c r="Z2164" i="12"/>
  <c r="F2165" i="12"/>
  <c r="P2164" i="12"/>
  <c r="AC2164" i="12" s="1"/>
  <c r="K1951" i="14" s="1"/>
  <c r="D1951" i="15" s="1"/>
  <c r="I1037" i="14"/>
  <c r="H1037" i="14"/>
  <c r="G750" i="12"/>
  <c r="Y750" i="12" s="1"/>
  <c r="Z1186" i="12"/>
  <c r="P1186" i="12"/>
  <c r="AC1186" i="12" s="1"/>
  <c r="K1038" i="14" s="1"/>
  <c r="D1038" i="15" s="1"/>
  <c r="F1187" i="12"/>
  <c r="AA1187" i="12" s="1"/>
  <c r="F1039" i="14" s="1"/>
  <c r="E1367" i="14"/>
  <c r="AB1535" i="12"/>
  <c r="C1367" i="14" s="1"/>
  <c r="C1367" i="15" s="1"/>
  <c r="N1367" i="14"/>
  <c r="H1536" i="12"/>
  <c r="AA1536" i="12"/>
  <c r="F1368" i="14" s="1"/>
  <c r="F498" i="12"/>
  <c r="P497" i="12"/>
  <c r="AC497" i="12" s="1"/>
  <c r="K424" i="14" s="1"/>
  <c r="D424" i="15" s="1"/>
  <c r="Z497" i="12"/>
  <c r="M924" i="12"/>
  <c r="N924" i="12" s="1"/>
  <c r="O923" i="12"/>
  <c r="O1401" i="12"/>
  <c r="M1402" i="12"/>
  <c r="N1402" i="12" s="1"/>
  <c r="F408" i="12"/>
  <c r="Z407" i="12"/>
  <c r="P407" i="12"/>
  <c r="AC407" i="12" s="1"/>
  <c r="K346" i="14" s="1"/>
  <c r="D346" i="15" s="1"/>
  <c r="AA2394" i="12"/>
  <c r="F2170" i="14" s="1"/>
  <c r="H2394" i="12"/>
  <c r="M1990" i="12"/>
  <c r="N1990" i="12" s="1"/>
  <c r="O1989" i="12"/>
  <c r="P1029" i="12"/>
  <c r="AC1029" i="12" s="1"/>
  <c r="K894" i="14" s="1"/>
  <c r="D894" i="15" s="1"/>
  <c r="F1030" i="12"/>
  <c r="Z1029" i="12"/>
  <c r="M2206" i="12"/>
  <c r="N2206" i="12" s="1"/>
  <c r="O2205" i="12"/>
  <c r="Z2632" i="12"/>
  <c r="F2633" i="12"/>
  <c r="P2632" i="12"/>
  <c r="AC2632" i="12" s="1"/>
  <c r="K2399" i="14" s="1"/>
  <c r="D2399" i="15" s="1"/>
  <c r="I2398" i="14"/>
  <c r="H2398" i="14"/>
  <c r="M2437" i="12"/>
  <c r="N2437" i="12" s="1"/>
  <c r="O2436" i="12"/>
  <c r="H423" i="14"/>
  <c r="I423" i="14"/>
  <c r="O1230" i="12"/>
  <c r="M1231" i="12"/>
  <c r="N1231" i="12" s="1"/>
  <c r="M656" i="12"/>
  <c r="N656" i="12" s="1"/>
  <c r="O655" i="12"/>
  <c r="I1559" i="14"/>
  <c r="H1559" i="14"/>
  <c r="M1072" i="12"/>
  <c r="N1072" i="12" s="1"/>
  <c r="O1071" i="12"/>
  <c r="I1745" i="14"/>
  <c r="H1745" i="14"/>
  <c r="H893" i="14"/>
  <c r="I893" i="14"/>
  <c r="A2014" i="14"/>
  <c r="J2013" i="14"/>
  <c r="F424" i="14"/>
  <c r="AB497" i="12"/>
  <c r="C424" i="14" s="1"/>
  <c r="C424" i="15" s="1"/>
  <c r="O2675" i="12"/>
  <c r="M2676" i="12"/>
  <c r="N2676" i="12" s="1"/>
  <c r="N2169" i="14"/>
  <c r="E2169" i="14"/>
  <c r="AB2393" i="12"/>
  <c r="C2169" i="14" s="1"/>
  <c r="C2169" i="15" s="1"/>
  <c r="M1579" i="12"/>
  <c r="N1579" i="12" s="1"/>
  <c r="O1578" i="12"/>
  <c r="P1946" i="12"/>
  <c r="AC1946" i="12" s="1"/>
  <c r="K1746" i="14" s="1"/>
  <c r="D1746" i="15" s="1"/>
  <c r="F1947" i="12"/>
  <c r="Z1946" i="12"/>
  <c r="F894" i="14"/>
  <c r="AB1029" i="12"/>
  <c r="C894" i="14" s="1"/>
  <c r="C894" i="15" s="1"/>
  <c r="M784" i="12"/>
  <c r="N784" i="12" s="1"/>
  <c r="O783" i="12"/>
  <c r="Z1745" i="12"/>
  <c r="P1745" i="12"/>
  <c r="AC1745" i="12" s="1"/>
  <c r="K1560" i="14" s="1"/>
  <c r="D1560" i="15" s="1"/>
  <c r="F1746" i="12"/>
  <c r="H1199" i="14"/>
  <c r="I1199" i="14"/>
  <c r="F1360" i="12"/>
  <c r="Z1359" i="12"/>
  <c r="P1359" i="12"/>
  <c r="AC1359" i="12" s="1"/>
  <c r="K1200" i="14" s="1"/>
  <c r="D1200" i="15" s="1"/>
  <c r="H345" i="14"/>
  <c r="I345" i="14"/>
  <c r="O1779" i="12"/>
  <c r="M1780" i="12"/>
  <c r="N1780" i="12" s="1"/>
  <c r="E247" i="12"/>
  <c r="L247" i="12"/>
  <c r="L248" i="12" s="1"/>
  <c r="C206" i="15"/>
  <c r="D207" i="14"/>
  <c r="D208" i="14" s="1"/>
  <c r="E207" i="14"/>
  <c r="E208" i="14" s="1"/>
  <c r="AA246" i="12"/>
  <c r="F8" i="6" s="1"/>
  <c r="F10" i="6" s="1"/>
  <c r="F19" i="6" s="1"/>
  <c r="F207" i="14"/>
  <c r="AB245" i="12"/>
  <c r="I207" i="14"/>
  <c r="H206" i="14"/>
  <c r="I206" i="14"/>
  <c r="G511" i="12"/>
  <c r="E512" i="12" s="1"/>
  <c r="E751" i="12"/>
  <c r="D646" i="14"/>
  <c r="G2191" i="12"/>
  <c r="G1767" i="12"/>
  <c r="Y1767" i="12" s="1"/>
  <c r="D1582" i="14" s="1"/>
  <c r="D1377" i="14"/>
  <c r="G1546" i="12"/>
  <c r="G423" i="12"/>
  <c r="Y423" i="12" s="1"/>
  <c r="Z327" i="12"/>
  <c r="F328" i="12"/>
  <c r="AA328" i="12" s="1"/>
  <c r="P327" i="12"/>
  <c r="AC327" i="12" s="1"/>
  <c r="K281" i="14" s="1"/>
  <c r="D281" i="15" s="1"/>
  <c r="AA327" i="12"/>
  <c r="F329" i="12"/>
  <c r="N280" i="14"/>
  <c r="E280" i="14"/>
  <c r="H280" i="14" s="1"/>
  <c r="I279" i="14"/>
  <c r="H279" i="14"/>
  <c r="D362" i="14"/>
  <c r="E924" i="12"/>
  <c r="G924" i="12" s="1"/>
  <c r="Y924" i="12" s="1"/>
  <c r="Y923" i="12"/>
  <c r="D561" i="14"/>
  <c r="E1056" i="12"/>
  <c r="Y1055" i="12"/>
  <c r="D1977" i="14"/>
  <c r="E2659" i="12"/>
  <c r="Y2658" i="12"/>
  <c r="B2016" i="15"/>
  <c r="B2017" i="14"/>
  <c r="B949" i="15"/>
  <c r="B950" i="14"/>
  <c r="D2195" i="14"/>
  <c r="E1215" i="12"/>
  <c r="Y1214" i="12"/>
  <c r="B1097" i="15"/>
  <c r="B1098" i="14"/>
  <c r="B1805" i="14"/>
  <c r="B1804" i="15"/>
  <c r="D802" i="14"/>
  <c r="G1975" i="12"/>
  <c r="B1610" i="14"/>
  <c r="B1609" i="15"/>
  <c r="B1255" i="15"/>
  <c r="B1256" i="14"/>
  <c r="E2421" i="12"/>
  <c r="E2192" i="12"/>
  <c r="G2192" i="12"/>
  <c r="Y2192" i="12" s="1"/>
  <c r="B697" i="15"/>
  <c r="B698" i="14"/>
  <c r="E646" i="12"/>
  <c r="G646" i="12" s="1"/>
  <c r="E1385" i="12"/>
  <c r="Y1384" i="12"/>
  <c r="B2463" i="14"/>
  <c r="B2462" i="15"/>
  <c r="B1427" i="15"/>
  <c r="B1428" i="14"/>
  <c r="D1774" i="14"/>
  <c r="B2231" i="14"/>
  <c r="B2230" i="15"/>
  <c r="B814" i="15"/>
  <c r="B815" i="14"/>
  <c r="Y2420" i="12"/>
  <c r="Y2191" i="12"/>
  <c r="N641" i="14" l="1"/>
  <c r="E641" i="14"/>
  <c r="P622" i="12"/>
  <c r="AC622" i="12" s="1"/>
  <c r="K538" i="14" s="1"/>
  <c r="D538" i="15" s="1"/>
  <c r="F623" i="12"/>
  <c r="AA623" i="12" s="1"/>
  <c r="Z622" i="12"/>
  <c r="A1259" i="14"/>
  <c r="J1258" i="14"/>
  <c r="A1616" i="14"/>
  <c r="J1615" i="14"/>
  <c r="J2234" i="14"/>
  <c r="A2235" i="14"/>
  <c r="E424" i="12"/>
  <c r="G424" i="12" s="1"/>
  <c r="N640" i="14"/>
  <c r="E640" i="14"/>
  <c r="F641" i="14"/>
  <c r="AB744" i="12"/>
  <c r="C641" i="14" s="1"/>
  <c r="C641" i="15" s="1"/>
  <c r="J953" i="14"/>
  <c r="A954" i="14"/>
  <c r="AB743" i="12"/>
  <c r="C640" i="14" s="1"/>
  <c r="C640" i="15" s="1"/>
  <c r="J1429" i="14"/>
  <c r="A1430" i="14"/>
  <c r="H328" i="12"/>
  <c r="P328" i="12" s="1"/>
  <c r="AC328" i="12" s="1"/>
  <c r="K282" i="14" s="1"/>
  <c r="D282" i="15" s="1"/>
  <c r="F745" i="12"/>
  <c r="P744" i="12"/>
  <c r="AC744" i="12" s="1"/>
  <c r="K641" i="14" s="1"/>
  <c r="D641" i="15" s="1"/>
  <c r="J1104" i="14"/>
  <c r="A1105" i="14"/>
  <c r="A2469" i="14"/>
  <c r="J2468" i="14"/>
  <c r="A697" i="14"/>
  <c r="J696" i="14"/>
  <c r="E1768" i="12"/>
  <c r="G1768" i="12" s="1"/>
  <c r="Y1768" i="12" s="1"/>
  <c r="H207" i="14"/>
  <c r="A819" i="14"/>
  <c r="J818" i="14"/>
  <c r="J1811" i="14"/>
  <c r="A1812" i="14"/>
  <c r="H2165" i="12"/>
  <c r="AA2165" i="12"/>
  <c r="F1952" i="14" s="1"/>
  <c r="P893" i="12"/>
  <c r="AC893" i="12" s="1"/>
  <c r="K773" i="14" s="1"/>
  <c r="D773" i="15" s="1"/>
  <c r="F894" i="12"/>
  <c r="Z893" i="12"/>
  <c r="E1951" i="14"/>
  <c r="N1951" i="14"/>
  <c r="AB2164" i="12"/>
  <c r="C1951" i="14" s="1"/>
  <c r="C1951" i="15" s="1"/>
  <c r="I772" i="14"/>
  <c r="H772" i="14"/>
  <c r="H1187" i="12"/>
  <c r="E1038" i="14"/>
  <c r="AB1186" i="12"/>
  <c r="C1038" i="14" s="1"/>
  <c r="C1038" i="15" s="1"/>
  <c r="N1038" i="14"/>
  <c r="Y511" i="12"/>
  <c r="D438" i="14" s="1"/>
  <c r="M2438" i="12"/>
  <c r="N2438" i="12" s="1"/>
  <c r="O2437" i="12"/>
  <c r="M1781" i="12"/>
  <c r="N1781" i="12" s="1"/>
  <c r="O1780" i="12"/>
  <c r="H1360" i="12"/>
  <c r="AA1360" i="12"/>
  <c r="F1201" i="14" s="1"/>
  <c r="H1947" i="12"/>
  <c r="AA1947" i="12"/>
  <c r="A2015" i="14"/>
  <c r="J2014" i="14"/>
  <c r="M1073" i="12"/>
  <c r="N1073" i="12" s="1"/>
  <c r="O1072" i="12"/>
  <c r="M657" i="12"/>
  <c r="N657" i="12" s="1"/>
  <c r="O656" i="12"/>
  <c r="E2399" i="14"/>
  <c r="AB2632" i="12"/>
  <c r="C2399" i="14" s="1"/>
  <c r="C2399" i="15" s="1"/>
  <c r="N2399" i="14"/>
  <c r="M2207" i="12"/>
  <c r="N2207" i="12" s="1"/>
  <c r="O2206" i="12"/>
  <c r="H1030" i="12"/>
  <c r="AA1030" i="12"/>
  <c r="F895" i="14" s="1"/>
  <c r="F2395" i="12"/>
  <c r="P2394" i="12"/>
  <c r="AC2394" i="12" s="1"/>
  <c r="K2170" i="14" s="1"/>
  <c r="D2170" i="15" s="1"/>
  <c r="Z2394" i="12"/>
  <c r="H408" i="12"/>
  <c r="AA408" i="12"/>
  <c r="F347" i="14" s="1"/>
  <c r="N424" i="14"/>
  <c r="E424" i="14"/>
  <c r="I1367" i="14"/>
  <c r="H1367" i="14"/>
  <c r="AB1359" i="12"/>
  <c r="C1200" i="14" s="1"/>
  <c r="C1200" i="15" s="1"/>
  <c r="E1200" i="14"/>
  <c r="N1200" i="14"/>
  <c r="AA1746" i="12"/>
  <c r="H1746" i="12"/>
  <c r="N1560" i="14"/>
  <c r="E1560" i="14"/>
  <c r="AB1745" i="12"/>
  <c r="C1560" i="14" s="1"/>
  <c r="C1560" i="15" s="1"/>
  <c r="O784" i="12"/>
  <c r="M785" i="12"/>
  <c r="N785" i="12" s="1"/>
  <c r="E1746" i="14"/>
  <c r="N1746" i="14"/>
  <c r="AB1946" i="12"/>
  <c r="C1746" i="14" s="1"/>
  <c r="C1746" i="15" s="1"/>
  <c r="O1579" i="12"/>
  <c r="M1580" i="12"/>
  <c r="N1580" i="12" s="1"/>
  <c r="H2169" i="14"/>
  <c r="I2169" i="14"/>
  <c r="M2677" i="12"/>
  <c r="N2677" i="12" s="1"/>
  <c r="O2676" i="12"/>
  <c r="M1232" i="12"/>
  <c r="N1232" i="12" s="1"/>
  <c r="O1231" i="12"/>
  <c r="H2633" i="12"/>
  <c r="AA2633" i="12"/>
  <c r="F2400" i="14" s="1"/>
  <c r="E894" i="14"/>
  <c r="N894" i="14"/>
  <c r="O1990" i="12"/>
  <c r="M1991" i="12"/>
  <c r="N1991" i="12" s="1"/>
  <c r="E346" i="14"/>
  <c r="N346" i="14"/>
  <c r="AB407" i="12"/>
  <c r="C346" i="14" s="1"/>
  <c r="C346" i="15" s="1"/>
  <c r="M1403" i="12"/>
  <c r="N1403" i="12" s="1"/>
  <c r="O1402" i="12"/>
  <c r="O924" i="12"/>
  <c r="M925" i="12"/>
  <c r="N925" i="12" s="1"/>
  <c r="H498" i="12"/>
  <c r="AA498" i="12"/>
  <c r="Z1536" i="12"/>
  <c r="F1537" i="12"/>
  <c r="P1536" i="12"/>
  <c r="AC1536" i="12" s="1"/>
  <c r="K1368" i="14" s="1"/>
  <c r="D1368" i="15" s="1"/>
  <c r="G512" i="12"/>
  <c r="Y512" i="12" s="1"/>
  <c r="G751" i="12"/>
  <c r="E752" i="12" s="1"/>
  <c r="C207" i="14"/>
  <c r="AB246" i="12"/>
  <c r="G207" i="14"/>
  <c r="G150" i="14"/>
  <c r="G155" i="14"/>
  <c r="G148" i="14"/>
  <c r="G156" i="14"/>
  <c r="G184" i="14"/>
  <c r="G154" i="14"/>
  <c r="G162" i="14"/>
  <c r="G159" i="14"/>
  <c r="G190" i="14"/>
  <c r="G188" i="14"/>
  <c r="G161" i="14"/>
  <c r="G187" i="14"/>
  <c r="G193" i="14"/>
  <c r="G199" i="14"/>
  <c r="G205" i="14"/>
  <c r="G189" i="14"/>
  <c r="G195" i="14"/>
  <c r="G191" i="14"/>
  <c r="G163" i="14"/>
  <c r="G169" i="14"/>
  <c r="G197" i="14"/>
  <c r="G152" i="14"/>
  <c r="G185" i="14"/>
  <c r="G181" i="14"/>
  <c r="G196" i="14"/>
  <c r="G153" i="14"/>
  <c r="G173" i="14"/>
  <c r="G186" i="14"/>
  <c r="G200" i="14"/>
  <c r="G202" i="14"/>
  <c r="G177" i="14"/>
  <c r="G171" i="14"/>
  <c r="G178" i="14"/>
  <c r="H33" i="20" s="1"/>
  <c r="G149" i="14"/>
  <c r="G160" i="14"/>
  <c r="G183" i="14"/>
  <c r="G179" i="14"/>
  <c r="G176" i="14"/>
  <c r="G167" i="14"/>
  <c r="G182" i="14"/>
  <c r="G192" i="14"/>
  <c r="G165" i="14"/>
  <c r="G172" i="14"/>
  <c r="G201" i="14"/>
  <c r="G206" i="14"/>
  <c r="G168" i="14"/>
  <c r="G158" i="14"/>
  <c r="G170" i="14"/>
  <c r="G194" i="14"/>
  <c r="F208" i="14"/>
  <c r="G174" i="14"/>
  <c r="G166" i="14"/>
  <c r="G164" i="14"/>
  <c r="G157" i="14"/>
  <c r="G175" i="14"/>
  <c r="G180" i="14"/>
  <c r="G151" i="14"/>
  <c r="G198" i="14"/>
  <c r="G203" i="14"/>
  <c r="G204" i="14"/>
  <c r="D439" i="14"/>
  <c r="E513" i="12"/>
  <c r="Y751" i="12"/>
  <c r="D647" i="14"/>
  <c r="G2659" i="12"/>
  <c r="Y2659" i="12" s="1"/>
  <c r="D2426" i="14" s="1"/>
  <c r="E1547" i="12"/>
  <c r="Y1546" i="12"/>
  <c r="G1385" i="12"/>
  <c r="I280" i="14"/>
  <c r="F281" i="14"/>
  <c r="AB327" i="12"/>
  <c r="AA329" i="12"/>
  <c r="G8" i="6" s="1"/>
  <c r="G10" i="6" s="1"/>
  <c r="G19" i="6" s="1"/>
  <c r="E281" i="14"/>
  <c r="N281" i="14"/>
  <c r="L330" i="12"/>
  <c r="L331" i="12" s="1"/>
  <c r="E330" i="12"/>
  <c r="Z328" i="12"/>
  <c r="AB328" i="12"/>
  <c r="C282" i="14" s="1"/>
  <c r="F282" i="14"/>
  <c r="G282" i="14" s="1"/>
  <c r="D1583" i="14"/>
  <c r="D1979" i="14"/>
  <c r="E647" i="12"/>
  <c r="G647" i="12" s="1"/>
  <c r="Y646" i="12"/>
  <c r="D804" i="14"/>
  <c r="D2196" i="14"/>
  <c r="B816" i="14"/>
  <c r="B815" i="15"/>
  <c r="B1428" i="15"/>
  <c r="B1429" i="14"/>
  <c r="D1225" i="14"/>
  <c r="B1256" i="15"/>
  <c r="B1257" i="14"/>
  <c r="B1806" i="14"/>
  <c r="B1805" i="15"/>
  <c r="D2425" i="14"/>
  <c r="G2421" i="12"/>
  <c r="G1215" i="12"/>
  <c r="G1056" i="12"/>
  <c r="D1978" i="14"/>
  <c r="B2231" i="15"/>
  <c r="B2232" i="14"/>
  <c r="E34" i="20"/>
  <c r="N34" i="20"/>
  <c r="G34" i="20"/>
  <c r="C34" i="20"/>
  <c r="F34" i="20"/>
  <c r="J34" i="20"/>
  <c r="I34" i="20"/>
  <c r="L34" i="20"/>
  <c r="D34" i="20"/>
  <c r="C282" i="15"/>
  <c r="B2463" i="15"/>
  <c r="B2464" i="14"/>
  <c r="E1386" i="12"/>
  <c r="B698" i="15"/>
  <c r="B699" i="14"/>
  <c r="E1769" i="12"/>
  <c r="E2193" i="12"/>
  <c r="G2193" i="12" s="1"/>
  <c r="Y2193" i="12" s="1"/>
  <c r="B1610" i="15"/>
  <c r="B1611" i="14"/>
  <c r="E1976" i="12"/>
  <c r="Y1975" i="12"/>
  <c r="B1098" i="15"/>
  <c r="B1099" i="14"/>
  <c r="D1066" i="14"/>
  <c r="B951" i="14"/>
  <c r="B950" i="15"/>
  <c r="B2018" i="14"/>
  <c r="B2017" i="15"/>
  <c r="D920" i="14"/>
  <c r="D803" i="14"/>
  <c r="E925" i="12"/>
  <c r="Y1385" i="12"/>
  <c r="A2470" i="14" l="1"/>
  <c r="J2469" i="14"/>
  <c r="J1616" i="14"/>
  <c r="A1617" i="14"/>
  <c r="E2660" i="12"/>
  <c r="A1106" i="14"/>
  <c r="J1105" i="14"/>
  <c r="H745" i="12"/>
  <c r="AA745" i="12"/>
  <c r="J2235" i="14"/>
  <c r="A2236" i="14"/>
  <c r="H623" i="12"/>
  <c r="J819" i="14"/>
  <c r="A820" i="14"/>
  <c r="A698" i="14"/>
  <c r="J697" i="14"/>
  <c r="J954" i="14"/>
  <c r="A955" i="14"/>
  <c r="H641" i="14"/>
  <c r="I640" i="14"/>
  <c r="I641" i="14"/>
  <c r="H640" i="14"/>
  <c r="J1259" i="14"/>
  <c r="A1260" i="14"/>
  <c r="F539" i="14"/>
  <c r="J1812" i="14"/>
  <c r="A1813" i="14"/>
  <c r="A1431" i="14"/>
  <c r="J1430" i="14"/>
  <c r="N538" i="14"/>
  <c r="E538" i="14"/>
  <c r="AB622" i="12"/>
  <c r="C538" i="14" s="1"/>
  <c r="C538" i="15" s="1"/>
  <c r="E773" i="14"/>
  <c r="AB893" i="12"/>
  <c r="C773" i="14" s="1"/>
  <c r="C773" i="15" s="1"/>
  <c r="N773" i="14"/>
  <c r="Z2165" i="12"/>
  <c r="F2166" i="12"/>
  <c r="P2165" i="12"/>
  <c r="AC2165" i="12" s="1"/>
  <c r="K1952" i="14" s="1"/>
  <c r="D1952" i="15" s="1"/>
  <c r="H1951" i="14"/>
  <c r="I1951" i="14"/>
  <c r="AA894" i="12"/>
  <c r="F774" i="14" s="1"/>
  <c r="H894" i="12"/>
  <c r="Z1187" i="12"/>
  <c r="P1187" i="12"/>
  <c r="AC1187" i="12" s="1"/>
  <c r="K1039" i="14" s="1"/>
  <c r="D1039" i="15" s="1"/>
  <c r="F1188" i="12"/>
  <c r="AA1188" i="12" s="1"/>
  <c r="F1040" i="14" s="1"/>
  <c r="I1038" i="14"/>
  <c r="H1038" i="14"/>
  <c r="AB1536" i="12"/>
  <c r="C1368" i="14" s="1"/>
  <c r="C1368" i="15" s="1"/>
  <c r="N1368" i="14"/>
  <c r="E1368" i="14"/>
  <c r="F499" i="12"/>
  <c r="P498" i="12"/>
  <c r="AC498" i="12" s="1"/>
  <c r="K425" i="14" s="1"/>
  <c r="D425" i="15" s="1"/>
  <c r="Z498" i="12"/>
  <c r="AB498" i="12" s="1"/>
  <c r="C425" i="14" s="1"/>
  <c r="C425" i="15" s="1"/>
  <c r="O1403" i="12"/>
  <c r="M1404" i="12"/>
  <c r="N1404" i="12" s="1"/>
  <c r="M1992" i="12"/>
  <c r="N1992" i="12" s="1"/>
  <c r="O1991" i="12"/>
  <c r="M1581" i="12"/>
  <c r="N1581" i="12" s="1"/>
  <c r="O1580" i="12"/>
  <c r="H1746" i="14"/>
  <c r="I1746" i="14"/>
  <c r="I1560" i="14"/>
  <c r="H1560" i="14"/>
  <c r="Z1746" i="12"/>
  <c r="P1746" i="12"/>
  <c r="AC1746" i="12" s="1"/>
  <c r="K1561" i="14" s="1"/>
  <c r="D1561" i="15" s="1"/>
  <c r="F1747" i="12"/>
  <c r="AA1747" i="12" s="1"/>
  <c r="H424" i="14"/>
  <c r="I424" i="14"/>
  <c r="F409" i="12"/>
  <c r="Z408" i="12"/>
  <c r="P408" i="12"/>
  <c r="AC408" i="12" s="1"/>
  <c r="K347" i="14" s="1"/>
  <c r="D347" i="15" s="1"/>
  <c r="H2399" i="14"/>
  <c r="I2399" i="14"/>
  <c r="O657" i="12"/>
  <c r="M658" i="12"/>
  <c r="N658" i="12" s="1"/>
  <c r="O1073" i="12"/>
  <c r="M1074" i="12"/>
  <c r="N1074" i="12" s="1"/>
  <c r="A2016" i="14"/>
  <c r="J2015" i="14"/>
  <c r="F1948" i="12"/>
  <c r="Z1947" i="12"/>
  <c r="P1947" i="12"/>
  <c r="AC1947" i="12" s="1"/>
  <c r="K1747" i="14" s="1"/>
  <c r="D1747" i="15" s="1"/>
  <c r="P1360" i="12"/>
  <c r="AC1360" i="12" s="1"/>
  <c r="K1201" i="14" s="1"/>
  <c r="D1201" i="15" s="1"/>
  <c r="F1361" i="12"/>
  <c r="Z1360" i="12"/>
  <c r="O1781" i="12"/>
  <c r="M1782" i="12"/>
  <c r="N1782" i="12" s="1"/>
  <c r="O2438" i="12"/>
  <c r="M2439" i="12"/>
  <c r="N2439" i="12" s="1"/>
  <c r="H1537" i="12"/>
  <c r="AA1537" i="12"/>
  <c r="F425" i="14"/>
  <c r="M926" i="12"/>
  <c r="N926" i="12" s="1"/>
  <c r="O925" i="12"/>
  <c r="H346" i="14"/>
  <c r="I346" i="14"/>
  <c r="I894" i="14"/>
  <c r="H894" i="14"/>
  <c r="Z2633" i="12"/>
  <c r="F2634" i="12"/>
  <c r="P2633" i="12"/>
  <c r="AC2633" i="12" s="1"/>
  <c r="K2400" i="14" s="1"/>
  <c r="D2400" i="15" s="1"/>
  <c r="M1233" i="12"/>
  <c r="N1233" i="12" s="1"/>
  <c r="O1232" i="12"/>
  <c r="O2677" i="12"/>
  <c r="M2678" i="12"/>
  <c r="N2678" i="12" s="1"/>
  <c r="O785" i="12"/>
  <c r="M786" i="12"/>
  <c r="N786" i="12" s="1"/>
  <c r="AB1746" i="12"/>
  <c r="C1561" i="14" s="1"/>
  <c r="C1561" i="15" s="1"/>
  <c r="F1561" i="14"/>
  <c r="I1200" i="14"/>
  <c r="H1200" i="14"/>
  <c r="E2170" i="14"/>
  <c r="N2170" i="14"/>
  <c r="AB2394" i="12"/>
  <c r="C2170" i="14" s="1"/>
  <c r="C2170" i="15" s="1"/>
  <c r="AA2395" i="12"/>
  <c r="F2171" i="14" s="1"/>
  <c r="H2395" i="12"/>
  <c r="P1030" i="12"/>
  <c r="AC1030" i="12" s="1"/>
  <c r="K895" i="14" s="1"/>
  <c r="D895" i="15" s="1"/>
  <c r="F1031" i="12"/>
  <c r="Z1030" i="12"/>
  <c r="M2208" i="12"/>
  <c r="N2208" i="12" s="1"/>
  <c r="O2207" i="12"/>
  <c r="F1747" i="14"/>
  <c r="AB1947" i="12"/>
  <c r="C1747" i="14" s="1"/>
  <c r="C1747" i="15" s="1"/>
  <c r="C207" i="15"/>
  <c r="C208" i="15" s="1"/>
  <c r="C208" i="14"/>
  <c r="G752" i="12"/>
  <c r="Y752" i="12" s="1"/>
  <c r="D648" i="14"/>
  <c r="G513" i="12"/>
  <c r="G1547" i="12"/>
  <c r="D1378" i="14"/>
  <c r="G1386" i="12"/>
  <c r="Y1386" i="12" s="1"/>
  <c r="D1227" i="14" s="1"/>
  <c r="G214" i="14"/>
  <c r="G211" i="14"/>
  <c r="G212" i="14"/>
  <c r="G213" i="14"/>
  <c r="G219" i="14"/>
  <c r="G221" i="14"/>
  <c r="G222" i="14"/>
  <c r="G224" i="14"/>
  <c r="G227" i="14"/>
  <c r="G228" i="14"/>
  <c r="G231" i="14"/>
  <c r="G232" i="14"/>
  <c r="G233" i="14"/>
  <c r="G236" i="14"/>
  <c r="G237" i="14"/>
  <c r="G240" i="14"/>
  <c r="G242" i="14"/>
  <c r="G244" i="14"/>
  <c r="G246" i="14"/>
  <c r="G247" i="14"/>
  <c r="G249" i="14"/>
  <c r="G251" i="14"/>
  <c r="G254" i="14"/>
  <c r="G257" i="14"/>
  <c r="G258" i="14"/>
  <c r="G260" i="14"/>
  <c r="G264" i="14"/>
  <c r="G262" i="14"/>
  <c r="G265" i="14"/>
  <c r="G268" i="14"/>
  <c r="G269" i="14"/>
  <c r="G271" i="14"/>
  <c r="G273" i="14"/>
  <c r="G280" i="14"/>
  <c r="G277" i="14"/>
  <c r="G276" i="14"/>
  <c r="G215" i="14"/>
  <c r="F283" i="14"/>
  <c r="G217" i="14"/>
  <c r="G216" i="14"/>
  <c r="G218" i="14"/>
  <c r="G220" i="14"/>
  <c r="G223" i="14"/>
  <c r="G225" i="14"/>
  <c r="G226" i="14"/>
  <c r="G229" i="14"/>
  <c r="G230" i="14"/>
  <c r="G234" i="14"/>
  <c r="G235" i="14"/>
  <c r="G239" i="14"/>
  <c r="G238" i="14"/>
  <c r="G241" i="14"/>
  <c r="H34" i="20" s="1"/>
  <c r="G243" i="14"/>
  <c r="G245" i="14"/>
  <c r="G248" i="14"/>
  <c r="G250" i="14"/>
  <c r="G252" i="14"/>
  <c r="G253" i="14"/>
  <c r="G255" i="14"/>
  <c r="G256" i="14"/>
  <c r="G259" i="14"/>
  <c r="G261" i="14"/>
  <c r="G263" i="14"/>
  <c r="G266" i="14"/>
  <c r="G267" i="14"/>
  <c r="G270" i="14"/>
  <c r="G272" i="14"/>
  <c r="G275" i="14"/>
  <c r="G274" i="14"/>
  <c r="G279" i="14"/>
  <c r="G281" i="14"/>
  <c r="G278" i="14"/>
  <c r="N282" i="14"/>
  <c r="N283" i="14" s="1"/>
  <c r="E282" i="14"/>
  <c r="Z329" i="12"/>
  <c r="I281" i="14"/>
  <c r="H281" i="14"/>
  <c r="C281" i="14"/>
  <c r="AB329" i="12"/>
  <c r="E648" i="12"/>
  <c r="G648" i="12" s="1"/>
  <c r="Y647" i="12"/>
  <c r="D1226" i="14"/>
  <c r="D1775" i="14"/>
  <c r="B1611" i="15"/>
  <c r="B1612" i="14"/>
  <c r="E2194" i="12"/>
  <c r="B699" i="15"/>
  <c r="B700" i="14"/>
  <c r="B2465" i="14"/>
  <c r="B2464" i="15"/>
  <c r="E1057" i="12"/>
  <c r="Y1056" i="12"/>
  <c r="E1216" i="12"/>
  <c r="Y1215" i="12"/>
  <c r="E2422" i="12"/>
  <c r="Y2421" i="12"/>
  <c r="B1806" i="15"/>
  <c r="B1807" i="14"/>
  <c r="B1430" i="14"/>
  <c r="B1429" i="15"/>
  <c r="D562" i="14"/>
  <c r="G925" i="12"/>
  <c r="G2660" i="12"/>
  <c r="G1976" i="12"/>
  <c r="B2018" i="15"/>
  <c r="B2019" i="14"/>
  <c r="B952" i="14"/>
  <c r="B951" i="15"/>
  <c r="B1100" i="14"/>
  <c r="B1099" i="15"/>
  <c r="D1980" i="14"/>
  <c r="B2233" i="14"/>
  <c r="B2232" i="15"/>
  <c r="E425" i="12"/>
  <c r="Y424" i="12"/>
  <c r="B1257" i="15"/>
  <c r="B1258" i="14"/>
  <c r="B817" i="14"/>
  <c r="B816" i="15"/>
  <c r="G1769" i="12"/>
  <c r="J955" i="14" l="1"/>
  <c r="A956" i="14"/>
  <c r="A1107" i="14"/>
  <c r="J1106" i="14"/>
  <c r="A1432" i="14"/>
  <c r="J1431" i="14"/>
  <c r="F642" i="14"/>
  <c r="AB745" i="12"/>
  <c r="C642" i="14" s="1"/>
  <c r="C642" i="15" s="1"/>
  <c r="A2471" i="14"/>
  <c r="J2470" i="14"/>
  <c r="I538" i="14"/>
  <c r="H538" i="14"/>
  <c r="J1813" i="14"/>
  <c r="A1814" i="14"/>
  <c r="J1260" i="14"/>
  <c r="A1261" i="14"/>
  <c r="P623" i="12"/>
  <c r="AC623" i="12" s="1"/>
  <c r="K539" i="14" s="1"/>
  <c r="D539" i="15" s="1"/>
  <c r="F624" i="12"/>
  <c r="AA624" i="12" s="1"/>
  <c r="Z623" i="12"/>
  <c r="F746" i="12"/>
  <c r="AA746" i="12" s="1"/>
  <c r="P745" i="12"/>
  <c r="AC745" i="12" s="1"/>
  <c r="K642" i="14" s="1"/>
  <c r="D642" i="15" s="1"/>
  <c r="Z745" i="12"/>
  <c r="A1618" i="14"/>
  <c r="J1617" i="14"/>
  <c r="J820" i="14"/>
  <c r="A821" i="14"/>
  <c r="H1188" i="12"/>
  <c r="A699" i="14"/>
  <c r="J698" i="14"/>
  <c r="A2237" i="14"/>
  <c r="J2236" i="14"/>
  <c r="AA2166" i="12"/>
  <c r="F1953" i="14" s="1"/>
  <c r="H2166" i="12"/>
  <c r="H773" i="14"/>
  <c r="I773" i="14"/>
  <c r="F895" i="12"/>
  <c r="Z894" i="12"/>
  <c r="P894" i="12"/>
  <c r="AC894" i="12" s="1"/>
  <c r="K774" i="14" s="1"/>
  <c r="D774" i="15" s="1"/>
  <c r="E1952" i="14"/>
  <c r="AB2165" i="12"/>
  <c r="C1952" i="14" s="1"/>
  <c r="C1952" i="15" s="1"/>
  <c r="N1952" i="14"/>
  <c r="N1039" i="14"/>
  <c r="AB1187" i="12"/>
  <c r="C1039" i="14" s="1"/>
  <c r="C1039" i="15" s="1"/>
  <c r="E1039" i="14"/>
  <c r="F1189" i="12"/>
  <c r="Z1188" i="12"/>
  <c r="P1188" i="12"/>
  <c r="AC1188" i="12" s="1"/>
  <c r="K1040" i="14" s="1"/>
  <c r="D1040" i="15" s="1"/>
  <c r="E753" i="12"/>
  <c r="AB1030" i="12"/>
  <c r="C895" i="14" s="1"/>
  <c r="C895" i="15" s="1"/>
  <c r="N895" i="14"/>
  <c r="E895" i="14"/>
  <c r="M787" i="12"/>
  <c r="N787" i="12" s="1"/>
  <c r="O786" i="12"/>
  <c r="M2679" i="12"/>
  <c r="N2679" i="12" s="1"/>
  <c r="O2678" i="12"/>
  <c r="AB2633" i="12"/>
  <c r="C2400" i="14" s="1"/>
  <c r="C2400" i="15" s="1"/>
  <c r="E2400" i="14"/>
  <c r="N2400" i="14"/>
  <c r="F1369" i="14"/>
  <c r="AA1361" i="12"/>
  <c r="F1202" i="14" s="1"/>
  <c r="H1361" i="12"/>
  <c r="AA1948" i="12"/>
  <c r="H1948" i="12"/>
  <c r="A2017" i="14"/>
  <c r="J2016" i="14"/>
  <c r="AB408" i="12"/>
  <c r="C347" i="14" s="1"/>
  <c r="C347" i="15" s="1"/>
  <c r="E347" i="14"/>
  <c r="N347" i="14"/>
  <c r="F1562" i="14"/>
  <c r="O1404" i="12"/>
  <c r="M1405" i="12"/>
  <c r="N1405" i="12" s="1"/>
  <c r="N425" i="14"/>
  <c r="E425" i="14"/>
  <c r="I1368" i="14"/>
  <c r="H1368" i="14"/>
  <c r="M2209" i="12"/>
  <c r="N2209" i="12" s="1"/>
  <c r="O2208" i="12"/>
  <c r="AA1031" i="12"/>
  <c r="F896" i="14" s="1"/>
  <c r="H1031" i="12"/>
  <c r="Z2395" i="12"/>
  <c r="F2396" i="12"/>
  <c r="P2395" i="12"/>
  <c r="AC2395" i="12" s="1"/>
  <c r="K2171" i="14" s="1"/>
  <c r="D2171" i="15" s="1"/>
  <c r="H2170" i="14"/>
  <c r="I2170" i="14"/>
  <c r="O1233" i="12"/>
  <c r="M1234" i="12"/>
  <c r="N1234" i="12" s="1"/>
  <c r="H2634" i="12"/>
  <c r="AA2634" i="12"/>
  <c r="F2401" i="14" s="1"/>
  <c r="O926" i="12"/>
  <c r="M927" i="12"/>
  <c r="N927" i="12" s="1"/>
  <c r="Z1537" i="12"/>
  <c r="F1538" i="12"/>
  <c r="P1537" i="12"/>
  <c r="AC1537" i="12" s="1"/>
  <c r="K1369" i="14" s="1"/>
  <c r="D1369" i="15" s="1"/>
  <c r="O2439" i="12"/>
  <c r="M2440" i="12"/>
  <c r="N2440" i="12" s="1"/>
  <c r="M1783" i="12"/>
  <c r="N1783" i="12" s="1"/>
  <c r="O1782" i="12"/>
  <c r="AB1360" i="12"/>
  <c r="C1201" i="14" s="1"/>
  <c r="C1201" i="15" s="1"/>
  <c r="N1201" i="14"/>
  <c r="E1201" i="14"/>
  <c r="N1747" i="14"/>
  <c r="E1747" i="14"/>
  <c r="M1075" i="12"/>
  <c r="N1075" i="12" s="1"/>
  <c r="O1074" i="12"/>
  <c r="O658" i="12"/>
  <c r="M659" i="12"/>
  <c r="N659" i="12" s="1"/>
  <c r="AA409" i="12"/>
  <c r="F348" i="14" s="1"/>
  <c r="H409" i="12"/>
  <c r="E1561" i="14"/>
  <c r="N1561" i="14"/>
  <c r="M1582" i="12"/>
  <c r="N1582" i="12" s="1"/>
  <c r="O1581" i="12"/>
  <c r="M1993" i="12"/>
  <c r="N1993" i="12" s="1"/>
  <c r="O1992" i="12"/>
  <c r="H499" i="12"/>
  <c r="AA499" i="12"/>
  <c r="H1747" i="12"/>
  <c r="E1387" i="12"/>
  <c r="G1387" i="12" s="1"/>
  <c r="Y1387" i="12" s="1"/>
  <c r="D649" i="14"/>
  <c r="E514" i="12"/>
  <c r="Y513" i="12"/>
  <c r="G753" i="12"/>
  <c r="G2422" i="12"/>
  <c r="Y2422" i="12" s="1"/>
  <c r="D2198" i="14" s="1"/>
  <c r="G2194" i="12"/>
  <c r="Y2194" i="12" s="1"/>
  <c r="D1981" i="14" s="1"/>
  <c r="E1548" i="12"/>
  <c r="G1548" i="12" s="1"/>
  <c r="Y1548" i="12" s="1"/>
  <c r="Y1547" i="12"/>
  <c r="G425" i="12"/>
  <c r="Y425" i="12" s="1"/>
  <c r="C281" i="15"/>
  <c r="C283" i="15" s="1"/>
  <c r="C283" i="14"/>
  <c r="E283" i="14"/>
  <c r="I282" i="14"/>
  <c r="H282" i="14"/>
  <c r="D364" i="14"/>
  <c r="B2233" i="15"/>
  <c r="B2234" i="14"/>
  <c r="B952" i="15"/>
  <c r="B953" i="14"/>
  <c r="E1977" i="12"/>
  <c r="Y1976" i="12"/>
  <c r="E926" i="12"/>
  <c r="Y925" i="12"/>
  <c r="B1430" i="15"/>
  <c r="B1431" i="14"/>
  <c r="B1807" i="15"/>
  <c r="B1808" i="14"/>
  <c r="D2197" i="14"/>
  <c r="D1067" i="14"/>
  <c r="D921" i="14"/>
  <c r="B701" i="14"/>
  <c r="B700" i="15"/>
  <c r="D563" i="14"/>
  <c r="E649" i="12"/>
  <c r="G649" i="12" s="1"/>
  <c r="E1770" i="12"/>
  <c r="G1770" i="12" s="1"/>
  <c r="Y1769" i="12"/>
  <c r="B817" i="15"/>
  <c r="B818" i="14"/>
  <c r="B1259" i="14"/>
  <c r="B1258" i="15"/>
  <c r="D363" i="14"/>
  <c r="E1388" i="12"/>
  <c r="B1101" i="14"/>
  <c r="B1100" i="15"/>
  <c r="B2019" i="15"/>
  <c r="B2020" i="14"/>
  <c r="E2661" i="12"/>
  <c r="Y2660" i="12"/>
  <c r="B2465" i="15"/>
  <c r="B2466" i="14"/>
  <c r="E2195" i="12"/>
  <c r="B1612" i="15"/>
  <c r="B1613" i="14"/>
  <c r="G1216" i="12"/>
  <c r="G1057" i="12"/>
  <c r="Y648" i="12"/>
  <c r="J1618" i="14" l="1"/>
  <c r="A1619" i="14"/>
  <c r="F540" i="14"/>
  <c r="E2423" i="12"/>
  <c r="J821" i="14"/>
  <c r="A822" i="14"/>
  <c r="N642" i="14"/>
  <c r="E642" i="14"/>
  <c r="J1107" i="14"/>
  <c r="A1108" i="14"/>
  <c r="A700" i="14"/>
  <c r="J699" i="14"/>
  <c r="H746" i="12"/>
  <c r="A1262" i="14"/>
  <c r="J1261" i="14"/>
  <c r="J956" i="14"/>
  <c r="A957" i="14"/>
  <c r="J2237" i="14"/>
  <c r="A2238" i="14"/>
  <c r="F643" i="14"/>
  <c r="J1814" i="14"/>
  <c r="A1815" i="14"/>
  <c r="N539" i="14"/>
  <c r="E539" i="14"/>
  <c r="AB623" i="12"/>
  <c r="C539" i="14" s="1"/>
  <c r="C539" i="15" s="1"/>
  <c r="H624" i="12"/>
  <c r="A2472" i="14"/>
  <c r="J2471" i="14"/>
  <c r="A1433" i="14"/>
  <c r="J1432" i="14"/>
  <c r="AA895" i="12"/>
  <c r="F775" i="14" s="1"/>
  <c r="H895" i="12"/>
  <c r="I1952" i="14"/>
  <c r="H1952" i="14"/>
  <c r="E774" i="14"/>
  <c r="AB894" i="12"/>
  <c r="C774" i="14" s="1"/>
  <c r="C774" i="15" s="1"/>
  <c r="N774" i="14"/>
  <c r="P2166" i="12"/>
  <c r="AC2166" i="12" s="1"/>
  <c r="K1953" i="14" s="1"/>
  <c r="D1953" i="15" s="1"/>
  <c r="Z2166" i="12"/>
  <c r="F2167" i="12"/>
  <c r="AB1188" i="12"/>
  <c r="C1040" i="14" s="1"/>
  <c r="C1040" i="15" s="1"/>
  <c r="E1040" i="14"/>
  <c r="N1040" i="14"/>
  <c r="H1039" i="14"/>
  <c r="I1039" i="14"/>
  <c r="AA1189" i="12"/>
  <c r="F1041" i="14" s="1"/>
  <c r="H1189" i="12"/>
  <c r="M1994" i="12"/>
  <c r="N1994" i="12" s="1"/>
  <c r="O1993" i="12"/>
  <c r="F1748" i="12"/>
  <c r="AA1748" i="12" s="1"/>
  <c r="P1747" i="12"/>
  <c r="AC1747" i="12" s="1"/>
  <c r="K1562" i="14" s="1"/>
  <c r="D1562" i="15" s="1"/>
  <c r="Z1747" i="12"/>
  <c r="F426" i="14"/>
  <c r="M1583" i="12"/>
  <c r="N1583" i="12" s="1"/>
  <c r="O1582" i="12"/>
  <c r="I1561" i="14"/>
  <c r="H1561" i="14"/>
  <c r="O1075" i="12"/>
  <c r="M1076" i="12"/>
  <c r="N1076" i="12" s="1"/>
  <c r="O2440" i="12"/>
  <c r="M2441" i="12"/>
  <c r="N2441" i="12" s="1"/>
  <c r="E1369" i="14"/>
  <c r="N1369" i="14"/>
  <c r="O1234" i="12"/>
  <c r="M1235" i="12"/>
  <c r="N1235" i="12" s="1"/>
  <c r="E2171" i="14"/>
  <c r="N2171" i="14"/>
  <c r="AB2395" i="12"/>
  <c r="C2171" i="14" s="1"/>
  <c r="C2171" i="15" s="1"/>
  <c r="O2209" i="12"/>
  <c r="M2210" i="12"/>
  <c r="N2210" i="12" s="1"/>
  <c r="I347" i="14"/>
  <c r="H347" i="14"/>
  <c r="P1948" i="12"/>
  <c r="AC1948" i="12" s="1"/>
  <c r="K1748" i="14" s="1"/>
  <c r="D1748" i="15" s="1"/>
  <c r="F1949" i="12"/>
  <c r="Z1948" i="12"/>
  <c r="AB1948" i="12" s="1"/>
  <c r="C1748" i="14" s="1"/>
  <c r="C1748" i="15" s="1"/>
  <c r="P1361" i="12"/>
  <c r="AC1361" i="12" s="1"/>
  <c r="K1202" i="14" s="1"/>
  <c r="D1202" i="15" s="1"/>
  <c r="F1362" i="12"/>
  <c r="Z1361" i="12"/>
  <c r="M2680" i="12"/>
  <c r="N2680" i="12" s="1"/>
  <c r="O2679" i="12"/>
  <c r="M788" i="12"/>
  <c r="N788" i="12" s="1"/>
  <c r="O787" i="12"/>
  <c r="F500" i="12"/>
  <c r="P499" i="12"/>
  <c r="AC499" i="12" s="1"/>
  <c r="K426" i="14" s="1"/>
  <c r="D426" i="15" s="1"/>
  <c r="Z499" i="12"/>
  <c r="P409" i="12"/>
  <c r="AC409" i="12" s="1"/>
  <c r="K348" i="14" s="1"/>
  <c r="D348" i="15" s="1"/>
  <c r="F410" i="12"/>
  <c r="Z409" i="12"/>
  <c r="O659" i="12"/>
  <c r="M660" i="12"/>
  <c r="N660" i="12" s="1"/>
  <c r="I1747" i="14"/>
  <c r="H1747" i="14"/>
  <c r="H1201" i="14"/>
  <c r="I1201" i="14"/>
  <c r="M1784" i="12"/>
  <c r="N1784" i="12" s="1"/>
  <c r="O1783" i="12"/>
  <c r="AA1538" i="12"/>
  <c r="H1538" i="12"/>
  <c r="M928" i="12"/>
  <c r="N928" i="12" s="1"/>
  <c r="O927" i="12"/>
  <c r="Z2634" i="12"/>
  <c r="P2634" i="12"/>
  <c r="AC2634" i="12" s="1"/>
  <c r="K2401" i="14" s="1"/>
  <c r="D2401" i="15" s="1"/>
  <c r="F2635" i="12"/>
  <c r="AA2635" i="12" s="1"/>
  <c r="F2402" i="14" s="1"/>
  <c r="AA2396" i="12"/>
  <c r="H2396" i="12"/>
  <c r="P1031" i="12"/>
  <c r="AC1031" i="12" s="1"/>
  <c r="K896" i="14" s="1"/>
  <c r="D896" i="15" s="1"/>
  <c r="F1032" i="12"/>
  <c r="Z1031" i="12"/>
  <c r="H425" i="14"/>
  <c r="I425" i="14"/>
  <c r="O1405" i="12"/>
  <c r="M1406" i="12"/>
  <c r="N1406" i="12" s="1"/>
  <c r="A2018" i="14"/>
  <c r="J2017" i="14"/>
  <c r="F1748" i="14"/>
  <c r="H2400" i="14"/>
  <c r="I2400" i="14"/>
  <c r="H895" i="14"/>
  <c r="I895" i="14"/>
  <c r="AB1537" i="12"/>
  <c r="C1369" i="14" s="1"/>
  <c r="C1369" i="15" s="1"/>
  <c r="E426" i="12"/>
  <c r="D440" i="14"/>
  <c r="G514" i="12"/>
  <c r="E754" i="12"/>
  <c r="Y753" i="12"/>
  <c r="G2423" i="12"/>
  <c r="G2661" i="12"/>
  <c r="E2662" i="12" s="1"/>
  <c r="G2195" i="12"/>
  <c r="E2196" i="12" s="1"/>
  <c r="G2196" i="12" s="1"/>
  <c r="D1380" i="14"/>
  <c r="D1379" i="14"/>
  <c r="E1549" i="12"/>
  <c r="G1388" i="12"/>
  <c r="E1389" i="12" s="1"/>
  <c r="E1217" i="12"/>
  <c r="G1217" i="12" s="1"/>
  <c r="Y1216" i="12"/>
  <c r="E2424" i="12"/>
  <c r="B1101" i="15"/>
  <c r="B1102" i="14"/>
  <c r="B1259" i="15"/>
  <c r="B1260" i="14"/>
  <c r="D1584" i="14"/>
  <c r="E1771" i="12"/>
  <c r="G1771" i="12" s="1"/>
  <c r="Y1771" i="12" s="1"/>
  <c r="E650" i="12"/>
  <c r="G650" i="12" s="1"/>
  <c r="B701" i="15"/>
  <c r="B702" i="14"/>
  <c r="B1809" i="14"/>
  <c r="B1808" i="15"/>
  <c r="B1431" i="15"/>
  <c r="B1432" i="14"/>
  <c r="D1776" i="14"/>
  <c r="B954" i="14"/>
  <c r="B953" i="15"/>
  <c r="B2466" i="15"/>
  <c r="B2467" i="14"/>
  <c r="D564" i="14"/>
  <c r="E1058" i="12"/>
  <c r="G1058" i="12" s="1"/>
  <c r="Y1058" i="12" s="1"/>
  <c r="Y1057" i="12"/>
  <c r="D1228" i="14"/>
  <c r="B1614" i="14"/>
  <c r="B1613" i="15"/>
  <c r="D2427" i="14"/>
  <c r="B2020" i="15"/>
  <c r="B2021" i="14"/>
  <c r="B818" i="15"/>
  <c r="B819" i="14"/>
  <c r="D805" i="14"/>
  <c r="B2234" i="15"/>
  <c r="B2235" i="14"/>
  <c r="Y2423" i="12"/>
  <c r="Y2661" i="12"/>
  <c r="Y1388" i="12"/>
  <c r="G426" i="12"/>
  <c r="Y1770" i="12"/>
  <c r="Y649" i="12"/>
  <c r="G926" i="12"/>
  <c r="G1977" i="12"/>
  <c r="F625" i="12" l="1"/>
  <c r="AA625" i="12" s="1"/>
  <c r="P624" i="12"/>
  <c r="AC624" i="12" s="1"/>
  <c r="K540" i="14" s="1"/>
  <c r="D540" i="15" s="1"/>
  <c r="H625" i="12"/>
  <c r="Z624" i="12"/>
  <c r="J1815" i="14"/>
  <c r="A1816" i="14"/>
  <c r="A701" i="14"/>
  <c r="J700" i="14"/>
  <c r="A1434" i="14"/>
  <c r="J1433" i="14"/>
  <c r="A1263" i="14"/>
  <c r="J1262" i="14"/>
  <c r="J1108" i="14"/>
  <c r="A1109" i="14"/>
  <c r="J822" i="14"/>
  <c r="A823" i="14"/>
  <c r="I539" i="14"/>
  <c r="H539" i="14"/>
  <c r="J957" i="14"/>
  <c r="A958" i="14"/>
  <c r="Z746" i="12"/>
  <c r="P746" i="12"/>
  <c r="AC746" i="12" s="1"/>
  <c r="K643" i="14" s="1"/>
  <c r="D643" i="15" s="1"/>
  <c r="F747" i="12"/>
  <c r="J1619" i="14"/>
  <c r="A1620" i="14"/>
  <c r="J2238" i="14"/>
  <c r="A2239" i="14"/>
  <c r="Y2195" i="12"/>
  <c r="H1748" i="12"/>
  <c r="Z1748" i="12" s="1"/>
  <c r="E1563" i="14" s="1"/>
  <c r="A2473" i="14"/>
  <c r="J2472" i="14"/>
  <c r="H642" i="14"/>
  <c r="I642" i="14"/>
  <c r="AB2166" i="12"/>
  <c r="C1953" i="14" s="1"/>
  <c r="C1953" i="15" s="1"/>
  <c r="N1953" i="14"/>
  <c r="E1953" i="14"/>
  <c r="H774" i="14"/>
  <c r="I774" i="14"/>
  <c r="H2167" i="12"/>
  <c r="AA2167" i="12"/>
  <c r="F1954" i="14" s="1"/>
  <c r="P895" i="12"/>
  <c r="AC895" i="12" s="1"/>
  <c r="K775" i="14" s="1"/>
  <c r="D775" i="15" s="1"/>
  <c r="Z895" i="12"/>
  <c r="F896" i="12"/>
  <c r="H2635" i="12"/>
  <c r="Z1189" i="12"/>
  <c r="F1190" i="12"/>
  <c r="P1189" i="12"/>
  <c r="AC1189" i="12" s="1"/>
  <c r="K1041" i="14" s="1"/>
  <c r="D1041" i="15" s="1"/>
  <c r="H1040" i="14"/>
  <c r="I1040" i="14"/>
  <c r="A2019" i="14"/>
  <c r="J2018" i="14"/>
  <c r="AA1032" i="12"/>
  <c r="H1032" i="12"/>
  <c r="F2397" i="12"/>
  <c r="P2396" i="12"/>
  <c r="AC2396" i="12" s="1"/>
  <c r="K2172" i="14" s="1"/>
  <c r="D2172" i="15" s="1"/>
  <c r="Z2396" i="12"/>
  <c r="P2635" i="12"/>
  <c r="AC2635" i="12" s="1"/>
  <c r="K2402" i="14" s="1"/>
  <c r="D2402" i="15" s="1"/>
  <c r="Z2635" i="12"/>
  <c r="F2636" i="12"/>
  <c r="Z1538" i="12"/>
  <c r="F1539" i="12"/>
  <c r="P1538" i="12"/>
  <c r="AC1538" i="12" s="1"/>
  <c r="K1370" i="14" s="1"/>
  <c r="D1370" i="15" s="1"/>
  <c r="M661" i="12"/>
  <c r="N661" i="12" s="1"/>
  <c r="O660" i="12"/>
  <c r="AA410" i="12"/>
  <c r="H410" i="12"/>
  <c r="N426" i="14"/>
  <c r="E426" i="14"/>
  <c r="O788" i="12"/>
  <c r="M789" i="12"/>
  <c r="N789" i="12" s="1"/>
  <c r="N1202" i="14"/>
  <c r="AB1361" i="12"/>
  <c r="C1202" i="14" s="1"/>
  <c r="C1202" i="15" s="1"/>
  <c r="E1202" i="14"/>
  <c r="H1949" i="12"/>
  <c r="AA1949" i="12"/>
  <c r="F1749" i="14" s="1"/>
  <c r="O2210" i="12"/>
  <c r="M2211" i="12"/>
  <c r="N2211" i="12" s="1"/>
  <c r="I2171" i="14"/>
  <c r="H2171" i="14"/>
  <c r="M2442" i="12"/>
  <c r="N2442" i="12" s="1"/>
  <c r="O2441" i="12"/>
  <c r="M1077" i="12"/>
  <c r="N1077" i="12" s="1"/>
  <c r="O1076" i="12"/>
  <c r="N1563" i="14"/>
  <c r="P1748" i="12"/>
  <c r="AC1748" i="12" s="1"/>
  <c r="K1563" i="14" s="1"/>
  <c r="D1563" i="15" s="1"/>
  <c r="F1563" i="14"/>
  <c r="O1994" i="12"/>
  <c r="M1995" i="12"/>
  <c r="N1995" i="12" s="1"/>
  <c r="AB499" i="12"/>
  <c r="C426" i="14" s="1"/>
  <c r="C426" i="15" s="1"/>
  <c r="M1407" i="12"/>
  <c r="N1407" i="12" s="1"/>
  <c r="O1406" i="12"/>
  <c r="N896" i="14"/>
  <c r="AB1031" i="12"/>
  <c r="C896" i="14" s="1"/>
  <c r="C896" i="15" s="1"/>
  <c r="E896" i="14"/>
  <c r="AB2396" i="12"/>
  <c r="C2172" i="14" s="1"/>
  <c r="C2172" i="15" s="1"/>
  <c r="F2172" i="14"/>
  <c r="N2401" i="14"/>
  <c r="E2401" i="14"/>
  <c r="AB2634" i="12"/>
  <c r="C2401" i="14" s="1"/>
  <c r="C2401" i="15" s="1"/>
  <c r="O928" i="12"/>
  <c r="M929" i="12"/>
  <c r="N929" i="12" s="1"/>
  <c r="F1370" i="14"/>
  <c r="AB1538" i="12"/>
  <c r="C1370" i="14" s="1"/>
  <c r="C1370" i="15" s="1"/>
  <c r="M1785" i="12"/>
  <c r="N1785" i="12" s="1"/>
  <c r="O1784" i="12"/>
  <c r="E348" i="14"/>
  <c r="N348" i="14"/>
  <c r="AB409" i="12"/>
  <c r="C348" i="14" s="1"/>
  <c r="C348" i="15" s="1"/>
  <c r="H500" i="12"/>
  <c r="AA500" i="12"/>
  <c r="O2680" i="12"/>
  <c r="M2681" i="12"/>
  <c r="N2681" i="12" s="1"/>
  <c r="AA1362" i="12"/>
  <c r="F1203" i="14" s="1"/>
  <c r="H1362" i="12"/>
  <c r="N1748" i="14"/>
  <c r="E1748" i="14"/>
  <c r="M1236" i="12"/>
  <c r="N1236" i="12" s="1"/>
  <c r="O1235" i="12"/>
  <c r="I1369" i="14"/>
  <c r="H1369" i="14"/>
  <c r="O1583" i="12"/>
  <c r="M1584" i="12"/>
  <c r="N1584" i="12" s="1"/>
  <c r="E1562" i="14"/>
  <c r="N1562" i="14"/>
  <c r="AB1747" i="12"/>
  <c r="C1562" i="14" s="1"/>
  <c r="C1562" i="15" s="1"/>
  <c r="D650" i="14"/>
  <c r="Y514" i="12"/>
  <c r="E515" i="12"/>
  <c r="G754" i="12"/>
  <c r="G2662" i="12"/>
  <c r="Y2662" i="12" s="1"/>
  <c r="G1549" i="12"/>
  <c r="E651" i="12"/>
  <c r="G651" i="12" s="1"/>
  <c r="Y651" i="12" s="1"/>
  <c r="Y650" i="12"/>
  <c r="D2428" i="14"/>
  <c r="D2199" i="14"/>
  <c r="B2235" i="15"/>
  <c r="B2236" i="14"/>
  <c r="E1978" i="12"/>
  <c r="Y1977" i="12"/>
  <c r="E927" i="12"/>
  <c r="Y926" i="12"/>
  <c r="D1585" i="14"/>
  <c r="D1229" i="14"/>
  <c r="D1982" i="14"/>
  <c r="B819" i="15"/>
  <c r="B820" i="14"/>
  <c r="E1059" i="12"/>
  <c r="B1810" i="14"/>
  <c r="B1809" i="15"/>
  <c r="E1772" i="12"/>
  <c r="B1102" i="15"/>
  <c r="B1103" i="14"/>
  <c r="E2663" i="12"/>
  <c r="E2197" i="12"/>
  <c r="G2197" i="12" s="1"/>
  <c r="Y2197" i="12" s="1"/>
  <c r="E1218" i="12"/>
  <c r="Y2196" i="12"/>
  <c r="Y1217" i="12"/>
  <c r="D565" i="14"/>
  <c r="E427" i="12"/>
  <c r="G427" i="12" s="1"/>
  <c r="Y427" i="12" s="1"/>
  <c r="Y426" i="12"/>
  <c r="B2021" i="15"/>
  <c r="B2022" i="14"/>
  <c r="B1615" i="14"/>
  <c r="B1614" i="15"/>
  <c r="D922" i="14"/>
  <c r="D923" i="14"/>
  <c r="B2468" i="14"/>
  <c r="B2467" i="15"/>
  <c r="B955" i="14"/>
  <c r="B954" i="15"/>
  <c r="B1433" i="14"/>
  <c r="B1432" i="15"/>
  <c r="P38" i="20"/>
  <c r="B702" i="15"/>
  <c r="D1586" i="14"/>
  <c r="B1261" i="14"/>
  <c r="B1260" i="15"/>
  <c r="D1068" i="14"/>
  <c r="G1389" i="12"/>
  <c r="G2424" i="12"/>
  <c r="A1621" i="14" l="1"/>
  <c r="J1620" i="14"/>
  <c r="N643" i="14"/>
  <c r="E643" i="14"/>
  <c r="AB746" i="12"/>
  <c r="C643" i="14" s="1"/>
  <c r="C643" i="15" s="1"/>
  <c r="J1263" i="14"/>
  <c r="A1264" i="14"/>
  <c r="A702" i="14"/>
  <c r="J702" i="14" s="1"/>
  <c r="J701" i="14"/>
  <c r="P625" i="12"/>
  <c r="AC625" i="12" s="1"/>
  <c r="K541" i="14" s="1"/>
  <c r="D541" i="15" s="1"/>
  <c r="F626" i="12"/>
  <c r="AA626" i="12" s="1"/>
  <c r="F542" i="14" s="1"/>
  <c r="H626" i="12"/>
  <c r="AB1748" i="12"/>
  <c r="C1563" i="14" s="1"/>
  <c r="C1563" i="15" s="1"/>
  <c r="F1749" i="12"/>
  <c r="AA1749" i="12" s="1"/>
  <c r="F1564" i="14" s="1"/>
  <c r="J958" i="14"/>
  <c r="A959" i="14"/>
  <c r="A1110" i="14"/>
  <c r="J1109" i="14"/>
  <c r="A1817" i="14"/>
  <c r="J1816" i="14"/>
  <c r="Z625" i="12"/>
  <c r="A2240" i="14"/>
  <c r="J2239" i="14"/>
  <c r="H747" i="12"/>
  <c r="AA747" i="12"/>
  <c r="J1434" i="14"/>
  <c r="A1435" i="14"/>
  <c r="H1749" i="12"/>
  <c r="Z1749" i="12" s="1"/>
  <c r="J2473" i="14"/>
  <c r="A2474" i="14"/>
  <c r="J823" i="14"/>
  <c r="A824" i="14"/>
  <c r="E540" i="14"/>
  <c r="N540" i="14"/>
  <c r="AB624" i="12"/>
  <c r="C540" i="14" s="1"/>
  <c r="C540" i="15" s="1"/>
  <c r="F541" i="14"/>
  <c r="AB625" i="12"/>
  <c r="C541" i="14" s="1"/>
  <c r="C541" i="15" s="1"/>
  <c r="E775" i="14"/>
  <c r="AB895" i="12"/>
  <c r="C775" i="14" s="1"/>
  <c r="C775" i="15" s="1"/>
  <c r="N775" i="14"/>
  <c r="I1953" i="14"/>
  <c r="H1953" i="14"/>
  <c r="AA896" i="12"/>
  <c r="F776" i="14" s="1"/>
  <c r="H896" i="12"/>
  <c r="P2167" i="12"/>
  <c r="AC2167" i="12" s="1"/>
  <c r="K1954" i="14" s="1"/>
  <c r="D1954" i="15" s="1"/>
  <c r="Z2167" i="12"/>
  <c r="F2168" i="12"/>
  <c r="H1190" i="12"/>
  <c r="AA1190" i="12"/>
  <c r="F1042" i="14" s="1"/>
  <c r="E1041" i="14"/>
  <c r="N1041" i="14"/>
  <c r="AB1189" i="12"/>
  <c r="C1041" i="14" s="1"/>
  <c r="C1041" i="15" s="1"/>
  <c r="M662" i="12"/>
  <c r="N662" i="12" s="1"/>
  <c r="O661" i="12"/>
  <c r="H1563" i="14"/>
  <c r="I1562" i="14"/>
  <c r="H1562" i="14"/>
  <c r="I1563" i="14"/>
  <c r="I1748" i="14"/>
  <c r="H1748" i="14"/>
  <c r="F1363" i="12"/>
  <c r="Z1362" i="12"/>
  <c r="P1362" i="12"/>
  <c r="AC1362" i="12" s="1"/>
  <c r="K1203" i="14" s="1"/>
  <c r="D1203" i="15" s="1"/>
  <c r="O2681" i="12"/>
  <c r="M2682" i="12"/>
  <c r="N2682" i="12" s="1"/>
  <c r="F427" i="14"/>
  <c r="H348" i="14"/>
  <c r="I348" i="14"/>
  <c r="O1785" i="12"/>
  <c r="M1786" i="12"/>
  <c r="N1786" i="12" s="1"/>
  <c r="H2401" i="14"/>
  <c r="I2401" i="14"/>
  <c r="I896" i="14"/>
  <c r="H896" i="14"/>
  <c r="M1408" i="12"/>
  <c r="N1408" i="12" s="1"/>
  <c r="O1407" i="12"/>
  <c r="M1996" i="12"/>
  <c r="N1996" i="12" s="1"/>
  <c r="O1995" i="12"/>
  <c r="P1749" i="12"/>
  <c r="AC1749" i="12" s="1"/>
  <c r="K1564" i="14" s="1"/>
  <c r="D1564" i="15" s="1"/>
  <c r="M1078" i="12"/>
  <c r="N1078" i="12" s="1"/>
  <c r="O1077" i="12"/>
  <c r="O2442" i="12"/>
  <c r="M2443" i="12"/>
  <c r="N2443" i="12" s="1"/>
  <c r="Z1949" i="12"/>
  <c r="P1949" i="12"/>
  <c r="AC1949" i="12" s="1"/>
  <c r="K1749" i="14" s="1"/>
  <c r="D1749" i="15" s="1"/>
  <c r="F1950" i="12"/>
  <c r="O789" i="12"/>
  <c r="M790" i="12"/>
  <c r="N790" i="12" s="1"/>
  <c r="H426" i="14"/>
  <c r="I426" i="14"/>
  <c r="P410" i="12"/>
  <c r="AC410" i="12" s="1"/>
  <c r="K349" i="14" s="1"/>
  <c r="D349" i="15" s="1"/>
  <c r="F411" i="12"/>
  <c r="Z410" i="12"/>
  <c r="AA1539" i="12"/>
  <c r="H1539" i="12"/>
  <c r="H2636" i="12"/>
  <c r="AA2636" i="12"/>
  <c r="F2403" i="14" s="1"/>
  <c r="Z1032" i="12"/>
  <c r="AB1032" i="12" s="1"/>
  <c r="C897" i="14" s="1"/>
  <c r="C897" i="15" s="1"/>
  <c r="P1032" i="12"/>
  <c r="AC1032" i="12" s="1"/>
  <c r="K897" i="14" s="1"/>
  <c r="D897" i="15" s="1"/>
  <c r="F1033" i="12"/>
  <c r="O1584" i="12"/>
  <c r="M1585" i="12"/>
  <c r="N1585" i="12" s="1"/>
  <c r="O1236" i="12"/>
  <c r="M1237" i="12"/>
  <c r="N1237" i="12" s="1"/>
  <c r="F501" i="12"/>
  <c r="P500" i="12"/>
  <c r="AC500" i="12" s="1"/>
  <c r="K427" i="14" s="1"/>
  <c r="D427" i="15" s="1"/>
  <c r="Z500" i="12"/>
  <c r="M930" i="12"/>
  <c r="N930" i="12" s="1"/>
  <c r="O929" i="12"/>
  <c r="O2211" i="12"/>
  <c r="M2212" i="12"/>
  <c r="N2212" i="12" s="1"/>
  <c r="H1202" i="14"/>
  <c r="I1202" i="14"/>
  <c r="F349" i="14"/>
  <c r="AB410" i="12"/>
  <c r="C349" i="14" s="1"/>
  <c r="C349" i="15" s="1"/>
  <c r="E1370" i="14"/>
  <c r="N1370" i="14"/>
  <c r="E2402" i="14"/>
  <c r="N2402" i="14"/>
  <c r="AB2635" i="12"/>
  <c r="C2402" i="14" s="1"/>
  <c r="C2402" i="15" s="1"/>
  <c r="N2172" i="14"/>
  <c r="E2172" i="14"/>
  <c r="H2397" i="12"/>
  <c r="AA2397" i="12"/>
  <c r="F2173" i="14" s="1"/>
  <c r="F897" i="14"/>
  <c r="A2020" i="14"/>
  <c r="J2019" i="14"/>
  <c r="D441" i="14"/>
  <c r="G515" i="12"/>
  <c r="Y754" i="12"/>
  <c r="E755" i="12"/>
  <c r="G2663" i="12"/>
  <c r="E1550" i="12"/>
  <c r="Y1549" i="12"/>
  <c r="G1218" i="12"/>
  <c r="Y1218" i="12" s="1"/>
  <c r="D1070" i="14" s="1"/>
  <c r="D366" i="14"/>
  <c r="D1984" i="14"/>
  <c r="D567" i="14"/>
  <c r="E2425" i="12"/>
  <c r="G2425" i="12" s="1"/>
  <c r="Y2425" i="12" s="1"/>
  <c r="Y2424" i="12"/>
  <c r="D2429" i="14"/>
  <c r="E1390" i="12"/>
  <c r="Y1389" i="12"/>
  <c r="B955" i="15"/>
  <c r="B956" i="14"/>
  <c r="B2469" i="14"/>
  <c r="B2468" i="15"/>
  <c r="B1616" i="14"/>
  <c r="B1615" i="15"/>
  <c r="D365" i="14"/>
  <c r="D1069" i="14"/>
  <c r="B1811" i="14"/>
  <c r="B1810" i="15"/>
  <c r="D806" i="14"/>
  <c r="D1777" i="14"/>
  <c r="B2236" i="15"/>
  <c r="B2237" i="14"/>
  <c r="G1059" i="12"/>
  <c r="B1262" i="14"/>
  <c r="B1261" i="15"/>
  <c r="B1434" i="14"/>
  <c r="B1433" i="15"/>
  <c r="B2022" i="15"/>
  <c r="B2023" i="14"/>
  <c r="E428" i="12"/>
  <c r="D1983" i="14"/>
  <c r="E1219" i="12"/>
  <c r="E2198" i="12"/>
  <c r="E2664" i="12"/>
  <c r="B1104" i="14"/>
  <c r="B1103" i="15"/>
  <c r="B820" i="15"/>
  <c r="B821" i="14"/>
  <c r="D566" i="14"/>
  <c r="E652" i="12"/>
  <c r="G652" i="12" s="1"/>
  <c r="Y2663" i="12"/>
  <c r="G1772" i="12"/>
  <c r="G927" i="12"/>
  <c r="G1978" i="12"/>
  <c r="Z747" i="12" l="1"/>
  <c r="P747" i="12"/>
  <c r="AC747" i="12" s="1"/>
  <c r="K644" i="14" s="1"/>
  <c r="D644" i="15" s="1"/>
  <c r="F748" i="12"/>
  <c r="AA748" i="12" s="1"/>
  <c r="H748" i="12"/>
  <c r="J959" i="14"/>
  <c r="A960" i="14"/>
  <c r="Z626" i="12"/>
  <c r="P626" i="12"/>
  <c r="AC626" i="12" s="1"/>
  <c r="K542" i="14" s="1"/>
  <c r="D542" i="15" s="1"/>
  <c r="H627" i="12"/>
  <c r="F627" i="12"/>
  <c r="AA627" i="12" s="1"/>
  <c r="F543" i="14" s="1"/>
  <c r="Z627" i="12"/>
  <c r="I643" i="14"/>
  <c r="H643" i="14"/>
  <c r="F1750" i="12"/>
  <c r="H1750" i="12" s="1"/>
  <c r="A1436" i="14"/>
  <c r="J1435" i="14"/>
  <c r="J1817" i="14"/>
  <c r="A1818" i="14"/>
  <c r="J1264" i="14"/>
  <c r="A1265" i="14"/>
  <c r="J2474" i="14"/>
  <c r="A2475" i="14"/>
  <c r="A2241" i="14"/>
  <c r="J2240" i="14"/>
  <c r="A825" i="14"/>
  <c r="J824" i="14"/>
  <c r="I541" i="14"/>
  <c r="I540" i="14"/>
  <c r="H540" i="14"/>
  <c r="F644" i="14"/>
  <c r="AB747" i="12"/>
  <c r="C644" i="14" s="1"/>
  <c r="C644" i="15" s="1"/>
  <c r="N541" i="14"/>
  <c r="E541" i="14"/>
  <c r="J1110" i="14"/>
  <c r="A1111" i="14"/>
  <c r="A1622" i="14"/>
  <c r="J1621" i="14"/>
  <c r="E1954" i="14"/>
  <c r="N1954" i="14"/>
  <c r="AB2167" i="12"/>
  <c r="C1954" i="14" s="1"/>
  <c r="C1954" i="15" s="1"/>
  <c r="P896" i="12"/>
  <c r="AC896" i="12" s="1"/>
  <c r="K776" i="14" s="1"/>
  <c r="D776" i="15" s="1"/>
  <c r="F897" i="12"/>
  <c r="AA897" i="12" s="1"/>
  <c r="Z896" i="12"/>
  <c r="H775" i="14"/>
  <c r="I775" i="14"/>
  <c r="AA2168" i="12"/>
  <c r="F1955" i="14" s="1"/>
  <c r="H2168" i="12"/>
  <c r="I1041" i="14"/>
  <c r="H1041" i="14"/>
  <c r="Z1190" i="12"/>
  <c r="F1191" i="12"/>
  <c r="AA1191" i="12" s="1"/>
  <c r="F1043" i="14" s="1"/>
  <c r="P1190" i="12"/>
  <c r="AC1190" i="12" s="1"/>
  <c r="K1042" i="14" s="1"/>
  <c r="D1042" i="15" s="1"/>
  <c r="AB1190" i="12"/>
  <c r="C1042" i="14" s="1"/>
  <c r="C1042" i="15" s="1"/>
  <c r="A2021" i="14"/>
  <c r="J2020" i="14"/>
  <c r="F2398" i="12"/>
  <c r="P2397" i="12"/>
  <c r="AC2397" i="12" s="1"/>
  <c r="K2173" i="14" s="1"/>
  <c r="D2173" i="15" s="1"/>
  <c r="Z2397" i="12"/>
  <c r="M2213" i="12"/>
  <c r="N2213" i="12" s="1"/>
  <c r="O2212" i="12"/>
  <c r="N427" i="14"/>
  <c r="E427" i="14"/>
  <c r="M1238" i="12"/>
  <c r="N1238" i="12" s="1"/>
  <c r="O1237" i="12"/>
  <c r="H1033" i="12"/>
  <c r="AA1033" i="12"/>
  <c r="N897" i="14"/>
  <c r="E897" i="14"/>
  <c r="F2637" i="12"/>
  <c r="P2636" i="12"/>
  <c r="AC2636" i="12" s="1"/>
  <c r="K2403" i="14" s="1"/>
  <c r="D2403" i="15" s="1"/>
  <c r="Z2636" i="12"/>
  <c r="F1371" i="14"/>
  <c r="AA411" i="12"/>
  <c r="F350" i="14" s="1"/>
  <c r="H411" i="12"/>
  <c r="O790" i="12"/>
  <c r="M791" i="12"/>
  <c r="N791" i="12" s="1"/>
  <c r="H1950" i="12"/>
  <c r="AA1950" i="12"/>
  <c r="AB1949" i="12"/>
  <c r="C1749" i="14" s="1"/>
  <c r="C1749" i="15" s="1"/>
  <c r="N1749" i="14"/>
  <c r="E1749" i="14"/>
  <c r="O1078" i="12"/>
  <c r="M1079" i="12"/>
  <c r="N1079" i="12" s="1"/>
  <c r="O1786" i="12"/>
  <c r="M1787" i="12"/>
  <c r="N1787" i="12" s="1"/>
  <c r="M2683" i="12"/>
  <c r="N2683" i="12" s="1"/>
  <c r="O2682" i="12"/>
  <c r="AA1363" i="12"/>
  <c r="F1204" i="14" s="1"/>
  <c r="H1363" i="12"/>
  <c r="M663" i="12"/>
  <c r="M664" i="12" s="1"/>
  <c r="O662" i="12"/>
  <c r="AB500" i="12"/>
  <c r="C427" i="14" s="1"/>
  <c r="C427" i="15" s="1"/>
  <c r="I2172" i="14"/>
  <c r="H2172" i="14"/>
  <c r="I2402" i="14"/>
  <c r="H2402" i="14"/>
  <c r="H1370" i="14"/>
  <c r="I1370" i="14"/>
  <c r="O930" i="12"/>
  <c r="M931" i="12"/>
  <c r="N931" i="12" s="1"/>
  <c r="H501" i="12"/>
  <c r="AA501" i="12"/>
  <c r="O1585" i="12"/>
  <c r="M1586" i="12"/>
  <c r="N1586" i="12" s="1"/>
  <c r="P1539" i="12"/>
  <c r="AC1539" i="12" s="1"/>
  <c r="K1371" i="14" s="1"/>
  <c r="D1371" i="15" s="1"/>
  <c r="Z1539" i="12"/>
  <c r="F1540" i="12"/>
  <c r="E349" i="14"/>
  <c r="N349" i="14"/>
  <c r="M2444" i="12"/>
  <c r="N2444" i="12" s="1"/>
  <c r="O2443" i="12"/>
  <c r="N1564" i="14"/>
  <c r="AB1749" i="12"/>
  <c r="C1564" i="14" s="1"/>
  <c r="C1564" i="15" s="1"/>
  <c r="E1564" i="14"/>
  <c r="AA1750" i="12"/>
  <c r="F1565" i="14" s="1"/>
  <c r="O1996" i="12"/>
  <c r="M1997" i="12"/>
  <c r="N1997" i="12" s="1"/>
  <c r="O1408" i="12"/>
  <c r="M1409" i="12"/>
  <c r="N1409" i="12" s="1"/>
  <c r="AB1362" i="12"/>
  <c r="C1203" i="14" s="1"/>
  <c r="C1203" i="15" s="1"/>
  <c r="N1203" i="14"/>
  <c r="E1203" i="14"/>
  <c r="E516" i="12"/>
  <c r="Y515" i="12"/>
  <c r="D651" i="14"/>
  <c r="G755" i="12"/>
  <c r="G2664" i="12"/>
  <c r="E2665" i="12" s="1"/>
  <c r="G2665" i="12" s="1"/>
  <c r="D1381" i="14"/>
  <c r="G1550" i="12"/>
  <c r="G428" i="12"/>
  <c r="E429" i="12" s="1"/>
  <c r="E653" i="12"/>
  <c r="G653" i="12" s="1"/>
  <c r="B1105" i="14"/>
  <c r="B1104" i="15"/>
  <c r="B2024" i="14"/>
  <c r="B2023" i="15"/>
  <c r="E1060" i="12"/>
  <c r="Y1059" i="12"/>
  <c r="B2237" i="15"/>
  <c r="B2238" i="14"/>
  <c r="B1811" i="15"/>
  <c r="B1812" i="14"/>
  <c r="B1616" i="15"/>
  <c r="B1617" i="14"/>
  <c r="B2469" i="15"/>
  <c r="B2470" i="14"/>
  <c r="D1230" i="14"/>
  <c r="D2200" i="14"/>
  <c r="D2201" i="14"/>
  <c r="E1979" i="12"/>
  <c r="Y1978" i="12"/>
  <c r="E928" i="12"/>
  <c r="G928" i="12" s="1"/>
  <c r="Y927" i="12"/>
  <c r="E1773" i="12"/>
  <c r="Y1772" i="12"/>
  <c r="D2430" i="14"/>
  <c r="B821" i="15"/>
  <c r="B822" i="14"/>
  <c r="B1435" i="14"/>
  <c r="B1434" i="15"/>
  <c r="B1262" i="15"/>
  <c r="B1263" i="14"/>
  <c r="B956" i="15"/>
  <c r="B957" i="14"/>
  <c r="E2426" i="12"/>
  <c r="Y652" i="12"/>
  <c r="G2198" i="12"/>
  <c r="G1219" i="12"/>
  <c r="G1390" i="12"/>
  <c r="A1112" i="14" l="1"/>
  <c r="J1111" i="14"/>
  <c r="A2476" i="14"/>
  <c r="J2475" i="14"/>
  <c r="J1818" i="14"/>
  <c r="A1819" i="14"/>
  <c r="AB627" i="12"/>
  <c r="C543" i="14" s="1"/>
  <c r="C543" i="15" s="1"/>
  <c r="N543" i="14"/>
  <c r="E543" i="14"/>
  <c r="AB626" i="12"/>
  <c r="C542" i="14" s="1"/>
  <c r="C542" i="15" s="1"/>
  <c r="E542" i="14"/>
  <c r="I542" i="14" s="1"/>
  <c r="N542" i="14"/>
  <c r="F749" i="12"/>
  <c r="AA749" i="12" s="1"/>
  <c r="P748" i="12"/>
  <c r="AC748" i="12" s="1"/>
  <c r="K645" i="14" s="1"/>
  <c r="D645" i="15" s="1"/>
  <c r="H749" i="12"/>
  <c r="A826" i="14"/>
  <c r="J825" i="14"/>
  <c r="A961" i="14"/>
  <c r="J960" i="14"/>
  <c r="F645" i="14"/>
  <c r="Y428" i="12"/>
  <c r="H541" i="14"/>
  <c r="H542" i="14"/>
  <c r="A1266" i="14"/>
  <c r="J1265" i="14"/>
  <c r="F628" i="12"/>
  <c r="AA628" i="12" s="1"/>
  <c r="P627" i="12"/>
  <c r="AC627" i="12" s="1"/>
  <c r="K543" i="14" s="1"/>
  <c r="D543" i="15" s="1"/>
  <c r="N663" i="12"/>
  <c r="O663" i="12" s="1"/>
  <c r="A1623" i="14"/>
  <c r="J1622" i="14"/>
  <c r="A2242" i="14"/>
  <c r="J2241" i="14"/>
  <c r="J1436" i="14"/>
  <c r="A1437" i="14"/>
  <c r="Z748" i="12"/>
  <c r="AB748" i="12" s="1"/>
  <c r="C645" i="14" s="1"/>
  <c r="C645" i="15" s="1"/>
  <c r="N644" i="14"/>
  <c r="E644" i="14"/>
  <c r="I1954" i="14"/>
  <c r="H1954" i="14"/>
  <c r="H897" i="12"/>
  <c r="Z2168" i="12"/>
  <c r="F2169" i="12"/>
  <c r="P2168" i="12"/>
  <c r="AC2168" i="12" s="1"/>
  <c r="K1955" i="14" s="1"/>
  <c r="D1955" i="15" s="1"/>
  <c r="E776" i="14"/>
  <c r="AB896" i="12"/>
  <c r="C776" i="14" s="1"/>
  <c r="C776" i="15" s="1"/>
  <c r="N776" i="14"/>
  <c r="F777" i="14"/>
  <c r="E1042" i="14"/>
  <c r="N1042" i="14"/>
  <c r="H1191" i="12"/>
  <c r="I1203" i="14"/>
  <c r="H1203" i="14"/>
  <c r="Z1750" i="12"/>
  <c r="F1751" i="12"/>
  <c r="P1750" i="12"/>
  <c r="AC1750" i="12" s="1"/>
  <c r="K1565" i="14" s="1"/>
  <c r="D1565" i="15" s="1"/>
  <c r="AA1540" i="12"/>
  <c r="F1372" i="14" s="1"/>
  <c r="H1540" i="12"/>
  <c r="F428" i="14"/>
  <c r="O931" i="12"/>
  <c r="M932" i="12"/>
  <c r="N932" i="12" s="1"/>
  <c r="F1364" i="12"/>
  <c r="Z1363" i="12"/>
  <c r="P1363" i="12"/>
  <c r="AC1363" i="12" s="1"/>
  <c r="K1204" i="14" s="1"/>
  <c r="D1204" i="15" s="1"/>
  <c r="M1788" i="12"/>
  <c r="N1788" i="12" s="1"/>
  <c r="O1787" i="12"/>
  <c r="M1080" i="12"/>
  <c r="N1080" i="12" s="1"/>
  <c r="O1079" i="12"/>
  <c r="I1749" i="14"/>
  <c r="H1749" i="14"/>
  <c r="F1951" i="12"/>
  <c r="Z1950" i="12"/>
  <c r="AB1950" i="12" s="1"/>
  <c r="C1750" i="14" s="1"/>
  <c r="C1750" i="15" s="1"/>
  <c r="P1950" i="12"/>
  <c r="AC1950" i="12" s="1"/>
  <c r="K1750" i="14" s="1"/>
  <c r="D1750" i="15" s="1"/>
  <c r="Z411" i="12"/>
  <c r="P411" i="12"/>
  <c r="AC411" i="12" s="1"/>
  <c r="K350" i="14" s="1"/>
  <c r="D350" i="15" s="1"/>
  <c r="F412" i="12"/>
  <c r="E2403" i="14"/>
  <c r="N2403" i="14"/>
  <c r="AB2636" i="12"/>
  <c r="C2403" i="14" s="1"/>
  <c r="C2403" i="15" s="1"/>
  <c r="H2637" i="12"/>
  <c r="AA2637" i="12"/>
  <c r="F2404" i="14" s="1"/>
  <c r="P1033" i="12"/>
  <c r="AC1033" i="12" s="1"/>
  <c r="K898" i="14" s="1"/>
  <c r="D898" i="15" s="1"/>
  <c r="F1034" i="12"/>
  <c r="Z1033" i="12"/>
  <c r="I427" i="14"/>
  <c r="H427" i="14"/>
  <c r="E2173" i="14"/>
  <c r="AB2397" i="12"/>
  <c r="C2173" i="14" s="1"/>
  <c r="C2173" i="15" s="1"/>
  <c r="N2173" i="14"/>
  <c r="H2398" i="12"/>
  <c r="AA2398" i="12"/>
  <c r="A2022" i="14"/>
  <c r="J2021" i="14"/>
  <c r="M1410" i="12"/>
  <c r="N1410" i="12" s="1"/>
  <c r="O1409" i="12"/>
  <c r="O1997" i="12"/>
  <c r="M1998" i="12"/>
  <c r="N1998" i="12" s="1"/>
  <c r="I1564" i="14"/>
  <c r="H1564" i="14"/>
  <c r="O2444" i="12"/>
  <c r="M2445" i="12"/>
  <c r="N2445" i="12" s="1"/>
  <c r="I349" i="14"/>
  <c r="H349" i="14"/>
  <c r="E1371" i="14"/>
  <c r="N1371" i="14"/>
  <c r="M1587" i="12"/>
  <c r="N1587" i="12" s="1"/>
  <c r="O1586" i="12"/>
  <c r="F502" i="12"/>
  <c r="P501" i="12"/>
  <c r="AC501" i="12" s="1"/>
  <c r="K428" i="14" s="1"/>
  <c r="D428" i="15" s="1"/>
  <c r="Z501" i="12"/>
  <c r="AB501" i="12" s="1"/>
  <c r="C428" i="14" s="1"/>
  <c r="C428" i="15" s="1"/>
  <c r="O2683" i="12"/>
  <c r="M2684" i="12"/>
  <c r="N2684" i="12" s="1"/>
  <c r="F1750" i="14"/>
  <c r="M792" i="12"/>
  <c r="N792" i="12" s="1"/>
  <c r="O791" i="12"/>
  <c r="I897" i="14"/>
  <c r="H897" i="14"/>
  <c r="F898" i="14"/>
  <c r="AB1033" i="12"/>
  <c r="C898" i="14" s="1"/>
  <c r="C898" i="15" s="1"/>
  <c r="O1238" i="12"/>
  <c r="M1239" i="12"/>
  <c r="N1239" i="12" s="1"/>
  <c r="M2214" i="12"/>
  <c r="N2214" i="12" s="1"/>
  <c r="O2213" i="12"/>
  <c r="AB1539" i="12"/>
  <c r="C1371" i="14" s="1"/>
  <c r="C1371" i="15" s="1"/>
  <c r="Y2664" i="12"/>
  <c r="G516" i="12"/>
  <c r="Y516" i="12" s="1"/>
  <c r="D443" i="14"/>
  <c r="E756" i="12"/>
  <c r="Y755" i="12"/>
  <c r="D442" i="14"/>
  <c r="G2426" i="12"/>
  <c r="Y2426" i="12" s="1"/>
  <c r="D2202" i="14" s="1"/>
  <c r="G1773" i="12"/>
  <c r="Y1773" i="12" s="1"/>
  <c r="E1551" i="12"/>
  <c r="G1551" i="12" s="1"/>
  <c r="Y1551" i="12" s="1"/>
  <c r="Y1550" i="12"/>
  <c r="G429" i="12"/>
  <c r="E430" i="12" s="1"/>
  <c r="E1391" i="12"/>
  <c r="G1391" i="12" s="1"/>
  <c r="Y1391" i="12" s="1"/>
  <c r="Y1390" i="12"/>
  <c r="E1220" i="12"/>
  <c r="Y1219" i="12"/>
  <c r="D2431" i="14"/>
  <c r="D568" i="14"/>
  <c r="B1263" i="15"/>
  <c r="B1264" i="14"/>
  <c r="D1588" i="14"/>
  <c r="D807" i="14"/>
  <c r="E929" i="12"/>
  <c r="G929" i="12" s="1"/>
  <c r="Y929" i="12" s="1"/>
  <c r="B2470" i="15"/>
  <c r="B2471" i="14"/>
  <c r="B1617" i="15"/>
  <c r="B1618" i="14"/>
  <c r="B2024" i="15"/>
  <c r="B2025" i="14"/>
  <c r="E2666" i="12"/>
  <c r="B1106" i="14"/>
  <c r="B1105" i="15"/>
  <c r="E654" i="12"/>
  <c r="G654" i="12" s="1"/>
  <c r="G1979" i="12"/>
  <c r="G1060" i="12"/>
  <c r="Y2665" i="12"/>
  <c r="D367" i="14"/>
  <c r="E2199" i="12"/>
  <c r="Y2198" i="12"/>
  <c r="B958" i="14"/>
  <c r="B957" i="15"/>
  <c r="B1436" i="14"/>
  <c r="B1435" i="15"/>
  <c r="B822" i="15"/>
  <c r="B823" i="14"/>
  <c r="D1587" i="14"/>
  <c r="D1778" i="14"/>
  <c r="B1812" i="15"/>
  <c r="B1813" i="14"/>
  <c r="B2238" i="15"/>
  <c r="B2239" i="14"/>
  <c r="D924" i="14"/>
  <c r="Y928" i="12"/>
  <c r="Y429" i="12"/>
  <c r="Y653" i="12"/>
  <c r="H644" i="14" l="1"/>
  <c r="I644" i="14"/>
  <c r="A1624" i="14"/>
  <c r="J1623" i="14"/>
  <c r="A962" i="14"/>
  <c r="J961" i="14"/>
  <c r="F750" i="12"/>
  <c r="AA750" i="12" s="1"/>
  <c r="P749" i="12"/>
  <c r="AC749" i="12" s="1"/>
  <c r="K646" i="14" s="1"/>
  <c r="D646" i="15" s="1"/>
  <c r="A2477" i="14"/>
  <c r="J2476" i="14"/>
  <c r="F544" i="14"/>
  <c r="H543" i="14"/>
  <c r="J1819" i="14"/>
  <c r="A1820" i="14"/>
  <c r="N645" i="14"/>
  <c r="E645" i="14"/>
  <c r="A2243" i="14"/>
  <c r="J2242" i="14"/>
  <c r="I543" i="14"/>
  <c r="A827" i="14"/>
  <c r="J826" i="14"/>
  <c r="F646" i="14"/>
  <c r="AB749" i="12"/>
  <c r="C646" i="14" s="1"/>
  <c r="C646" i="15" s="1"/>
  <c r="J1112" i="14"/>
  <c r="A1113" i="14"/>
  <c r="J1437" i="14"/>
  <c r="A1438" i="14"/>
  <c r="H628" i="12"/>
  <c r="A1267" i="14"/>
  <c r="J1266" i="14"/>
  <c r="Z749" i="12"/>
  <c r="I776" i="14"/>
  <c r="H776" i="14"/>
  <c r="AA2169" i="12"/>
  <c r="F1956" i="14" s="1"/>
  <c r="H2169" i="12"/>
  <c r="F898" i="12"/>
  <c r="AA898" i="12" s="1"/>
  <c r="P897" i="12"/>
  <c r="AC897" i="12" s="1"/>
  <c r="K777" i="14" s="1"/>
  <c r="D777" i="15" s="1"/>
  <c r="Z897" i="12"/>
  <c r="N1955" i="14"/>
  <c r="E1955" i="14"/>
  <c r="AB2168" i="12"/>
  <c r="C1955" i="14" s="1"/>
  <c r="C1955" i="15" s="1"/>
  <c r="E2427" i="12"/>
  <c r="G2427" i="12" s="1"/>
  <c r="F1192" i="12"/>
  <c r="AA1192" i="12" s="1"/>
  <c r="F1044" i="14" s="1"/>
  <c r="Z1191" i="12"/>
  <c r="P1191" i="12"/>
  <c r="AC1191" i="12" s="1"/>
  <c r="K1043" i="14" s="1"/>
  <c r="D1043" i="15" s="1"/>
  <c r="H1042" i="14"/>
  <c r="I1042" i="14"/>
  <c r="O1239" i="12"/>
  <c r="M1240" i="12"/>
  <c r="N1240" i="12" s="1"/>
  <c r="M793" i="12"/>
  <c r="N793" i="12" s="1"/>
  <c r="O792" i="12"/>
  <c r="M2446" i="12"/>
  <c r="N2446" i="12" s="1"/>
  <c r="O2445" i="12"/>
  <c r="M1999" i="12"/>
  <c r="N1999" i="12" s="1"/>
  <c r="O1998" i="12"/>
  <c r="F2174" i="14"/>
  <c r="H2173" i="14"/>
  <c r="I2173" i="14"/>
  <c r="H1034" i="12"/>
  <c r="AA1034" i="12"/>
  <c r="F899" i="14" s="1"/>
  <c r="I2403" i="14"/>
  <c r="H2403" i="14"/>
  <c r="H1951" i="12"/>
  <c r="AA1951" i="12"/>
  <c r="F1751" i="14" s="1"/>
  <c r="O1080" i="12"/>
  <c r="M1081" i="12"/>
  <c r="N1081" i="12" s="1"/>
  <c r="M1789" i="12"/>
  <c r="N1789" i="12" s="1"/>
  <c r="O1788" i="12"/>
  <c r="AB1363" i="12"/>
  <c r="C1204" i="14" s="1"/>
  <c r="C1204" i="15" s="1"/>
  <c r="E1204" i="14"/>
  <c r="N1204" i="14"/>
  <c r="M933" i="12"/>
  <c r="N933" i="12" s="1"/>
  <c r="O932" i="12"/>
  <c r="P1540" i="12"/>
  <c r="AC1540" i="12" s="1"/>
  <c r="K1372" i="14" s="1"/>
  <c r="D1372" i="15" s="1"/>
  <c r="Z1540" i="12"/>
  <c r="F1541" i="12"/>
  <c r="E1565" i="14"/>
  <c r="AB1750" i="12"/>
  <c r="C1565" i="14" s="1"/>
  <c r="C1565" i="15" s="1"/>
  <c r="N1565" i="14"/>
  <c r="O2214" i="12"/>
  <c r="M2215" i="12"/>
  <c r="N2215" i="12" s="1"/>
  <c r="M2685" i="12"/>
  <c r="N2685" i="12" s="1"/>
  <c r="O2684" i="12"/>
  <c r="N428" i="14"/>
  <c r="E428" i="14"/>
  <c r="H502" i="12"/>
  <c r="AA502" i="12"/>
  <c r="O1587" i="12"/>
  <c r="M1588" i="12"/>
  <c r="N1588" i="12" s="1"/>
  <c r="H1371" i="14"/>
  <c r="I1371" i="14"/>
  <c r="M1411" i="12"/>
  <c r="N1411" i="12" s="1"/>
  <c r="O1410" i="12"/>
  <c r="A2023" i="14"/>
  <c r="J2022" i="14"/>
  <c r="Z2398" i="12"/>
  <c r="F2399" i="12"/>
  <c r="P2398" i="12"/>
  <c r="AC2398" i="12" s="1"/>
  <c r="K2174" i="14" s="1"/>
  <c r="D2174" i="15" s="1"/>
  <c r="N898" i="14"/>
  <c r="E898" i="14"/>
  <c r="P2637" i="12"/>
  <c r="AC2637" i="12" s="1"/>
  <c r="K2404" i="14" s="1"/>
  <c r="D2404" i="15" s="1"/>
  <c r="Z2637" i="12"/>
  <c r="F2638" i="12"/>
  <c r="AA412" i="12"/>
  <c r="H412" i="12"/>
  <c r="E350" i="14"/>
  <c r="N350" i="14"/>
  <c r="AB411" i="12"/>
  <c r="C350" i="14" s="1"/>
  <c r="C350" i="15" s="1"/>
  <c r="N1750" i="14"/>
  <c r="E1750" i="14"/>
  <c r="AA1364" i="12"/>
  <c r="F1205" i="14" s="1"/>
  <c r="H1364" i="12"/>
  <c r="AA1751" i="12"/>
  <c r="F1566" i="14" s="1"/>
  <c r="H1751" i="12"/>
  <c r="E1774" i="12"/>
  <c r="E517" i="12"/>
  <c r="D652" i="14"/>
  <c r="G756" i="12"/>
  <c r="G2666" i="12"/>
  <c r="G1774" i="12"/>
  <c r="Y1774" i="12" s="1"/>
  <c r="D1383" i="14"/>
  <c r="D1382" i="14"/>
  <c r="E1552" i="12"/>
  <c r="G1220" i="12"/>
  <c r="Y1220" i="12" s="1"/>
  <c r="D1072" i="14" s="1"/>
  <c r="D1232" i="14"/>
  <c r="B1813" i="15"/>
  <c r="B1814" i="14"/>
  <c r="B824" i="14"/>
  <c r="B823" i="15"/>
  <c r="B959" i="14"/>
  <c r="B958" i="15"/>
  <c r="D1985" i="14"/>
  <c r="E1061" i="12"/>
  <c r="Y1060" i="12"/>
  <c r="E655" i="12"/>
  <c r="G655" i="12" s="1"/>
  <c r="B1106" i="15"/>
  <c r="B1107" i="14"/>
  <c r="E2667" i="12"/>
  <c r="E431" i="12"/>
  <c r="B2025" i="15"/>
  <c r="B2026" i="14"/>
  <c r="B1618" i="15"/>
  <c r="B1619" i="14"/>
  <c r="B2471" i="15"/>
  <c r="B2472" i="14"/>
  <c r="D809" i="14"/>
  <c r="D1589" i="14"/>
  <c r="B1265" i="14"/>
  <c r="B1264" i="15"/>
  <c r="E2428" i="12"/>
  <c r="D1071" i="14"/>
  <c r="D1231" i="14"/>
  <c r="Y654" i="12"/>
  <c r="D808" i="14"/>
  <c r="B2239" i="15"/>
  <c r="B2240" i="14"/>
  <c r="D569" i="14"/>
  <c r="D368" i="14"/>
  <c r="B1436" i="15"/>
  <c r="B1437" i="14"/>
  <c r="D2432" i="14"/>
  <c r="E1980" i="12"/>
  <c r="Y1979" i="12"/>
  <c r="E930" i="12"/>
  <c r="G930" i="12" s="1"/>
  <c r="E1392" i="12"/>
  <c r="G2199" i="12"/>
  <c r="Y2666" i="12"/>
  <c r="G430" i="12"/>
  <c r="Y430" i="12" s="1"/>
  <c r="Y2427" i="12"/>
  <c r="A1268" i="14" l="1"/>
  <c r="J1267" i="14"/>
  <c r="A1821" i="14"/>
  <c r="J1820" i="14"/>
  <c r="J2477" i="14"/>
  <c r="A2478" i="14"/>
  <c r="I645" i="14"/>
  <c r="F647" i="14"/>
  <c r="F629" i="12"/>
  <c r="AA629" i="12" s="1"/>
  <c r="P628" i="12"/>
  <c r="AC628" i="12" s="1"/>
  <c r="K544" i="14" s="1"/>
  <c r="D544" i="15" s="1"/>
  <c r="H629" i="12"/>
  <c r="Z628" i="12"/>
  <c r="A1114" i="14"/>
  <c r="J1113" i="14"/>
  <c r="A2244" i="14"/>
  <c r="J2243" i="14"/>
  <c r="H750" i="12"/>
  <c r="A963" i="14"/>
  <c r="J962" i="14"/>
  <c r="J1624" i="14"/>
  <c r="A1625" i="14"/>
  <c r="H1192" i="12"/>
  <c r="F1193" i="12" s="1"/>
  <c r="H898" i="12"/>
  <c r="Z898" i="12" s="1"/>
  <c r="N778" i="14" s="1"/>
  <c r="N646" i="14"/>
  <c r="E646" i="14"/>
  <c r="J1438" i="14"/>
  <c r="A1439" i="14"/>
  <c r="J827" i="14"/>
  <c r="A828" i="14"/>
  <c r="H645" i="14"/>
  <c r="E778" i="14"/>
  <c r="H1955" i="14"/>
  <c r="I1955" i="14"/>
  <c r="N777" i="14"/>
  <c r="E777" i="14"/>
  <c r="AB897" i="12"/>
  <c r="C777" i="14" s="1"/>
  <c r="C777" i="15" s="1"/>
  <c r="AB898" i="12"/>
  <c r="C778" i="14" s="1"/>
  <c r="C778" i="15" s="1"/>
  <c r="F778" i="14"/>
  <c r="P898" i="12"/>
  <c r="AC898" i="12" s="1"/>
  <c r="K778" i="14" s="1"/>
  <c r="D778" i="15" s="1"/>
  <c r="F899" i="12"/>
  <c r="AA899" i="12" s="1"/>
  <c r="H899" i="12"/>
  <c r="Z2169" i="12"/>
  <c r="F2170" i="12"/>
  <c r="P2169" i="12"/>
  <c r="AC2169" i="12" s="1"/>
  <c r="K1956" i="14" s="1"/>
  <c r="D1956" i="15" s="1"/>
  <c r="E1221" i="12"/>
  <c r="G1221" i="12" s="1"/>
  <c r="E1775" i="12"/>
  <c r="G1775" i="12" s="1"/>
  <c r="Y1775" i="12" s="1"/>
  <c r="P1192" i="12"/>
  <c r="AC1192" i="12" s="1"/>
  <c r="K1044" i="14" s="1"/>
  <c r="D1044" i="15" s="1"/>
  <c r="AB1191" i="12"/>
  <c r="C1043" i="14" s="1"/>
  <c r="C1043" i="15" s="1"/>
  <c r="N1043" i="14"/>
  <c r="E1043" i="14"/>
  <c r="O793" i="12"/>
  <c r="M794" i="12"/>
  <c r="N794" i="12" s="1"/>
  <c r="Z412" i="12"/>
  <c r="P412" i="12"/>
  <c r="AC412" i="12" s="1"/>
  <c r="K351" i="14" s="1"/>
  <c r="D351" i="15" s="1"/>
  <c r="F413" i="12"/>
  <c r="AA413" i="12" s="1"/>
  <c r="H2638" i="12"/>
  <c r="AA2638" i="12"/>
  <c r="AA2399" i="12"/>
  <c r="F2175" i="14" s="1"/>
  <c r="H2399" i="12"/>
  <c r="O1588" i="12"/>
  <c r="M1589" i="12"/>
  <c r="N1589" i="12" s="1"/>
  <c r="F429" i="14"/>
  <c r="H428" i="14"/>
  <c r="I428" i="14"/>
  <c r="M2216" i="12"/>
  <c r="N2216" i="12" s="1"/>
  <c r="O2215" i="12"/>
  <c r="H1541" i="12"/>
  <c r="AA1541" i="12"/>
  <c r="F1373" i="14" s="1"/>
  <c r="O933" i="12"/>
  <c r="M934" i="12"/>
  <c r="N934" i="12" s="1"/>
  <c r="H1204" i="14"/>
  <c r="I1204" i="14"/>
  <c r="O1081" i="12"/>
  <c r="M1082" i="12"/>
  <c r="N1082" i="12" s="1"/>
  <c r="F1752" i="12"/>
  <c r="P1751" i="12"/>
  <c r="AC1751" i="12" s="1"/>
  <c r="K1566" i="14" s="1"/>
  <c r="D1566" i="15" s="1"/>
  <c r="Z1751" i="12"/>
  <c r="Z1364" i="12"/>
  <c r="P1364" i="12"/>
  <c r="AC1364" i="12" s="1"/>
  <c r="K1205" i="14" s="1"/>
  <c r="D1205" i="15" s="1"/>
  <c r="F1365" i="12"/>
  <c r="I1750" i="14"/>
  <c r="H1750" i="14"/>
  <c r="I350" i="14"/>
  <c r="H350" i="14"/>
  <c r="AB412" i="12"/>
  <c r="C351" i="14" s="1"/>
  <c r="C351" i="15" s="1"/>
  <c r="F351" i="14"/>
  <c r="AB2637" i="12"/>
  <c r="C2404" i="14" s="1"/>
  <c r="C2404" i="15" s="1"/>
  <c r="N2404" i="14"/>
  <c r="E2404" i="14"/>
  <c r="I898" i="14"/>
  <c r="H898" i="14"/>
  <c r="N2174" i="14"/>
  <c r="E2174" i="14"/>
  <c r="J2023" i="14"/>
  <c r="A2024" i="14"/>
  <c r="O1411" i="12"/>
  <c r="M1412" i="12"/>
  <c r="N1412" i="12" s="1"/>
  <c r="Z502" i="12"/>
  <c r="F503" i="12"/>
  <c r="P502" i="12"/>
  <c r="AC502" i="12" s="1"/>
  <c r="K429" i="14" s="1"/>
  <c r="D429" i="15" s="1"/>
  <c r="M2686" i="12"/>
  <c r="N2686" i="12" s="1"/>
  <c r="O2685" i="12"/>
  <c r="I1565" i="14"/>
  <c r="H1565" i="14"/>
  <c r="E1372" i="14"/>
  <c r="N1372" i="14"/>
  <c r="AB1540" i="12"/>
  <c r="C1372" i="14" s="1"/>
  <c r="C1372" i="15" s="1"/>
  <c r="O1789" i="12"/>
  <c r="M1790" i="12"/>
  <c r="N1790" i="12" s="1"/>
  <c r="P1951" i="12"/>
  <c r="AC1951" i="12" s="1"/>
  <c r="K1751" i="14" s="1"/>
  <c r="D1751" i="15" s="1"/>
  <c r="F1952" i="12"/>
  <c r="Z1951" i="12"/>
  <c r="F1035" i="12"/>
  <c r="Z1034" i="12"/>
  <c r="P1034" i="12"/>
  <c r="AC1034" i="12" s="1"/>
  <c r="K899" i="14" s="1"/>
  <c r="D899" i="15" s="1"/>
  <c r="M2000" i="12"/>
  <c r="N2000" i="12" s="1"/>
  <c r="O1999" i="12"/>
  <c r="M2447" i="12"/>
  <c r="N2447" i="12" s="1"/>
  <c r="O2446" i="12"/>
  <c r="M1241" i="12"/>
  <c r="N1241" i="12" s="1"/>
  <c r="O1240" i="12"/>
  <c r="AB2398" i="12"/>
  <c r="C2174" i="14" s="1"/>
  <c r="C2174" i="15" s="1"/>
  <c r="G517" i="12"/>
  <c r="E757" i="12"/>
  <c r="Y756" i="12"/>
  <c r="G2667" i="12"/>
  <c r="Y2667" i="12" s="1"/>
  <c r="G1552" i="12"/>
  <c r="G1392" i="12"/>
  <c r="Y1392" i="12" s="1"/>
  <c r="D1233" i="14" s="1"/>
  <c r="G1061" i="12"/>
  <c r="Y1061" i="12" s="1"/>
  <c r="D926" i="14" s="1"/>
  <c r="E931" i="12"/>
  <c r="G931" i="12" s="1"/>
  <c r="Y930" i="12"/>
  <c r="D2434" i="14"/>
  <c r="E656" i="12"/>
  <c r="Y655" i="12"/>
  <c r="D2203" i="14"/>
  <c r="D2433" i="14"/>
  <c r="E2200" i="12"/>
  <c r="Y2199" i="12"/>
  <c r="B2241" i="14"/>
  <c r="B2240" i="15"/>
  <c r="D570" i="14"/>
  <c r="B1266" i="14"/>
  <c r="B1265" i="15"/>
  <c r="E1776" i="12"/>
  <c r="B2026" i="15"/>
  <c r="B2027" i="14"/>
  <c r="G1980" i="12"/>
  <c r="G2428" i="12"/>
  <c r="D369" i="14"/>
  <c r="Y431" i="12"/>
  <c r="D1779" i="14"/>
  <c r="B1437" i="15"/>
  <c r="B1438" i="14"/>
  <c r="D1590" i="14"/>
  <c r="B2472" i="15"/>
  <c r="B2473" i="14"/>
  <c r="B1619" i="15"/>
  <c r="B1620" i="14"/>
  <c r="E2668" i="12"/>
  <c r="B1108" i="14"/>
  <c r="B1107" i="15"/>
  <c r="D925" i="14"/>
  <c r="B960" i="14"/>
  <c r="B959" i="15"/>
  <c r="B824" i="15"/>
  <c r="B825" i="14"/>
  <c r="B1814" i="15"/>
  <c r="B1815" i="14"/>
  <c r="Z1192" i="12" l="1"/>
  <c r="J828" i="14"/>
  <c r="A829" i="14"/>
  <c r="I646" i="14"/>
  <c r="J1625" i="14"/>
  <c r="A1626" i="14"/>
  <c r="A964" i="14"/>
  <c r="J963" i="14"/>
  <c r="A2479" i="14"/>
  <c r="J2478" i="14"/>
  <c r="Z750" i="12"/>
  <c r="F751" i="12"/>
  <c r="P750" i="12"/>
  <c r="AC750" i="12" s="1"/>
  <c r="K647" i="14" s="1"/>
  <c r="D647" i="15" s="1"/>
  <c r="J1114" i="14"/>
  <c r="A1115" i="14"/>
  <c r="F545" i="14"/>
  <c r="J1268" i="14"/>
  <c r="A1269" i="14"/>
  <c r="J2244" i="14"/>
  <c r="A2245" i="14"/>
  <c r="Z629" i="12"/>
  <c r="P629" i="12"/>
  <c r="AC629" i="12" s="1"/>
  <c r="K545" i="14" s="1"/>
  <c r="D545" i="15" s="1"/>
  <c r="F630" i="12"/>
  <c r="AA630" i="12" s="1"/>
  <c r="J1821" i="14"/>
  <c r="A1822" i="14"/>
  <c r="A1440" i="14"/>
  <c r="J1439" i="14"/>
  <c r="E544" i="14"/>
  <c r="N544" i="14"/>
  <c r="AB628" i="12"/>
  <c r="C544" i="14" s="1"/>
  <c r="C544" i="15" s="1"/>
  <c r="H646" i="14"/>
  <c r="AB2169" i="12"/>
  <c r="C1956" i="14" s="1"/>
  <c r="C1956" i="15" s="1"/>
  <c r="E1956" i="14"/>
  <c r="N1956" i="14"/>
  <c r="F779" i="14"/>
  <c r="AA2170" i="12"/>
  <c r="F1957" i="14" s="1"/>
  <c r="H2170" i="12"/>
  <c r="Z899" i="12"/>
  <c r="P899" i="12"/>
  <c r="AC899" i="12" s="1"/>
  <c r="K779" i="14" s="1"/>
  <c r="D779" i="15" s="1"/>
  <c r="F900" i="12"/>
  <c r="H778" i="14"/>
  <c r="I777" i="14"/>
  <c r="H777" i="14"/>
  <c r="I778" i="14"/>
  <c r="H1193" i="12"/>
  <c r="AA1193" i="12"/>
  <c r="F1045" i="14" s="1"/>
  <c r="H1043" i="14"/>
  <c r="I1043" i="14"/>
  <c r="E1044" i="14"/>
  <c r="AB1192" i="12"/>
  <c r="C1044" i="14" s="1"/>
  <c r="C1044" i="15" s="1"/>
  <c r="N1044" i="14"/>
  <c r="H413" i="12"/>
  <c r="F414" i="12" s="1"/>
  <c r="O2000" i="12"/>
  <c r="M2001" i="12"/>
  <c r="N2001" i="12" s="1"/>
  <c r="O1241" i="12"/>
  <c r="M1242" i="12"/>
  <c r="N1242" i="12" s="1"/>
  <c r="O2447" i="12"/>
  <c r="M2448" i="12"/>
  <c r="N2448" i="12" s="1"/>
  <c r="H1035" i="12"/>
  <c r="AA1035" i="12"/>
  <c r="F900" i="14" s="1"/>
  <c r="H1952" i="12"/>
  <c r="AA1952" i="12"/>
  <c r="F1752" i="14" s="1"/>
  <c r="O1790" i="12"/>
  <c r="M1791" i="12"/>
  <c r="N1791" i="12" s="1"/>
  <c r="H1372" i="14"/>
  <c r="I1372" i="14"/>
  <c r="O2686" i="12"/>
  <c r="M2687" i="12"/>
  <c r="N2687" i="12" s="1"/>
  <c r="N429" i="14"/>
  <c r="E429" i="14"/>
  <c r="AA1365" i="12"/>
  <c r="F1206" i="14" s="1"/>
  <c r="H1365" i="12"/>
  <c r="E1205" i="14"/>
  <c r="AB1364" i="12"/>
  <c r="C1205" i="14" s="1"/>
  <c r="C1205" i="15" s="1"/>
  <c r="N1205" i="14"/>
  <c r="F1542" i="12"/>
  <c r="P1541" i="12"/>
  <c r="AC1541" i="12" s="1"/>
  <c r="K1373" i="14" s="1"/>
  <c r="D1373" i="15" s="1"/>
  <c r="Z1541" i="12"/>
  <c r="O2216" i="12"/>
  <c r="M2217" i="12"/>
  <c r="N2217" i="12" s="1"/>
  <c r="P2638" i="12"/>
  <c r="AC2638" i="12" s="1"/>
  <c r="K2405" i="14" s="1"/>
  <c r="D2405" i="15" s="1"/>
  <c r="Z2638" i="12"/>
  <c r="F2639" i="12"/>
  <c r="F352" i="14"/>
  <c r="E351" i="14"/>
  <c r="N351" i="14"/>
  <c r="N899" i="14"/>
  <c r="E899" i="14"/>
  <c r="AB1034" i="12"/>
  <c r="C899" i="14" s="1"/>
  <c r="C899" i="15" s="1"/>
  <c r="N1751" i="14"/>
  <c r="E1751" i="14"/>
  <c r="AB1951" i="12"/>
  <c r="C1751" i="14" s="1"/>
  <c r="C1751" i="15" s="1"/>
  <c r="H503" i="12"/>
  <c r="AA503" i="12"/>
  <c r="O1412" i="12"/>
  <c r="M1413" i="12"/>
  <c r="N1413" i="12" s="1"/>
  <c r="J2024" i="14"/>
  <c r="A2025" i="14"/>
  <c r="I2174" i="14"/>
  <c r="H2174" i="14"/>
  <c r="H2404" i="14"/>
  <c r="I2404" i="14"/>
  <c r="N1566" i="14"/>
  <c r="E1566" i="14"/>
  <c r="AB1751" i="12"/>
  <c r="C1566" i="14" s="1"/>
  <c r="C1566" i="15" s="1"/>
  <c r="AA1752" i="12"/>
  <c r="H1752" i="12"/>
  <c r="O1082" i="12"/>
  <c r="M1083" i="12"/>
  <c r="N1083" i="12" s="1"/>
  <c r="O934" i="12"/>
  <c r="M935" i="12"/>
  <c r="N935" i="12" s="1"/>
  <c r="O1589" i="12"/>
  <c r="M1590" i="12"/>
  <c r="N1590" i="12" s="1"/>
  <c r="Z2399" i="12"/>
  <c r="F2400" i="12"/>
  <c r="P2399" i="12"/>
  <c r="AC2399" i="12" s="1"/>
  <c r="K2175" i="14" s="1"/>
  <c r="D2175" i="15" s="1"/>
  <c r="AB2638" i="12"/>
  <c r="C2405" i="14" s="1"/>
  <c r="C2405" i="15" s="1"/>
  <c r="F2405" i="14"/>
  <c r="O794" i="12"/>
  <c r="M795" i="12"/>
  <c r="N795" i="12" s="1"/>
  <c r="AB502" i="12"/>
  <c r="C429" i="14" s="1"/>
  <c r="C429" i="15" s="1"/>
  <c r="E1393" i="12"/>
  <c r="G1393" i="12" s="1"/>
  <c r="Y1393" i="12" s="1"/>
  <c r="Y517" i="12"/>
  <c r="E518" i="12"/>
  <c r="D653" i="14"/>
  <c r="G2668" i="12"/>
  <c r="G757" i="12"/>
  <c r="E1553" i="12"/>
  <c r="Y1552" i="12"/>
  <c r="E1062" i="12"/>
  <c r="D1234" i="14"/>
  <c r="E932" i="12"/>
  <c r="G932" i="12" s="1"/>
  <c r="Y932" i="12" s="1"/>
  <c r="Y931" i="12"/>
  <c r="B1815" i="15"/>
  <c r="B1816" i="14"/>
  <c r="B825" i="15"/>
  <c r="B826" i="14"/>
  <c r="B1108" i="15"/>
  <c r="B1109" i="14"/>
  <c r="E370" i="14"/>
  <c r="D370" i="14"/>
  <c r="E1222" i="12"/>
  <c r="Y1221" i="12"/>
  <c r="D1986" i="14"/>
  <c r="G1062" i="12"/>
  <c r="G1776" i="12"/>
  <c r="G2200" i="12"/>
  <c r="G656" i="12"/>
  <c r="B961" i="14"/>
  <c r="B960" i="15"/>
  <c r="E2669" i="12"/>
  <c r="B1621" i="14"/>
  <c r="B1620" i="15"/>
  <c r="B2473" i="15"/>
  <c r="B2474" i="14"/>
  <c r="B1438" i="15"/>
  <c r="B1439" i="14"/>
  <c r="E1394" i="12"/>
  <c r="E2429" i="12"/>
  <c r="Y2428" i="12"/>
  <c r="E1981" i="12"/>
  <c r="Y1980" i="12"/>
  <c r="B2027" i="15"/>
  <c r="B2028" i="14"/>
  <c r="B1267" i="14"/>
  <c r="B1266" i="15"/>
  <c r="B2242" i="14"/>
  <c r="B2241" i="15"/>
  <c r="D571" i="14"/>
  <c r="D810" i="14"/>
  <c r="Y2668" i="12"/>
  <c r="N545" i="14" l="1"/>
  <c r="E545" i="14"/>
  <c r="J829" i="14"/>
  <c r="A830" i="14"/>
  <c r="P413" i="12"/>
  <c r="AC413" i="12" s="1"/>
  <c r="K352" i="14" s="1"/>
  <c r="D352" i="15" s="1"/>
  <c r="I544" i="14"/>
  <c r="H544" i="14"/>
  <c r="H545" i="14"/>
  <c r="I545" i="14"/>
  <c r="F546" i="14"/>
  <c r="J2245" i="14"/>
  <c r="A2246" i="14"/>
  <c r="AB629" i="12"/>
  <c r="C545" i="14" s="1"/>
  <c r="C545" i="15" s="1"/>
  <c r="J1440" i="14"/>
  <c r="A1441" i="14"/>
  <c r="Z413" i="12"/>
  <c r="J1822" i="14"/>
  <c r="A1823" i="14"/>
  <c r="H630" i="12"/>
  <c r="H751" i="12"/>
  <c r="AA751" i="12"/>
  <c r="A965" i="14"/>
  <c r="J964" i="14"/>
  <c r="J1269" i="14"/>
  <c r="A1270" i="14"/>
  <c r="A1116" i="14"/>
  <c r="J1115" i="14"/>
  <c r="N647" i="14"/>
  <c r="E647" i="14"/>
  <c r="AB750" i="12"/>
  <c r="C647" i="14" s="1"/>
  <c r="C647" i="15" s="1"/>
  <c r="J2479" i="14"/>
  <c r="A2480" i="14"/>
  <c r="J1626" i="14"/>
  <c r="A1627" i="14"/>
  <c r="P2170" i="12"/>
  <c r="AC2170" i="12" s="1"/>
  <c r="K1957" i="14" s="1"/>
  <c r="D1957" i="15" s="1"/>
  <c r="Z2170" i="12"/>
  <c r="F2171" i="12"/>
  <c r="AA900" i="12"/>
  <c r="F780" i="14" s="1"/>
  <c r="H900" i="12"/>
  <c r="E779" i="14"/>
  <c r="N779" i="14"/>
  <c r="H1956" i="14"/>
  <c r="I1956" i="14"/>
  <c r="AB899" i="12"/>
  <c r="C779" i="14" s="1"/>
  <c r="C779" i="15" s="1"/>
  <c r="I1044" i="14"/>
  <c r="H1044" i="14"/>
  <c r="P1193" i="12"/>
  <c r="AC1193" i="12" s="1"/>
  <c r="K1045" i="14" s="1"/>
  <c r="D1045" i="15" s="1"/>
  <c r="F1194" i="12"/>
  <c r="Z1193" i="12"/>
  <c r="N352" i="14"/>
  <c r="E352" i="14"/>
  <c r="AB2399" i="12"/>
  <c r="C2175" i="14" s="1"/>
  <c r="C2175" i="15" s="1"/>
  <c r="E2175" i="14"/>
  <c r="N2175" i="14"/>
  <c r="F1567" i="14"/>
  <c r="H1566" i="14"/>
  <c r="I1566" i="14"/>
  <c r="J2025" i="14"/>
  <c r="A2026" i="14"/>
  <c r="O1413" i="12"/>
  <c r="M1414" i="12"/>
  <c r="N1414" i="12" s="1"/>
  <c r="F430" i="14"/>
  <c r="H899" i="14"/>
  <c r="I899" i="14"/>
  <c r="AA2639" i="12"/>
  <c r="F2406" i="14" s="1"/>
  <c r="H2639" i="12"/>
  <c r="I1205" i="14"/>
  <c r="H1205" i="14"/>
  <c r="F1953" i="12"/>
  <c r="Z1952" i="12"/>
  <c r="P1952" i="12"/>
  <c r="AC1952" i="12" s="1"/>
  <c r="K1752" i="14" s="1"/>
  <c r="D1752" i="15" s="1"/>
  <c r="P1035" i="12"/>
  <c r="AC1035" i="12" s="1"/>
  <c r="K900" i="14" s="1"/>
  <c r="D900" i="15" s="1"/>
  <c r="F1036" i="12"/>
  <c r="Z1035" i="12"/>
  <c r="M796" i="12"/>
  <c r="N796" i="12" s="1"/>
  <c r="O795" i="12"/>
  <c r="AA414" i="12"/>
  <c r="F353" i="14" s="1"/>
  <c r="H414" i="12"/>
  <c r="H2400" i="12"/>
  <c r="AA2400" i="12"/>
  <c r="F2176" i="14" s="1"/>
  <c r="O1590" i="12"/>
  <c r="M1591" i="12"/>
  <c r="N1591" i="12" s="1"/>
  <c r="O935" i="12"/>
  <c r="M936" i="12"/>
  <c r="N936" i="12" s="1"/>
  <c r="M1084" i="12"/>
  <c r="N1084" i="12" s="1"/>
  <c r="O1083" i="12"/>
  <c r="F1753" i="12"/>
  <c r="P1752" i="12"/>
  <c r="AC1752" i="12" s="1"/>
  <c r="K1567" i="14" s="1"/>
  <c r="D1567" i="15" s="1"/>
  <c r="Z1752" i="12"/>
  <c r="AB1752" i="12" s="1"/>
  <c r="C1567" i="14" s="1"/>
  <c r="C1567" i="15" s="1"/>
  <c r="F504" i="12"/>
  <c r="P503" i="12"/>
  <c r="AC503" i="12" s="1"/>
  <c r="K430" i="14" s="1"/>
  <c r="D430" i="15" s="1"/>
  <c r="Z503" i="12"/>
  <c r="AB503" i="12" s="1"/>
  <c r="C430" i="14" s="1"/>
  <c r="C430" i="15" s="1"/>
  <c r="H1751" i="14"/>
  <c r="I1751" i="14"/>
  <c r="H351" i="14"/>
  <c r="I351" i="14"/>
  <c r="N2405" i="14"/>
  <c r="E2405" i="14"/>
  <c r="M2218" i="12"/>
  <c r="N2218" i="12" s="1"/>
  <c r="O2217" i="12"/>
  <c r="N1373" i="14"/>
  <c r="E1373" i="14"/>
  <c r="AB1541" i="12"/>
  <c r="C1373" i="14" s="1"/>
  <c r="C1373" i="15" s="1"/>
  <c r="AA1542" i="12"/>
  <c r="F1374" i="14" s="1"/>
  <c r="H1542" i="12"/>
  <c r="F1366" i="12"/>
  <c r="Z1365" i="12"/>
  <c r="P1365" i="12"/>
  <c r="AC1365" i="12" s="1"/>
  <c r="K1206" i="14" s="1"/>
  <c r="D1206" i="15" s="1"/>
  <c r="H429" i="14"/>
  <c r="I429" i="14"/>
  <c r="O2687" i="12"/>
  <c r="M2688" i="12"/>
  <c r="N2688" i="12" s="1"/>
  <c r="M1792" i="12"/>
  <c r="N1792" i="12" s="1"/>
  <c r="O1791" i="12"/>
  <c r="M2449" i="12"/>
  <c r="N2449" i="12" s="1"/>
  <c r="O2448" i="12"/>
  <c r="M1243" i="12"/>
  <c r="N1243" i="12" s="1"/>
  <c r="O1242" i="12"/>
  <c r="M2002" i="12"/>
  <c r="N2002" i="12" s="1"/>
  <c r="O2001" i="12"/>
  <c r="AB413" i="12"/>
  <c r="C352" i="14" s="1"/>
  <c r="C352" i="15" s="1"/>
  <c r="D444" i="14"/>
  <c r="G518" i="12"/>
  <c r="E758" i="12"/>
  <c r="Y757" i="12"/>
  <c r="G2669" i="12"/>
  <c r="G2429" i="12"/>
  <c r="E2430" i="12" s="1"/>
  <c r="G2430" i="12" s="1"/>
  <c r="Y2430" i="12" s="1"/>
  <c r="G1981" i="12"/>
  <c r="Y1981" i="12" s="1"/>
  <c r="G1553" i="12"/>
  <c r="D1384" i="14"/>
  <c r="D2435" i="14"/>
  <c r="B2242" i="15"/>
  <c r="B2243" i="14"/>
  <c r="B2028" i="15"/>
  <c r="B2029" i="14"/>
  <c r="D1780" i="14"/>
  <c r="D2204" i="14"/>
  <c r="B1439" i="15"/>
  <c r="B1440" i="14"/>
  <c r="B1622" i="14"/>
  <c r="B1621" i="15"/>
  <c r="E657" i="12"/>
  <c r="G657" i="12" s="1"/>
  <c r="Y656" i="12"/>
  <c r="E2201" i="12"/>
  <c r="Y2200" i="12"/>
  <c r="E1777" i="12"/>
  <c r="Y1776" i="12"/>
  <c r="D812" i="14"/>
  <c r="E933" i="12"/>
  <c r="G1394" i="12"/>
  <c r="G1222" i="12"/>
  <c r="B1268" i="14"/>
  <c r="B1267" i="15"/>
  <c r="D1781" i="14"/>
  <c r="B2475" i="14"/>
  <c r="B2474" i="15"/>
  <c r="E2670" i="12"/>
  <c r="B962" i="14"/>
  <c r="B961" i="15"/>
  <c r="E1063" i="12"/>
  <c r="G1063" i="12" s="1"/>
  <c r="Y1063" i="12" s="1"/>
  <c r="Y1062" i="12"/>
  <c r="D1073" i="14"/>
  <c r="B1110" i="14"/>
  <c r="B1109" i="15"/>
  <c r="B827" i="14"/>
  <c r="B826" i="15"/>
  <c r="B1816" i="15"/>
  <c r="B1817" i="14"/>
  <c r="D811" i="14"/>
  <c r="Y2429" i="12"/>
  <c r="Y2669" i="12"/>
  <c r="P630" i="12" l="1"/>
  <c r="AC630" i="12" s="1"/>
  <c r="K546" i="14" s="1"/>
  <c r="D546" i="15" s="1"/>
  <c r="F631" i="12"/>
  <c r="AA631" i="12" s="1"/>
  <c r="Z630" i="12"/>
  <c r="A1442" i="14"/>
  <c r="J1441" i="14"/>
  <c r="A1628" i="14"/>
  <c r="J1627" i="14"/>
  <c r="A1117" i="14"/>
  <c r="J1116" i="14"/>
  <c r="A966" i="14"/>
  <c r="J965" i="14"/>
  <c r="A1824" i="14"/>
  <c r="J1823" i="14"/>
  <c r="J830" i="14"/>
  <c r="A831" i="14"/>
  <c r="I647" i="14"/>
  <c r="H647" i="14"/>
  <c r="A1271" i="14"/>
  <c r="J1270" i="14"/>
  <c r="F648" i="14"/>
  <c r="AB751" i="12"/>
  <c r="C648" i="14" s="1"/>
  <c r="C648" i="15" s="1"/>
  <c r="E1982" i="12"/>
  <c r="G1982" i="12" s="1"/>
  <c r="Y1982" i="12" s="1"/>
  <c r="A2481" i="14"/>
  <c r="J2480" i="14"/>
  <c r="Z751" i="12"/>
  <c r="F752" i="12"/>
  <c r="P751" i="12"/>
  <c r="AC751" i="12" s="1"/>
  <c r="K648" i="14" s="1"/>
  <c r="D648" i="15" s="1"/>
  <c r="A2247" i="14"/>
  <c r="J2246" i="14"/>
  <c r="Z900" i="12"/>
  <c r="F901" i="12"/>
  <c r="P900" i="12"/>
  <c r="AC900" i="12" s="1"/>
  <c r="K780" i="14" s="1"/>
  <c r="D780" i="15" s="1"/>
  <c r="AA2171" i="12"/>
  <c r="F1958" i="14" s="1"/>
  <c r="H2171" i="12"/>
  <c r="H779" i="14"/>
  <c r="I779" i="14"/>
  <c r="AB2170" i="12"/>
  <c r="C1957" i="14" s="1"/>
  <c r="C1957" i="15" s="1"/>
  <c r="N1957" i="14"/>
  <c r="E1957" i="14"/>
  <c r="N1045" i="14"/>
  <c r="AB1193" i="12"/>
  <c r="C1045" i="14" s="1"/>
  <c r="C1045" i="15" s="1"/>
  <c r="E1045" i="14"/>
  <c r="AA1194" i="12"/>
  <c r="F1046" i="14" s="1"/>
  <c r="H1194" i="12"/>
  <c r="M797" i="12"/>
  <c r="N797" i="12" s="1"/>
  <c r="O796" i="12"/>
  <c r="M2689" i="12"/>
  <c r="N2689" i="12" s="1"/>
  <c r="O2688" i="12"/>
  <c r="AA1366" i="12"/>
  <c r="H1366" i="12"/>
  <c r="F1543" i="12"/>
  <c r="P1542" i="12"/>
  <c r="AC1542" i="12" s="1"/>
  <c r="K1374" i="14" s="1"/>
  <c r="D1374" i="15" s="1"/>
  <c r="Z1542" i="12"/>
  <c r="M2219" i="12"/>
  <c r="N2219" i="12" s="1"/>
  <c r="O2218" i="12"/>
  <c r="H504" i="12"/>
  <c r="AA504" i="12"/>
  <c r="O936" i="12"/>
  <c r="M937" i="12"/>
  <c r="N937" i="12" s="1"/>
  <c r="O1591" i="12"/>
  <c r="M1592" i="12"/>
  <c r="N1592" i="12" s="1"/>
  <c r="P414" i="12"/>
  <c r="AC414" i="12" s="1"/>
  <c r="K353" i="14" s="1"/>
  <c r="D353" i="15" s="1"/>
  <c r="F415" i="12"/>
  <c r="Z414" i="12"/>
  <c r="H1036" i="12"/>
  <c r="AA1036" i="12"/>
  <c r="F901" i="14" s="1"/>
  <c r="AA1953" i="12"/>
  <c r="F1753" i="14" s="1"/>
  <c r="H1953" i="12"/>
  <c r="Z2639" i="12"/>
  <c r="F2640" i="12"/>
  <c r="P2639" i="12"/>
  <c r="AC2639" i="12" s="1"/>
  <c r="K2406" i="14" s="1"/>
  <c r="D2406" i="15" s="1"/>
  <c r="M1415" i="12"/>
  <c r="N1415" i="12" s="1"/>
  <c r="O1414" i="12"/>
  <c r="J2026" i="14"/>
  <c r="A2027" i="14"/>
  <c r="O2002" i="12"/>
  <c r="M2003" i="12"/>
  <c r="N2003" i="12" s="1"/>
  <c r="O1243" i="12"/>
  <c r="M1244" i="12"/>
  <c r="N1244" i="12" s="1"/>
  <c r="O2449" i="12"/>
  <c r="M2450" i="12"/>
  <c r="N2450" i="12" s="1"/>
  <c r="M1793" i="12"/>
  <c r="N1793" i="12" s="1"/>
  <c r="O1792" i="12"/>
  <c r="N1206" i="14"/>
  <c r="E1206" i="14"/>
  <c r="AB1365" i="12"/>
  <c r="C1206" i="14" s="1"/>
  <c r="C1206" i="15" s="1"/>
  <c r="H1373" i="14"/>
  <c r="I1373" i="14"/>
  <c r="I2405" i="14"/>
  <c r="H2405" i="14"/>
  <c r="N430" i="14"/>
  <c r="E430" i="14"/>
  <c r="E1567" i="14"/>
  <c r="N1567" i="14"/>
  <c r="AA1753" i="12"/>
  <c r="F1568" i="14" s="1"/>
  <c r="H1753" i="12"/>
  <c r="M1085" i="12"/>
  <c r="N1085" i="12" s="1"/>
  <c r="O1084" i="12"/>
  <c r="Z2400" i="12"/>
  <c r="F2401" i="12"/>
  <c r="P2400" i="12"/>
  <c r="AC2400" i="12" s="1"/>
  <c r="K2176" i="14" s="1"/>
  <c r="D2176" i="15" s="1"/>
  <c r="N900" i="14"/>
  <c r="E900" i="14"/>
  <c r="AB1035" i="12"/>
  <c r="C900" i="14" s="1"/>
  <c r="C900" i="15" s="1"/>
  <c r="AB1952" i="12"/>
  <c r="C1752" i="14" s="1"/>
  <c r="C1752" i="15" s="1"/>
  <c r="E1752" i="14"/>
  <c r="N1752" i="14"/>
  <c r="I2175" i="14"/>
  <c r="H2175" i="14"/>
  <c r="I352" i="14"/>
  <c r="H352" i="14"/>
  <c r="E519" i="12"/>
  <c r="Y518" i="12"/>
  <c r="D654" i="14"/>
  <c r="G758" i="12"/>
  <c r="G2201" i="12"/>
  <c r="Y2201" i="12" s="1"/>
  <c r="E1554" i="12"/>
  <c r="Y1553" i="12"/>
  <c r="D2205" i="14"/>
  <c r="B827" i="15"/>
  <c r="B828" i="14"/>
  <c r="D927" i="14"/>
  <c r="D928" i="14"/>
  <c r="B963" i="14"/>
  <c r="B962" i="15"/>
  <c r="D2206" i="14"/>
  <c r="E2431" i="12"/>
  <c r="D1782" i="14"/>
  <c r="B1268" i="15"/>
  <c r="B1269" i="14"/>
  <c r="E1223" i="12"/>
  <c r="Y1222" i="12"/>
  <c r="D1591" i="14"/>
  <c r="D1987" i="14"/>
  <c r="E2202" i="12"/>
  <c r="D572" i="14"/>
  <c r="E658" i="12"/>
  <c r="B1441" i="14"/>
  <c r="B1440" i="15"/>
  <c r="B2030" i="14"/>
  <c r="B2029" i="15"/>
  <c r="B2244" i="14"/>
  <c r="B2243" i="15"/>
  <c r="G2670" i="12"/>
  <c r="D2436" i="14"/>
  <c r="B1817" i="15"/>
  <c r="B1818" i="14"/>
  <c r="B1110" i="15"/>
  <c r="B1111" i="14"/>
  <c r="E1064" i="12"/>
  <c r="B2476" i="14"/>
  <c r="B2475" i="15"/>
  <c r="E1983" i="12"/>
  <c r="G1983" i="12" s="1"/>
  <c r="E1395" i="12"/>
  <c r="Y1394" i="12"/>
  <c r="B1623" i="14"/>
  <c r="B1622" i="15"/>
  <c r="G933" i="12"/>
  <c r="G1777" i="12"/>
  <c r="Y657" i="12"/>
  <c r="J2481" i="14" l="1"/>
  <c r="A2482" i="14"/>
  <c r="J831" i="14"/>
  <c r="A832" i="14"/>
  <c r="E546" i="14"/>
  <c r="N546" i="14"/>
  <c r="AB630" i="12"/>
  <c r="C546" i="14" s="1"/>
  <c r="C546" i="15" s="1"/>
  <c r="H752" i="12"/>
  <c r="AA752" i="12"/>
  <c r="A967" i="14"/>
  <c r="J966" i="14"/>
  <c r="J1628" i="14"/>
  <c r="A1629" i="14"/>
  <c r="F547" i="14"/>
  <c r="J2247" i="14"/>
  <c r="A2248" i="14"/>
  <c r="N648" i="14"/>
  <c r="E648" i="14"/>
  <c r="A1272" i="14"/>
  <c r="J1271" i="14"/>
  <c r="A1825" i="14"/>
  <c r="J1824" i="14"/>
  <c r="A1118" i="14"/>
  <c r="J1117" i="14"/>
  <c r="A1443" i="14"/>
  <c r="J1442" i="14"/>
  <c r="H631" i="12"/>
  <c r="Z2171" i="12"/>
  <c r="F2172" i="12"/>
  <c r="P2171" i="12"/>
  <c r="AC2171" i="12" s="1"/>
  <c r="K1958" i="14" s="1"/>
  <c r="D1958" i="15" s="1"/>
  <c r="E780" i="14"/>
  <c r="N780" i="14"/>
  <c r="AB900" i="12"/>
  <c r="C780" i="14" s="1"/>
  <c r="C780" i="15" s="1"/>
  <c r="H1957" i="14"/>
  <c r="I1957" i="14"/>
  <c r="H901" i="12"/>
  <c r="AA901" i="12"/>
  <c r="F781" i="14" s="1"/>
  <c r="F1195" i="12"/>
  <c r="Z1194" i="12"/>
  <c r="P1194" i="12"/>
  <c r="AC1194" i="12" s="1"/>
  <c r="K1046" i="14" s="1"/>
  <c r="D1046" i="15" s="1"/>
  <c r="H1045" i="14"/>
  <c r="I1045" i="14"/>
  <c r="AB1194" i="12"/>
  <c r="C1046" i="14" s="1"/>
  <c r="C1046" i="15" s="1"/>
  <c r="H1752" i="14"/>
  <c r="I1752" i="14"/>
  <c r="H2401" i="12"/>
  <c r="AA2401" i="12"/>
  <c r="F1754" i="12"/>
  <c r="AA1754" i="12" s="1"/>
  <c r="Z1753" i="12"/>
  <c r="P1753" i="12"/>
  <c r="AC1753" i="12" s="1"/>
  <c r="K1568" i="14" s="1"/>
  <c r="D1568" i="15" s="1"/>
  <c r="H430" i="14"/>
  <c r="I430" i="14"/>
  <c r="O1793" i="12"/>
  <c r="M1794" i="12"/>
  <c r="N1794" i="12" s="1"/>
  <c r="O1415" i="12"/>
  <c r="M1416" i="12"/>
  <c r="N1416" i="12" s="1"/>
  <c r="AA2640" i="12"/>
  <c r="H2640" i="12"/>
  <c r="F1954" i="12"/>
  <c r="Z1953" i="12"/>
  <c r="P1953" i="12"/>
  <c r="AC1953" i="12" s="1"/>
  <c r="K1753" i="14" s="1"/>
  <c r="D1753" i="15" s="1"/>
  <c r="E353" i="14"/>
  <c r="N353" i="14"/>
  <c r="AB414" i="12"/>
  <c r="C353" i="14" s="1"/>
  <c r="F505" i="12"/>
  <c r="P504" i="12"/>
  <c r="AC504" i="12" s="1"/>
  <c r="K431" i="14" s="1"/>
  <c r="D431" i="15" s="1"/>
  <c r="Z504" i="12"/>
  <c r="O2219" i="12"/>
  <c r="M2220" i="12"/>
  <c r="N2220" i="12" s="1"/>
  <c r="F1207" i="14"/>
  <c r="M2690" i="12"/>
  <c r="N2690" i="12" s="1"/>
  <c r="O2689" i="12"/>
  <c r="O797" i="12"/>
  <c r="M798" i="12"/>
  <c r="N798" i="12" s="1"/>
  <c r="H900" i="14"/>
  <c r="I900" i="14"/>
  <c r="AB2400" i="12"/>
  <c r="C2176" i="14" s="1"/>
  <c r="C2176" i="15" s="1"/>
  <c r="N2176" i="14"/>
  <c r="E2176" i="14"/>
  <c r="M1086" i="12"/>
  <c r="N1086" i="12" s="1"/>
  <c r="O1085" i="12"/>
  <c r="I1567" i="14"/>
  <c r="H1567" i="14"/>
  <c r="H1206" i="14"/>
  <c r="I1206" i="14"/>
  <c r="O2450" i="12"/>
  <c r="M2451" i="12"/>
  <c r="N2451" i="12" s="1"/>
  <c r="O1244" i="12"/>
  <c r="M1245" i="12"/>
  <c r="N1245" i="12" s="1"/>
  <c r="M2004" i="12"/>
  <c r="N2004" i="12" s="1"/>
  <c r="O2003" i="12"/>
  <c r="J2027" i="14"/>
  <c r="A2028" i="14"/>
  <c r="E2406" i="14"/>
  <c r="AB2639" i="12"/>
  <c r="C2406" i="14" s="1"/>
  <c r="C2406" i="15" s="1"/>
  <c r="N2406" i="14"/>
  <c r="P1036" i="12"/>
  <c r="AC1036" i="12" s="1"/>
  <c r="K901" i="14" s="1"/>
  <c r="D901" i="15" s="1"/>
  <c r="F1037" i="12"/>
  <c r="Z1036" i="12"/>
  <c r="AA415" i="12"/>
  <c r="H415" i="12"/>
  <c r="O1592" i="12"/>
  <c r="M1593" i="12"/>
  <c r="N1593" i="12" s="1"/>
  <c r="M938" i="12"/>
  <c r="N938" i="12" s="1"/>
  <c r="O937" i="12"/>
  <c r="F431" i="14"/>
  <c r="AB504" i="12"/>
  <c r="C431" i="14" s="1"/>
  <c r="C431" i="15" s="1"/>
  <c r="N1374" i="14"/>
  <c r="E1374" i="14"/>
  <c r="AB1542" i="12"/>
  <c r="C1374" i="14" s="1"/>
  <c r="C1374" i="15" s="1"/>
  <c r="H1543" i="12"/>
  <c r="AA1543" i="12"/>
  <c r="F1375" i="14" s="1"/>
  <c r="Z1366" i="12"/>
  <c r="P1366" i="12"/>
  <c r="AC1366" i="12" s="1"/>
  <c r="K1207" i="14" s="1"/>
  <c r="D1207" i="15" s="1"/>
  <c r="F1367" i="12"/>
  <c r="AA1367" i="12" s="1"/>
  <c r="G519" i="12"/>
  <c r="D445" i="14"/>
  <c r="Y758" i="12"/>
  <c r="E759" i="12"/>
  <c r="D1385" i="14"/>
  <c r="G1554" i="12"/>
  <c r="G1395" i="12"/>
  <c r="Y1395" i="12" s="1"/>
  <c r="D1236" i="14" s="1"/>
  <c r="G1223" i="12"/>
  <c r="C353" i="15"/>
  <c r="D573" i="14"/>
  <c r="E934" i="12"/>
  <c r="G934" i="12" s="1"/>
  <c r="Y933" i="12"/>
  <c r="E1984" i="12"/>
  <c r="B2244" i="15"/>
  <c r="B2245" i="14"/>
  <c r="B2031" i="14"/>
  <c r="B2030" i="15"/>
  <c r="B1441" i="15"/>
  <c r="B1442" i="14"/>
  <c r="D1074" i="14"/>
  <c r="E1224" i="12"/>
  <c r="B1270" i="14"/>
  <c r="B1269" i="15"/>
  <c r="B829" i="14"/>
  <c r="B828" i="15"/>
  <c r="G658" i="12"/>
  <c r="E1778" i="12"/>
  <c r="G1778" i="12" s="1"/>
  <c r="Y1778" i="12" s="1"/>
  <c r="Y1777" i="12"/>
  <c r="D1988" i="14"/>
  <c r="B1623" i="15"/>
  <c r="B1624" i="14"/>
  <c r="D1235" i="14"/>
  <c r="B2477" i="14"/>
  <c r="B2476" i="15"/>
  <c r="B1112" i="14"/>
  <c r="B1111" i="15"/>
  <c r="B1818" i="15"/>
  <c r="B1819" i="14"/>
  <c r="E2671" i="12"/>
  <c r="Y2670" i="12"/>
  <c r="B964" i="14"/>
  <c r="B963" i="15"/>
  <c r="Y1983" i="12"/>
  <c r="G1064" i="12"/>
  <c r="G2202" i="12"/>
  <c r="Y1223" i="12"/>
  <c r="G2431" i="12"/>
  <c r="Z631" i="12" l="1"/>
  <c r="P631" i="12"/>
  <c r="AC631" i="12" s="1"/>
  <c r="K547" i="14" s="1"/>
  <c r="D547" i="15" s="1"/>
  <c r="F632" i="12"/>
  <c r="AA632" i="12" s="1"/>
  <c r="J1118" i="14"/>
  <c r="A1119" i="14"/>
  <c r="J1272" i="14"/>
  <c r="A1273" i="14"/>
  <c r="J832" i="14"/>
  <c r="A833" i="14"/>
  <c r="I648" i="14"/>
  <c r="H648" i="14"/>
  <c r="F753" i="12"/>
  <c r="AA753" i="12" s="1"/>
  <c r="P752" i="12"/>
  <c r="AC752" i="12" s="1"/>
  <c r="K649" i="14" s="1"/>
  <c r="D649" i="15" s="1"/>
  <c r="Z752" i="12"/>
  <c r="J1443" i="14"/>
  <c r="A1444" i="14"/>
  <c r="J1825" i="14"/>
  <c r="A1826" i="14"/>
  <c r="A968" i="14"/>
  <c r="J967" i="14"/>
  <c r="J2482" i="14"/>
  <c r="A2483" i="14"/>
  <c r="J2248" i="14"/>
  <c r="A2249" i="14"/>
  <c r="J1629" i="14"/>
  <c r="A1630" i="14"/>
  <c r="F649" i="14"/>
  <c r="I546" i="14"/>
  <c r="H546" i="14"/>
  <c r="F902" i="12"/>
  <c r="P901" i="12"/>
  <c r="AC901" i="12" s="1"/>
  <c r="K781" i="14" s="1"/>
  <c r="D781" i="15" s="1"/>
  <c r="Z901" i="12"/>
  <c r="E1958" i="14"/>
  <c r="N1958" i="14"/>
  <c r="AB2171" i="12"/>
  <c r="C1958" i="14" s="1"/>
  <c r="C1958" i="15" s="1"/>
  <c r="H780" i="14"/>
  <c r="I780" i="14"/>
  <c r="AA2172" i="12"/>
  <c r="F1959" i="14" s="1"/>
  <c r="H2172" i="12"/>
  <c r="H1754" i="12"/>
  <c r="H1195" i="12"/>
  <c r="AA1195" i="12"/>
  <c r="F1047" i="14" s="1"/>
  <c r="E1396" i="12"/>
  <c r="G1396" i="12" s="1"/>
  <c r="N1046" i="14"/>
  <c r="E1046" i="14"/>
  <c r="M799" i="12"/>
  <c r="N799" i="12" s="1"/>
  <c r="O798" i="12"/>
  <c r="M939" i="12"/>
  <c r="N939" i="12" s="1"/>
  <c r="O938" i="12"/>
  <c r="F354" i="14"/>
  <c r="AA1037" i="12"/>
  <c r="H1037" i="12"/>
  <c r="I2406" i="14"/>
  <c r="H2406" i="14"/>
  <c r="M2005" i="12"/>
  <c r="N2005" i="12" s="1"/>
  <c r="O2004" i="12"/>
  <c r="M1087" i="12"/>
  <c r="N1087" i="12" s="1"/>
  <c r="O1086" i="12"/>
  <c r="O2220" i="12"/>
  <c r="M2221" i="12"/>
  <c r="N2221" i="12" s="1"/>
  <c r="N431" i="14"/>
  <c r="E431" i="14"/>
  <c r="H505" i="12"/>
  <c r="AA505" i="12"/>
  <c r="AA1954" i="12"/>
  <c r="F1754" i="14" s="1"/>
  <c r="H1954" i="12"/>
  <c r="F2407" i="14"/>
  <c r="F1755" i="12"/>
  <c r="P1754" i="12"/>
  <c r="AC1754" i="12" s="1"/>
  <c r="K1569" i="14" s="1"/>
  <c r="D1569" i="15" s="1"/>
  <c r="AB1753" i="12"/>
  <c r="C1568" i="14" s="1"/>
  <c r="C1568" i="15" s="1"/>
  <c r="E1568" i="14"/>
  <c r="N1568" i="14"/>
  <c r="F2177" i="14"/>
  <c r="H1367" i="12"/>
  <c r="F1208" i="14"/>
  <c r="N1207" i="14"/>
  <c r="E1207" i="14"/>
  <c r="P1543" i="12"/>
  <c r="AC1543" i="12" s="1"/>
  <c r="K1375" i="14" s="1"/>
  <c r="D1375" i="15" s="1"/>
  <c r="Z1543" i="12"/>
  <c r="F1544" i="12"/>
  <c r="I1374" i="14"/>
  <c r="H1374" i="14"/>
  <c r="O1593" i="12"/>
  <c r="M1594" i="12"/>
  <c r="N1594" i="12" s="1"/>
  <c r="Z415" i="12"/>
  <c r="F416" i="12"/>
  <c r="AA416" i="12" s="1"/>
  <c r="P415" i="12"/>
  <c r="AC415" i="12" s="1"/>
  <c r="K354" i="14" s="1"/>
  <c r="D354" i="15" s="1"/>
  <c r="H416" i="12"/>
  <c r="E901" i="14"/>
  <c r="N901" i="14"/>
  <c r="AB1036" i="12"/>
  <c r="C901" i="14" s="1"/>
  <c r="C901" i="15" s="1"/>
  <c r="J2028" i="14"/>
  <c r="A2029" i="14"/>
  <c r="O1245" i="12"/>
  <c r="M1246" i="12"/>
  <c r="N1246" i="12" s="1"/>
  <c r="O2451" i="12"/>
  <c r="M2452" i="12"/>
  <c r="N2452" i="12" s="1"/>
  <c r="I2176" i="14"/>
  <c r="H2176" i="14"/>
  <c r="O2690" i="12"/>
  <c r="M2691" i="12"/>
  <c r="N2691" i="12" s="1"/>
  <c r="H353" i="14"/>
  <c r="I353" i="14"/>
  <c r="AB1953" i="12"/>
  <c r="C1753" i="14" s="1"/>
  <c r="C1753" i="15" s="1"/>
  <c r="E1753" i="14"/>
  <c r="N1753" i="14"/>
  <c r="F2641" i="12"/>
  <c r="P2640" i="12"/>
  <c r="AC2640" i="12" s="1"/>
  <c r="K2407" i="14" s="1"/>
  <c r="D2407" i="15" s="1"/>
  <c r="Z2640" i="12"/>
  <c r="M1417" i="12"/>
  <c r="N1417" i="12" s="1"/>
  <c r="O1416" i="12"/>
  <c r="M1795" i="12"/>
  <c r="N1795" i="12" s="1"/>
  <c r="O1794" i="12"/>
  <c r="F1569" i="14"/>
  <c r="Z2401" i="12"/>
  <c r="AB2401" i="12" s="1"/>
  <c r="C2177" i="14" s="1"/>
  <c r="C2177" i="15" s="1"/>
  <c r="F2402" i="12"/>
  <c r="P2401" i="12"/>
  <c r="AC2401" i="12" s="1"/>
  <c r="K2177" i="14" s="1"/>
  <c r="D2177" i="15" s="1"/>
  <c r="AB1366" i="12"/>
  <c r="C1207" i="14" s="1"/>
  <c r="C1207" i="15" s="1"/>
  <c r="Z1754" i="12"/>
  <c r="AB1754" i="12" s="1"/>
  <c r="C1569" i="14" s="1"/>
  <c r="C1569" i="15" s="1"/>
  <c r="Y519" i="12"/>
  <c r="E520" i="12"/>
  <c r="G759" i="12"/>
  <c r="D655" i="14"/>
  <c r="G2671" i="12"/>
  <c r="G1984" i="12"/>
  <c r="Y1984" i="12" s="1"/>
  <c r="D1784" i="14" s="1"/>
  <c r="E1555" i="12"/>
  <c r="Y1554" i="12"/>
  <c r="D1075" i="14"/>
  <c r="B964" i="15"/>
  <c r="B965" i="14"/>
  <c r="E2672" i="12"/>
  <c r="B1112" i="15"/>
  <c r="B1113" i="14"/>
  <c r="B1625" i="14"/>
  <c r="B1624" i="15"/>
  <c r="D1592" i="14"/>
  <c r="D1593" i="14"/>
  <c r="B1270" i="15"/>
  <c r="B1271" i="14"/>
  <c r="B2031" i="15"/>
  <c r="B2032" i="14"/>
  <c r="E2432" i="12"/>
  <c r="Y2431" i="12"/>
  <c r="E2203" i="12"/>
  <c r="Y2202" i="12"/>
  <c r="E1065" i="12"/>
  <c r="Y1064" i="12"/>
  <c r="D1783" i="14"/>
  <c r="D2437" i="14"/>
  <c r="B1820" i="14"/>
  <c r="B1819" i="15"/>
  <c r="B2477" i="15"/>
  <c r="B2478" i="14"/>
  <c r="E1779" i="12"/>
  <c r="E659" i="12"/>
  <c r="G659" i="12" s="1"/>
  <c r="Y658" i="12"/>
  <c r="B830" i="14"/>
  <c r="B829" i="15"/>
  <c r="B1442" i="15"/>
  <c r="B1443" i="14"/>
  <c r="B2246" i="14"/>
  <c r="B2245" i="15"/>
  <c r="D813" i="14"/>
  <c r="E935" i="12"/>
  <c r="G935" i="12" s="1"/>
  <c r="Y2671" i="12"/>
  <c r="G1224" i="12"/>
  <c r="Y934" i="12"/>
  <c r="A2484" i="14" l="1"/>
  <c r="J2483" i="14"/>
  <c r="J1826" i="14"/>
  <c r="A1827" i="14"/>
  <c r="N649" i="14"/>
  <c r="E649" i="14"/>
  <c r="F650" i="14"/>
  <c r="A1631" i="14"/>
  <c r="J1630" i="14"/>
  <c r="F548" i="14"/>
  <c r="AB752" i="12"/>
  <c r="C649" i="14" s="1"/>
  <c r="C649" i="15" s="1"/>
  <c r="A2250" i="14"/>
  <c r="J2249" i="14"/>
  <c r="A834" i="14"/>
  <c r="J833" i="14"/>
  <c r="A1120" i="14"/>
  <c r="J1119" i="14"/>
  <c r="H632" i="12"/>
  <c r="A969" i="14"/>
  <c r="J968" i="14"/>
  <c r="J1273" i="14"/>
  <c r="A1274" i="14"/>
  <c r="E1985" i="12"/>
  <c r="J1444" i="14"/>
  <c r="A1445" i="14"/>
  <c r="H753" i="12"/>
  <c r="E547" i="14"/>
  <c r="N547" i="14"/>
  <c r="AB631" i="12"/>
  <c r="C547" i="14" s="1"/>
  <c r="C547" i="15" s="1"/>
  <c r="AB901" i="12"/>
  <c r="C781" i="14" s="1"/>
  <c r="C781" i="15" s="1"/>
  <c r="E781" i="14"/>
  <c r="N781" i="14"/>
  <c r="AA902" i="12"/>
  <c r="F782" i="14" s="1"/>
  <c r="H902" i="12"/>
  <c r="P2172" i="12"/>
  <c r="AC2172" i="12" s="1"/>
  <c r="K1959" i="14" s="1"/>
  <c r="D1959" i="15" s="1"/>
  <c r="Z2172" i="12"/>
  <c r="F2173" i="12"/>
  <c r="I1958" i="14"/>
  <c r="H1958" i="14"/>
  <c r="I1046" i="14"/>
  <c r="H1046" i="14"/>
  <c r="P1195" i="12"/>
  <c r="AC1195" i="12" s="1"/>
  <c r="K1047" i="14" s="1"/>
  <c r="D1047" i="15" s="1"/>
  <c r="F1196" i="12"/>
  <c r="Z1195" i="12"/>
  <c r="M800" i="12"/>
  <c r="N800" i="12" s="1"/>
  <c r="O799" i="12"/>
  <c r="M1595" i="12"/>
  <c r="N1595" i="12" s="1"/>
  <c r="O1594" i="12"/>
  <c r="H2402" i="12"/>
  <c r="AA2402" i="12"/>
  <c r="E2407" i="14"/>
  <c r="N2407" i="14"/>
  <c r="H2641" i="12"/>
  <c r="AA2641" i="12"/>
  <c r="I1753" i="14"/>
  <c r="H1753" i="14"/>
  <c r="M2692" i="12"/>
  <c r="N2692" i="12" s="1"/>
  <c r="O2691" i="12"/>
  <c r="O2452" i="12"/>
  <c r="M2453" i="12"/>
  <c r="N2453" i="12" s="1"/>
  <c r="O1246" i="12"/>
  <c r="M1247" i="12"/>
  <c r="N1247" i="12" s="1"/>
  <c r="J2029" i="14"/>
  <c r="A2030" i="14"/>
  <c r="I901" i="14"/>
  <c r="H901" i="14"/>
  <c r="N354" i="14"/>
  <c r="E354" i="14"/>
  <c r="AA1544" i="12"/>
  <c r="F1376" i="14" s="1"/>
  <c r="H1544" i="12"/>
  <c r="H1568" i="14"/>
  <c r="I1568" i="14"/>
  <c r="F1955" i="12"/>
  <c r="Z1954" i="12"/>
  <c r="P1954" i="12"/>
  <c r="AC1954" i="12" s="1"/>
  <c r="K1754" i="14" s="1"/>
  <c r="D1754" i="15" s="1"/>
  <c r="F432" i="14"/>
  <c r="I431" i="14"/>
  <c r="H431" i="14"/>
  <c r="O2221" i="12"/>
  <c r="M2222" i="12"/>
  <c r="N2222" i="12" s="1"/>
  <c r="P1037" i="12"/>
  <c r="AC1037" i="12" s="1"/>
  <c r="K902" i="14" s="1"/>
  <c r="D902" i="15" s="1"/>
  <c r="F1038" i="12"/>
  <c r="Z1037" i="12"/>
  <c r="AB2640" i="12"/>
  <c r="C2407" i="14" s="1"/>
  <c r="C2407" i="15" s="1"/>
  <c r="AB415" i="12"/>
  <c r="C354" i="14" s="1"/>
  <c r="C354" i="15" s="1"/>
  <c r="N1569" i="14"/>
  <c r="E1569" i="14"/>
  <c r="I1569" i="14" s="1"/>
  <c r="N2177" i="14"/>
  <c r="E2177" i="14"/>
  <c r="O1795" i="12"/>
  <c r="M1796" i="12"/>
  <c r="N1796" i="12" s="1"/>
  <c r="O1417" i="12"/>
  <c r="M1418" i="12"/>
  <c r="N1418" i="12" s="1"/>
  <c r="P416" i="12"/>
  <c r="AC416" i="12" s="1"/>
  <c r="K355" i="14" s="1"/>
  <c r="D355" i="15" s="1"/>
  <c r="F417" i="12"/>
  <c r="Z416" i="12"/>
  <c r="F355" i="14"/>
  <c r="AB416" i="12"/>
  <c r="C355" i="14" s="1"/>
  <c r="C355" i="15" s="1"/>
  <c r="AB1543" i="12"/>
  <c r="C1375" i="14" s="1"/>
  <c r="C1375" i="15" s="1"/>
  <c r="E1375" i="14"/>
  <c r="N1375" i="14"/>
  <c r="I1207" i="14"/>
  <c r="H1207" i="14"/>
  <c r="F1368" i="12"/>
  <c r="AA1368" i="12" s="1"/>
  <c r="P1367" i="12"/>
  <c r="AC1367" i="12" s="1"/>
  <c r="K1208" i="14" s="1"/>
  <c r="D1208" i="15" s="1"/>
  <c r="Z1367" i="12"/>
  <c r="AA1755" i="12"/>
  <c r="F1570" i="14" s="1"/>
  <c r="H1755" i="12"/>
  <c r="Z505" i="12"/>
  <c r="F506" i="12"/>
  <c r="P505" i="12"/>
  <c r="AC505" i="12" s="1"/>
  <c r="K432" i="14" s="1"/>
  <c r="D432" i="15" s="1"/>
  <c r="M1088" i="12"/>
  <c r="N1088" i="12" s="1"/>
  <c r="O1087" i="12"/>
  <c r="O2005" i="12"/>
  <c r="M2006" i="12"/>
  <c r="N2006" i="12" s="1"/>
  <c r="F902" i="14"/>
  <c r="AB1037" i="12"/>
  <c r="C902" i="14" s="1"/>
  <c r="C902" i="15" s="1"/>
  <c r="O939" i="12"/>
  <c r="M940" i="12"/>
  <c r="N940" i="12" s="1"/>
  <c r="D446" i="14"/>
  <c r="G520" i="12"/>
  <c r="Y759" i="12"/>
  <c r="E760" i="12"/>
  <c r="G1065" i="12"/>
  <c r="Y1065" i="12" s="1"/>
  <c r="G2432" i="12"/>
  <c r="Y2432" i="12" s="1"/>
  <c r="D1386" i="14"/>
  <c r="G1555" i="12"/>
  <c r="E660" i="12"/>
  <c r="G660" i="12" s="1"/>
  <c r="Y660" i="12" s="1"/>
  <c r="Y659" i="12"/>
  <c r="E1397" i="12"/>
  <c r="G1397" i="12" s="1"/>
  <c r="Y1396" i="12"/>
  <c r="E1225" i="12"/>
  <c r="Y1224" i="12"/>
  <c r="E936" i="12"/>
  <c r="B1444" i="14"/>
  <c r="B1443" i="15"/>
  <c r="B830" i="15"/>
  <c r="B831" i="14"/>
  <c r="B2478" i="15"/>
  <c r="B2479" i="14"/>
  <c r="D929" i="14"/>
  <c r="D1989" i="14"/>
  <c r="D2207" i="14"/>
  <c r="B2032" i="15"/>
  <c r="B2033" i="14"/>
  <c r="B1626" i="14"/>
  <c r="B1625" i="15"/>
  <c r="G1985" i="12"/>
  <c r="G2203" i="12"/>
  <c r="D814" i="14"/>
  <c r="D2438" i="14"/>
  <c r="B2246" i="15"/>
  <c r="B2247" i="14"/>
  <c r="D574" i="14"/>
  <c r="B1820" i="15"/>
  <c r="B1821" i="14"/>
  <c r="D930" i="14"/>
  <c r="D2208" i="14"/>
  <c r="B1272" i="14"/>
  <c r="B1271" i="15"/>
  <c r="B1113" i="15"/>
  <c r="B1114" i="14"/>
  <c r="B966" i="14"/>
  <c r="B965" i="15"/>
  <c r="Y935" i="12"/>
  <c r="G1779" i="12"/>
  <c r="G2672" i="12"/>
  <c r="F754" i="12" l="1"/>
  <c r="AA754" i="12" s="1"/>
  <c r="P753" i="12"/>
  <c r="AC753" i="12" s="1"/>
  <c r="K650" i="14" s="1"/>
  <c r="D650" i="15" s="1"/>
  <c r="Z753" i="12"/>
  <c r="Z632" i="12"/>
  <c r="F633" i="12"/>
  <c r="AA633" i="12" s="1"/>
  <c r="P632" i="12"/>
  <c r="AC632" i="12" s="1"/>
  <c r="K548" i="14" s="1"/>
  <c r="D548" i="15" s="1"/>
  <c r="H633" i="12"/>
  <c r="A1446" i="14"/>
  <c r="J1445" i="14"/>
  <c r="A1275" i="14"/>
  <c r="J1274" i="14"/>
  <c r="J834" i="14"/>
  <c r="A835" i="14"/>
  <c r="A1828" i="14"/>
  <c r="J1827" i="14"/>
  <c r="H1368" i="12"/>
  <c r="Z1368" i="12" s="1"/>
  <c r="A1121" i="14"/>
  <c r="J1120" i="14"/>
  <c r="A2251" i="14"/>
  <c r="J2250" i="14"/>
  <c r="H649" i="14"/>
  <c r="I649" i="14"/>
  <c r="H547" i="14"/>
  <c r="I547" i="14"/>
  <c r="A970" i="14"/>
  <c r="J969" i="14"/>
  <c r="A1632" i="14"/>
  <c r="J1631" i="14"/>
  <c r="A2485" i="14"/>
  <c r="J2484" i="14"/>
  <c r="AB2172" i="12"/>
  <c r="C1959" i="14" s="1"/>
  <c r="C1959" i="15" s="1"/>
  <c r="E1959" i="14"/>
  <c r="N1959" i="14"/>
  <c r="F903" i="12"/>
  <c r="AA903" i="12" s="1"/>
  <c r="F783" i="14" s="1"/>
  <c r="Z902" i="12"/>
  <c r="P902" i="12"/>
  <c r="AC902" i="12" s="1"/>
  <c r="K782" i="14" s="1"/>
  <c r="D782" i="15" s="1"/>
  <c r="AA2173" i="12"/>
  <c r="F1960" i="14" s="1"/>
  <c r="H2173" i="12"/>
  <c r="H781" i="14"/>
  <c r="I781" i="14"/>
  <c r="AB1195" i="12"/>
  <c r="C1047" i="14" s="1"/>
  <c r="C1047" i="15" s="1"/>
  <c r="N1047" i="14"/>
  <c r="E1047" i="14"/>
  <c r="H1196" i="12"/>
  <c r="AA1196" i="12"/>
  <c r="F1048" i="14" s="1"/>
  <c r="E2433" i="12"/>
  <c r="G2433" i="12" s="1"/>
  <c r="M941" i="12"/>
  <c r="N941" i="12" s="1"/>
  <c r="O940" i="12"/>
  <c r="O1088" i="12"/>
  <c r="M1089" i="12"/>
  <c r="N1089" i="12" s="1"/>
  <c r="N432" i="14"/>
  <c r="E432" i="14"/>
  <c r="E1208" i="14"/>
  <c r="N1208" i="14"/>
  <c r="AB1367" i="12"/>
  <c r="C1208" i="14" s="1"/>
  <c r="C1208" i="15" s="1"/>
  <c r="AA417" i="12"/>
  <c r="H417" i="12"/>
  <c r="O1418" i="12"/>
  <c r="M1419" i="12"/>
  <c r="N1419" i="12" s="1"/>
  <c r="O1796" i="12"/>
  <c r="M1797" i="12"/>
  <c r="N1797" i="12" s="1"/>
  <c r="I2177" i="14"/>
  <c r="H2177" i="14"/>
  <c r="E902" i="14"/>
  <c r="N902" i="14"/>
  <c r="M2223" i="12"/>
  <c r="N2223" i="12" s="1"/>
  <c r="O2222" i="12"/>
  <c r="H1955" i="12"/>
  <c r="AA1955" i="12"/>
  <c r="M2693" i="12"/>
  <c r="N2693" i="12" s="1"/>
  <c r="O2692" i="12"/>
  <c r="P2641" i="12"/>
  <c r="AC2641" i="12" s="1"/>
  <c r="K2408" i="14" s="1"/>
  <c r="D2408" i="15" s="1"/>
  <c r="Z2641" i="12"/>
  <c r="AB2641" i="12" s="1"/>
  <c r="C2408" i="14" s="1"/>
  <c r="C2408" i="15" s="1"/>
  <c r="F2642" i="12"/>
  <c r="I2407" i="14"/>
  <c r="H2407" i="14"/>
  <c r="Z2402" i="12"/>
  <c r="AB2402" i="12" s="1"/>
  <c r="C2178" i="14" s="1"/>
  <c r="C2178" i="15" s="1"/>
  <c r="F2403" i="12"/>
  <c r="P2402" i="12"/>
  <c r="AC2402" i="12" s="1"/>
  <c r="K2178" i="14" s="1"/>
  <c r="D2178" i="15" s="1"/>
  <c r="O1595" i="12"/>
  <c r="M1596" i="12"/>
  <c r="N1596" i="12" s="1"/>
  <c r="M801" i="12"/>
  <c r="N801" i="12" s="1"/>
  <c r="O800" i="12"/>
  <c r="AB505" i="12"/>
  <c r="C432" i="14" s="1"/>
  <c r="C432" i="15" s="1"/>
  <c r="H1569" i="14"/>
  <c r="M2007" i="12"/>
  <c r="N2007" i="12" s="1"/>
  <c r="O2006" i="12"/>
  <c r="H506" i="12"/>
  <c r="AA506" i="12"/>
  <c r="F1756" i="12"/>
  <c r="P1755" i="12"/>
  <c r="AC1755" i="12" s="1"/>
  <c r="K1570" i="14" s="1"/>
  <c r="D1570" i="15" s="1"/>
  <c r="Z1755" i="12"/>
  <c r="N1209" i="14"/>
  <c r="E1209" i="14"/>
  <c r="P1368" i="12"/>
  <c r="AC1368" i="12" s="1"/>
  <c r="K1209" i="14" s="1"/>
  <c r="D1209" i="15" s="1"/>
  <c r="F1369" i="12"/>
  <c r="AA1369" i="12" s="1"/>
  <c r="F1210" i="14" s="1"/>
  <c r="F1209" i="14"/>
  <c r="AB1368" i="12"/>
  <c r="C1209" i="14" s="1"/>
  <c r="C1209" i="15" s="1"/>
  <c r="H1375" i="14"/>
  <c r="I1375" i="14"/>
  <c r="N355" i="14"/>
  <c r="E355" i="14"/>
  <c r="H1038" i="12"/>
  <c r="AA1038" i="12"/>
  <c r="AB1954" i="12"/>
  <c r="C1754" i="14" s="1"/>
  <c r="C1754" i="15" s="1"/>
  <c r="E1754" i="14"/>
  <c r="N1754" i="14"/>
  <c r="F1545" i="12"/>
  <c r="P1544" i="12"/>
  <c r="AC1544" i="12" s="1"/>
  <c r="K1376" i="14" s="1"/>
  <c r="D1376" i="15" s="1"/>
  <c r="Z1544" i="12"/>
  <c r="I354" i="14"/>
  <c r="H354" i="14"/>
  <c r="J2030" i="14"/>
  <c r="A2031" i="14"/>
  <c r="M1248" i="12"/>
  <c r="N1248" i="12" s="1"/>
  <c r="O1247" i="12"/>
  <c r="M2454" i="12"/>
  <c r="N2454" i="12" s="1"/>
  <c r="O2453" i="12"/>
  <c r="F2408" i="14"/>
  <c r="F2178" i="14"/>
  <c r="E1066" i="12"/>
  <c r="G1066" i="12" s="1"/>
  <c r="Y520" i="12"/>
  <c r="E521" i="12"/>
  <c r="D656" i="14"/>
  <c r="G760" i="12"/>
  <c r="E1556" i="12"/>
  <c r="Y1555" i="12"/>
  <c r="G1225" i="12"/>
  <c r="Y1225" i="12" s="1"/>
  <c r="D1077" i="14" s="1"/>
  <c r="E2673" i="12"/>
  <c r="Y2672" i="12"/>
  <c r="E1780" i="12"/>
  <c r="Y1779" i="12"/>
  <c r="B1821" i="15"/>
  <c r="B1822" i="14"/>
  <c r="B2247" i="15"/>
  <c r="B2248" i="14"/>
  <c r="B1626" i="15"/>
  <c r="B1627" i="14"/>
  <c r="B2479" i="15"/>
  <c r="B2480" i="14"/>
  <c r="B832" i="14"/>
  <c r="B831" i="15"/>
  <c r="E1226" i="12"/>
  <c r="E1398" i="12"/>
  <c r="G1398" i="12" s="1"/>
  <c r="D575" i="14"/>
  <c r="D815" i="14"/>
  <c r="B966" i="15"/>
  <c r="B967" i="14"/>
  <c r="B1115" i="14"/>
  <c r="B1114" i="15"/>
  <c r="B1273" i="14"/>
  <c r="B1272" i="15"/>
  <c r="E2204" i="12"/>
  <c r="Y2203" i="12"/>
  <c r="E1986" i="12"/>
  <c r="Y1985" i="12"/>
  <c r="B2033" i="15"/>
  <c r="B2034" i="14"/>
  <c r="B1444" i="15"/>
  <c r="B1445" i="14"/>
  <c r="D1076" i="14"/>
  <c r="D1237" i="14"/>
  <c r="D576" i="14"/>
  <c r="E661" i="12"/>
  <c r="G661" i="12" s="1"/>
  <c r="G936" i="12"/>
  <c r="Y1397" i="12"/>
  <c r="J1828" i="14" l="1"/>
  <c r="A1829" i="14"/>
  <c r="J1121" i="14"/>
  <c r="A1122" i="14"/>
  <c r="J835" i="14"/>
  <c r="A836" i="14"/>
  <c r="F549" i="14"/>
  <c r="AB633" i="12"/>
  <c r="C549" i="14" s="1"/>
  <c r="C549" i="15" s="1"/>
  <c r="H754" i="12"/>
  <c r="A971" i="14"/>
  <c r="J970" i="14"/>
  <c r="A1276" i="14"/>
  <c r="J1275" i="14"/>
  <c r="J1632" i="14"/>
  <c r="A1633" i="14"/>
  <c r="A1447" i="14"/>
  <c r="J1446" i="14"/>
  <c r="E548" i="14"/>
  <c r="N548" i="14"/>
  <c r="AB632" i="12"/>
  <c r="C548" i="14" s="1"/>
  <c r="C548" i="15" s="1"/>
  <c r="A2486" i="14"/>
  <c r="J2485" i="14"/>
  <c r="J2251" i="14"/>
  <c r="A2252" i="14"/>
  <c r="Z633" i="12"/>
  <c r="P633" i="12"/>
  <c r="AC633" i="12" s="1"/>
  <c r="K549" i="14" s="1"/>
  <c r="D549" i="15" s="1"/>
  <c r="F634" i="12"/>
  <c r="AA634" i="12" s="1"/>
  <c r="N650" i="14"/>
  <c r="E650" i="14"/>
  <c r="AB753" i="12"/>
  <c r="C650" i="14" s="1"/>
  <c r="C650" i="15" s="1"/>
  <c r="F651" i="14"/>
  <c r="F2174" i="12"/>
  <c r="P2173" i="12"/>
  <c r="AC2173" i="12" s="1"/>
  <c r="K1960" i="14" s="1"/>
  <c r="D1960" i="15" s="1"/>
  <c r="Z2173" i="12"/>
  <c r="H903" i="12"/>
  <c r="N782" i="14"/>
  <c r="E782" i="14"/>
  <c r="AB902" i="12"/>
  <c r="C782" i="14" s="1"/>
  <c r="C782" i="15" s="1"/>
  <c r="I1959" i="14"/>
  <c r="H1959" i="14"/>
  <c r="H1047" i="14"/>
  <c r="I1047" i="14"/>
  <c r="H1369" i="12"/>
  <c r="F1197" i="12"/>
  <c r="AA1197" i="12" s="1"/>
  <c r="F1049" i="14" s="1"/>
  <c r="Z1196" i="12"/>
  <c r="P1196" i="12"/>
  <c r="AC1196" i="12" s="1"/>
  <c r="K1048" i="14" s="1"/>
  <c r="D1048" i="15" s="1"/>
  <c r="O2454" i="12"/>
  <c r="M2455" i="12"/>
  <c r="N2455" i="12" s="1"/>
  <c r="O1248" i="12"/>
  <c r="M1249" i="12"/>
  <c r="N1249" i="12" s="1"/>
  <c r="F1039" i="12"/>
  <c r="AA1039" i="12" s="1"/>
  <c r="P1038" i="12"/>
  <c r="AC1038" i="12" s="1"/>
  <c r="K903" i="14" s="1"/>
  <c r="D903" i="15" s="1"/>
  <c r="H1039" i="12"/>
  <c r="Z1038" i="12"/>
  <c r="AB1038" i="12" s="1"/>
  <c r="C903" i="14" s="1"/>
  <c r="C903" i="15" s="1"/>
  <c r="N1570" i="14"/>
  <c r="AB1755" i="12"/>
  <c r="C1570" i="14" s="1"/>
  <c r="C1570" i="15" s="1"/>
  <c r="E1570" i="14"/>
  <c r="AA1756" i="12"/>
  <c r="F1571" i="14" s="1"/>
  <c r="H1756" i="12"/>
  <c r="F507" i="12"/>
  <c r="P506" i="12"/>
  <c r="AC506" i="12" s="1"/>
  <c r="K433" i="14" s="1"/>
  <c r="D433" i="15" s="1"/>
  <c r="Z506" i="12"/>
  <c r="AB506" i="12" s="1"/>
  <c r="C433" i="14" s="1"/>
  <c r="C433" i="15" s="1"/>
  <c r="O2007" i="12"/>
  <c r="M2008" i="12"/>
  <c r="N2008" i="12" s="1"/>
  <c r="M802" i="12"/>
  <c r="N802" i="12" s="1"/>
  <c r="O801" i="12"/>
  <c r="O1596" i="12"/>
  <c r="M1597" i="12"/>
  <c r="N1597" i="12" s="1"/>
  <c r="N2178" i="14"/>
  <c r="E2178" i="14"/>
  <c r="E2408" i="14"/>
  <c r="N2408" i="14"/>
  <c r="F1755" i="14"/>
  <c r="O1797" i="12"/>
  <c r="M1798" i="12"/>
  <c r="N1798" i="12" s="1"/>
  <c r="M1420" i="12"/>
  <c r="N1420" i="12" s="1"/>
  <c r="O1419" i="12"/>
  <c r="Z417" i="12"/>
  <c r="P417" i="12"/>
  <c r="AC417" i="12" s="1"/>
  <c r="K356" i="14" s="1"/>
  <c r="D356" i="15" s="1"/>
  <c r="F418" i="12"/>
  <c r="AA418" i="12" s="1"/>
  <c r="I1209" i="14"/>
  <c r="I1208" i="14"/>
  <c r="H1208" i="14"/>
  <c r="H1209" i="14"/>
  <c r="M942" i="12"/>
  <c r="N942" i="12" s="1"/>
  <c r="O941" i="12"/>
  <c r="J2031" i="14"/>
  <c r="A2032" i="14"/>
  <c r="E1376" i="14"/>
  <c r="AB1544" i="12"/>
  <c r="C1376" i="14" s="1"/>
  <c r="C1376" i="15" s="1"/>
  <c r="N1376" i="14"/>
  <c r="AA1545" i="12"/>
  <c r="H1545" i="12"/>
  <c r="H1754" i="14"/>
  <c r="I1754" i="14"/>
  <c r="F903" i="14"/>
  <c r="H355" i="14"/>
  <c r="I355" i="14"/>
  <c r="F1370" i="12"/>
  <c r="Z1369" i="12"/>
  <c r="P1369" i="12"/>
  <c r="AC1369" i="12" s="1"/>
  <c r="K1210" i="14" s="1"/>
  <c r="D1210" i="15" s="1"/>
  <c r="F433" i="14"/>
  <c r="H2403" i="12"/>
  <c r="AA2403" i="12"/>
  <c r="F2179" i="14" s="1"/>
  <c r="H2642" i="12"/>
  <c r="AA2642" i="12"/>
  <c r="F2409" i="14" s="1"/>
  <c r="O2693" i="12"/>
  <c r="M2694" i="12"/>
  <c r="N2694" i="12" s="1"/>
  <c r="F1956" i="12"/>
  <c r="Z1955" i="12"/>
  <c r="AB1955" i="12" s="1"/>
  <c r="C1755" i="14" s="1"/>
  <c r="C1755" i="15" s="1"/>
  <c r="P1955" i="12"/>
  <c r="AC1955" i="12" s="1"/>
  <c r="K1755" i="14" s="1"/>
  <c r="D1755" i="15" s="1"/>
  <c r="M2224" i="12"/>
  <c r="N2224" i="12" s="1"/>
  <c r="O2223" i="12"/>
  <c r="H902" i="14"/>
  <c r="I902" i="14"/>
  <c r="F356" i="14"/>
  <c r="AB417" i="12"/>
  <c r="C356" i="14" s="1"/>
  <c r="C356" i="15" s="1"/>
  <c r="H432" i="14"/>
  <c r="I432" i="14"/>
  <c r="M1090" i="12"/>
  <c r="N1090" i="12" s="1"/>
  <c r="O1089" i="12"/>
  <c r="D447" i="14"/>
  <c r="G521" i="12"/>
  <c r="Y760" i="12"/>
  <c r="E761" i="12"/>
  <c r="G1556" i="12"/>
  <c r="Y1556" i="12" s="1"/>
  <c r="G2204" i="12"/>
  <c r="E2205" i="12" s="1"/>
  <c r="D1388" i="14"/>
  <c r="D1387" i="14"/>
  <c r="E662" i="12"/>
  <c r="Y661" i="12"/>
  <c r="D1785" i="14"/>
  <c r="D1990" i="14"/>
  <c r="B1273" i="15"/>
  <c r="B1274" i="14"/>
  <c r="B1115" i="15"/>
  <c r="B1116" i="14"/>
  <c r="E1067" i="12"/>
  <c r="Y1066" i="12"/>
  <c r="B832" i="15"/>
  <c r="B833" i="14"/>
  <c r="B2248" i="15"/>
  <c r="B2249" i="14"/>
  <c r="B1822" i="15"/>
  <c r="B1823" i="14"/>
  <c r="D1594" i="14"/>
  <c r="D2439" i="14"/>
  <c r="G1226" i="12"/>
  <c r="G1780" i="12"/>
  <c r="G2673" i="12"/>
  <c r="D1238" i="14"/>
  <c r="E937" i="12"/>
  <c r="G937" i="12" s="1"/>
  <c r="Y937" i="12" s="1"/>
  <c r="Y936" i="12"/>
  <c r="E2434" i="12"/>
  <c r="Y2433" i="12"/>
  <c r="B1446" i="14"/>
  <c r="B1445" i="15"/>
  <c r="B2035" i="14"/>
  <c r="B2034" i="15"/>
  <c r="B968" i="14"/>
  <c r="B967" i="15"/>
  <c r="E1399" i="12"/>
  <c r="B2480" i="15"/>
  <c r="B2481" i="14"/>
  <c r="B1628" i="14"/>
  <c r="B1627" i="15"/>
  <c r="G1986" i="12"/>
  <c r="Y1398" i="12"/>
  <c r="F550" i="14" l="1"/>
  <c r="A2253" i="14"/>
  <c r="J2252" i="14"/>
  <c r="J1633" i="14"/>
  <c r="A1634" i="14"/>
  <c r="H650" i="14"/>
  <c r="I650" i="14"/>
  <c r="H634" i="12"/>
  <c r="I548" i="14"/>
  <c r="H548" i="14"/>
  <c r="A972" i="14"/>
  <c r="J971" i="14"/>
  <c r="A837" i="14"/>
  <c r="J837" i="14" s="1"/>
  <c r="J836" i="14"/>
  <c r="A1830" i="14"/>
  <c r="J1829" i="14"/>
  <c r="J1447" i="14"/>
  <c r="A1448" i="14"/>
  <c r="J1276" i="14"/>
  <c r="A1277" i="14"/>
  <c r="A1123" i="14"/>
  <c r="J1122" i="14"/>
  <c r="N549" i="14"/>
  <c r="E549" i="14"/>
  <c r="I549" i="14" s="1"/>
  <c r="A2487" i="14"/>
  <c r="J2486" i="14"/>
  <c r="F755" i="12"/>
  <c r="AA755" i="12" s="1"/>
  <c r="P754" i="12"/>
  <c r="AC754" i="12" s="1"/>
  <c r="K651" i="14" s="1"/>
  <c r="D651" i="15" s="1"/>
  <c r="Z754" i="12"/>
  <c r="N1960" i="14"/>
  <c r="E1960" i="14"/>
  <c r="AB2173" i="12"/>
  <c r="C1960" i="14" s="1"/>
  <c r="C1960" i="15" s="1"/>
  <c r="AA2174" i="12"/>
  <c r="F1961" i="14" s="1"/>
  <c r="H2174" i="12"/>
  <c r="I782" i="14"/>
  <c r="H782" i="14"/>
  <c r="F904" i="12"/>
  <c r="AA904" i="12" s="1"/>
  <c r="F784" i="14" s="1"/>
  <c r="P903" i="12"/>
  <c r="AC903" i="12" s="1"/>
  <c r="K783" i="14" s="1"/>
  <c r="D783" i="15" s="1"/>
  <c r="Z903" i="12"/>
  <c r="H1197" i="12"/>
  <c r="AB1196" i="12"/>
  <c r="C1048" i="14" s="1"/>
  <c r="C1048" i="15" s="1"/>
  <c r="E1048" i="14"/>
  <c r="N1048" i="14"/>
  <c r="Y2204" i="12"/>
  <c r="D1991" i="14" s="1"/>
  <c r="H418" i="12"/>
  <c r="Z418" i="12" s="1"/>
  <c r="AB418" i="12" s="1"/>
  <c r="C357" i="14" s="1"/>
  <c r="C357" i="15" s="1"/>
  <c r="M1091" i="12"/>
  <c r="N1091" i="12" s="1"/>
  <c r="O1090" i="12"/>
  <c r="AA1956" i="12"/>
  <c r="F1756" i="14" s="1"/>
  <c r="H1956" i="12"/>
  <c r="F2643" i="12"/>
  <c r="P2642" i="12"/>
  <c r="AC2642" i="12" s="1"/>
  <c r="K2409" i="14" s="1"/>
  <c r="D2409" i="15" s="1"/>
  <c r="Z2642" i="12"/>
  <c r="F2404" i="12"/>
  <c r="P2403" i="12"/>
  <c r="AC2403" i="12" s="1"/>
  <c r="K2179" i="14" s="1"/>
  <c r="D2179" i="15" s="1"/>
  <c r="Z2403" i="12"/>
  <c r="N1210" i="14"/>
  <c r="AB1369" i="12"/>
  <c r="C1210" i="14" s="1"/>
  <c r="C1210" i="15" s="1"/>
  <c r="E1210" i="14"/>
  <c r="F1377" i="14"/>
  <c r="J2032" i="14"/>
  <c r="A2033" i="14"/>
  <c r="P418" i="12"/>
  <c r="AC418" i="12" s="1"/>
  <c r="K357" i="14" s="1"/>
  <c r="D357" i="15" s="1"/>
  <c r="O1798" i="12"/>
  <c r="M1799" i="12"/>
  <c r="N1799" i="12" s="1"/>
  <c r="I2178" i="14"/>
  <c r="H2178" i="14"/>
  <c r="O1597" i="12"/>
  <c r="M1598" i="12"/>
  <c r="N1598" i="12" s="1"/>
  <c r="M2009" i="12"/>
  <c r="N2009" i="12" s="1"/>
  <c r="O2008" i="12"/>
  <c r="N433" i="14"/>
  <c r="E433" i="14"/>
  <c r="H507" i="12"/>
  <c r="AA507" i="12"/>
  <c r="Z1039" i="12"/>
  <c r="AB1039" i="12" s="1"/>
  <c r="C904" i="14" s="1"/>
  <c r="C904" i="15" s="1"/>
  <c r="P1039" i="12"/>
  <c r="AC1039" i="12" s="1"/>
  <c r="K904" i="14" s="1"/>
  <c r="D904" i="15" s="1"/>
  <c r="F1040" i="12"/>
  <c r="F904" i="14"/>
  <c r="O2224" i="12"/>
  <c r="M2225" i="12"/>
  <c r="N2225" i="12" s="1"/>
  <c r="E1755" i="14"/>
  <c r="N1755" i="14"/>
  <c r="O2694" i="12"/>
  <c r="M2695" i="12"/>
  <c r="N2695" i="12" s="1"/>
  <c r="AA1370" i="12"/>
  <c r="F1211" i="14" s="1"/>
  <c r="H1370" i="12"/>
  <c r="Z1545" i="12"/>
  <c r="F1546" i="12"/>
  <c r="P1545" i="12"/>
  <c r="AC1545" i="12" s="1"/>
  <c r="K1377" i="14" s="1"/>
  <c r="D1377" i="15" s="1"/>
  <c r="H1376" i="14"/>
  <c r="I1376" i="14"/>
  <c r="M943" i="12"/>
  <c r="N943" i="12" s="1"/>
  <c r="O942" i="12"/>
  <c r="F357" i="14"/>
  <c r="N356" i="14"/>
  <c r="E356" i="14"/>
  <c r="O1420" i="12"/>
  <c r="M1421" i="12"/>
  <c r="N1421" i="12" s="1"/>
  <c r="H2408" i="14"/>
  <c r="I2408" i="14"/>
  <c r="M803" i="12"/>
  <c r="N803" i="12" s="1"/>
  <c r="O802" i="12"/>
  <c r="Z1756" i="12"/>
  <c r="F1757" i="12"/>
  <c r="AA1757" i="12" s="1"/>
  <c r="P1756" i="12"/>
  <c r="AC1756" i="12" s="1"/>
  <c r="K1571" i="14" s="1"/>
  <c r="D1571" i="15" s="1"/>
  <c r="H1757" i="12"/>
  <c r="I1570" i="14"/>
  <c r="H1570" i="14"/>
  <c r="E903" i="14"/>
  <c r="N903" i="14"/>
  <c r="O1249" i="12"/>
  <c r="M1250" i="12"/>
  <c r="N1250" i="12" s="1"/>
  <c r="M2456" i="12"/>
  <c r="N2456" i="12" s="1"/>
  <c r="O2455" i="12"/>
  <c r="E522" i="12"/>
  <c r="Y521" i="12"/>
  <c r="E1557" i="12"/>
  <c r="G1557" i="12" s="1"/>
  <c r="Y1557" i="12" s="1"/>
  <c r="D657" i="14"/>
  <c r="G761" i="12"/>
  <c r="G2434" i="12"/>
  <c r="Y2434" i="12" s="1"/>
  <c r="G1399" i="12"/>
  <c r="G1067" i="12"/>
  <c r="Y1067" i="12" s="1"/>
  <c r="D932" i="14" s="1"/>
  <c r="D817" i="14"/>
  <c r="D2210" i="14"/>
  <c r="D1239" i="14"/>
  <c r="E1987" i="12"/>
  <c r="Y1986" i="12"/>
  <c r="B1628" i="15"/>
  <c r="B1629" i="14"/>
  <c r="E1781" i="12"/>
  <c r="G1781" i="12" s="1"/>
  <c r="Y1781" i="12" s="1"/>
  <c r="Y1780" i="12"/>
  <c r="E1227" i="12"/>
  <c r="G1227" i="12" s="1"/>
  <c r="Y1227" i="12" s="1"/>
  <c r="Y1226" i="12"/>
  <c r="B1823" i="15"/>
  <c r="B1824" i="14"/>
  <c r="B2249" i="15"/>
  <c r="B2250" i="14"/>
  <c r="B834" i="14"/>
  <c r="B833" i="15"/>
  <c r="G662" i="12"/>
  <c r="B2482" i="14"/>
  <c r="B2481" i="15"/>
  <c r="E1400" i="12"/>
  <c r="B969" i="14"/>
  <c r="B968" i="15"/>
  <c r="B2035" i="15"/>
  <c r="B2036" i="14"/>
  <c r="B1446" i="15"/>
  <c r="B1447" i="14"/>
  <c r="D2209" i="14"/>
  <c r="D816" i="14"/>
  <c r="E938" i="12"/>
  <c r="G938" i="12" s="1"/>
  <c r="Y938" i="12" s="1"/>
  <c r="E2674" i="12"/>
  <c r="Y2673" i="12"/>
  <c r="D931" i="14"/>
  <c r="B1116" i="15"/>
  <c r="B1117" i="14"/>
  <c r="B1274" i="15"/>
  <c r="B1275" i="14"/>
  <c r="D577" i="14"/>
  <c r="Y1399" i="12"/>
  <c r="G2205" i="12"/>
  <c r="J1277" i="14" l="1"/>
  <c r="A1278" i="14"/>
  <c r="E2435" i="12"/>
  <c r="G2435" i="12" s="1"/>
  <c r="N651" i="14"/>
  <c r="E651" i="14"/>
  <c r="AB754" i="12"/>
  <c r="C651" i="14" s="1"/>
  <c r="C651" i="15" s="1"/>
  <c r="F652" i="14"/>
  <c r="J1830" i="14"/>
  <c r="A1831" i="14"/>
  <c r="A973" i="14"/>
  <c r="J972" i="14"/>
  <c r="A2254" i="14"/>
  <c r="J2253" i="14"/>
  <c r="A1449" i="14"/>
  <c r="J1448" i="14"/>
  <c r="J1634" i="14"/>
  <c r="A1635" i="14"/>
  <c r="E1068" i="12"/>
  <c r="G1068" i="12" s="1"/>
  <c r="E1069" i="12" s="1"/>
  <c r="G1069" i="12" s="1"/>
  <c r="Y1069" i="12" s="1"/>
  <c r="H904" i="12"/>
  <c r="Z904" i="12" s="1"/>
  <c r="H755" i="12"/>
  <c r="J2487" i="14"/>
  <c r="A2488" i="14"/>
  <c r="J1123" i="14"/>
  <c r="A1124" i="14"/>
  <c r="H549" i="14"/>
  <c r="Z634" i="12"/>
  <c r="P634" i="12"/>
  <c r="AC634" i="12" s="1"/>
  <c r="K550" i="14" s="1"/>
  <c r="D550" i="15" s="1"/>
  <c r="F635" i="12"/>
  <c r="AA635" i="12" s="1"/>
  <c r="N783" i="14"/>
  <c r="E783" i="14"/>
  <c r="AB903" i="12"/>
  <c r="C783" i="14" s="1"/>
  <c r="C783" i="15" s="1"/>
  <c r="P2174" i="12"/>
  <c r="AC2174" i="12" s="1"/>
  <c r="K1961" i="14" s="1"/>
  <c r="D1961" i="15" s="1"/>
  <c r="Z2174" i="12"/>
  <c r="F2175" i="12"/>
  <c r="AB904" i="12"/>
  <c r="C784" i="14" s="1"/>
  <c r="C784" i="15" s="1"/>
  <c r="E784" i="14"/>
  <c r="N784" i="14"/>
  <c r="P904" i="12"/>
  <c r="AC904" i="12" s="1"/>
  <c r="K784" i="14" s="1"/>
  <c r="D784" i="15" s="1"/>
  <c r="F905" i="12"/>
  <c r="AA905" i="12" s="1"/>
  <c r="F785" i="14" s="1"/>
  <c r="I1960" i="14"/>
  <c r="H1960" i="14"/>
  <c r="I1048" i="14"/>
  <c r="H1048" i="14"/>
  <c r="Z1197" i="12"/>
  <c r="P1197" i="12"/>
  <c r="AC1197" i="12" s="1"/>
  <c r="K1049" i="14" s="1"/>
  <c r="D1049" i="15" s="1"/>
  <c r="F1198" i="12"/>
  <c r="F419" i="12"/>
  <c r="M1422" i="12"/>
  <c r="N1422" i="12" s="1"/>
  <c r="O1421" i="12"/>
  <c r="O2456" i="12"/>
  <c r="M2457" i="12"/>
  <c r="N2457" i="12" s="1"/>
  <c r="I903" i="14"/>
  <c r="H903" i="14"/>
  <c r="N1571" i="14"/>
  <c r="E1571" i="14"/>
  <c r="AB1756" i="12"/>
  <c r="C1571" i="14" s="1"/>
  <c r="C1571" i="15" s="1"/>
  <c r="M804" i="12"/>
  <c r="N804" i="12" s="1"/>
  <c r="O803" i="12"/>
  <c r="H356" i="14"/>
  <c r="I356" i="14"/>
  <c r="N1377" i="14"/>
  <c r="E1377" i="14"/>
  <c r="I1755" i="14"/>
  <c r="H1755" i="14"/>
  <c r="Z507" i="12"/>
  <c r="F508" i="12"/>
  <c r="AA508" i="12" s="1"/>
  <c r="P507" i="12"/>
  <c r="AC507" i="12" s="1"/>
  <c r="K434" i="14" s="1"/>
  <c r="D434" i="15" s="1"/>
  <c r="O2009" i="12"/>
  <c r="M2010" i="12"/>
  <c r="N2010" i="12" s="1"/>
  <c r="J2033" i="14"/>
  <c r="A2034" i="14"/>
  <c r="I1210" i="14"/>
  <c r="H1210" i="14"/>
  <c r="N2409" i="14"/>
  <c r="E2409" i="14"/>
  <c r="AB2642" i="12"/>
  <c r="C2409" i="14" s="1"/>
  <c r="C2409" i="15" s="1"/>
  <c r="H2643" i="12"/>
  <c r="AA2643" i="12"/>
  <c r="F2410" i="14" s="1"/>
  <c r="M1092" i="12"/>
  <c r="N1092" i="12" s="1"/>
  <c r="O1091" i="12"/>
  <c r="M1251" i="12"/>
  <c r="N1251" i="12" s="1"/>
  <c r="O1250" i="12"/>
  <c r="Z1757" i="12"/>
  <c r="F1758" i="12"/>
  <c r="P1757" i="12"/>
  <c r="AC1757" i="12" s="1"/>
  <c r="K1572" i="14" s="1"/>
  <c r="D1572" i="15" s="1"/>
  <c r="F1572" i="14"/>
  <c r="AB1757" i="12"/>
  <c r="C1572" i="14" s="1"/>
  <c r="C1572" i="15" s="1"/>
  <c r="O943" i="12"/>
  <c r="M944" i="12"/>
  <c r="N944" i="12" s="1"/>
  <c r="AA1546" i="12"/>
  <c r="F1378" i="14" s="1"/>
  <c r="H1546" i="12"/>
  <c r="F1371" i="12"/>
  <c r="Z1370" i="12"/>
  <c r="P1370" i="12"/>
  <c r="AC1370" i="12" s="1"/>
  <c r="K1211" i="14" s="1"/>
  <c r="D1211" i="15" s="1"/>
  <c r="M2696" i="12"/>
  <c r="N2696" i="12" s="1"/>
  <c r="O2695" i="12"/>
  <c r="O2225" i="12"/>
  <c r="M2226" i="12"/>
  <c r="N2226" i="12" s="1"/>
  <c r="AA1040" i="12"/>
  <c r="H1040" i="12"/>
  <c r="E904" i="14"/>
  <c r="N904" i="14"/>
  <c r="F434" i="14"/>
  <c r="AB507" i="12"/>
  <c r="C434" i="14" s="1"/>
  <c r="C434" i="15" s="1"/>
  <c r="H433" i="14"/>
  <c r="I433" i="14"/>
  <c r="O1598" i="12"/>
  <c r="M1599" i="12"/>
  <c r="N1599" i="12" s="1"/>
  <c r="O1799" i="12"/>
  <c r="M1800" i="12"/>
  <c r="N1800" i="12" s="1"/>
  <c r="N357" i="14"/>
  <c r="E357" i="14"/>
  <c r="I357" i="14" s="1"/>
  <c r="N2179" i="14"/>
  <c r="AB2403" i="12"/>
  <c r="C2179" i="14" s="1"/>
  <c r="C2179" i="15" s="1"/>
  <c r="E2179" i="14"/>
  <c r="AA2404" i="12"/>
  <c r="F2180" i="14" s="1"/>
  <c r="H2404" i="12"/>
  <c r="F1957" i="12"/>
  <c r="Z1956" i="12"/>
  <c r="P1956" i="12"/>
  <c r="AC1956" i="12" s="1"/>
  <c r="K1756" i="14" s="1"/>
  <c r="D1756" i="15" s="1"/>
  <c r="AB1545" i="12"/>
  <c r="C1377" i="14" s="1"/>
  <c r="C1377" i="15" s="1"/>
  <c r="E1558" i="12"/>
  <c r="G1558" i="12" s="1"/>
  <c r="D448" i="14"/>
  <c r="G522" i="12"/>
  <c r="E762" i="12"/>
  <c r="Y761" i="12"/>
  <c r="G1987" i="12"/>
  <c r="Y1987" i="12" s="1"/>
  <c r="D1389" i="14"/>
  <c r="D1079" i="14"/>
  <c r="D1240" i="14"/>
  <c r="D2440" i="14"/>
  <c r="D818" i="14"/>
  <c r="E939" i="12"/>
  <c r="G939" i="12" s="1"/>
  <c r="Y939" i="12" s="1"/>
  <c r="E2436" i="12"/>
  <c r="B1448" i="14"/>
  <c r="B1447" i="15"/>
  <c r="B2036" i="15"/>
  <c r="B2037" i="14"/>
  <c r="B970" i="14"/>
  <c r="B969" i="15"/>
  <c r="B2250" i="15"/>
  <c r="B2251" i="14"/>
  <c r="B1824" i="15"/>
  <c r="B1825" i="14"/>
  <c r="E1782" i="12"/>
  <c r="B1629" i="15"/>
  <c r="B1630" i="14"/>
  <c r="D1786" i="14"/>
  <c r="G1400" i="12"/>
  <c r="E2206" i="12"/>
  <c r="G2206" i="12" s="1"/>
  <c r="Y2206" i="12" s="1"/>
  <c r="Y2205" i="12"/>
  <c r="B1275" i="15"/>
  <c r="B1276" i="14"/>
  <c r="B1117" i="15"/>
  <c r="B1118" i="14"/>
  <c r="B2482" i="15"/>
  <c r="B2483" i="14"/>
  <c r="E663" i="12"/>
  <c r="G663" i="12" s="1"/>
  <c r="Y663" i="12" s="1"/>
  <c r="Y662" i="12"/>
  <c r="B834" i="15"/>
  <c r="B835" i="14"/>
  <c r="D1078" i="14"/>
  <c r="E1228" i="12"/>
  <c r="D1595" i="14"/>
  <c r="D1596" i="14"/>
  <c r="D1787" i="14"/>
  <c r="G2674" i="12"/>
  <c r="Y2435" i="12"/>
  <c r="F551" i="14" l="1"/>
  <c r="A1832" i="14"/>
  <c r="J1831" i="14"/>
  <c r="A1125" i="14"/>
  <c r="J1124" i="14"/>
  <c r="F756" i="12"/>
  <c r="AA756" i="12" s="1"/>
  <c r="P755" i="12"/>
  <c r="AC755" i="12" s="1"/>
  <c r="K652" i="14" s="1"/>
  <c r="D652" i="15" s="1"/>
  <c r="Z755" i="12"/>
  <c r="J1635" i="14"/>
  <c r="A1636" i="14"/>
  <c r="A1450" i="14"/>
  <c r="J1449" i="14"/>
  <c r="I651" i="14"/>
  <c r="H651" i="14"/>
  <c r="H905" i="12"/>
  <c r="F906" i="12" s="1"/>
  <c r="AA906" i="12" s="1"/>
  <c r="H784" i="14"/>
  <c r="E550" i="14"/>
  <c r="N550" i="14"/>
  <c r="AB634" i="12"/>
  <c r="C550" i="14" s="1"/>
  <c r="C550" i="15" s="1"/>
  <c r="A1279" i="14"/>
  <c r="J1278" i="14"/>
  <c r="E1988" i="12"/>
  <c r="H635" i="12"/>
  <c r="J2488" i="14"/>
  <c r="A2489" i="14"/>
  <c r="J2254" i="14"/>
  <c r="A2255" i="14"/>
  <c r="J973" i="14"/>
  <c r="A974" i="14"/>
  <c r="E1961" i="14"/>
  <c r="N1961" i="14"/>
  <c r="AB2174" i="12"/>
  <c r="C1961" i="14" s="1"/>
  <c r="C1961" i="15" s="1"/>
  <c r="Z905" i="12"/>
  <c r="H2175" i="12"/>
  <c r="AA2175" i="12"/>
  <c r="F1962" i="14" s="1"/>
  <c r="I783" i="14"/>
  <c r="H783" i="14"/>
  <c r="I784" i="14"/>
  <c r="H1198" i="12"/>
  <c r="AA1198" i="12"/>
  <c r="F1050" i="14" s="1"/>
  <c r="E1049" i="14"/>
  <c r="N1049" i="14"/>
  <c r="AB1197" i="12"/>
  <c r="C1049" i="14" s="1"/>
  <c r="C1049" i="15" s="1"/>
  <c r="AA419" i="12"/>
  <c r="F358" i="14" s="1"/>
  <c r="H419" i="12"/>
  <c r="N1756" i="14"/>
  <c r="AB1956" i="12"/>
  <c r="C1756" i="14" s="1"/>
  <c r="C1756" i="15" s="1"/>
  <c r="E1756" i="14"/>
  <c r="P2404" i="12"/>
  <c r="AC2404" i="12" s="1"/>
  <c r="K2180" i="14" s="1"/>
  <c r="D2180" i="15" s="1"/>
  <c r="Z2404" i="12"/>
  <c r="F2405" i="12"/>
  <c r="H2179" i="14"/>
  <c r="I2179" i="14"/>
  <c r="F905" i="14"/>
  <c r="O2696" i="12"/>
  <c r="M2697" i="12"/>
  <c r="N2697" i="12" s="1"/>
  <c r="AB1370" i="12"/>
  <c r="C1211" i="14" s="1"/>
  <c r="C1211" i="15" s="1"/>
  <c r="E1211" i="14"/>
  <c r="N1211" i="14"/>
  <c r="Z1546" i="12"/>
  <c r="F1547" i="12"/>
  <c r="P1546" i="12"/>
  <c r="AC1546" i="12" s="1"/>
  <c r="K1378" i="14" s="1"/>
  <c r="D1378" i="15" s="1"/>
  <c r="O944" i="12"/>
  <c r="M945" i="12"/>
  <c r="N945" i="12" s="1"/>
  <c r="N1572" i="14"/>
  <c r="E1572" i="14"/>
  <c r="H1572" i="14" s="1"/>
  <c r="M1252" i="12"/>
  <c r="N1252" i="12" s="1"/>
  <c r="O1251" i="12"/>
  <c r="M2011" i="12"/>
  <c r="N2011" i="12" s="1"/>
  <c r="O2010" i="12"/>
  <c r="F435" i="14"/>
  <c r="O804" i="12"/>
  <c r="M805" i="12"/>
  <c r="M806" i="12" s="1"/>
  <c r="I1572" i="14"/>
  <c r="H1571" i="14"/>
  <c r="I1571" i="14"/>
  <c r="O2457" i="12"/>
  <c r="M2458" i="12"/>
  <c r="N2458" i="12" s="1"/>
  <c r="M1423" i="12"/>
  <c r="N1423" i="12" s="1"/>
  <c r="O1422" i="12"/>
  <c r="I904" i="14"/>
  <c r="H904" i="14"/>
  <c r="H1957" i="12"/>
  <c r="AA1957" i="12"/>
  <c r="F1757" i="14" s="1"/>
  <c r="M1801" i="12"/>
  <c r="N1801" i="12" s="1"/>
  <c r="O1800" i="12"/>
  <c r="M1600" i="12"/>
  <c r="N1600" i="12" s="1"/>
  <c r="O1599" i="12"/>
  <c r="Z1040" i="12"/>
  <c r="AB1040" i="12" s="1"/>
  <c r="C905" i="14" s="1"/>
  <c r="C905" i="15" s="1"/>
  <c r="F1041" i="12"/>
  <c r="AA1041" i="12" s="1"/>
  <c r="F906" i="14" s="1"/>
  <c r="P1040" i="12"/>
  <c r="AC1040" i="12" s="1"/>
  <c r="K905" i="14" s="1"/>
  <c r="D905" i="15" s="1"/>
  <c r="O2226" i="12"/>
  <c r="M2227" i="12"/>
  <c r="N2227" i="12" s="1"/>
  <c r="AA1371" i="12"/>
  <c r="H1371" i="12"/>
  <c r="AA1758" i="12"/>
  <c r="F1573" i="14" s="1"/>
  <c r="H1758" i="12"/>
  <c r="O1092" i="12"/>
  <c r="M1093" i="12"/>
  <c r="N1093" i="12" s="1"/>
  <c r="F2644" i="12"/>
  <c r="P2643" i="12"/>
  <c r="AC2643" i="12" s="1"/>
  <c r="K2410" i="14" s="1"/>
  <c r="D2410" i="15" s="1"/>
  <c r="Z2643" i="12"/>
  <c r="I2409" i="14"/>
  <c r="H2409" i="14"/>
  <c r="A2035" i="14"/>
  <c r="J2034" i="14"/>
  <c r="N434" i="14"/>
  <c r="E434" i="14"/>
  <c r="I1377" i="14"/>
  <c r="H1377" i="14"/>
  <c r="H508" i="12"/>
  <c r="H357" i="14"/>
  <c r="Y1068" i="12"/>
  <c r="D933" i="14" s="1"/>
  <c r="E523" i="12"/>
  <c r="Y522" i="12"/>
  <c r="G762" i="12"/>
  <c r="E763" i="12" s="1"/>
  <c r="D658" i="14"/>
  <c r="G1988" i="12"/>
  <c r="Y1988" i="12" s="1"/>
  <c r="G1782" i="12"/>
  <c r="Y1782" i="12" s="1"/>
  <c r="D1597" i="14" s="1"/>
  <c r="Y1558" i="12"/>
  <c r="E1559" i="12"/>
  <c r="D579" i="14"/>
  <c r="Y664" i="12"/>
  <c r="D819" i="14"/>
  <c r="D934" i="14"/>
  <c r="E2675" i="12"/>
  <c r="G2675" i="12" s="1"/>
  <c r="Y2674" i="12"/>
  <c r="E664" i="12"/>
  <c r="B1118" i="15"/>
  <c r="B1119" i="14"/>
  <c r="B1277" i="14"/>
  <c r="B1276" i="15"/>
  <c r="E2207" i="12"/>
  <c r="E1401" i="12"/>
  <c r="Y1400" i="12"/>
  <c r="B970" i="15"/>
  <c r="B971" i="14"/>
  <c r="B1448" i="15"/>
  <c r="B1449" i="14"/>
  <c r="G1228" i="12"/>
  <c r="D2211" i="14"/>
  <c r="D1788" i="14"/>
  <c r="B836" i="14"/>
  <c r="B835" i="15"/>
  <c r="D578" i="14"/>
  <c r="B2484" i="14"/>
  <c r="B2483" i="15"/>
  <c r="D1992" i="14"/>
  <c r="D1993" i="14"/>
  <c r="B1630" i="15"/>
  <c r="B1631" i="14"/>
  <c r="E1783" i="12"/>
  <c r="B1826" i="14"/>
  <c r="B1825" i="15"/>
  <c r="B2251" i="15"/>
  <c r="B2252" i="14"/>
  <c r="B2037" i="15"/>
  <c r="B2038" i="14"/>
  <c r="E940" i="12"/>
  <c r="G940" i="12" s="1"/>
  <c r="Y940" i="12" s="1"/>
  <c r="E1070" i="12"/>
  <c r="G1070" i="12" s="1"/>
  <c r="G2436" i="12"/>
  <c r="P905" i="12" l="1"/>
  <c r="AC905" i="12" s="1"/>
  <c r="K785" i="14" s="1"/>
  <c r="D785" i="15" s="1"/>
  <c r="J974" i="14"/>
  <c r="A975" i="14"/>
  <c r="J2489" i="14"/>
  <c r="A2490" i="14"/>
  <c r="N652" i="14"/>
  <c r="E652" i="14"/>
  <c r="AB755" i="12"/>
  <c r="C652" i="14" s="1"/>
  <c r="C652" i="15" s="1"/>
  <c r="F653" i="14"/>
  <c r="A1833" i="14"/>
  <c r="J1832" i="14"/>
  <c r="H1041" i="12"/>
  <c r="H550" i="14"/>
  <c r="I550" i="14"/>
  <c r="A1451" i="14"/>
  <c r="J1450" i="14"/>
  <c r="J2255" i="14"/>
  <c r="A2256" i="14"/>
  <c r="F636" i="12"/>
  <c r="AA636" i="12" s="1"/>
  <c r="P635" i="12"/>
  <c r="AC635" i="12" s="1"/>
  <c r="K551" i="14" s="1"/>
  <c r="D551" i="15" s="1"/>
  <c r="Z635" i="12"/>
  <c r="A1280" i="14"/>
  <c r="J1279" i="14"/>
  <c r="J1636" i="14"/>
  <c r="A1637" i="14"/>
  <c r="H756" i="12"/>
  <c r="J1125" i="14"/>
  <c r="A1126" i="14"/>
  <c r="F786" i="14"/>
  <c r="H1961" i="14"/>
  <c r="I1961" i="14"/>
  <c r="H906" i="12"/>
  <c r="F2176" i="12"/>
  <c r="P2175" i="12"/>
  <c r="AC2175" i="12" s="1"/>
  <c r="K1962" i="14" s="1"/>
  <c r="D1962" i="15" s="1"/>
  <c r="Z2175" i="12"/>
  <c r="N785" i="14"/>
  <c r="E785" i="14"/>
  <c r="AB905" i="12"/>
  <c r="C785" i="14" s="1"/>
  <c r="C785" i="15" s="1"/>
  <c r="H1049" i="14"/>
  <c r="I1049" i="14"/>
  <c r="Z1198" i="12"/>
  <c r="AB1198" i="12" s="1"/>
  <c r="C1050" i="14" s="1"/>
  <c r="C1050" i="15" s="1"/>
  <c r="P1198" i="12"/>
  <c r="AC1198" i="12" s="1"/>
  <c r="K1050" i="14" s="1"/>
  <c r="D1050" i="15" s="1"/>
  <c r="F1199" i="12"/>
  <c r="P419" i="12"/>
  <c r="AC419" i="12" s="1"/>
  <c r="K358" i="14" s="1"/>
  <c r="D358" i="15" s="1"/>
  <c r="F420" i="12"/>
  <c r="Z419" i="12"/>
  <c r="Y762" i="12"/>
  <c r="Z508" i="12"/>
  <c r="F509" i="12"/>
  <c r="P508" i="12"/>
  <c r="AC508" i="12" s="1"/>
  <c r="K435" i="14" s="1"/>
  <c r="D435" i="15" s="1"/>
  <c r="A2036" i="14"/>
  <c r="J2035" i="14"/>
  <c r="M1094" i="12"/>
  <c r="N1094" i="12" s="1"/>
  <c r="O1093" i="12"/>
  <c r="F1759" i="12"/>
  <c r="AA1759" i="12" s="1"/>
  <c r="P1758" i="12"/>
  <c r="AC1758" i="12" s="1"/>
  <c r="K1573" i="14" s="1"/>
  <c r="D1573" i="15" s="1"/>
  <c r="Z1758" i="12"/>
  <c r="F1372" i="12"/>
  <c r="Z1371" i="12"/>
  <c r="P1371" i="12"/>
  <c r="AC1371" i="12" s="1"/>
  <c r="K1212" i="14" s="1"/>
  <c r="D1212" i="15" s="1"/>
  <c r="O2227" i="12"/>
  <c r="M2228" i="12"/>
  <c r="N2228" i="12" s="1"/>
  <c r="F1042" i="12"/>
  <c r="Z1041" i="12"/>
  <c r="P1041" i="12"/>
  <c r="AC1041" i="12" s="1"/>
  <c r="K906" i="14" s="1"/>
  <c r="D906" i="15" s="1"/>
  <c r="M1253" i="12"/>
  <c r="N1253" i="12" s="1"/>
  <c r="O1252" i="12"/>
  <c r="AA1547" i="12"/>
  <c r="F1379" i="14" s="1"/>
  <c r="H1547" i="12"/>
  <c r="AB2404" i="12"/>
  <c r="C2180" i="14" s="1"/>
  <c r="C2180" i="15" s="1"/>
  <c r="E2180" i="14"/>
  <c r="N2180" i="14"/>
  <c r="H1756" i="14"/>
  <c r="I1756" i="14"/>
  <c r="N805" i="12"/>
  <c r="O805" i="12" s="1"/>
  <c r="H434" i="14"/>
  <c r="I434" i="14"/>
  <c r="N2410" i="14"/>
  <c r="AB2643" i="12"/>
  <c r="C2410" i="14" s="1"/>
  <c r="C2410" i="15" s="1"/>
  <c r="E2410" i="14"/>
  <c r="H2644" i="12"/>
  <c r="AA2644" i="12"/>
  <c r="F2411" i="14" s="1"/>
  <c r="AB1371" i="12"/>
  <c r="C1212" i="14" s="1"/>
  <c r="C1212" i="15" s="1"/>
  <c r="F1212" i="14"/>
  <c r="N905" i="14"/>
  <c r="E905" i="14"/>
  <c r="M1601" i="12"/>
  <c r="N1601" i="12" s="1"/>
  <c r="O1600" i="12"/>
  <c r="O1801" i="12"/>
  <c r="M1802" i="12"/>
  <c r="N1802" i="12" s="1"/>
  <c r="F1958" i="12"/>
  <c r="Z1957" i="12"/>
  <c r="P1957" i="12"/>
  <c r="AC1957" i="12" s="1"/>
  <c r="K1757" i="14" s="1"/>
  <c r="D1757" i="15" s="1"/>
  <c r="M1424" i="12"/>
  <c r="N1424" i="12" s="1"/>
  <c r="O1423" i="12"/>
  <c r="M2459" i="12"/>
  <c r="N2459" i="12" s="1"/>
  <c r="O2458" i="12"/>
  <c r="O2011" i="12"/>
  <c r="M2012" i="12"/>
  <c r="N2012" i="12" s="1"/>
  <c r="O945" i="12"/>
  <c r="M946" i="12"/>
  <c r="N946" i="12" s="1"/>
  <c r="AB1546" i="12"/>
  <c r="C1378" i="14" s="1"/>
  <c r="C1378" i="15" s="1"/>
  <c r="E1378" i="14"/>
  <c r="N1378" i="14"/>
  <c r="H1211" i="14"/>
  <c r="I1211" i="14"/>
  <c r="M2698" i="12"/>
  <c r="N2698" i="12" s="1"/>
  <c r="O2697" i="12"/>
  <c r="AA2405" i="12"/>
  <c r="F2181" i="14" s="1"/>
  <c r="H2405" i="12"/>
  <c r="E1989" i="12"/>
  <c r="G1989" i="12" s="1"/>
  <c r="G763" i="12"/>
  <c r="Y763" i="12" s="1"/>
  <c r="D449" i="14"/>
  <c r="G523" i="12"/>
  <c r="D659" i="14"/>
  <c r="E764" i="12"/>
  <c r="G1783" i="12"/>
  <c r="Y1783" i="12" s="1"/>
  <c r="D1598" i="14" s="1"/>
  <c r="D1390" i="14"/>
  <c r="G1559" i="12"/>
  <c r="G1401" i="12"/>
  <c r="Y1401" i="12" s="1"/>
  <c r="D820" i="14"/>
  <c r="E1071" i="12"/>
  <c r="B2252" i="15"/>
  <c r="B2253" i="14"/>
  <c r="B1631" i="15"/>
  <c r="B1632" i="14"/>
  <c r="D1241" i="14"/>
  <c r="B1278" i="14"/>
  <c r="B1277" i="15"/>
  <c r="D2441" i="14"/>
  <c r="E2676" i="12"/>
  <c r="Y1070" i="12"/>
  <c r="G2207" i="12"/>
  <c r="E2437" i="12"/>
  <c r="Y2436" i="12"/>
  <c r="E941" i="12"/>
  <c r="G941" i="12" s="1"/>
  <c r="B2038" i="15"/>
  <c r="B2039" i="14"/>
  <c r="B1826" i="15"/>
  <c r="B1827" i="14"/>
  <c r="E1784" i="12"/>
  <c r="B2485" i="14"/>
  <c r="B2484" i="15"/>
  <c r="B837" i="14"/>
  <c r="B836" i="15"/>
  <c r="E1229" i="12"/>
  <c r="Y1228" i="12"/>
  <c r="B1450" i="14"/>
  <c r="B1449" i="15"/>
  <c r="B972" i="14"/>
  <c r="B971" i="15"/>
  <c r="B1119" i="15"/>
  <c r="B1120" i="14"/>
  <c r="Y2675" i="12"/>
  <c r="D580" i="14"/>
  <c r="A1638" i="14" l="1"/>
  <c r="J1637" i="14"/>
  <c r="E551" i="14"/>
  <c r="N551" i="14"/>
  <c r="AB635" i="12"/>
  <c r="C551" i="14" s="1"/>
  <c r="C551" i="15" s="1"/>
  <c r="F552" i="14"/>
  <c r="J1833" i="14"/>
  <c r="A1834" i="14"/>
  <c r="I652" i="14"/>
  <c r="H652" i="14"/>
  <c r="J975" i="14"/>
  <c r="A976" i="14"/>
  <c r="A1127" i="14"/>
  <c r="J1126" i="14"/>
  <c r="A2257" i="14"/>
  <c r="J2256" i="14"/>
  <c r="J1451" i="14"/>
  <c r="A1452" i="14"/>
  <c r="P756" i="12"/>
  <c r="AC756" i="12" s="1"/>
  <c r="K653" i="14" s="1"/>
  <c r="D653" i="15" s="1"/>
  <c r="F757" i="12"/>
  <c r="AA757" i="12" s="1"/>
  <c r="Z756" i="12"/>
  <c r="J1280" i="14"/>
  <c r="A1281" i="14"/>
  <c r="H636" i="12"/>
  <c r="J2490" i="14"/>
  <c r="A2491" i="14"/>
  <c r="Z906" i="12"/>
  <c r="F907" i="12"/>
  <c r="AA907" i="12" s="1"/>
  <c r="P906" i="12"/>
  <c r="AC906" i="12" s="1"/>
  <c r="K786" i="14" s="1"/>
  <c r="D786" i="15" s="1"/>
  <c r="I785" i="14"/>
  <c r="H785" i="14"/>
  <c r="N1962" i="14"/>
  <c r="E1962" i="14"/>
  <c r="AB2175" i="12"/>
  <c r="C1962" i="14" s="1"/>
  <c r="C1962" i="15" s="1"/>
  <c r="H2176" i="12"/>
  <c r="AA2176" i="12"/>
  <c r="F1963" i="14" s="1"/>
  <c r="H1199" i="12"/>
  <c r="AA1199" i="12"/>
  <c r="F1051" i="14" s="1"/>
  <c r="E1050" i="14"/>
  <c r="N1050" i="14"/>
  <c r="E358" i="14"/>
  <c r="N358" i="14"/>
  <c r="AA420" i="12"/>
  <c r="H420" i="12"/>
  <c r="E1402" i="12"/>
  <c r="G1402" i="12" s="1"/>
  <c r="Y1402" i="12" s="1"/>
  <c r="H1759" i="12"/>
  <c r="Z1759" i="12" s="1"/>
  <c r="AB419" i="12"/>
  <c r="C358" i="14" s="1"/>
  <c r="C358" i="15" s="1"/>
  <c r="F2406" i="12"/>
  <c r="P2405" i="12"/>
  <c r="AC2405" i="12" s="1"/>
  <c r="K2181" i="14" s="1"/>
  <c r="D2181" i="15" s="1"/>
  <c r="Z2405" i="12"/>
  <c r="AA1958" i="12"/>
  <c r="F1758" i="14" s="1"/>
  <c r="H1958" i="12"/>
  <c r="M1602" i="12"/>
  <c r="N1602" i="12" s="1"/>
  <c r="O1601" i="12"/>
  <c r="P2644" i="12"/>
  <c r="AC2644" i="12" s="1"/>
  <c r="K2411" i="14" s="1"/>
  <c r="D2411" i="15" s="1"/>
  <c r="Z2644" i="12"/>
  <c r="F2645" i="12"/>
  <c r="I2180" i="14"/>
  <c r="H2180" i="14"/>
  <c r="F1548" i="12"/>
  <c r="P1547" i="12"/>
  <c r="AC1547" i="12" s="1"/>
  <c r="K1379" i="14" s="1"/>
  <c r="D1379" i="15" s="1"/>
  <c r="Z1547" i="12"/>
  <c r="AB1041" i="12"/>
  <c r="C906" i="14" s="1"/>
  <c r="C906" i="15" s="1"/>
  <c r="E906" i="14"/>
  <c r="N906" i="14"/>
  <c r="O2228" i="12"/>
  <c r="M2229" i="12"/>
  <c r="N2229" i="12" s="1"/>
  <c r="H1372" i="12"/>
  <c r="AA1372" i="12"/>
  <c r="F1213" i="14" s="1"/>
  <c r="F1760" i="12"/>
  <c r="AA1760" i="12" s="1"/>
  <c r="F1575" i="14" s="1"/>
  <c r="P1759" i="12"/>
  <c r="AC1759" i="12" s="1"/>
  <c r="K1574" i="14" s="1"/>
  <c r="D1574" i="15" s="1"/>
  <c r="H509" i="12"/>
  <c r="AA509" i="12"/>
  <c r="M2699" i="12"/>
  <c r="N2699" i="12" s="1"/>
  <c r="O2698" i="12"/>
  <c r="I1378" i="14"/>
  <c r="H1378" i="14"/>
  <c r="O946" i="12"/>
  <c r="M947" i="12"/>
  <c r="N947" i="12" s="1"/>
  <c r="M2013" i="12"/>
  <c r="N2013" i="12" s="1"/>
  <c r="O2012" i="12"/>
  <c r="M2460" i="12"/>
  <c r="N2460" i="12" s="1"/>
  <c r="O2459" i="12"/>
  <c r="O1424" i="12"/>
  <c r="M1425" i="12"/>
  <c r="N1425" i="12" s="1"/>
  <c r="E1757" i="14"/>
  <c r="AB1957" i="12"/>
  <c r="C1757" i="14" s="1"/>
  <c r="C1757" i="15" s="1"/>
  <c r="N1757" i="14"/>
  <c r="M1803" i="12"/>
  <c r="N1803" i="12" s="1"/>
  <c r="O1802" i="12"/>
  <c r="H905" i="14"/>
  <c r="I905" i="14"/>
  <c r="I2410" i="14"/>
  <c r="H2410" i="14"/>
  <c r="M1254" i="12"/>
  <c r="N1254" i="12" s="1"/>
  <c r="O1253" i="12"/>
  <c r="AA1042" i="12"/>
  <c r="F907" i="14" s="1"/>
  <c r="H1042" i="12"/>
  <c r="E1212" i="14"/>
  <c r="N1212" i="14"/>
  <c r="N1573" i="14"/>
  <c r="AB1758" i="12"/>
  <c r="C1573" i="14" s="1"/>
  <c r="C1573" i="15" s="1"/>
  <c r="E1573" i="14"/>
  <c r="E1574" i="14"/>
  <c r="N1574" i="14"/>
  <c r="AB1759" i="12"/>
  <c r="C1574" i="14" s="1"/>
  <c r="C1574" i="15" s="1"/>
  <c r="F1574" i="14"/>
  <c r="M1095" i="12"/>
  <c r="N1095" i="12" s="1"/>
  <c r="O1094" i="12"/>
  <c r="A2037" i="14"/>
  <c r="J2036" i="14"/>
  <c r="N435" i="14"/>
  <c r="E435" i="14"/>
  <c r="AB508" i="12"/>
  <c r="C435" i="14" s="1"/>
  <c r="C435" i="15" s="1"/>
  <c r="Y523" i="12"/>
  <c r="E524" i="12"/>
  <c r="D660" i="14"/>
  <c r="G764" i="12"/>
  <c r="G1071" i="12"/>
  <c r="Y1071" i="12" s="1"/>
  <c r="D936" i="14" s="1"/>
  <c r="G2676" i="12"/>
  <c r="E2677" i="12" s="1"/>
  <c r="G2677" i="12" s="1"/>
  <c r="Y2677" i="12" s="1"/>
  <c r="G2437" i="12"/>
  <c r="Y2437" i="12" s="1"/>
  <c r="D2213" i="14" s="1"/>
  <c r="Y1559" i="12"/>
  <c r="E1560" i="12"/>
  <c r="G1229" i="12"/>
  <c r="Y1229" i="12" s="1"/>
  <c r="D1081" i="14" s="1"/>
  <c r="E942" i="12"/>
  <c r="Y941" i="12"/>
  <c r="D2442" i="14"/>
  <c r="E1990" i="12"/>
  <c r="Y1989" i="12"/>
  <c r="D1242" i="14"/>
  <c r="B1121" i="14"/>
  <c r="B1120" i="15"/>
  <c r="E1403" i="12"/>
  <c r="B973" i="14"/>
  <c r="B972" i="15"/>
  <c r="B1450" i="15"/>
  <c r="B1451" i="14"/>
  <c r="B837" i="15"/>
  <c r="P39" i="20"/>
  <c r="B2486" i="14"/>
  <c r="B2485" i="15"/>
  <c r="G1784" i="12"/>
  <c r="D1243" i="14"/>
  <c r="D1080" i="14"/>
  <c r="B1827" i="15"/>
  <c r="B1828" i="14"/>
  <c r="B2039" i="15"/>
  <c r="B2040" i="14"/>
  <c r="D2212" i="14"/>
  <c r="E2208" i="12"/>
  <c r="G2208" i="12" s="1"/>
  <c r="Y2207" i="12"/>
  <c r="D935" i="14"/>
  <c r="B1279" i="14"/>
  <c r="B1278" i="15"/>
  <c r="B1632" i="15"/>
  <c r="B1633" i="14"/>
  <c r="B2253" i="15"/>
  <c r="B2254" i="14"/>
  <c r="E1072" i="12"/>
  <c r="G1072" i="12" s="1"/>
  <c r="Y1072" i="12" s="1"/>
  <c r="F654" i="14" l="1"/>
  <c r="J2257" i="14"/>
  <c r="A2258" i="14"/>
  <c r="J976" i="14"/>
  <c r="A977" i="14"/>
  <c r="I551" i="14"/>
  <c r="H551" i="14"/>
  <c r="N653" i="14"/>
  <c r="E653" i="14"/>
  <c r="AB756" i="12"/>
  <c r="C653" i="14" s="1"/>
  <c r="C653" i="15" s="1"/>
  <c r="A1453" i="14"/>
  <c r="J1452" i="14"/>
  <c r="J1281" i="14"/>
  <c r="A1282" i="14"/>
  <c r="A2492" i="14"/>
  <c r="J2491" i="14"/>
  <c r="P636" i="12"/>
  <c r="AC636" i="12" s="1"/>
  <c r="K552" i="14" s="1"/>
  <c r="D552" i="15" s="1"/>
  <c r="F637" i="12"/>
  <c r="AA637" i="12" s="1"/>
  <c r="F553" i="14" s="1"/>
  <c r="H637" i="12"/>
  <c r="Z636" i="12"/>
  <c r="H757" i="12"/>
  <c r="A1128" i="14"/>
  <c r="J1127" i="14"/>
  <c r="A1835" i="14"/>
  <c r="J1834" i="14"/>
  <c r="A1639" i="14"/>
  <c r="J1638" i="14"/>
  <c r="Z2176" i="12"/>
  <c r="F2177" i="12"/>
  <c r="P2176" i="12"/>
  <c r="AC2176" i="12" s="1"/>
  <c r="K1963" i="14" s="1"/>
  <c r="D1963" i="15" s="1"/>
  <c r="I1962" i="14"/>
  <c r="H1962" i="14"/>
  <c r="N786" i="14"/>
  <c r="E786" i="14"/>
  <c r="AB906" i="12"/>
  <c r="C786" i="14" s="1"/>
  <c r="C786" i="15" s="1"/>
  <c r="H907" i="12"/>
  <c r="F787" i="14"/>
  <c r="H1050" i="14"/>
  <c r="I1050" i="14"/>
  <c r="F1200" i="12"/>
  <c r="Z1199" i="12"/>
  <c r="P1199" i="12"/>
  <c r="AC1199" i="12" s="1"/>
  <c r="K1051" i="14" s="1"/>
  <c r="D1051" i="15" s="1"/>
  <c r="F359" i="14"/>
  <c r="I358" i="14"/>
  <c r="H358" i="14"/>
  <c r="P420" i="12"/>
  <c r="AC420" i="12" s="1"/>
  <c r="K359" i="14" s="1"/>
  <c r="D359" i="15" s="1"/>
  <c r="Z420" i="12"/>
  <c r="AB420" i="12" s="1"/>
  <c r="C359" i="14" s="1"/>
  <c r="C359" i="15" s="1"/>
  <c r="F421" i="12"/>
  <c r="AA421" i="12" s="1"/>
  <c r="F360" i="14" s="1"/>
  <c r="E2438" i="12"/>
  <c r="G2438" i="12" s="1"/>
  <c r="H1760" i="12"/>
  <c r="P1760" i="12" s="1"/>
  <c r="AC1760" i="12" s="1"/>
  <c r="K1575" i="14" s="1"/>
  <c r="D1575" i="15" s="1"/>
  <c r="I435" i="14"/>
  <c r="H435" i="14"/>
  <c r="H1574" i="14"/>
  <c r="H1573" i="14"/>
  <c r="I1574" i="14"/>
  <c r="I1573" i="14"/>
  <c r="H1212" i="14"/>
  <c r="I1212" i="14"/>
  <c r="M1255" i="12"/>
  <c r="N1255" i="12" s="1"/>
  <c r="O1254" i="12"/>
  <c r="O1803" i="12"/>
  <c r="M1804" i="12"/>
  <c r="N1804" i="12" s="1"/>
  <c r="M1426" i="12"/>
  <c r="N1426" i="12" s="1"/>
  <c r="O1425" i="12"/>
  <c r="F436" i="14"/>
  <c r="P1372" i="12"/>
  <c r="AC1372" i="12" s="1"/>
  <c r="K1213" i="14" s="1"/>
  <c r="D1213" i="15" s="1"/>
  <c r="F1373" i="12"/>
  <c r="Z1372" i="12"/>
  <c r="H906" i="14"/>
  <c r="I906" i="14"/>
  <c r="AB1547" i="12"/>
  <c r="C1379" i="14" s="1"/>
  <c r="C1379" i="15" s="1"/>
  <c r="E1379" i="14"/>
  <c r="N1379" i="14"/>
  <c r="H1548" i="12"/>
  <c r="AA1548" i="12"/>
  <c r="F1380" i="14" s="1"/>
  <c r="AB2644" i="12"/>
  <c r="C2411" i="14" s="1"/>
  <c r="C2411" i="15" s="1"/>
  <c r="E2411" i="14"/>
  <c r="N2411" i="14"/>
  <c r="F1959" i="12"/>
  <c r="Z1958" i="12"/>
  <c r="P1958" i="12"/>
  <c r="AC1958" i="12" s="1"/>
  <c r="K1758" i="14" s="1"/>
  <c r="D1758" i="15" s="1"/>
  <c r="N2181" i="14"/>
  <c r="AB2405" i="12"/>
  <c r="C2181" i="14" s="1"/>
  <c r="C2181" i="15" s="1"/>
  <c r="E2181" i="14"/>
  <c r="AA2406" i="12"/>
  <c r="F2182" i="14" s="1"/>
  <c r="H2406" i="12"/>
  <c r="A2038" i="14"/>
  <c r="J2037" i="14"/>
  <c r="M1096" i="12"/>
  <c r="N1096" i="12" s="1"/>
  <c r="O1095" i="12"/>
  <c r="P1042" i="12"/>
  <c r="AC1042" i="12" s="1"/>
  <c r="K907" i="14" s="1"/>
  <c r="D907" i="15" s="1"/>
  <c r="F1043" i="12"/>
  <c r="Z1042" i="12"/>
  <c r="H1757" i="14"/>
  <c r="I1757" i="14"/>
  <c r="O2460" i="12"/>
  <c r="M2461" i="12"/>
  <c r="N2461" i="12" s="1"/>
  <c r="O2013" i="12"/>
  <c r="M2014" i="12"/>
  <c r="N2014" i="12" s="1"/>
  <c r="M948" i="12"/>
  <c r="N948" i="12" s="1"/>
  <c r="O947" i="12"/>
  <c r="O2699" i="12"/>
  <c r="M2700" i="12"/>
  <c r="N2700" i="12" s="1"/>
  <c r="F510" i="12"/>
  <c r="P509" i="12"/>
  <c r="AC509" i="12" s="1"/>
  <c r="K436" i="14" s="1"/>
  <c r="D436" i="15" s="1"/>
  <c r="Z509" i="12"/>
  <c r="F1761" i="12"/>
  <c r="O2229" i="12"/>
  <c r="M2230" i="12"/>
  <c r="N2230" i="12" s="1"/>
  <c r="H2645" i="12"/>
  <c r="AA2645" i="12"/>
  <c r="F2412" i="14" s="1"/>
  <c r="M1603" i="12"/>
  <c r="N1603" i="12" s="1"/>
  <c r="O1602" i="12"/>
  <c r="Y2676" i="12"/>
  <c r="D2443" i="14" s="1"/>
  <c r="E1230" i="12"/>
  <c r="G1230" i="12" s="1"/>
  <c r="Y1230" i="12" s="1"/>
  <c r="D1082" i="14" s="1"/>
  <c r="D450" i="14"/>
  <c r="G524" i="12"/>
  <c r="Y764" i="12"/>
  <c r="E765" i="12"/>
  <c r="D1391" i="14"/>
  <c r="G1560" i="12"/>
  <c r="D937" i="14"/>
  <c r="B2254" i="15"/>
  <c r="B2255" i="14"/>
  <c r="B1633" i="15"/>
  <c r="B1634" i="14"/>
  <c r="D2444" i="14"/>
  <c r="D1994" i="14"/>
  <c r="E2209" i="12"/>
  <c r="G2209" i="12" s="1"/>
  <c r="Y2209" i="12" s="1"/>
  <c r="B2041" i="14"/>
  <c r="B2040" i="15"/>
  <c r="B1828" i="15"/>
  <c r="B1829" i="14"/>
  <c r="E1785" i="12"/>
  <c r="Y1784" i="12"/>
  <c r="B1452" i="14"/>
  <c r="B1451" i="15"/>
  <c r="B1121" i="15"/>
  <c r="B1122" i="14"/>
  <c r="D821" i="14"/>
  <c r="G1990" i="12"/>
  <c r="E1073" i="12"/>
  <c r="B1280" i="14"/>
  <c r="B1279" i="15"/>
  <c r="E2678" i="12"/>
  <c r="E1231" i="12"/>
  <c r="B2487" i="14"/>
  <c r="B2486" i="15"/>
  <c r="B974" i="14"/>
  <c r="B973" i="15"/>
  <c r="D1789" i="14"/>
  <c r="Y2208" i="12"/>
  <c r="G1403" i="12"/>
  <c r="G942" i="12"/>
  <c r="A1129" i="14" l="1"/>
  <c r="J1128" i="14"/>
  <c r="A2259" i="14"/>
  <c r="J2258" i="14"/>
  <c r="J2492" i="14"/>
  <c r="A2493" i="14"/>
  <c r="J1453" i="14"/>
  <c r="A1454" i="14"/>
  <c r="J1835" i="14"/>
  <c r="A1836" i="14"/>
  <c r="E552" i="14"/>
  <c r="N552" i="14"/>
  <c r="AB636" i="12"/>
  <c r="C552" i="14" s="1"/>
  <c r="C552" i="15" s="1"/>
  <c r="J1282" i="14"/>
  <c r="A1283" i="14"/>
  <c r="J977" i="14"/>
  <c r="A978" i="14"/>
  <c r="J1639" i="14"/>
  <c r="A1640" i="14"/>
  <c r="F638" i="12"/>
  <c r="AA638" i="12" s="1"/>
  <c r="P637" i="12"/>
  <c r="AC637" i="12" s="1"/>
  <c r="K553" i="14" s="1"/>
  <c r="D553" i="15" s="1"/>
  <c r="H638" i="12"/>
  <c r="Z638" i="12"/>
  <c r="Z1760" i="12"/>
  <c r="Z757" i="12"/>
  <c r="F758" i="12"/>
  <c r="AA758" i="12" s="1"/>
  <c r="P757" i="12"/>
  <c r="AC757" i="12" s="1"/>
  <c r="K654" i="14" s="1"/>
  <c r="D654" i="15" s="1"/>
  <c r="Z637" i="12"/>
  <c r="H653" i="14"/>
  <c r="I653" i="14"/>
  <c r="F908" i="12"/>
  <c r="AA908" i="12" s="1"/>
  <c r="P907" i="12"/>
  <c r="AC907" i="12" s="1"/>
  <c r="K787" i="14" s="1"/>
  <c r="D787" i="15" s="1"/>
  <c r="H908" i="12"/>
  <c r="Z908" i="12" s="1"/>
  <c r="Z907" i="12"/>
  <c r="H786" i="14"/>
  <c r="I786" i="14"/>
  <c r="N1963" i="14"/>
  <c r="E1963" i="14"/>
  <c r="AB2176" i="12"/>
  <c r="C1963" i="14" s="1"/>
  <c r="C1963" i="15" s="1"/>
  <c r="AA2177" i="12"/>
  <c r="F1964" i="14" s="1"/>
  <c r="H2177" i="12"/>
  <c r="AA1200" i="12"/>
  <c r="F1052" i="14" s="1"/>
  <c r="H1200" i="12"/>
  <c r="N1051" i="14"/>
  <c r="E1051" i="14"/>
  <c r="AB1199" i="12"/>
  <c r="C1051" i="14" s="1"/>
  <c r="C1051" i="15" s="1"/>
  <c r="N359" i="14"/>
  <c r="E359" i="14"/>
  <c r="H421" i="12"/>
  <c r="O1603" i="12"/>
  <c r="M1604" i="12"/>
  <c r="N1604" i="12" s="1"/>
  <c r="P2645" i="12"/>
  <c r="AC2645" i="12" s="1"/>
  <c r="K2412" i="14" s="1"/>
  <c r="D2412" i="15" s="1"/>
  <c r="Z2645" i="12"/>
  <c r="F2646" i="12"/>
  <c r="AA1761" i="12"/>
  <c r="F1576" i="14" s="1"/>
  <c r="H1761" i="12"/>
  <c r="N436" i="14"/>
  <c r="E436" i="14"/>
  <c r="M949" i="12"/>
  <c r="N949" i="12" s="1"/>
  <c r="O948" i="12"/>
  <c r="AA1043" i="12"/>
  <c r="F908" i="14" s="1"/>
  <c r="H1043" i="12"/>
  <c r="Z2406" i="12"/>
  <c r="F2407" i="12"/>
  <c r="P2406" i="12"/>
  <c r="AC2406" i="12" s="1"/>
  <c r="K2182" i="14" s="1"/>
  <c r="D2182" i="15" s="1"/>
  <c r="H2181" i="14"/>
  <c r="I2181" i="14"/>
  <c r="E1758" i="14"/>
  <c r="N1758" i="14"/>
  <c r="AB1958" i="12"/>
  <c r="C1758" i="14" s="1"/>
  <c r="C1758" i="15" s="1"/>
  <c r="F1549" i="12"/>
  <c r="P1548" i="12"/>
  <c r="AC1548" i="12" s="1"/>
  <c r="K1380" i="14" s="1"/>
  <c r="D1380" i="15" s="1"/>
  <c r="Z1548" i="12"/>
  <c r="I1379" i="14"/>
  <c r="H1379" i="14"/>
  <c r="AB1372" i="12"/>
  <c r="C1213" i="14" s="1"/>
  <c r="C1213" i="15" s="1"/>
  <c r="E1213" i="14"/>
  <c r="N1213" i="14"/>
  <c r="O1426" i="12"/>
  <c r="M1427" i="12"/>
  <c r="N1427" i="12" s="1"/>
  <c r="M1256" i="12"/>
  <c r="N1256" i="12" s="1"/>
  <c r="O1255" i="12"/>
  <c r="O2230" i="12"/>
  <c r="M2231" i="12"/>
  <c r="N2231" i="12" s="1"/>
  <c r="N1575" i="14"/>
  <c r="AB1760" i="12"/>
  <c r="C1575" i="14" s="1"/>
  <c r="C1575" i="15" s="1"/>
  <c r="E1575" i="14"/>
  <c r="H510" i="12"/>
  <c r="AA510" i="12"/>
  <c r="O2700" i="12"/>
  <c r="M2701" i="12"/>
  <c r="N2701" i="12" s="1"/>
  <c r="M2015" i="12"/>
  <c r="N2015" i="12" s="1"/>
  <c r="O2014" i="12"/>
  <c r="M2462" i="12"/>
  <c r="N2462" i="12" s="1"/>
  <c r="O2461" i="12"/>
  <c r="N907" i="14"/>
  <c r="E907" i="14"/>
  <c r="AB1042" i="12"/>
  <c r="C907" i="14" s="1"/>
  <c r="C907" i="15" s="1"/>
  <c r="O1096" i="12"/>
  <c r="M1097" i="12"/>
  <c r="N1097" i="12" s="1"/>
  <c r="A2039" i="14"/>
  <c r="J2038" i="14"/>
  <c r="AA1959" i="12"/>
  <c r="F1759" i="14" s="1"/>
  <c r="H1959" i="12"/>
  <c r="I2411" i="14"/>
  <c r="H2411" i="14"/>
  <c r="AA1373" i="12"/>
  <c r="F1214" i="14" s="1"/>
  <c r="H1373" i="12"/>
  <c r="M1805" i="12"/>
  <c r="N1805" i="12" s="1"/>
  <c r="O1804" i="12"/>
  <c r="AB509" i="12"/>
  <c r="C436" i="14" s="1"/>
  <c r="C436" i="15" s="1"/>
  <c r="E525" i="12"/>
  <c r="Y524" i="12"/>
  <c r="G765" i="12"/>
  <c r="D661" i="14"/>
  <c r="G1785" i="12"/>
  <c r="Y1785" i="12" s="1"/>
  <c r="D1600" i="14" s="1"/>
  <c r="Y1560" i="12"/>
  <c r="E1561" i="12"/>
  <c r="E1404" i="12"/>
  <c r="G1404" i="12" s="1"/>
  <c r="Y1404" i="12" s="1"/>
  <c r="Y1403" i="12"/>
  <c r="B975" i="14"/>
  <c r="B974" i="15"/>
  <c r="B1280" i="15"/>
  <c r="B1281" i="14"/>
  <c r="B1452" i="15"/>
  <c r="B1453" i="14"/>
  <c r="B2041" i="15"/>
  <c r="B2042" i="14"/>
  <c r="D1996" i="14"/>
  <c r="B1634" i="15"/>
  <c r="B1635" i="14"/>
  <c r="B2255" i="15"/>
  <c r="B2256" i="14"/>
  <c r="D1995" i="14"/>
  <c r="E943" i="12"/>
  <c r="G943" i="12" s="1"/>
  <c r="Y942" i="12"/>
  <c r="E2439" i="12"/>
  <c r="G2439" i="12" s="1"/>
  <c r="Y2439" i="12" s="1"/>
  <c r="Y2438" i="12"/>
  <c r="B2488" i="14"/>
  <c r="B2487" i="15"/>
  <c r="E1991" i="12"/>
  <c r="Y1990" i="12"/>
  <c r="B1123" i="14"/>
  <c r="B1122" i="15"/>
  <c r="D1599" i="14"/>
  <c r="B1830" i="14"/>
  <c r="B1829" i="15"/>
  <c r="E2210" i="12"/>
  <c r="G1231" i="12"/>
  <c r="G2678" i="12"/>
  <c r="G1073" i="12"/>
  <c r="F655" i="14" l="1"/>
  <c r="E554" i="14"/>
  <c r="N554" i="14"/>
  <c r="A1641" i="14"/>
  <c r="J1640" i="14"/>
  <c r="J1283" i="14"/>
  <c r="A1284" i="14"/>
  <c r="I552" i="14"/>
  <c r="H552" i="14"/>
  <c r="AB637" i="12"/>
  <c r="C553" i="14" s="1"/>
  <c r="C553" i="15" s="1"/>
  <c r="E553" i="14"/>
  <c r="N553" i="14"/>
  <c r="P638" i="12"/>
  <c r="AC638" i="12" s="1"/>
  <c r="K554" i="14" s="1"/>
  <c r="D554" i="15" s="1"/>
  <c r="F639" i="12"/>
  <c r="AA639" i="12" s="1"/>
  <c r="H639" i="12"/>
  <c r="A1837" i="14"/>
  <c r="J1836" i="14"/>
  <c r="A2260" i="14"/>
  <c r="J2259" i="14"/>
  <c r="N654" i="14"/>
  <c r="E654" i="14"/>
  <c r="AB757" i="12"/>
  <c r="C654" i="14" s="1"/>
  <c r="C654" i="15" s="1"/>
  <c r="J978" i="14"/>
  <c r="A979" i="14"/>
  <c r="J2493" i="14"/>
  <c r="A2494" i="14"/>
  <c r="J1454" i="14"/>
  <c r="A1455" i="14"/>
  <c r="H758" i="12"/>
  <c r="F554" i="14"/>
  <c r="AB638" i="12"/>
  <c r="C554" i="14" s="1"/>
  <c r="C554" i="15" s="1"/>
  <c r="J1129" i="14"/>
  <c r="A1130" i="14"/>
  <c r="H1963" i="14"/>
  <c r="I1963" i="14"/>
  <c r="E787" i="14"/>
  <c r="N787" i="14"/>
  <c r="AB907" i="12"/>
  <c r="C787" i="14" s="1"/>
  <c r="C787" i="15" s="1"/>
  <c r="P908" i="12"/>
  <c r="AC908" i="12" s="1"/>
  <c r="K788" i="14" s="1"/>
  <c r="D788" i="15" s="1"/>
  <c r="F909" i="12"/>
  <c r="AA909" i="12" s="1"/>
  <c r="H909" i="12"/>
  <c r="Z909" i="12" s="1"/>
  <c r="F788" i="14"/>
  <c r="AB908" i="12"/>
  <c r="C788" i="14" s="1"/>
  <c r="C788" i="15" s="1"/>
  <c r="F2178" i="12"/>
  <c r="P2177" i="12"/>
  <c r="AC2177" i="12" s="1"/>
  <c r="K1964" i="14" s="1"/>
  <c r="D1964" i="15" s="1"/>
  <c r="Z2177" i="12"/>
  <c r="E788" i="14"/>
  <c r="N788" i="14"/>
  <c r="E1786" i="12"/>
  <c r="G1786" i="12" s="1"/>
  <c r="I1051" i="14"/>
  <c r="H1051" i="14"/>
  <c r="P1200" i="12"/>
  <c r="AC1200" i="12" s="1"/>
  <c r="K1052" i="14" s="1"/>
  <c r="D1052" i="15" s="1"/>
  <c r="F1201" i="12"/>
  <c r="Z1200" i="12"/>
  <c r="F422" i="12"/>
  <c r="AA422" i="12" s="1"/>
  <c r="F361" i="14" s="1"/>
  <c r="P421" i="12"/>
  <c r="AC421" i="12" s="1"/>
  <c r="K360" i="14" s="1"/>
  <c r="D360" i="15" s="1"/>
  <c r="Z421" i="12"/>
  <c r="I359" i="14"/>
  <c r="H359" i="14"/>
  <c r="O1805" i="12"/>
  <c r="M1806" i="12"/>
  <c r="N1806" i="12" s="1"/>
  <c r="A2040" i="14"/>
  <c r="J2039" i="14"/>
  <c r="H907" i="14"/>
  <c r="I907" i="14"/>
  <c r="F511" i="12"/>
  <c r="P510" i="12"/>
  <c r="AC510" i="12" s="1"/>
  <c r="K437" i="14" s="1"/>
  <c r="D437" i="15" s="1"/>
  <c r="Z510" i="12"/>
  <c r="O2231" i="12"/>
  <c r="M2232" i="12"/>
  <c r="N2232" i="12" s="1"/>
  <c r="O1427" i="12"/>
  <c r="M1428" i="12"/>
  <c r="N1428" i="12" s="1"/>
  <c r="I1213" i="14"/>
  <c r="H1213" i="14"/>
  <c r="AB1548" i="12"/>
  <c r="C1380" i="14" s="1"/>
  <c r="C1380" i="15" s="1"/>
  <c r="E1380" i="14"/>
  <c r="N1380" i="14"/>
  <c r="H1549" i="12"/>
  <c r="AA1549" i="12"/>
  <c r="F1381" i="14" s="1"/>
  <c r="N2182" i="14"/>
  <c r="AB2406" i="12"/>
  <c r="C2182" i="14" s="1"/>
  <c r="C2182" i="15" s="1"/>
  <c r="E2182" i="14"/>
  <c r="O949" i="12"/>
  <c r="M950" i="12"/>
  <c r="N950" i="12" s="1"/>
  <c r="I436" i="14"/>
  <c r="H436" i="14"/>
  <c r="P1761" i="12"/>
  <c r="AC1761" i="12" s="1"/>
  <c r="K1576" i="14" s="1"/>
  <c r="D1576" i="15" s="1"/>
  <c r="F1762" i="12"/>
  <c r="AA1762" i="12" s="1"/>
  <c r="F1577" i="14" s="1"/>
  <c r="Z1761" i="12"/>
  <c r="AA2646" i="12"/>
  <c r="F2413" i="14" s="1"/>
  <c r="H2646" i="12"/>
  <c r="Z1373" i="12"/>
  <c r="P1373" i="12"/>
  <c r="AC1373" i="12" s="1"/>
  <c r="K1214" i="14" s="1"/>
  <c r="D1214" i="15" s="1"/>
  <c r="F1374" i="12"/>
  <c r="P1959" i="12"/>
  <c r="AC1959" i="12" s="1"/>
  <c r="K1759" i="14" s="1"/>
  <c r="D1759" i="15" s="1"/>
  <c r="F1960" i="12"/>
  <c r="Z1959" i="12"/>
  <c r="O1097" i="12"/>
  <c r="M1098" i="12"/>
  <c r="N1098" i="12" s="1"/>
  <c r="M2463" i="12"/>
  <c r="N2463" i="12" s="1"/>
  <c r="O2462" i="12"/>
  <c r="O2015" i="12"/>
  <c r="M2016" i="12"/>
  <c r="N2016" i="12" s="1"/>
  <c r="O2701" i="12"/>
  <c r="M2702" i="12"/>
  <c r="N2702" i="12" s="1"/>
  <c r="AB510" i="12"/>
  <c r="C437" i="14" s="1"/>
  <c r="C437" i="15" s="1"/>
  <c r="F437" i="14"/>
  <c r="H1575" i="14"/>
  <c r="I1575" i="14"/>
  <c r="O1256" i="12"/>
  <c r="M1257" i="12"/>
  <c r="N1257" i="12" s="1"/>
  <c r="H1758" i="14"/>
  <c r="I1758" i="14"/>
  <c r="AA2407" i="12"/>
  <c r="F2183" i="14" s="1"/>
  <c r="H2407" i="12"/>
  <c r="Z1043" i="12"/>
  <c r="P1043" i="12"/>
  <c r="AC1043" i="12" s="1"/>
  <c r="K908" i="14" s="1"/>
  <c r="D908" i="15" s="1"/>
  <c r="F1044" i="12"/>
  <c r="AB2645" i="12"/>
  <c r="C2412" i="14" s="1"/>
  <c r="C2412" i="15" s="1"/>
  <c r="E2412" i="14"/>
  <c r="N2412" i="14"/>
  <c r="M1605" i="12"/>
  <c r="N1605" i="12" s="1"/>
  <c r="O1604" i="12"/>
  <c r="G525" i="12"/>
  <c r="Y525" i="12" s="1"/>
  <c r="D451" i="14"/>
  <c r="E526" i="12"/>
  <c r="Y765" i="12"/>
  <c r="E766" i="12"/>
  <c r="G1991" i="12"/>
  <c r="Y1991" i="12" s="1"/>
  <c r="D1791" i="14" s="1"/>
  <c r="D1392" i="14"/>
  <c r="G1561" i="12"/>
  <c r="E944" i="12"/>
  <c r="G944" i="12" s="1"/>
  <c r="Y943" i="12"/>
  <c r="B2488" i="15"/>
  <c r="B2489" i="14"/>
  <c r="E2440" i="12"/>
  <c r="B2257" i="14"/>
  <c r="B2256" i="15"/>
  <c r="B1636" i="14"/>
  <c r="B1635" i="15"/>
  <c r="B2042" i="15"/>
  <c r="B2043" i="14"/>
  <c r="B976" i="14"/>
  <c r="B975" i="15"/>
  <c r="D1244" i="14"/>
  <c r="E1074" i="12"/>
  <c r="Y1073" i="12"/>
  <c r="E2679" i="12"/>
  <c r="Y2678" i="12"/>
  <c r="E1232" i="12"/>
  <c r="Y1231" i="12"/>
  <c r="B1830" i="15"/>
  <c r="B1831" i="14"/>
  <c r="B1124" i="14"/>
  <c r="B1123" i="15"/>
  <c r="D1790" i="14"/>
  <c r="D2214" i="14"/>
  <c r="D2215" i="14"/>
  <c r="D822" i="14"/>
  <c r="B1453" i="15"/>
  <c r="B1454" i="14"/>
  <c r="B1282" i="14"/>
  <c r="B1281" i="15"/>
  <c r="D1245" i="14"/>
  <c r="E1405" i="12"/>
  <c r="G2210" i="12"/>
  <c r="A1131" i="14" l="1"/>
  <c r="J1130" i="14"/>
  <c r="F759" i="12"/>
  <c r="AA759" i="12" s="1"/>
  <c r="P758" i="12"/>
  <c r="AC758" i="12" s="1"/>
  <c r="K655" i="14" s="1"/>
  <c r="D655" i="15" s="1"/>
  <c r="H759" i="12"/>
  <c r="Z758" i="12"/>
  <c r="I654" i="14"/>
  <c r="H654" i="14"/>
  <c r="F555" i="14"/>
  <c r="A1456" i="14"/>
  <c r="J1455" i="14"/>
  <c r="J979" i="14"/>
  <c r="A980" i="14"/>
  <c r="A1838" i="14"/>
  <c r="J1837" i="14"/>
  <c r="H553" i="14"/>
  <c r="I553" i="14"/>
  <c r="A2495" i="14"/>
  <c r="J2494" i="14"/>
  <c r="J2260" i="14"/>
  <c r="A2261" i="14"/>
  <c r="P639" i="12"/>
  <c r="AC639" i="12" s="1"/>
  <c r="K555" i="14" s="1"/>
  <c r="D555" i="15" s="1"/>
  <c r="F640" i="12"/>
  <c r="AA640" i="12" s="1"/>
  <c r="H554" i="14"/>
  <c r="J1284" i="14"/>
  <c r="A1285" i="14"/>
  <c r="Z639" i="12"/>
  <c r="AB639" i="12" s="1"/>
  <c r="C555" i="14" s="1"/>
  <c r="C555" i="15" s="1"/>
  <c r="I554" i="14"/>
  <c r="A1642" i="14"/>
  <c r="J1641" i="14"/>
  <c r="N789" i="14"/>
  <c r="E789" i="14"/>
  <c r="F789" i="14"/>
  <c r="AB909" i="12"/>
  <c r="C789" i="14" s="1"/>
  <c r="C789" i="15" s="1"/>
  <c r="I788" i="14"/>
  <c r="H788" i="14"/>
  <c r="I787" i="14"/>
  <c r="H787" i="14"/>
  <c r="E1964" i="14"/>
  <c r="AB2177" i="12"/>
  <c r="C1964" i="14" s="1"/>
  <c r="C1964" i="15" s="1"/>
  <c r="N1964" i="14"/>
  <c r="H2178" i="12"/>
  <c r="AA2178" i="12"/>
  <c r="F1965" i="14" s="1"/>
  <c r="F910" i="12"/>
  <c r="AA910" i="12" s="1"/>
  <c r="P909" i="12"/>
  <c r="AC909" i="12" s="1"/>
  <c r="K789" i="14" s="1"/>
  <c r="D789" i="15" s="1"/>
  <c r="H910" i="12"/>
  <c r="N1052" i="14"/>
  <c r="AB1200" i="12"/>
  <c r="C1052" i="14" s="1"/>
  <c r="C1052" i="15" s="1"/>
  <c r="E1052" i="14"/>
  <c r="H1201" i="12"/>
  <c r="AA1201" i="12"/>
  <c r="F1053" i="14" s="1"/>
  <c r="E360" i="14"/>
  <c r="N360" i="14"/>
  <c r="AB421" i="12"/>
  <c r="C360" i="14" s="1"/>
  <c r="C360" i="15" s="1"/>
  <c r="H422" i="12"/>
  <c r="AA1044" i="12"/>
  <c r="F909" i="14" s="1"/>
  <c r="H1044" i="12"/>
  <c r="E908" i="14"/>
  <c r="N908" i="14"/>
  <c r="AB1043" i="12"/>
  <c r="C908" i="14" s="1"/>
  <c r="C908" i="15" s="1"/>
  <c r="O2463" i="12"/>
  <c r="M2464" i="12"/>
  <c r="N2464" i="12" s="1"/>
  <c r="H1960" i="12"/>
  <c r="AA1960" i="12"/>
  <c r="F1760" i="14" s="1"/>
  <c r="AA1374" i="12"/>
  <c r="F1215" i="14" s="1"/>
  <c r="H1374" i="12"/>
  <c r="N1214" i="14"/>
  <c r="AB1373" i="12"/>
  <c r="C1214" i="14" s="1"/>
  <c r="C1214" i="15" s="1"/>
  <c r="E1214" i="14"/>
  <c r="H511" i="12"/>
  <c r="AA511" i="12"/>
  <c r="A2041" i="14"/>
  <c r="J2040" i="14"/>
  <c r="O1605" i="12"/>
  <c r="M1606" i="12"/>
  <c r="N1606" i="12" s="1"/>
  <c r="H2412" i="14"/>
  <c r="I2412" i="14"/>
  <c r="P2407" i="12"/>
  <c r="AC2407" i="12" s="1"/>
  <c r="K2183" i="14" s="1"/>
  <c r="D2183" i="15" s="1"/>
  <c r="Z2407" i="12"/>
  <c r="F2408" i="12"/>
  <c r="M1258" i="12"/>
  <c r="N1258" i="12" s="1"/>
  <c r="O1257" i="12"/>
  <c r="O2702" i="12"/>
  <c r="M2703" i="12"/>
  <c r="N2703" i="12" s="1"/>
  <c r="M2017" i="12"/>
  <c r="N2017" i="12" s="1"/>
  <c r="O2016" i="12"/>
  <c r="M1099" i="12"/>
  <c r="N1099" i="12" s="1"/>
  <c r="O1098" i="12"/>
  <c r="N1759" i="14"/>
  <c r="AB1959" i="12"/>
  <c r="C1759" i="14" s="1"/>
  <c r="C1759" i="15" s="1"/>
  <c r="E1759" i="14"/>
  <c r="Z2646" i="12"/>
  <c r="F2647" i="12"/>
  <c r="P2646" i="12"/>
  <c r="AC2646" i="12" s="1"/>
  <c r="K2413" i="14" s="1"/>
  <c r="D2413" i="15" s="1"/>
  <c r="N1576" i="14"/>
  <c r="AB1761" i="12"/>
  <c r="C1576" i="14" s="1"/>
  <c r="C1576" i="15" s="1"/>
  <c r="E1576" i="14"/>
  <c r="O950" i="12"/>
  <c r="M951" i="12"/>
  <c r="N951" i="12" s="1"/>
  <c r="H2182" i="14"/>
  <c r="I2182" i="14"/>
  <c r="P1549" i="12"/>
  <c r="AC1549" i="12" s="1"/>
  <c r="K1381" i="14" s="1"/>
  <c r="D1381" i="15" s="1"/>
  <c r="Z1549" i="12"/>
  <c r="F1550" i="12"/>
  <c r="I1380" i="14"/>
  <c r="H1380" i="14"/>
  <c r="O1428" i="12"/>
  <c r="M1429" i="12"/>
  <c r="N1429" i="12" s="1"/>
  <c r="O2232" i="12"/>
  <c r="M2233" i="12"/>
  <c r="N2233" i="12" s="1"/>
  <c r="N437" i="14"/>
  <c r="E437" i="14"/>
  <c r="O1806" i="12"/>
  <c r="M1807" i="12"/>
  <c r="N1807" i="12" s="1"/>
  <c r="H1762" i="12"/>
  <c r="E1992" i="12"/>
  <c r="G1992" i="12" s="1"/>
  <c r="G766" i="12"/>
  <c r="E767" i="12" s="1"/>
  <c r="D452" i="14"/>
  <c r="G526" i="12"/>
  <c r="Y766" i="12"/>
  <c r="D662" i="14"/>
  <c r="E1562" i="12"/>
  <c r="Y1561" i="12"/>
  <c r="G1405" i="12"/>
  <c r="E1406" i="12" s="1"/>
  <c r="E945" i="12"/>
  <c r="G945" i="12" s="1"/>
  <c r="Y944" i="12"/>
  <c r="B1282" i="15"/>
  <c r="B1283" i="14"/>
  <c r="E2211" i="12"/>
  <c r="Y2210" i="12"/>
  <c r="B1455" i="14"/>
  <c r="B1454" i="15"/>
  <c r="D1083" i="14"/>
  <c r="D2445" i="14"/>
  <c r="D938" i="14"/>
  <c r="E1787" i="12"/>
  <c r="G1787" i="12" s="1"/>
  <c r="Y1787" i="12" s="1"/>
  <c r="Y1786" i="12"/>
  <c r="B976" i="15"/>
  <c r="B977" i="14"/>
  <c r="B1637" i="14"/>
  <c r="B1636" i="15"/>
  <c r="B2258" i="14"/>
  <c r="B2257" i="15"/>
  <c r="B2490" i="14"/>
  <c r="B2489" i="15"/>
  <c r="Y1405" i="12"/>
  <c r="G1074" i="12"/>
  <c r="B1124" i="15"/>
  <c r="B1125" i="14"/>
  <c r="B1831" i="15"/>
  <c r="B1832" i="14"/>
  <c r="B2044" i="14"/>
  <c r="B2043" i="15"/>
  <c r="D823" i="14"/>
  <c r="G1232" i="12"/>
  <c r="G2679" i="12"/>
  <c r="G2440" i="12"/>
  <c r="J1642" i="14" l="1"/>
  <c r="A1643" i="14"/>
  <c r="A2262" i="14"/>
  <c r="J2261" i="14"/>
  <c r="A1839" i="14"/>
  <c r="J1838" i="14"/>
  <c r="Z759" i="12"/>
  <c r="F760" i="12"/>
  <c r="AA760" i="12" s="1"/>
  <c r="P759" i="12"/>
  <c r="AC759" i="12" s="1"/>
  <c r="K656" i="14" s="1"/>
  <c r="D656" i="15" s="1"/>
  <c r="H640" i="12"/>
  <c r="J980" i="14"/>
  <c r="A981" i="14"/>
  <c r="N555" i="14"/>
  <c r="E555" i="14"/>
  <c r="A2496" i="14"/>
  <c r="J2495" i="14"/>
  <c r="N655" i="14"/>
  <c r="E655" i="14"/>
  <c r="AB758" i="12"/>
  <c r="C655" i="14" s="1"/>
  <c r="C655" i="15" s="1"/>
  <c r="A1457" i="14"/>
  <c r="J1456" i="14"/>
  <c r="J1131" i="14"/>
  <c r="A1132" i="14"/>
  <c r="J1285" i="14"/>
  <c r="A1286" i="14"/>
  <c r="F556" i="14"/>
  <c r="F656" i="14"/>
  <c r="AB759" i="12"/>
  <c r="C656" i="14" s="1"/>
  <c r="C656" i="15" s="1"/>
  <c r="H1964" i="14"/>
  <c r="I1964" i="14"/>
  <c r="Z910" i="12"/>
  <c r="P910" i="12"/>
  <c r="AC910" i="12" s="1"/>
  <c r="K790" i="14" s="1"/>
  <c r="D790" i="15" s="1"/>
  <c r="F911" i="12"/>
  <c r="AA911" i="12" s="1"/>
  <c r="F790" i="14"/>
  <c r="AB910" i="12"/>
  <c r="C790" i="14" s="1"/>
  <c r="C790" i="15" s="1"/>
  <c r="F2179" i="12"/>
  <c r="P2178" i="12"/>
  <c r="AC2178" i="12" s="1"/>
  <c r="K1965" i="14" s="1"/>
  <c r="D1965" i="15" s="1"/>
  <c r="Z2178" i="12"/>
  <c r="I789" i="14"/>
  <c r="H789" i="14"/>
  <c r="H1052" i="14"/>
  <c r="I1052" i="14"/>
  <c r="F1202" i="12"/>
  <c r="Z1201" i="12"/>
  <c r="P1201" i="12"/>
  <c r="AC1201" i="12" s="1"/>
  <c r="K1053" i="14" s="1"/>
  <c r="D1053" i="15" s="1"/>
  <c r="I360" i="14"/>
  <c r="H360" i="14"/>
  <c r="Z422" i="12"/>
  <c r="F423" i="12"/>
  <c r="AA423" i="12" s="1"/>
  <c r="F362" i="14" s="1"/>
  <c r="P422" i="12"/>
  <c r="AC422" i="12" s="1"/>
  <c r="K361" i="14" s="1"/>
  <c r="D361" i="15" s="1"/>
  <c r="H437" i="14"/>
  <c r="I437" i="14"/>
  <c r="O2233" i="12"/>
  <c r="M2234" i="12"/>
  <c r="N2234" i="12" s="1"/>
  <c r="M1430" i="12"/>
  <c r="N1430" i="12" s="1"/>
  <c r="O1429" i="12"/>
  <c r="AA1550" i="12"/>
  <c r="F1382" i="14" s="1"/>
  <c r="H1550" i="12"/>
  <c r="E2413" i="14"/>
  <c r="N2413" i="14"/>
  <c r="AB2646" i="12"/>
  <c r="C2413" i="14" s="1"/>
  <c r="C2413" i="15" s="1"/>
  <c r="I1759" i="14"/>
  <c r="H1759" i="14"/>
  <c r="O1099" i="12"/>
  <c r="M1100" i="12"/>
  <c r="N1100" i="12" s="1"/>
  <c r="O2017" i="12"/>
  <c r="M2018" i="12"/>
  <c r="N2018" i="12" s="1"/>
  <c r="M1259" i="12"/>
  <c r="N1259" i="12" s="1"/>
  <c r="O1258" i="12"/>
  <c r="N2183" i="14"/>
  <c r="AB2407" i="12"/>
  <c r="C2183" i="14" s="1"/>
  <c r="C2183" i="15" s="1"/>
  <c r="E2183" i="14"/>
  <c r="F438" i="14"/>
  <c r="I1214" i="14"/>
  <c r="H1214" i="14"/>
  <c r="Z1960" i="12"/>
  <c r="P1960" i="12"/>
  <c r="AC1960" i="12" s="1"/>
  <c r="K1760" i="14" s="1"/>
  <c r="D1760" i="15" s="1"/>
  <c r="F1961" i="12"/>
  <c r="Z1044" i="12"/>
  <c r="P1044" i="12"/>
  <c r="AC1044" i="12" s="1"/>
  <c r="K909" i="14" s="1"/>
  <c r="D909" i="15" s="1"/>
  <c r="F1045" i="12"/>
  <c r="AA1045" i="12" s="1"/>
  <c r="P1762" i="12"/>
  <c r="AC1762" i="12" s="1"/>
  <c r="K1577" i="14" s="1"/>
  <c r="D1577" i="15" s="1"/>
  <c r="F1763" i="12"/>
  <c r="AA1763" i="12" s="1"/>
  <c r="F1578" i="14" s="1"/>
  <c r="Z1762" i="12"/>
  <c r="O1807" i="12"/>
  <c r="M1808" i="12"/>
  <c r="N1808" i="12" s="1"/>
  <c r="AB1549" i="12"/>
  <c r="C1381" i="14" s="1"/>
  <c r="C1381" i="15" s="1"/>
  <c r="N1381" i="14"/>
  <c r="E1381" i="14"/>
  <c r="O951" i="12"/>
  <c r="M952" i="12"/>
  <c r="N952" i="12" s="1"/>
  <c r="I1576" i="14"/>
  <c r="H1576" i="14"/>
  <c r="AA2647" i="12"/>
  <c r="F2414" i="14" s="1"/>
  <c r="H2647" i="12"/>
  <c r="O2703" i="12"/>
  <c r="M2704" i="12"/>
  <c r="N2704" i="12" s="1"/>
  <c r="H2408" i="12"/>
  <c r="AA2408" i="12"/>
  <c r="F2184" i="14" s="1"/>
  <c r="M1607" i="12"/>
  <c r="N1607" i="12" s="1"/>
  <c r="O1606" i="12"/>
  <c r="A2042" i="14"/>
  <c r="J2041" i="14"/>
  <c r="F512" i="12"/>
  <c r="P511" i="12"/>
  <c r="AC511" i="12" s="1"/>
  <c r="K438" i="14" s="1"/>
  <c r="D438" i="15" s="1"/>
  <c r="Z511" i="12"/>
  <c r="F1375" i="12"/>
  <c r="Z1374" i="12"/>
  <c r="P1374" i="12"/>
  <c r="AC1374" i="12" s="1"/>
  <c r="K1215" i="14" s="1"/>
  <c r="D1215" i="15" s="1"/>
  <c r="M2465" i="12"/>
  <c r="N2465" i="12" s="1"/>
  <c r="O2464" i="12"/>
  <c r="I908" i="14"/>
  <c r="H908" i="14"/>
  <c r="E527" i="12"/>
  <c r="Y526" i="12"/>
  <c r="G767" i="12"/>
  <c r="D663" i="14"/>
  <c r="G2211" i="12"/>
  <c r="Y2211" i="12" s="1"/>
  <c r="D1998" i="14" s="1"/>
  <c r="D1393" i="14"/>
  <c r="G1562" i="12"/>
  <c r="G1406" i="12"/>
  <c r="Y1406" i="12" s="1"/>
  <c r="D1247" i="14" s="1"/>
  <c r="E1233" i="12"/>
  <c r="Y1232" i="12"/>
  <c r="B2044" i="15"/>
  <c r="B2045" i="14"/>
  <c r="B1833" i="14"/>
  <c r="B1832" i="15"/>
  <c r="B1125" i="15"/>
  <c r="B1126" i="14"/>
  <c r="D1246" i="14"/>
  <c r="B2490" i="15"/>
  <c r="B2491" i="14"/>
  <c r="D1601" i="14"/>
  <c r="D1602" i="14"/>
  <c r="B1455" i="15"/>
  <c r="B1456" i="14"/>
  <c r="D1997" i="14"/>
  <c r="B1283" i="15"/>
  <c r="B1284" i="14"/>
  <c r="D824" i="14"/>
  <c r="E2441" i="12"/>
  <c r="Y2440" i="12"/>
  <c r="E2680" i="12"/>
  <c r="G2680" i="12" s="1"/>
  <c r="Y2680" i="12" s="1"/>
  <c r="Y2679" i="12"/>
  <c r="E1075" i="12"/>
  <c r="G1075" i="12" s="1"/>
  <c r="Y1075" i="12" s="1"/>
  <c r="Y1074" i="12"/>
  <c r="E1993" i="12"/>
  <c r="Y1992" i="12"/>
  <c r="B2258" i="15"/>
  <c r="B2259" i="14"/>
  <c r="B1638" i="14"/>
  <c r="B1637" i="15"/>
  <c r="B977" i="15"/>
  <c r="B978" i="14"/>
  <c r="E1788" i="12"/>
  <c r="E946" i="12"/>
  <c r="G946" i="12" s="1"/>
  <c r="Y946" i="12" s="1"/>
  <c r="Y945" i="12"/>
  <c r="J1286" i="14" l="1"/>
  <c r="A1287" i="14"/>
  <c r="A1133" i="14"/>
  <c r="J1132" i="14"/>
  <c r="A2497" i="14"/>
  <c r="J2496" i="14"/>
  <c r="F657" i="14"/>
  <c r="H1763" i="12"/>
  <c r="H423" i="12"/>
  <c r="I656" i="14"/>
  <c r="I655" i="14"/>
  <c r="H655" i="14"/>
  <c r="I555" i="14"/>
  <c r="H555" i="14"/>
  <c r="Z640" i="12"/>
  <c r="F641" i="12"/>
  <c r="AA641" i="12" s="1"/>
  <c r="P640" i="12"/>
  <c r="AC640" i="12" s="1"/>
  <c r="K556" i="14" s="1"/>
  <c r="D556" i="15" s="1"/>
  <c r="N656" i="14"/>
  <c r="E656" i="14"/>
  <c r="J2262" i="14"/>
  <c r="A2263" i="14"/>
  <c r="H760" i="12"/>
  <c r="A1644" i="14"/>
  <c r="J1643" i="14"/>
  <c r="A1458" i="14"/>
  <c r="J1457" i="14"/>
  <c r="J981" i="14"/>
  <c r="A982" i="14"/>
  <c r="A1840" i="14"/>
  <c r="J1839" i="14"/>
  <c r="E790" i="14"/>
  <c r="N790" i="14"/>
  <c r="H911" i="12"/>
  <c r="E1965" i="14"/>
  <c r="AB2178" i="12"/>
  <c r="C1965" i="14" s="1"/>
  <c r="C1965" i="15" s="1"/>
  <c r="N1965" i="14"/>
  <c r="H2179" i="12"/>
  <c r="AA2179" i="12"/>
  <c r="F1966" i="14" s="1"/>
  <c r="F791" i="14"/>
  <c r="AA1202" i="12"/>
  <c r="F1054" i="14" s="1"/>
  <c r="H1202" i="12"/>
  <c r="E1053" i="14"/>
  <c r="AB1201" i="12"/>
  <c r="C1053" i="14" s="1"/>
  <c r="C1053" i="15" s="1"/>
  <c r="N1053" i="14"/>
  <c r="N361" i="14"/>
  <c r="E361" i="14"/>
  <c r="AB422" i="12"/>
  <c r="C361" i="14" s="1"/>
  <c r="C361" i="15" s="1"/>
  <c r="P423" i="12"/>
  <c r="AC423" i="12" s="1"/>
  <c r="K362" i="14" s="1"/>
  <c r="D362" i="15" s="1"/>
  <c r="Z423" i="12"/>
  <c r="F424" i="12"/>
  <c r="E1407" i="12"/>
  <c r="H1045" i="12"/>
  <c r="Z1045" i="12" s="1"/>
  <c r="N910" i="14" s="1"/>
  <c r="H1375" i="12"/>
  <c r="AA1375" i="12"/>
  <c r="F1216" i="14" s="1"/>
  <c r="N438" i="14"/>
  <c r="E438" i="14"/>
  <c r="O2704" i="12"/>
  <c r="M2705" i="12"/>
  <c r="N2705" i="12" s="1"/>
  <c r="Z2647" i="12"/>
  <c r="F2648" i="12"/>
  <c r="P2647" i="12"/>
  <c r="AC2647" i="12" s="1"/>
  <c r="K2414" i="14" s="1"/>
  <c r="D2414" i="15" s="1"/>
  <c r="O952" i="12"/>
  <c r="M953" i="12"/>
  <c r="N953" i="12" s="1"/>
  <c r="I1381" i="14"/>
  <c r="H1381" i="14"/>
  <c r="O1808" i="12"/>
  <c r="M1809" i="12"/>
  <c r="N1809" i="12" s="1"/>
  <c r="P1763" i="12"/>
  <c r="AC1763" i="12" s="1"/>
  <c r="K1578" i="14" s="1"/>
  <c r="D1578" i="15" s="1"/>
  <c r="F1764" i="12"/>
  <c r="Z1763" i="12"/>
  <c r="E910" i="14"/>
  <c r="H1961" i="12"/>
  <c r="AA1961" i="12"/>
  <c r="E1760" i="14"/>
  <c r="N1760" i="14"/>
  <c r="AB1960" i="12"/>
  <c r="C1760" i="14" s="1"/>
  <c r="C1760" i="15" s="1"/>
  <c r="O2018" i="12"/>
  <c r="M2019" i="12"/>
  <c r="N2019" i="12" s="1"/>
  <c r="M1101" i="12"/>
  <c r="N1101" i="12" s="1"/>
  <c r="O1100" i="12"/>
  <c r="H2413" i="14"/>
  <c r="I2413" i="14"/>
  <c r="O1430" i="12"/>
  <c r="M1431" i="12"/>
  <c r="N1431" i="12" s="1"/>
  <c r="O2465" i="12"/>
  <c r="M2466" i="12"/>
  <c r="N2466" i="12" s="1"/>
  <c r="E1215" i="14"/>
  <c r="N1215" i="14"/>
  <c r="AB1374" i="12"/>
  <c r="C1215" i="14" s="1"/>
  <c r="C1215" i="15" s="1"/>
  <c r="H512" i="12"/>
  <c r="AA512" i="12"/>
  <c r="A2043" i="14"/>
  <c r="J2042" i="14"/>
  <c r="O1607" i="12"/>
  <c r="M1608" i="12"/>
  <c r="N1608" i="12" s="1"/>
  <c r="F2409" i="12"/>
  <c r="P2408" i="12"/>
  <c r="AC2408" i="12" s="1"/>
  <c r="K2184" i="14" s="1"/>
  <c r="D2184" i="15" s="1"/>
  <c r="Z2408" i="12"/>
  <c r="AB1762" i="12"/>
  <c r="C1577" i="14" s="1"/>
  <c r="C1577" i="15" s="1"/>
  <c r="E1577" i="14"/>
  <c r="N1577" i="14"/>
  <c r="F1046" i="12"/>
  <c r="AA1046" i="12" s="1"/>
  <c r="F910" i="14"/>
  <c r="AB1045" i="12"/>
  <c r="C910" i="14" s="1"/>
  <c r="C910" i="15" s="1"/>
  <c r="AB1044" i="12"/>
  <c r="C909" i="14" s="1"/>
  <c r="C909" i="15" s="1"/>
  <c r="N909" i="14"/>
  <c r="E909" i="14"/>
  <c r="H2183" i="14"/>
  <c r="I2183" i="14"/>
  <c r="O1259" i="12"/>
  <c r="M1260" i="12"/>
  <c r="N1260" i="12" s="1"/>
  <c r="F1551" i="12"/>
  <c r="P1550" i="12"/>
  <c r="AC1550" i="12" s="1"/>
  <c r="K1382" i="14" s="1"/>
  <c r="D1382" i="15" s="1"/>
  <c r="Z1550" i="12"/>
  <c r="M2235" i="12"/>
  <c r="N2235" i="12" s="1"/>
  <c r="O2234" i="12"/>
  <c r="AB511" i="12"/>
  <c r="C438" i="14" s="1"/>
  <c r="C438" i="15" s="1"/>
  <c r="E2212" i="12"/>
  <c r="G2212" i="12" s="1"/>
  <c r="G527" i="12"/>
  <c r="Y527" i="12" s="1"/>
  <c r="D453" i="14"/>
  <c r="Y767" i="12"/>
  <c r="E768" i="12"/>
  <c r="E1563" i="12"/>
  <c r="G1563" i="12" s="1"/>
  <c r="Y1563" i="12" s="1"/>
  <c r="Y1562" i="12"/>
  <c r="D826" i="14"/>
  <c r="D825" i="14"/>
  <c r="B979" i="14"/>
  <c r="B978" i="15"/>
  <c r="B1638" i="15"/>
  <c r="B1639" i="14"/>
  <c r="E1076" i="12"/>
  <c r="E2681" i="12"/>
  <c r="B1284" i="15"/>
  <c r="B1285" i="14"/>
  <c r="B2491" i="15"/>
  <c r="B2492" i="14"/>
  <c r="B1833" i="15"/>
  <c r="B1834" i="14"/>
  <c r="B2046" i="14"/>
  <c r="B2045" i="15"/>
  <c r="D1084" i="14"/>
  <c r="G1407" i="12"/>
  <c r="G1788" i="12"/>
  <c r="G1993" i="12"/>
  <c r="G2441" i="12"/>
  <c r="G1233" i="12"/>
  <c r="E947" i="12"/>
  <c r="B2259" i="15"/>
  <c r="B2260" i="14"/>
  <c r="D1792" i="14"/>
  <c r="D939" i="14"/>
  <c r="D940" i="14"/>
  <c r="D2446" i="14"/>
  <c r="D2447" i="14"/>
  <c r="D2216" i="14"/>
  <c r="B1457" i="14"/>
  <c r="B1456" i="15"/>
  <c r="B1127" i="14"/>
  <c r="B1126" i="15"/>
  <c r="A1459" i="14" l="1"/>
  <c r="J1458" i="14"/>
  <c r="J982" i="14"/>
  <c r="A983" i="14"/>
  <c r="A1134" i="14"/>
  <c r="J1133" i="14"/>
  <c r="H1046" i="12"/>
  <c r="F1047" i="12" s="1"/>
  <c r="J1644" i="14"/>
  <c r="A1645" i="14"/>
  <c r="H641" i="12"/>
  <c r="J1287" i="14"/>
  <c r="A1288" i="14"/>
  <c r="J1840" i="14"/>
  <c r="A1841" i="14"/>
  <c r="J2263" i="14"/>
  <c r="A2264" i="14"/>
  <c r="E556" i="14"/>
  <c r="N556" i="14"/>
  <c r="AB640" i="12"/>
  <c r="C556" i="14" s="1"/>
  <c r="C556" i="15" s="1"/>
  <c r="P1045" i="12"/>
  <c r="AC1045" i="12" s="1"/>
  <c r="K910" i="14" s="1"/>
  <c r="D910" i="15" s="1"/>
  <c r="Z760" i="12"/>
  <c r="F761" i="12"/>
  <c r="AA761" i="12" s="1"/>
  <c r="P760" i="12"/>
  <c r="AC760" i="12" s="1"/>
  <c r="K657" i="14" s="1"/>
  <c r="D657" i="15" s="1"/>
  <c r="H761" i="12"/>
  <c r="F557" i="14"/>
  <c r="H656" i="14"/>
  <c r="J2497" i="14"/>
  <c r="A2498" i="14"/>
  <c r="F2180" i="12"/>
  <c r="P2179" i="12"/>
  <c r="AC2179" i="12" s="1"/>
  <c r="K1966" i="14" s="1"/>
  <c r="D1966" i="15" s="1"/>
  <c r="Z2179" i="12"/>
  <c r="P911" i="12"/>
  <c r="AC911" i="12" s="1"/>
  <c r="K791" i="14" s="1"/>
  <c r="D791" i="15" s="1"/>
  <c r="F912" i="12"/>
  <c r="AA912" i="12" s="1"/>
  <c r="Z911" i="12"/>
  <c r="H790" i="14"/>
  <c r="I790" i="14"/>
  <c r="H1965" i="14"/>
  <c r="I1965" i="14"/>
  <c r="H1053" i="14"/>
  <c r="I1053" i="14"/>
  <c r="P1202" i="12"/>
  <c r="AC1202" i="12" s="1"/>
  <c r="K1054" i="14" s="1"/>
  <c r="D1054" i="15" s="1"/>
  <c r="Z1202" i="12"/>
  <c r="F1203" i="12"/>
  <c r="E362" i="14"/>
  <c r="AB423" i="12"/>
  <c r="C362" i="14" s="1"/>
  <c r="C362" i="15" s="1"/>
  <c r="N362" i="14"/>
  <c r="AA424" i="12"/>
  <c r="H424" i="12"/>
  <c r="I361" i="14"/>
  <c r="H361" i="14"/>
  <c r="O2235" i="12"/>
  <c r="M2236" i="12"/>
  <c r="N2236" i="12" s="1"/>
  <c r="M1261" i="12"/>
  <c r="N1261" i="12" s="1"/>
  <c r="O1260" i="12"/>
  <c r="H909" i="14"/>
  <c r="I909" i="14"/>
  <c r="H910" i="14"/>
  <c r="I910" i="14"/>
  <c r="O1608" i="12"/>
  <c r="M1609" i="12"/>
  <c r="N1609" i="12" s="1"/>
  <c r="F439" i="14"/>
  <c r="M2467" i="12"/>
  <c r="N2467" i="12" s="1"/>
  <c r="O2466" i="12"/>
  <c r="O1101" i="12"/>
  <c r="M1102" i="12"/>
  <c r="N1102" i="12" s="1"/>
  <c r="F1761" i="14"/>
  <c r="AA1764" i="12"/>
  <c r="H1764" i="12"/>
  <c r="M1810" i="12"/>
  <c r="N1810" i="12" s="1"/>
  <c r="O1809" i="12"/>
  <c r="M954" i="12"/>
  <c r="N954" i="12" s="1"/>
  <c r="O953" i="12"/>
  <c r="AB2647" i="12"/>
  <c r="C2414" i="14" s="1"/>
  <c r="C2414" i="15" s="1"/>
  <c r="E2414" i="14"/>
  <c r="N2414" i="14"/>
  <c r="Z1375" i="12"/>
  <c r="P1375" i="12"/>
  <c r="AC1375" i="12" s="1"/>
  <c r="K1216" i="14" s="1"/>
  <c r="D1216" i="15" s="1"/>
  <c r="F1376" i="12"/>
  <c r="N1382" i="14"/>
  <c r="E1382" i="14"/>
  <c r="AB1550" i="12"/>
  <c r="C1382" i="14" s="1"/>
  <c r="C1382" i="15" s="1"/>
  <c r="AA1551" i="12"/>
  <c r="F1383" i="14" s="1"/>
  <c r="H1551" i="12"/>
  <c r="P1046" i="12"/>
  <c r="AC1046" i="12" s="1"/>
  <c r="K911" i="14" s="1"/>
  <c r="D911" i="15" s="1"/>
  <c r="F911" i="14"/>
  <c r="I1577" i="14"/>
  <c r="H1577" i="14"/>
  <c r="E2184" i="14"/>
  <c r="AB2408" i="12"/>
  <c r="C2184" i="14" s="1"/>
  <c r="C2184" i="15" s="1"/>
  <c r="N2184" i="14"/>
  <c r="H2409" i="12"/>
  <c r="AA2409" i="12"/>
  <c r="F2185" i="14" s="1"/>
  <c r="A2044" i="14"/>
  <c r="J2043" i="14"/>
  <c r="F513" i="12"/>
  <c r="P512" i="12"/>
  <c r="AC512" i="12" s="1"/>
  <c r="K439" i="14" s="1"/>
  <c r="D439" i="15" s="1"/>
  <c r="Z512" i="12"/>
  <c r="I1215" i="14"/>
  <c r="H1215" i="14"/>
  <c r="M1432" i="12"/>
  <c r="N1432" i="12" s="1"/>
  <c r="O1431" i="12"/>
  <c r="O2019" i="12"/>
  <c r="M2020" i="12"/>
  <c r="N2020" i="12" s="1"/>
  <c r="I1760" i="14"/>
  <c r="H1760" i="14"/>
  <c r="P1961" i="12"/>
  <c r="AC1961" i="12" s="1"/>
  <c r="K1761" i="14" s="1"/>
  <c r="D1761" i="15" s="1"/>
  <c r="F1962" i="12"/>
  <c r="Z1961" i="12"/>
  <c r="AB1763" i="12"/>
  <c r="C1578" i="14" s="1"/>
  <c r="C1578" i="15" s="1"/>
  <c r="N1578" i="14"/>
  <c r="E1578" i="14"/>
  <c r="AA2648" i="12"/>
  <c r="F2415" i="14" s="1"/>
  <c r="H2648" i="12"/>
  <c r="M2706" i="12"/>
  <c r="N2706" i="12" s="1"/>
  <c r="O2705" i="12"/>
  <c r="I438" i="14"/>
  <c r="H438" i="14"/>
  <c r="E528" i="12"/>
  <c r="D454" i="14"/>
  <c r="G768" i="12"/>
  <c r="D664" i="14"/>
  <c r="G2681" i="12"/>
  <c r="Y2681" i="12" s="1"/>
  <c r="D2448" i="14" s="1"/>
  <c r="G1076" i="12"/>
  <c r="Y1076" i="12" s="1"/>
  <c r="D1395" i="14"/>
  <c r="D1394" i="14"/>
  <c r="E1564" i="12"/>
  <c r="G1564" i="12" s="1"/>
  <c r="D941" i="14"/>
  <c r="B1457" i="15"/>
  <c r="B1458" i="14"/>
  <c r="E1994" i="12"/>
  <c r="Y1993" i="12"/>
  <c r="E2213" i="12"/>
  <c r="Y2212" i="12"/>
  <c r="B2046" i="15"/>
  <c r="B2047" i="14"/>
  <c r="B1835" i="14"/>
  <c r="B1834" i="15"/>
  <c r="B1640" i="14"/>
  <c r="B1639" i="15"/>
  <c r="B1128" i="14"/>
  <c r="B1127" i="15"/>
  <c r="B2261" i="14"/>
  <c r="B2260" i="15"/>
  <c r="E1234" i="12"/>
  <c r="Y1233" i="12"/>
  <c r="E2442" i="12"/>
  <c r="Y2441" i="12"/>
  <c r="E1789" i="12"/>
  <c r="Y1788" i="12"/>
  <c r="E1408" i="12"/>
  <c r="Y1407" i="12"/>
  <c r="B2493" i="14"/>
  <c r="B2492" i="15"/>
  <c r="B1286" i="14"/>
  <c r="B1285" i="15"/>
  <c r="B980" i="14"/>
  <c r="B979" i="15"/>
  <c r="G947" i="12"/>
  <c r="J1288" i="14" l="1"/>
  <c r="A1289" i="14"/>
  <c r="A2499" i="14"/>
  <c r="J2498" i="14"/>
  <c r="Z1046" i="12"/>
  <c r="AB1046" i="12" s="1"/>
  <c r="C911" i="14" s="1"/>
  <c r="C911" i="15" s="1"/>
  <c r="F658" i="14"/>
  <c r="J1841" i="14"/>
  <c r="A1842" i="14"/>
  <c r="P761" i="12"/>
  <c r="AC761" i="12" s="1"/>
  <c r="K658" i="14" s="1"/>
  <c r="D658" i="15" s="1"/>
  <c r="F762" i="12"/>
  <c r="AA762" i="12" s="1"/>
  <c r="H762" i="12"/>
  <c r="J2264" i="14"/>
  <c r="A2265" i="14"/>
  <c r="F642" i="12"/>
  <c r="AA642" i="12" s="1"/>
  <c r="F558" i="14" s="1"/>
  <c r="P641" i="12"/>
  <c r="AC641" i="12" s="1"/>
  <c r="K557" i="14" s="1"/>
  <c r="D557" i="15" s="1"/>
  <c r="Z641" i="12"/>
  <c r="J983" i="14"/>
  <c r="A984" i="14"/>
  <c r="J984" i="14" s="1"/>
  <c r="H912" i="12"/>
  <c r="Z912" i="12" s="1"/>
  <c r="Z761" i="12"/>
  <c r="N657" i="14"/>
  <c r="E657" i="14"/>
  <c r="AB760" i="12"/>
  <c r="C657" i="14" s="1"/>
  <c r="C657" i="15" s="1"/>
  <c r="I556" i="14"/>
  <c r="H556" i="14"/>
  <c r="A1646" i="14"/>
  <c r="J1645" i="14"/>
  <c r="J1134" i="14"/>
  <c r="A1135" i="14"/>
  <c r="J1459" i="14"/>
  <c r="A1460" i="14"/>
  <c r="N791" i="14"/>
  <c r="E791" i="14"/>
  <c r="AB911" i="12"/>
  <c r="C791" i="14" s="1"/>
  <c r="C791" i="15" s="1"/>
  <c r="F792" i="14"/>
  <c r="AB912" i="12"/>
  <c r="C792" i="14" s="1"/>
  <c r="C792" i="15" s="1"/>
  <c r="E1966" i="14"/>
  <c r="AB2179" i="12"/>
  <c r="C1966" i="14" s="1"/>
  <c r="C1966" i="15" s="1"/>
  <c r="N1966" i="14"/>
  <c r="AA2180" i="12"/>
  <c r="H2180" i="12"/>
  <c r="N792" i="14"/>
  <c r="E792" i="14"/>
  <c r="F913" i="12"/>
  <c r="AA913" i="12" s="1"/>
  <c r="P912" i="12"/>
  <c r="AC912" i="12" s="1"/>
  <c r="K792" i="14" s="1"/>
  <c r="D792" i="15" s="1"/>
  <c r="H913" i="12"/>
  <c r="AA1203" i="12"/>
  <c r="H1203" i="12"/>
  <c r="N1054" i="14"/>
  <c r="E1054" i="14"/>
  <c r="AB1202" i="12"/>
  <c r="C1054" i="14" s="1"/>
  <c r="C1054" i="15" s="1"/>
  <c r="F425" i="12"/>
  <c r="AA425" i="12" s="1"/>
  <c r="Z424" i="12"/>
  <c r="P424" i="12"/>
  <c r="AC424" i="12" s="1"/>
  <c r="K363" i="14" s="1"/>
  <c r="D363" i="15" s="1"/>
  <c r="I362" i="14"/>
  <c r="H362" i="14"/>
  <c r="F363" i="14"/>
  <c r="E1077" i="12"/>
  <c r="G1077" i="12" s="1"/>
  <c r="M2707" i="12"/>
  <c r="N2707" i="12" s="1"/>
  <c r="O2706" i="12"/>
  <c r="H1962" i="12"/>
  <c r="AA1962" i="12"/>
  <c r="F1762" i="14" s="1"/>
  <c r="O2020" i="12"/>
  <c r="M2021" i="12"/>
  <c r="N2021" i="12" s="1"/>
  <c r="N439" i="14"/>
  <c r="E439" i="14"/>
  <c r="H2184" i="14"/>
  <c r="I2184" i="14"/>
  <c r="N911" i="14"/>
  <c r="E911" i="14"/>
  <c r="P1551" i="12"/>
  <c r="AC1551" i="12" s="1"/>
  <c r="K1383" i="14" s="1"/>
  <c r="D1383" i="15" s="1"/>
  <c r="Z1551" i="12"/>
  <c r="F1552" i="12"/>
  <c r="H1376" i="12"/>
  <c r="AA1376" i="12"/>
  <c r="F1217" i="14" s="1"/>
  <c r="E1216" i="14"/>
  <c r="N1216" i="14"/>
  <c r="AB1375" i="12"/>
  <c r="C1216" i="14" s="1"/>
  <c r="C1216" i="15" s="1"/>
  <c r="O954" i="12"/>
  <c r="M955" i="12"/>
  <c r="N955" i="12" s="1"/>
  <c r="O1810" i="12"/>
  <c r="M1811" i="12"/>
  <c r="N1811" i="12" s="1"/>
  <c r="F1579" i="14"/>
  <c r="M2468" i="12"/>
  <c r="N2468" i="12" s="1"/>
  <c r="O2467" i="12"/>
  <c r="O1261" i="12"/>
  <c r="M1262" i="12"/>
  <c r="N1262" i="12" s="1"/>
  <c r="AB512" i="12"/>
  <c r="C439" i="14" s="1"/>
  <c r="C439" i="15" s="1"/>
  <c r="P2648" i="12"/>
  <c r="AC2648" i="12" s="1"/>
  <c r="K2415" i="14" s="1"/>
  <c r="D2415" i="15" s="1"/>
  <c r="Z2648" i="12"/>
  <c r="F2649" i="12"/>
  <c r="H1578" i="14"/>
  <c r="I1578" i="14"/>
  <c r="N1761" i="14"/>
  <c r="E1761" i="14"/>
  <c r="M1433" i="12"/>
  <c r="N1433" i="12" s="1"/>
  <c r="O1432" i="12"/>
  <c r="H513" i="12"/>
  <c r="AA513" i="12"/>
  <c r="A2045" i="14"/>
  <c r="J2044" i="14"/>
  <c r="Z2409" i="12"/>
  <c r="F2410" i="12"/>
  <c r="P2409" i="12"/>
  <c r="AC2409" i="12" s="1"/>
  <c r="K2185" i="14" s="1"/>
  <c r="D2185" i="15" s="1"/>
  <c r="H1047" i="12"/>
  <c r="AA1047" i="12"/>
  <c r="F912" i="14" s="1"/>
  <c r="I1382" i="14"/>
  <c r="H1382" i="14"/>
  <c r="I2414" i="14"/>
  <c r="H2414" i="14"/>
  <c r="Z1764" i="12"/>
  <c r="F1765" i="12"/>
  <c r="AA1765" i="12" s="1"/>
  <c r="F1580" i="14" s="1"/>
  <c r="P1764" i="12"/>
  <c r="AC1764" i="12" s="1"/>
  <c r="K1579" i="14" s="1"/>
  <c r="D1579" i="15" s="1"/>
  <c r="M1103" i="12"/>
  <c r="N1103" i="12" s="1"/>
  <c r="O1102" i="12"/>
  <c r="O1609" i="12"/>
  <c r="M1610" i="12"/>
  <c r="N1610" i="12" s="1"/>
  <c r="O2236" i="12"/>
  <c r="M2237" i="12"/>
  <c r="N2237" i="12" s="1"/>
  <c r="AB1961" i="12"/>
  <c r="C1761" i="14" s="1"/>
  <c r="C1761" i="15" s="1"/>
  <c r="E2682" i="12"/>
  <c r="G528" i="12"/>
  <c r="Y528" i="12" s="1"/>
  <c r="E529" i="12"/>
  <c r="E769" i="12"/>
  <c r="Y768" i="12"/>
  <c r="G2442" i="12"/>
  <c r="G2213" i="12"/>
  <c r="Y2213" i="12" s="1"/>
  <c r="G1789" i="12"/>
  <c r="Y1789" i="12" s="1"/>
  <c r="D1604" i="14" s="1"/>
  <c r="Y1564" i="12"/>
  <c r="E1565" i="12"/>
  <c r="G1234" i="12"/>
  <c r="Y1234" i="12" s="1"/>
  <c r="D1086" i="14" s="1"/>
  <c r="D2000" i="14"/>
  <c r="B981" i="14"/>
  <c r="B980" i="15"/>
  <c r="D1248" i="14"/>
  <c r="D1603" i="14"/>
  <c r="D2217" i="14"/>
  <c r="B2262" i="14"/>
  <c r="B2261" i="15"/>
  <c r="B1129" i="14"/>
  <c r="B1128" i="15"/>
  <c r="B2047" i="15"/>
  <c r="B2048" i="14"/>
  <c r="G2682" i="12"/>
  <c r="G1408" i="12"/>
  <c r="G1994" i="12"/>
  <c r="E948" i="12"/>
  <c r="Y947" i="12"/>
  <c r="B1286" i="15"/>
  <c r="B1287" i="14"/>
  <c r="B2493" i="15"/>
  <c r="B2494" i="14"/>
  <c r="E1790" i="12"/>
  <c r="E2443" i="12"/>
  <c r="D1085" i="14"/>
  <c r="B1641" i="14"/>
  <c r="B1640" i="15"/>
  <c r="B1835" i="15"/>
  <c r="B1836" i="14"/>
  <c r="D1999" i="14"/>
  <c r="D1793" i="14"/>
  <c r="B1459" i="14"/>
  <c r="B1458" i="15"/>
  <c r="Y2442" i="12"/>
  <c r="J1646" i="14" l="1"/>
  <c r="A1647" i="14"/>
  <c r="N658" i="14"/>
  <c r="E658" i="14"/>
  <c r="N557" i="14"/>
  <c r="E557" i="14"/>
  <c r="AB641" i="12"/>
  <c r="C557" i="14" s="1"/>
  <c r="C557" i="15" s="1"/>
  <c r="F763" i="12"/>
  <c r="AA763" i="12" s="1"/>
  <c r="P762" i="12"/>
  <c r="AC762" i="12" s="1"/>
  <c r="K659" i="14" s="1"/>
  <c r="D659" i="15" s="1"/>
  <c r="J1135" i="14"/>
  <c r="A1136" i="14"/>
  <c r="A2266" i="14"/>
  <c r="J2265" i="14"/>
  <c r="F659" i="14"/>
  <c r="AB762" i="12"/>
  <c r="C659" i="14" s="1"/>
  <c r="C659" i="15" s="1"/>
  <c r="AB761" i="12"/>
  <c r="C658" i="14" s="1"/>
  <c r="C658" i="15" s="1"/>
  <c r="J2499" i="14"/>
  <c r="A2500" i="14"/>
  <c r="H1765" i="12"/>
  <c r="I657" i="14"/>
  <c r="H657" i="14"/>
  <c r="H658" i="14"/>
  <c r="H642" i="12"/>
  <c r="J1289" i="14"/>
  <c r="A1290" i="14"/>
  <c r="J1460" i="14"/>
  <c r="A1461" i="14"/>
  <c r="Z762" i="12"/>
  <c r="A1843" i="14"/>
  <c r="J1842" i="14"/>
  <c r="Z913" i="12"/>
  <c r="P913" i="12"/>
  <c r="AC913" i="12" s="1"/>
  <c r="K793" i="14" s="1"/>
  <c r="D793" i="15" s="1"/>
  <c r="F914" i="12"/>
  <c r="F793" i="14"/>
  <c r="AB913" i="12"/>
  <c r="C793" i="14" s="1"/>
  <c r="C793" i="15" s="1"/>
  <c r="F1967" i="14"/>
  <c r="F2181" i="12"/>
  <c r="P2180" i="12"/>
  <c r="AC2180" i="12" s="1"/>
  <c r="K1967" i="14" s="1"/>
  <c r="D1967" i="15" s="1"/>
  <c r="Z2180" i="12"/>
  <c r="AB2180" i="12" s="1"/>
  <c r="C1967" i="14" s="1"/>
  <c r="C1967" i="15" s="1"/>
  <c r="I1966" i="14"/>
  <c r="H1966" i="14"/>
  <c r="H791" i="14"/>
  <c r="I792" i="14"/>
  <c r="I791" i="14"/>
  <c r="H792" i="14"/>
  <c r="F1055" i="14"/>
  <c r="H1054" i="14"/>
  <c r="I1054" i="14"/>
  <c r="P1203" i="12"/>
  <c r="AC1203" i="12" s="1"/>
  <c r="K1055" i="14" s="1"/>
  <c r="D1055" i="15" s="1"/>
  <c r="Z1203" i="12"/>
  <c r="F1204" i="12"/>
  <c r="AA1204" i="12" s="1"/>
  <c r="F1056" i="14" s="1"/>
  <c r="Y1077" i="12"/>
  <c r="D942" i="14" s="1"/>
  <c r="E1078" i="12"/>
  <c r="G1078" i="12" s="1"/>
  <c r="Y1078" i="12" s="1"/>
  <c r="D943" i="14" s="1"/>
  <c r="N363" i="14"/>
  <c r="E363" i="14"/>
  <c r="F364" i="14"/>
  <c r="E2214" i="12"/>
  <c r="G2214" i="12" s="1"/>
  <c r="E1235" i="12"/>
  <c r="G1235" i="12" s="1"/>
  <c r="AB424" i="12"/>
  <c r="C363" i="14" s="1"/>
  <c r="C363" i="15" s="1"/>
  <c r="H425" i="12"/>
  <c r="M1104" i="12"/>
  <c r="N1104" i="12" s="1"/>
  <c r="O1103" i="12"/>
  <c r="N1579" i="14"/>
  <c r="E1579" i="14"/>
  <c r="Z1047" i="12"/>
  <c r="P1047" i="12"/>
  <c r="AC1047" i="12" s="1"/>
  <c r="K912" i="14" s="1"/>
  <c r="D912" i="15" s="1"/>
  <c r="F1048" i="12"/>
  <c r="H2410" i="12"/>
  <c r="AA2410" i="12"/>
  <c r="F2186" i="14" s="1"/>
  <c r="F440" i="14"/>
  <c r="H1761" i="14"/>
  <c r="I1761" i="14"/>
  <c r="H2649" i="12"/>
  <c r="AA2649" i="12"/>
  <c r="F2416" i="14" s="1"/>
  <c r="M2469" i="12"/>
  <c r="N2469" i="12" s="1"/>
  <c r="O2468" i="12"/>
  <c r="M956" i="12"/>
  <c r="N956" i="12" s="1"/>
  <c r="O955" i="12"/>
  <c r="I1216" i="14"/>
  <c r="H1216" i="14"/>
  <c r="P1376" i="12"/>
  <c r="AC1376" i="12" s="1"/>
  <c r="K1217" i="14" s="1"/>
  <c r="D1217" i="15" s="1"/>
  <c r="F1377" i="12"/>
  <c r="Z1376" i="12"/>
  <c r="AB1551" i="12"/>
  <c r="C1383" i="14" s="1"/>
  <c r="C1383" i="15" s="1"/>
  <c r="E1383" i="14"/>
  <c r="N1383" i="14"/>
  <c r="I911" i="14"/>
  <c r="H911" i="14"/>
  <c r="I439" i="14"/>
  <c r="H439" i="14"/>
  <c r="O2021" i="12"/>
  <c r="M2022" i="12"/>
  <c r="N2022" i="12" s="1"/>
  <c r="O2237" i="12"/>
  <c r="M2238" i="12"/>
  <c r="N2238" i="12" s="1"/>
  <c r="O1610" i="12"/>
  <c r="M1611" i="12"/>
  <c r="N1611" i="12" s="1"/>
  <c r="P1765" i="12"/>
  <c r="AC1765" i="12" s="1"/>
  <c r="K1580" i="14" s="1"/>
  <c r="D1580" i="15" s="1"/>
  <c r="F1766" i="12"/>
  <c r="Z1765" i="12"/>
  <c r="N2185" i="14"/>
  <c r="AB2409" i="12"/>
  <c r="C2185" i="14" s="1"/>
  <c r="C2185" i="15" s="1"/>
  <c r="E2185" i="14"/>
  <c r="A2046" i="14"/>
  <c r="J2045" i="14"/>
  <c r="F514" i="12"/>
  <c r="P513" i="12"/>
  <c r="AC513" i="12" s="1"/>
  <c r="K440" i="14" s="1"/>
  <c r="D440" i="15" s="1"/>
  <c r="Z513" i="12"/>
  <c r="AB513" i="12" s="1"/>
  <c r="C440" i="14" s="1"/>
  <c r="C440" i="15" s="1"/>
  <c r="M1434" i="12"/>
  <c r="N1434" i="12" s="1"/>
  <c r="O1433" i="12"/>
  <c r="N2415" i="14"/>
  <c r="AB2648" i="12"/>
  <c r="C2415" i="14" s="1"/>
  <c r="C2415" i="15" s="1"/>
  <c r="E2415" i="14"/>
  <c r="M1263" i="12"/>
  <c r="N1263" i="12" s="1"/>
  <c r="O1262" i="12"/>
  <c r="O1811" i="12"/>
  <c r="M1812" i="12"/>
  <c r="N1812" i="12" s="1"/>
  <c r="AA1552" i="12"/>
  <c r="H1552" i="12"/>
  <c r="P1962" i="12"/>
  <c r="AC1962" i="12" s="1"/>
  <c r="K1762" i="14" s="1"/>
  <c r="D1762" i="15" s="1"/>
  <c r="F1963" i="12"/>
  <c r="Z1962" i="12"/>
  <c r="O2707" i="12"/>
  <c r="M2708" i="12"/>
  <c r="N2708" i="12" s="1"/>
  <c r="AB1764" i="12"/>
  <c r="C1579" i="14" s="1"/>
  <c r="C1579" i="15" s="1"/>
  <c r="G769" i="12"/>
  <c r="Y769" i="12" s="1"/>
  <c r="D455" i="14"/>
  <c r="G529" i="12"/>
  <c r="D666" i="14"/>
  <c r="D665" i="14"/>
  <c r="G2443" i="12"/>
  <c r="Y2443" i="12" s="1"/>
  <c r="D2219" i="14" s="1"/>
  <c r="D1396" i="14"/>
  <c r="G1565" i="12"/>
  <c r="B1459" i="15"/>
  <c r="B1460" i="14"/>
  <c r="E1236" i="12"/>
  <c r="D2218" i="14"/>
  <c r="B1641" i="15"/>
  <c r="B1642" i="14"/>
  <c r="D827" i="14"/>
  <c r="E1995" i="12"/>
  <c r="G1995" i="12" s="1"/>
  <c r="Y1995" i="12" s="1"/>
  <c r="Y1994" i="12"/>
  <c r="E2683" i="12"/>
  <c r="Y2682" i="12"/>
  <c r="B2049" i="14"/>
  <c r="B2048" i="15"/>
  <c r="Y1235" i="12"/>
  <c r="G1790" i="12"/>
  <c r="B1837" i="14"/>
  <c r="B1836" i="15"/>
  <c r="E2444" i="12"/>
  <c r="B2495" i="14"/>
  <c r="B2494" i="15"/>
  <c r="B1287" i="15"/>
  <c r="B1288" i="14"/>
  <c r="E1409" i="12"/>
  <c r="Y1408" i="12"/>
  <c r="B1129" i="15"/>
  <c r="B1130" i="14"/>
  <c r="B2262" i="15"/>
  <c r="B2263" i="14"/>
  <c r="B981" i="15"/>
  <c r="B982" i="14"/>
  <c r="G948" i="12"/>
  <c r="A1844" i="14" l="1"/>
  <c r="J1843" i="14"/>
  <c r="P642" i="12"/>
  <c r="AC642" i="12" s="1"/>
  <c r="K558" i="14" s="1"/>
  <c r="D558" i="15" s="1"/>
  <c r="F643" i="12"/>
  <c r="AA643" i="12" s="1"/>
  <c r="Z642" i="12"/>
  <c r="A1137" i="14"/>
  <c r="J1136" i="14"/>
  <c r="F660" i="14"/>
  <c r="N659" i="14"/>
  <c r="E659" i="14"/>
  <c r="A2501" i="14"/>
  <c r="J2500" i="14"/>
  <c r="J1461" i="14"/>
  <c r="A1462" i="14"/>
  <c r="A1291" i="14"/>
  <c r="J1290" i="14"/>
  <c r="H763" i="12"/>
  <c r="I557" i="14"/>
  <c r="H557" i="14"/>
  <c r="J1647" i="14"/>
  <c r="A1648" i="14"/>
  <c r="E1079" i="12"/>
  <c r="G1079" i="12" s="1"/>
  <c r="Y1079" i="12" s="1"/>
  <c r="E770" i="12"/>
  <c r="I658" i="14"/>
  <c r="A2267" i="14"/>
  <c r="J2266" i="14"/>
  <c r="AA914" i="12"/>
  <c r="F794" i="14" s="1"/>
  <c r="H914" i="12"/>
  <c r="E793" i="14"/>
  <c r="N793" i="14"/>
  <c r="E1967" i="14"/>
  <c r="N1967" i="14"/>
  <c r="AA2181" i="12"/>
  <c r="F1968" i="14" s="1"/>
  <c r="H2181" i="12"/>
  <c r="N1055" i="14"/>
  <c r="E1055" i="14"/>
  <c r="H1204" i="12"/>
  <c r="AB1203" i="12"/>
  <c r="C1055" i="14" s="1"/>
  <c r="C1055" i="15" s="1"/>
  <c r="F426" i="12"/>
  <c r="AA426" i="12" s="1"/>
  <c r="P425" i="12"/>
  <c r="AC425" i="12" s="1"/>
  <c r="K364" i="14" s="1"/>
  <c r="D364" i="15" s="1"/>
  <c r="Z425" i="12"/>
  <c r="H426" i="12"/>
  <c r="Z426" i="12" s="1"/>
  <c r="I363" i="14"/>
  <c r="H363" i="14"/>
  <c r="M2709" i="12"/>
  <c r="N2709" i="12" s="1"/>
  <c r="O2708" i="12"/>
  <c r="AB1962" i="12"/>
  <c r="C1762" i="14" s="1"/>
  <c r="C1762" i="15" s="1"/>
  <c r="N1762" i="14"/>
  <c r="E1762" i="14"/>
  <c r="F1384" i="14"/>
  <c r="M1813" i="12"/>
  <c r="N1813" i="12" s="1"/>
  <c r="O1812" i="12"/>
  <c r="H2415" i="14"/>
  <c r="I2415" i="14"/>
  <c r="O1434" i="12"/>
  <c r="M1435" i="12"/>
  <c r="N1435" i="12" s="1"/>
  <c r="H514" i="12"/>
  <c r="AA514" i="12"/>
  <c r="A2047" i="14"/>
  <c r="J2046" i="14"/>
  <c r="E1580" i="14"/>
  <c r="N1580" i="14"/>
  <c r="AB1765" i="12"/>
  <c r="C1580" i="14" s="1"/>
  <c r="C1580" i="15" s="1"/>
  <c r="O2022" i="12"/>
  <c r="M2023" i="12"/>
  <c r="N2023" i="12" s="1"/>
  <c r="H1377" i="12"/>
  <c r="AA1377" i="12"/>
  <c r="AA1048" i="12"/>
  <c r="H1048" i="12"/>
  <c r="AB1047" i="12"/>
  <c r="C912" i="14" s="1"/>
  <c r="C912" i="15" s="1"/>
  <c r="N912" i="14"/>
  <c r="E912" i="14"/>
  <c r="O1104" i="12"/>
  <c r="M1105" i="12"/>
  <c r="N1105" i="12" s="1"/>
  <c r="AA1963" i="12"/>
  <c r="F1763" i="14" s="1"/>
  <c r="H1963" i="12"/>
  <c r="P1552" i="12"/>
  <c r="AC1552" i="12" s="1"/>
  <c r="K1384" i="14" s="1"/>
  <c r="D1384" i="15" s="1"/>
  <c r="Z1552" i="12"/>
  <c r="F1553" i="12"/>
  <c r="O1263" i="12"/>
  <c r="M1264" i="12"/>
  <c r="N1264" i="12" s="1"/>
  <c r="N440" i="14"/>
  <c r="E440" i="14"/>
  <c r="H2185" i="14"/>
  <c r="I2185" i="14"/>
  <c r="H1766" i="12"/>
  <c r="AA1766" i="12"/>
  <c r="F1581" i="14" s="1"/>
  <c r="M1612" i="12"/>
  <c r="N1612" i="12" s="1"/>
  <c r="O1611" i="12"/>
  <c r="O2238" i="12"/>
  <c r="M2239" i="12"/>
  <c r="N2239" i="12" s="1"/>
  <c r="I1383" i="14"/>
  <c r="H1383" i="14"/>
  <c r="E1217" i="14"/>
  <c r="N1217" i="14"/>
  <c r="AB1376" i="12"/>
  <c r="C1217" i="14" s="1"/>
  <c r="C1217" i="15" s="1"/>
  <c r="M957" i="12"/>
  <c r="M958" i="12" s="1"/>
  <c r="O956" i="12"/>
  <c r="M2470" i="12"/>
  <c r="N2470" i="12" s="1"/>
  <c r="O2469" i="12"/>
  <c r="P2649" i="12"/>
  <c r="AC2649" i="12" s="1"/>
  <c r="K2416" i="14" s="1"/>
  <c r="D2416" i="15" s="1"/>
  <c r="Z2649" i="12"/>
  <c r="F2650" i="12"/>
  <c r="F2411" i="12"/>
  <c r="P2410" i="12"/>
  <c r="AC2410" i="12" s="1"/>
  <c r="K2186" i="14" s="1"/>
  <c r="D2186" i="15" s="1"/>
  <c r="Z2410" i="12"/>
  <c r="H1579" i="14"/>
  <c r="I1579" i="14"/>
  <c r="Y529" i="12"/>
  <c r="E530" i="12"/>
  <c r="G770" i="12"/>
  <c r="G2444" i="12"/>
  <c r="E2445" i="12" s="1"/>
  <c r="E1566" i="12"/>
  <c r="Y1565" i="12"/>
  <c r="G1409" i="12"/>
  <c r="E1410" i="12" s="1"/>
  <c r="E949" i="12"/>
  <c r="G949" i="12" s="1"/>
  <c r="Y948" i="12"/>
  <c r="B2263" i="15"/>
  <c r="B2264" i="14"/>
  <c r="B1131" i="14"/>
  <c r="B1130" i="15"/>
  <c r="D1249" i="14"/>
  <c r="D944" i="14"/>
  <c r="B1288" i="15"/>
  <c r="B1289" i="14"/>
  <c r="B1838" i="14"/>
  <c r="B1837" i="15"/>
  <c r="E1791" i="12"/>
  <c r="Y1790" i="12"/>
  <c r="D1087" i="14"/>
  <c r="D2449" i="14"/>
  <c r="D1794" i="14"/>
  <c r="D1795" i="14"/>
  <c r="B1643" i="14"/>
  <c r="B1642" i="15"/>
  <c r="B1460" i="15"/>
  <c r="B1461" i="14"/>
  <c r="Y2444" i="12"/>
  <c r="B982" i="15"/>
  <c r="B983" i="14"/>
  <c r="B2495" i="15"/>
  <c r="B2496" i="14"/>
  <c r="E2215" i="12"/>
  <c r="Y2214" i="12"/>
  <c r="B2049" i="15"/>
  <c r="B2050" i="14"/>
  <c r="E1996" i="12"/>
  <c r="Y1409" i="12"/>
  <c r="G2683" i="12"/>
  <c r="G1236" i="12"/>
  <c r="A1138" i="14" l="1"/>
  <c r="J1137" i="14"/>
  <c r="F559" i="14"/>
  <c r="A1649" i="14"/>
  <c r="J1648" i="14"/>
  <c r="J1291" i="14"/>
  <c r="A1292" i="14"/>
  <c r="J2501" i="14"/>
  <c r="A2502" i="14"/>
  <c r="AB642" i="12"/>
  <c r="C558" i="14" s="1"/>
  <c r="C558" i="15" s="1"/>
  <c r="E558" i="14"/>
  <c r="N558" i="14"/>
  <c r="E1080" i="12"/>
  <c r="G1080" i="12" s="1"/>
  <c r="A1463" i="14"/>
  <c r="J1462" i="14"/>
  <c r="H659" i="14"/>
  <c r="J2267" i="14"/>
  <c r="A2268" i="14"/>
  <c r="Z763" i="12"/>
  <c r="F764" i="12"/>
  <c r="AA764" i="12" s="1"/>
  <c r="P763" i="12"/>
  <c r="AC763" i="12" s="1"/>
  <c r="K660" i="14" s="1"/>
  <c r="D660" i="15" s="1"/>
  <c r="H764" i="12"/>
  <c r="Z764" i="12"/>
  <c r="I659" i="14"/>
  <c r="H643" i="12"/>
  <c r="J1844" i="14"/>
  <c r="A1845" i="14"/>
  <c r="H1967" i="14"/>
  <c r="I1967" i="14"/>
  <c r="I793" i="14"/>
  <c r="H793" i="14"/>
  <c r="F2182" i="12"/>
  <c r="P2181" i="12"/>
  <c r="AC2181" i="12" s="1"/>
  <c r="K1968" i="14" s="1"/>
  <c r="D1968" i="15" s="1"/>
  <c r="Z2181" i="12"/>
  <c r="P914" i="12"/>
  <c r="AC914" i="12" s="1"/>
  <c r="K794" i="14" s="1"/>
  <c r="D794" i="15" s="1"/>
  <c r="F915" i="12"/>
  <c r="AA915" i="12" s="1"/>
  <c r="F795" i="14" s="1"/>
  <c r="Z914" i="12"/>
  <c r="P1204" i="12"/>
  <c r="AC1204" i="12" s="1"/>
  <c r="K1056" i="14" s="1"/>
  <c r="D1056" i="15" s="1"/>
  <c r="F1205" i="12"/>
  <c r="AA1205" i="12" s="1"/>
  <c r="F1057" i="14" s="1"/>
  <c r="Z1204" i="12"/>
  <c r="I1055" i="14"/>
  <c r="H1055" i="14"/>
  <c r="E365" i="14"/>
  <c r="N365" i="14"/>
  <c r="E364" i="14"/>
  <c r="N364" i="14"/>
  <c r="AB425" i="12"/>
  <c r="C364" i="14" s="1"/>
  <c r="C364" i="15" s="1"/>
  <c r="AB426" i="12"/>
  <c r="C365" i="14" s="1"/>
  <c r="C365" i="15" s="1"/>
  <c r="F365" i="14"/>
  <c r="P426" i="12"/>
  <c r="AC426" i="12" s="1"/>
  <c r="K365" i="14" s="1"/>
  <c r="D365" i="15" s="1"/>
  <c r="F427" i="12"/>
  <c r="AA427" i="12" s="1"/>
  <c r="F366" i="14" s="1"/>
  <c r="N957" i="12"/>
  <c r="O957" i="12" s="1"/>
  <c r="AA2650" i="12"/>
  <c r="F2417" i="14" s="1"/>
  <c r="H2650" i="12"/>
  <c r="O2470" i="12"/>
  <c r="M2471" i="12"/>
  <c r="N2471" i="12" s="1"/>
  <c r="I1217" i="14"/>
  <c r="H1217" i="14"/>
  <c r="M1613" i="12"/>
  <c r="N1613" i="12" s="1"/>
  <c r="O1612" i="12"/>
  <c r="P1766" i="12"/>
  <c r="AC1766" i="12" s="1"/>
  <c r="K1581" i="14" s="1"/>
  <c r="D1581" i="15" s="1"/>
  <c r="F1767" i="12"/>
  <c r="Z1766" i="12"/>
  <c r="N1384" i="14"/>
  <c r="E1384" i="14"/>
  <c r="F1964" i="12"/>
  <c r="Z1963" i="12"/>
  <c r="P1963" i="12"/>
  <c r="AC1963" i="12" s="1"/>
  <c r="K1763" i="14" s="1"/>
  <c r="D1763" i="15" s="1"/>
  <c r="Z1048" i="12"/>
  <c r="F1049" i="12"/>
  <c r="AA1049" i="12" s="1"/>
  <c r="P1048" i="12"/>
  <c r="AC1048" i="12" s="1"/>
  <c r="K913" i="14" s="1"/>
  <c r="D913" i="15" s="1"/>
  <c r="P1377" i="12"/>
  <c r="AC1377" i="12" s="1"/>
  <c r="K1218" i="14" s="1"/>
  <c r="D1218" i="15" s="1"/>
  <c r="F1378" i="12"/>
  <c r="Z1377" i="12"/>
  <c r="F441" i="14"/>
  <c r="O1435" i="12"/>
  <c r="M1436" i="12"/>
  <c r="N1436" i="12" s="1"/>
  <c r="I1762" i="14"/>
  <c r="H1762" i="14"/>
  <c r="M2710" i="12"/>
  <c r="N2710" i="12" s="1"/>
  <c r="O2709" i="12"/>
  <c r="AB1552" i="12"/>
  <c r="C1384" i="14" s="1"/>
  <c r="C1384" i="15" s="1"/>
  <c r="E2186" i="14"/>
  <c r="AB2410" i="12"/>
  <c r="C2186" i="14" s="1"/>
  <c r="C2186" i="15" s="1"/>
  <c r="N2186" i="14"/>
  <c r="AA2411" i="12"/>
  <c r="F2187" i="14" s="1"/>
  <c r="H2411" i="12"/>
  <c r="E2416" i="14"/>
  <c r="AB2649" i="12"/>
  <c r="C2416" i="14" s="1"/>
  <c r="C2416" i="15" s="1"/>
  <c r="N2416" i="14"/>
  <c r="O2239" i="12"/>
  <c r="M2240" i="12"/>
  <c r="N2240" i="12" s="1"/>
  <c r="I440" i="14"/>
  <c r="H440" i="14"/>
  <c r="M1265" i="12"/>
  <c r="N1265" i="12" s="1"/>
  <c r="O1264" i="12"/>
  <c r="AA1553" i="12"/>
  <c r="F1385" i="14" s="1"/>
  <c r="H1553" i="12"/>
  <c r="O1105" i="12"/>
  <c r="M1106" i="12"/>
  <c r="N1106" i="12" s="1"/>
  <c r="I912" i="14"/>
  <c r="H912" i="14"/>
  <c r="AB1048" i="12"/>
  <c r="C913" i="14" s="1"/>
  <c r="C913" i="15" s="1"/>
  <c r="F913" i="14"/>
  <c r="F1218" i="14"/>
  <c r="AB1377" i="12"/>
  <c r="C1218" i="14" s="1"/>
  <c r="C1218" i="15" s="1"/>
  <c r="M2024" i="12"/>
  <c r="N2024" i="12" s="1"/>
  <c r="O2023" i="12"/>
  <c r="I1580" i="14"/>
  <c r="H1580" i="14"/>
  <c r="J2047" i="14"/>
  <c r="A2048" i="14"/>
  <c r="F515" i="12"/>
  <c r="P514" i="12"/>
  <c r="AC514" i="12" s="1"/>
  <c r="K441" i="14" s="1"/>
  <c r="D441" i="15" s="1"/>
  <c r="Z514" i="12"/>
  <c r="O1813" i="12"/>
  <c r="M1814" i="12"/>
  <c r="N1814" i="12" s="1"/>
  <c r="D456" i="14"/>
  <c r="G530" i="12"/>
  <c r="E771" i="12"/>
  <c r="G771" i="12" s="1"/>
  <c r="Y770" i="12"/>
  <c r="G2215" i="12"/>
  <c r="Y2215" i="12" s="1"/>
  <c r="D2002" i="14" s="1"/>
  <c r="G1996" i="12"/>
  <c r="Y1996" i="12" s="1"/>
  <c r="D1796" i="14" s="1"/>
  <c r="G1791" i="12"/>
  <c r="Y1791" i="12" s="1"/>
  <c r="D1606" i="14" s="1"/>
  <c r="D1397" i="14"/>
  <c r="G1566" i="12"/>
  <c r="G1410" i="12"/>
  <c r="Y1410" i="12" s="1"/>
  <c r="D1251" i="14" s="1"/>
  <c r="E2684" i="12"/>
  <c r="G2684" i="12" s="1"/>
  <c r="Y2684" i="12" s="1"/>
  <c r="Y2683" i="12"/>
  <c r="E1237" i="12"/>
  <c r="Y1236" i="12"/>
  <c r="D1250" i="14"/>
  <c r="D2001" i="14"/>
  <c r="B2496" i="15"/>
  <c r="B2497" i="14"/>
  <c r="D2220" i="14"/>
  <c r="B1462" i="14"/>
  <c r="B1461" i="15"/>
  <c r="D1605" i="14"/>
  <c r="B2265" i="14"/>
  <c r="B2264" i="15"/>
  <c r="D828" i="14"/>
  <c r="E950" i="12"/>
  <c r="G950" i="12" s="1"/>
  <c r="G2445" i="12"/>
  <c r="B2050" i="15"/>
  <c r="B2051" i="14"/>
  <c r="E2216" i="12"/>
  <c r="B984" i="14"/>
  <c r="B983" i="15"/>
  <c r="B1644" i="14"/>
  <c r="B1643" i="15"/>
  <c r="E1792" i="12"/>
  <c r="G1792" i="12" s="1"/>
  <c r="Y1792" i="12" s="1"/>
  <c r="B1839" i="14"/>
  <c r="B1838" i="15"/>
  <c r="B1289" i="15"/>
  <c r="B1290" i="14"/>
  <c r="B1131" i="15"/>
  <c r="B1132" i="14"/>
  <c r="Y949" i="12"/>
  <c r="A1846" i="14" l="1"/>
  <c r="J1845" i="14"/>
  <c r="N661" i="14"/>
  <c r="E661" i="14"/>
  <c r="N660" i="14"/>
  <c r="E660" i="14"/>
  <c r="AB763" i="12"/>
  <c r="C660" i="14" s="1"/>
  <c r="C660" i="15" s="1"/>
  <c r="P764" i="12"/>
  <c r="AC764" i="12" s="1"/>
  <c r="K661" i="14" s="1"/>
  <c r="D661" i="15" s="1"/>
  <c r="F765" i="12"/>
  <c r="AA765" i="12" s="1"/>
  <c r="A2269" i="14"/>
  <c r="J2268" i="14"/>
  <c r="A1650" i="14"/>
  <c r="J1649" i="14"/>
  <c r="E1411" i="12"/>
  <c r="H1205" i="12"/>
  <c r="F1206" i="12" s="1"/>
  <c r="F644" i="12"/>
  <c r="AA644" i="12" s="1"/>
  <c r="P643" i="12"/>
  <c r="AC643" i="12" s="1"/>
  <c r="K559" i="14" s="1"/>
  <c r="D559" i="15" s="1"/>
  <c r="H644" i="12"/>
  <c r="Z644" i="12"/>
  <c r="Z643" i="12"/>
  <c r="I558" i="14"/>
  <c r="H558" i="14"/>
  <c r="J1292" i="14"/>
  <c r="A1293" i="14"/>
  <c r="J1138" i="14"/>
  <c r="A1139" i="14"/>
  <c r="A2503" i="14"/>
  <c r="J2502" i="14"/>
  <c r="E1997" i="12"/>
  <c r="F661" i="14"/>
  <c r="AB764" i="12"/>
  <c r="C661" i="14" s="1"/>
  <c r="C661" i="15" s="1"/>
  <c r="A1464" i="14"/>
  <c r="J1463" i="14"/>
  <c r="N794" i="14"/>
  <c r="E794" i="14"/>
  <c r="AB914" i="12"/>
  <c r="C794" i="14" s="1"/>
  <c r="C794" i="15" s="1"/>
  <c r="AB2181" i="12"/>
  <c r="C1968" i="14" s="1"/>
  <c r="C1968" i="15" s="1"/>
  <c r="E1968" i="14"/>
  <c r="N1968" i="14"/>
  <c r="H2182" i="12"/>
  <c r="AA2182" i="12"/>
  <c r="F1969" i="14" s="1"/>
  <c r="H915" i="12"/>
  <c r="N1056" i="14"/>
  <c r="AB1204" i="12"/>
  <c r="C1056" i="14" s="1"/>
  <c r="C1056" i="15" s="1"/>
  <c r="E1056" i="14"/>
  <c r="Z1205" i="12"/>
  <c r="H427" i="12"/>
  <c r="I364" i="14"/>
  <c r="H365" i="14"/>
  <c r="H364" i="14"/>
  <c r="I365" i="14"/>
  <c r="H1049" i="12"/>
  <c r="P427" i="12"/>
  <c r="AC427" i="12" s="1"/>
  <c r="K366" i="14" s="1"/>
  <c r="D366" i="15" s="1"/>
  <c r="Z427" i="12"/>
  <c r="F428" i="12"/>
  <c r="O1814" i="12"/>
  <c r="M1815" i="12"/>
  <c r="N1815" i="12" s="1"/>
  <c r="N441" i="14"/>
  <c r="E441" i="14"/>
  <c r="J2048" i="14"/>
  <c r="A2049" i="14"/>
  <c r="O1106" i="12"/>
  <c r="M1107" i="12"/>
  <c r="N1107" i="12" s="1"/>
  <c r="P1553" i="12"/>
  <c r="AC1553" i="12" s="1"/>
  <c r="K1385" i="14" s="1"/>
  <c r="D1385" i="15" s="1"/>
  <c r="Z1553" i="12"/>
  <c r="F1554" i="12"/>
  <c r="P2411" i="12"/>
  <c r="AC2411" i="12" s="1"/>
  <c r="K2187" i="14" s="1"/>
  <c r="D2187" i="15" s="1"/>
  <c r="Z2411" i="12"/>
  <c r="F2412" i="12"/>
  <c r="H2186" i="14"/>
  <c r="I2186" i="14"/>
  <c r="O2710" i="12"/>
  <c r="M2711" i="12"/>
  <c r="N2711" i="12" s="1"/>
  <c r="O1436" i="12"/>
  <c r="M1437" i="12"/>
  <c r="N1437" i="12" s="1"/>
  <c r="E1218" i="14"/>
  <c r="N1218" i="14"/>
  <c r="Z1049" i="12"/>
  <c r="AB1049" i="12" s="1"/>
  <c r="C914" i="14" s="1"/>
  <c r="C914" i="15" s="1"/>
  <c r="F1050" i="12"/>
  <c r="P1049" i="12"/>
  <c r="AC1049" i="12" s="1"/>
  <c r="K914" i="14" s="1"/>
  <c r="D914" i="15" s="1"/>
  <c r="AB1963" i="12"/>
  <c r="C1763" i="14" s="1"/>
  <c r="C1763" i="15" s="1"/>
  <c r="N1763" i="14"/>
  <c r="E1763" i="14"/>
  <c r="H1384" i="14"/>
  <c r="I1384" i="14"/>
  <c r="N1581" i="14"/>
  <c r="AB1766" i="12"/>
  <c r="C1581" i="14" s="1"/>
  <c r="C1581" i="15" s="1"/>
  <c r="E1581" i="14"/>
  <c r="O1613" i="12"/>
  <c r="M1614" i="12"/>
  <c r="N1614" i="12" s="1"/>
  <c r="AB514" i="12"/>
  <c r="C441" i="14" s="1"/>
  <c r="C441" i="15" s="1"/>
  <c r="H515" i="12"/>
  <c r="AA515" i="12"/>
  <c r="M2025" i="12"/>
  <c r="N2025" i="12" s="1"/>
  <c r="O2024" i="12"/>
  <c r="O1265" i="12"/>
  <c r="M1266" i="12"/>
  <c r="N1266" i="12" s="1"/>
  <c r="M2241" i="12"/>
  <c r="N2241" i="12" s="1"/>
  <c r="O2240" i="12"/>
  <c r="I2416" i="14"/>
  <c r="H2416" i="14"/>
  <c r="AA1378" i="12"/>
  <c r="F1219" i="14" s="1"/>
  <c r="H1378" i="12"/>
  <c r="F914" i="14"/>
  <c r="N913" i="14"/>
  <c r="E913" i="14"/>
  <c r="H1964" i="12"/>
  <c r="AA1964" i="12"/>
  <c r="F1764" i="14" s="1"/>
  <c r="AA1767" i="12"/>
  <c r="F1582" i="14" s="1"/>
  <c r="H1767" i="12"/>
  <c r="O2471" i="12"/>
  <c r="M2472" i="12"/>
  <c r="N2472" i="12" s="1"/>
  <c r="F2651" i="12"/>
  <c r="P2650" i="12"/>
  <c r="AC2650" i="12" s="1"/>
  <c r="K2417" i="14" s="1"/>
  <c r="D2417" i="15" s="1"/>
  <c r="Z2650" i="12"/>
  <c r="E531" i="12"/>
  <c r="Y530" i="12"/>
  <c r="Y771" i="12"/>
  <c r="E772" i="12"/>
  <c r="D667" i="14"/>
  <c r="E1567" i="12"/>
  <c r="Y1566" i="12"/>
  <c r="G1237" i="12"/>
  <c r="B1840" i="14"/>
  <c r="B1839" i="15"/>
  <c r="D1607" i="14"/>
  <c r="B1644" i="15"/>
  <c r="B1645" i="14"/>
  <c r="B2052" i="14"/>
  <c r="B2051" i="15"/>
  <c r="E951" i="12"/>
  <c r="G951" i="12" s="1"/>
  <c r="Y951" i="12" s="1"/>
  <c r="B1463" i="14"/>
  <c r="B1462" i="15"/>
  <c r="D1088" i="14"/>
  <c r="E1238" i="12"/>
  <c r="G1238" i="12" s="1"/>
  <c r="Y1238" i="12" s="1"/>
  <c r="D2450" i="14"/>
  <c r="D2451" i="14"/>
  <c r="D829" i="14"/>
  <c r="B1133" i="14"/>
  <c r="B1132" i="15"/>
  <c r="B1291" i="14"/>
  <c r="B1290" i="15"/>
  <c r="E1793" i="12"/>
  <c r="P40" i="20"/>
  <c r="B984" i="15"/>
  <c r="E2446" i="12"/>
  <c r="Y2445" i="12"/>
  <c r="E1081" i="12"/>
  <c r="G1081" i="12" s="1"/>
  <c r="Y1081" i="12" s="1"/>
  <c r="Y1080" i="12"/>
  <c r="B2265" i="15"/>
  <c r="B2266" i="14"/>
  <c r="B2497" i="15"/>
  <c r="B2498" i="14"/>
  <c r="E2685" i="12"/>
  <c r="L40" i="20"/>
  <c r="C40" i="20"/>
  <c r="F40" i="20"/>
  <c r="J40" i="20"/>
  <c r="E40" i="20"/>
  <c r="N40" i="20"/>
  <c r="G40" i="20"/>
  <c r="D40" i="20"/>
  <c r="I40" i="20"/>
  <c r="G1411" i="12"/>
  <c r="G2216" i="12"/>
  <c r="G1997" i="12"/>
  <c r="Y950" i="12"/>
  <c r="Y1237" i="12"/>
  <c r="J1464" i="14" l="1"/>
  <c r="A1465" i="14"/>
  <c r="J1293" i="14"/>
  <c r="A1294" i="14"/>
  <c r="E560" i="14"/>
  <c r="N560" i="14"/>
  <c r="A2504" i="14"/>
  <c r="J2503" i="14"/>
  <c r="P644" i="12"/>
  <c r="AC644" i="12" s="1"/>
  <c r="K560" i="14" s="1"/>
  <c r="D560" i="15" s="1"/>
  <c r="F645" i="12"/>
  <c r="AA645" i="12" s="1"/>
  <c r="H645" i="12"/>
  <c r="Z645" i="12"/>
  <c r="A2270" i="14"/>
  <c r="J2269" i="14"/>
  <c r="P1205" i="12"/>
  <c r="AC1205" i="12" s="1"/>
  <c r="K1057" i="14" s="1"/>
  <c r="D1057" i="15" s="1"/>
  <c r="J1139" i="14"/>
  <c r="A1140" i="14"/>
  <c r="H765" i="12"/>
  <c r="I660" i="14"/>
  <c r="H660" i="14"/>
  <c r="H661" i="14"/>
  <c r="I661" i="14"/>
  <c r="E559" i="14"/>
  <c r="N559" i="14"/>
  <c r="AB643" i="12"/>
  <c r="C559" i="14" s="1"/>
  <c r="C559" i="15" s="1"/>
  <c r="F560" i="14"/>
  <c r="AB644" i="12"/>
  <c r="C560" i="14" s="1"/>
  <c r="C560" i="15" s="1"/>
  <c r="A1651" i="14"/>
  <c r="J1650" i="14"/>
  <c r="F662" i="14"/>
  <c r="A1847" i="14"/>
  <c r="J1846" i="14"/>
  <c r="P915" i="12"/>
  <c r="AC915" i="12" s="1"/>
  <c r="K795" i="14" s="1"/>
  <c r="D795" i="15" s="1"/>
  <c r="F916" i="12"/>
  <c r="AA916" i="12" s="1"/>
  <c r="F796" i="14" s="1"/>
  <c r="Z915" i="12"/>
  <c r="Z2182" i="12"/>
  <c r="F2183" i="12"/>
  <c r="P2182" i="12"/>
  <c r="AC2182" i="12" s="1"/>
  <c r="K1969" i="14" s="1"/>
  <c r="D1969" i="15" s="1"/>
  <c r="H1968" i="14"/>
  <c r="I1968" i="14"/>
  <c r="I794" i="14"/>
  <c r="H794" i="14"/>
  <c r="AA1206" i="12"/>
  <c r="H1206" i="12"/>
  <c r="I1056" i="14"/>
  <c r="H1056" i="14"/>
  <c r="N1057" i="14"/>
  <c r="AB1205" i="12"/>
  <c r="C1057" i="14" s="1"/>
  <c r="C1057" i="15" s="1"/>
  <c r="E1057" i="14"/>
  <c r="N366" i="14"/>
  <c r="E366" i="14"/>
  <c r="AB427" i="12"/>
  <c r="C366" i="14" s="1"/>
  <c r="C366" i="15" s="1"/>
  <c r="H428" i="12"/>
  <c r="AA428" i="12"/>
  <c r="O2472" i="12"/>
  <c r="M2473" i="12"/>
  <c r="N2473" i="12" s="1"/>
  <c r="M2026" i="12"/>
  <c r="N2026" i="12" s="1"/>
  <c r="O2025" i="12"/>
  <c r="AB2650" i="12"/>
  <c r="C2417" i="14" s="1"/>
  <c r="C2417" i="15" s="1"/>
  <c r="N2417" i="14"/>
  <c r="E2417" i="14"/>
  <c r="AA2651" i="12"/>
  <c r="F2418" i="14" s="1"/>
  <c r="H2651" i="12"/>
  <c r="P1767" i="12"/>
  <c r="AC1767" i="12" s="1"/>
  <c r="K1582" i="14" s="1"/>
  <c r="D1582" i="15" s="1"/>
  <c r="F1768" i="12"/>
  <c r="Z1767" i="12"/>
  <c r="I913" i="14"/>
  <c r="H913" i="14"/>
  <c r="F1379" i="12"/>
  <c r="Z1378" i="12"/>
  <c r="P1378" i="12"/>
  <c r="AC1378" i="12" s="1"/>
  <c r="K1219" i="14" s="1"/>
  <c r="D1219" i="15" s="1"/>
  <c r="O1266" i="12"/>
  <c r="M1267" i="12"/>
  <c r="N1267" i="12" s="1"/>
  <c r="F516" i="12"/>
  <c r="P515" i="12"/>
  <c r="AC515" i="12" s="1"/>
  <c r="K442" i="14" s="1"/>
  <c r="D442" i="15" s="1"/>
  <c r="Z515" i="12"/>
  <c r="O1614" i="12"/>
  <c r="M1615" i="12"/>
  <c r="N1615" i="12" s="1"/>
  <c r="I1581" i="14"/>
  <c r="H1581" i="14"/>
  <c r="E914" i="14"/>
  <c r="H914" i="14" s="1"/>
  <c r="N914" i="14"/>
  <c r="I1218" i="14"/>
  <c r="H1218" i="14"/>
  <c r="M2712" i="12"/>
  <c r="N2712" i="12" s="1"/>
  <c r="O2711" i="12"/>
  <c r="H2412" i="12"/>
  <c r="AA2412" i="12"/>
  <c r="AB1553" i="12"/>
  <c r="C1385" i="14" s="1"/>
  <c r="C1385" i="15" s="1"/>
  <c r="E1385" i="14"/>
  <c r="N1385" i="14"/>
  <c r="M1108" i="12"/>
  <c r="N1108" i="12" s="1"/>
  <c r="O1107" i="12"/>
  <c r="P1964" i="12"/>
  <c r="AC1964" i="12" s="1"/>
  <c r="K1764" i="14" s="1"/>
  <c r="D1764" i="15" s="1"/>
  <c r="F1965" i="12"/>
  <c r="Z1964" i="12"/>
  <c r="M2242" i="12"/>
  <c r="N2242" i="12" s="1"/>
  <c r="O2241" i="12"/>
  <c r="F442" i="14"/>
  <c r="AB515" i="12"/>
  <c r="C442" i="14" s="1"/>
  <c r="C442" i="15" s="1"/>
  <c r="H1763" i="14"/>
  <c r="I1763" i="14"/>
  <c r="AA1050" i="12"/>
  <c r="F915" i="14" s="1"/>
  <c r="H1050" i="12"/>
  <c r="M1438" i="12"/>
  <c r="N1438" i="12" s="1"/>
  <c r="O1437" i="12"/>
  <c r="E2187" i="14"/>
  <c r="AB2411" i="12"/>
  <c r="C2187" i="14" s="1"/>
  <c r="C2187" i="15" s="1"/>
  <c r="N2187" i="14"/>
  <c r="AA1554" i="12"/>
  <c r="F1386" i="14" s="1"/>
  <c r="H1554" i="12"/>
  <c r="J2049" i="14"/>
  <c r="A2050" i="14"/>
  <c r="I441" i="14"/>
  <c r="H441" i="14"/>
  <c r="O1815" i="12"/>
  <c r="M1816" i="12"/>
  <c r="N1816" i="12" s="1"/>
  <c r="G531" i="12"/>
  <c r="E532" i="12" s="1"/>
  <c r="D457" i="14"/>
  <c r="G772" i="12"/>
  <c r="D668" i="14"/>
  <c r="G2446" i="12"/>
  <c r="Y2446" i="12" s="1"/>
  <c r="D2222" i="14" s="1"/>
  <c r="D1398" i="14"/>
  <c r="G1567" i="12"/>
  <c r="D1090" i="14"/>
  <c r="D1089" i="14"/>
  <c r="B2499" i="14"/>
  <c r="B2498" i="15"/>
  <c r="B2266" i="15"/>
  <c r="B2267" i="14"/>
  <c r="E1082" i="12"/>
  <c r="G1082" i="12" s="1"/>
  <c r="Y1082" i="12" s="1"/>
  <c r="B1291" i="15"/>
  <c r="B1292" i="14"/>
  <c r="B1134" i="14"/>
  <c r="B1133" i="15"/>
  <c r="D831" i="14"/>
  <c r="E952" i="12"/>
  <c r="G952" i="12" s="1"/>
  <c r="Y952" i="12" s="1"/>
  <c r="B1645" i="15"/>
  <c r="B1646" i="14"/>
  <c r="G1793" i="12"/>
  <c r="D830" i="14"/>
  <c r="E2217" i="12"/>
  <c r="Y2216" i="12"/>
  <c r="E1998" i="12"/>
  <c r="Y1997" i="12"/>
  <c r="E1412" i="12"/>
  <c r="Y1411" i="12"/>
  <c r="D945" i="14"/>
  <c r="D946" i="14"/>
  <c r="D2221" i="14"/>
  <c r="E2447" i="12"/>
  <c r="E1239" i="12"/>
  <c r="B1464" i="14"/>
  <c r="B1463" i="15"/>
  <c r="B2052" i="15"/>
  <c r="B2053" i="14"/>
  <c r="B1840" i="15"/>
  <c r="B1841" i="14"/>
  <c r="G2685" i="12"/>
  <c r="I559" i="14" l="1"/>
  <c r="I561" i="14"/>
  <c r="I560" i="14"/>
  <c r="H559" i="14"/>
  <c r="H560" i="14"/>
  <c r="H646" i="12"/>
  <c r="F646" i="12"/>
  <c r="AA646" i="12" s="1"/>
  <c r="P645" i="12"/>
  <c r="AC645" i="12" s="1"/>
  <c r="K561" i="14" s="1"/>
  <c r="D561" i="15" s="1"/>
  <c r="Z646" i="12"/>
  <c r="J2504" i="14"/>
  <c r="A2505" i="14"/>
  <c r="H916" i="12"/>
  <c r="P916" i="12" s="1"/>
  <c r="AC916" i="12" s="1"/>
  <c r="K796" i="14" s="1"/>
  <c r="D796" i="15" s="1"/>
  <c r="Z765" i="12"/>
  <c r="P765" i="12"/>
  <c r="AC765" i="12" s="1"/>
  <c r="K662" i="14" s="1"/>
  <c r="D662" i="15" s="1"/>
  <c r="F766" i="12"/>
  <c r="AA766" i="12" s="1"/>
  <c r="F561" i="14"/>
  <c r="AB645" i="12"/>
  <c r="C561" i="14" s="1"/>
  <c r="C561" i="15" s="1"/>
  <c r="J1465" i="14"/>
  <c r="A1466" i="14"/>
  <c r="E561" i="14"/>
  <c r="H561" i="14" s="1"/>
  <c r="N561" i="14"/>
  <c r="J1294" i="14"/>
  <c r="A1295" i="14"/>
  <c r="Y531" i="12"/>
  <c r="J1847" i="14"/>
  <c r="A1848" i="14"/>
  <c r="J1651" i="14"/>
  <c r="A1652" i="14"/>
  <c r="J1140" i="14"/>
  <c r="A1141" i="14"/>
  <c r="A2271" i="14"/>
  <c r="J2270" i="14"/>
  <c r="E1969" i="14"/>
  <c r="AB2182" i="12"/>
  <c r="C1969" i="14" s="1"/>
  <c r="C1969" i="15" s="1"/>
  <c r="N1969" i="14"/>
  <c r="E795" i="14"/>
  <c r="AB915" i="12"/>
  <c r="C795" i="14" s="1"/>
  <c r="C795" i="15" s="1"/>
  <c r="N795" i="14"/>
  <c r="AA2183" i="12"/>
  <c r="F1970" i="14" s="1"/>
  <c r="H2183" i="12"/>
  <c r="Z916" i="12"/>
  <c r="F917" i="12"/>
  <c r="H1057" i="14"/>
  <c r="I1057" i="14"/>
  <c r="F1058" i="14"/>
  <c r="F1207" i="12"/>
  <c r="Z1206" i="12"/>
  <c r="AB1206" i="12" s="1"/>
  <c r="C1058" i="14" s="1"/>
  <c r="C1058" i="15" s="1"/>
  <c r="P1206" i="12"/>
  <c r="AC1206" i="12" s="1"/>
  <c r="K1058" i="14" s="1"/>
  <c r="D1058" i="15" s="1"/>
  <c r="Z428" i="12"/>
  <c r="H429" i="12"/>
  <c r="F429" i="12"/>
  <c r="P428" i="12"/>
  <c r="AC428" i="12" s="1"/>
  <c r="K367" i="14" s="1"/>
  <c r="D367" i="15" s="1"/>
  <c r="F367" i="14"/>
  <c r="AB428" i="12"/>
  <c r="C367" i="14" s="1"/>
  <c r="C367" i="15" s="1"/>
  <c r="I366" i="14"/>
  <c r="H366" i="14"/>
  <c r="O1816" i="12"/>
  <c r="M1817" i="12"/>
  <c r="N1817" i="12" s="1"/>
  <c r="F1051" i="12"/>
  <c r="Z1050" i="12"/>
  <c r="P1050" i="12"/>
  <c r="AC1050" i="12" s="1"/>
  <c r="K915" i="14" s="1"/>
  <c r="D915" i="15" s="1"/>
  <c r="H1965" i="12"/>
  <c r="AA1965" i="12"/>
  <c r="F1765" i="14" s="1"/>
  <c r="O1108" i="12"/>
  <c r="M1109" i="12"/>
  <c r="N1109" i="12" s="1"/>
  <c r="I1385" i="14"/>
  <c r="H1385" i="14"/>
  <c r="F2188" i="14"/>
  <c r="M1616" i="12"/>
  <c r="N1616" i="12" s="1"/>
  <c r="O1615" i="12"/>
  <c r="N442" i="14"/>
  <c r="E442" i="14"/>
  <c r="M1268" i="12"/>
  <c r="N1268" i="12" s="1"/>
  <c r="O1267" i="12"/>
  <c r="AA1379" i="12"/>
  <c r="F1220" i="14" s="1"/>
  <c r="H1379" i="12"/>
  <c r="AA1768" i="12"/>
  <c r="F1583" i="14" s="1"/>
  <c r="H1768" i="12"/>
  <c r="Z2651" i="12"/>
  <c r="F2652" i="12"/>
  <c r="P2651" i="12"/>
  <c r="AC2651" i="12" s="1"/>
  <c r="K2418" i="14" s="1"/>
  <c r="D2418" i="15" s="1"/>
  <c r="I2417" i="14"/>
  <c r="H2417" i="14"/>
  <c r="M2027" i="12"/>
  <c r="N2027" i="12" s="1"/>
  <c r="O2026" i="12"/>
  <c r="I914" i="14"/>
  <c r="J2050" i="14"/>
  <c r="A2051" i="14"/>
  <c r="Z1554" i="12"/>
  <c r="F1555" i="12"/>
  <c r="P1554" i="12"/>
  <c r="AC1554" i="12" s="1"/>
  <c r="K1386" i="14" s="1"/>
  <c r="D1386" i="15" s="1"/>
  <c r="H2187" i="14"/>
  <c r="I2187" i="14"/>
  <c r="O1438" i="12"/>
  <c r="M1439" i="12"/>
  <c r="N1439" i="12" s="1"/>
  <c r="M2243" i="12"/>
  <c r="N2243" i="12" s="1"/>
  <c r="O2242" i="12"/>
  <c r="N1764" i="14"/>
  <c r="E1764" i="14"/>
  <c r="AB1964" i="12"/>
  <c r="C1764" i="14" s="1"/>
  <c r="C1764" i="15" s="1"/>
  <c r="Z2412" i="12"/>
  <c r="F2413" i="12"/>
  <c r="P2412" i="12"/>
  <c r="AC2412" i="12" s="1"/>
  <c r="K2188" i="14" s="1"/>
  <c r="D2188" i="15" s="1"/>
  <c r="O2712" i="12"/>
  <c r="M2713" i="12"/>
  <c r="N2713" i="12" s="1"/>
  <c r="H516" i="12"/>
  <c r="AA516" i="12"/>
  <c r="AB1378" i="12"/>
  <c r="C1219" i="14" s="1"/>
  <c r="C1219" i="15" s="1"/>
  <c r="E1219" i="14"/>
  <c r="N1219" i="14"/>
  <c r="N1582" i="14"/>
  <c r="AB1767" i="12"/>
  <c r="C1582" i="14" s="1"/>
  <c r="C1582" i="15" s="1"/>
  <c r="E1582" i="14"/>
  <c r="O2473" i="12"/>
  <c r="M2474" i="12"/>
  <c r="N2474" i="12" s="1"/>
  <c r="D458" i="14"/>
  <c r="G532" i="12"/>
  <c r="E773" i="12"/>
  <c r="G773" i="12" s="1"/>
  <c r="Y772" i="12"/>
  <c r="G2447" i="12"/>
  <c r="Y2447" i="12" s="1"/>
  <c r="D2223" i="14" s="1"/>
  <c r="G1998" i="12"/>
  <c r="Y1998" i="12" s="1"/>
  <c r="D1798" i="14" s="1"/>
  <c r="Y1567" i="12"/>
  <c r="E1568" i="12"/>
  <c r="G1239" i="12"/>
  <c r="Y1239" i="12" s="1"/>
  <c r="D1091" i="14" s="1"/>
  <c r="D947" i="14"/>
  <c r="B1841" i="15"/>
  <c r="B1842" i="14"/>
  <c r="B2054" i="14"/>
  <c r="B2053" i="15"/>
  <c r="B1465" i="14"/>
  <c r="B1464" i="15"/>
  <c r="D1252" i="14"/>
  <c r="D1797" i="14"/>
  <c r="B1647" i="14"/>
  <c r="B1646" i="15"/>
  <c r="E953" i="12"/>
  <c r="G953" i="12" s="1"/>
  <c r="Y953" i="12" s="1"/>
  <c r="B1292" i="15"/>
  <c r="B1293" i="14"/>
  <c r="B2267" i="15"/>
  <c r="B2268" i="14"/>
  <c r="G1412" i="12"/>
  <c r="G2217" i="12"/>
  <c r="E2686" i="12"/>
  <c r="Y2685" i="12"/>
  <c r="E1999" i="12"/>
  <c r="D2003" i="14"/>
  <c r="E1794" i="12"/>
  <c r="G1794" i="12" s="1"/>
  <c r="Y1794" i="12" s="1"/>
  <c r="Y1793" i="12"/>
  <c r="D832" i="14"/>
  <c r="B1135" i="14"/>
  <c r="B1134" i="15"/>
  <c r="E1083" i="12"/>
  <c r="B2500" i="14"/>
  <c r="B2499" i="15"/>
  <c r="J2271" i="14" l="1"/>
  <c r="A2272" i="14"/>
  <c r="J1295" i="14"/>
  <c r="A1296" i="14"/>
  <c r="A1142" i="14"/>
  <c r="J1141" i="14"/>
  <c r="A1849" i="14"/>
  <c r="J1848" i="14"/>
  <c r="F663" i="14"/>
  <c r="E1240" i="12"/>
  <c r="H766" i="12"/>
  <c r="A2506" i="14"/>
  <c r="J2505" i="14"/>
  <c r="F562" i="14"/>
  <c r="AB646" i="12"/>
  <c r="C562" i="14" s="1"/>
  <c r="C562" i="15" s="1"/>
  <c r="A1467" i="14"/>
  <c r="J1466" i="14"/>
  <c r="N662" i="14"/>
  <c r="E662" i="14"/>
  <c r="AB765" i="12"/>
  <c r="C662" i="14" s="1"/>
  <c r="C662" i="15" s="1"/>
  <c r="N562" i="14"/>
  <c r="E562" i="14"/>
  <c r="E2448" i="12"/>
  <c r="A1653" i="14"/>
  <c r="J1652" i="14"/>
  <c r="P646" i="12"/>
  <c r="AC646" i="12" s="1"/>
  <c r="K562" i="14" s="1"/>
  <c r="D562" i="15" s="1"/>
  <c r="F647" i="12"/>
  <c r="AA647" i="12" s="1"/>
  <c r="H647" i="12"/>
  <c r="H917" i="12"/>
  <c r="AA917" i="12"/>
  <c r="H1969" i="14"/>
  <c r="I1969" i="14"/>
  <c r="E796" i="14"/>
  <c r="N796" i="14"/>
  <c r="AB916" i="12"/>
  <c r="C796" i="14" s="1"/>
  <c r="C796" i="15" s="1"/>
  <c r="F2184" i="12"/>
  <c r="P2183" i="12"/>
  <c r="AC2183" i="12" s="1"/>
  <c r="K1970" i="14" s="1"/>
  <c r="D1970" i="15" s="1"/>
  <c r="Z2183" i="12"/>
  <c r="I795" i="14"/>
  <c r="H795" i="14"/>
  <c r="H1207" i="12"/>
  <c r="AA1207" i="12"/>
  <c r="F1059" i="14" s="1"/>
  <c r="N1058" i="14"/>
  <c r="E1058" i="14"/>
  <c r="AA429" i="12"/>
  <c r="E367" i="14"/>
  <c r="N367" i="14"/>
  <c r="F430" i="12"/>
  <c r="Z429" i="12"/>
  <c r="P429" i="12"/>
  <c r="AC429" i="12" s="1"/>
  <c r="K368" i="14" s="1"/>
  <c r="D368" i="15" s="1"/>
  <c r="F517" i="12"/>
  <c r="P516" i="12"/>
  <c r="AC516" i="12" s="1"/>
  <c r="K443" i="14" s="1"/>
  <c r="D443" i="15" s="1"/>
  <c r="Z516" i="12"/>
  <c r="H2413" i="12"/>
  <c r="AA2413" i="12"/>
  <c r="O2243" i="12"/>
  <c r="M2244" i="12"/>
  <c r="N2244" i="12" s="1"/>
  <c r="H1555" i="12"/>
  <c r="AA1555" i="12"/>
  <c r="F1387" i="14" s="1"/>
  <c r="J2051" i="14"/>
  <c r="A2052" i="14"/>
  <c r="AB2651" i="12"/>
  <c r="C2418" i="14" s="1"/>
  <c r="C2418" i="15" s="1"/>
  <c r="N2418" i="14"/>
  <c r="E2418" i="14"/>
  <c r="O1268" i="12"/>
  <c r="M1269" i="12"/>
  <c r="N1269" i="12" s="1"/>
  <c r="O1616" i="12"/>
  <c r="M1617" i="12"/>
  <c r="N1617" i="12" s="1"/>
  <c r="F1966" i="12"/>
  <c r="Z1965" i="12"/>
  <c r="P1965" i="12"/>
  <c r="AC1965" i="12" s="1"/>
  <c r="K1765" i="14" s="1"/>
  <c r="D1765" i="15" s="1"/>
  <c r="N915" i="14"/>
  <c r="AB1050" i="12"/>
  <c r="C915" i="14" s="1"/>
  <c r="C915" i="15" s="1"/>
  <c r="E915" i="14"/>
  <c r="O2474" i="12"/>
  <c r="M2475" i="12"/>
  <c r="N2475" i="12" s="1"/>
  <c r="I1582" i="14"/>
  <c r="H1582" i="14"/>
  <c r="H1219" i="14"/>
  <c r="I1219" i="14"/>
  <c r="AB516" i="12"/>
  <c r="C443" i="14" s="1"/>
  <c r="C443" i="15" s="1"/>
  <c r="F443" i="14"/>
  <c r="M2714" i="12"/>
  <c r="N2714" i="12" s="1"/>
  <c r="O2713" i="12"/>
  <c r="N2188" i="14"/>
  <c r="E2188" i="14"/>
  <c r="I1764" i="14"/>
  <c r="H1764" i="14"/>
  <c r="M1440" i="12"/>
  <c r="N1440" i="12" s="1"/>
  <c r="O1439" i="12"/>
  <c r="AB1554" i="12"/>
  <c r="C1386" i="14" s="1"/>
  <c r="C1386" i="15" s="1"/>
  <c r="E1386" i="14"/>
  <c r="N1386" i="14"/>
  <c r="M2028" i="12"/>
  <c r="N2028" i="12" s="1"/>
  <c r="O2027" i="12"/>
  <c r="H2652" i="12"/>
  <c r="AA2652" i="12"/>
  <c r="P1768" i="12"/>
  <c r="AC1768" i="12" s="1"/>
  <c r="K1583" i="14" s="1"/>
  <c r="D1583" i="15" s="1"/>
  <c r="F1769" i="12"/>
  <c r="Z1768" i="12"/>
  <c r="P1379" i="12"/>
  <c r="AC1379" i="12" s="1"/>
  <c r="K1220" i="14" s="1"/>
  <c r="D1220" i="15" s="1"/>
  <c r="Z1379" i="12"/>
  <c r="F1380" i="12"/>
  <c r="AA1380" i="12" s="1"/>
  <c r="F1221" i="14" s="1"/>
  <c r="I442" i="14"/>
  <c r="H442" i="14"/>
  <c r="M1110" i="12"/>
  <c r="N1110" i="12" s="1"/>
  <c r="O1109" i="12"/>
  <c r="H1051" i="12"/>
  <c r="AA1051" i="12"/>
  <c r="F916" i="14" s="1"/>
  <c r="O1817" i="12"/>
  <c r="M1818" i="12"/>
  <c r="N1818" i="12" s="1"/>
  <c r="AB2412" i="12"/>
  <c r="C2188" i="14" s="1"/>
  <c r="C2188" i="15" s="1"/>
  <c r="E533" i="12"/>
  <c r="Y532" i="12"/>
  <c r="E774" i="12"/>
  <c r="Y773" i="12"/>
  <c r="D669" i="14"/>
  <c r="D1399" i="14"/>
  <c r="G1568" i="12"/>
  <c r="B1136" i="14"/>
  <c r="B1135" i="15"/>
  <c r="D1608" i="14"/>
  <c r="E954" i="12"/>
  <c r="G954" i="12" s="1"/>
  <c r="Y954" i="12" s="1"/>
  <c r="B1465" i="15"/>
  <c r="B1466" i="14"/>
  <c r="B2055" i="14"/>
  <c r="B2054" i="15"/>
  <c r="G1083" i="12"/>
  <c r="G1999" i="12"/>
  <c r="G2448" i="12"/>
  <c r="G1240" i="12"/>
  <c r="G2686" i="12"/>
  <c r="B2500" i="15"/>
  <c r="B2501" i="14"/>
  <c r="D1609" i="14"/>
  <c r="E1795" i="12"/>
  <c r="D2452" i="14"/>
  <c r="E2218" i="12"/>
  <c r="Y2217" i="12"/>
  <c r="E1413" i="12"/>
  <c r="Y1412" i="12"/>
  <c r="B2268" i="15"/>
  <c r="B2269" i="14"/>
  <c r="B1294" i="14"/>
  <c r="B1293" i="15"/>
  <c r="D833" i="14"/>
  <c r="B1647" i="15"/>
  <c r="B1648" i="14"/>
  <c r="B1842" i="15"/>
  <c r="B1843" i="14"/>
  <c r="F648" i="12" l="1"/>
  <c r="AA648" i="12" s="1"/>
  <c r="P647" i="12"/>
  <c r="AC647" i="12" s="1"/>
  <c r="K563" i="14" s="1"/>
  <c r="D563" i="15" s="1"/>
  <c r="H648" i="12"/>
  <c r="A1654" i="14"/>
  <c r="J1653" i="14"/>
  <c r="J1467" i="14"/>
  <c r="A1468" i="14"/>
  <c r="J1296" i="14"/>
  <c r="A1297" i="14"/>
  <c r="F563" i="14"/>
  <c r="AB647" i="12"/>
  <c r="C563" i="14" s="1"/>
  <c r="C563" i="15" s="1"/>
  <c r="H662" i="14"/>
  <c r="I662" i="14"/>
  <c r="J1849" i="14"/>
  <c r="A1850" i="14"/>
  <c r="I562" i="14"/>
  <c r="H562" i="14"/>
  <c r="J2506" i="14"/>
  <c r="A2507" i="14"/>
  <c r="J2272" i="14"/>
  <c r="A2273" i="14"/>
  <c r="Z647" i="12"/>
  <c r="F767" i="12"/>
  <c r="AA767" i="12" s="1"/>
  <c r="P766" i="12"/>
  <c r="AC766" i="12" s="1"/>
  <c r="K663" i="14" s="1"/>
  <c r="D663" i="15" s="1"/>
  <c r="Z766" i="12"/>
  <c r="J1142" i="14"/>
  <c r="A1143" i="14"/>
  <c r="J1143" i="14" s="1"/>
  <c r="H796" i="14"/>
  <c r="I796" i="14"/>
  <c r="P917" i="12"/>
  <c r="AC917" i="12" s="1"/>
  <c r="K797" i="14" s="1"/>
  <c r="D797" i="15" s="1"/>
  <c r="F918" i="12"/>
  <c r="AA918" i="12" s="1"/>
  <c r="F798" i="14" s="1"/>
  <c r="Z917" i="12"/>
  <c r="H918" i="12"/>
  <c r="AB2183" i="12"/>
  <c r="C1970" i="14" s="1"/>
  <c r="C1970" i="15" s="1"/>
  <c r="E1970" i="14"/>
  <c r="N1970" i="14"/>
  <c r="H2184" i="12"/>
  <c r="AA2184" i="12"/>
  <c r="F1971" i="14" s="1"/>
  <c r="F797" i="14"/>
  <c r="AB917" i="12"/>
  <c r="C797" i="14" s="1"/>
  <c r="C797" i="15" s="1"/>
  <c r="Z1207" i="12"/>
  <c r="P1207" i="12"/>
  <c r="AC1207" i="12" s="1"/>
  <c r="K1059" i="14" s="1"/>
  <c r="D1059" i="15" s="1"/>
  <c r="F1208" i="12"/>
  <c r="H1058" i="14"/>
  <c r="I1058" i="14"/>
  <c r="H430" i="12"/>
  <c r="AA430" i="12"/>
  <c r="I367" i="14"/>
  <c r="H367" i="14"/>
  <c r="F431" i="12"/>
  <c r="E368" i="14"/>
  <c r="H368" i="14" s="1"/>
  <c r="N368" i="14"/>
  <c r="AB429" i="12"/>
  <c r="F368" i="14"/>
  <c r="H1380" i="12"/>
  <c r="F1381" i="12" s="1"/>
  <c r="M1819" i="12"/>
  <c r="N1819" i="12" s="1"/>
  <c r="O1818" i="12"/>
  <c r="O1110" i="12"/>
  <c r="M1111" i="12"/>
  <c r="N1111" i="12" s="1"/>
  <c r="Z1380" i="12"/>
  <c r="P1380" i="12"/>
  <c r="AC1380" i="12" s="1"/>
  <c r="K1221" i="14" s="1"/>
  <c r="D1221" i="15" s="1"/>
  <c r="AB1379" i="12"/>
  <c r="C1220" i="14" s="1"/>
  <c r="C1220" i="15" s="1"/>
  <c r="N1220" i="14"/>
  <c r="E1220" i="14"/>
  <c r="AB1768" i="12"/>
  <c r="C1583" i="14" s="1"/>
  <c r="C1583" i="15" s="1"/>
  <c r="E1583" i="14"/>
  <c r="N1583" i="14"/>
  <c r="P2652" i="12"/>
  <c r="AC2652" i="12" s="1"/>
  <c r="K2419" i="14" s="1"/>
  <c r="D2419" i="15" s="1"/>
  <c r="Z2652" i="12"/>
  <c r="AB2652" i="12" s="1"/>
  <c r="C2419" i="14" s="1"/>
  <c r="C2419" i="15" s="1"/>
  <c r="F2653" i="12"/>
  <c r="M2029" i="12"/>
  <c r="N2029" i="12" s="1"/>
  <c r="O2028" i="12"/>
  <c r="I1386" i="14"/>
  <c r="H1386" i="14"/>
  <c r="H2188" i="14"/>
  <c r="I2188" i="14"/>
  <c r="M2476" i="12"/>
  <c r="N2476" i="12" s="1"/>
  <c r="O2475" i="12"/>
  <c r="AA1966" i="12"/>
  <c r="H1966" i="12"/>
  <c r="J2052" i="14"/>
  <c r="A2053" i="14"/>
  <c r="M2245" i="12"/>
  <c r="N2245" i="12" s="1"/>
  <c r="O2244" i="12"/>
  <c r="F2189" i="14"/>
  <c r="N443" i="14"/>
  <c r="E443" i="14"/>
  <c r="H517" i="12"/>
  <c r="AA517" i="12"/>
  <c r="F1052" i="12"/>
  <c r="Z1051" i="12"/>
  <c r="P1051" i="12"/>
  <c r="AC1051" i="12" s="1"/>
  <c r="K916" i="14" s="1"/>
  <c r="D916" i="15" s="1"/>
  <c r="H1769" i="12"/>
  <c r="AA1769" i="12"/>
  <c r="F1584" i="14" s="1"/>
  <c r="F2419" i="14"/>
  <c r="O1440" i="12"/>
  <c r="M1441" i="12"/>
  <c r="N1441" i="12" s="1"/>
  <c r="M2715" i="12"/>
  <c r="N2715" i="12" s="1"/>
  <c r="O2714" i="12"/>
  <c r="H915" i="14"/>
  <c r="I915" i="14"/>
  <c r="N1765" i="14"/>
  <c r="E1765" i="14"/>
  <c r="AB1965" i="12"/>
  <c r="C1765" i="14" s="1"/>
  <c r="C1765" i="15" s="1"/>
  <c r="O1617" i="12"/>
  <c r="M1618" i="12"/>
  <c r="N1618" i="12" s="1"/>
  <c r="O1269" i="12"/>
  <c r="M1270" i="12"/>
  <c r="N1270" i="12" s="1"/>
  <c r="H2418" i="14"/>
  <c r="I2418" i="14"/>
  <c r="Z1555" i="12"/>
  <c r="F1556" i="12"/>
  <c r="P1555" i="12"/>
  <c r="AC1555" i="12" s="1"/>
  <c r="K1387" i="14" s="1"/>
  <c r="D1387" i="15" s="1"/>
  <c r="P2413" i="12"/>
  <c r="AC2413" i="12" s="1"/>
  <c r="K2189" i="14" s="1"/>
  <c r="D2189" i="15" s="1"/>
  <c r="Z2413" i="12"/>
  <c r="F2414" i="12"/>
  <c r="D459" i="14"/>
  <c r="G533" i="12"/>
  <c r="D670" i="14"/>
  <c r="G774" i="12"/>
  <c r="G2218" i="12"/>
  <c r="Y2218" i="12" s="1"/>
  <c r="E1569" i="12"/>
  <c r="Y1568" i="12"/>
  <c r="G1413" i="12"/>
  <c r="Y1413" i="12" s="1"/>
  <c r="D1254" i="14" s="1"/>
  <c r="B1648" i="15"/>
  <c r="B1649" i="14"/>
  <c r="B2270" i="14"/>
  <c r="B2269" i="15"/>
  <c r="D1253" i="14"/>
  <c r="D2004" i="14"/>
  <c r="E2219" i="12"/>
  <c r="E2687" i="12"/>
  <c r="Y2686" i="12"/>
  <c r="B2056" i="14"/>
  <c r="B2055" i="15"/>
  <c r="D834" i="14"/>
  <c r="B1137" i="14"/>
  <c r="B1136" i="15"/>
  <c r="G1795" i="12"/>
  <c r="B1843" i="15"/>
  <c r="B1844" i="14"/>
  <c r="B1294" i="15"/>
  <c r="B1295" i="14"/>
  <c r="B2501" i="15"/>
  <c r="B2502" i="14"/>
  <c r="E1241" i="12"/>
  <c r="Y1240" i="12"/>
  <c r="E2449" i="12"/>
  <c r="Y2448" i="12"/>
  <c r="E2000" i="12"/>
  <c r="Y1999" i="12"/>
  <c r="E1084" i="12"/>
  <c r="Y1083" i="12"/>
  <c r="B1467" i="14"/>
  <c r="B1466" i="15"/>
  <c r="E955" i="12"/>
  <c r="J1850" i="14" l="1"/>
  <c r="A1851" i="14"/>
  <c r="Z648" i="12"/>
  <c r="F649" i="12"/>
  <c r="AA649" i="12" s="1"/>
  <c r="P648" i="12"/>
  <c r="AC648" i="12" s="1"/>
  <c r="K564" i="14" s="1"/>
  <c r="D564" i="15" s="1"/>
  <c r="H649" i="12"/>
  <c r="Z649" i="12" s="1"/>
  <c r="N563" i="14"/>
  <c r="E563" i="14"/>
  <c r="H767" i="12"/>
  <c r="A2274" i="14"/>
  <c r="J2273" i="14"/>
  <c r="A1298" i="14"/>
  <c r="J1297" i="14"/>
  <c r="F564" i="14"/>
  <c r="AB648" i="12"/>
  <c r="C564" i="14" s="1"/>
  <c r="C564" i="15" s="1"/>
  <c r="F664" i="14"/>
  <c r="J2507" i="14"/>
  <c r="A2508" i="14"/>
  <c r="A1469" i="14"/>
  <c r="J1468" i="14"/>
  <c r="N663" i="14"/>
  <c r="E663" i="14"/>
  <c r="AB766" i="12"/>
  <c r="C663" i="14" s="1"/>
  <c r="C663" i="15" s="1"/>
  <c r="J1654" i="14"/>
  <c r="A1655" i="14"/>
  <c r="N797" i="14"/>
  <c r="E797" i="14"/>
  <c r="F2185" i="12"/>
  <c r="P2184" i="12"/>
  <c r="AC2184" i="12" s="1"/>
  <c r="K1971" i="14" s="1"/>
  <c r="D1971" i="15" s="1"/>
  <c r="Z2184" i="12"/>
  <c r="I1970" i="14"/>
  <c r="H1970" i="14"/>
  <c r="Z918" i="12"/>
  <c r="F919" i="12"/>
  <c r="AA919" i="12" s="1"/>
  <c r="F799" i="14" s="1"/>
  <c r="P918" i="12"/>
  <c r="AC918" i="12" s="1"/>
  <c r="K798" i="14" s="1"/>
  <c r="D798" i="15" s="1"/>
  <c r="H919" i="12"/>
  <c r="AA1208" i="12"/>
  <c r="F1060" i="14" s="1"/>
  <c r="H1208" i="12"/>
  <c r="N1059" i="14"/>
  <c r="AB1207" i="12"/>
  <c r="C1059" i="14" s="1"/>
  <c r="C1059" i="15" s="1"/>
  <c r="E1059" i="14"/>
  <c r="E432" i="12"/>
  <c r="L432" i="12"/>
  <c r="L433" i="12" s="1"/>
  <c r="P430" i="12"/>
  <c r="AC430" i="12" s="1"/>
  <c r="K369" i="14" s="1"/>
  <c r="D369" i="15" s="1"/>
  <c r="Z430" i="12"/>
  <c r="C368" i="14"/>
  <c r="AA431" i="12"/>
  <c r="H8" i="6" s="1"/>
  <c r="H10" i="6" s="1"/>
  <c r="H19" i="6" s="1"/>
  <c r="F369" i="14"/>
  <c r="F370" i="14" s="1"/>
  <c r="AB430" i="12"/>
  <c r="C369" i="14" s="1"/>
  <c r="C369" i="15" s="1"/>
  <c r="I368" i="14"/>
  <c r="E2189" i="14"/>
  <c r="N2189" i="14"/>
  <c r="AB1555" i="12"/>
  <c r="C1387" i="14" s="1"/>
  <c r="C1387" i="15" s="1"/>
  <c r="N1387" i="14"/>
  <c r="E1387" i="14"/>
  <c r="M2716" i="12"/>
  <c r="N2716" i="12" s="1"/>
  <c r="O2715" i="12"/>
  <c r="Z1769" i="12"/>
  <c r="P1769" i="12"/>
  <c r="AC1769" i="12" s="1"/>
  <c r="K1584" i="14" s="1"/>
  <c r="D1584" i="15" s="1"/>
  <c r="F1770" i="12"/>
  <c r="AB1051" i="12"/>
  <c r="C916" i="14" s="1"/>
  <c r="C916" i="15" s="1"/>
  <c r="E916" i="14"/>
  <c r="N916" i="14"/>
  <c r="Z517" i="12"/>
  <c r="AB517" i="12" s="1"/>
  <c r="C444" i="14" s="1"/>
  <c r="C444" i="15" s="1"/>
  <c r="F518" i="12"/>
  <c r="P517" i="12"/>
  <c r="AC517" i="12" s="1"/>
  <c r="K444" i="14" s="1"/>
  <c r="D444" i="15" s="1"/>
  <c r="M2246" i="12"/>
  <c r="N2246" i="12" s="1"/>
  <c r="O2245" i="12"/>
  <c r="F1766" i="14"/>
  <c r="M2477" i="12"/>
  <c r="N2477" i="12" s="1"/>
  <c r="O2476" i="12"/>
  <c r="O2029" i="12"/>
  <c r="M2030" i="12"/>
  <c r="N2030" i="12" s="1"/>
  <c r="E2419" i="14"/>
  <c r="N2419" i="14"/>
  <c r="H1381" i="12"/>
  <c r="AA1381" i="12"/>
  <c r="F1222" i="14" s="1"/>
  <c r="AB2413" i="12"/>
  <c r="C2189" i="14" s="1"/>
  <c r="C2189" i="15" s="1"/>
  <c r="AA2414" i="12"/>
  <c r="F2190" i="14" s="1"/>
  <c r="H2414" i="12"/>
  <c r="AA1556" i="12"/>
  <c r="F1388" i="14" s="1"/>
  <c r="H1556" i="12"/>
  <c r="M1271" i="12"/>
  <c r="N1271" i="12" s="1"/>
  <c r="O1270" i="12"/>
  <c r="M1619" i="12"/>
  <c r="N1619" i="12" s="1"/>
  <c r="O1618" i="12"/>
  <c r="H1765" i="14"/>
  <c r="I1765" i="14"/>
  <c r="O1441" i="12"/>
  <c r="M1442" i="12"/>
  <c r="N1442" i="12" s="1"/>
  <c r="H1052" i="12"/>
  <c r="AA1052" i="12"/>
  <c r="F444" i="14"/>
  <c r="H443" i="14"/>
  <c r="I443" i="14"/>
  <c r="J2053" i="14"/>
  <c r="A2054" i="14"/>
  <c r="P1966" i="12"/>
  <c r="AC1966" i="12" s="1"/>
  <c r="K1766" i="14" s="1"/>
  <c r="D1766" i="15" s="1"/>
  <c r="F1967" i="12"/>
  <c r="Z1966" i="12"/>
  <c r="AA2653" i="12"/>
  <c r="F2420" i="14" s="1"/>
  <c r="H2653" i="12"/>
  <c r="I1583" i="14"/>
  <c r="H1583" i="14"/>
  <c r="H1220" i="14"/>
  <c r="I1220" i="14"/>
  <c r="E1221" i="14"/>
  <c r="N1221" i="14"/>
  <c r="AB1380" i="12"/>
  <c r="C1221" i="14" s="1"/>
  <c r="C1221" i="15" s="1"/>
  <c r="M1112" i="12"/>
  <c r="N1112" i="12" s="1"/>
  <c r="O1111" i="12"/>
  <c r="M1820" i="12"/>
  <c r="N1820" i="12" s="1"/>
  <c r="O1819" i="12"/>
  <c r="E1414" i="12"/>
  <c r="G1414" i="12" s="1"/>
  <c r="E534" i="12"/>
  <c r="Y533" i="12"/>
  <c r="Y774" i="12"/>
  <c r="E775" i="12"/>
  <c r="G2449" i="12"/>
  <c r="Y2449" i="12" s="1"/>
  <c r="G1569" i="12"/>
  <c r="D1400" i="14"/>
  <c r="G1084" i="12"/>
  <c r="Y1084" i="12" s="1"/>
  <c r="D949" i="14" s="1"/>
  <c r="D2005" i="14"/>
  <c r="D1799" i="14"/>
  <c r="D2224" i="14"/>
  <c r="D1092" i="14"/>
  <c r="B2503" i="14"/>
  <c r="B2502" i="15"/>
  <c r="E1796" i="12"/>
  <c r="G1796" i="12" s="1"/>
  <c r="Y1796" i="12" s="1"/>
  <c r="Y1795" i="12"/>
  <c r="B1137" i="15"/>
  <c r="B1138" i="14"/>
  <c r="B2056" i="15"/>
  <c r="B2057" i="14"/>
  <c r="D2453" i="14"/>
  <c r="B1649" i="15"/>
  <c r="B1650" i="14"/>
  <c r="G2687" i="12"/>
  <c r="G2219" i="12"/>
  <c r="B1467" i="15"/>
  <c r="B1468" i="14"/>
  <c r="D948" i="14"/>
  <c r="B1295" i="15"/>
  <c r="B1296" i="14"/>
  <c r="B1845" i="14"/>
  <c r="B1844" i="15"/>
  <c r="B2270" i="15"/>
  <c r="B2271" i="14"/>
  <c r="G955" i="12"/>
  <c r="G2000" i="12"/>
  <c r="G1241" i="12"/>
  <c r="E565" i="14" l="1"/>
  <c r="N565" i="14"/>
  <c r="E2450" i="12"/>
  <c r="I663" i="14"/>
  <c r="H663" i="14"/>
  <c r="A2509" i="14"/>
  <c r="J2508" i="14"/>
  <c r="F565" i="14"/>
  <c r="AB649" i="12"/>
  <c r="C565" i="14" s="1"/>
  <c r="C565" i="15" s="1"/>
  <c r="J1655" i="14"/>
  <c r="A1656" i="14"/>
  <c r="J2274" i="14"/>
  <c r="A2275" i="14"/>
  <c r="E564" i="14"/>
  <c r="N564" i="14"/>
  <c r="Z767" i="12"/>
  <c r="P767" i="12"/>
  <c r="AC767" i="12" s="1"/>
  <c r="K664" i="14" s="1"/>
  <c r="D664" i="15" s="1"/>
  <c r="F768" i="12"/>
  <c r="P649" i="12"/>
  <c r="AC649" i="12" s="1"/>
  <c r="K565" i="14" s="1"/>
  <c r="D565" i="15" s="1"/>
  <c r="F650" i="12"/>
  <c r="AA650" i="12" s="1"/>
  <c r="H650" i="12"/>
  <c r="Z650" i="12"/>
  <c r="J1851" i="14"/>
  <c r="A1852" i="14"/>
  <c r="J1469" i="14"/>
  <c r="A1470" i="14"/>
  <c r="J1298" i="14"/>
  <c r="A1299" i="14"/>
  <c r="H564" i="14"/>
  <c r="I563" i="14"/>
  <c r="I565" i="14"/>
  <c r="H565" i="14"/>
  <c r="H563" i="14"/>
  <c r="Z919" i="12"/>
  <c r="P919" i="12"/>
  <c r="AC919" i="12" s="1"/>
  <c r="K799" i="14" s="1"/>
  <c r="D799" i="15" s="1"/>
  <c r="F920" i="12"/>
  <c r="AA920" i="12" s="1"/>
  <c r="AB2184" i="12"/>
  <c r="C1971" i="14" s="1"/>
  <c r="C1971" i="15" s="1"/>
  <c r="E1971" i="14"/>
  <c r="N1971" i="14"/>
  <c r="AA2185" i="12"/>
  <c r="F1972" i="14" s="1"/>
  <c r="H2185" i="12"/>
  <c r="N798" i="14"/>
  <c r="E798" i="14"/>
  <c r="AB918" i="12"/>
  <c r="C798" i="14" s="1"/>
  <c r="C798" i="15" s="1"/>
  <c r="H798" i="14"/>
  <c r="I798" i="14"/>
  <c r="I797" i="14"/>
  <c r="H797" i="14"/>
  <c r="H1059" i="14"/>
  <c r="I1059" i="14"/>
  <c r="F1209" i="12"/>
  <c r="Z1208" i="12"/>
  <c r="P1208" i="12"/>
  <c r="AC1208" i="12" s="1"/>
  <c r="K1060" i="14" s="1"/>
  <c r="D1060" i="15" s="1"/>
  <c r="C370" i="14"/>
  <c r="C368" i="15"/>
  <c r="C370" i="15" s="1"/>
  <c r="E369" i="14"/>
  <c r="N369" i="14"/>
  <c r="N370" i="14" s="1"/>
  <c r="Z431" i="12"/>
  <c r="AB431" i="12"/>
  <c r="O1820" i="12"/>
  <c r="M1821" i="12"/>
  <c r="N1821" i="12" s="1"/>
  <c r="O1112" i="12"/>
  <c r="M1113" i="12"/>
  <c r="N1113" i="12" s="1"/>
  <c r="F2654" i="12"/>
  <c r="AA2654" i="12" s="1"/>
  <c r="F2421" i="14" s="1"/>
  <c r="P2653" i="12"/>
  <c r="AC2653" i="12" s="1"/>
  <c r="K2420" i="14" s="1"/>
  <c r="D2420" i="15" s="1"/>
  <c r="Z2653" i="12"/>
  <c r="E1766" i="14"/>
  <c r="N1766" i="14"/>
  <c r="F917" i="14"/>
  <c r="M1620" i="12"/>
  <c r="N1620" i="12" s="1"/>
  <c r="O1619" i="12"/>
  <c r="M1272" i="12"/>
  <c r="N1272" i="12" s="1"/>
  <c r="O1271" i="12"/>
  <c r="Z1556" i="12"/>
  <c r="F1557" i="12"/>
  <c r="P1556" i="12"/>
  <c r="AC1556" i="12" s="1"/>
  <c r="K1388" i="14" s="1"/>
  <c r="D1388" i="15" s="1"/>
  <c r="F2415" i="12"/>
  <c r="P2414" i="12"/>
  <c r="AC2414" i="12" s="1"/>
  <c r="K2190" i="14" s="1"/>
  <c r="D2190" i="15" s="1"/>
  <c r="Z2414" i="12"/>
  <c r="M2031" i="12"/>
  <c r="N2031" i="12" s="1"/>
  <c r="O2030" i="12"/>
  <c r="H518" i="12"/>
  <c r="AA518" i="12"/>
  <c r="I1387" i="14"/>
  <c r="H1387" i="14"/>
  <c r="H2189" i="14"/>
  <c r="I2189" i="14"/>
  <c r="AB1966" i="12"/>
  <c r="C1766" i="14" s="1"/>
  <c r="C1766" i="15" s="1"/>
  <c r="H1221" i="14"/>
  <c r="I1221" i="14"/>
  <c r="AA1967" i="12"/>
  <c r="H1967" i="12"/>
  <c r="J2054" i="14"/>
  <c r="A2055" i="14"/>
  <c r="F1053" i="12"/>
  <c r="Z1052" i="12"/>
  <c r="AB1052" i="12" s="1"/>
  <c r="C917" i="14" s="1"/>
  <c r="C917" i="15" s="1"/>
  <c r="P1052" i="12"/>
  <c r="AC1052" i="12" s="1"/>
  <c r="K917" i="14" s="1"/>
  <c r="D917" i="15" s="1"/>
  <c r="O1442" i="12"/>
  <c r="M1443" i="12"/>
  <c r="N1443" i="12" s="1"/>
  <c r="F1382" i="12"/>
  <c r="Z1381" i="12"/>
  <c r="P1381" i="12"/>
  <c r="AC1381" i="12" s="1"/>
  <c r="K1222" i="14" s="1"/>
  <c r="D1222" i="15" s="1"/>
  <c r="I2419" i="14"/>
  <c r="H2419" i="14"/>
  <c r="M2478" i="12"/>
  <c r="N2478" i="12" s="1"/>
  <c r="O2477" i="12"/>
  <c r="O2246" i="12"/>
  <c r="M2247" i="12"/>
  <c r="N2247" i="12" s="1"/>
  <c r="N444" i="14"/>
  <c r="E444" i="14"/>
  <c r="I916" i="14"/>
  <c r="H916" i="14"/>
  <c r="AA1770" i="12"/>
  <c r="F1585" i="14" s="1"/>
  <c r="H1770" i="12"/>
  <c r="E1584" i="14"/>
  <c r="N1584" i="14"/>
  <c r="AB1769" i="12"/>
  <c r="C1584" i="14" s="1"/>
  <c r="C1584" i="15" s="1"/>
  <c r="O2716" i="12"/>
  <c r="M2717" i="12"/>
  <c r="N2717" i="12" s="1"/>
  <c r="E1085" i="12"/>
  <c r="G1085" i="12" s="1"/>
  <c r="D460" i="14"/>
  <c r="G534" i="12"/>
  <c r="D671" i="14"/>
  <c r="G775" i="12"/>
  <c r="E1570" i="12"/>
  <c r="G1570" i="12" s="1"/>
  <c r="Y1570" i="12" s="1"/>
  <c r="Y1569" i="12"/>
  <c r="D1611" i="14"/>
  <c r="E1242" i="12"/>
  <c r="Y1241" i="12"/>
  <c r="B2271" i="15"/>
  <c r="B2272" i="14"/>
  <c r="D2225" i="14"/>
  <c r="E956" i="12"/>
  <c r="G956" i="12" s="1"/>
  <c r="Y956" i="12" s="1"/>
  <c r="Y955" i="12"/>
  <c r="B1845" i="15"/>
  <c r="B1846" i="14"/>
  <c r="E2688" i="12"/>
  <c r="G2688" i="12" s="1"/>
  <c r="Y2688" i="12" s="1"/>
  <c r="Y2687" i="12"/>
  <c r="B1651" i="14"/>
  <c r="B1650" i="15"/>
  <c r="D1610" i="14"/>
  <c r="B2503" i="15"/>
  <c r="B2504" i="14"/>
  <c r="G2450" i="12"/>
  <c r="E2001" i="12"/>
  <c r="Y2000" i="12"/>
  <c r="B1297" i="14"/>
  <c r="B1296" i="15"/>
  <c r="B1468" i="15"/>
  <c r="B1469" i="14"/>
  <c r="E2220" i="12"/>
  <c r="Y2219" i="12"/>
  <c r="E1415" i="12"/>
  <c r="Y1414" i="12"/>
  <c r="B2057" i="15"/>
  <c r="B2058" i="14"/>
  <c r="B1139" i="14"/>
  <c r="B1138" i="15"/>
  <c r="E1797" i="12"/>
  <c r="Y1085" i="12" l="1"/>
  <c r="D950" i="14" s="1"/>
  <c r="E1086" i="12"/>
  <c r="J1299" i="14"/>
  <c r="A1300" i="14"/>
  <c r="F651" i="12"/>
  <c r="AA651" i="12" s="1"/>
  <c r="P650" i="12"/>
  <c r="AC650" i="12" s="1"/>
  <c r="K566" i="14" s="1"/>
  <c r="D566" i="15" s="1"/>
  <c r="H651" i="12"/>
  <c r="Z651" i="12"/>
  <c r="H768" i="12"/>
  <c r="AA768" i="12"/>
  <c r="A2510" i="14"/>
  <c r="J2509" i="14"/>
  <c r="H920" i="12"/>
  <c r="H921" i="12" s="1"/>
  <c r="I564" i="14"/>
  <c r="J1852" i="14"/>
  <c r="A1853" i="14"/>
  <c r="F566" i="14"/>
  <c r="AB650" i="12"/>
  <c r="C566" i="14" s="1"/>
  <c r="C566" i="15" s="1"/>
  <c r="J2275" i="14"/>
  <c r="A2276" i="14"/>
  <c r="N566" i="14"/>
  <c r="E566" i="14"/>
  <c r="I566" i="14" s="1"/>
  <c r="A1657" i="14"/>
  <c r="J1656" i="14"/>
  <c r="A1471" i="14"/>
  <c r="J1470" i="14"/>
  <c r="N664" i="14"/>
  <c r="E664" i="14"/>
  <c r="AB767" i="12"/>
  <c r="C664" i="14" s="1"/>
  <c r="C664" i="15" s="1"/>
  <c r="Z2185" i="12"/>
  <c r="F2186" i="12"/>
  <c r="P2185" i="12"/>
  <c r="AC2185" i="12" s="1"/>
  <c r="K1972" i="14" s="1"/>
  <c r="D1972" i="15" s="1"/>
  <c r="F800" i="14"/>
  <c r="AB919" i="12"/>
  <c r="C799" i="14" s="1"/>
  <c r="C799" i="15" s="1"/>
  <c r="E799" i="14"/>
  <c r="N799" i="14"/>
  <c r="I1971" i="14"/>
  <c r="H1971" i="14"/>
  <c r="P920" i="12"/>
  <c r="AC920" i="12" s="1"/>
  <c r="K800" i="14" s="1"/>
  <c r="D800" i="15" s="1"/>
  <c r="F921" i="12"/>
  <c r="AA921" i="12" s="1"/>
  <c r="F801" i="14" s="1"/>
  <c r="H1209" i="12"/>
  <c r="AA1209" i="12"/>
  <c r="F1061" i="14" s="1"/>
  <c r="E1060" i="14"/>
  <c r="N1060" i="14"/>
  <c r="AB1208" i="12"/>
  <c r="C1060" i="14" s="1"/>
  <c r="C1060" i="15" s="1"/>
  <c r="H369" i="14"/>
  <c r="I369" i="14"/>
  <c r="M1444" i="12"/>
  <c r="N1444" i="12" s="1"/>
  <c r="O1443" i="12"/>
  <c r="P1770" i="12"/>
  <c r="AC1770" i="12" s="1"/>
  <c r="K1585" i="14" s="1"/>
  <c r="D1585" i="15" s="1"/>
  <c r="F1771" i="12"/>
  <c r="Z1770" i="12"/>
  <c r="I444" i="14"/>
  <c r="H444" i="14"/>
  <c r="M2248" i="12"/>
  <c r="N2248" i="12" s="1"/>
  <c r="O2247" i="12"/>
  <c r="AA1382" i="12"/>
  <c r="H1382" i="12"/>
  <c r="AA1053" i="12"/>
  <c r="F918" i="14" s="1"/>
  <c r="H1053" i="12"/>
  <c r="F1767" i="14"/>
  <c r="F519" i="12"/>
  <c r="P518" i="12"/>
  <c r="AC518" i="12" s="1"/>
  <c r="K445" i="14" s="1"/>
  <c r="D445" i="15" s="1"/>
  <c r="Z518" i="12"/>
  <c r="O2031" i="12"/>
  <c r="M2032" i="12"/>
  <c r="N2032" i="12" s="1"/>
  <c r="N2190" i="14"/>
  <c r="E2190" i="14"/>
  <c r="AB2414" i="12"/>
  <c r="C2190" i="14" s="1"/>
  <c r="C2190" i="15" s="1"/>
  <c r="AA2415" i="12"/>
  <c r="H2415" i="12"/>
  <c r="AA1557" i="12"/>
  <c r="F1389" i="14" s="1"/>
  <c r="H1557" i="12"/>
  <c r="H1766" i="14"/>
  <c r="I1766" i="14"/>
  <c r="O2717" i="12"/>
  <c r="M2718" i="12"/>
  <c r="N2718" i="12" s="1"/>
  <c r="I1584" i="14"/>
  <c r="H1584" i="14"/>
  <c r="O2478" i="12"/>
  <c r="M2479" i="12"/>
  <c r="N2479" i="12" s="1"/>
  <c r="AB1381" i="12"/>
  <c r="C1222" i="14" s="1"/>
  <c r="C1222" i="15" s="1"/>
  <c r="E1222" i="14"/>
  <c r="N1222" i="14"/>
  <c r="E917" i="14"/>
  <c r="N917" i="14"/>
  <c r="J2055" i="14"/>
  <c r="A2056" i="14"/>
  <c r="P1967" i="12"/>
  <c r="AC1967" i="12" s="1"/>
  <c r="K1767" i="14" s="1"/>
  <c r="D1767" i="15" s="1"/>
  <c r="F1968" i="12"/>
  <c r="Z1967" i="12"/>
  <c r="F445" i="14"/>
  <c r="AB518" i="12"/>
  <c r="C445" i="14" s="1"/>
  <c r="C445" i="15" s="1"/>
  <c r="E1388" i="14"/>
  <c r="N1388" i="14"/>
  <c r="AB1556" i="12"/>
  <c r="C1388" i="14" s="1"/>
  <c r="C1388" i="15" s="1"/>
  <c r="O1272" i="12"/>
  <c r="M1273" i="12"/>
  <c r="N1273" i="12" s="1"/>
  <c r="M1621" i="12"/>
  <c r="N1621" i="12" s="1"/>
  <c r="O1620" i="12"/>
  <c r="N2420" i="14"/>
  <c r="E2420" i="14"/>
  <c r="AB2653" i="12"/>
  <c r="C2420" i="14" s="1"/>
  <c r="C2420" i="15" s="1"/>
  <c r="M1114" i="12"/>
  <c r="N1114" i="12" s="1"/>
  <c r="O1113" i="12"/>
  <c r="M1822" i="12"/>
  <c r="N1822" i="12" s="1"/>
  <c r="O1821" i="12"/>
  <c r="H2654" i="12"/>
  <c r="E535" i="12"/>
  <c r="Y534" i="12"/>
  <c r="Y775" i="12"/>
  <c r="E776" i="12"/>
  <c r="G2220" i="12"/>
  <c r="Y2220" i="12" s="1"/>
  <c r="D2007" i="14" s="1"/>
  <c r="G1797" i="12"/>
  <c r="Y1797" i="12" s="1"/>
  <c r="D1612" i="14" s="1"/>
  <c r="D1402" i="14"/>
  <c r="E1571" i="12"/>
  <c r="D1401" i="14"/>
  <c r="G1415" i="12"/>
  <c r="D836" i="14"/>
  <c r="B1139" i="15"/>
  <c r="B1140" i="14"/>
  <c r="D1255" i="14"/>
  <c r="D2006" i="14"/>
  <c r="B1298" i="14"/>
  <c r="B1297" i="15"/>
  <c r="D1800" i="14"/>
  <c r="E2451" i="12"/>
  <c r="G2451" i="12" s="1"/>
  <c r="Y2451" i="12" s="1"/>
  <c r="Y2450" i="12"/>
  <c r="B2505" i="14"/>
  <c r="B2504" i="15"/>
  <c r="B1652" i="14"/>
  <c r="B1651" i="15"/>
  <c r="E2689" i="12"/>
  <c r="D835" i="14"/>
  <c r="D1093" i="14"/>
  <c r="E1798" i="12"/>
  <c r="B2059" i="14"/>
  <c r="B2058" i="15"/>
  <c r="E1416" i="12"/>
  <c r="G1416" i="12" s="1"/>
  <c r="E2221" i="12"/>
  <c r="B1470" i="14"/>
  <c r="B1469" i="15"/>
  <c r="D2454" i="14"/>
  <c r="D2455" i="14"/>
  <c r="B1847" i="14"/>
  <c r="B1846" i="15"/>
  <c r="E957" i="12"/>
  <c r="G957" i="12" s="1"/>
  <c r="Y957" i="12" s="1"/>
  <c r="B2273" i="14"/>
  <c r="B2272" i="15"/>
  <c r="G1086" i="12"/>
  <c r="Y1415" i="12"/>
  <c r="G2001" i="12"/>
  <c r="G1242" i="12"/>
  <c r="J1300" i="14" l="1"/>
  <c r="A1301" i="14"/>
  <c r="I664" i="14"/>
  <c r="H664" i="14"/>
  <c r="H566" i="14"/>
  <c r="H567" i="14"/>
  <c r="P651" i="12"/>
  <c r="AC651" i="12" s="1"/>
  <c r="K567" i="14" s="1"/>
  <c r="D567" i="15" s="1"/>
  <c r="F652" i="12"/>
  <c r="AA652" i="12" s="1"/>
  <c r="H652" i="12"/>
  <c r="Z652" i="12"/>
  <c r="Z920" i="12"/>
  <c r="J2276" i="14"/>
  <c r="A2277" i="14"/>
  <c r="J1853" i="14"/>
  <c r="A1854" i="14"/>
  <c r="F665" i="14"/>
  <c r="J1471" i="14"/>
  <c r="A1472" i="14"/>
  <c r="N567" i="14"/>
  <c r="E567" i="14"/>
  <c r="I567" i="14" s="1"/>
  <c r="A1658" i="14"/>
  <c r="J1657" i="14"/>
  <c r="A2511" i="14"/>
  <c r="J2510" i="14"/>
  <c r="F769" i="12"/>
  <c r="AA769" i="12" s="1"/>
  <c r="P768" i="12"/>
  <c r="AC768" i="12" s="1"/>
  <c r="K665" i="14" s="1"/>
  <c r="D665" i="15" s="1"/>
  <c r="Z768" i="12"/>
  <c r="F567" i="14"/>
  <c r="AB651" i="12"/>
  <c r="C567" i="14" s="1"/>
  <c r="C567" i="15" s="1"/>
  <c r="N800" i="14"/>
  <c r="E800" i="14"/>
  <c r="I800" i="14" s="1"/>
  <c r="I799" i="14"/>
  <c r="H799" i="14"/>
  <c r="E1972" i="14"/>
  <c r="AB2185" i="12"/>
  <c r="C1972" i="14" s="1"/>
  <c r="C1972" i="15" s="1"/>
  <c r="N1972" i="14"/>
  <c r="AB920" i="12"/>
  <c r="C800" i="14" s="1"/>
  <c r="C800" i="15" s="1"/>
  <c r="Z921" i="12"/>
  <c r="P921" i="12"/>
  <c r="AC921" i="12" s="1"/>
  <c r="K801" i="14" s="1"/>
  <c r="D801" i="15" s="1"/>
  <c r="F922" i="12"/>
  <c r="H2186" i="12"/>
  <c r="AA2186" i="12"/>
  <c r="F1973" i="14" s="1"/>
  <c r="H1060" i="14"/>
  <c r="I1060" i="14"/>
  <c r="Z1209" i="12"/>
  <c r="P1209" i="12"/>
  <c r="AC1209" i="12" s="1"/>
  <c r="K1061" i="14" s="1"/>
  <c r="D1061" i="15" s="1"/>
  <c r="F1210" i="12"/>
  <c r="M1823" i="12"/>
  <c r="N1823" i="12" s="1"/>
  <c r="O1822" i="12"/>
  <c r="M1115" i="12"/>
  <c r="N1115" i="12" s="1"/>
  <c r="O1114" i="12"/>
  <c r="H2420" i="14"/>
  <c r="I2420" i="14"/>
  <c r="M1622" i="12"/>
  <c r="N1622" i="12" s="1"/>
  <c r="O1621" i="12"/>
  <c r="H1968" i="12"/>
  <c r="AA1968" i="12"/>
  <c r="J2056" i="14"/>
  <c r="A2057" i="14"/>
  <c r="F2191" i="14"/>
  <c r="H2190" i="14"/>
  <c r="I2190" i="14"/>
  <c r="O2032" i="12"/>
  <c r="M2033" i="12"/>
  <c r="N2033" i="12" s="1"/>
  <c r="N445" i="14"/>
  <c r="E445" i="14"/>
  <c r="H519" i="12"/>
  <c r="AA519" i="12"/>
  <c r="F1223" i="14"/>
  <c r="O2248" i="12"/>
  <c r="M2249" i="12"/>
  <c r="N2249" i="12" s="1"/>
  <c r="AB1770" i="12"/>
  <c r="C1585" i="14" s="1"/>
  <c r="C1585" i="15" s="1"/>
  <c r="N1585" i="14"/>
  <c r="E1585" i="14"/>
  <c r="M1445" i="12"/>
  <c r="N1445" i="12" s="1"/>
  <c r="O1444" i="12"/>
  <c r="P2654" i="12"/>
  <c r="AC2654" i="12" s="1"/>
  <c r="K2421" i="14" s="1"/>
  <c r="D2421" i="15" s="1"/>
  <c r="Z2654" i="12"/>
  <c r="F2655" i="12"/>
  <c r="AA2655" i="12" s="1"/>
  <c r="F2422" i="14" s="1"/>
  <c r="M1274" i="12"/>
  <c r="N1274" i="12" s="1"/>
  <c r="O1273" i="12"/>
  <c r="H1388" i="14"/>
  <c r="I1388" i="14"/>
  <c r="E1767" i="14"/>
  <c r="N1767" i="14"/>
  <c r="I917" i="14"/>
  <c r="H917" i="14"/>
  <c r="I1222" i="14"/>
  <c r="H1222" i="14"/>
  <c r="M2480" i="12"/>
  <c r="N2480" i="12" s="1"/>
  <c r="O2479" i="12"/>
  <c r="M2719" i="12"/>
  <c r="N2719" i="12" s="1"/>
  <c r="O2718" i="12"/>
  <c r="Z1557" i="12"/>
  <c r="F1558" i="12"/>
  <c r="P1557" i="12"/>
  <c r="AC1557" i="12" s="1"/>
  <c r="K1389" i="14" s="1"/>
  <c r="D1389" i="15" s="1"/>
  <c r="F2416" i="12"/>
  <c r="P2415" i="12"/>
  <c r="AC2415" i="12" s="1"/>
  <c r="K2191" i="14" s="1"/>
  <c r="D2191" i="15" s="1"/>
  <c r="Z2415" i="12"/>
  <c r="AB2415" i="12" s="1"/>
  <c r="C2191" i="14" s="1"/>
  <c r="C2191" i="15" s="1"/>
  <c r="P1053" i="12"/>
  <c r="AC1053" i="12" s="1"/>
  <c r="K918" i="14" s="1"/>
  <c r="D918" i="15" s="1"/>
  <c r="F1054" i="12"/>
  <c r="Z1053" i="12"/>
  <c r="Z1382" i="12"/>
  <c r="AB1382" i="12" s="1"/>
  <c r="C1223" i="14" s="1"/>
  <c r="C1223" i="15" s="1"/>
  <c r="P1382" i="12"/>
  <c r="AC1382" i="12" s="1"/>
  <c r="K1223" i="14" s="1"/>
  <c r="D1223" i="15" s="1"/>
  <c r="F1383" i="12"/>
  <c r="AA1771" i="12"/>
  <c r="H1771" i="12"/>
  <c r="AB1967" i="12"/>
  <c r="C1767" i="14" s="1"/>
  <c r="C1767" i="15" s="1"/>
  <c r="D461" i="14"/>
  <c r="G535" i="12"/>
  <c r="D672" i="14"/>
  <c r="G776" i="12"/>
  <c r="G2221" i="12"/>
  <c r="E2222" i="12" s="1"/>
  <c r="G1798" i="12"/>
  <c r="E1799" i="12" s="1"/>
  <c r="G1571" i="12"/>
  <c r="E2002" i="12"/>
  <c r="Y2001" i="12"/>
  <c r="E1087" i="12"/>
  <c r="Y1086" i="12"/>
  <c r="D837" i="14"/>
  <c r="D838" i="14" s="1"/>
  <c r="Y958" i="12"/>
  <c r="B1471" i="14"/>
  <c r="B1470" i="15"/>
  <c r="E1417" i="12"/>
  <c r="B1652" i="15"/>
  <c r="B1653" i="14"/>
  <c r="B2506" i="14"/>
  <c r="B2505" i="15"/>
  <c r="D2226" i="14"/>
  <c r="B1299" i="14"/>
  <c r="B1298" i="15"/>
  <c r="G2689" i="12"/>
  <c r="E1243" i="12"/>
  <c r="Y1242" i="12"/>
  <c r="D1256" i="14"/>
  <c r="B2274" i="14"/>
  <c r="B2273" i="15"/>
  <c r="E958" i="12"/>
  <c r="B1848" i="14"/>
  <c r="B1847" i="15"/>
  <c r="B2060" i="14"/>
  <c r="B2059" i="15"/>
  <c r="D2227" i="14"/>
  <c r="E2452" i="12"/>
  <c r="B1140" i="15"/>
  <c r="B1141" i="14"/>
  <c r="Y1416" i="12"/>
  <c r="F666" i="14" l="1"/>
  <c r="J1658" i="14"/>
  <c r="A1659" i="14"/>
  <c r="A1473" i="14"/>
  <c r="J1472" i="14"/>
  <c r="A1855" i="14"/>
  <c r="J1854" i="14"/>
  <c r="P652" i="12"/>
  <c r="AC652" i="12" s="1"/>
  <c r="K568" i="14" s="1"/>
  <c r="D568" i="15" s="1"/>
  <c r="F653" i="12"/>
  <c r="AA653" i="12" s="1"/>
  <c r="J1301" i="14"/>
  <c r="A1302" i="14"/>
  <c r="Y2221" i="12"/>
  <c r="H800" i="14"/>
  <c r="H769" i="12"/>
  <c r="J2511" i="14"/>
  <c r="A2512" i="14"/>
  <c r="I568" i="14"/>
  <c r="F568" i="14"/>
  <c r="AB652" i="12"/>
  <c r="C568" i="14" s="1"/>
  <c r="C568" i="15" s="1"/>
  <c r="N665" i="14"/>
  <c r="E665" i="14"/>
  <c r="E568" i="14"/>
  <c r="H568" i="14" s="1"/>
  <c r="N568" i="14"/>
  <c r="AB768" i="12"/>
  <c r="C665" i="14" s="1"/>
  <c r="C665" i="15" s="1"/>
  <c r="J2277" i="14"/>
  <c r="A2278" i="14"/>
  <c r="H922" i="12"/>
  <c r="AA922" i="12"/>
  <c r="N801" i="14"/>
  <c r="E801" i="14"/>
  <c r="AB921" i="12"/>
  <c r="C801" i="14" s="1"/>
  <c r="C801" i="15" s="1"/>
  <c r="I1972" i="14"/>
  <c r="H1972" i="14"/>
  <c r="Z2186" i="12"/>
  <c r="F2187" i="12"/>
  <c r="P2186" i="12"/>
  <c r="AC2186" i="12" s="1"/>
  <c r="K1973" i="14" s="1"/>
  <c r="D1973" i="15" s="1"/>
  <c r="AA1210" i="12"/>
  <c r="F1062" i="14" s="1"/>
  <c r="H1210" i="12"/>
  <c r="N1061" i="14"/>
  <c r="AB1209" i="12"/>
  <c r="C1061" i="14" s="1"/>
  <c r="C1061" i="15" s="1"/>
  <c r="E1061" i="14"/>
  <c r="O1445" i="12"/>
  <c r="M1446" i="12"/>
  <c r="N1446" i="12" s="1"/>
  <c r="F1586" i="14"/>
  <c r="N918" i="14"/>
  <c r="E918" i="14"/>
  <c r="AB1053" i="12"/>
  <c r="C918" i="14" s="1"/>
  <c r="C918" i="15" s="1"/>
  <c r="N1389" i="14"/>
  <c r="E1389" i="14"/>
  <c r="AB1557" i="12"/>
  <c r="C1389" i="14" s="1"/>
  <c r="C1389" i="15" s="1"/>
  <c r="M2720" i="12"/>
  <c r="N2720" i="12" s="1"/>
  <c r="O2719" i="12"/>
  <c r="O2480" i="12"/>
  <c r="M2481" i="12"/>
  <c r="N2481" i="12" s="1"/>
  <c r="I1767" i="14"/>
  <c r="H1767" i="14"/>
  <c r="N2421" i="14"/>
  <c r="E2421" i="14"/>
  <c r="AB2654" i="12"/>
  <c r="C2421" i="14" s="1"/>
  <c r="C2421" i="15" s="1"/>
  <c r="O2249" i="12"/>
  <c r="M2250" i="12"/>
  <c r="N2250" i="12" s="1"/>
  <c r="F446" i="14"/>
  <c r="H445" i="14"/>
  <c r="I445" i="14"/>
  <c r="M2034" i="12"/>
  <c r="N2034" i="12" s="1"/>
  <c r="O2033" i="12"/>
  <c r="J2057" i="14"/>
  <c r="A2058" i="14"/>
  <c r="F1768" i="14"/>
  <c r="O1622" i="12"/>
  <c r="M1623" i="12"/>
  <c r="N1623" i="12" s="1"/>
  <c r="M1116" i="12"/>
  <c r="N1116" i="12" s="1"/>
  <c r="O1115" i="12"/>
  <c r="O1823" i="12"/>
  <c r="M1824" i="12"/>
  <c r="N1824" i="12" s="1"/>
  <c r="H2655" i="12"/>
  <c r="Z1771" i="12"/>
  <c r="P1771" i="12"/>
  <c r="AC1771" i="12" s="1"/>
  <c r="K1586" i="14" s="1"/>
  <c r="D1586" i="15" s="1"/>
  <c r="F1772" i="12"/>
  <c r="AA1772" i="12" s="1"/>
  <c r="F1587" i="14" s="1"/>
  <c r="AA1383" i="12"/>
  <c r="F1224" i="14" s="1"/>
  <c r="H1383" i="12"/>
  <c r="E1223" i="14"/>
  <c r="N1223" i="14"/>
  <c r="H1054" i="12"/>
  <c r="AA1054" i="12"/>
  <c r="N2191" i="14"/>
  <c r="E2191" i="14"/>
  <c r="AA2416" i="12"/>
  <c r="F2192" i="14" s="1"/>
  <c r="H2416" i="12"/>
  <c r="AA1558" i="12"/>
  <c r="F1390" i="14" s="1"/>
  <c r="H1558" i="12"/>
  <c r="O1274" i="12"/>
  <c r="M1275" i="12"/>
  <c r="N1275" i="12" s="1"/>
  <c r="H1585" i="14"/>
  <c r="I1585" i="14"/>
  <c r="Z519" i="12"/>
  <c r="F520" i="12"/>
  <c r="P519" i="12"/>
  <c r="AC519" i="12" s="1"/>
  <c r="K446" i="14" s="1"/>
  <c r="D446" i="15" s="1"/>
  <c r="P1968" i="12"/>
  <c r="AC1968" i="12" s="1"/>
  <c r="K1768" i="14" s="1"/>
  <c r="D1768" i="15" s="1"/>
  <c r="F1969" i="12"/>
  <c r="Z1968" i="12"/>
  <c r="Y1798" i="12"/>
  <c r="D1613" i="14" s="1"/>
  <c r="E536" i="12"/>
  <c r="Y535" i="12"/>
  <c r="E777" i="12"/>
  <c r="Y776" i="12"/>
  <c r="G2002" i="12"/>
  <c r="Y2002" i="12" s="1"/>
  <c r="G1799" i="12"/>
  <c r="Y1799" i="12" s="1"/>
  <c r="D1614" i="14" s="1"/>
  <c r="E1572" i="12"/>
  <c r="Y1571" i="12"/>
  <c r="G1087" i="12"/>
  <c r="Y1087" i="12" s="1"/>
  <c r="D952" i="14" s="1"/>
  <c r="D1802" i="14"/>
  <c r="D2008" i="14"/>
  <c r="B2060" i="15"/>
  <c r="B2061" i="14"/>
  <c r="B1848" i="15"/>
  <c r="B1849" i="14"/>
  <c r="B2274" i="15"/>
  <c r="B2275" i="14"/>
  <c r="B2506" i="15"/>
  <c r="B2507" i="14"/>
  <c r="B1471" i="15"/>
  <c r="B1472" i="14"/>
  <c r="D1257" i="14"/>
  <c r="B1141" i="15"/>
  <c r="B1142" i="14"/>
  <c r="D1094" i="14"/>
  <c r="E2690" i="12"/>
  <c r="G2690" i="12" s="1"/>
  <c r="Y2689" i="12"/>
  <c r="B1300" i="14"/>
  <c r="B1299" i="15"/>
  <c r="B1653" i="15"/>
  <c r="B1654" i="14"/>
  <c r="D951" i="14"/>
  <c r="E1088" i="12"/>
  <c r="D1801" i="14"/>
  <c r="E2003" i="12"/>
  <c r="G2452" i="12"/>
  <c r="G1243" i="12"/>
  <c r="G1417" i="12"/>
  <c r="G2222" i="12"/>
  <c r="J1659" i="14" l="1"/>
  <c r="A1660" i="14"/>
  <c r="J2512" i="14"/>
  <c r="A2513" i="14"/>
  <c r="H653" i="12"/>
  <c r="J1855" i="14"/>
  <c r="A1856" i="14"/>
  <c r="A2279" i="14"/>
  <c r="J2278" i="14"/>
  <c r="A1303" i="14"/>
  <c r="J1302" i="14"/>
  <c r="F569" i="14"/>
  <c r="I665" i="14"/>
  <c r="H665" i="14"/>
  <c r="P769" i="12"/>
  <c r="AC769" i="12" s="1"/>
  <c r="K666" i="14" s="1"/>
  <c r="D666" i="15" s="1"/>
  <c r="F770" i="12"/>
  <c r="AA770" i="12" s="1"/>
  <c r="H770" i="12"/>
  <c r="Z770" i="12"/>
  <c r="Z769" i="12"/>
  <c r="A1474" i="14"/>
  <c r="J1473" i="14"/>
  <c r="AA2187" i="12"/>
  <c r="F1974" i="14" s="1"/>
  <c r="H2187" i="12"/>
  <c r="P922" i="12"/>
  <c r="AC922" i="12" s="1"/>
  <c r="K802" i="14" s="1"/>
  <c r="D802" i="15" s="1"/>
  <c r="Z922" i="12"/>
  <c r="F923" i="12"/>
  <c r="AB2186" i="12"/>
  <c r="C1973" i="14" s="1"/>
  <c r="C1973" i="15" s="1"/>
  <c r="E1973" i="14"/>
  <c r="N1973" i="14"/>
  <c r="I801" i="14"/>
  <c r="H801" i="14"/>
  <c r="F802" i="14"/>
  <c r="AB922" i="12"/>
  <c r="C802" i="14" s="1"/>
  <c r="C802" i="15" s="1"/>
  <c r="H1772" i="12"/>
  <c r="P1772" i="12" s="1"/>
  <c r="AC1772" i="12" s="1"/>
  <c r="K1587" i="14" s="1"/>
  <c r="D1587" i="15" s="1"/>
  <c r="H1061" i="14"/>
  <c r="I1061" i="14"/>
  <c r="P1210" i="12"/>
  <c r="AC1210" i="12" s="1"/>
  <c r="K1062" i="14" s="1"/>
  <c r="D1062" i="15" s="1"/>
  <c r="F1211" i="12"/>
  <c r="Z1210" i="12"/>
  <c r="E1800" i="12"/>
  <c r="M2721" i="12"/>
  <c r="N2721" i="12" s="1"/>
  <c r="O2720" i="12"/>
  <c r="AA1969" i="12"/>
  <c r="F1769" i="14" s="1"/>
  <c r="H1969" i="12"/>
  <c r="H520" i="12"/>
  <c r="AA520" i="12"/>
  <c r="M1276" i="12"/>
  <c r="N1276" i="12" s="1"/>
  <c r="O1275" i="12"/>
  <c r="P1558" i="12"/>
  <c r="AC1558" i="12" s="1"/>
  <c r="K1390" i="14" s="1"/>
  <c r="D1390" i="15" s="1"/>
  <c r="Z1558" i="12"/>
  <c r="F1559" i="12"/>
  <c r="P2416" i="12"/>
  <c r="AC2416" i="12" s="1"/>
  <c r="K2192" i="14" s="1"/>
  <c r="D2192" i="15" s="1"/>
  <c r="Z2416" i="12"/>
  <c r="F2417" i="12"/>
  <c r="H2191" i="14"/>
  <c r="I2191" i="14"/>
  <c r="F919" i="14"/>
  <c r="F1384" i="12"/>
  <c r="Z1383" i="12"/>
  <c r="P1383" i="12"/>
  <c r="AC1383" i="12" s="1"/>
  <c r="K1224" i="14" s="1"/>
  <c r="D1224" i="15" s="1"/>
  <c r="Z1772" i="12"/>
  <c r="P2655" i="12"/>
  <c r="AC2655" i="12" s="1"/>
  <c r="K2422" i="14" s="1"/>
  <c r="D2422" i="15" s="1"/>
  <c r="Z2655" i="12"/>
  <c r="F2656" i="12"/>
  <c r="AA2656" i="12" s="1"/>
  <c r="F2423" i="14" s="1"/>
  <c r="O1116" i="12"/>
  <c r="M1117" i="12"/>
  <c r="N1117" i="12" s="1"/>
  <c r="M2035" i="12"/>
  <c r="N2035" i="12" s="1"/>
  <c r="O2034" i="12"/>
  <c r="H2421" i="14"/>
  <c r="I2421" i="14"/>
  <c r="O2481" i="12"/>
  <c r="M2482" i="12"/>
  <c r="N2482" i="12" s="1"/>
  <c r="H1389" i="14"/>
  <c r="I1389" i="14"/>
  <c r="N1768" i="14"/>
  <c r="E1768" i="14"/>
  <c r="N446" i="14"/>
  <c r="E446" i="14"/>
  <c r="F1055" i="12"/>
  <c r="Z1054" i="12"/>
  <c r="P1054" i="12"/>
  <c r="AC1054" i="12" s="1"/>
  <c r="K919" i="14" s="1"/>
  <c r="D919" i="15" s="1"/>
  <c r="I1223" i="14"/>
  <c r="H1223" i="14"/>
  <c r="E1586" i="14"/>
  <c r="N1586" i="14"/>
  <c r="O1824" i="12"/>
  <c r="M1825" i="12"/>
  <c r="N1825" i="12" s="1"/>
  <c r="M1624" i="12"/>
  <c r="N1624" i="12" s="1"/>
  <c r="O1623" i="12"/>
  <c r="A2059" i="14"/>
  <c r="J2058" i="14"/>
  <c r="M2251" i="12"/>
  <c r="N2251" i="12" s="1"/>
  <c r="O2250" i="12"/>
  <c r="H918" i="14"/>
  <c r="I918" i="14"/>
  <c r="M1447" i="12"/>
  <c r="N1447" i="12" s="1"/>
  <c r="O1446" i="12"/>
  <c r="AB1968" i="12"/>
  <c r="C1768" i="14" s="1"/>
  <c r="C1768" i="15" s="1"/>
  <c r="AB519" i="12"/>
  <c r="C446" i="14" s="1"/>
  <c r="C446" i="15" s="1"/>
  <c r="AB1771" i="12"/>
  <c r="C1586" i="14" s="1"/>
  <c r="C1586" i="15" s="1"/>
  <c r="D462" i="14"/>
  <c r="G536" i="12"/>
  <c r="D673" i="14"/>
  <c r="G777" i="12"/>
  <c r="D1403" i="14"/>
  <c r="G1572" i="12"/>
  <c r="G1088" i="12"/>
  <c r="Y1088" i="12" s="1"/>
  <c r="D953" i="14" s="1"/>
  <c r="B1654" i="15"/>
  <c r="B1655" i="14"/>
  <c r="B1300" i="15"/>
  <c r="B1301" i="14"/>
  <c r="D2456" i="14"/>
  <c r="E2691" i="12"/>
  <c r="G2691" i="12" s="1"/>
  <c r="Y2691" i="12" s="1"/>
  <c r="B1143" i="14"/>
  <c r="B1142" i="15"/>
  <c r="B1472" i="15"/>
  <c r="B1473" i="14"/>
  <c r="B2276" i="14"/>
  <c r="B2275" i="15"/>
  <c r="B1850" i="14"/>
  <c r="B1849" i="15"/>
  <c r="B2061" i="15"/>
  <c r="B2062" i="14"/>
  <c r="E1244" i="12"/>
  <c r="Y1243" i="12"/>
  <c r="E2223" i="12"/>
  <c r="Y2222" i="12"/>
  <c r="E1418" i="12"/>
  <c r="Y1417" i="12"/>
  <c r="E2453" i="12"/>
  <c r="Y2452" i="12"/>
  <c r="B2508" i="14"/>
  <c r="B2507" i="15"/>
  <c r="G2003" i="12"/>
  <c r="Y2690" i="12"/>
  <c r="G1800" i="12"/>
  <c r="N667" i="14" l="1"/>
  <c r="E667" i="14"/>
  <c r="A1857" i="14"/>
  <c r="J1856" i="14"/>
  <c r="F1773" i="12"/>
  <c r="J1303" i="14"/>
  <c r="A1304" i="14"/>
  <c r="A1475" i="14"/>
  <c r="J1474" i="14"/>
  <c r="F667" i="14"/>
  <c r="AB770" i="12"/>
  <c r="C667" i="14" s="1"/>
  <c r="C667" i="15" s="1"/>
  <c r="P653" i="12"/>
  <c r="AC653" i="12" s="1"/>
  <c r="K569" i="14" s="1"/>
  <c r="D569" i="15" s="1"/>
  <c r="F654" i="12"/>
  <c r="AA654" i="12" s="1"/>
  <c r="H654" i="12"/>
  <c r="Z654" i="12" s="1"/>
  <c r="Z653" i="12"/>
  <c r="J1660" i="14"/>
  <c r="A1661" i="14"/>
  <c r="P770" i="12"/>
  <c r="AC770" i="12" s="1"/>
  <c r="K667" i="14" s="1"/>
  <c r="D667" i="15" s="1"/>
  <c r="F771" i="12"/>
  <c r="AA771" i="12" s="1"/>
  <c r="N666" i="14"/>
  <c r="E666" i="14"/>
  <c r="AB769" i="12"/>
  <c r="C666" i="14" s="1"/>
  <c r="C666" i="15" s="1"/>
  <c r="A2280" i="14"/>
  <c r="J2279" i="14"/>
  <c r="J2513" i="14"/>
  <c r="A2514" i="14"/>
  <c r="I1973" i="14"/>
  <c r="H1973" i="14"/>
  <c r="AA923" i="12"/>
  <c r="F803" i="14" s="1"/>
  <c r="H923" i="12"/>
  <c r="N802" i="14"/>
  <c r="E802" i="14"/>
  <c r="Z2187" i="12"/>
  <c r="F2188" i="12"/>
  <c r="P2187" i="12"/>
  <c r="AC2187" i="12" s="1"/>
  <c r="K1974" i="14" s="1"/>
  <c r="D1974" i="15" s="1"/>
  <c r="E1062" i="14"/>
  <c r="AB1210" i="12"/>
  <c r="C1062" i="14" s="1"/>
  <c r="C1062" i="15" s="1"/>
  <c r="N1062" i="14"/>
  <c r="AA1211" i="12"/>
  <c r="F1063" i="14" s="1"/>
  <c r="H1211" i="12"/>
  <c r="M1826" i="12"/>
  <c r="N1826" i="12" s="1"/>
  <c r="O1825" i="12"/>
  <c r="I1586" i="14"/>
  <c r="H1586" i="14"/>
  <c r="N919" i="14"/>
  <c r="E919" i="14"/>
  <c r="I446" i="14"/>
  <c r="H446" i="14"/>
  <c r="I1768" i="14"/>
  <c r="H1768" i="14"/>
  <c r="O1447" i="12"/>
  <c r="M1448" i="12"/>
  <c r="N1448" i="12" s="1"/>
  <c r="O2251" i="12"/>
  <c r="M2252" i="12"/>
  <c r="N2252" i="12" s="1"/>
  <c r="A2060" i="14"/>
  <c r="J2059" i="14"/>
  <c r="M1625" i="12"/>
  <c r="N1625" i="12" s="1"/>
  <c r="O1624" i="12"/>
  <c r="H1055" i="12"/>
  <c r="AA1055" i="12"/>
  <c r="F920" i="14" s="1"/>
  <c r="O2035" i="12"/>
  <c r="M2036" i="12"/>
  <c r="N2036" i="12" s="1"/>
  <c r="AB1772" i="12"/>
  <c r="C1587" i="14" s="1"/>
  <c r="C1587" i="15" s="1"/>
  <c r="N1587" i="14"/>
  <c r="E1587" i="14"/>
  <c r="I1587" i="14" s="1"/>
  <c r="AA1384" i="12"/>
  <c r="F1225" i="14" s="1"/>
  <c r="H1384" i="12"/>
  <c r="AB2416" i="12"/>
  <c r="C2192" i="14" s="1"/>
  <c r="C2192" i="15" s="1"/>
  <c r="N2192" i="14"/>
  <c r="E2192" i="14"/>
  <c r="H1559" i="12"/>
  <c r="AA1559" i="12"/>
  <c r="F1391" i="14" s="1"/>
  <c r="M1277" i="12"/>
  <c r="N1277" i="12" s="1"/>
  <c r="O1276" i="12"/>
  <c r="F521" i="12"/>
  <c r="P520" i="12"/>
  <c r="AC520" i="12" s="1"/>
  <c r="K447" i="14" s="1"/>
  <c r="D447" i="15" s="1"/>
  <c r="Z520" i="12"/>
  <c r="M2722" i="12"/>
  <c r="N2722" i="12" s="1"/>
  <c r="O2721" i="12"/>
  <c r="H1587" i="14"/>
  <c r="AB1054" i="12"/>
  <c r="C919" i="14" s="1"/>
  <c r="C919" i="15" s="1"/>
  <c r="M2483" i="12"/>
  <c r="N2483" i="12" s="1"/>
  <c r="O2482" i="12"/>
  <c r="M1118" i="12"/>
  <c r="N1118" i="12" s="1"/>
  <c r="O1117" i="12"/>
  <c r="N2422" i="14"/>
  <c r="E2422" i="14"/>
  <c r="AB2655" i="12"/>
  <c r="C2422" i="14" s="1"/>
  <c r="C2422" i="15" s="1"/>
  <c r="AA1773" i="12"/>
  <c r="F1588" i="14" s="1"/>
  <c r="H1773" i="12"/>
  <c r="E1224" i="14"/>
  <c r="AB1383" i="12"/>
  <c r="C1224" i="14" s="1"/>
  <c r="C1224" i="15" s="1"/>
  <c r="N1224" i="14"/>
  <c r="AA2417" i="12"/>
  <c r="H2417" i="12"/>
  <c r="E1390" i="14"/>
  <c r="N1390" i="14"/>
  <c r="AB1558" i="12"/>
  <c r="C1390" i="14" s="1"/>
  <c r="C1390" i="15" s="1"/>
  <c r="F447" i="14"/>
  <c r="AB520" i="12"/>
  <c r="C447" i="14" s="1"/>
  <c r="C447" i="15" s="1"/>
  <c r="P1969" i="12"/>
  <c r="AC1969" i="12" s="1"/>
  <c r="K1769" i="14" s="1"/>
  <c r="D1769" i="15" s="1"/>
  <c r="F1970" i="12"/>
  <c r="Z1969" i="12"/>
  <c r="H2656" i="12"/>
  <c r="E1089" i="12"/>
  <c r="G1089" i="12" s="1"/>
  <c r="E537" i="12"/>
  <c r="Y536" i="12"/>
  <c r="Y777" i="12"/>
  <c r="E778" i="12"/>
  <c r="E1573" i="12"/>
  <c r="G1573" i="12" s="1"/>
  <c r="Y1572" i="12"/>
  <c r="G1418" i="12"/>
  <c r="E1419" i="12" s="1"/>
  <c r="D2457" i="14"/>
  <c r="B2509" i="14"/>
  <c r="B2508" i="15"/>
  <c r="D2228" i="14"/>
  <c r="D1095" i="14"/>
  <c r="B2063" i="14"/>
  <c r="B2062" i="15"/>
  <c r="B1474" i="14"/>
  <c r="B1473" i="15"/>
  <c r="B1143" i="15"/>
  <c r="P41" i="20"/>
  <c r="G2453" i="12"/>
  <c r="G1244" i="12"/>
  <c r="E1801" i="12"/>
  <c r="Y1800" i="12"/>
  <c r="E2004" i="12"/>
  <c r="Y2003" i="12"/>
  <c r="D1258" i="14"/>
  <c r="D2009" i="14"/>
  <c r="B1850" i="15"/>
  <c r="B1851" i="14"/>
  <c r="B2276" i="15"/>
  <c r="B2277" i="14"/>
  <c r="D2458" i="14"/>
  <c r="E2692" i="12"/>
  <c r="B1301" i="15"/>
  <c r="B1302" i="14"/>
  <c r="B1656" i="14"/>
  <c r="B1655" i="15"/>
  <c r="G2223" i="12"/>
  <c r="E570" i="14" l="1"/>
  <c r="N570" i="14"/>
  <c r="J2514" i="14"/>
  <c r="A2515" i="14"/>
  <c r="F668" i="14"/>
  <c r="E569" i="14"/>
  <c r="N569" i="14"/>
  <c r="AB653" i="12"/>
  <c r="C569" i="14" s="1"/>
  <c r="C569" i="15" s="1"/>
  <c r="A1476" i="14"/>
  <c r="J1475" i="14"/>
  <c r="Y1418" i="12"/>
  <c r="I666" i="14"/>
  <c r="H667" i="14"/>
  <c r="H666" i="14"/>
  <c r="I667" i="14"/>
  <c r="J1304" i="14"/>
  <c r="A1305" i="14"/>
  <c r="A1858" i="14"/>
  <c r="J1857" i="14"/>
  <c r="A1662" i="14"/>
  <c r="J1661" i="14"/>
  <c r="F655" i="12"/>
  <c r="AA655" i="12" s="1"/>
  <c r="F571" i="14" s="1"/>
  <c r="P654" i="12"/>
  <c r="AC654" i="12" s="1"/>
  <c r="K570" i="14" s="1"/>
  <c r="D570" i="15" s="1"/>
  <c r="J2280" i="14"/>
  <c r="A2281" i="14"/>
  <c r="H771" i="12"/>
  <c r="F570" i="14"/>
  <c r="AB654" i="12"/>
  <c r="C570" i="14" s="1"/>
  <c r="C570" i="15" s="1"/>
  <c r="E1974" i="14"/>
  <c r="AB2187" i="12"/>
  <c r="C1974" i="14" s="1"/>
  <c r="C1974" i="15" s="1"/>
  <c r="N1974" i="14"/>
  <c r="AA2188" i="12"/>
  <c r="F1975" i="14" s="1"/>
  <c r="H2188" i="12"/>
  <c r="I802" i="14"/>
  <c r="H802" i="14"/>
  <c r="F924" i="12"/>
  <c r="P923" i="12"/>
  <c r="AC923" i="12" s="1"/>
  <c r="K803" i="14" s="1"/>
  <c r="D803" i="15" s="1"/>
  <c r="Z923" i="12"/>
  <c r="P1211" i="12"/>
  <c r="AC1211" i="12" s="1"/>
  <c r="K1063" i="14" s="1"/>
  <c r="D1063" i="15" s="1"/>
  <c r="F1212" i="12"/>
  <c r="Z1211" i="12"/>
  <c r="H1062" i="14"/>
  <c r="I1062" i="14"/>
  <c r="O2036" i="12"/>
  <c r="M2037" i="12"/>
  <c r="N2037" i="12" s="1"/>
  <c r="AB1969" i="12"/>
  <c r="C1769" i="14" s="1"/>
  <c r="C1769" i="15" s="1"/>
  <c r="N1769" i="14"/>
  <c r="E1769" i="14"/>
  <c r="Z2417" i="12"/>
  <c r="AB2417" i="12" s="1"/>
  <c r="C2193" i="14" s="1"/>
  <c r="C2193" i="15" s="1"/>
  <c r="F2418" i="12"/>
  <c r="P2417" i="12"/>
  <c r="AC2417" i="12" s="1"/>
  <c r="K2193" i="14" s="1"/>
  <c r="D2193" i="15" s="1"/>
  <c r="H1224" i="14"/>
  <c r="I1224" i="14"/>
  <c r="H2422" i="14"/>
  <c r="I2422" i="14"/>
  <c r="O2722" i="12"/>
  <c r="M2723" i="12"/>
  <c r="N2723" i="12" s="1"/>
  <c r="F1560" i="12"/>
  <c r="P1559" i="12"/>
  <c r="AC1559" i="12" s="1"/>
  <c r="K1391" i="14" s="1"/>
  <c r="D1391" i="15" s="1"/>
  <c r="Z1559" i="12"/>
  <c r="P1384" i="12"/>
  <c r="AC1384" i="12" s="1"/>
  <c r="K1225" i="14" s="1"/>
  <c r="D1225" i="15" s="1"/>
  <c r="Z1384" i="12"/>
  <c r="F1385" i="12"/>
  <c r="F1056" i="12"/>
  <c r="Z1055" i="12"/>
  <c r="P1055" i="12"/>
  <c r="AC1055" i="12" s="1"/>
  <c r="K920" i="14" s="1"/>
  <c r="D920" i="15" s="1"/>
  <c r="M1626" i="12"/>
  <c r="N1626" i="12" s="1"/>
  <c r="O1625" i="12"/>
  <c r="A2061" i="14"/>
  <c r="J2060" i="14"/>
  <c r="O1826" i="12"/>
  <c r="M1827" i="12"/>
  <c r="N1827" i="12" s="1"/>
  <c r="P2656" i="12"/>
  <c r="AC2656" i="12" s="1"/>
  <c r="K2423" i="14" s="1"/>
  <c r="D2423" i="15" s="1"/>
  <c r="Z2656" i="12"/>
  <c r="F2657" i="12"/>
  <c r="AA2657" i="12" s="1"/>
  <c r="F2424" i="14" s="1"/>
  <c r="H1970" i="12"/>
  <c r="AA1970" i="12"/>
  <c r="F1770" i="14" s="1"/>
  <c r="H1390" i="14"/>
  <c r="I1390" i="14"/>
  <c r="F2193" i="14"/>
  <c r="Z1773" i="12"/>
  <c r="F1774" i="12"/>
  <c r="P1773" i="12"/>
  <c r="AC1773" i="12" s="1"/>
  <c r="K1588" i="14" s="1"/>
  <c r="D1588" i="15" s="1"/>
  <c r="O1118" i="12"/>
  <c r="M1119" i="12"/>
  <c r="M1120" i="12" s="1"/>
  <c r="M2484" i="12"/>
  <c r="N2484" i="12" s="1"/>
  <c r="O2483" i="12"/>
  <c r="N447" i="14"/>
  <c r="E447" i="14"/>
  <c r="H521" i="12"/>
  <c r="AA521" i="12"/>
  <c r="O1277" i="12"/>
  <c r="M1278" i="12"/>
  <c r="N1278" i="12" s="1"/>
  <c r="I2192" i="14"/>
  <c r="H2192" i="14"/>
  <c r="O2252" i="12"/>
  <c r="M2253" i="12"/>
  <c r="N2253" i="12" s="1"/>
  <c r="M1449" i="12"/>
  <c r="N1449" i="12" s="1"/>
  <c r="O1448" i="12"/>
  <c r="I919" i="14"/>
  <c r="H919" i="14"/>
  <c r="D463" i="14"/>
  <c r="G537" i="12"/>
  <c r="G778" i="12"/>
  <c r="D674" i="14"/>
  <c r="G2004" i="12"/>
  <c r="Y2004" i="12" s="1"/>
  <c r="D1404" i="14"/>
  <c r="Y1573" i="12"/>
  <c r="E1574" i="12"/>
  <c r="G1574" i="12" s="1"/>
  <c r="Y1574" i="12" s="1"/>
  <c r="G1419" i="12"/>
  <c r="Y1419" i="12" s="1"/>
  <c r="D1260" i="14"/>
  <c r="E2224" i="12"/>
  <c r="Y2223" i="12"/>
  <c r="B1303" i="14"/>
  <c r="B1302" i="15"/>
  <c r="D1259" i="14"/>
  <c r="B1656" i="15"/>
  <c r="B1657" i="14"/>
  <c r="B2278" i="14"/>
  <c r="B2277" i="15"/>
  <c r="B1851" i="15"/>
  <c r="B1852" i="14"/>
  <c r="D1803" i="14"/>
  <c r="D1615" i="14"/>
  <c r="E1090" i="12"/>
  <c r="Y1089" i="12"/>
  <c r="B1475" i="14"/>
  <c r="B1474" i="15"/>
  <c r="B2063" i="15"/>
  <c r="B2064" i="14"/>
  <c r="G2692" i="12"/>
  <c r="G1801" i="12"/>
  <c r="D1804" i="14"/>
  <c r="E2005" i="12"/>
  <c r="E1245" i="12"/>
  <c r="Y1244" i="12"/>
  <c r="E2454" i="12"/>
  <c r="G2454" i="12" s="1"/>
  <c r="Y2454" i="12" s="1"/>
  <c r="Y2453" i="12"/>
  <c r="E1420" i="12"/>
  <c r="B2510" i="14"/>
  <c r="B2509" i="15"/>
  <c r="I569" i="14" l="1"/>
  <c r="H569" i="14"/>
  <c r="I570" i="14"/>
  <c r="H570" i="14"/>
  <c r="A2282" i="14"/>
  <c r="J2281" i="14"/>
  <c r="J1476" i="14"/>
  <c r="A1477" i="14"/>
  <c r="A1859" i="14"/>
  <c r="J1858" i="14"/>
  <c r="Z771" i="12"/>
  <c r="F772" i="12"/>
  <c r="AA772" i="12" s="1"/>
  <c r="P771" i="12"/>
  <c r="AC771" i="12" s="1"/>
  <c r="K668" i="14" s="1"/>
  <c r="D668" i="15" s="1"/>
  <c r="H655" i="12"/>
  <c r="A1663" i="14"/>
  <c r="J1662" i="14"/>
  <c r="A1306" i="14"/>
  <c r="J1305" i="14"/>
  <c r="A2516" i="14"/>
  <c r="J2515" i="14"/>
  <c r="Z2188" i="12"/>
  <c r="F2189" i="12"/>
  <c r="P2188" i="12"/>
  <c r="AC2188" i="12" s="1"/>
  <c r="K1975" i="14" s="1"/>
  <c r="D1975" i="15" s="1"/>
  <c r="I1974" i="14"/>
  <c r="H1974" i="14"/>
  <c r="E803" i="14"/>
  <c r="AB923" i="12"/>
  <c r="C803" i="14" s="1"/>
  <c r="C803" i="15" s="1"/>
  <c r="N803" i="14"/>
  <c r="AA924" i="12"/>
  <c r="F804" i="14" s="1"/>
  <c r="H924" i="12"/>
  <c r="AB1211" i="12"/>
  <c r="C1063" i="14" s="1"/>
  <c r="C1063" i="15" s="1"/>
  <c r="N1063" i="14"/>
  <c r="E1063" i="14"/>
  <c r="H1212" i="12"/>
  <c r="AA1212" i="12"/>
  <c r="F1064" i="14" s="1"/>
  <c r="M1450" i="12"/>
  <c r="N1450" i="12" s="1"/>
  <c r="O1449" i="12"/>
  <c r="Z521" i="12"/>
  <c r="AB521" i="12" s="1"/>
  <c r="C448" i="14" s="1"/>
  <c r="C448" i="15" s="1"/>
  <c r="F522" i="12"/>
  <c r="P521" i="12"/>
  <c r="AC521" i="12" s="1"/>
  <c r="K448" i="14" s="1"/>
  <c r="D448" i="15" s="1"/>
  <c r="AA1774" i="12"/>
  <c r="F1589" i="14" s="1"/>
  <c r="H1774" i="12"/>
  <c r="E2423" i="14"/>
  <c r="N2423" i="14"/>
  <c r="AB2656" i="12"/>
  <c r="C2423" i="14" s="1"/>
  <c r="C2423" i="15" s="1"/>
  <c r="M1828" i="12"/>
  <c r="N1828" i="12" s="1"/>
  <c r="O1827" i="12"/>
  <c r="AA1056" i="12"/>
  <c r="H1056" i="12"/>
  <c r="E1225" i="14"/>
  <c r="N1225" i="14"/>
  <c r="AB1384" i="12"/>
  <c r="C1225" i="14" s="1"/>
  <c r="C1225" i="15" s="1"/>
  <c r="N1391" i="14"/>
  <c r="E1391" i="14"/>
  <c r="AB1559" i="12"/>
  <c r="C1391" i="14" s="1"/>
  <c r="C1391" i="15" s="1"/>
  <c r="AA1560" i="12"/>
  <c r="F1392" i="14" s="1"/>
  <c r="H1560" i="12"/>
  <c r="H2418" i="12"/>
  <c r="AA2418" i="12"/>
  <c r="H1769" i="14"/>
  <c r="I1769" i="14"/>
  <c r="N1119" i="12"/>
  <c r="O1119" i="12" s="1"/>
  <c r="H2657" i="12"/>
  <c r="M2254" i="12"/>
  <c r="N2254" i="12" s="1"/>
  <c r="O2253" i="12"/>
  <c r="O1278" i="12"/>
  <c r="M1279" i="12"/>
  <c r="N1279" i="12" s="1"/>
  <c r="F448" i="14"/>
  <c r="H447" i="14"/>
  <c r="I447" i="14"/>
  <c r="O2484" i="12"/>
  <c r="M2485" i="12"/>
  <c r="N2485" i="12" s="1"/>
  <c r="AB1773" i="12"/>
  <c r="C1588" i="14" s="1"/>
  <c r="C1588" i="15" s="1"/>
  <c r="N1588" i="14"/>
  <c r="E1588" i="14"/>
  <c r="F1971" i="12"/>
  <c r="Z1970" i="12"/>
  <c r="P1970" i="12"/>
  <c r="AC1970" i="12" s="1"/>
  <c r="K1770" i="14" s="1"/>
  <c r="D1770" i="15" s="1"/>
  <c r="A2062" i="14"/>
  <c r="J2061" i="14"/>
  <c r="M1627" i="12"/>
  <c r="N1627" i="12" s="1"/>
  <c r="O1626" i="12"/>
  <c r="N920" i="14"/>
  <c r="E920" i="14"/>
  <c r="AB1055" i="12"/>
  <c r="C920" i="14" s="1"/>
  <c r="C920" i="15" s="1"/>
  <c r="AA1385" i="12"/>
  <c r="H1385" i="12"/>
  <c r="M2724" i="12"/>
  <c r="N2724" i="12" s="1"/>
  <c r="O2723" i="12"/>
  <c r="E2193" i="14"/>
  <c r="N2193" i="14"/>
  <c r="O2037" i="12"/>
  <c r="M2038" i="12"/>
  <c r="N2038" i="12" s="1"/>
  <c r="E538" i="12"/>
  <c r="G538" i="12" s="1"/>
  <c r="Y537" i="12"/>
  <c r="E779" i="12"/>
  <c r="Y778" i="12"/>
  <c r="G2005" i="12"/>
  <c r="Y2005" i="12" s="1"/>
  <c r="D1406" i="14"/>
  <c r="E1575" i="12"/>
  <c r="G1575" i="12" s="1"/>
  <c r="D1405" i="14"/>
  <c r="D1805" i="14"/>
  <c r="E2455" i="12"/>
  <c r="E2693" i="12"/>
  <c r="Y2692" i="12"/>
  <c r="B2065" i="14"/>
  <c r="B2064" i="15"/>
  <c r="B2279" i="14"/>
  <c r="B2278" i="15"/>
  <c r="B1303" i="15"/>
  <c r="B1304" i="14"/>
  <c r="D2010" i="14"/>
  <c r="G1245" i="12"/>
  <c r="G1090" i="12"/>
  <c r="G2224" i="12"/>
  <c r="B2511" i="14"/>
  <c r="B2510" i="15"/>
  <c r="D2229" i="14"/>
  <c r="D2230" i="14"/>
  <c r="D1096" i="14"/>
  <c r="E1802" i="12"/>
  <c r="Y1801" i="12"/>
  <c r="B1475" i="15"/>
  <c r="B1476" i="14"/>
  <c r="D954" i="14"/>
  <c r="B1852" i="15"/>
  <c r="B1853" i="14"/>
  <c r="B1657" i="15"/>
  <c r="B1658" i="14"/>
  <c r="G1420" i="12"/>
  <c r="P655" i="12" l="1"/>
  <c r="AC655" i="12" s="1"/>
  <c r="K571" i="14" s="1"/>
  <c r="D571" i="15" s="1"/>
  <c r="F656" i="12"/>
  <c r="AA656" i="12" s="1"/>
  <c r="Z655" i="12"/>
  <c r="Z656" i="12"/>
  <c r="H656" i="12"/>
  <c r="A1478" i="14"/>
  <c r="J1477" i="14"/>
  <c r="A1307" i="14"/>
  <c r="J1306" i="14"/>
  <c r="N668" i="14"/>
  <c r="E668" i="14"/>
  <c r="AB771" i="12"/>
  <c r="C668" i="14" s="1"/>
  <c r="C668" i="15" s="1"/>
  <c r="H772" i="12"/>
  <c r="F669" i="14"/>
  <c r="A2517" i="14"/>
  <c r="J2516" i="14"/>
  <c r="J1663" i="14"/>
  <c r="A1664" i="14"/>
  <c r="J1859" i="14"/>
  <c r="A1860" i="14"/>
  <c r="J2282" i="14"/>
  <c r="A2283" i="14"/>
  <c r="N1975" i="14"/>
  <c r="AB2188" i="12"/>
  <c r="C1975" i="14" s="1"/>
  <c r="C1975" i="15" s="1"/>
  <c r="E1975" i="14"/>
  <c r="Z924" i="12"/>
  <c r="AB924" i="12" s="1"/>
  <c r="C804" i="14" s="1"/>
  <c r="C804" i="15" s="1"/>
  <c r="F925" i="12"/>
  <c r="AA925" i="12" s="1"/>
  <c r="F805" i="14" s="1"/>
  <c r="P924" i="12"/>
  <c r="AC924" i="12" s="1"/>
  <c r="K804" i="14" s="1"/>
  <c r="D804" i="15" s="1"/>
  <c r="I803" i="14"/>
  <c r="H803" i="14"/>
  <c r="H2189" i="12"/>
  <c r="AA2189" i="12"/>
  <c r="F1976" i="14" s="1"/>
  <c r="E2006" i="12"/>
  <c r="G2006" i="12" s="1"/>
  <c r="Y2006" i="12" s="1"/>
  <c r="D1806" i="14" s="1"/>
  <c r="H1063" i="14"/>
  <c r="I1063" i="14"/>
  <c r="Z1212" i="12"/>
  <c r="P1212" i="12"/>
  <c r="AC1212" i="12" s="1"/>
  <c r="K1064" i="14" s="1"/>
  <c r="D1064" i="15" s="1"/>
  <c r="F1213" i="12"/>
  <c r="H2193" i="14"/>
  <c r="I2193" i="14"/>
  <c r="O2724" i="12"/>
  <c r="M2725" i="12"/>
  <c r="N2725" i="12" s="1"/>
  <c r="F1226" i="14"/>
  <c r="H920" i="14"/>
  <c r="I920" i="14"/>
  <c r="AA1971" i="12"/>
  <c r="H1971" i="12"/>
  <c r="M2486" i="12"/>
  <c r="N2486" i="12" s="1"/>
  <c r="O2485" i="12"/>
  <c r="O1279" i="12"/>
  <c r="M1280" i="12"/>
  <c r="N1280" i="12" s="1"/>
  <c r="Z2657" i="12"/>
  <c r="P2657" i="12"/>
  <c r="AC2657" i="12" s="1"/>
  <c r="K2424" i="14" s="1"/>
  <c r="D2424" i="15" s="1"/>
  <c r="F2658" i="12"/>
  <c r="AA2658" i="12" s="1"/>
  <c r="F2425" i="14" s="1"/>
  <c r="H2658" i="12"/>
  <c r="P2418" i="12"/>
  <c r="AC2418" i="12" s="1"/>
  <c r="K2194" i="14" s="1"/>
  <c r="D2194" i="15" s="1"/>
  <c r="Z2418" i="12"/>
  <c r="F2419" i="12"/>
  <c r="F1561" i="12"/>
  <c r="P1560" i="12"/>
  <c r="AC1560" i="12" s="1"/>
  <c r="K1392" i="14" s="1"/>
  <c r="D1392" i="15" s="1"/>
  <c r="Z1560" i="12"/>
  <c r="F1057" i="12"/>
  <c r="Z1056" i="12"/>
  <c r="AB1056" i="12" s="1"/>
  <c r="C921" i="14" s="1"/>
  <c r="C921" i="15" s="1"/>
  <c r="P1056" i="12"/>
  <c r="AC1056" i="12" s="1"/>
  <c r="K921" i="14" s="1"/>
  <c r="D921" i="15" s="1"/>
  <c r="H2423" i="14"/>
  <c r="I2423" i="14"/>
  <c r="N448" i="14"/>
  <c r="E448" i="14"/>
  <c r="M1451" i="12"/>
  <c r="N1451" i="12" s="1"/>
  <c r="O1450" i="12"/>
  <c r="O2038" i="12"/>
  <c r="M2039" i="12"/>
  <c r="N2039" i="12" s="1"/>
  <c r="Z1385" i="12"/>
  <c r="AB1385" i="12" s="1"/>
  <c r="C1226" i="14" s="1"/>
  <c r="C1226" i="15" s="1"/>
  <c r="F1386" i="12"/>
  <c r="AA1386" i="12" s="1"/>
  <c r="F1227" i="14" s="1"/>
  <c r="P1385" i="12"/>
  <c r="AC1385" i="12" s="1"/>
  <c r="K1226" i="14" s="1"/>
  <c r="D1226" i="15" s="1"/>
  <c r="M1628" i="12"/>
  <c r="N1628" i="12" s="1"/>
  <c r="O1627" i="12"/>
  <c r="A2063" i="14"/>
  <c r="J2062" i="14"/>
  <c r="AB1970" i="12"/>
  <c r="C1770" i="14" s="1"/>
  <c r="C1770" i="15" s="1"/>
  <c r="N1770" i="14"/>
  <c r="E1770" i="14"/>
  <c r="I1588" i="14"/>
  <c r="H1588" i="14"/>
  <c r="M2255" i="12"/>
  <c r="N2255" i="12" s="1"/>
  <c r="O2254" i="12"/>
  <c r="AB2418" i="12"/>
  <c r="C2194" i="14" s="1"/>
  <c r="C2194" i="15" s="1"/>
  <c r="F2194" i="14"/>
  <c r="I1391" i="14"/>
  <c r="H1391" i="14"/>
  <c r="H1225" i="14"/>
  <c r="I1225" i="14"/>
  <c r="F921" i="14"/>
  <c r="M1829" i="12"/>
  <c r="N1829" i="12" s="1"/>
  <c r="O1828" i="12"/>
  <c r="P1774" i="12"/>
  <c r="AC1774" i="12" s="1"/>
  <c r="K1589" i="14" s="1"/>
  <c r="D1589" i="15" s="1"/>
  <c r="Z1774" i="12"/>
  <c r="F1775" i="12"/>
  <c r="H522" i="12"/>
  <c r="AA522" i="12"/>
  <c r="E539" i="12"/>
  <c r="Y538" i="12"/>
  <c r="D464" i="14"/>
  <c r="D675" i="14"/>
  <c r="G779" i="12"/>
  <c r="G2693" i="12"/>
  <c r="Y2693" i="12" s="1"/>
  <c r="D2460" i="14" s="1"/>
  <c r="G2455" i="12"/>
  <c r="Y2455" i="12" s="1"/>
  <c r="Y1575" i="12"/>
  <c r="E1576" i="12"/>
  <c r="B1659" i="14"/>
  <c r="B1658" i="15"/>
  <c r="B1854" i="14"/>
  <c r="B1853" i="15"/>
  <c r="D1616" i="14"/>
  <c r="B2511" i="15"/>
  <c r="B2512" i="14"/>
  <c r="E2225" i="12"/>
  <c r="Y2224" i="12"/>
  <c r="E1091" i="12"/>
  <c r="Y1090" i="12"/>
  <c r="B2065" i="15"/>
  <c r="B2066" i="14"/>
  <c r="D2231" i="14"/>
  <c r="E2456" i="12"/>
  <c r="E1421" i="12"/>
  <c r="Y1420" i="12"/>
  <c r="B1476" i="15"/>
  <c r="B1477" i="14"/>
  <c r="E1246" i="12"/>
  <c r="Y1245" i="12"/>
  <c r="B1305" i="14"/>
  <c r="B1304" i="15"/>
  <c r="B2280" i="14"/>
  <c r="B2279" i="15"/>
  <c r="D2459" i="14"/>
  <c r="G41" i="20"/>
  <c r="N41" i="20"/>
  <c r="I41" i="20"/>
  <c r="C41" i="20"/>
  <c r="D41" i="20"/>
  <c r="F41" i="20"/>
  <c r="J41" i="20"/>
  <c r="L41" i="20"/>
  <c r="E41" i="20"/>
  <c r="G1802" i="12"/>
  <c r="A1665" i="14" l="1"/>
  <c r="J1664" i="14"/>
  <c r="E572" i="14"/>
  <c r="N572" i="14"/>
  <c r="H668" i="14"/>
  <c r="I668" i="14"/>
  <c r="N571" i="14"/>
  <c r="E571" i="14"/>
  <c r="AB655" i="12"/>
  <c r="C571" i="14" s="1"/>
  <c r="C571" i="15" s="1"/>
  <c r="E2694" i="12"/>
  <c r="A1861" i="14"/>
  <c r="J1860" i="14"/>
  <c r="J1478" i="14"/>
  <c r="A1479" i="14"/>
  <c r="F572" i="14"/>
  <c r="AB656" i="12"/>
  <c r="C572" i="14" s="1"/>
  <c r="C572" i="15" s="1"/>
  <c r="A2284" i="14"/>
  <c r="J2283" i="14"/>
  <c r="A1308" i="14"/>
  <c r="J1307" i="14"/>
  <c r="E2007" i="12"/>
  <c r="H1386" i="12"/>
  <c r="J2517" i="14"/>
  <c r="A2518" i="14"/>
  <c r="P772" i="12"/>
  <c r="AC772" i="12" s="1"/>
  <c r="K669" i="14" s="1"/>
  <c r="D669" i="15" s="1"/>
  <c r="F773" i="12"/>
  <c r="AA773" i="12" s="1"/>
  <c r="H773" i="12"/>
  <c r="Z773" i="12"/>
  <c r="Z772" i="12"/>
  <c r="F657" i="12"/>
  <c r="AA657" i="12" s="1"/>
  <c r="F573" i="14" s="1"/>
  <c r="P656" i="12"/>
  <c r="AC656" i="12" s="1"/>
  <c r="K572" i="14" s="1"/>
  <c r="D572" i="15" s="1"/>
  <c r="H657" i="12"/>
  <c r="E804" i="14"/>
  <c r="N804" i="14"/>
  <c r="H1975" i="14"/>
  <c r="I1975" i="14"/>
  <c r="F2190" i="12"/>
  <c r="P2189" i="12"/>
  <c r="AC2189" i="12" s="1"/>
  <c r="K1976" i="14" s="1"/>
  <c r="D1976" i="15" s="1"/>
  <c r="Z2189" i="12"/>
  <c r="H925" i="12"/>
  <c r="H1213" i="12"/>
  <c r="AA1213" i="12"/>
  <c r="F1065" i="14" s="1"/>
  <c r="E1064" i="14"/>
  <c r="AB1212" i="12"/>
  <c r="C1064" i="14" s="1"/>
  <c r="C1064" i="15" s="1"/>
  <c r="N1064" i="14"/>
  <c r="F523" i="12"/>
  <c r="P522" i="12"/>
  <c r="AC522" i="12" s="1"/>
  <c r="K449" i="14" s="1"/>
  <c r="D449" i="15" s="1"/>
  <c r="Z522" i="12"/>
  <c r="AB522" i="12" s="1"/>
  <c r="C449" i="14" s="1"/>
  <c r="C449" i="15" s="1"/>
  <c r="AB1774" i="12"/>
  <c r="C1589" i="14" s="1"/>
  <c r="C1589" i="15" s="1"/>
  <c r="N1589" i="14"/>
  <c r="E1589" i="14"/>
  <c r="O2255" i="12"/>
  <c r="M2256" i="12"/>
  <c r="N2256" i="12" s="1"/>
  <c r="F1387" i="12"/>
  <c r="P1386" i="12"/>
  <c r="AC1386" i="12" s="1"/>
  <c r="K1227" i="14" s="1"/>
  <c r="D1227" i="15" s="1"/>
  <c r="Z1386" i="12"/>
  <c r="O2039" i="12"/>
  <c r="M2040" i="12"/>
  <c r="N2040" i="12" s="1"/>
  <c r="I448" i="14"/>
  <c r="H448" i="14"/>
  <c r="H1057" i="12"/>
  <c r="AA1057" i="12"/>
  <c r="F922" i="14" s="1"/>
  <c r="AA2419" i="12"/>
  <c r="H2419" i="12"/>
  <c r="E2424" i="14"/>
  <c r="N2424" i="14"/>
  <c r="AB2657" i="12"/>
  <c r="C2424" i="14" s="1"/>
  <c r="C2424" i="15" s="1"/>
  <c r="M2487" i="12"/>
  <c r="N2487" i="12" s="1"/>
  <c r="O2486" i="12"/>
  <c r="F1771" i="14"/>
  <c r="F449" i="14"/>
  <c r="AA1775" i="12"/>
  <c r="F1590" i="14" s="1"/>
  <c r="H1775" i="12"/>
  <c r="M1830" i="12"/>
  <c r="N1830" i="12" s="1"/>
  <c r="O1829" i="12"/>
  <c r="I1770" i="14"/>
  <c r="H1770" i="14"/>
  <c r="A2064" i="14"/>
  <c r="J2063" i="14"/>
  <c r="M1629" i="12"/>
  <c r="N1629" i="12" s="1"/>
  <c r="O1628" i="12"/>
  <c r="N1226" i="14"/>
  <c r="E1226" i="14"/>
  <c r="O1451" i="12"/>
  <c r="M1452" i="12"/>
  <c r="N1452" i="12" s="1"/>
  <c r="E921" i="14"/>
  <c r="N921" i="14"/>
  <c r="AB1560" i="12"/>
  <c r="C1392" i="14" s="1"/>
  <c r="C1392" i="15" s="1"/>
  <c r="N1392" i="14"/>
  <c r="E1392" i="14"/>
  <c r="H1561" i="12"/>
  <c r="AA1561" i="12"/>
  <c r="F1393" i="14" s="1"/>
  <c r="N2194" i="14"/>
  <c r="E2194" i="14"/>
  <c r="F2659" i="12"/>
  <c r="Z2658" i="12"/>
  <c r="P2658" i="12"/>
  <c r="AC2658" i="12" s="1"/>
  <c r="K2425" i="14" s="1"/>
  <c r="D2425" i="15" s="1"/>
  <c r="O1280" i="12"/>
  <c r="M1281" i="12"/>
  <c r="N1281" i="12" s="1"/>
  <c r="P1971" i="12"/>
  <c r="AC1971" i="12" s="1"/>
  <c r="K1771" i="14" s="1"/>
  <c r="D1771" i="15" s="1"/>
  <c r="F1972" i="12"/>
  <c r="Z1971" i="12"/>
  <c r="AB1971" i="12" s="1"/>
  <c r="C1771" i="14" s="1"/>
  <c r="C1771" i="15" s="1"/>
  <c r="O2725" i="12"/>
  <c r="M2726" i="12"/>
  <c r="N2726" i="12" s="1"/>
  <c r="D465" i="14"/>
  <c r="G539" i="12"/>
  <c r="E780" i="12"/>
  <c r="Y779" i="12"/>
  <c r="G2225" i="12"/>
  <c r="G2007" i="12"/>
  <c r="E2008" i="12" s="1"/>
  <c r="D1407" i="14"/>
  <c r="G1576" i="12"/>
  <c r="G1246" i="12"/>
  <c r="Y1246" i="12" s="1"/>
  <c r="G1091" i="12"/>
  <c r="E1092" i="12" s="1"/>
  <c r="D1098" i="14"/>
  <c r="B2281" i="14"/>
  <c r="B2280" i="15"/>
  <c r="D1097" i="14"/>
  <c r="D1261" i="14"/>
  <c r="B2066" i="15"/>
  <c r="B2067" i="14"/>
  <c r="D955" i="14"/>
  <c r="D2011" i="14"/>
  <c r="E2226" i="12"/>
  <c r="B2512" i="15"/>
  <c r="B2513" i="14"/>
  <c r="E1803" i="12"/>
  <c r="Y1802" i="12"/>
  <c r="B1305" i="15"/>
  <c r="B1306" i="14"/>
  <c r="E1247" i="12"/>
  <c r="B1477" i="15"/>
  <c r="B1478" i="14"/>
  <c r="G37" i="20"/>
  <c r="D37" i="20"/>
  <c r="I37" i="20"/>
  <c r="L37" i="20"/>
  <c r="J37" i="20"/>
  <c r="F37" i="20"/>
  <c r="N37" i="20"/>
  <c r="C37" i="20"/>
  <c r="E37" i="20"/>
  <c r="B1854" i="15"/>
  <c r="B1855" i="14"/>
  <c r="B1660" i="14"/>
  <c r="B1659" i="15"/>
  <c r="G1421" i="12"/>
  <c r="G2456" i="12"/>
  <c r="G2694" i="12"/>
  <c r="Y2225" i="12"/>
  <c r="P657" i="12" l="1"/>
  <c r="AC657" i="12" s="1"/>
  <c r="K573" i="14" s="1"/>
  <c r="D573" i="15" s="1"/>
  <c r="F658" i="12"/>
  <c r="AA658" i="12" s="1"/>
  <c r="F574" i="14" s="1"/>
  <c r="Z657" i="12"/>
  <c r="A2519" i="14"/>
  <c r="J2518" i="14"/>
  <c r="H571" i="14"/>
  <c r="I571" i="14"/>
  <c r="H572" i="14"/>
  <c r="F774" i="12"/>
  <c r="AA774" i="12" s="1"/>
  <c r="P773" i="12"/>
  <c r="AC773" i="12" s="1"/>
  <c r="K670" i="14" s="1"/>
  <c r="D670" i="15" s="1"/>
  <c r="J1308" i="14"/>
  <c r="A1309" i="14"/>
  <c r="J1861" i="14"/>
  <c r="A1862" i="14"/>
  <c r="I572" i="14"/>
  <c r="Y2007" i="12"/>
  <c r="D1807" i="14" s="1"/>
  <c r="AB773" i="12"/>
  <c r="C670" i="14" s="1"/>
  <c r="C670" i="15" s="1"/>
  <c r="F670" i="14"/>
  <c r="J1479" i="14"/>
  <c r="A1480" i="14"/>
  <c r="N670" i="14"/>
  <c r="E670" i="14"/>
  <c r="I670" i="14" s="1"/>
  <c r="N669" i="14"/>
  <c r="E669" i="14"/>
  <c r="AB772" i="12"/>
  <c r="C669" i="14" s="1"/>
  <c r="C669" i="15" s="1"/>
  <c r="J2284" i="14"/>
  <c r="A2285" i="14"/>
  <c r="A1666" i="14"/>
  <c r="J1665" i="14"/>
  <c r="E1976" i="14"/>
  <c r="N1976" i="14"/>
  <c r="AB2189" i="12"/>
  <c r="C1976" i="14" s="1"/>
  <c r="C1976" i="15" s="1"/>
  <c r="H2190" i="12"/>
  <c r="AA2190" i="12"/>
  <c r="F1977" i="14" s="1"/>
  <c r="H804" i="14"/>
  <c r="I804" i="14"/>
  <c r="F926" i="12"/>
  <c r="AA926" i="12" s="1"/>
  <c r="P925" i="12"/>
  <c r="AC925" i="12" s="1"/>
  <c r="K805" i="14" s="1"/>
  <c r="D805" i="15" s="1"/>
  <c r="Z925" i="12"/>
  <c r="I1064" i="14"/>
  <c r="H1064" i="14"/>
  <c r="P1213" i="12"/>
  <c r="AC1213" i="12" s="1"/>
  <c r="K1065" i="14" s="1"/>
  <c r="D1065" i="15" s="1"/>
  <c r="F1214" i="12"/>
  <c r="Z1213" i="12"/>
  <c r="O1830" i="12"/>
  <c r="M1831" i="12"/>
  <c r="N1831" i="12" s="1"/>
  <c r="AA1972" i="12"/>
  <c r="F1772" i="14" s="1"/>
  <c r="H1972" i="12"/>
  <c r="M1282" i="12"/>
  <c r="N1282" i="12" s="1"/>
  <c r="O1281" i="12"/>
  <c r="AA2659" i="12"/>
  <c r="F2426" i="14" s="1"/>
  <c r="H2659" i="12"/>
  <c r="I2194" i="14"/>
  <c r="H2194" i="14"/>
  <c r="H1392" i="14"/>
  <c r="I1392" i="14"/>
  <c r="H921" i="14"/>
  <c r="I921" i="14"/>
  <c r="O1629" i="12"/>
  <c r="M1630" i="12"/>
  <c r="N1630" i="12" s="1"/>
  <c r="A2065" i="14"/>
  <c r="J2064" i="14"/>
  <c r="Z1775" i="12"/>
  <c r="F1776" i="12"/>
  <c r="P1775" i="12"/>
  <c r="AC1775" i="12" s="1"/>
  <c r="K1590" i="14" s="1"/>
  <c r="D1590" i="15" s="1"/>
  <c r="H2424" i="14"/>
  <c r="I2424" i="14"/>
  <c r="F2195" i="14"/>
  <c r="M2041" i="12"/>
  <c r="N2041" i="12" s="1"/>
  <c r="O2040" i="12"/>
  <c r="AB1386" i="12"/>
  <c r="C1227" i="14" s="1"/>
  <c r="C1227" i="15" s="1"/>
  <c r="N1227" i="14"/>
  <c r="E1227" i="14"/>
  <c r="AA1387" i="12"/>
  <c r="H1387" i="12"/>
  <c r="N449" i="14"/>
  <c r="E449" i="14"/>
  <c r="H523" i="12"/>
  <c r="AA523" i="12"/>
  <c r="O2726" i="12"/>
  <c r="M2727" i="12"/>
  <c r="N2727" i="12" s="1"/>
  <c r="E1771" i="14"/>
  <c r="N1771" i="14"/>
  <c r="N2425" i="14"/>
  <c r="AB2658" i="12"/>
  <c r="C2425" i="14" s="1"/>
  <c r="C2425" i="15" s="1"/>
  <c r="E2425" i="14"/>
  <c r="F1562" i="12"/>
  <c r="P1561" i="12"/>
  <c r="AC1561" i="12" s="1"/>
  <c r="K1393" i="14" s="1"/>
  <c r="D1393" i="15" s="1"/>
  <c r="Z1561" i="12"/>
  <c r="M1453" i="12"/>
  <c r="N1453" i="12" s="1"/>
  <c r="O1452" i="12"/>
  <c r="H1226" i="14"/>
  <c r="I1226" i="14"/>
  <c r="M2488" i="12"/>
  <c r="N2488" i="12" s="1"/>
  <c r="O2487" i="12"/>
  <c r="F2420" i="12"/>
  <c r="P2419" i="12"/>
  <c r="AC2419" i="12" s="1"/>
  <c r="K2195" i="14" s="1"/>
  <c r="D2195" i="15" s="1"/>
  <c r="Z2419" i="12"/>
  <c r="F1058" i="12"/>
  <c r="Z1057" i="12"/>
  <c r="P1057" i="12"/>
  <c r="AC1057" i="12" s="1"/>
  <c r="K922" i="14" s="1"/>
  <c r="D922" i="15" s="1"/>
  <c r="O2256" i="12"/>
  <c r="M2257" i="12"/>
  <c r="N2257" i="12" s="1"/>
  <c r="I1589" i="14"/>
  <c r="H1589" i="14"/>
  <c r="E540" i="12"/>
  <c r="G540" i="12" s="1"/>
  <c r="E541" i="12" s="1"/>
  <c r="Y539" i="12"/>
  <c r="D676" i="14"/>
  <c r="G780" i="12"/>
  <c r="G2226" i="12"/>
  <c r="Y2226" i="12" s="1"/>
  <c r="E1577" i="12"/>
  <c r="Y1576" i="12"/>
  <c r="G1247" i="12"/>
  <c r="E1248" i="12" s="1"/>
  <c r="G1092" i="12"/>
  <c r="Y1092" i="12" s="1"/>
  <c r="Y1091" i="12"/>
  <c r="D956" i="14" s="1"/>
  <c r="D2013" i="14"/>
  <c r="D957" i="14"/>
  <c r="D2012" i="14"/>
  <c r="E2695" i="12"/>
  <c r="Y2694" i="12"/>
  <c r="E1422" i="12"/>
  <c r="Y1421" i="12"/>
  <c r="B1660" i="15"/>
  <c r="B1661" i="14"/>
  <c r="B1478" i="15"/>
  <c r="B1479" i="14"/>
  <c r="B1307" i="14"/>
  <c r="B1306" i="15"/>
  <c r="B2513" i="15"/>
  <c r="B2514" i="14"/>
  <c r="B2068" i="14"/>
  <c r="B2067" i="15"/>
  <c r="G1803" i="12"/>
  <c r="E2457" i="12"/>
  <c r="Y2456" i="12"/>
  <c r="B1856" i="14"/>
  <c r="B1855" i="15"/>
  <c r="D1617" i="14"/>
  <c r="E2227" i="12"/>
  <c r="G2227" i="12" s="1"/>
  <c r="Y2227" i="12" s="1"/>
  <c r="E1093" i="12"/>
  <c r="B2281" i="15"/>
  <c r="B2282" i="14"/>
  <c r="Y1247" i="12"/>
  <c r="G2008" i="12"/>
  <c r="J1862" i="14" l="1"/>
  <c r="A1863" i="14"/>
  <c r="J2519" i="14"/>
  <c r="A2520" i="14"/>
  <c r="H926" i="12"/>
  <c r="J1666" i="14"/>
  <c r="A1667" i="14"/>
  <c r="H670" i="14"/>
  <c r="I669" i="14"/>
  <c r="H669" i="14"/>
  <c r="J1480" i="14"/>
  <c r="A1481" i="14"/>
  <c r="H658" i="12"/>
  <c r="E573" i="14"/>
  <c r="AB657" i="12"/>
  <c r="C573" i="14" s="1"/>
  <c r="C573" i="15" s="1"/>
  <c r="N573" i="14"/>
  <c r="A2286" i="14"/>
  <c r="J2285" i="14"/>
  <c r="J1309" i="14"/>
  <c r="A1310" i="14"/>
  <c r="F671" i="14"/>
  <c r="H774" i="12"/>
  <c r="P926" i="12"/>
  <c r="AC926" i="12" s="1"/>
  <c r="K806" i="14" s="1"/>
  <c r="D806" i="15" s="1"/>
  <c r="F927" i="12"/>
  <c r="AA927" i="12" s="1"/>
  <c r="F807" i="14" s="1"/>
  <c r="H927" i="12"/>
  <c r="I1976" i="14"/>
  <c r="H1976" i="14"/>
  <c r="AB925" i="12"/>
  <c r="C805" i="14" s="1"/>
  <c r="C805" i="15" s="1"/>
  <c r="N805" i="14"/>
  <c r="E805" i="14"/>
  <c r="F806" i="14"/>
  <c r="F2191" i="12"/>
  <c r="P2190" i="12"/>
  <c r="AC2190" i="12" s="1"/>
  <c r="K1977" i="14" s="1"/>
  <c r="D1977" i="15" s="1"/>
  <c r="Z2190" i="12"/>
  <c r="Z926" i="12"/>
  <c r="AB926" i="12" s="1"/>
  <c r="C806" i="14" s="1"/>
  <c r="C806" i="15" s="1"/>
  <c r="E1065" i="14"/>
  <c r="N1065" i="14"/>
  <c r="AB1213" i="12"/>
  <c r="C1065" i="14" s="1"/>
  <c r="C1065" i="15" s="1"/>
  <c r="H1214" i="12"/>
  <c r="AA1214" i="12"/>
  <c r="F1066" i="14" s="1"/>
  <c r="AB1057" i="12"/>
  <c r="C922" i="14" s="1"/>
  <c r="C922" i="15" s="1"/>
  <c r="N922" i="14"/>
  <c r="E922" i="14"/>
  <c r="N2195" i="14"/>
  <c r="E2195" i="14"/>
  <c r="H2420" i="12"/>
  <c r="AA2420" i="12"/>
  <c r="F2196" i="14" s="1"/>
  <c r="M2489" i="12"/>
  <c r="N2489" i="12" s="1"/>
  <c r="O2488" i="12"/>
  <c r="M1454" i="12"/>
  <c r="N1454" i="12" s="1"/>
  <c r="O1453" i="12"/>
  <c r="I2425" i="14"/>
  <c r="H2425" i="14"/>
  <c r="H1771" i="14"/>
  <c r="I1771" i="14"/>
  <c r="Z523" i="12"/>
  <c r="F524" i="12"/>
  <c r="P523" i="12"/>
  <c r="AC523" i="12" s="1"/>
  <c r="K450" i="14" s="1"/>
  <c r="D450" i="15" s="1"/>
  <c r="F1228" i="14"/>
  <c r="AA1776" i="12"/>
  <c r="F1591" i="14" s="1"/>
  <c r="H1776" i="12"/>
  <c r="M1631" i="12"/>
  <c r="N1631" i="12" s="1"/>
  <c r="O1630" i="12"/>
  <c r="P2659" i="12"/>
  <c r="AC2659" i="12" s="1"/>
  <c r="K2426" i="14" s="1"/>
  <c r="D2426" i="15" s="1"/>
  <c r="Z2659" i="12"/>
  <c r="F2660" i="12"/>
  <c r="P1972" i="12"/>
  <c r="AC1972" i="12" s="1"/>
  <c r="K1772" i="14" s="1"/>
  <c r="D1772" i="15" s="1"/>
  <c r="F1973" i="12"/>
  <c r="Z1972" i="12"/>
  <c r="AB2419" i="12"/>
  <c r="C2195" i="14" s="1"/>
  <c r="C2195" i="15" s="1"/>
  <c r="M2258" i="12"/>
  <c r="N2258" i="12" s="1"/>
  <c r="O2257" i="12"/>
  <c r="AA1058" i="12"/>
  <c r="F923" i="14" s="1"/>
  <c r="H1058" i="12"/>
  <c r="N1393" i="14"/>
  <c r="AB1561" i="12"/>
  <c r="C1393" i="14" s="1"/>
  <c r="C1393" i="15" s="1"/>
  <c r="E1393" i="14"/>
  <c r="H1562" i="12"/>
  <c r="AA1562" i="12"/>
  <c r="F1394" i="14" s="1"/>
  <c r="M2728" i="12"/>
  <c r="N2728" i="12" s="1"/>
  <c r="O2727" i="12"/>
  <c r="F450" i="14"/>
  <c r="AB523" i="12"/>
  <c r="C450" i="14" s="1"/>
  <c r="C450" i="15" s="1"/>
  <c r="H449" i="14"/>
  <c r="I449" i="14"/>
  <c r="P1387" i="12"/>
  <c r="AC1387" i="12" s="1"/>
  <c r="K1228" i="14" s="1"/>
  <c r="D1228" i="15" s="1"/>
  <c r="Z1387" i="12"/>
  <c r="F1388" i="12"/>
  <c r="AA1388" i="12" s="1"/>
  <c r="H1227" i="14"/>
  <c r="I1227" i="14"/>
  <c r="M2042" i="12"/>
  <c r="N2042" i="12" s="1"/>
  <c r="O2041" i="12"/>
  <c r="N1590" i="14"/>
  <c r="E1590" i="14"/>
  <c r="AB1775" i="12"/>
  <c r="C1590" i="14" s="1"/>
  <c r="C1590" i="15" s="1"/>
  <c r="A2066" i="14"/>
  <c r="J2065" i="14"/>
  <c r="M1283" i="12"/>
  <c r="N1283" i="12" s="1"/>
  <c r="O1282" i="12"/>
  <c r="O1831" i="12"/>
  <c r="M1832" i="12"/>
  <c r="N1832" i="12" s="1"/>
  <c r="D466" i="14"/>
  <c r="E542" i="12"/>
  <c r="Y540" i="12"/>
  <c r="G541" i="12"/>
  <c r="Y541" i="12" s="1"/>
  <c r="E781" i="12"/>
  <c r="Y780" i="12"/>
  <c r="G1248" i="12"/>
  <c r="Y1248" i="12" s="1"/>
  <c r="D1100" i="14" s="1"/>
  <c r="G2695" i="12"/>
  <c r="D1408" i="14"/>
  <c r="G1577" i="12"/>
  <c r="B2282" i="15"/>
  <c r="B2283" i="14"/>
  <c r="D1099" i="14"/>
  <c r="E2228" i="12"/>
  <c r="D2232" i="14"/>
  <c r="B2514" i="15"/>
  <c r="B2515" i="14"/>
  <c r="B1662" i="14"/>
  <c r="B1661" i="15"/>
  <c r="D1262" i="14"/>
  <c r="D2461" i="14"/>
  <c r="E2696" i="12"/>
  <c r="G2457" i="12"/>
  <c r="E2009" i="12"/>
  <c r="Y2008" i="12"/>
  <c r="D2014" i="14"/>
  <c r="B1856" i="15"/>
  <c r="B1857" i="14"/>
  <c r="E1804" i="12"/>
  <c r="Y1803" i="12"/>
  <c r="B2069" i="14"/>
  <c r="B2068" i="15"/>
  <c r="B1307" i="15"/>
  <c r="B1308" i="14"/>
  <c r="B1479" i="15"/>
  <c r="B1480" i="14"/>
  <c r="G1093" i="12"/>
  <c r="G1422" i="12"/>
  <c r="Y2695" i="12"/>
  <c r="J2520" i="14" l="1"/>
  <c r="A2521" i="14"/>
  <c r="J2286" i="14"/>
  <c r="A2287" i="14"/>
  <c r="P658" i="12"/>
  <c r="AC658" i="12" s="1"/>
  <c r="K574" i="14" s="1"/>
  <c r="D574" i="15" s="1"/>
  <c r="F659" i="12"/>
  <c r="Z658" i="12"/>
  <c r="A1668" i="14"/>
  <c r="J1667" i="14"/>
  <c r="Y542" i="12"/>
  <c r="A1311" i="14"/>
  <c r="J1310" i="14"/>
  <c r="A1482" i="14"/>
  <c r="J1481" i="14"/>
  <c r="J1863" i="14"/>
  <c r="A1864" i="14"/>
  <c r="I573" i="14"/>
  <c r="H573" i="14"/>
  <c r="P774" i="12"/>
  <c r="AC774" i="12" s="1"/>
  <c r="K671" i="14" s="1"/>
  <c r="D671" i="15" s="1"/>
  <c r="F775" i="12"/>
  <c r="AA775" i="12" s="1"/>
  <c r="Z774" i="12"/>
  <c r="N1977" i="14"/>
  <c r="E1977" i="14"/>
  <c r="AB2190" i="12"/>
  <c r="C1977" i="14" s="1"/>
  <c r="C1977" i="15" s="1"/>
  <c r="H2191" i="12"/>
  <c r="AA2191" i="12"/>
  <c r="F1978" i="14" s="1"/>
  <c r="P927" i="12"/>
  <c r="AC927" i="12" s="1"/>
  <c r="K807" i="14" s="1"/>
  <c r="D807" i="15" s="1"/>
  <c r="F928" i="12"/>
  <c r="AA928" i="12" s="1"/>
  <c r="Z927" i="12"/>
  <c r="N806" i="14"/>
  <c r="E806" i="14"/>
  <c r="I806" i="14" s="1"/>
  <c r="I805" i="14"/>
  <c r="H805" i="14"/>
  <c r="H806" i="14"/>
  <c r="I1065" i="14"/>
  <c r="H1065" i="14"/>
  <c r="F1215" i="12"/>
  <c r="AA1215" i="12" s="1"/>
  <c r="F1067" i="14" s="1"/>
  <c r="P1214" i="12"/>
  <c r="AC1214" i="12" s="1"/>
  <c r="K1066" i="14" s="1"/>
  <c r="D1066" i="15" s="1"/>
  <c r="Z1214" i="12"/>
  <c r="O2042" i="12"/>
  <c r="M2043" i="12"/>
  <c r="N2043" i="12" s="1"/>
  <c r="F1229" i="14"/>
  <c r="I1393" i="14"/>
  <c r="H1393" i="14"/>
  <c r="M2259" i="12"/>
  <c r="N2259" i="12" s="1"/>
  <c r="O2258" i="12"/>
  <c r="AA1973" i="12"/>
  <c r="F1773" i="14" s="1"/>
  <c r="H1973" i="12"/>
  <c r="AA2660" i="12"/>
  <c r="H2660" i="12"/>
  <c r="M1632" i="12"/>
  <c r="N1632" i="12" s="1"/>
  <c r="O1631" i="12"/>
  <c r="H524" i="12"/>
  <c r="AA524" i="12"/>
  <c r="H2195" i="14"/>
  <c r="I2195" i="14"/>
  <c r="I922" i="14"/>
  <c r="H922" i="14"/>
  <c r="O1832" i="12"/>
  <c r="M1833" i="12"/>
  <c r="N1833" i="12" s="1"/>
  <c r="O1283" i="12"/>
  <c r="M1284" i="12"/>
  <c r="N1284" i="12" s="1"/>
  <c r="A2067" i="14"/>
  <c r="J2066" i="14"/>
  <c r="H1590" i="14"/>
  <c r="I1590" i="14"/>
  <c r="N1228" i="14"/>
  <c r="E1228" i="14"/>
  <c r="M2729" i="12"/>
  <c r="N2729" i="12" s="1"/>
  <c r="O2728" i="12"/>
  <c r="F1563" i="12"/>
  <c r="P1562" i="12"/>
  <c r="AC1562" i="12" s="1"/>
  <c r="K1394" i="14" s="1"/>
  <c r="D1394" i="15" s="1"/>
  <c r="Z1562" i="12"/>
  <c r="P1058" i="12"/>
  <c r="AC1058" i="12" s="1"/>
  <c r="K923" i="14" s="1"/>
  <c r="D923" i="15" s="1"/>
  <c r="F1059" i="12"/>
  <c r="Z1058" i="12"/>
  <c r="AB1972" i="12"/>
  <c r="C1772" i="14" s="1"/>
  <c r="C1772" i="15" s="1"/>
  <c r="E1772" i="14"/>
  <c r="N1772" i="14"/>
  <c r="N2426" i="14"/>
  <c r="E2426" i="14"/>
  <c r="AB2659" i="12"/>
  <c r="C2426" i="14" s="1"/>
  <c r="C2426" i="15" s="1"/>
  <c r="F1777" i="12"/>
  <c r="AA1777" i="12" s="1"/>
  <c r="Z1776" i="12"/>
  <c r="P1776" i="12"/>
  <c r="AC1776" i="12" s="1"/>
  <c r="K1591" i="14" s="1"/>
  <c r="D1591" i="15" s="1"/>
  <c r="N450" i="14"/>
  <c r="E450" i="14"/>
  <c r="M1455" i="12"/>
  <c r="N1455" i="12" s="1"/>
  <c r="O1454" i="12"/>
  <c r="M2490" i="12"/>
  <c r="N2490" i="12" s="1"/>
  <c r="O2489" i="12"/>
  <c r="P2420" i="12"/>
  <c r="AC2420" i="12" s="1"/>
  <c r="K2196" i="14" s="1"/>
  <c r="D2196" i="15" s="1"/>
  <c r="Z2420" i="12"/>
  <c r="F2421" i="12"/>
  <c r="H1388" i="12"/>
  <c r="AB1387" i="12"/>
  <c r="C1228" i="14" s="1"/>
  <c r="C1228" i="15" s="1"/>
  <c r="E1249" i="12"/>
  <c r="D468" i="14"/>
  <c r="D467" i="14"/>
  <c r="G781" i="12"/>
  <c r="E782" i="12" s="1"/>
  <c r="D677" i="14"/>
  <c r="Y781" i="12"/>
  <c r="G2228" i="12"/>
  <c r="E2229" i="12" s="1"/>
  <c r="E1578" i="12"/>
  <c r="Y1577" i="12"/>
  <c r="B1481" i="14"/>
  <c r="B1480" i="15"/>
  <c r="B1309" i="14"/>
  <c r="B1308" i="15"/>
  <c r="B2069" i="15"/>
  <c r="B2070" i="14"/>
  <c r="D1618" i="14"/>
  <c r="B1858" i="14"/>
  <c r="B1857" i="15"/>
  <c r="B2516" i="14"/>
  <c r="B2515" i="15"/>
  <c r="B2284" i="14"/>
  <c r="B2283" i="15"/>
  <c r="G1249" i="12"/>
  <c r="D2462" i="14"/>
  <c r="E1094" i="12"/>
  <c r="Y1093" i="12"/>
  <c r="E1423" i="12"/>
  <c r="Y1422" i="12"/>
  <c r="D1808" i="14"/>
  <c r="E2458" i="12"/>
  <c r="Y2457" i="12"/>
  <c r="B1662" i="15"/>
  <c r="B1663" i="14"/>
  <c r="G1804" i="12"/>
  <c r="G2009" i="12"/>
  <c r="G2696" i="12"/>
  <c r="A1312" i="14" l="1"/>
  <c r="J1311" i="14"/>
  <c r="J1668" i="14"/>
  <c r="A1669" i="14"/>
  <c r="A2288" i="14"/>
  <c r="J2287" i="14"/>
  <c r="H775" i="12"/>
  <c r="N574" i="14"/>
  <c r="E574" i="14"/>
  <c r="AB658" i="12"/>
  <c r="C574" i="14" s="1"/>
  <c r="C574" i="15" s="1"/>
  <c r="F672" i="14"/>
  <c r="J1482" i="14"/>
  <c r="A1483" i="14"/>
  <c r="AA659" i="12"/>
  <c r="H659" i="12"/>
  <c r="A2522" i="14"/>
  <c r="J2521" i="14"/>
  <c r="N671" i="14"/>
  <c r="E671" i="14"/>
  <c r="AB774" i="12"/>
  <c r="C671" i="14" s="1"/>
  <c r="C671" i="15" s="1"/>
  <c r="A1865" i="14"/>
  <c r="J1864" i="14"/>
  <c r="H928" i="12"/>
  <c r="N807" i="14"/>
  <c r="E807" i="14"/>
  <c r="AB927" i="12"/>
  <c r="C807" i="14" s="1"/>
  <c r="C807" i="15" s="1"/>
  <c r="F808" i="14"/>
  <c r="Z2191" i="12"/>
  <c r="P2191" i="12"/>
  <c r="AC2191" i="12" s="1"/>
  <c r="K1978" i="14" s="1"/>
  <c r="D1978" i="15" s="1"/>
  <c r="F2192" i="12"/>
  <c r="I1977" i="14"/>
  <c r="H1977" i="14"/>
  <c r="H1215" i="12"/>
  <c r="AB1214" i="12"/>
  <c r="C1066" i="14" s="1"/>
  <c r="C1066" i="15" s="1"/>
  <c r="E1066" i="14"/>
  <c r="N1066" i="14"/>
  <c r="H1777" i="12"/>
  <c r="Z1777" i="12" s="1"/>
  <c r="AB1777" i="12" s="1"/>
  <c r="C1592" i="14" s="1"/>
  <c r="C1592" i="15" s="1"/>
  <c r="P1388" i="12"/>
  <c r="AC1388" i="12" s="1"/>
  <c r="K1229" i="14" s="1"/>
  <c r="D1229" i="15" s="1"/>
  <c r="Z1388" i="12"/>
  <c r="F1389" i="12"/>
  <c r="AA1389" i="12" s="1"/>
  <c r="F1230" i="14" s="1"/>
  <c r="AB2420" i="12"/>
  <c r="C2196" i="14" s="1"/>
  <c r="C2196" i="15" s="1"/>
  <c r="E2196" i="14"/>
  <c r="N2196" i="14"/>
  <c r="I450" i="14"/>
  <c r="H450" i="14"/>
  <c r="P1777" i="12"/>
  <c r="AC1777" i="12" s="1"/>
  <c r="K1592" i="14" s="1"/>
  <c r="D1592" i="15" s="1"/>
  <c r="I1772" i="14"/>
  <c r="H1772" i="14"/>
  <c r="N923" i="14"/>
  <c r="E923" i="14"/>
  <c r="AB1058" i="12"/>
  <c r="C923" i="14" s="1"/>
  <c r="C923" i="15" s="1"/>
  <c r="I1228" i="14"/>
  <c r="H1228" i="14"/>
  <c r="O1284" i="12"/>
  <c r="M1285" i="12"/>
  <c r="N1285" i="12" s="1"/>
  <c r="M1834" i="12"/>
  <c r="N1834" i="12" s="1"/>
  <c r="O1833" i="12"/>
  <c r="F451" i="14"/>
  <c r="Z2660" i="12"/>
  <c r="F2661" i="12"/>
  <c r="AA2661" i="12" s="1"/>
  <c r="F2428" i="14" s="1"/>
  <c r="P2660" i="12"/>
  <c r="AC2660" i="12" s="1"/>
  <c r="K2427" i="14" s="1"/>
  <c r="D2427" i="15" s="1"/>
  <c r="H2661" i="12"/>
  <c r="Z2661" i="12" s="1"/>
  <c r="F1974" i="12"/>
  <c r="Z1973" i="12"/>
  <c r="P1973" i="12"/>
  <c r="AC1973" i="12" s="1"/>
  <c r="K1773" i="14" s="1"/>
  <c r="D1773" i="15" s="1"/>
  <c r="O2043" i="12"/>
  <c r="M2044" i="12"/>
  <c r="N2044" i="12" s="1"/>
  <c r="AA2421" i="12"/>
  <c r="F2197" i="14" s="1"/>
  <c r="H2421" i="12"/>
  <c r="O2490" i="12"/>
  <c r="M2491" i="12"/>
  <c r="N2491" i="12" s="1"/>
  <c r="O1455" i="12"/>
  <c r="M1456" i="12"/>
  <c r="N1456" i="12" s="1"/>
  <c r="E1591" i="14"/>
  <c r="N1591" i="14"/>
  <c r="AB1776" i="12"/>
  <c r="C1591" i="14" s="1"/>
  <c r="C1591" i="15" s="1"/>
  <c r="F1592" i="14"/>
  <c r="I2426" i="14"/>
  <c r="H2426" i="14"/>
  <c r="AA1059" i="12"/>
  <c r="H1059" i="12"/>
  <c r="N1394" i="14"/>
  <c r="E1394" i="14"/>
  <c r="AB1562" i="12"/>
  <c r="C1394" i="14" s="1"/>
  <c r="C1394" i="15" s="1"/>
  <c r="H1563" i="12"/>
  <c r="AA1563" i="12"/>
  <c r="F1395" i="14" s="1"/>
  <c r="M2730" i="12"/>
  <c r="N2730" i="12" s="1"/>
  <c r="O2729" i="12"/>
  <c r="A2068" i="14"/>
  <c r="J2067" i="14"/>
  <c r="Z524" i="12"/>
  <c r="AB524" i="12" s="1"/>
  <c r="F525" i="12"/>
  <c r="P524" i="12"/>
  <c r="AC524" i="12" s="1"/>
  <c r="K451" i="14" s="1"/>
  <c r="D451" i="15" s="1"/>
  <c r="M1633" i="12"/>
  <c r="N1633" i="12" s="1"/>
  <c r="O1632" i="12"/>
  <c r="F2427" i="14"/>
  <c r="AB2660" i="12"/>
  <c r="C2427" i="14" s="1"/>
  <c r="C2427" i="15" s="1"/>
  <c r="O2259" i="12"/>
  <c r="M2260" i="12"/>
  <c r="N2260" i="12" s="1"/>
  <c r="D469" i="14"/>
  <c r="Y2228" i="12"/>
  <c r="G782" i="12"/>
  <c r="Y782" i="12" s="1"/>
  <c r="D679" i="14" s="1"/>
  <c r="D678" i="14"/>
  <c r="G1578" i="12"/>
  <c r="D1409" i="14"/>
  <c r="G1423" i="12"/>
  <c r="Y1423" i="12" s="1"/>
  <c r="D1264" i="14" s="1"/>
  <c r="E2697" i="12"/>
  <c r="Y2696" i="12"/>
  <c r="E2010" i="12"/>
  <c r="Y2009" i="12"/>
  <c r="B1663" i="15"/>
  <c r="B1664" i="14"/>
  <c r="E1805" i="12"/>
  <c r="Y1804" i="12"/>
  <c r="E1250" i="12"/>
  <c r="G1250" i="12" s="1"/>
  <c r="Y1250" i="12" s="1"/>
  <c r="Y1249" i="12"/>
  <c r="B1859" i="14"/>
  <c r="B1858" i="15"/>
  <c r="G2458" i="12"/>
  <c r="G1094" i="12"/>
  <c r="G2229" i="12"/>
  <c r="D2015" i="14"/>
  <c r="D2233" i="14"/>
  <c r="D1263" i="14"/>
  <c r="D958" i="14"/>
  <c r="B2284" i="15"/>
  <c r="B2285" i="14"/>
  <c r="B2517" i="14"/>
  <c r="B2516" i="15"/>
  <c r="B2070" i="15"/>
  <c r="B2071" i="14"/>
  <c r="B1310" i="14"/>
  <c r="B1309" i="15"/>
  <c r="B1482" i="14"/>
  <c r="B1481" i="15"/>
  <c r="N2428" i="14" l="1"/>
  <c r="AB2661" i="12"/>
  <c r="C2428" i="14" s="1"/>
  <c r="C2428" i="15" s="1"/>
  <c r="E2428" i="14"/>
  <c r="A1866" i="14"/>
  <c r="J1865" i="14"/>
  <c r="J1483" i="14"/>
  <c r="A1484" i="14"/>
  <c r="F776" i="12"/>
  <c r="P775" i="12"/>
  <c r="AC775" i="12" s="1"/>
  <c r="K672" i="14" s="1"/>
  <c r="D672" i="15" s="1"/>
  <c r="Z775" i="12"/>
  <c r="J2522" i="14"/>
  <c r="A2523" i="14"/>
  <c r="F575" i="14"/>
  <c r="J1669" i="14"/>
  <c r="A1670" i="14"/>
  <c r="I671" i="14"/>
  <c r="H671" i="14"/>
  <c r="Z659" i="12"/>
  <c r="AB659" i="12" s="1"/>
  <c r="C575" i="14" s="1"/>
  <c r="C575" i="15" s="1"/>
  <c r="F660" i="12"/>
  <c r="AA660" i="12" s="1"/>
  <c r="F576" i="14" s="1"/>
  <c r="P659" i="12"/>
  <c r="AC659" i="12" s="1"/>
  <c r="K575" i="14" s="1"/>
  <c r="D575" i="15" s="1"/>
  <c r="H660" i="12"/>
  <c r="I574" i="14"/>
  <c r="H574" i="14"/>
  <c r="J2288" i="14"/>
  <c r="A2289" i="14"/>
  <c r="A1313" i="14"/>
  <c r="J1312" i="14"/>
  <c r="AA2192" i="12"/>
  <c r="F1979" i="14" s="1"/>
  <c r="H2192" i="12"/>
  <c r="N1978" i="14"/>
  <c r="AB2191" i="12"/>
  <c r="C1978" i="14" s="1"/>
  <c r="C1978" i="15" s="1"/>
  <c r="E1978" i="14"/>
  <c r="I807" i="14"/>
  <c r="H807" i="14"/>
  <c r="F929" i="12"/>
  <c r="AA929" i="12" s="1"/>
  <c r="P928" i="12"/>
  <c r="AC928" i="12" s="1"/>
  <c r="K808" i="14" s="1"/>
  <c r="D808" i="15" s="1"/>
  <c r="Z928" i="12"/>
  <c r="E1424" i="12"/>
  <c r="F1778" i="12"/>
  <c r="AA1778" i="12" s="1"/>
  <c r="F1593" i="14" s="1"/>
  <c r="I1066" i="14"/>
  <c r="H1066" i="14"/>
  <c r="Z1215" i="12"/>
  <c r="P1215" i="12"/>
  <c r="AC1215" i="12" s="1"/>
  <c r="K1067" i="14" s="1"/>
  <c r="D1067" i="15" s="1"/>
  <c r="F1216" i="12"/>
  <c r="E783" i="12"/>
  <c r="O2260" i="12"/>
  <c r="M2261" i="12"/>
  <c r="N2261" i="12" s="1"/>
  <c r="C451" i="14"/>
  <c r="M1634" i="12"/>
  <c r="N1634" i="12" s="1"/>
  <c r="O1633" i="12"/>
  <c r="H525" i="12"/>
  <c r="AA525" i="12"/>
  <c r="F924" i="14"/>
  <c r="O1456" i="12"/>
  <c r="M1457" i="12"/>
  <c r="N1457" i="12" s="1"/>
  <c r="M2492" i="12"/>
  <c r="N2492" i="12" s="1"/>
  <c r="O2491" i="12"/>
  <c r="F2422" i="12"/>
  <c r="P2421" i="12"/>
  <c r="AC2421" i="12" s="1"/>
  <c r="K2197" i="14" s="1"/>
  <c r="D2197" i="15" s="1"/>
  <c r="Z2421" i="12"/>
  <c r="AB1973" i="12"/>
  <c r="C1773" i="14" s="1"/>
  <c r="C1773" i="15" s="1"/>
  <c r="N1773" i="14"/>
  <c r="E1773" i="14"/>
  <c r="P2661" i="12"/>
  <c r="AC2661" i="12" s="1"/>
  <c r="K2428" i="14" s="1"/>
  <c r="D2428" i="15" s="1"/>
  <c r="F2662" i="12"/>
  <c r="M1286" i="12"/>
  <c r="N1286" i="12" s="1"/>
  <c r="O1285" i="12"/>
  <c r="E1592" i="14"/>
  <c r="N1592" i="14"/>
  <c r="N451" i="14"/>
  <c r="E451" i="14"/>
  <c r="A2069" i="14"/>
  <c r="J2068" i="14"/>
  <c r="M2731" i="12"/>
  <c r="N2731" i="12" s="1"/>
  <c r="O2730" i="12"/>
  <c r="F1564" i="12"/>
  <c r="P1563" i="12"/>
  <c r="AC1563" i="12" s="1"/>
  <c r="K1395" i="14" s="1"/>
  <c r="D1395" i="15" s="1"/>
  <c r="Z1563" i="12"/>
  <c r="I1394" i="14"/>
  <c r="H1394" i="14"/>
  <c r="Z1059" i="12"/>
  <c r="P1059" i="12"/>
  <c r="AC1059" i="12" s="1"/>
  <c r="K924" i="14" s="1"/>
  <c r="D924" i="15" s="1"/>
  <c r="F1060" i="12"/>
  <c r="AA1060" i="12" s="1"/>
  <c r="F925" i="14" s="1"/>
  <c r="I1591" i="14"/>
  <c r="H1592" i="14"/>
  <c r="H1591" i="14"/>
  <c r="I1592" i="14"/>
  <c r="O2044" i="12"/>
  <c r="M2045" i="12"/>
  <c r="N2045" i="12" s="1"/>
  <c r="AA1974" i="12"/>
  <c r="H1974" i="12"/>
  <c r="N2427" i="14"/>
  <c r="E2427" i="14"/>
  <c r="H2428" i="14" s="1"/>
  <c r="M1835" i="12"/>
  <c r="N1835" i="12" s="1"/>
  <c r="O1834" i="12"/>
  <c r="H923" i="14"/>
  <c r="I923" i="14"/>
  <c r="I2196" i="14"/>
  <c r="H2196" i="14"/>
  <c r="N1229" i="14"/>
  <c r="E1229" i="14"/>
  <c r="AB1388" i="12"/>
  <c r="C1229" i="14" s="1"/>
  <c r="C1229" i="15" s="1"/>
  <c r="H1389" i="12"/>
  <c r="G2697" i="12"/>
  <c r="E2698" i="12" s="1"/>
  <c r="G2010" i="12"/>
  <c r="G1805" i="12"/>
  <c r="E1806" i="12" s="1"/>
  <c r="E1579" i="12"/>
  <c r="G1579" i="12" s="1"/>
  <c r="Y1579" i="12" s="1"/>
  <c r="Y1578" i="12"/>
  <c r="B1483" i="14"/>
  <c r="B1482" i="15"/>
  <c r="B1310" i="15"/>
  <c r="B1311" i="14"/>
  <c r="B2517" i="15"/>
  <c r="B2518" i="14"/>
  <c r="E2230" i="12"/>
  <c r="Y2229" i="12"/>
  <c r="E2459" i="12"/>
  <c r="Y2458" i="12"/>
  <c r="E1251" i="12"/>
  <c r="E2011" i="12"/>
  <c r="G1424" i="12"/>
  <c r="B2071" i="15"/>
  <c r="B2072" i="14"/>
  <c r="B2286" i="14"/>
  <c r="B2285" i="15"/>
  <c r="E1095" i="12"/>
  <c r="Y1094" i="12"/>
  <c r="B1860" i="14"/>
  <c r="B1859" i="15"/>
  <c r="D1101" i="14"/>
  <c r="D1102" i="14"/>
  <c r="D1619" i="14"/>
  <c r="B1665" i="14"/>
  <c r="B1664" i="15"/>
  <c r="D1809" i="14"/>
  <c r="D2463" i="14"/>
  <c r="Y2010" i="12"/>
  <c r="H776" i="12" l="1"/>
  <c r="AA776" i="12"/>
  <c r="F661" i="12"/>
  <c r="AA661" i="12" s="1"/>
  <c r="F577" i="14" s="1"/>
  <c r="P660" i="12"/>
  <c r="AC660" i="12" s="1"/>
  <c r="K576" i="14" s="1"/>
  <c r="D576" i="15" s="1"/>
  <c r="Z660" i="12"/>
  <c r="A1671" i="14"/>
  <c r="J1670" i="14"/>
  <c r="A1314" i="14"/>
  <c r="J1314" i="14" s="1"/>
  <c r="J1313" i="14"/>
  <c r="J1484" i="14"/>
  <c r="A1485" i="14"/>
  <c r="G783" i="12"/>
  <c r="H929" i="12"/>
  <c r="Z929" i="12" s="1"/>
  <c r="A2290" i="14"/>
  <c r="J2289" i="14"/>
  <c r="N672" i="14"/>
  <c r="E672" i="14"/>
  <c r="AB775" i="12"/>
  <c r="C672" i="14" s="1"/>
  <c r="C672" i="15" s="1"/>
  <c r="A2524" i="14"/>
  <c r="J2523" i="14"/>
  <c r="A1867" i="14"/>
  <c r="J1866" i="14"/>
  <c r="Y1805" i="12"/>
  <c r="I2428" i="14"/>
  <c r="E575" i="14"/>
  <c r="N575" i="14"/>
  <c r="N808" i="14"/>
  <c r="E808" i="14"/>
  <c r="AB928" i="12"/>
  <c r="C808" i="14" s="1"/>
  <c r="C808" i="15" s="1"/>
  <c r="I1978" i="14"/>
  <c r="H1978" i="14"/>
  <c r="E809" i="14"/>
  <c r="N809" i="14"/>
  <c r="P929" i="12"/>
  <c r="AC929" i="12" s="1"/>
  <c r="K809" i="14" s="1"/>
  <c r="D809" i="15" s="1"/>
  <c r="F930" i="12"/>
  <c r="AA930" i="12" s="1"/>
  <c r="F809" i="14"/>
  <c r="AB929" i="12"/>
  <c r="C809" i="14" s="1"/>
  <c r="C809" i="15" s="1"/>
  <c r="Z2192" i="12"/>
  <c r="P2192" i="12"/>
  <c r="AC2192" i="12" s="1"/>
  <c r="K1979" i="14" s="1"/>
  <c r="D1979" i="15" s="1"/>
  <c r="F2193" i="12"/>
  <c r="H1778" i="12"/>
  <c r="AA1216" i="12"/>
  <c r="F1068" i="14" s="1"/>
  <c r="H1216" i="12"/>
  <c r="E1067" i="14"/>
  <c r="N1067" i="14"/>
  <c r="AB1215" i="12"/>
  <c r="C1067" i="14" s="1"/>
  <c r="C1067" i="15" s="1"/>
  <c r="I2427" i="14"/>
  <c r="H2427" i="14"/>
  <c r="Z1974" i="12"/>
  <c r="P1974" i="12"/>
  <c r="AC1974" i="12" s="1"/>
  <c r="K1774" i="14" s="1"/>
  <c r="D1774" i="15" s="1"/>
  <c r="F1975" i="12"/>
  <c r="AA1975" i="12" s="1"/>
  <c r="F1775" i="14" s="1"/>
  <c r="M2046" i="12"/>
  <c r="N2046" i="12" s="1"/>
  <c r="O2045" i="12"/>
  <c r="AB1563" i="12"/>
  <c r="C1395" i="14" s="1"/>
  <c r="C1395" i="15" s="1"/>
  <c r="E1395" i="14"/>
  <c r="N1395" i="14"/>
  <c r="AA1564" i="12"/>
  <c r="F1396" i="14" s="1"/>
  <c r="H1564" i="12"/>
  <c r="O2731" i="12"/>
  <c r="M2732" i="12"/>
  <c r="N2732" i="12" s="1"/>
  <c r="A2070" i="14"/>
  <c r="J2069" i="14"/>
  <c r="AA2662" i="12"/>
  <c r="F2429" i="14" s="1"/>
  <c r="H2662" i="12"/>
  <c r="H1773" i="14"/>
  <c r="I1773" i="14"/>
  <c r="AB2421" i="12"/>
  <c r="C2197" i="14" s="1"/>
  <c r="C2197" i="15" s="1"/>
  <c r="E2197" i="14"/>
  <c r="N2197" i="14"/>
  <c r="AA2422" i="12"/>
  <c r="F2198" i="14" s="1"/>
  <c r="H2422" i="12"/>
  <c r="O2492" i="12"/>
  <c r="M2493" i="12"/>
  <c r="N2493" i="12" s="1"/>
  <c r="Z525" i="12"/>
  <c r="F526" i="12"/>
  <c r="P525" i="12"/>
  <c r="AC525" i="12" s="1"/>
  <c r="K452" i="14" s="1"/>
  <c r="D452" i="15" s="1"/>
  <c r="O1634" i="12"/>
  <c r="M1635" i="12"/>
  <c r="N1635" i="12" s="1"/>
  <c r="C451" i="15"/>
  <c r="H1060" i="12"/>
  <c r="P1389" i="12"/>
  <c r="AC1389" i="12" s="1"/>
  <c r="K1230" i="14" s="1"/>
  <c r="D1230" i="15" s="1"/>
  <c r="Z1389" i="12"/>
  <c r="F1390" i="12"/>
  <c r="AA1390" i="12" s="1"/>
  <c r="F1231" i="14" s="1"/>
  <c r="I1229" i="14"/>
  <c r="H1229" i="14"/>
  <c r="M1836" i="12"/>
  <c r="N1836" i="12" s="1"/>
  <c r="O1835" i="12"/>
  <c r="F1774" i="14"/>
  <c r="AB1974" i="12"/>
  <c r="C1774" i="14" s="1"/>
  <c r="C1774" i="15" s="1"/>
  <c r="E924" i="14"/>
  <c r="N924" i="14"/>
  <c r="I451" i="14"/>
  <c r="H451" i="14"/>
  <c r="O1286" i="12"/>
  <c r="M1287" i="12"/>
  <c r="N1287" i="12" s="1"/>
  <c r="O1457" i="12"/>
  <c r="M1458" i="12"/>
  <c r="N1458" i="12" s="1"/>
  <c r="F452" i="14"/>
  <c r="AB525" i="12"/>
  <c r="M2262" i="12"/>
  <c r="N2262" i="12" s="1"/>
  <c r="O2261" i="12"/>
  <c r="AB1059" i="12"/>
  <c r="C924" i="14" s="1"/>
  <c r="C924" i="15" s="1"/>
  <c r="Y2697" i="12"/>
  <c r="D2464" i="14" s="1"/>
  <c r="G2698" i="12"/>
  <c r="Y2698" i="12" s="1"/>
  <c r="G2459" i="12"/>
  <c r="Y2459" i="12" s="1"/>
  <c r="D1411" i="14"/>
  <c r="D1410" i="14"/>
  <c r="E1580" i="12"/>
  <c r="G1580" i="12" s="1"/>
  <c r="G1251" i="12"/>
  <c r="Y1251" i="12" s="1"/>
  <c r="D1103" i="14" s="1"/>
  <c r="D2465" i="14"/>
  <c r="D2235" i="14"/>
  <c r="B1665" i="15"/>
  <c r="B1666" i="14"/>
  <c r="D1620" i="14"/>
  <c r="B2073" i="14"/>
  <c r="B2072" i="15"/>
  <c r="D2234" i="14"/>
  <c r="D2016" i="14"/>
  <c r="B2519" i="14"/>
  <c r="B2518" i="15"/>
  <c r="B1483" i="15"/>
  <c r="B1484" i="14"/>
  <c r="G1095" i="12"/>
  <c r="G2011" i="12"/>
  <c r="G1806" i="12"/>
  <c r="G2230" i="12"/>
  <c r="D1810" i="14"/>
  <c r="B1861" i="14"/>
  <c r="B1860" i="15"/>
  <c r="D959" i="14"/>
  <c r="B2287" i="14"/>
  <c r="B2286" i="15"/>
  <c r="E1425" i="12"/>
  <c r="Y1424" i="12"/>
  <c r="E2699" i="12"/>
  <c r="E1252" i="12"/>
  <c r="E2460" i="12"/>
  <c r="G2460" i="12" s="1"/>
  <c r="Y2460" i="12" s="1"/>
  <c r="B1311" i="15"/>
  <c r="B1312" i="14"/>
  <c r="J1485" i="14" l="1"/>
  <c r="A1486" i="14"/>
  <c r="I575" i="14"/>
  <c r="H575" i="14"/>
  <c r="J1867" i="14"/>
  <c r="A1868" i="14"/>
  <c r="I672" i="14"/>
  <c r="H672" i="14"/>
  <c r="J1671" i="14"/>
  <c r="A1672" i="14"/>
  <c r="J2290" i="14"/>
  <c r="A2291" i="14"/>
  <c r="H661" i="12"/>
  <c r="AB660" i="12"/>
  <c r="C576" i="14" s="1"/>
  <c r="C576" i="15" s="1"/>
  <c r="E576" i="14"/>
  <c r="N576" i="14"/>
  <c r="F673" i="14"/>
  <c r="J2524" i="14"/>
  <c r="A2525" i="14"/>
  <c r="E784" i="12"/>
  <c r="Y783" i="12"/>
  <c r="Z776" i="12"/>
  <c r="AB776" i="12" s="1"/>
  <c r="C673" i="14" s="1"/>
  <c r="C673" i="15" s="1"/>
  <c r="P776" i="12"/>
  <c r="AC776" i="12" s="1"/>
  <c r="K673" i="14" s="1"/>
  <c r="D673" i="15" s="1"/>
  <c r="F777" i="12"/>
  <c r="AA2193" i="12"/>
  <c r="F1980" i="14" s="1"/>
  <c r="H2193" i="12"/>
  <c r="AB2192" i="12"/>
  <c r="C1979" i="14" s="1"/>
  <c r="C1979" i="15" s="1"/>
  <c r="E1979" i="14"/>
  <c r="N1979" i="14"/>
  <c r="H930" i="12"/>
  <c r="F810" i="14"/>
  <c r="I808" i="14"/>
  <c r="I809" i="14"/>
  <c r="H808" i="14"/>
  <c r="H809" i="14"/>
  <c r="F1779" i="12"/>
  <c r="P1778" i="12"/>
  <c r="AC1778" i="12" s="1"/>
  <c r="K1593" i="14" s="1"/>
  <c r="D1593" i="15" s="1"/>
  <c r="Z1778" i="12"/>
  <c r="I1067" i="14"/>
  <c r="H1067" i="14"/>
  <c r="H1975" i="12"/>
  <c r="Z1975" i="12" s="1"/>
  <c r="P1216" i="12"/>
  <c r="AC1216" i="12" s="1"/>
  <c r="K1068" i="14" s="1"/>
  <c r="D1068" i="15" s="1"/>
  <c r="F1217" i="12"/>
  <c r="AA1217" i="12" s="1"/>
  <c r="F1069" i="14" s="1"/>
  <c r="Z1216" i="12"/>
  <c r="O2262" i="12"/>
  <c r="M2263" i="12"/>
  <c r="N2263" i="12" s="1"/>
  <c r="C452" i="14"/>
  <c r="O1458" i="12"/>
  <c r="M1459" i="12"/>
  <c r="N1459" i="12" s="1"/>
  <c r="O1287" i="12"/>
  <c r="M1288" i="12"/>
  <c r="N1288" i="12" s="1"/>
  <c r="H924" i="14"/>
  <c r="I924" i="14"/>
  <c r="M1636" i="12"/>
  <c r="N1636" i="12" s="1"/>
  <c r="O1635" i="12"/>
  <c r="N452" i="14"/>
  <c r="E452" i="14"/>
  <c r="I2197" i="14"/>
  <c r="H2197" i="14"/>
  <c r="Z2662" i="12"/>
  <c r="F2663" i="12"/>
  <c r="P2662" i="12"/>
  <c r="AC2662" i="12" s="1"/>
  <c r="K2429" i="14" s="1"/>
  <c r="D2429" i="15" s="1"/>
  <c r="M2733" i="12"/>
  <c r="N2733" i="12" s="1"/>
  <c r="O2732" i="12"/>
  <c r="F1565" i="12"/>
  <c r="P1564" i="12"/>
  <c r="AC1564" i="12" s="1"/>
  <c r="K1396" i="14" s="1"/>
  <c r="D1396" i="15" s="1"/>
  <c r="Z1564" i="12"/>
  <c r="M2047" i="12"/>
  <c r="N2047" i="12" s="1"/>
  <c r="O2046" i="12"/>
  <c r="E1774" i="14"/>
  <c r="N1774" i="14"/>
  <c r="M1837" i="12"/>
  <c r="N1837" i="12" s="1"/>
  <c r="O1836" i="12"/>
  <c r="N1230" i="14"/>
  <c r="E1230" i="14"/>
  <c r="AB1389" i="12"/>
  <c r="C1230" i="14" s="1"/>
  <c r="C1230" i="15" s="1"/>
  <c r="F1061" i="12"/>
  <c r="AA1061" i="12" s="1"/>
  <c r="F926" i="14" s="1"/>
  <c r="Z1060" i="12"/>
  <c r="P1060" i="12"/>
  <c r="AC1060" i="12" s="1"/>
  <c r="K925" i="14" s="1"/>
  <c r="D925" i="15" s="1"/>
  <c r="H526" i="12"/>
  <c r="AA526" i="12"/>
  <c r="M2494" i="12"/>
  <c r="N2494" i="12" s="1"/>
  <c r="O2493" i="12"/>
  <c r="F2423" i="12"/>
  <c r="P2422" i="12"/>
  <c r="AC2422" i="12" s="1"/>
  <c r="K2198" i="14" s="1"/>
  <c r="D2198" i="15" s="1"/>
  <c r="Z2422" i="12"/>
  <c r="A2071" i="14"/>
  <c r="J2070" i="14"/>
  <c r="I1395" i="14"/>
  <c r="H1395" i="14"/>
  <c r="F1976" i="12"/>
  <c r="H1390" i="12"/>
  <c r="E1581" i="12"/>
  <c r="Y1580" i="12"/>
  <c r="B1313" i="14"/>
  <c r="B1312" i="15"/>
  <c r="E2461" i="12"/>
  <c r="B2288" i="14"/>
  <c r="B2287" i="15"/>
  <c r="D1265" i="14"/>
  <c r="E2231" i="12"/>
  <c r="Y2230" i="12"/>
  <c r="E1807" i="12"/>
  <c r="G1807" i="12" s="1"/>
  <c r="Y1807" i="12" s="1"/>
  <c r="Y1806" i="12"/>
  <c r="E1096" i="12"/>
  <c r="Y1095" i="12"/>
  <c r="B1485" i="14"/>
  <c r="B1484" i="15"/>
  <c r="G1252" i="12"/>
  <c r="G2699" i="12"/>
  <c r="G1425" i="12"/>
  <c r="D2236" i="14"/>
  <c r="B1861" i="15"/>
  <c r="B1862" i="14"/>
  <c r="E2012" i="12"/>
  <c r="Y2011" i="12"/>
  <c r="B2519" i="15"/>
  <c r="B2520" i="14"/>
  <c r="B2074" i="14"/>
  <c r="B2073" i="15"/>
  <c r="B1667" i="14"/>
  <c r="B1666" i="15"/>
  <c r="P1975" i="12" l="1"/>
  <c r="AC1975" i="12" s="1"/>
  <c r="K1775" i="14" s="1"/>
  <c r="D1775" i="15" s="1"/>
  <c r="D680" i="14"/>
  <c r="J1672" i="14"/>
  <c r="A1673" i="14"/>
  <c r="N673" i="14"/>
  <c r="E673" i="14"/>
  <c r="I576" i="14"/>
  <c r="H576" i="14"/>
  <c r="H777" i="12"/>
  <c r="AA777" i="12"/>
  <c r="G784" i="12"/>
  <c r="P661" i="12"/>
  <c r="AC661" i="12" s="1"/>
  <c r="K577" i="14" s="1"/>
  <c r="D577" i="15" s="1"/>
  <c r="F662" i="12"/>
  <c r="H662" i="12"/>
  <c r="Z661" i="12"/>
  <c r="J1868" i="14"/>
  <c r="A1869" i="14"/>
  <c r="A1487" i="14"/>
  <c r="J1486" i="14"/>
  <c r="J2525" i="14"/>
  <c r="A2526" i="14"/>
  <c r="A2292" i="14"/>
  <c r="J2291" i="14"/>
  <c r="Z930" i="12"/>
  <c r="P930" i="12"/>
  <c r="AC930" i="12" s="1"/>
  <c r="K810" i="14" s="1"/>
  <c r="D810" i="15" s="1"/>
  <c r="F931" i="12"/>
  <c r="AA931" i="12" s="1"/>
  <c r="H1979" i="14"/>
  <c r="I1979" i="14"/>
  <c r="Z2193" i="12"/>
  <c r="F2194" i="12"/>
  <c r="P2193" i="12"/>
  <c r="AC2193" i="12" s="1"/>
  <c r="K1980" i="14" s="1"/>
  <c r="D1980" i="15" s="1"/>
  <c r="E1593" i="14"/>
  <c r="AB1778" i="12"/>
  <c r="C1593" i="14" s="1"/>
  <c r="C1593" i="15" s="1"/>
  <c r="N1593" i="14"/>
  <c r="AA1779" i="12"/>
  <c r="F1594" i="14" s="1"/>
  <c r="H1779" i="12"/>
  <c r="N1068" i="14"/>
  <c r="E1068" i="14"/>
  <c r="AB1216" i="12"/>
  <c r="C1068" i="14" s="1"/>
  <c r="C1068" i="15" s="1"/>
  <c r="H1217" i="12"/>
  <c r="M2048" i="12"/>
  <c r="N2048" i="12" s="1"/>
  <c r="O2047" i="12"/>
  <c r="O1459" i="12"/>
  <c r="M1460" i="12"/>
  <c r="N1460" i="12" s="1"/>
  <c r="P1390" i="12"/>
  <c r="AC1390" i="12" s="1"/>
  <c r="K1231" i="14" s="1"/>
  <c r="D1231" i="15" s="1"/>
  <c r="Z1390" i="12"/>
  <c r="F1391" i="12"/>
  <c r="AA1391" i="12" s="1"/>
  <c r="F1232" i="14" s="1"/>
  <c r="AB2422" i="12"/>
  <c r="C2198" i="14" s="1"/>
  <c r="C2198" i="15" s="1"/>
  <c r="E2198" i="14"/>
  <c r="N2198" i="14"/>
  <c r="AA2423" i="12"/>
  <c r="H2423" i="12"/>
  <c r="O2494" i="12"/>
  <c r="M2495" i="12"/>
  <c r="N2495" i="12" s="1"/>
  <c r="Z526" i="12"/>
  <c r="F527" i="12"/>
  <c r="P526" i="12"/>
  <c r="AC526" i="12" s="1"/>
  <c r="K453" i="14" s="1"/>
  <c r="D453" i="15" s="1"/>
  <c r="H1230" i="14"/>
  <c r="I1230" i="14"/>
  <c r="N2429" i="14"/>
  <c r="AB2662" i="12"/>
  <c r="C2429" i="14" s="1"/>
  <c r="C2429" i="15" s="1"/>
  <c r="E2429" i="14"/>
  <c r="M1637" i="12"/>
  <c r="N1637" i="12" s="1"/>
  <c r="O1636" i="12"/>
  <c r="M1289" i="12"/>
  <c r="N1289" i="12" s="1"/>
  <c r="O1288" i="12"/>
  <c r="C452" i="15"/>
  <c r="AA1976" i="12"/>
  <c r="F1776" i="14" s="1"/>
  <c r="H1976" i="12"/>
  <c r="AB1975" i="12"/>
  <c r="C1775" i="14" s="1"/>
  <c r="C1775" i="15" s="1"/>
  <c r="N1775" i="14"/>
  <c r="E1775" i="14"/>
  <c r="J2071" i="14"/>
  <c r="A2072" i="14"/>
  <c r="F453" i="14"/>
  <c r="AB526" i="12"/>
  <c r="E925" i="14"/>
  <c r="N925" i="14"/>
  <c r="AB1060" i="12"/>
  <c r="C925" i="14" s="1"/>
  <c r="C925" i="15" s="1"/>
  <c r="M1838" i="12"/>
  <c r="N1838" i="12" s="1"/>
  <c r="O1837" i="12"/>
  <c r="I1774" i="14"/>
  <c r="H1774" i="14"/>
  <c r="N1396" i="14"/>
  <c r="E1396" i="14"/>
  <c r="AB1564" i="12"/>
  <c r="C1396" i="14" s="1"/>
  <c r="C1396" i="15" s="1"/>
  <c r="AA1565" i="12"/>
  <c r="F1397" i="14" s="1"/>
  <c r="H1565" i="12"/>
  <c r="M2734" i="12"/>
  <c r="N2734" i="12" s="1"/>
  <c r="O2733" i="12"/>
  <c r="AA2663" i="12"/>
  <c r="H2663" i="12"/>
  <c r="I452" i="14"/>
  <c r="H452" i="14"/>
  <c r="O2263" i="12"/>
  <c r="M2264" i="12"/>
  <c r="N2264" i="12" s="1"/>
  <c r="H1061" i="12"/>
  <c r="G2461" i="12"/>
  <c r="Y2461" i="12" s="1"/>
  <c r="D2237" i="14" s="1"/>
  <c r="G2012" i="12"/>
  <c r="Y2012" i="12" s="1"/>
  <c r="D1812" i="14" s="1"/>
  <c r="G1581" i="12"/>
  <c r="D1412" i="14"/>
  <c r="G1096" i="12"/>
  <c r="Y1096" i="12" s="1"/>
  <c r="D961" i="14" s="1"/>
  <c r="B1668" i="14"/>
  <c r="B1667" i="15"/>
  <c r="B2075" i="14"/>
  <c r="B2074" i="15"/>
  <c r="B2520" i="15"/>
  <c r="B2521" i="14"/>
  <c r="D1811" i="14"/>
  <c r="E1426" i="12"/>
  <c r="G1426" i="12" s="1"/>
  <c r="Y1425" i="12"/>
  <c r="E1808" i="12"/>
  <c r="G1808" i="12" s="1"/>
  <c r="Y1808" i="12" s="1"/>
  <c r="B2288" i="15"/>
  <c r="B2289" i="14"/>
  <c r="G2231" i="12"/>
  <c r="E2013" i="12"/>
  <c r="B1862" i="15"/>
  <c r="B1863" i="14"/>
  <c r="E2700" i="12"/>
  <c r="Y2699" i="12"/>
  <c r="E1253" i="12"/>
  <c r="Y1252" i="12"/>
  <c r="B1485" i="15"/>
  <c r="B1486" i="14"/>
  <c r="D960" i="14"/>
  <c r="D1621" i="14"/>
  <c r="D1622" i="14"/>
  <c r="D2017" i="14"/>
  <c r="B1313" i="15"/>
  <c r="B1314" i="14"/>
  <c r="J1487" i="14" l="1"/>
  <c r="A1488" i="14"/>
  <c r="Y784" i="12"/>
  <c r="E785" i="12"/>
  <c r="A2527" i="14"/>
  <c r="J2526" i="14"/>
  <c r="A1870" i="14"/>
  <c r="J1869" i="14"/>
  <c r="AA662" i="12"/>
  <c r="F674" i="14"/>
  <c r="AB777" i="12"/>
  <c r="C674" i="14" s="1"/>
  <c r="C674" i="15" s="1"/>
  <c r="H673" i="14"/>
  <c r="I673" i="14"/>
  <c r="E2462" i="12"/>
  <c r="E1097" i="12"/>
  <c r="P777" i="12"/>
  <c r="AC777" i="12" s="1"/>
  <c r="K674" i="14" s="1"/>
  <c r="D674" i="15" s="1"/>
  <c r="F778" i="12"/>
  <c r="AA778" i="12" s="1"/>
  <c r="Z777" i="12"/>
  <c r="J2292" i="14"/>
  <c r="A2293" i="14"/>
  <c r="Z662" i="12"/>
  <c r="F663" i="12"/>
  <c r="P662" i="12"/>
  <c r="AC662" i="12" s="1"/>
  <c r="K578" i="14" s="1"/>
  <c r="D578" i="15" s="1"/>
  <c r="H931" i="12"/>
  <c r="Z931" i="12" s="1"/>
  <c r="E577" i="14"/>
  <c r="AB661" i="12"/>
  <c r="C577" i="14" s="1"/>
  <c r="N577" i="14"/>
  <c r="J1673" i="14"/>
  <c r="A1674" i="14"/>
  <c r="N811" i="14"/>
  <c r="E811" i="14"/>
  <c r="AA2194" i="12"/>
  <c r="H2194" i="12"/>
  <c r="F811" i="14"/>
  <c r="AB931" i="12"/>
  <c r="C811" i="14" s="1"/>
  <c r="C811" i="15" s="1"/>
  <c r="E810" i="14"/>
  <c r="N810" i="14"/>
  <c r="AB930" i="12"/>
  <c r="C810" i="14" s="1"/>
  <c r="C810" i="15" s="1"/>
  <c r="N1980" i="14"/>
  <c r="AB2193" i="12"/>
  <c r="C1980" i="14" s="1"/>
  <c r="C1980" i="15" s="1"/>
  <c r="E1980" i="14"/>
  <c r="F932" i="12"/>
  <c r="AA932" i="12" s="1"/>
  <c r="P931" i="12"/>
  <c r="AC931" i="12" s="1"/>
  <c r="K811" i="14" s="1"/>
  <c r="D811" i="15" s="1"/>
  <c r="H932" i="12"/>
  <c r="Z932" i="12" s="1"/>
  <c r="Z1779" i="12"/>
  <c r="F1780" i="12"/>
  <c r="P1779" i="12"/>
  <c r="AC1779" i="12" s="1"/>
  <c r="K1594" i="14" s="1"/>
  <c r="D1594" i="15" s="1"/>
  <c r="I1593" i="14"/>
  <c r="H1593" i="14"/>
  <c r="Z1217" i="12"/>
  <c r="P1217" i="12"/>
  <c r="AC1217" i="12" s="1"/>
  <c r="K1069" i="14" s="1"/>
  <c r="D1069" i="15" s="1"/>
  <c r="F1218" i="12"/>
  <c r="AA1218" i="12" s="1"/>
  <c r="F1070" i="14" s="1"/>
  <c r="H1068" i="14"/>
  <c r="I1068" i="14"/>
  <c r="F1062" i="12"/>
  <c r="AA1062" i="12" s="1"/>
  <c r="F927" i="14" s="1"/>
  <c r="Z1061" i="12"/>
  <c r="P1061" i="12"/>
  <c r="AC1061" i="12" s="1"/>
  <c r="K926" i="14" s="1"/>
  <c r="D926" i="15" s="1"/>
  <c r="F2664" i="12"/>
  <c r="AA2664" i="12" s="1"/>
  <c r="F2431" i="14" s="1"/>
  <c r="P2663" i="12"/>
  <c r="AC2663" i="12" s="1"/>
  <c r="K2430" i="14" s="1"/>
  <c r="D2430" i="15" s="1"/>
  <c r="Z2663" i="12"/>
  <c r="Z1565" i="12"/>
  <c r="F1566" i="12"/>
  <c r="P1565" i="12"/>
  <c r="AC1565" i="12" s="1"/>
  <c r="K1397" i="14" s="1"/>
  <c r="D1397" i="15" s="1"/>
  <c r="O1838" i="12"/>
  <c r="M1839" i="12"/>
  <c r="N1839" i="12" s="1"/>
  <c r="F1977" i="12"/>
  <c r="Z1976" i="12"/>
  <c r="P1976" i="12"/>
  <c r="AC1976" i="12" s="1"/>
  <c r="K1776" i="14" s="1"/>
  <c r="D1776" i="15" s="1"/>
  <c r="I2429" i="14"/>
  <c r="H2429" i="14"/>
  <c r="H527" i="12"/>
  <c r="AA527" i="12"/>
  <c r="O2495" i="12"/>
  <c r="M2496" i="12"/>
  <c r="N2496" i="12" s="1"/>
  <c r="F2424" i="12"/>
  <c r="P2423" i="12"/>
  <c r="AC2423" i="12" s="1"/>
  <c r="K2199" i="14" s="1"/>
  <c r="D2199" i="15" s="1"/>
  <c r="Z2423" i="12"/>
  <c r="M2049" i="12"/>
  <c r="N2049" i="12" s="1"/>
  <c r="O2048" i="12"/>
  <c r="O2264" i="12"/>
  <c r="M2265" i="12"/>
  <c r="N2265" i="12" s="1"/>
  <c r="F2430" i="14"/>
  <c r="AB2663" i="12"/>
  <c r="C2430" i="14" s="1"/>
  <c r="C2430" i="15" s="1"/>
  <c r="O2734" i="12"/>
  <c r="M2735" i="12"/>
  <c r="N2735" i="12" s="1"/>
  <c r="I1396" i="14"/>
  <c r="H1396" i="14"/>
  <c r="I925" i="14"/>
  <c r="H925" i="14"/>
  <c r="C453" i="14"/>
  <c r="J2072" i="14"/>
  <c r="A2073" i="14"/>
  <c r="I1775" i="14"/>
  <c r="H1775" i="14"/>
  <c r="M1290" i="12"/>
  <c r="N1290" i="12" s="1"/>
  <c r="O1289" i="12"/>
  <c r="M1638" i="12"/>
  <c r="N1638" i="12" s="1"/>
  <c r="O1637" i="12"/>
  <c r="N453" i="14"/>
  <c r="E453" i="14"/>
  <c r="F2199" i="14"/>
  <c r="AB2423" i="12"/>
  <c r="C2199" i="14" s="1"/>
  <c r="C2199" i="15" s="1"/>
  <c r="I2198" i="14"/>
  <c r="H2198" i="14"/>
  <c r="N1231" i="14"/>
  <c r="E1231" i="14"/>
  <c r="AB1390" i="12"/>
  <c r="C1231" i="14" s="1"/>
  <c r="C1231" i="15" s="1"/>
  <c r="O1460" i="12"/>
  <c r="M1461" i="12"/>
  <c r="N1461" i="12" s="1"/>
  <c r="H1391" i="12"/>
  <c r="C577" i="15"/>
  <c r="G2700" i="12"/>
  <c r="E2701" i="12" s="1"/>
  <c r="G2462" i="12"/>
  <c r="E2463" i="12" s="1"/>
  <c r="G2463" i="12" s="1"/>
  <c r="Y2463" i="12" s="1"/>
  <c r="E1582" i="12"/>
  <c r="G1582" i="12" s="1"/>
  <c r="Y1582" i="12" s="1"/>
  <c r="Y1581" i="12"/>
  <c r="G1253" i="12"/>
  <c r="Y1253" i="12" s="1"/>
  <c r="D1105" i="14" s="1"/>
  <c r="B1314" i="15"/>
  <c r="P42" i="20"/>
  <c r="B1863" i="15"/>
  <c r="B1864" i="14"/>
  <c r="D1623" i="14"/>
  <c r="E1809" i="12"/>
  <c r="E1427" i="12"/>
  <c r="B2521" i="15"/>
  <c r="B2522" i="14"/>
  <c r="Y1426" i="12"/>
  <c r="B1487" i="14"/>
  <c r="B1486" i="15"/>
  <c r="D1104" i="14"/>
  <c r="D2466" i="14"/>
  <c r="E2232" i="12"/>
  <c r="Y2231" i="12"/>
  <c r="B2290" i="14"/>
  <c r="B2289" i="15"/>
  <c r="D1266" i="14"/>
  <c r="B2076" i="14"/>
  <c r="B2075" i="15"/>
  <c r="B1669" i="14"/>
  <c r="B1668" i="15"/>
  <c r="G1097" i="12"/>
  <c r="G2013" i="12"/>
  <c r="F675" i="14" l="1"/>
  <c r="G785" i="12"/>
  <c r="AA663" i="12"/>
  <c r="F579" i="14" s="1"/>
  <c r="G579" i="14" s="1"/>
  <c r="H663" i="12"/>
  <c r="N674" i="14"/>
  <c r="E674" i="14"/>
  <c r="A1871" i="14"/>
  <c r="J1870" i="14"/>
  <c r="D681" i="14"/>
  <c r="A1675" i="14"/>
  <c r="J1674" i="14"/>
  <c r="H578" i="14"/>
  <c r="H577" i="14"/>
  <c r="I577" i="14"/>
  <c r="E578" i="14"/>
  <c r="I578" i="14" s="1"/>
  <c r="N578" i="14"/>
  <c r="F664" i="12"/>
  <c r="A1489" i="14"/>
  <c r="J1488" i="14"/>
  <c r="A2294" i="14"/>
  <c r="J2293" i="14"/>
  <c r="H778" i="12"/>
  <c r="F578" i="14"/>
  <c r="AB662" i="12"/>
  <c r="C578" i="14" s="1"/>
  <c r="C578" i="15" s="1"/>
  <c r="AA664" i="12"/>
  <c r="J8" i="6" s="1"/>
  <c r="J10" i="6" s="1"/>
  <c r="J2527" i="14"/>
  <c r="A2528" i="14"/>
  <c r="F933" i="12"/>
  <c r="AA933" i="12" s="1"/>
  <c r="H933" i="12"/>
  <c r="P932" i="12"/>
  <c r="AC932" i="12" s="1"/>
  <c r="K812" i="14" s="1"/>
  <c r="D812" i="15" s="1"/>
  <c r="Z933" i="12"/>
  <c r="AB932" i="12"/>
  <c r="C812" i="14" s="1"/>
  <c r="C812" i="15" s="1"/>
  <c r="F812" i="14"/>
  <c r="H810" i="14"/>
  <c r="I810" i="14"/>
  <c r="I811" i="14"/>
  <c r="H811" i="14"/>
  <c r="F1981" i="14"/>
  <c r="N812" i="14"/>
  <c r="E812" i="14"/>
  <c r="I812" i="14" s="1"/>
  <c r="H1980" i="14"/>
  <c r="I1980" i="14"/>
  <c r="Z2194" i="12"/>
  <c r="F2195" i="12"/>
  <c r="AA2195" i="12" s="1"/>
  <c r="F1982" i="14" s="1"/>
  <c r="P2194" i="12"/>
  <c r="AC2194" i="12" s="1"/>
  <c r="K1981" i="14" s="1"/>
  <c r="D1981" i="15" s="1"/>
  <c r="E1594" i="14"/>
  <c r="N1594" i="14"/>
  <c r="AB1779" i="12"/>
  <c r="C1594" i="14" s="1"/>
  <c r="C1594" i="15" s="1"/>
  <c r="H1218" i="12"/>
  <c r="AA1780" i="12"/>
  <c r="F1595" i="14" s="1"/>
  <c r="H1780" i="12"/>
  <c r="H2664" i="12"/>
  <c r="Z1218" i="12"/>
  <c r="P1218" i="12"/>
  <c r="AC1218" i="12" s="1"/>
  <c r="K1070" i="14" s="1"/>
  <c r="D1070" i="15" s="1"/>
  <c r="F1219" i="12"/>
  <c r="N1069" i="14"/>
  <c r="E1069" i="14"/>
  <c r="AB1217" i="12"/>
  <c r="C1069" i="14" s="1"/>
  <c r="C1069" i="15" s="1"/>
  <c r="H1231" i="14"/>
  <c r="I1231" i="14"/>
  <c r="H453" i="14"/>
  <c r="I453" i="14"/>
  <c r="J2073" i="14"/>
  <c r="A2074" i="14"/>
  <c r="O2735" i="12"/>
  <c r="M2736" i="12"/>
  <c r="N2736" i="12" s="1"/>
  <c r="M2266" i="12"/>
  <c r="N2266" i="12" s="1"/>
  <c r="O2265" i="12"/>
  <c r="E2199" i="14"/>
  <c r="N2199" i="14"/>
  <c r="H2424" i="12"/>
  <c r="AA2424" i="12"/>
  <c r="F2200" i="14" s="1"/>
  <c r="F528" i="12"/>
  <c r="P527" i="12"/>
  <c r="AC527" i="12" s="1"/>
  <c r="K454" i="14" s="1"/>
  <c r="D454" i="15" s="1"/>
  <c r="Z527" i="12"/>
  <c r="N1776" i="14"/>
  <c r="AB1976" i="12"/>
  <c r="C1776" i="14" s="1"/>
  <c r="C1776" i="15" s="1"/>
  <c r="E1776" i="14"/>
  <c r="O1839" i="12"/>
  <c r="M1840" i="12"/>
  <c r="N1840" i="12" s="1"/>
  <c r="H1566" i="12"/>
  <c r="AA1566" i="12"/>
  <c r="F1398" i="14" s="1"/>
  <c r="F2665" i="12"/>
  <c r="P2664" i="12"/>
  <c r="AC2664" i="12" s="1"/>
  <c r="K2431" i="14" s="1"/>
  <c r="D2431" i="15" s="1"/>
  <c r="Z2664" i="12"/>
  <c r="F1392" i="12"/>
  <c r="AA1392" i="12" s="1"/>
  <c r="P1391" i="12"/>
  <c r="AC1391" i="12" s="1"/>
  <c r="K1232" i="14" s="1"/>
  <c r="D1232" i="15" s="1"/>
  <c r="Z1391" i="12"/>
  <c r="O1461" i="12"/>
  <c r="M1462" i="12"/>
  <c r="N1462" i="12" s="1"/>
  <c r="M1639" i="12"/>
  <c r="N1639" i="12" s="1"/>
  <c r="O1638" i="12"/>
  <c r="M1291" i="12"/>
  <c r="M1292" i="12" s="1"/>
  <c r="O1290" i="12"/>
  <c r="C453" i="15"/>
  <c r="O2049" i="12"/>
  <c r="M2050" i="12"/>
  <c r="N2050" i="12" s="1"/>
  <c r="O2496" i="12"/>
  <c r="M2497" i="12"/>
  <c r="N2497" i="12" s="1"/>
  <c r="F454" i="14"/>
  <c r="AB527" i="12"/>
  <c r="AA1977" i="12"/>
  <c r="H1977" i="12"/>
  <c r="N1397" i="14"/>
  <c r="AB1565" i="12"/>
  <c r="C1397" i="14" s="1"/>
  <c r="C1397" i="15" s="1"/>
  <c r="E1397" i="14"/>
  <c r="E2430" i="14"/>
  <c r="N2430" i="14"/>
  <c r="N926" i="14"/>
  <c r="E926" i="14"/>
  <c r="AB1061" i="12"/>
  <c r="C926" i="14" s="1"/>
  <c r="C926" i="15" s="1"/>
  <c r="H1062" i="12"/>
  <c r="E1254" i="12"/>
  <c r="Y2462" i="12"/>
  <c r="D2238" i="14" s="1"/>
  <c r="G2701" i="12"/>
  <c r="Y2701" i="12" s="1"/>
  <c r="D2468" i="14" s="1"/>
  <c r="Y2700" i="12"/>
  <c r="D2467" i="14" s="1"/>
  <c r="G2232" i="12"/>
  <c r="Y2232" i="12" s="1"/>
  <c r="G1809" i="12"/>
  <c r="E1810" i="12" s="1"/>
  <c r="G1810" i="12" s="1"/>
  <c r="Y1810" i="12" s="1"/>
  <c r="D1414" i="14"/>
  <c r="D1413" i="14"/>
  <c r="E1583" i="12"/>
  <c r="G1583" i="12" s="1"/>
  <c r="G1427" i="12"/>
  <c r="Y1427" i="12" s="1"/>
  <c r="D1268" i="14" s="1"/>
  <c r="D2239" i="14"/>
  <c r="E2014" i="12"/>
  <c r="Y2013" i="12"/>
  <c r="B2077" i="14"/>
  <c r="B2076" i="15"/>
  <c r="E1098" i="12"/>
  <c r="Y1097" i="12"/>
  <c r="D2018" i="14"/>
  <c r="E42" i="20"/>
  <c r="N42" i="20"/>
  <c r="I42" i="20"/>
  <c r="L42" i="20"/>
  <c r="G42" i="20"/>
  <c r="C42" i="20"/>
  <c r="F42" i="20"/>
  <c r="D42" i="20"/>
  <c r="J42" i="20"/>
  <c r="B2522" i="15"/>
  <c r="B2523" i="14"/>
  <c r="G1254" i="12"/>
  <c r="B1670" i="14"/>
  <c r="B1669" i="15"/>
  <c r="B2291" i="14"/>
  <c r="B2290" i="15"/>
  <c r="D2019" i="14"/>
  <c r="E2233" i="12"/>
  <c r="G2233" i="12" s="1"/>
  <c r="Y2233" i="12" s="1"/>
  <c r="B1487" i="15"/>
  <c r="B1488" i="14"/>
  <c r="D1267" i="14"/>
  <c r="B1865" i="14"/>
  <c r="B1864" i="15"/>
  <c r="E2702" i="12"/>
  <c r="E2464" i="12"/>
  <c r="J2528" i="14" l="1"/>
  <c r="A2529" i="14"/>
  <c r="G527" i="14"/>
  <c r="G487" i="14"/>
  <c r="G485" i="14"/>
  <c r="G550" i="14"/>
  <c r="G507" i="14"/>
  <c r="G568" i="14"/>
  <c r="G478" i="14"/>
  <c r="G539" i="14"/>
  <c r="G499" i="14"/>
  <c r="G498" i="14"/>
  <c r="G562" i="14"/>
  <c r="G517" i="14"/>
  <c r="G503" i="14"/>
  <c r="G489" i="14"/>
  <c r="G552" i="14"/>
  <c r="G522" i="14"/>
  <c r="G512" i="14"/>
  <c r="G575" i="14"/>
  <c r="G528" i="14"/>
  <c r="G529" i="14"/>
  <c r="G500" i="14"/>
  <c r="G564" i="14"/>
  <c r="G549" i="14"/>
  <c r="G523" i="14"/>
  <c r="G475" i="14"/>
  <c r="G541" i="14"/>
  <c r="G551" i="14"/>
  <c r="G570" i="14"/>
  <c r="G534" i="14"/>
  <c r="G577" i="14"/>
  <c r="G484" i="14"/>
  <c r="F580" i="14"/>
  <c r="G574" i="14"/>
  <c r="G547" i="14"/>
  <c r="G571" i="14"/>
  <c r="G524" i="14"/>
  <c r="G482" i="14"/>
  <c r="G544" i="14"/>
  <c r="G506" i="14"/>
  <c r="G501" i="14"/>
  <c r="G566" i="14"/>
  <c r="G520" i="14"/>
  <c r="G510" i="14"/>
  <c r="G492" i="14"/>
  <c r="G556" i="14"/>
  <c r="G530" i="14"/>
  <c r="G515" i="14"/>
  <c r="G573" i="14"/>
  <c r="G533" i="14"/>
  <c r="G538" i="14"/>
  <c r="G504" i="14"/>
  <c r="G569" i="14"/>
  <c r="G555" i="14"/>
  <c r="G525" i="14"/>
  <c r="G479" i="14"/>
  <c r="G545" i="14"/>
  <c r="G563" i="14"/>
  <c r="G516" i="14"/>
  <c r="G473" i="14"/>
  <c r="G476" i="14"/>
  <c r="G537" i="14"/>
  <c r="G493" i="14"/>
  <c r="G557" i="14"/>
  <c r="G553" i="14"/>
  <c r="G576" i="14"/>
  <c r="G472" i="14"/>
  <c r="G554" i="14"/>
  <c r="G526" i="14"/>
  <c r="G481" i="14"/>
  <c r="G502" i="14"/>
  <c r="H37" i="20" s="1"/>
  <c r="G536" i="14"/>
  <c r="G494" i="14"/>
  <c r="G558" i="14"/>
  <c r="G486" i="14"/>
  <c r="G514" i="14"/>
  <c r="G519" i="14"/>
  <c r="G497" i="14"/>
  <c r="G560" i="14"/>
  <c r="G540" i="14"/>
  <c r="G518" i="14"/>
  <c r="G474" i="14"/>
  <c r="G535" i="14"/>
  <c r="G543" i="14"/>
  <c r="G508" i="14"/>
  <c r="G572" i="14"/>
  <c r="G559" i="14"/>
  <c r="G531" i="14"/>
  <c r="G483" i="14"/>
  <c r="G548" i="14"/>
  <c r="G567" i="14"/>
  <c r="G521" i="14"/>
  <c r="G477" i="14"/>
  <c r="G480" i="14"/>
  <c r="G542" i="14"/>
  <c r="G496" i="14"/>
  <c r="G561" i="14"/>
  <c r="G578" i="14"/>
  <c r="G532" i="14"/>
  <c r="G491" i="14"/>
  <c r="G490" i="14"/>
  <c r="G509" i="14"/>
  <c r="G513" i="14"/>
  <c r="G488" i="14"/>
  <c r="G546" i="14"/>
  <c r="G565" i="14"/>
  <c r="G495" i="14"/>
  <c r="G511" i="14"/>
  <c r="G505" i="14"/>
  <c r="Y785" i="12"/>
  <c r="E786" i="12"/>
  <c r="H2195" i="12"/>
  <c r="F2196" i="12" s="1"/>
  <c r="P778" i="12"/>
  <c r="AC778" i="12" s="1"/>
  <c r="K675" i="14" s="1"/>
  <c r="D675" i="15" s="1"/>
  <c r="F779" i="12"/>
  <c r="AA779" i="12" s="1"/>
  <c r="H779" i="12"/>
  <c r="Z778" i="12"/>
  <c r="J1489" i="14"/>
  <c r="A1490" i="14"/>
  <c r="I674" i="14"/>
  <c r="H674" i="14"/>
  <c r="L665" i="12"/>
  <c r="L666" i="12" s="1"/>
  <c r="E665" i="12"/>
  <c r="A1676" i="14"/>
  <c r="J1675" i="14"/>
  <c r="P663" i="12"/>
  <c r="AC663" i="12" s="1"/>
  <c r="K579" i="14" s="1"/>
  <c r="D579" i="15" s="1"/>
  <c r="Z663" i="12"/>
  <c r="E1428" i="12"/>
  <c r="G786" i="12"/>
  <c r="E787" i="12" s="1"/>
  <c r="J2294" i="14"/>
  <c r="A2295" i="14"/>
  <c r="J1871" i="14"/>
  <c r="A1872" i="14"/>
  <c r="N1981" i="14"/>
  <c r="E1981" i="14"/>
  <c r="F813" i="14"/>
  <c r="AB933" i="12"/>
  <c r="C813" i="14" s="1"/>
  <c r="C813" i="15" s="1"/>
  <c r="H812" i="14"/>
  <c r="P2195" i="12"/>
  <c r="AC2195" i="12" s="1"/>
  <c r="K1982" i="14" s="1"/>
  <c r="D1982" i="15" s="1"/>
  <c r="Z2195" i="12"/>
  <c r="E813" i="14"/>
  <c r="N813" i="14"/>
  <c r="P933" i="12"/>
  <c r="AC933" i="12" s="1"/>
  <c r="K813" i="14" s="1"/>
  <c r="D813" i="15" s="1"/>
  <c r="F934" i="12"/>
  <c r="AA934" i="12" s="1"/>
  <c r="F814" i="14" s="1"/>
  <c r="AB2194" i="12"/>
  <c r="C1981" i="14" s="1"/>
  <c r="C1981" i="15" s="1"/>
  <c r="H1594" i="14"/>
  <c r="I1594" i="14"/>
  <c r="F1781" i="12"/>
  <c r="P1780" i="12"/>
  <c r="AC1780" i="12" s="1"/>
  <c r="K1595" i="14" s="1"/>
  <c r="D1595" i="15" s="1"/>
  <c r="Z1780" i="12"/>
  <c r="I1069" i="14"/>
  <c r="H1069" i="14"/>
  <c r="AA1219" i="12"/>
  <c r="F1071" i="14" s="1"/>
  <c r="H1219" i="12"/>
  <c r="N1070" i="14"/>
  <c r="E1070" i="14"/>
  <c r="AB1218" i="12"/>
  <c r="C1070" i="14" s="1"/>
  <c r="C1070" i="15" s="1"/>
  <c r="P1062" i="12"/>
  <c r="AC1062" i="12" s="1"/>
  <c r="K927" i="14" s="1"/>
  <c r="D927" i="15" s="1"/>
  <c r="F1063" i="12"/>
  <c r="AA1063" i="12" s="1"/>
  <c r="F928" i="14" s="1"/>
  <c r="Z1062" i="12"/>
  <c r="H926" i="14"/>
  <c r="I926" i="14"/>
  <c r="H1397" i="14"/>
  <c r="I1397" i="14"/>
  <c r="F1777" i="14"/>
  <c r="C454" i="14"/>
  <c r="O2497" i="12"/>
  <c r="M2498" i="12"/>
  <c r="N2498" i="12" s="1"/>
  <c r="M2051" i="12"/>
  <c r="N2051" i="12" s="1"/>
  <c r="O2050" i="12"/>
  <c r="O1639" i="12"/>
  <c r="M1640" i="12"/>
  <c r="N1640" i="12" s="1"/>
  <c r="E1232" i="14"/>
  <c r="AB1391" i="12"/>
  <c r="C1232" i="14" s="1"/>
  <c r="C1232" i="15" s="1"/>
  <c r="N1232" i="14"/>
  <c r="F1233" i="14"/>
  <c r="AB2664" i="12"/>
  <c r="C2431" i="14" s="1"/>
  <c r="C2431" i="15" s="1"/>
  <c r="E2431" i="14"/>
  <c r="N2431" i="14"/>
  <c r="H2665" i="12"/>
  <c r="AA2665" i="12"/>
  <c r="F2432" i="14" s="1"/>
  <c r="P1566" i="12"/>
  <c r="AC1566" i="12" s="1"/>
  <c r="K1398" i="14" s="1"/>
  <c r="D1398" i="15" s="1"/>
  <c r="Z1566" i="12"/>
  <c r="F1567" i="12"/>
  <c r="AA1567" i="12" s="1"/>
  <c r="F1399" i="14" s="1"/>
  <c r="O1840" i="12"/>
  <c r="M1841" i="12"/>
  <c r="N1841" i="12" s="1"/>
  <c r="H1776" i="14"/>
  <c r="I1776" i="14"/>
  <c r="H528" i="12"/>
  <c r="AA528" i="12"/>
  <c r="P2424" i="12"/>
  <c r="AC2424" i="12" s="1"/>
  <c r="K2200" i="14" s="1"/>
  <c r="D2200" i="15" s="1"/>
  <c r="Z2424" i="12"/>
  <c r="F2425" i="12"/>
  <c r="AA2425" i="12" s="1"/>
  <c r="F2201" i="14" s="1"/>
  <c r="H2199" i="14"/>
  <c r="I2199" i="14"/>
  <c r="O2266" i="12"/>
  <c r="M2267" i="12"/>
  <c r="N2267" i="12" s="1"/>
  <c r="H2430" i="14"/>
  <c r="I2430" i="14"/>
  <c r="F1978" i="12"/>
  <c r="AA1978" i="12" s="1"/>
  <c r="Z1977" i="12"/>
  <c r="P1977" i="12"/>
  <c r="AC1977" i="12" s="1"/>
  <c r="K1777" i="14" s="1"/>
  <c r="D1777" i="15" s="1"/>
  <c r="M1463" i="12"/>
  <c r="N1463" i="12" s="1"/>
  <c r="O1462" i="12"/>
  <c r="N454" i="14"/>
  <c r="E454" i="14"/>
  <c r="M2737" i="12"/>
  <c r="N2737" i="12" s="1"/>
  <c r="O2736" i="12"/>
  <c r="J2074" i="14"/>
  <c r="A2075" i="14"/>
  <c r="Y1809" i="12"/>
  <c r="D1624" i="14" s="1"/>
  <c r="H1567" i="12"/>
  <c r="F1568" i="12" s="1"/>
  <c r="N1291" i="12"/>
  <c r="O1291" i="12" s="1"/>
  <c r="H1392" i="12"/>
  <c r="Z1567" i="12"/>
  <c r="G2702" i="12"/>
  <c r="Y2702" i="12" s="1"/>
  <c r="D2469" i="14" s="1"/>
  <c r="G2464" i="12"/>
  <c r="Y2464" i="12" s="1"/>
  <c r="D2240" i="14" s="1"/>
  <c r="Y1583" i="12"/>
  <c r="E1584" i="12"/>
  <c r="G1428" i="12"/>
  <c r="Y1428" i="12" s="1"/>
  <c r="G1098" i="12"/>
  <c r="Y1098" i="12" s="1"/>
  <c r="D963" i="14" s="1"/>
  <c r="D1625" i="14"/>
  <c r="D1269" i="14"/>
  <c r="B1489" i="14"/>
  <c r="B1488" i="15"/>
  <c r="E2234" i="12"/>
  <c r="G2234" i="12" s="1"/>
  <c r="B2292" i="14"/>
  <c r="B2291" i="15"/>
  <c r="E1255" i="12"/>
  <c r="G1255" i="12" s="1"/>
  <c r="Y1255" i="12" s="1"/>
  <c r="Y1254" i="12"/>
  <c r="B2523" i="15"/>
  <c r="B2524" i="14"/>
  <c r="D962" i="14"/>
  <c r="G2014" i="12"/>
  <c r="E2465" i="12"/>
  <c r="B1866" i="14"/>
  <c r="B1865" i="15"/>
  <c r="E1811" i="12"/>
  <c r="D2020" i="14"/>
  <c r="B1671" i="14"/>
  <c r="B1670" i="15"/>
  <c r="B2078" i="14"/>
  <c r="B2077" i="15"/>
  <c r="D1813" i="14"/>
  <c r="J1872" i="14" l="1"/>
  <c r="A1873" i="14"/>
  <c r="J1490" i="14"/>
  <c r="A1491" i="14"/>
  <c r="J1676" i="14"/>
  <c r="A1677" i="14"/>
  <c r="F676" i="14"/>
  <c r="AB779" i="12"/>
  <c r="C676" i="14" s="1"/>
  <c r="C676" i="15" s="1"/>
  <c r="D682" i="14"/>
  <c r="P779" i="12"/>
  <c r="AC779" i="12" s="1"/>
  <c r="K676" i="14" s="1"/>
  <c r="D676" i="15" s="1"/>
  <c r="F780" i="12"/>
  <c r="E1099" i="12"/>
  <c r="Y786" i="12"/>
  <c r="D683" i="14" s="1"/>
  <c r="H1063" i="12"/>
  <c r="A2296" i="14"/>
  <c r="J2295" i="14"/>
  <c r="N579" i="14"/>
  <c r="N580" i="14" s="1"/>
  <c r="Z664" i="12"/>
  <c r="AB663" i="12"/>
  <c r="E579" i="14"/>
  <c r="N675" i="14"/>
  <c r="E675" i="14"/>
  <c r="AB778" i="12"/>
  <c r="C675" i="14" s="1"/>
  <c r="C675" i="15" s="1"/>
  <c r="A2530" i="14"/>
  <c r="J2529" i="14"/>
  <c r="H934" i="12"/>
  <c r="Z779" i="12"/>
  <c r="F935" i="12"/>
  <c r="P934" i="12"/>
  <c r="AC934" i="12" s="1"/>
  <c r="K814" i="14" s="1"/>
  <c r="D814" i="15" s="1"/>
  <c r="Z934" i="12"/>
  <c r="H813" i="14"/>
  <c r="I813" i="14"/>
  <c r="E1982" i="14"/>
  <c r="N1982" i="14"/>
  <c r="AB2195" i="12"/>
  <c r="C1982" i="14" s="1"/>
  <c r="C1982" i="15" s="1"/>
  <c r="H2196" i="12"/>
  <c r="AA2196" i="12"/>
  <c r="F1983" i="14" s="1"/>
  <c r="I1981" i="14"/>
  <c r="H1981" i="14"/>
  <c r="N1595" i="14"/>
  <c r="AB1780" i="12"/>
  <c r="C1595" i="14" s="1"/>
  <c r="C1595" i="15" s="1"/>
  <c r="E1595" i="14"/>
  <c r="AA1781" i="12"/>
  <c r="F1596" i="14" s="1"/>
  <c r="H1781" i="12"/>
  <c r="H1070" i="14"/>
  <c r="I1070" i="14"/>
  <c r="P1219" i="12"/>
  <c r="AC1219" i="12" s="1"/>
  <c r="K1071" i="14" s="1"/>
  <c r="D1071" i="15" s="1"/>
  <c r="F1220" i="12"/>
  <c r="AA1220" i="12" s="1"/>
  <c r="F1072" i="14" s="1"/>
  <c r="Z1219" i="12"/>
  <c r="M2738" i="12"/>
  <c r="N2738" i="12" s="1"/>
  <c r="O2737" i="12"/>
  <c r="F1393" i="12"/>
  <c r="AA1393" i="12" s="1"/>
  <c r="F1234" i="14" s="1"/>
  <c r="P1392" i="12"/>
  <c r="AC1392" i="12" s="1"/>
  <c r="K1233" i="14" s="1"/>
  <c r="D1233" i="15" s="1"/>
  <c r="Z1392" i="12"/>
  <c r="J2075" i="14"/>
  <c r="A2076" i="14"/>
  <c r="O1463" i="12"/>
  <c r="M1464" i="12"/>
  <c r="N1464" i="12" s="1"/>
  <c r="F1778" i="14"/>
  <c r="O2267" i="12"/>
  <c r="M2268" i="12"/>
  <c r="N2268" i="12" s="1"/>
  <c r="F529" i="12"/>
  <c r="P528" i="12"/>
  <c r="AC528" i="12" s="1"/>
  <c r="K455" i="14" s="1"/>
  <c r="D455" i="15" s="1"/>
  <c r="Z528" i="12"/>
  <c r="N1398" i="14"/>
  <c r="AB1566" i="12"/>
  <c r="C1398" i="14" s="1"/>
  <c r="C1398" i="15" s="1"/>
  <c r="E1398" i="14"/>
  <c r="M1641" i="12"/>
  <c r="N1641" i="12" s="1"/>
  <c r="O1640" i="12"/>
  <c r="M2052" i="12"/>
  <c r="N2052" i="12" s="1"/>
  <c r="O2051" i="12"/>
  <c r="C454" i="15"/>
  <c r="E927" i="14"/>
  <c r="N927" i="14"/>
  <c r="AB1062" i="12"/>
  <c r="C927" i="14" s="1"/>
  <c r="C927" i="15" s="1"/>
  <c r="I454" i="14"/>
  <c r="H454" i="14"/>
  <c r="E1777" i="14"/>
  <c r="N1777" i="14"/>
  <c r="AB2424" i="12"/>
  <c r="C2200" i="14" s="1"/>
  <c r="C2200" i="15" s="1"/>
  <c r="N2200" i="14"/>
  <c r="E2200" i="14"/>
  <c r="F455" i="14"/>
  <c r="AB528" i="12"/>
  <c r="M1842" i="12"/>
  <c r="N1842" i="12" s="1"/>
  <c r="O1841" i="12"/>
  <c r="F2666" i="12"/>
  <c r="P2665" i="12"/>
  <c r="AC2665" i="12" s="1"/>
  <c r="K2432" i="14" s="1"/>
  <c r="D2432" i="15" s="1"/>
  <c r="Z2665" i="12"/>
  <c r="H2431" i="14"/>
  <c r="I2431" i="14"/>
  <c r="I1232" i="14"/>
  <c r="H1232" i="14"/>
  <c r="M2499" i="12"/>
  <c r="N2499" i="12" s="1"/>
  <c r="O2498" i="12"/>
  <c r="F1064" i="12"/>
  <c r="Z1063" i="12"/>
  <c r="P1063" i="12"/>
  <c r="AC1063" i="12" s="1"/>
  <c r="K928" i="14" s="1"/>
  <c r="D928" i="15" s="1"/>
  <c r="P1567" i="12"/>
  <c r="AC1567" i="12" s="1"/>
  <c r="K1399" i="14" s="1"/>
  <c r="D1399" i="15" s="1"/>
  <c r="H2425" i="12"/>
  <c r="H1978" i="12"/>
  <c r="AB1977" i="12"/>
  <c r="C1777" i="14" s="1"/>
  <c r="C1777" i="15" s="1"/>
  <c r="E1429" i="12"/>
  <c r="G1429" i="12" s="1"/>
  <c r="N1399" i="14"/>
  <c r="AB1567" i="12"/>
  <c r="C1399" i="14" s="1"/>
  <c r="C1399" i="15" s="1"/>
  <c r="E1399" i="14"/>
  <c r="H1568" i="12"/>
  <c r="AA1568" i="12"/>
  <c r="G787" i="12"/>
  <c r="E2703" i="12"/>
  <c r="G2465" i="12"/>
  <c r="Y2465" i="12" s="1"/>
  <c r="D2241" i="14" s="1"/>
  <c r="D1415" i="14"/>
  <c r="G1584" i="12"/>
  <c r="B2079" i="14"/>
  <c r="B2078" i="15"/>
  <c r="B1671" i="15"/>
  <c r="B1672" i="14"/>
  <c r="B2524" i="15"/>
  <c r="B2525" i="14"/>
  <c r="E1256" i="12"/>
  <c r="B2292" i="15"/>
  <c r="B2293" i="14"/>
  <c r="G1811" i="12"/>
  <c r="B1867" i="14"/>
  <c r="B1866" i="15"/>
  <c r="E2015" i="12"/>
  <c r="G2015" i="12" s="1"/>
  <c r="Y2015" i="12" s="1"/>
  <c r="Y2014" i="12"/>
  <c r="D1106" i="14"/>
  <c r="D1107" i="14"/>
  <c r="E2235" i="12"/>
  <c r="G2235" i="12" s="1"/>
  <c r="Y2235" i="12" s="1"/>
  <c r="B1490" i="14"/>
  <c r="B1489" i="15"/>
  <c r="G1099" i="12"/>
  <c r="Y2234" i="12"/>
  <c r="N676" i="14" l="1"/>
  <c r="E676" i="14"/>
  <c r="A2531" i="14"/>
  <c r="J2530" i="14"/>
  <c r="H579" i="14"/>
  <c r="E580" i="14"/>
  <c r="I579" i="14"/>
  <c r="A1492" i="14"/>
  <c r="J1491" i="14"/>
  <c r="E2466" i="12"/>
  <c r="C579" i="14"/>
  <c r="AB664" i="12"/>
  <c r="J2296" i="14"/>
  <c r="A2297" i="14"/>
  <c r="A1678" i="14"/>
  <c r="J1677" i="14"/>
  <c r="A1874" i="14"/>
  <c r="J1873" i="14"/>
  <c r="H675" i="14"/>
  <c r="I675" i="14"/>
  <c r="H676" i="14"/>
  <c r="I676" i="14"/>
  <c r="H780" i="12"/>
  <c r="AA780" i="12"/>
  <c r="F2197" i="12"/>
  <c r="P2196" i="12"/>
  <c r="AC2196" i="12" s="1"/>
  <c r="K1983" i="14" s="1"/>
  <c r="D1983" i="15" s="1"/>
  <c r="Z2196" i="12"/>
  <c r="N814" i="14"/>
  <c r="AB934" i="12"/>
  <c r="C814" i="14" s="1"/>
  <c r="C814" i="15" s="1"/>
  <c r="E814" i="14"/>
  <c r="AA935" i="12"/>
  <c r="F815" i="14" s="1"/>
  <c r="H935" i="12"/>
  <c r="H1982" i="14"/>
  <c r="I1982" i="14"/>
  <c r="F1782" i="12"/>
  <c r="Z1781" i="12"/>
  <c r="P1781" i="12"/>
  <c r="AC1781" i="12" s="1"/>
  <c r="K1596" i="14" s="1"/>
  <c r="D1596" i="15" s="1"/>
  <c r="I1595" i="14"/>
  <c r="H1595" i="14"/>
  <c r="H1220" i="12"/>
  <c r="AB1219" i="12"/>
  <c r="C1071" i="14" s="1"/>
  <c r="C1071" i="15" s="1"/>
  <c r="E1071" i="14"/>
  <c r="N1071" i="14"/>
  <c r="F2426" i="12"/>
  <c r="AA2426" i="12" s="1"/>
  <c r="F2202" i="14" s="1"/>
  <c r="P2425" i="12"/>
  <c r="AC2425" i="12" s="1"/>
  <c r="K2201" i="14" s="1"/>
  <c r="D2201" i="15" s="1"/>
  <c r="Z2425" i="12"/>
  <c r="AB1063" i="12"/>
  <c r="C928" i="14" s="1"/>
  <c r="C928" i="15" s="1"/>
  <c r="E928" i="14"/>
  <c r="I928" i="14" s="1"/>
  <c r="N928" i="14"/>
  <c r="E2432" i="14"/>
  <c r="N2432" i="14"/>
  <c r="AB2665" i="12"/>
  <c r="C2432" i="14" s="1"/>
  <c r="C2432" i="15" s="1"/>
  <c r="AA2666" i="12"/>
  <c r="F2433" i="14" s="1"/>
  <c r="H2666" i="12"/>
  <c r="O1842" i="12"/>
  <c r="M1843" i="12"/>
  <c r="N1843" i="12" s="1"/>
  <c r="C455" i="14"/>
  <c r="I2200" i="14"/>
  <c r="H2200" i="14"/>
  <c r="I927" i="14"/>
  <c r="H927" i="14"/>
  <c r="M2053" i="12"/>
  <c r="N2053" i="12" s="1"/>
  <c r="O2052" i="12"/>
  <c r="O1641" i="12"/>
  <c r="M1642" i="12"/>
  <c r="N1642" i="12" s="1"/>
  <c r="N455" i="14"/>
  <c r="E455" i="14"/>
  <c r="O2268" i="12"/>
  <c r="M2269" i="12"/>
  <c r="N2269" i="12" s="1"/>
  <c r="N1233" i="14"/>
  <c r="E1233" i="14"/>
  <c r="AB1392" i="12"/>
  <c r="C1233" i="14" s="1"/>
  <c r="C1233" i="15" s="1"/>
  <c r="M2739" i="12"/>
  <c r="N2739" i="12" s="1"/>
  <c r="O2738" i="12"/>
  <c r="P1978" i="12"/>
  <c r="AC1978" i="12" s="1"/>
  <c r="K1778" i="14" s="1"/>
  <c r="D1778" i="15" s="1"/>
  <c r="F1979" i="12"/>
  <c r="AA1979" i="12" s="1"/>
  <c r="Z1978" i="12"/>
  <c r="AA1064" i="12"/>
  <c r="H1064" i="12"/>
  <c r="M2500" i="12"/>
  <c r="N2500" i="12" s="1"/>
  <c r="O2499" i="12"/>
  <c r="H1777" i="14"/>
  <c r="I1777" i="14"/>
  <c r="I1398" i="14"/>
  <c r="H1398" i="14"/>
  <c r="H529" i="12"/>
  <c r="AA529" i="12"/>
  <c r="M1465" i="12"/>
  <c r="N1465" i="12" s="1"/>
  <c r="O1464" i="12"/>
  <c r="J2076" i="14"/>
  <c r="A2077" i="14"/>
  <c r="H2426" i="12"/>
  <c r="F2427" i="12" s="1"/>
  <c r="H928" i="14"/>
  <c r="H1393" i="12"/>
  <c r="H1399" i="14"/>
  <c r="I1399" i="14"/>
  <c r="F1400" i="14"/>
  <c r="F1569" i="12"/>
  <c r="AA1569" i="12" s="1"/>
  <c r="F1401" i="14" s="1"/>
  <c r="Z1568" i="12"/>
  <c r="P1568" i="12"/>
  <c r="AC1568" i="12" s="1"/>
  <c r="K1400" i="14" s="1"/>
  <c r="D1400" i="15" s="1"/>
  <c r="Z2426" i="12"/>
  <c r="E788" i="12"/>
  <c r="Y787" i="12"/>
  <c r="G2703" i="12"/>
  <c r="E2704" i="12" s="1"/>
  <c r="E1585" i="12"/>
  <c r="Y1584" i="12"/>
  <c r="G1256" i="12"/>
  <c r="D1815" i="14"/>
  <c r="D2021" i="14"/>
  <c r="B1490" i="15"/>
  <c r="B1491" i="14"/>
  <c r="D2022" i="14"/>
  <c r="E2236" i="12"/>
  <c r="F38" i="20"/>
  <c r="E38" i="20"/>
  <c r="D38" i="20"/>
  <c r="I38" i="20"/>
  <c r="L38" i="20"/>
  <c r="C38" i="20"/>
  <c r="N38" i="20"/>
  <c r="G38" i="20"/>
  <c r="J38" i="20"/>
  <c r="B1868" i="14"/>
  <c r="B1867" i="15"/>
  <c r="E1812" i="12"/>
  <c r="Y1811" i="12"/>
  <c r="B2079" i="15"/>
  <c r="B2080" i="14"/>
  <c r="G2466" i="12"/>
  <c r="E1100" i="12"/>
  <c r="Y1099" i="12"/>
  <c r="D1814" i="14"/>
  <c r="E2016" i="12"/>
  <c r="E1430" i="12"/>
  <c r="Y1429" i="12"/>
  <c r="B2294" i="14"/>
  <c r="B2293" i="15"/>
  <c r="E1257" i="12"/>
  <c r="B2526" i="14"/>
  <c r="B2525" i="15"/>
  <c r="B1672" i="15"/>
  <c r="B1673" i="14"/>
  <c r="Y1256" i="12"/>
  <c r="J2297" i="14" l="1"/>
  <c r="A2298" i="14"/>
  <c r="A2532" i="14"/>
  <c r="J2531" i="14"/>
  <c r="F781" i="12"/>
  <c r="AA781" i="12" s="1"/>
  <c r="P780" i="12"/>
  <c r="AC780" i="12" s="1"/>
  <c r="K677" i="14" s="1"/>
  <c r="D677" i="15" s="1"/>
  <c r="Z780" i="12"/>
  <c r="AB780" i="12" s="1"/>
  <c r="C677" i="14" s="1"/>
  <c r="C677" i="15" s="1"/>
  <c r="J1678" i="14"/>
  <c r="A1679" i="14"/>
  <c r="C580" i="14"/>
  <c r="C580" i="15" s="1"/>
  <c r="C579" i="15"/>
  <c r="J1874" i="14"/>
  <c r="A1875" i="14"/>
  <c r="F677" i="14"/>
  <c r="A1493" i="14"/>
  <c r="J1492" i="14"/>
  <c r="AB2196" i="12"/>
  <c r="C1983" i="14" s="1"/>
  <c r="C1983" i="15" s="1"/>
  <c r="E1983" i="14"/>
  <c r="N1983" i="14"/>
  <c r="H2197" i="12"/>
  <c r="AA2197" i="12"/>
  <c r="F1984" i="14" s="1"/>
  <c r="P935" i="12"/>
  <c r="AC935" i="12" s="1"/>
  <c r="K815" i="14" s="1"/>
  <c r="D815" i="15" s="1"/>
  <c r="Z935" i="12"/>
  <c r="F936" i="12"/>
  <c r="H814" i="14"/>
  <c r="I814" i="14"/>
  <c r="AA1782" i="12"/>
  <c r="F1597" i="14" s="1"/>
  <c r="H1782" i="12"/>
  <c r="N1596" i="14"/>
  <c r="AB1781" i="12"/>
  <c r="C1596" i="14" s="1"/>
  <c r="C1596" i="15" s="1"/>
  <c r="E1596" i="14"/>
  <c r="H1071" i="14"/>
  <c r="I1071" i="14"/>
  <c r="Z1220" i="12"/>
  <c r="P1220" i="12"/>
  <c r="AC1220" i="12" s="1"/>
  <c r="K1072" i="14" s="1"/>
  <c r="D1072" i="15" s="1"/>
  <c r="F1221" i="12"/>
  <c r="J2077" i="14"/>
  <c r="A2078" i="14"/>
  <c r="F530" i="12"/>
  <c r="P529" i="12"/>
  <c r="AC529" i="12" s="1"/>
  <c r="K456" i="14" s="1"/>
  <c r="D456" i="15" s="1"/>
  <c r="Z529" i="12"/>
  <c r="M2501" i="12"/>
  <c r="N2501" i="12" s="1"/>
  <c r="O2500" i="12"/>
  <c r="F929" i="14"/>
  <c r="N1778" i="14"/>
  <c r="E1778" i="14"/>
  <c r="AB1978" i="12"/>
  <c r="C1778" i="14" s="1"/>
  <c r="C1778" i="15" s="1"/>
  <c r="F1779" i="14"/>
  <c r="O2269" i="12"/>
  <c r="M2270" i="12"/>
  <c r="N2270" i="12" s="1"/>
  <c r="H455" i="14"/>
  <c r="I455" i="14"/>
  <c r="M1643" i="12"/>
  <c r="N1643" i="12" s="1"/>
  <c r="O1642" i="12"/>
  <c r="M1844" i="12"/>
  <c r="N1844" i="12" s="1"/>
  <c r="O1843" i="12"/>
  <c r="P2666" i="12"/>
  <c r="AC2666" i="12" s="1"/>
  <c r="K2433" i="14" s="1"/>
  <c r="D2433" i="15" s="1"/>
  <c r="Z2666" i="12"/>
  <c r="F2667" i="12"/>
  <c r="AA2667" i="12" s="1"/>
  <c r="F2434" i="14" s="1"/>
  <c r="I2432" i="14"/>
  <c r="H2432" i="14"/>
  <c r="AB2425" i="12"/>
  <c r="C2201" i="14" s="1"/>
  <c r="C2201" i="15" s="1"/>
  <c r="N2201" i="14"/>
  <c r="E2201" i="14"/>
  <c r="P1393" i="12"/>
  <c r="AC1393" i="12" s="1"/>
  <c r="K1234" i="14" s="1"/>
  <c r="D1234" i="15" s="1"/>
  <c r="Z1393" i="12"/>
  <c r="F1394" i="12"/>
  <c r="AA1394" i="12" s="1"/>
  <c r="F1235" i="14" s="1"/>
  <c r="O1465" i="12"/>
  <c r="M1466" i="12"/>
  <c r="N1466" i="12" s="1"/>
  <c r="F456" i="14"/>
  <c r="F1065" i="12"/>
  <c r="Z1064" i="12"/>
  <c r="P1064" i="12"/>
  <c r="AC1064" i="12" s="1"/>
  <c r="K929" i="14" s="1"/>
  <c r="D929" i="15" s="1"/>
  <c r="M2740" i="12"/>
  <c r="N2740" i="12" s="1"/>
  <c r="O2739" i="12"/>
  <c r="H1233" i="14"/>
  <c r="I1233" i="14"/>
  <c r="M2054" i="12"/>
  <c r="N2054" i="12" s="1"/>
  <c r="O2053" i="12"/>
  <c r="C455" i="15"/>
  <c r="Y2703" i="12"/>
  <c r="P2426" i="12"/>
  <c r="AC2426" i="12" s="1"/>
  <c r="K2202" i="14" s="1"/>
  <c r="D2202" i="15" s="1"/>
  <c r="H1979" i="12"/>
  <c r="G788" i="12"/>
  <c r="E789" i="12" s="1"/>
  <c r="E2202" i="14"/>
  <c r="N2202" i="14"/>
  <c r="AB2426" i="12"/>
  <c r="C2202" i="14" s="1"/>
  <c r="C2202" i="15" s="1"/>
  <c r="H1569" i="12"/>
  <c r="AA2427" i="12"/>
  <c r="H2427" i="12"/>
  <c r="E1400" i="14"/>
  <c r="N1400" i="14"/>
  <c r="AB1568" i="12"/>
  <c r="C1400" i="14" s="1"/>
  <c r="C1400" i="15" s="1"/>
  <c r="D684" i="14"/>
  <c r="G2704" i="12"/>
  <c r="Y2704" i="12" s="1"/>
  <c r="D2471" i="14" s="1"/>
  <c r="G2236" i="12"/>
  <c r="Y2236" i="12" s="1"/>
  <c r="G2016" i="12"/>
  <c r="Y2016" i="12" s="1"/>
  <c r="G1812" i="12"/>
  <c r="E1813" i="12" s="1"/>
  <c r="D1416" i="14"/>
  <c r="G1585" i="12"/>
  <c r="G1100" i="12"/>
  <c r="D1816" i="14"/>
  <c r="D2023" i="14"/>
  <c r="D1108" i="14"/>
  <c r="B1673" i="15"/>
  <c r="B1674" i="14"/>
  <c r="D1270" i="14"/>
  <c r="E1101" i="12"/>
  <c r="D964" i="14"/>
  <c r="E2467" i="12"/>
  <c r="Y2466" i="12"/>
  <c r="D1626" i="14"/>
  <c r="G1257" i="12"/>
  <c r="G1430" i="12"/>
  <c r="Y1100" i="12"/>
  <c r="B2527" i="14"/>
  <c r="B2526" i="15"/>
  <c r="B2294" i="15"/>
  <c r="B2295" i="14"/>
  <c r="D2470" i="14"/>
  <c r="E2017" i="12"/>
  <c r="G2017" i="12" s="1"/>
  <c r="Y2017" i="12" s="1"/>
  <c r="B2080" i="15"/>
  <c r="B2081" i="14"/>
  <c r="B1869" i="14"/>
  <c r="B1868" i="15"/>
  <c r="B1491" i="15"/>
  <c r="B1492" i="14"/>
  <c r="Y1812" i="12"/>
  <c r="J1493" i="14" l="1"/>
  <c r="A1494" i="14"/>
  <c r="A1876" i="14"/>
  <c r="J1875" i="14"/>
  <c r="H2667" i="12"/>
  <c r="P2667" i="12" s="1"/>
  <c r="AC2667" i="12" s="1"/>
  <c r="K2434" i="14" s="1"/>
  <c r="D2434" i="15" s="1"/>
  <c r="J1679" i="14"/>
  <c r="A1680" i="14"/>
  <c r="H781" i="12"/>
  <c r="A2533" i="14"/>
  <c r="J2532" i="14"/>
  <c r="J2298" i="14"/>
  <c r="A2299" i="14"/>
  <c r="N677" i="14"/>
  <c r="E677" i="14"/>
  <c r="F678" i="14"/>
  <c r="E815" i="14"/>
  <c r="AB935" i="12"/>
  <c r="C815" i="14" s="1"/>
  <c r="C815" i="15" s="1"/>
  <c r="N815" i="14"/>
  <c r="Y788" i="12"/>
  <c r="AA936" i="12"/>
  <c r="F816" i="14" s="1"/>
  <c r="H936" i="12"/>
  <c r="Z2197" i="12"/>
  <c r="F2198" i="12"/>
  <c r="AA2198" i="12" s="1"/>
  <c r="F1985" i="14" s="1"/>
  <c r="P2197" i="12"/>
  <c r="AC2197" i="12" s="1"/>
  <c r="K1984" i="14" s="1"/>
  <c r="D1984" i="15" s="1"/>
  <c r="H1983" i="14"/>
  <c r="I1983" i="14"/>
  <c r="H1596" i="14"/>
  <c r="I1596" i="14"/>
  <c r="Z1782" i="12"/>
  <c r="P1782" i="12"/>
  <c r="AC1782" i="12" s="1"/>
  <c r="K1597" i="14" s="1"/>
  <c r="D1597" i="15" s="1"/>
  <c r="F1783" i="12"/>
  <c r="H1394" i="12"/>
  <c r="G789" i="12"/>
  <c r="Y789" i="12" s="1"/>
  <c r="F2668" i="12"/>
  <c r="H2668" i="12" s="1"/>
  <c r="H1221" i="12"/>
  <c r="AA1221" i="12"/>
  <c r="F1073" i="14" s="1"/>
  <c r="AB1220" i="12"/>
  <c r="C1072" i="14" s="1"/>
  <c r="C1072" i="15" s="1"/>
  <c r="E1072" i="14"/>
  <c r="N1072" i="14"/>
  <c r="P1979" i="12"/>
  <c r="AC1979" i="12" s="1"/>
  <c r="K1779" i="14" s="1"/>
  <c r="D1779" i="15" s="1"/>
  <c r="F1980" i="12"/>
  <c r="AA1980" i="12" s="1"/>
  <c r="F1780" i="14" s="1"/>
  <c r="Z1979" i="12"/>
  <c r="H1065" i="12"/>
  <c r="AA1065" i="12"/>
  <c r="F930" i="14" s="1"/>
  <c r="O1466" i="12"/>
  <c r="M1467" i="12"/>
  <c r="N1467" i="12" s="1"/>
  <c r="F1395" i="12"/>
  <c r="AA1395" i="12" s="1"/>
  <c r="P1394" i="12"/>
  <c r="AC1394" i="12" s="1"/>
  <c r="K1235" i="14" s="1"/>
  <c r="D1235" i="15" s="1"/>
  <c r="Z1394" i="12"/>
  <c r="N1234" i="14"/>
  <c r="E1234" i="14"/>
  <c r="AB1393" i="12"/>
  <c r="C1234" i="14" s="1"/>
  <c r="C1234" i="15" s="1"/>
  <c r="I2201" i="14"/>
  <c r="H2201" i="14"/>
  <c r="N2433" i="14"/>
  <c r="E2433" i="14"/>
  <c r="AB2666" i="12"/>
  <c r="C2433" i="14" s="1"/>
  <c r="C2433" i="15" s="1"/>
  <c r="M2502" i="12"/>
  <c r="N2502" i="12" s="1"/>
  <c r="O2501" i="12"/>
  <c r="N456" i="14"/>
  <c r="E456" i="14"/>
  <c r="J2078" i="14"/>
  <c r="A2079" i="14"/>
  <c r="M2055" i="12"/>
  <c r="N2055" i="12" s="1"/>
  <c r="O2054" i="12"/>
  <c r="O2740" i="12"/>
  <c r="M2741" i="12"/>
  <c r="N2741" i="12" s="1"/>
  <c r="N929" i="14"/>
  <c r="E929" i="14"/>
  <c r="O1844" i="12"/>
  <c r="M1845" i="12"/>
  <c r="N1845" i="12" s="1"/>
  <c r="O1643" i="12"/>
  <c r="M1644" i="12"/>
  <c r="N1644" i="12" s="1"/>
  <c r="O2270" i="12"/>
  <c r="M2271" i="12"/>
  <c r="N2271" i="12" s="1"/>
  <c r="H1778" i="14"/>
  <c r="I1778" i="14"/>
  <c r="H530" i="12"/>
  <c r="AA530" i="12"/>
  <c r="Z2667" i="12"/>
  <c r="H1395" i="12"/>
  <c r="P1395" i="12" s="1"/>
  <c r="AC1395" i="12" s="1"/>
  <c r="K1236" i="14" s="1"/>
  <c r="D1236" i="15" s="1"/>
  <c r="AB529" i="12"/>
  <c r="C456" i="14" s="1"/>
  <c r="C456" i="15" s="1"/>
  <c r="AB1064" i="12"/>
  <c r="C929" i="14" s="1"/>
  <c r="C929" i="15" s="1"/>
  <c r="E2237" i="12"/>
  <c r="I1400" i="14"/>
  <c r="H1400" i="14"/>
  <c r="I2202" i="14"/>
  <c r="H2202" i="14"/>
  <c r="P2427" i="12"/>
  <c r="AC2427" i="12" s="1"/>
  <c r="K2203" i="14" s="1"/>
  <c r="D2203" i="15" s="1"/>
  <c r="F2428" i="12"/>
  <c r="Z2427" i="12"/>
  <c r="AB2427" i="12" s="1"/>
  <c r="C2203" i="14" s="1"/>
  <c r="C2203" i="15" s="1"/>
  <c r="E2434" i="14"/>
  <c r="AB2667" i="12"/>
  <c r="C2434" i="14" s="1"/>
  <c r="C2434" i="15" s="1"/>
  <c r="N2434" i="14"/>
  <c r="F1396" i="12"/>
  <c r="Z1395" i="12"/>
  <c r="F1570" i="12"/>
  <c r="Z1569" i="12"/>
  <c r="P1569" i="12"/>
  <c r="AC1569" i="12" s="1"/>
  <c r="K1401" i="14" s="1"/>
  <c r="D1401" i="15" s="1"/>
  <c r="F2203" i="14"/>
  <c r="AB1395" i="12"/>
  <c r="C1236" i="14" s="1"/>
  <c r="C1236" i="15" s="1"/>
  <c r="F1236" i="14"/>
  <c r="E790" i="12"/>
  <c r="D685" i="14"/>
  <c r="E2705" i="12"/>
  <c r="G2705" i="12" s="1"/>
  <c r="G2237" i="12"/>
  <c r="Y2237" i="12" s="1"/>
  <c r="D2024" i="14" s="1"/>
  <c r="G1813" i="12"/>
  <c r="E1586" i="12"/>
  <c r="Y1585" i="12"/>
  <c r="D1627" i="14"/>
  <c r="B1493" i="14"/>
  <c r="B1492" i="15"/>
  <c r="E2238" i="12"/>
  <c r="B1870" i="14"/>
  <c r="B1869" i="15"/>
  <c r="B2082" i="14"/>
  <c r="B2081" i="15"/>
  <c r="E2018" i="12"/>
  <c r="B2296" i="14"/>
  <c r="B2295" i="15"/>
  <c r="E1431" i="12"/>
  <c r="Y1430" i="12"/>
  <c r="B1674" i="15"/>
  <c r="B1675" i="14"/>
  <c r="G2467" i="12"/>
  <c r="E1814" i="12"/>
  <c r="D1817" i="14"/>
  <c r="B2527" i="15"/>
  <c r="B2528" i="14"/>
  <c r="D965" i="14"/>
  <c r="E1258" i="12"/>
  <c r="Y1257" i="12"/>
  <c r="D2242" i="14"/>
  <c r="Y1813" i="12"/>
  <c r="G1101" i="12"/>
  <c r="A1877" i="14" l="1"/>
  <c r="J1876" i="14"/>
  <c r="AA2668" i="12"/>
  <c r="F2435" i="14" s="1"/>
  <c r="I677" i="14"/>
  <c r="H677" i="14"/>
  <c r="J1494" i="14"/>
  <c r="A1495" i="14"/>
  <c r="A1681" i="14"/>
  <c r="J1680" i="14"/>
  <c r="J2533" i="14"/>
  <c r="A2534" i="14"/>
  <c r="H2198" i="12"/>
  <c r="A2300" i="14"/>
  <c r="J2299" i="14"/>
  <c r="F782" i="12"/>
  <c r="P781" i="12"/>
  <c r="AC781" i="12" s="1"/>
  <c r="K678" i="14" s="1"/>
  <c r="D678" i="15" s="1"/>
  <c r="Z781" i="12"/>
  <c r="N1984" i="14"/>
  <c r="AB2197" i="12"/>
  <c r="C1984" i="14" s="1"/>
  <c r="C1984" i="15" s="1"/>
  <c r="E1984" i="14"/>
  <c r="I815" i="14"/>
  <c r="H815" i="14"/>
  <c r="F2199" i="12"/>
  <c r="AA2199" i="12" s="1"/>
  <c r="F1986" i="14" s="1"/>
  <c r="Z2198" i="12"/>
  <c r="P2198" i="12"/>
  <c r="AC2198" i="12" s="1"/>
  <c r="K1985" i="14" s="1"/>
  <c r="D1985" i="15" s="1"/>
  <c r="P936" i="12"/>
  <c r="AC936" i="12" s="1"/>
  <c r="K816" i="14" s="1"/>
  <c r="D816" i="15" s="1"/>
  <c r="Z936" i="12"/>
  <c r="F937" i="12"/>
  <c r="AA937" i="12" s="1"/>
  <c r="AA1783" i="12"/>
  <c r="F1598" i="14" s="1"/>
  <c r="H1783" i="12"/>
  <c r="E1597" i="14"/>
  <c r="AB1782" i="12"/>
  <c r="C1597" i="14" s="1"/>
  <c r="C1597" i="15" s="1"/>
  <c r="N1597" i="14"/>
  <c r="P1221" i="12"/>
  <c r="AC1221" i="12" s="1"/>
  <c r="K1073" i="14" s="1"/>
  <c r="D1073" i="15" s="1"/>
  <c r="F1222" i="12"/>
  <c r="Z1221" i="12"/>
  <c r="H1980" i="12"/>
  <c r="Z1980" i="12" s="1"/>
  <c r="N1780" i="14" s="1"/>
  <c r="H1072" i="14"/>
  <c r="I1072" i="14"/>
  <c r="F457" i="14"/>
  <c r="M2272" i="12"/>
  <c r="N2272" i="12" s="1"/>
  <c r="O2271" i="12"/>
  <c r="M1645" i="12"/>
  <c r="N1645" i="12" s="1"/>
  <c r="O1644" i="12"/>
  <c r="M1846" i="12"/>
  <c r="N1846" i="12" s="1"/>
  <c r="O1845" i="12"/>
  <c r="H929" i="14"/>
  <c r="I929" i="14"/>
  <c r="O2741" i="12"/>
  <c r="M2742" i="12"/>
  <c r="N2742" i="12" s="1"/>
  <c r="I456" i="14"/>
  <c r="H456" i="14"/>
  <c r="I1234" i="14"/>
  <c r="H1234" i="14"/>
  <c r="E1235" i="14"/>
  <c r="AB1394" i="12"/>
  <c r="C1235" i="14" s="1"/>
  <c r="C1235" i="15" s="1"/>
  <c r="N1235" i="14"/>
  <c r="AB1980" i="12"/>
  <c r="C1780" i="14" s="1"/>
  <c r="C1780" i="15" s="1"/>
  <c r="P1980" i="12"/>
  <c r="AC1980" i="12" s="1"/>
  <c r="K1780" i="14" s="1"/>
  <c r="D1780" i="15" s="1"/>
  <c r="F1981" i="12"/>
  <c r="AA1981" i="12" s="1"/>
  <c r="F1781" i="14" s="1"/>
  <c r="F531" i="12"/>
  <c r="P530" i="12"/>
  <c r="AC530" i="12" s="1"/>
  <c r="K457" i="14" s="1"/>
  <c r="D457" i="15" s="1"/>
  <c r="Z530" i="12"/>
  <c r="O2055" i="12"/>
  <c r="M2056" i="12"/>
  <c r="N2056" i="12" s="1"/>
  <c r="J2079" i="14"/>
  <c r="A2080" i="14"/>
  <c r="M2503" i="12"/>
  <c r="N2503" i="12" s="1"/>
  <c r="O2502" i="12"/>
  <c r="I2433" i="14"/>
  <c r="H2433" i="14"/>
  <c r="M1468" i="12"/>
  <c r="N1468" i="12" s="1"/>
  <c r="O1467" i="12"/>
  <c r="F1066" i="12"/>
  <c r="Z1065" i="12"/>
  <c r="P1065" i="12"/>
  <c r="AC1065" i="12" s="1"/>
  <c r="K930" i="14" s="1"/>
  <c r="D930" i="15" s="1"/>
  <c r="N1779" i="14"/>
  <c r="E1779" i="14"/>
  <c r="AB1979" i="12"/>
  <c r="C1779" i="14" s="1"/>
  <c r="C1779" i="15" s="1"/>
  <c r="G2238" i="12"/>
  <c r="E2239" i="12" s="1"/>
  <c r="I2434" i="14"/>
  <c r="H2434" i="14"/>
  <c r="H1570" i="12"/>
  <c r="AA1570" i="12"/>
  <c r="E1236" i="14"/>
  <c r="N1236" i="14"/>
  <c r="AA2428" i="12"/>
  <c r="H2428" i="12"/>
  <c r="P2668" i="12"/>
  <c r="AC2668" i="12" s="1"/>
  <c r="K2435" i="14" s="1"/>
  <c r="D2435" i="15" s="1"/>
  <c r="F2669" i="12"/>
  <c r="Z2668" i="12"/>
  <c r="AB1569" i="12"/>
  <c r="C1401" i="14" s="1"/>
  <c r="C1401" i="15" s="1"/>
  <c r="N1401" i="14"/>
  <c r="E1401" i="14"/>
  <c r="AA1396" i="12"/>
  <c r="H1396" i="12"/>
  <c r="E2203" i="14"/>
  <c r="N2203" i="14"/>
  <c r="D686" i="14"/>
  <c r="G790" i="12"/>
  <c r="G2018" i="12"/>
  <c r="D1417" i="14"/>
  <c r="G1586" i="12"/>
  <c r="D1628" i="14"/>
  <c r="E1102" i="12"/>
  <c r="Y1101" i="12"/>
  <c r="B2529" i="14"/>
  <c r="B2528" i="15"/>
  <c r="E2706" i="12"/>
  <c r="Y2705" i="12"/>
  <c r="D1271" i="14"/>
  <c r="E2019" i="12"/>
  <c r="B2083" i="14"/>
  <c r="B2082" i="15"/>
  <c r="B1870" i="15"/>
  <c r="B1871" i="14"/>
  <c r="G1258" i="12"/>
  <c r="G1814" i="12"/>
  <c r="Y2018" i="12"/>
  <c r="D1109" i="14"/>
  <c r="E2468" i="12"/>
  <c r="Y2467" i="12"/>
  <c r="B1675" i="15"/>
  <c r="B1676" i="14"/>
  <c r="B2296" i="15"/>
  <c r="B2297" i="14"/>
  <c r="B1494" i="14"/>
  <c r="B1493" i="15"/>
  <c r="G1431" i="12"/>
  <c r="AA782" i="12" l="1"/>
  <c r="J2534" i="14"/>
  <c r="A2535" i="14"/>
  <c r="J1495" i="14"/>
  <c r="A1496" i="14"/>
  <c r="N678" i="14"/>
  <c r="E678" i="14"/>
  <c r="AB781" i="12"/>
  <c r="C678" i="14" s="1"/>
  <c r="C678" i="15" s="1"/>
  <c r="E1780" i="14"/>
  <c r="H782" i="12"/>
  <c r="J2300" i="14"/>
  <c r="A2301" i="14"/>
  <c r="A1878" i="14"/>
  <c r="J1877" i="14"/>
  <c r="A1682" i="14"/>
  <c r="J1681" i="14"/>
  <c r="F817" i="14"/>
  <c r="AB2198" i="12"/>
  <c r="C1985" i="14" s="1"/>
  <c r="C1985" i="15" s="1"/>
  <c r="E1985" i="14"/>
  <c r="N1985" i="14"/>
  <c r="I1984" i="14"/>
  <c r="H1985" i="14"/>
  <c r="H1984" i="14"/>
  <c r="I1985" i="14"/>
  <c r="H937" i="12"/>
  <c r="H2199" i="12"/>
  <c r="N816" i="14"/>
  <c r="AB936" i="12"/>
  <c r="C816" i="14" s="1"/>
  <c r="C816" i="15" s="1"/>
  <c r="E816" i="14"/>
  <c r="P1783" i="12"/>
  <c r="AC1783" i="12" s="1"/>
  <c r="K1598" i="14" s="1"/>
  <c r="D1598" i="15" s="1"/>
  <c r="Z1783" i="12"/>
  <c r="F1784" i="12"/>
  <c r="I1597" i="14"/>
  <c r="H1597" i="14"/>
  <c r="AB1221" i="12"/>
  <c r="C1073" i="14" s="1"/>
  <c r="C1073" i="15" s="1"/>
  <c r="E1073" i="14"/>
  <c r="N1073" i="14"/>
  <c r="AA1222" i="12"/>
  <c r="F1074" i="14" s="1"/>
  <c r="H1222" i="12"/>
  <c r="I1780" i="14"/>
  <c r="H1779" i="14"/>
  <c r="I1779" i="14"/>
  <c r="H1780" i="14"/>
  <c r="AA1066" i="12"/>
  <c r="F931" i="14" s="1"/>
  <c r="H1066" i="12"/>
  <c r="M1469" i="12"/>
  <c r="N1469" i="12" s="1"/>
  <c r="O1468" i="12"/>
  <c r="M2504" i="12"/>
  <c r="N2504" i="12" s="1"/>
  <c r="O2503" i="12"/>
  <c r="J2080" i="14"/>
  <c r="A2081" i="14"/>
  <c r="M2057" i="12"/>
  <c r="N2057" i="12" s="1"/>
  <c r="O2056" i="12"/>
  <c r="N457" i="14"/>
  <c r="E457" i="14"/>
  <c r="O1846" i="12"/>
  <c r="M1847" i="12"/>
  <c r="N1847" i="12" s="1"/>
  <c r="M1646" i="12"/>
  <c r="N1646" i="12" s="1"/>
  <c r="O1645" i="12"/>
  <c r="O2272" i="12"/>
  <c r="M2273" i="12"/>
  <c r="N2273" i="12" s="1"/>
  <c r="AB1065" i="12"/>
  <c r="C930" i="14" s="1"/>
  <c r="C930" i="15" s="1"/>
  <c r="E930" i="14"/>
  <c r="N930" i="14"/>
  <c r="H531" i="12"/>
  <c r="AA531" i="12"/>
  <c r="I1235" i="14"/>
  <c r="H1235" i="14"/>
  <c r="O2742" i="12"/>
  <c r="M2743" i="12"/>
  <c r="N2743" i="12" s="1"/>
  <c r="Y2238" i="12"/>
  <c r="H1981" i="12"/>
  <c r="AB530" i="12"/>
  <c r="C457" i="14" s="1"/>
  <c r="C457" i="15" s="1"/>
  <c r="H2203" i="14"/>
  <c r="I2203" i="14"/>
  <c r="I1401" i="14"/>
  <c r="H1401" i="14"/>
  <c r="I1236" i="14"/>
  <c r="H1236" i="14"/>
  <c r="F1237" i="14"/>
  <c r="E2435" i="14"/>
  <c r="N2435" i="14"/>
  <c r="F2204" i="14"/>
  <c r="F1571" i="12"/>
  <c r="Z1570" i="12"/>
  <c r="AB1570" i="12" s="1"/>
  <c r="C1402" i="14" s="1"/>
  <c r="C1402" i="15" s="1"/>
  <c r="P1570" i="12"/>
  <c r="AC1570" i="12" s="1"/>
  <c r="K1402" i="14" s="1"/>
  <c r="D1402" i="15" s="1"/>
  <c r="P1396" i="12"/>
  <c r="AC1396" i="12" s="1"/>
  <c r="K1237" i="14" s="1"/>
  <c r="D1237" i="15" s="1"/>
  <c r="F1397" i="12"/>
  <c r="Z1396" i="12"/>
  <c r="AA2669" i="12"/>
  <c r="F2436" i="14" s="1"/>
  <c r="H2669" i="12"/>
  <c r="F2429" i="12"/>
  <c r="Z2428" i="12"/>
  <c r="P2428" i="12"/>
  <c r="AC2428" i="12" s="1"/>
  <c r="K2204" i="14" s="1"/>
  <c r="D2204" i="15" s="1"/>
  <c r="F1402" i="14"/>
  <c r="AB2668" i="12"/>
  <c r="C2435" i="14" s="1"/>
  <c r="C2435" i="15" s="1"/>
  <c r="E791" i="12"/>
  <c r="Y790" i="12"/>
  <c r="G2468" i="12"/>
  <c r="Y2468" i="12" s="1"/>
  <c r="D2244" i="14" s="1"/>
  <c r="E1587" i="12"/>
  <c r="Y1586" i="12"/>
  <c r="B1495" i="14"/>
  <c r="B1494" i="15"/>
  <c r="E1815" i="12"/>
  <c r="Y1814" i="12"/>
  <c r="E1259" i="12"/>
  <c r="Y1258" i="12"/>
  <c r="B2083" i="15"/>
  <c r="B2084" i="14"/>
  <c r="D2472" i="14"/>
  <c r="G2239" i="12"/>
  <c r="G2019" i="12"/>
  <c r="G2706" i="12"/>
  <c r="G1102" i="12"/>
  <c r="D2025" i="14"/>
  <c r="E1432" i="12"/>
  <c r="G1432" i="12" s="1"/>
  <c r="Y1432" i="12" s="1"/>
  <c r="Y1431" i="12"/>
  <c r="B2297" i="15"/>
  <c r="B2298" i="14"/>
  <c r="B1677" i="14"/>
  <c r="B1676" i="15"/>
  <c r="D2243" i="14"/>
  <c r="E2469" i="12"/>
  <c r="D1818" i="14"/>
  <c r="B1872" i="14"/>
  <c r="B1871" i="15"/>
  <c r="B2529" i="15"/>
  <c r="B2530" i="14"/>
  <c r="D966" i="14"/>
  <c r="J2535" i="14" l="1"/>
  <c r="A2536" i="14"/>
  <c r="A1879" i="14"/>
  <c r="J1878" i="14"/>
  <c r="I678" i="14"/>
  <c r="H678" i="14"/>
  <c r="A2302" i="14"/>
  <c r="J2301" i="14"/>
  <c r="J1496" i="14"/>
  <c r="A1497" i="14"/>
  <c r="J1497" i="14" s="1"/>
  <c r="Z782" i="12"/>
  <c r="P782" i="12"/>
  <c r="AC782" i="12" s="1"/>
  <c r="K679" i="14" s="1"/>
  <c r="D679" i="15" s="1"/>
  <c r="F783" i="12"/>
  <c r="J1682" i="14"/>
  <c r="A1683" i="14"/>
  <c r="F679" i="14"/>
  <c r="Z2199" i="12"/>
  <c r="P2199" i="12"/>
  <c r="AC2199" i="12" s="1"/>
  <c r="K1986" i="14" s="1"/>
  <c r="D1986" i="15" s="1"/>
  <c r="F2200" i="12"/>
  <c r="AA2200" i="12" s="1"/>
  <c r="H2200" i="12"/>
  <c r="I816" i="14"/>
  <c r="H816" i="14"/>
  <c r="Z937" i="12"/>
  <c r="P937" i="12"/>
  <c r="AC937" i="12" s="1"/>
  <c r="K817" i="14" s="1"/>
  <c r="D817" i="15" s="1"/>
  <c r="F938" i="12"/>
  <c r="AA938" i="12" s="1"/>
  <c r="AA1784" i="12"/>
  <c r="F1599" i="14" s="1"/>
  <c r="H1784" i="12"/>
  <c r="E1598" i="14"/>
  <c r="AB1783" i="12"/>
  <c r="C1598" i="14" s="1"/>
  <c r="C1598" i="15" s="1"/>
  <c r="N1598" i="14"/>
  <c r="P1222" i="12"/>
  <c r="AC1222" i="12" s="1"/>
  <c r="K1074" i="14" s="1"/>
  <c r="D1074" i="15" s="1"/>
  <c r="F1223" i="12"/>
  <c r="Z1222" i="12"/>
  <c r="H1073" i="14"/>
  <c r="I1073" i="14"/>
  <c r="O2057" i="12"/>
  <c r="M2058" i="12"/>
  <c r="N2058" i="12" s="1"/>
  <c r="P1981" i="12"/>
  <c r="AC1981" i="12" s="1"/>
  <c r="K1781" i="14" s="1"/>
  <c r="D1781" i="15" s="1"/>
  <c r="F1982" i="12"/>
  <c r="AA1982" i="12" s="1"/>
  <c r="F1782" i="14" s="1"/>
  <c r="Z1981" i="12"/>
  <c r="H1982" i="12"/>
  <c r="O2743" i="12"/>
  <c r="M2744" i="12"/>
  <c r="N2744" i="12" s="1"/>
  <c r="F458" i="14"/>
  <c r="O2273" i="12"/>
  <c r="M2274" i="12"/>
  <c r="N2274" i="12" s="1"/>
  <c r="O1847" i="12"/>
  <c r="M1848" i="12"/>
  <c r="N1848" i="12" s="1"/>
  <c r="I457" i="14"/>
  <c r="H457" i="14"/>
  <c r="M2505" i="12"/>
  <c r="N2505" i="12" s="1"/>
  <c r="O2504" i="12"/>
  <c r="M1470" i="12"/>
  <c r="N1470" i="12" s="1"/>
  <c r="O1469" i="12"/>
  <c r="F532" i="12"/>
  <c r="P531" i="12"/>
  <c r="AC531" i="12" s="1"/>
  <c r="K458" i="14" s="1"/>
  <c r="D458" i="15" s="1"/>
  <c r="Z531" i="12"/>
  <c r="I930" i="14"/>
  <c r="H930" i="14"/>
  <c r="M1647" i="12"/>
  <c r="N1647" i="12" s="1"/>
  <c r="O1646" i="12"/>
  <c r="J2081" i="14"/>
  <c r="A2082" i="14"/>
  <c r="F1067" i="12"/>
  <c r="Z1066" i="12"/>
  <c r="P1066" i="12"/>
  <c r="AC1066" i="12" s="1"/>
  <c r="K931" i="14" s="1"/>
  <c r="D931" i="15" s="1"/>
  <c r="I2435" i="14"/>
  <c r="H2435" i="14"/>
  <c r="AA2429" i="12"/>
  <c r="H2429" i="12"/>
  <c r="P2669" i="12"/>
  <c r="AC2669" i="12" s="1"/>
  <c r="K2436" i="14" s="1"/>
  <c r="D2436" i="15" s="1"/>
  <c r="F2670" i="12"/>
  <c r="Z2669" i="12"/>
  <c r="E1237" i="14"/>
  <c r="N1237" i="14"/>
  <c r="H1571" i="12"/>
  <c r="AA1571" i="12"/>
  <c r="F1403" i="14" s="1"/>
  <c r="E2204" i="14"/>
  <c r="N2204" i="14"/>
  <c r="AA1397" i="12"/>
  <c r="F1238" i="14" s="1"/>
  <c r="H1397" i="12"/>
  <c r="E1402" i="14"/>
  <c r="N1402" i="14"/>
  <c r="AB2428" i="12"/>
  <c r="C2204" i="14" s="1"/>
  <c r="C2204" i="15" s="1"/>
  <c r="AB1396" i="12"/>
  <c r="C1237" i="14" s="1"/>
  <c r="C1237" i="15" s="1"/>
  <c r="D687" i="14"/>
  <c r="G791" i="12"/>
  <c r="D1418" i="14"/>
  <c r="G1587" i="12"/>
  <c r="D1273" i="14"/>
  <c r="B2530" i="15"/>
  <c r="B2531" i="14"/>
  <c r="B1873" i="14"/>
  <c r="B1872" i="15"/>
  <c r="B2298" i="15"/>
  <c r="B2299" i="14"/>
  <c r="D1272" i="14"/>
  <c r="E1103" i="12"/>
  <c r="Y1102" i="12"/>
  <c r="E2020" i="12"/>
  <c r="G2020" i="12" s="1"/>
  <c r="Y2020" i="12" s="1"/>
  <c r="Y2019" i="12"/>
  <c r="E2240" i="12"/>
  <c r="Y2239" i="12"/>
  <c r="B1495" i="15"/>
  <c r="B1496" i="14"/>
  <c r="G2469" i="12"/>
  <c r="G1259" i="12"/>
  <c r="G1815" i="12"/>
  <c r="B1678" i="14"/>
  <c r="B1677" i="15"/>
  <c r="E1433" i="12"/>
  <c r="E2707" i="12"/>
  <c r="Y2706" i="12"/>
  <c r="B2084" i="15"/>
  <c r="B2085" i="14"/>
  <c r="D1110" i="14"/>
  <c r="D1629" i="14"/>
  <c r="N679" i="14" l="1"/>
  <c r="E679" i="14"/>
  <c r="A2303" i="14"/>
  <c r="J2302" i="14"/>
  <c r="J1879" i="14"/>
  <c r="A1880" i="14"/>
  <c r="AB782" i="12"/>
  <c r="C679" i="14" s="1"/>
  <c r="C679" i="15" s="1"/>
  <c r="H783" i="12"/>
  <c r="AA783" i="12"/>
  <c r="A2537" i="14"/>
  <c r="J2536" i="14"/>
  <c r="J1683" i="14"/>
  <c r="A1684" i="14"/>
  <c r="N817" i="14"/>
  <c r="E817" i="14"/>
  <c r="AB937" i="12"/>
  <c r="C817" i="14" s="1"/>
  <c r="C817" i="15" s="1"/>
  <c r="F1987" i="14"/>
  <c r="AB2199" i="12"/>
  <c r="C1986" i="14" s="1"/>
  <c r="C1986" i="15" s="1"/>
  <c r="N1986" i="14"/>
  <c r="E1986" i="14"/>
  <c r="H938" i="12"/>
  <c r="F818" i="14"/>
  <c r="F2201" i="12"/>
  <c r="Z2200" i="12"/>
  <c r="P2200" i="12"/>
  <c r="AC2200" i="12" s="1"/>
  <c r="K1987" i="14" s="1"/>
  <c r="D1987" i="15" s="1"/>
  <c r="H1598" i="14"/>
  <c r="I1598" i="14"/>
  <c r="Z1784" i="12"/>
  <c r="P1784" i="12"/>
  <c r="AC1784" i="12" s="1"/>
  <c r="K1599" i="14" s="1"/>
  <c r="D1599" i="15" s="1"/>
  <c r="F1785" i="12"/>
  <c r="AB1222" i="12"/>
  <c r="C1074" i="14" s="1"/>
  <c r="C1074" i="15" s="1"/>
  <c r="E1074" i="14"/>
  <c r="N1074" i="14"/>
  <c r="AA1223" i="12"/>
  <c r="F1075" i="14" s="1"/>
  <c r="H1223" i="12"/>
  <c r="H1067" i="12"/>
  <c r="AA1067" i="12"/>
  <c r="F932" i="14" s="1"/>
  <c r="O1647" i="12"/>
  <c r="M1648" i="12"/>
  <c r="N1648" i="12" s="1"/>
  <c r="N458" i="14"/>
  <c r="E458" i="14"/>
  <c r="O1848" i="12"/>
  <c r="M1849" i="12"/>
  <c r="N1849" i="12" s="1"/>
  <c r="O2274" i="12"/>
  <c r="M2275" i="12"/>
  <c r="N2275" i="12" s="1"/>
  <c r="E1781" i="14"/>
  <c r="N1781" i="14"/>
  <c r="AB1981" i="12"/>
  <c r="C1781" i="14" s="1"/>
  <c r="C1781" i="15" s="1"/>
  <c r="N931" i="14"/>
  <c r="E931" i="14"/>
  <c r="AB1066" i="12"/>
  <c r="C931" i="14" s="1"/>
  <c r="C931" i="15" s="1"/>
  <c r="J2082" i="14"/>
  <c r="A2083" i="14"/>
  <c r="H532" i="12"/>
  <c r="AA532" i="12"/>
  <c r="M1471" i="12"/>
  <c r="N1471" i="12" s="1"/>
  <c r="O1470" i="12"/>
  <c r="O2505" i="12"/>
  <c r="M2506" i="12"/>
  <c r="N2506" i="12" s="1"/>
  <c r="O2744" i="12"/>
  <c r="M2745" i="12"/>
  <c r="N2745" i="12" s="1"/>
  <c r="F1983" i="12"/>
  <c r="Z1982" i="12"/>
  <c r="P1982" i="12"/>
  <c r="AC1982" i="12" s="1"/>
  <c r="K1782" i="14" s="1"/>
  <c r="D1782" i="15" s="1"/>
  <c r="O2058" i="12"/>
  <c r="M2059" i="12"/>
  <c r="N2059" i="12" s="1"/>
  <c r="AB531" i="12"/>
  <c r="C458" i="14" s="1"/>
  <c r="C458" i="15" s="1"/>
  <c r="H2204" i="14"/>
  <c r="I2204" i="14"/>
  <c r="H1402" i="14"/>
  <c r="I1402" i="14"/>
  <c r="I1237" i="14"/>
  <c r="H1237" i="14"/>
  <c r="F1572" i="12"/>
  <c r="Z1571" i="12"/>
  <c r="P1571" i="12"/>
  <c r="AC1571" i="12" s="1"/>
  <c r="K1403" i="14" s="1"/>
  <c r="D1403" i="15" s="1"/>
  <c r="E2436" i="14"/>
  <c r="N2436" i="14"/>
  <c r="AB2669" i="12"/>
  <c r="C2436" i="14" s="1"/>
  <c r="C2436" i="15" s="1"/>
  <c r="F2205" i="14"/>
  <c r="F1398" i="12"/>
  <c r="Z1397" i="12"/>
  <c r="P1397" i="12"/>
  <c r="AC1397" i="12" s="1"/>
  <c r="K1238" i="14" s="1"/>
  <c r="D1238" i="15" s="1"/>
  <c r="AA2670" i="12"/>
  <c r="F2437" i="14" s="1"/>
  <c r="H2670" i="12"/>
  <c r="F2430" i="12"/>
  <c r="Z2429" i="12"/>
  <c r="AB2429" i="12" s="1"/>
  <c r="C2205" i="14" s="1"/>
  <c r="C2205" i="15" s="1"/>
  <c r="P2429" i="12"/>
  <c r="AC2429" i="12" s="1"/>
  <c r="K2205" i="14" s="1"/>
  <c r="D2205" i="15" s="1"/>
  <c r="E792" i="12"/>
  <c r="Y791" i="12"/>
  <c r="Y1587" i="12"/>
  <c r="E1588" i="12"/>
  <c r="G1433" i="12"/>
  <c r="B2085" i="15"/>
  <c r="B2086" i="14"/>
  <c r="I39" i="20"/>
  <c r="D39" i="20"/>
  <c r="C39" i="20"/>
  <c r="L39" i="20"/>
  <c r="G39" i="20"/>
  <c r="J39" i="20"/>
  <c r="N39" i="20"/>
  <c r="F39" i="20"/>
  <c r="E39" i="20"/>
  <c r="E1816" i="12"/>
  <c r="Y1815" i="12"/>
  <c r="B1497" i="14"/>
  <c r="B1496" i="15"/>
  <c r="E2021" i="12"/>
  <c r="B2299" i="15"/>
  <c r="B2300" i="14"/>
  <c r="B1874" i="14"/>
  <c r="B1873" i="15"/>
  <c r="B2532" i="14"/>
  <c r="B2531" i="15"/>
  <c r="G2707" i="12"/>
  <c r="G2240" i="12"/>
  <c r="G1103" i="12"/>
  <c r="D2473" i="14"/>
  <c r="E1434" i="12"/>
  <c r="B1678" i="15"/>
  <c r="B1679" i="14"/>
  <c r="E1260" i="12"/>
  <c r="Y1259" i="12"/>
  <c r="E2470" i="12"/>
  <c r="Y2469" i="12"/>
  <c r="D2026" i="14"/>
  <c r="D1819" i="14"/>
  <c r="D1820" i="14"/>
  <c r="D967" i="14"/>
  <c r="Y1433" i="12"/>
  <c r="A2538" i="14" l="1"/>
  <c r="J2537" i="14"/>
  <c r="A1685" i="14"/>
  <c r="J1684" i="14"/>
  <c r="A1881" i="14"/>
  <c r="J1880" i="14"/>
  <c r="A2304" i="14"/>
  <c r="J2303" i="14"/>
  <c r="F680" i="14"/>
  <c r="H679" i="14"/>
  <c r="I679" i="14"/>
  <c r="Z783" i="12"/>
  <c r="P783" i="12"/>
  <c r="AC783" i="12" s="1"/>
  <c r="K680" i="14" s="1"/>
  <c r="D680" i="15" s="1"/>
  <c r="F784" i="12"/>
  <c r="E1987" i="14"/>
  <c r="N1987" i="14"/>
  <c r="F939" i="12"/>
  <c r="AA939" i="12" s="1"/>
  <c r="P938" i="12"/>
  <c r="AC938" i="12" s="1"/>
  <c r="K818" i="14" s="1"/>
  <c r="D818" i="15" s="1"/>
  <c r="H939" i="12"/>
  <c r="Z938" i="12"/>
  <c r="AA2201" i="12"/>
  <c r="F1988" i="14" s="1"/>
  <c r="H2201" i="12"/>
  <c r="H1986" i="14"/>
  <c r="I1986" i="14"/>
  <c r="I817" i="14"/>
  <c r="H817" i="14"/>
  <c r="AB2200" i="12"/>
  <c r="C1987" i="14" s="1"/>
  <c r="C1987" i="15" s="1"/>
  <c r="AA1785" i="12"/>
  <c r="F1600" i="14" s="1"/>
  <c r="H1785" i="12"/>
  <c r="N1599" i="14"/>
  <c r="E1599" i="14"/>
  <c r="AB1784" i="12"/>
  <c r="C1599" i="14" s="1"/>
  <c r="C1599" i="15" s="1"/>
  <c r="P1223" i="12"/>
  <c r="AC1223" i="12" s="1"/>
  <c r="K1075" i="14" s="1"/>
  <c r="D1075" i="15" s="1"/>
  <c r="F1224" i="12"/>
  <c r="Z1223" i="12"/>
  <c r="H1074" i="14"/>
  <c r="I1074" i="14"/>
  <c r="O2059" i="12"/>
  <c r="M2060" i="12"/>
  <c r="N2060" i="12" s="1"/>
  <c r="AA1983" i="12"/>
  <c r="H1983" i="12"/>
  <c r="O1471" i="12"/>
  <c r="M1472" i="12"/>
  <c r="N1472" i="12" s="1"/>
  <c r="F533" i="12"/>
  <c r="P532" i="12"/>
  <c r="AC532" i="12" s="1"/>
  <c r="K459" i="14" s="1"/>
  <c r="D459" i="15" s="1"/>
  <c r="Z532" i="12"/>
  <c r="I931" i="14"/>
  <c r="H931" i="14"/>
  <c r="I1781" i="14"/>
  <c r="H1781" i="14"/>
  <c r="M2276" i="12"/>
  <c r="N2276" i="12" s="1"/>
  <c r="O2275" i="12"/>
  <c r="M1850" i="12"/>
  <c r="N1850" i="12" s="1"/>
  <c r="O1849" i="12"/>
  <c r="I458" i="14"/>
  <c r="H458" i="14"/>
  <c r="M1649" i="12"/>
  <c r="N1649" i="12" s="1"/>
  <c r="O1648" i="12"/>
  <c r="P1067" i="12"/>
  <c r="AC1067" i="12" s="1"/>
  <c r="K932" i="14" s="1"/>
  <c r="D932" i="15" s="1"/>
  <c r="F1068" i="12"/>
  <c r="Z1067" i="12"/>
  <c r="AB1982" i="12"/>
  <c r="C1782" i="14" s="1"/>
  <c r="C1782" i="15" s="1"/>
  <c r="N1782" i="14"/>
  <c r="E1782" i="14"/>
  <c r="O2745" i="12"/>
  <c r="M2746" i="12"/>
  <c r="N2746" i="12" s="1"/>
  <c r="O2506" i="12"/>
  <c r="M2507" i="12"/>
  <c r="N2507" i="12" s="1"/>
  <c r="F459" i="14"/>
  <c r="AB532" i="12"/>
  <c r="C459" i="14" s="1"/>
  <c r="C459" i="15" s="1"/>
  <c r="A2084" i="14"/>
  <c r="J2083" i="14"/>
  <c r="H2436" i="14"/>
  <c r="I2436" i="14"/>
  <c r="AA2430" i="12"/>
  <c r="H2430" i="12"/>
  <c r="AA1398" i="12"/>
  <c r="H1398" i="12"/>
  <c r="N1403" i="14"/>
  <c r="AB1571" i="12"/>
  <c r="C1403" i="14" s="1"/>
  <c r="C1403" i="15" s="1"/>
  <c r="E1403" i="14"/>
  <c r="N2205" i="14"/>
  <c r="E2205" i="14"/>
  <c r="F2671" i="12"/>
  <c r="Z2670" i="12"/>
  <c r="P2670" i="12"/>
  <c r="AC2670" i="12" s="1"/>
  <c r="K2437" i="14" s="1"/>
  <c r="D2437" i="15" s="1"/>
  <c r="E1238" i="14"/>
  <c r="N1238" i="14"/>
  <c r="AB1397" i="12"/>
  <c r="C1238" i="14" s="1"/>
  <c r="C1238" i="15" s="1"/>
  <c r="AA1572" i="12"/>
  <c r="F1404" i="14" s="1"/>
  <c r="H1572" i="12"/>
  <c r="D688" i="14"/>
  <c r="G792" i="12"/>
  <c r="G2021" i="12"/>
  <c r="G1816" i="12"/>
  <c r="Y1816" i="12" s="1"/>
  <c r="D1631" i="14" s="1"/>
  <c r="D1419" i="14"/>
  <c r="G1588" i="12"/>
  <c r="G1434" i="12"/>
  <c r="Y1434" i="12" s="1"/>
  <c r="D1275" i="14" s="1"/>
  <c r="D2245" i="14"/>
  <c r="D1111" i="14"/>
  <c r="B1679" i="15"/>
  <c r="B1680" i="14"/>
  <c r="E2241" i="12"/>
  <c r="Y2240" i="12"/>
  <c r="E2708" i="12"/>
  <c r="Y2707" i="12"/>
  <c r="B2533" i="14"/>
  <c r="B2532" i="15"/>
  <c r="B1874" i="15"/>
  <c r="B1875" i="14"/>
  <c r="D1630" i="14"/>
  <c r="E43" i="20"/>
  <c r="C43" i="20"/>
  <c r="F43" i="20"/>
  <c r="L43" i="20"/>
  <c r="I43" i="20"/>
  <c r="J43" i="20"/>
  <c r="N43" i="20"/>
  <c r="D43" i="20"/>
  <c r="G43" i="20"/>
  <c r="D1274" i="14"/>
  <c r="E1435" i="12"/>
  <c r="E1104" i="12"/>
  <c r="Y1103" i="12"/>
  <c r="B2301" i="14"/>
  <c r="B2300" i="15"/>
  <c r="E2022" i="12"/>
  <c r="G2022" i="12" s="1"/>
  <c r="B1497" i="15"/>
  <c r="P43" i="20"/>
  <c r="E1817" i="12"/>
  <c r="B2087" i="14"/>
  <c r="B2086" i="15"/>
  <c r="G2470" i="12"/>
  <c r="G1260" i="12"/>
  <c r="Y2021" i="12"/>
  <c r="N680" i="14" l="1"/>
  <c r="E680" i="14"/>
  <c r="AB783" i="12"/>
  <c r="C680" i="14" s="1"/>
  <c r="C680" i="15" s="1"/>
  <c r="A2305" i="14"/>
  <c r="J2304" i="14"/>
  <c r="A1686" i="14"/>
  <c r="J1685" i="14"/>
  <c r="H784" i="12"/>
  <c r="AA784" i="12"/>
  <c r="J1881" i="14"/>
  <c r="A1882" i="14"/>
  <c r="J2538" i="14"/>
  <c r="A2539" i="14"/>
  <c r="Z939" i="12"/>
  <c r="AB939" i="12" s="1"/>
  <c r="C819" i="14" s="1"/>
  <c r="C819" i="15" s="1"/>
  <c r="P939" i="12"/>
  <c r="AC939" i="12" s="1"/>
  <c r="K819" i="14" s="1"/>
  <c r="D819" i="15" s="1"/>
  <c r="F940" i="12"/>
  <c r="AA940" i="12" s="1"/>
  <c r="F819" i="14"/>
  <c r="H1987" i="14"/>
  <c r="I1987" i="14"/>
  <c r="F2202" i="12"/>
  <c r="Z2201" i="12"/>
  <c r="P2201" i="12"/>
  <c r="AC2201" i="12" s="1"/>
  <c r="K1988" i="14" s="1"/>
  <c r="D1988" i="15" s="1"/>
  <c r="N818" i="14"/>
  <c r="E818" i="14"/>
  <c r="AB938" i="12"/>
  <c r="C818" i="14" s="1"/>
  <c r="C818" i="15" s="1"/>
  <c r="I1599" i="14"/>
  <c r="H1599" i="14"/>
  <c r="Z1785" i="12"/>
  <c r="P1785" i="12"/>
  <c r="AC1785" i="12" s="1"/>
  <c r="K1600" i="14" s="1"/>
  <c r="D1600" i="15" s="1"/>
  <c r="F1786" i="12"/>
  <c r="AA1786" i="12" s="1"/>
  <c r="E1075" i="14"/>
  <c r="N1075" i="14"/>
  <c r="AA1224" i="12"/>
  <c r="F1076" i="14" s="1"/>
  <c r="H1224" i="12"/>
  <c r="AB1223" i="12"/>
  <c r="C1075" i="14" s="1"/>
  <c r="C1075" i="15" s="1"/>
  <c r="O2507" i="12"/>
  <c r="M2508" i="12"/>
  <c r="N2508" i="12" s="1"/>
  <c r="M2747" i="12"/>
  <c r="N2747" i="12" s="1"/>
  <c r="O2746" i="12"/>
  <c r="H1782" i="14"/>
  <c r="I1782" i="14"/>
  <c r="AA1068" i="12"/>
  <c r="H1068" i="12"/>
  <c r="N459" i="14"/>
  <c r="E459" i="14"/>
  <c r="H533" i="12"/>
  <c r="AA533" i="12"/>
  <c r="F1783" i="14"/>
  <c r="A2085" i="14"/>
  <c r="J2084" i="14"/>
  <c r="AB1067" i="12"/>
  <c r="C932" i="14" s="1"/>
  <c r="C932" i="15" s="1"/>
  <c r="N932" i="14"/>
  <c r="E932" i="14"/>
  <c r="O1649" i="12"/>
  <c r="M1650" i="12"/>
  <c r="N1650" i="12" s="1"/>
  <c r="M1851" i="12"/>
  <c r="N1851" i="12" s="1"/>
  <c r="O1850" i="12"/>
  <c r="O2276" i="12"/>
  <c r="M2277" i="12"/>
  <c r="N2277" i="12" s="1"/>
  <c r="M1473" i="12"/>
  <c r="O1472" i="12"/>
  <c r="F1984" i="12"/>
  <c r="Z1983" i="12"/>
  <c r="P1983" i="12"/>
  <c r="AC1983" i="12" s="1"/>
  <c r="K1783" i="14" s="1"/>
  <c r="D1783" i="15" s="1"/>
  <c r="M2061" i="12"/>
  <c r="N2061" i="12" s="1"/>
  <c r="O2060" i="12"/>
  <c r="H2205" i="14"/>
  <c r="I2205" i="14"/>
  <c r="H1238" i="14"/>
  <c r="I1238" i="14"/>
  <c r="I1403" i="14"/>
  <c r="H1403" i="14"/>
  <c r="AA2671" i="12"/>
  <c r="F2438" i="14" s="1"/>
  <c r="H2671" i="12"/>
  <c r="F1239" i="14"/>
  <c r="F2206" i="14"/>
  <c r="F1573" i="12"/>
  <c r="Z1572" i="12"/>
  <c r="P1572" i="12"/>
  <c r="AC1572" i="12" s="1"/>
  <c r="K1404" i="14" s="1"/>
  <c r="D1404" i="15" s="1"/>
  <c r="N2437" i="14"/>
  <c r="AB2670" i="12"/>
  <c r="C2437" i="14" s="1"/>
  <c r="C2437" i="15" s="1"/>
  <c r="E2437" i="14"/>
  <c r="Z1398" i="12"/>
  <c r="P1398" i="12"/>
  <c r="AC1398" i="12" s="1"/>
  <c r="K1239" i="14" s="1"/>
  <c r="D1239" i="15" s="1"/>
  <c r="F1399" i="12"/>
  <c r="P2430" i="12"/>
  <c r="AC2430" i="12" s="1"/>
  <c r="K2206" i="14" s="1"/>
  <c r="D2206" i="15" s="1"/>
  <c r="F2431" i="12"/>
  <c r="Z2430" i="12"/>
  <c r="E793" i="12"/>
  <c r="Y792" i="12"/>
  <c r="G2708" i="12"/>
  <c r="G1817" i="12"/>
  <c r="Y1817" i="12" s="1"/>
  <c r="D1632" i="14" s="1"/>
  <c r="E1589" i="12"/>
  <c r="Y1588" i="12"/>
  <c r="E2023" i="12"/>
  <c r="D968" i="14"/>
  <c r="B1875" i="15"/>
  <c r="B1876" i="14"/>
  <c r="D2474" i="14"/>
  <c r="D2027" i="14"/>
  <c r="D1821" i="14"/>
  <c r="E1261" i="12"/>
  <c r="G1261" i="12" s="1"/>
  <c r="Y1261" i="12" s="1"/>
  <c r="Y1260" i="12"/>
  <c r="E2471" i="12"/>
  <c r="Y2470" i="12"/>
  <c r="B2087" i="15"/>
  <c r="B2088" i="14"/>
  <c r="B2302" i="14"/>
  <c r="B2301" i="15"/>
  <c r="B2534" i="14"/>
  <c r="B2533" i="15"/>
  <c r="E2709" i="12"/>
  <c r="B1680" i="15"/>
  <c r="B1681" i="14"/>
  <c r="Y2022" i="12"/>
  <c r="G1104" i="12"/>
  <c r="G1435" i="12"/>
  <c r="Y2708" i="12"/>
  <c r="G2241" i="12"/>
  <c r="J2539" i="14" l="1"/>
  <c r="A2540" i="14"/>
  <c r="A1687" i="14"/>
  <c r="J1686" i="14"/>
  <c r="F681" i="14"/>
  <c r="I680" i="14"/>
  <c r="H680" i="14"/>
  <c r="A1883" i="14"/>
  <c r="J1882" i="14"/>
  <c r="F785" i="12"/>
  <c r="P784" i="12"/>
  <c r="AC784" i="12" s="1"/>
  <c r="K681" i="14" s="1"/>
  <c r="D681" i="15" s="1"/>
  <c r="Z784" i="12"/>
  <c r="J2305" i="14"/>
  <c r="A2306" i="14"/>
  <c r="N1988" i="14"/>
  <c r="AB2201" i="12"/>
  <c r="C1988" i="14" s="1"/>
  <c r="C1988" i="15" s="1"/>
  <c r="E1988" i="14"/>
  <c r="N819" i="14"/>
  <c r="E819" i="14"/>
  <c r="H1786" i="12"/>
  <c r="H940" i="12"/>
  <c r="I819" i="14"/>
  <c r="H819" i="14"/>
  <c r="I818" i="14"/>
  <c r="H818" i="14"/>
  <c r="H2202" i="12"/>
  <c r="AA2202" i="12"/>
  <c r="F820" i="14"/>
  <c r="F1601" i="14"/>
  <c r="N1600" i="14"/>
  <c r="AB1785" i="12"/>
  <c r="C1600" i="14" s="1"/>
  <c r="C1600" i="15" s="1"/>
  <c r="E1600" i="14"/>
  <c r="Z1786" i="12"/>
  <c r="F1787" i="12"/>
  <c r="AA1787" i="12" s="1"/>
  <c r="P1786" i="12"/>
  <c r="AC1786" i="12" s="1"/>
  <c r="K1601" i="14" s="1"/>
  <c r="D1601" i="15" s="1"/>
  <c r="I1075" i="14"/>
  <c r="H1075" i="14"/>
  <c r="Z1224" i="12"/>
  <c r="P1224" i="12"/>
  <c r="AC1224" i="12" s="1"/>
  <c r="K1076" i="14" s="1"/>
  <c r="D1076" i="15" s="1"/>
  <c r="F1225" i="12"/>
  <c r="AA1225" i="12" s="1"/>
  <c r="F1077" i="14" s="1"/>
  <c r="M2062" i="12"/>
  <c r="N2062" i="12" s="1"/>
  <c r="O2061" i="12"/>
  <c r="N1783" i="14"/>
  <c r="E1783" i="14"/>
  <c r="M2278" i="12"/>
  <c r="N2278" i="12" s="1"/>
  <c r="O2277" i="12"/>
  <c r="O1650" i="12"/>
  <c r="M1651" i="12"/>
  <c r="N1651" i="12" s="1"/>
  <c r="H932" i="14"/>
  <c r="I932" i="14"/>
  <c r="Z533" i="12"/>
  <c r="F534" i="12"/>
  <c r="P533" i="12"/>
  <c r="AC533" i="12" s="1"/>
  <c r="K460" i="14" s="1"/>
  <c r="D460" i="15" s="1"/>
  <c r="Z1068" i="12"/>
  <c r="AB1068" i="12" s="1"/>
  <c r="C933" i="14" s="1"/>
  <c r="C933" i="15" s="1"/>
  <c r="P1068" i="12"/>
  <c r="AC1068" i="12" s="1"/>
  <c r="K933" i="14" s="1"/>
  <c r="D933" i="15" s="1"/>
  <c r="F1069" i="12"/>
  <c r="AA1069" i="12" s="1"/>
  <c r="F934" i="14" s="1"/>
  <c r="M2509" i="12"/>
  <c r="N2509" i="12" s="1"/>
  <c r="O2508" i="12"/>
  <c r="AB1983" i="12"/>
  <c r="C1783" i="14" s="1"/>
  <c r="C1783" i="15" s="1"/>
  <c r="AA1984" i="12"/>
  <c r="F1784" i="14" s="1"/>
  <c r="H1984" i="12"/>
  <c r="M1474" i="12"/>
  <c r="N1473" i="12"/>
  <c r="O1473" i="12" s="1"/>
  <c r="M1852" i="12"/>
  <c r="N1852" i="12" s="1"/>
  <c r="O1851" i="12"/>
  <c r="A2086" i="14"/>
  <c r="J2085" i="14"/>
  <c r="F460" i="14"/>
  <c r="AB533" i="12"/>
  <c r="C460" i="14" s="1"/>
  <c r="C460" i="15" s="1"/>
  <c r="I459" i="14"/>
  <c r="H459" i="14"/>
  <c r="F933" i="14"/>
  <c r="O2747" i="12"/>
  <c r="M2748" i="12"/>
  <c r="N2748" i="12" s="1"/>
  <c r="E1818" i="12"/>
  <c r="I2437" i="14"/>
  <c r="H2437" i="14"/>
  <c r="N2206" i="14"/>
  <c r="E2206" i="14"/>
  <c r="N1404" i="14"/>
  <c r="AB1572" i="12"/>
  <c r="C1404" i="14" s="1"/>
  <c r="C1404" i="15" s="1"/>
  <c r="E1404" i="14"/>
  <c r="P2671" i="12"/>
  <c r="AC2671" i="12" s="1"/>
  <c r="K2438" i="14" s="1"/>
  <c r="D2438" i="15" s="1"/>
  <c r="F2672" i="12"/>
  <c r="Z2671" i="12"/>
  <c r="H2431" i="12"/>
  <c r="AA2431" i="12"/>
  <c r="H1399" i="12"/>
  <c r="AA1399" i="12"/>
  <c r="F1240" i="14" s="1"/>
  <c r="N1239" i="14"/>
  <c r="E1239" i="14"/>
  <c r="AA1573" i="12"/>
  <c r="F1405" i="14" s="1"/>
  <c r="H1573" i="12"/>
  <c r="AB2430" i="12"/>
  <c r="C2206" i="14" s="1"/>
  <c r="C2206" i="15" s="1"/>
  <c r="AB1398" i="12"/>
  <c r="C1239" i="14" s="1"/>
  <c r="C1239" i="15" s="1"/>
  <c r="D689" i="14"/>
  <c r="G793" i="12"/>
  <c r="G2709" i="12"/>
  <c r="Y2709" i="12" s="1"/>
  <c r="D2476" i="14" s="1"/>
  <c r="G2471" i="12"/>
  <c r="Y2471" i="12" s="1"/>
  <c r="G1589" i="12"/>
  <c r="D1420" i="14"/>
  <c r="D1113" i="14"/>
  <c r="D2475" i="14"/>
  <c r="E1105" i="12"/>
  <c r="Y1104" i="12"/>
  <c r="B1681" i="15"/>
  <c r="B1682" i="14"/>
  <c r="B2534" i="15"/>
  <c r="B2535" i="14"/>
  <c r="B2089" i="14"/>
  <c r="B2088" i="15"/>
  <c r="D2246" i="14"/>
  <c r="D1112" i="14"/>
  <c r="B1877" i="14"/>
  <c r="B1876" i="15"/>
  <c r="G2023" i="12"/>
  <c r="G1818" i="12"/>
  <c r="E2242" i="12"/>
  <c r="Y2241" i="12"/>
  <c r="E1436" i="12"/>
  <c r="Y1435" i="12"/>
  <c r="D1822" i="14"/>
  <c r="B2303" i="14"/>
  <c r="B2302" i="15"/>
  <c r="D2247" i="14"/>
  <c r="E1262" i="12"/>
  <c r="J2306" i="14" l="1"/>
  <c r="A2307" i="14"/>
  <c r="H785" i="12"/>
  <c r="AA785" i="12"/>
  <c r="A1688" i="14"/>
  <c r="J1687" i="14"/>
  <c r="E2710" i="12"/>
  <c r="G2710" i="12" s="1"/>
  <c r="E2711" i="12" s="1"/>
  <c r="N681" i="14"/>
  <c r="E681" i="14"/>
  <c r="AB784" i="12"/>
  <c r="C681" i="14" s="1"/>
  <c r="C681" i="15" s="1"/>
  <c r="J2540" i="14"/>
  <c r="A2541" i="14"/>
  <c r="J1883" i="14"/>
  <c r="A1884" i="14"/>
  <c r="Z2202" i="12"/>
  <c r="AB2202" i="12" s="1"/>
  <c r="C1989" i="14" s="1"/>
  <c r="C1989" i="15" s="1"/>
  <c r="P2202" i="12"/>
  <c r="AC2202" i="12" s="1"/>
  <c r="K1989" i="14" s="1"/>
  <c r="D1989" i="15" s="1"/>
  <c r="F2203" i="12"/>
  <c r="P940" i="12"/>
  <c r="AC940" i="12" s="1"/>
  <c r="K820" i="14" s="1"/>
  <c r="D820" i="15" s="1"/>
  <c r="F941" i="12"/>
  <c r="AA941" i="12" s="1"/>
  <c r="Z940" i="12"/>
  <c r="I1988" i="14"/>
  <c r="H1988" i="14"/>
  <c r="F1989" i="14"/>
  <c r="E1601" i="14"/>
  <c r="N1601" i="14"/>
  <c r="H1787" i="12"/>
  <c r="F1602" i="14"/>
  <c r="I1600" i="14"/>
  <c r="H1600" i="14"/>
  <c r="AB1786" i="12"/>
  <c r="C1601" i="14" s="1"/>
  <c r="C1601" i="15" s="1"/>
  <c r="H1225" i="12"/>
  <c r="N1076" i="14"/>
  <c r="AB1224" i="12"/>
  <c r="C1076" i="14" s="1"/>
  <c r="C1076" i="15" s="1"/>
  <c r="E1076" i="14"/>
  <c r="M2279" i="12"/>
  <c r="N2279" i="12" s="1"/>
  <c r="O2278" i="12"/>
  <c r="M2749" i="12"/>
  <c r="N2749" i="12" s="1"/>
  <c r="O2748" i="12"/>
  <c r="A2087" i="14"/>
  <c r="J2086" i="14"/>
  <c r="O1852" i="12"/>
  <c r="M1853" i="12"/>
  <c r="N1853" i="12" s="1"/>
  <c r="O2509" i="12"/>
  <c r="M2510" i="12"/>
  <c r="N2510" i="12" s="1"/>
  <c r="N933" i="14"/>
  <c r="E933" i="14"/>
  <c r="H534" i="12"/>
  <c r="AA534" i="12"/>
  <c r="O1651" i="12"/>
  <c r="M1652" i="12"/>
  <c r="N1652" i="12" s="1"/>
  <c r="O2062" i="12"/>
  <c r="M2063" i="12"/>
  <c r="N2063" i="12" s="1"/>
  <c r="Z1984" i="12"/>
  <c r="P1984" i="12"/>
  <c r="AC1984" i="12" s="1"/>
  <c r="K1784" i="14" s="1"/>
  <c r="D1784" i="15" s="1"/>
  <c r="F1985" i="12"/>
  <c r="N460" i="14"/>
  <c r="E460" i="14"/>
  <c r="I1783" i="14"/>
  <c r="H1783" i="14"/>
  <c r="E2472" i="12"/>
  <c r="G2472" i="12" s="1"/>
  <c r="AB1984" i="12"/>
  <c r="C1784" i="14" s="1"/>
  <c r="C1784" i="15" s="1"/>
  <c r="H1069" i="12"/>
  <c r="I1404" i="14"/>
  <c r="H1404" i="14"/>
  <c r="H2206" i="14"/>
  <c r="I2206" i="14"/>
  <c r="I1239" i="14"/>
  <c r="H1239" i="14"/>
  <c r="F1574" i="12"/>
  <c r="Z1573" i="12"/>
  <c r="P1573" i="12"/>
  <c r="AC1573" i="12" s="1"/>
  <c r="K1405" i="14" s="1"/>
  <c r="D1405" i="15" s="1"/>
  <c r="F2207" i="14"/>
  <c r="N2438" i="14"/>
  <c r="E2438" i="14"/>
  <c r="AB2671" i="12"/>
  <c r="C2438" i="14" s="1"/>
  <c r="C2438" i="15" s="1"/>
  <c r="Z1399" i="12"/>
  <c r="P1399" i="12"/>
  <c r="AC1399" i="12" s="1"/>
  <c r="K1240" i="14" s="1"/>
  <c r="D1240" i="15" s="1"/>
  <c r="F1400" i="12"/>
  <c r="Z2431" i="12"/>
  <c r="P2431" i="12"/>
  <c r="AC2431" i="12" s="1"/>
  <c r="K2207" i="14" s="1"/>
  <c r="D2207" i="15" s="1"/>
  <c r="F2432" i="12"/>
  <c r="H2672" i="12"/>
  <c r="AA2672" i="12"/>
  <c r="F2439" i="14" s="1"/>
  <c r="E794" i="12"/>
  <c r="Y793" i="12"/>
  <c r="E1590" i="12"/>
  <c r="Y1589" i="12"/>
  <c r="G1105" i="12"/>
  <c r="E2024" i="12"/>
  <c r="Y2023" i="12"/>
  <c r="B1878" i="14"/>
  <c r="B1877" i="15"/>
  <c r="B2536" i="14"/>
  <c r="B2535" i="15"/>
  <c r="B1682" i="15"/>
  <c r="B1683" i="14"/>
  <c r="E1106" i="12"/>
  <c r="G1106" i="12" s="1"/>
  <c r="Y1106" i="12" s="1"/>
  <c r="G1262" i="12"/>
  <c r="B2304" i="14"/>
  <c r="B2303" i="15"/>
  <c r="D1276" i="14"/>
  <c r="D2028" i="14"/>
  <c r="E1819" i="12"/>
  <c r="Y1818" i="12"/>
  <c r="B2090" i="14"/>
  <c r="B2089" i="15"/>
  <c r="D969" i="14"/>
  <c r="Y2710" i="12"/>
  <c r="G1436" i="12"/>
  <c r="G2242" i="12"/>
  <c r="Y1105" i="12"/>
  <c r="E2473" i="12" l="1"/>
  <c r="Y2472" i="12"/>
  <c r="F786" i="12"/>
  <c r="H786" i="12" s="1"/>
  <c r="P785" i="12"/>
  <c r="AC785" i="12" s="1"/>
  <c r="K682" i="14" s="1"/>
  <c r="D682" i="15" s="1"/>
  <c r="Z785" i="12"/>
  <c r="J1884" i="14"/>
  <c r="A1885" i="14"/>
  <c r="F682" i="14"/>
  <c r="AB785" i="12"/>
  <c r="C682" i="14" s="1"/>
  <c r="C682" i="15" s="1"/>
  <c r="H941" i="12"/>
  <c r="Z941" i="12" s="1"/>
  <c r="A2542" i="14"/>
  <c r="J2541" i="14"/>
  <c r="H681" i="14"/>
  <c r="I681" i="14"/>
  <c r="J1688" i="14"/>
  <c r="A1689" i="14"/>
  <c r="J2307" i="14"/>
  <c r="A2308" i="14"/>
  <c r="N821" i="14"/>
  <c r="E821" i="14"/>
  <c r="F821" i="14"/>
  <c r="AB941" i="12"/>
  <c r="C821" i="14" s="1"/>
  <c r="C821" i="15" s="1"/>
  <c r="AA2203" i="12"/>
  <c r="F1990" i="14" s="1"/>
  <c r="H2203" i="12"/>
  <c r="N1989" i="14"/>
  <c r="E1989" i="14"/>
  <c r="N820" i="14"/>
  <c r="E820" i="14"/>
  <c r="AB940" i="12"/>
  <c r="C820" i="14" s="1"/>
  <c r="C820" i="15" s="1"/>
  <c r="F942" i="12"/>
  <c r="AA942" i="12" s="1"/>
  <c r="P941" i="12"/>
  <c r="AC941" i="12" s="1"/>
  <c r="K821" i="14" s="1"/>
  <c r="D821" i="15" s="1"/>
  <c r="Z1787" i="12"/>
  <c r="P1787" i="12"/>
  <c r="AC1787" i="12" s="1"/>
  <c r="K1602" i="14" s="1"/>
  <c r="D1602" i="15" s="1"/>
  <c r="F1788" i="12"/>
  <c r="AA1788" i="12" s="1"/>
  <c r="H1601" i="14"/>
  <c r="I1601" i="14"/>
  <c r="I1076" i="14"/>
  <c r="H1076" i="14"/>
  <c r="Z1225" i="12"/>
  <c r="P1225" i="12"/>
  <c r="AC1225" i="12" s="1"/>
  <c r="K1077" i="14" s="1"/>
  <c r="D1077" i="15" s="1"/>
  <c r="F1226" i="12"/>
  <c r="AA1226" i="12" s="1"/>
  <c r="F1078" i="14" s="1"/>
  <c r="F1070" i="12"/>
  <c r="AA1070" i="12" s="1"/>
  <c r="F935" i="14" s="1"/>
  <c r="Z1069" i="12"/>
  <c r="P1069" i="12"/>
  <c r="AC1069" i="12" s="1"/>
  <c r="K934" i="14" s="1"/>
  <c r="D934" i="15" s="1"/>
  <c r="F461" i="14"/>
  <c r="H933" i="14"/>
  <c r="I933" i="14"/>
  <c r="M2511" i="12"/>
  <c r="N2511" i="12" s="1"/>
  <c r="O2510" i="12"/>
  <c r="O1853" i="12"/>
  <c r="M1854" i="12"/>
  <c r="N1854" i="12" s="1"/>
  <c r="M2750" i="12"/>
  <c r="N2750" i="12" s="1"/>
  <c r="O2749" i="12"/>
  <c r="M2280" i="12"/>
  <c r="N2280" i="12" s="1"/>
  <c r="O2279" i="12"/>
  <c r="I460" i="14"/>
  <c r="H460" i="14"/>
  <c r="H1985" i="12"/>
  <c r="AA1985" i="12"/>
  <c r="N1784" i="14"/>
  <c r="E1784" i="14"/>
  <c r="O2063" i="12"/>
  <c r="M2064" i="12"/>
  <c r="N2064" i="12" s="1"/>
  <c r="M1653" i="12"/>
  <c r="N1653" i="12" s="1"/>
  <c r="O1652" i="12"/>
  <c r="F535" i="12"/>
  <c r="P534" i="12"/>
  <c r="AC534" i="12" s="1"/>
  <c r="K461" i="14" s="1"/>
  <c r="D461" i="15" s="1"/>
  <c r="Z534" i="12"/>
  <c r="A2088" i="14"/>
  <c r="J2087" i="14"/>
  <c r="G794" i="12"/>
  <c r="I2438" i="14"/>
  <c r="H2438" i="14"/>
  <c r="H2432" i="12"/>
  <c r="AA2432" i="12"/>
  <c r="E2207" i="14"/>
  <c r="N2207" i="14"/>
  <c r="AA1574" i="12"/>
  <c r="F1406" i="14" s="1"/>
  <c r="H1574" i="12"/>
  <c r="AB2431" i="12"/>
  <c r="C2207" i="14" s="1"/>
  <c r="C2207" i="15" s="1"/>
  <c r="Z2672" i="12"/>
  <c r="P2672" i="12"/>
  <c r="AC2672" i="12" s="1"/>
  <c r="K2439" i="14" s="1"/>
  <c r="D2439" i="15" s="1"/>
  <c r="F2673" i="12"/>
  <c r="H1400" i="12"/>
  <c r="AA1400" i="12"/>
  <c r="N1240" i="14"/>
  <c r="AB1399" i="12"/>
  <c r="C1240" i="14" s="1"/>
  <c r="C1240" i="15" s="1"/>
  <c r="E1240" i="14"/>
  <c r="E1405" i="14"/>
  <c r="N1405" i="14"/>
  <c r="AB1573" i="12"/>
  <c r="C1405" i="14" s="1"/>
  <c r="C1405" i="15" s="1"/>
  <c r="D690" i="14"/>
  <c r="E795" i="12"/>
  <c r="Y794" i="12"/>
  <c r="G1590" i="12"/>
  <c r="D1421" i="14"/>
  <c r="D970" i="14"/>
  <c r="E1437" i="12"/>
  <c r="Y1436" i="12"/>
  <c r="B2091" i="14"/>
  <c r="B2090" i="15"/>
  <c r="D1633" i="14"/>
  <c r="E1263" i="12"/>
  <c r="Y1262" i="12"/>
  <c r="D971" i="14"/>
  <c r="B1684" i="14"/>
  <c r="B1683" i="15"/>
  <c r="D1823" i="14"/>
  <c r="G2473" i="12"/>
  <c r="E2243" i="12"/>
  <c r="Y2242" i="12"/>
  <c r="D2477" i="14"/>
  <c r="D2248" i="14"/>
  <c r="B2304" i="15"/>
  <c r="B2305" i="14"/>
  <c r="E1107" i="12"/>
  <c r="G1107" i="12" s="1"/>
  <c r="Y1107" i="12" s="1"/>
  <c r="B2537" i="14"/>
  <c r="B2536" i="15"/>
  <c r="B1879" i="14"/>
  <c r="B1878" i="15"/>
  <c r="G1819" i="12"/>
  <c r="G2024" i="12"/>
  <c r="G2711" i="12"/>
  <c r="F787" i="12" l="1"/>
  <c r="AA787" i="12" s="1"/>
  <c r="P786" i="12"/>
  <c r="AC786" i="12" s="1"/>
  <c r="K683" i="14" s="1"/>
  <c r="D683" i="15" s="1"/>
  <c r="Z786" i="12"/>
  <c r="A2543" i="14"/>
  <c r="J2542" i="14"/>
  <c r="A1886" i="14"/>
  <c r="J1885" i="14"/>
  <c r="J1689" i="14"/>
  <c r="A1690" i="14"/>
  <c r="A2309" i="14"/>
  <c r="J2308" i="14"/>
  <c r="N682" i="14"/>
  <c r="E682" i="14"/>
  <c r="AA786" i="12"/>
  <c r="H942" i="12"/>
  <c r="F822" i="14"/>
  <c r="I820" i="14"/>
  <c r="H820" i="14"/>
  <c r="I821" i="14"/>
  <c r="H821" i="14"/>
  <c r="H1989" i="14"/>
  <c r="I1989" i="14"/>
  <c r="Z2203" i="12"/>
  <c r="P2203" i="12"/>
  <c r="AC2203" i="12" s="1"/>
  <c r="K1990" i="14" s="1"/>
  <c r="D1990" i="15" s="1"/>
  <c r="F2204" i="12"/>
  <c r="N1602" i="14"/>
  <c r="E1602" i="14"/>
  <c r="AB1787" i="12"/>
  <c r="C1602" i="14" s="1"/>
  <c r="C1602" i="15" s="1"/>
  <c r="H1788" i="12"/>
  <c r="F1603" i="14"/>
  <c r="H1226" i="12"/>
  <c r="AB1225" i="12"/>
  <c r="C1077" i="14" s="1"/>
  <c r="C1077" i="15" s="1"/>
  <c r="E1077" i="14"/>
  <c r="N1077" i="14"/>
  <c r="A2089" i="14"/>
  <c r="J2088" i="14"/>
  <c r="M2065" i="12"/>
  <c r="N2065" i="12" s="1"/>
  <c r="O2064" i="12"/>
  <c r="I1784" i="14"/>
  <c r="H1784" i="14"/>
  <c r="F1785" i="14"/>
  <c r="O2280" i="12"/>
  <c r="M2281" i="12"/>
  <c r="N2281" i="12" s="1"/>
  <c r="M2751" i="12"/>
  <c r="N2751" i="12" s="1"/>
  <c r="O2750" i="12"/>
  <c r="M2512" i="12"/>
  <c r="N2512" i="12" s="1"/>
  <c r="O2511" i="12"/>
  <c r="N461" i="14"/>
  <c r="E461" i="14"/>
  <c r="H535" i="12"/>
  <c r="AA535" i="12"/>
  <c r="O1653" i="12"/>
  <c r="M1654" i="12"/>
  <c r="N1654" i="12" s="1"/>
  <c r="P1985" i="12"/>
  <c r="AC1985" i="12" s="1"/>
  <c r="K1785" i="14" s="1"/>
  <c r="D1785" i="15" s="1"/>
  <c r="F1986" i="12"/>
  <c r="Z1985" i="12"/>
  <c r="M1855" i="12"/>
  <c r="N1855" i="12" s="1"/>
  <c r="O1854" i="12"/>
  <c r="AB1069" i="12"/>
  <c r="C934" i="14" s="1"/>
  <c r="C934" i="15" s="1"/>
  <c r="E934" i="14"/>
  <c r="N934" i="14"/>
  <c r="AB534" i="12"/>
  <c r="C461" i="14" s="1"/>
  <c r="C461" i="15" s="1"/>
  <c r="H1070" i="12"/>
  <c r="H2207" i="14"/>
  <c r="I2207" i="14"/>
  <c r="H1405" i="14"/>
  <c r="I1405" i="14"/>
  <c r="I1240" i="14"/>
  <c r="H1240" i="14"/>
  <c r="F1401" i="12"/>
  <c r="Z1400" i="12"/>
  <c r="AB1400" i="12" s="1"/>
  <c r="C1241" i="14" s="1"/>
  <c r="C1241" i="15" s="1"/>
  <c r="P1400" i="12"/>
  <c r="AC1400" i="12" s="1"/>
  <c r="K1241" i="14" s="1"/>
  <c r="D1241" i="15" s="1"/>
  <c r="H2673" i="12"/>
  <c r="AA2673" i="12"/>
  <c r="N2439" i="14"/>
  <c r="E2439" i="14"/>
  <c r="AB2672" i="12"/>
  <c r="C2439" i="14" s="1"/>
  <c r="C2439" i="15" s="1"/>
  <c r="P2432" i="12"/>
  <c r="AC2432" i="12" s="1"/>
  <c r="K2208" i="14" s="1"/>
  <c r="D2208" i="15" s="1"/>
  <c r="F2433" i="12"/>
  <c r="Z2432" i="12"/>
  <c r="AB2432" i="12" s="1"/>
  <c r="C2208" i="14" s="1"/>
  <c r="C2208" i="15" s="1"/>
  <c r="F1241" i="14"/>
  <c r="F1575" i="12"/>
  <c r="Z1574" i="12"/>
  <c r="P1574" i="12"/>
  <c r="AC1574" i="12" s="1"/>
  <c r="K1406" i="14" s="1"/>
  <c r="D1406" i="15" s="1"/>
  <c r="F2208" i="14"/>
  <c r="D691" i="14"/>
  <c r="G795" i="12"/>
  <c r="E1591" i="12"/>
  <c r="G1591" i="12" s="1"/>
  <c r="Y1591" i="12" s="1"/>
  <c r="Y1590" i="12"/>
  <c r="G1437" i="12"/>
  <c r="Y1437" i="12" s="1"/>
  <c r="D1278" i="14" s="1"/>
  <c r="G1263" i="12"/>
  <c r="Y1263" i="12" s="1"/>
  <c r="D1115" i="14" s="1"/>
  <c r="B1880" i="14"/>
  <c r="B1879" i="15"/>
  <c r="B2538" i="14"/>
  <c r="B2537" i="15"/>
  <c r="D972" i="14"/>
  <c r="B2306" i="14"/>
  <c r="B2305" i="15"/>
  <c r="E2474" i="12"/>
  <c r="Y2473" i="12"/>
  <c r="D1277" i="14"/>
  <c r="G2243" i="12"/>
  <c r="E2025" i="12"/>
  <c r="Y2024" i="12"/>
  <c r="E1820" i="12"/>
  <c r="G1820" i="12" s="1"/>
  <c r="Y1819" i="12"/>
  <c r="E2712" i="12"/>
  <c r="G2712" i="12" s="1"/>
  <c r="Y2712" i="12" s="1"/>
  <c r="Y2711" i="12"/>
  <c r="E1108" i="12"/>
  <c r="D2029" i="14"/>
  <c r="B1684" i="15"/>
  <c r="B1685" i="14"/>
  <c r="D1114" i="14"/>
  <c r="B2091" i="15"/>
  <c r="B2092" i="14"/>
  <c r="F683" i="14" l="1"/>
  <c r="AB786" i="12"/>
  <c r="C683" i="14" s="1"/>
  <c r="C683" i="15" s="1"/>
  <c r="J2543" i="14"/>
  <c r="A2544" i="14"/>
  <c r="H787" i="12"/>
  <c r="J1690" i="14"/>
  <c r="A1691" i="14"/>
  <c r="I682" i="14"/>
  <c r="H682" i="14"/>
  <c r="J2309" i="14"/>
  <c r="A2310" i="14"/>
  <c r="A1887" i="14"/>
  <c r="J1886" i="14"/>
  <c r="N683" i="14"/>
  <c r="E683" i="14"/>
  <c r="F684" i="14"/>
  <c r="P942" i="12"/>
  <c r="AC942" i="12" s="1"/>
  <c r="K822" i="14" s="1"/>
  <c r="D822" i="15" s="1"/>
  <c r="F943" i="12"/>
  <c r="AA943" i="12" s="1"/>
  <c r="H943" i="12"/>
  <c r="Z942" i="12"/>
  <c r="AA2204" i="12"/>
  <c r="F1991" i="14" s="1"/>
  <c r="H2204" i="12"/>
  <c r="E1990" i="14"/>
  <c r="AB2203" i="12"/>
  <c r="C1990" i="14" s="1"/>
  <c r="C1990" i="15" s="1"/>
  <c r="N1990" i="14"/>
  <c r="F1789" i="12"/>
  <c r="AA1789" i="12" s="1"/>
  <c r="H1789" i="12"/>
  <c r="Z1789" i="12" s="1"/>
  <c r="P1788" i="12"/>
  <c r="AC1788" i="12" s="1"/>
  <c r="K1603" i="14" s="1"/>
  <c r="D1603" i="15" s="1"/>
  <c r="Z1788" i="12"/>
  <c r="I1602" i="14"/>
  <c r="H1602" i="14"/>
  <c r="H1077" i="14"/>
  <c r="I1077" i="14"/>
  <c r="F1227" i="12"/>
  <c r="Z1226" i="12"/>
  <c r="P1226" i="12"/>
  <c r="AC1226" i="12" s="1"/>
  <c r="K1078" i="14" s="1"/>
  <c r="D1078" i="15" s="1"/>
  <c r="F1071" i="12"/>
  <c r="AA1071" i="12" s="1"/>
  <c r="F936" i="14" s="1"/>
  <c r="Z1070" i="12"/>
  <c r="P1070" i="12"/>
  <c r="AC1070" i="12" s="1"/>
  <c r="K935" i="14" s="1"/>
  <c r="D935" i="15" s="1"/>
  <c r="M1856" i="12"/>
  <c r="N1856" i="12" s="1"/>
  <c r="O1855" i="12"/>
  <c r="AA1986" i="12"/>
  <c r="F1786" i="14" s="1"/>
  <c r="H1986" i="12"/>
  <c r="M1655" i="12"/>
  <c r="N1655" i="12" s="1"/>
  <c r="O1654" i="12"/>
  <c r="F462" i="14"/>
  <c r="I461" i="14"/>
  <c r="H461" i="14"/>
  <c r="M2513" i="12"/>
  <c r="N2513" i="12" s="1"/>
  <c r="O2512" i="12"/>
  <c r="M2752" i="12"/>
  <c r="N2752" i="12" s="1"/>
  <c r="O2751" i="12"/>
  <c r="O2065" i="12"/>
  <c r="M2066" i="12"/>
  <c r="N2066" i="12" s="1"/>
  <c r="A2090" i="14"/>
  <c r="J2089" i="14"/>
  <c r="I934" i="14"/>
  <c r="H934" i="14"/>
  <c r="N1785" i="14"/>
  <c r="E1785" i="14"/>
  <c r="Z535" i="12"/>
  <c r="AB535" i="12" s="1"/>
  <c r="C462" i="14" s="1"/>
  <c r="C462" i="15" s="1"/>
  <c r="F536" i="12"/>
  <c r="P535" i="12"/>
  <c r="AC535" i="12" s="1"/>
  <c r="K462" i="14" s="1"/>
  <c r="D462" i="15" s="1"/>
  <c r="M2282" i="12"/>
  <c r="N2282" i="12" s="1"/>
  <c r="O2281" i="12"/>
  <c r="AB1985" i="12"/>
  <c r="C1785" i="14" s="1"/>
  <c r="C1785" i="15" s="1"/>
  <c r="E1438" i="12"/>
  <c r="G1438" i="12" s="1"/>
  <c r="E1264" i="12"/>
  <c r="G1264" i="12" s="1"/>
  <c r="Y1264" i="12" s="1"/>
  <c r="H2439" i="14"/>
  <c r="I2439" i="14"/>
  <c r="H1575" i="12"/>
  <c r="AA1575" i="12"/>
  <c r="E2208" i="14"/>
  <c r="N2208" i="14"/>
  <c r="F2440" i="14"/>
  <c r="H1401" i="12"/>
  <c r="AA1401" i="12"/>
  <c r="AB1574" i="12"/>
  <c r="C1406" i="14" s="1"/>
  <c r="C1406" i="15" s="1"/>
  <c r="N1406" i="14"/>
  <c r="E1406" i="14"/>
  <c r="AA2433" i="12"/>
  <c r="F2209" i="14" s="1"/>
  <c r="H2433" i="12"/>
  <c r="F2674" i="12"/>
  <c r="Z2673" i="12"/>
  <c r="P2673" i="12"/>
  <c r="AC2673" i="12" s="1"/>
  <c r="K2440" i="14" s="1"/>
  <c r="D2440" i="15" s="1"/>
  <c r="N1241" i="14"/>
  <c r="E1241" i="14"/>
  <c r="E796" i="12"/>
  <c r="Y795" i="12"/>
  <c r="D1423" i="14"/>
  <c r="D1422" i="14"/>
  <c r="E1592" i="12"/>
  <c r="G1108" i="12"/>
  <c r="Y1108" i="12" s="1"/>
  <c r="D973" i="14" s="1"/>
  <c r="B1685" i="15"/>
  <c r="B1686" i="14"/>
  <c r="E1821" i="12"/>
  <c r="B2092" i="15"/>
  <c r="B2093" i="14"/>
  <c r="E2713" i="12"/>
  <c r="D1634" i="14"/>
  <c r="D1824" i="14"/>
  <c r="E2244" i="12"/>
  <c r="Y2243" i="12"/>
  <c r="E1265" i="12"/>
  <c r="Y1820" i="12"/>
  <c r="G2025" i="12"/>
  <c r="G2474" i="12"/>
  <c r="E1109" i="12"/>
  <c r="D2478" i="14"/>
  <c r="D2479" i="14"/>
  <c r="D1116" i="14"/>
  <c r="D2249" i="14"/>
  <c r="B2306" i="15"/>
  <c r="B2307" i="14"/>
  <c r="B2539" i="14"/>
  <c r="B2538" i="15"/>
  <c r="B1881" i="14"/>
  <c r="B1880" i="15"/>
  <c r="J2544" i="14" l="1"/>
  <c r="A2545" i="14"/>
  <c r="H683" i="14"/>
  <c r="I683" i="14"/>
  <c r="A2311" i="14"/>
  <c r="J2310" i="14"/>
  <c r="J1691" i="14"/>
  <c r="A1692" i="14"/>
  <c r="J1692" i="14" s="1"/>
  <c r="A1888" i="14"/>
  <c r="J1887" i="14"/>
  <c r="P787" i="12"/>
  <c r="AC787" i="12" s="1"/>
  <c r="K684" i="14" s="1"/>
  <c r="D684" i="15" s="1"/>
  <c r="F788" i="12"/>
  <c r="AA788" i="12" s="1"/>
  <c r="H788" i="12"/>
  <c r="Z787" i="12"/>
  <c r="Z2204" i="12"/>
  <c r="P2204" i="12"/>
  <c r="AC2204" i="12" s="1"/>
  <c r="K1991" i="14" s="1"/>
  <c r="D1991" i="15" s="1"/>
  <c r="F2205" i="12"/>
  <c r="E822" i="14"/>
  <c r="N822" i="14"/>
  <c r="AB942" i="12"/>
  <c r="C822" i="14" s="1"/>
  <c r="C822" i="15" s="1"/>
  <c r="F944" i="12"/>
  <c r="AA944" i="12" s="1"/>
  <c r="P943" i="12"/>
  <c r="AC943" i="12" s="1"/>
  <c r="K823" i="14" s="1"/>
  <c r="D823" i="15" s="1"/>
  <c r="I1990" i="14"/>
  <c r="H1990" i="14"/>
  <c r="F823" i="14"/>
  <c r="AB943" i="12"/>
  <c r="C823" i="14" s="1"/>
  <c r="C823" i="15" s="1"/>
  <c r="Z943" i="12"/>
  <c r="N1603" i="14"/>
  <c r="E1603" i="14"/>
  <c r="AB1788" i="12"/>
  <c r="C1603" i="14" s="1"/>
  <c r="C1603" i="15" s="1"/>
  <c r="F1604" i="14"/>
  <c r="AB1789" i="12"/>
  <c r="C1604" i="14" s="1"/>
  <c r="C1604" i="15" s="1"/>
  <c r="N1604" i="14"/>
  <c r="E1604" i="14"/>
  <c r="F1790" i="12"/>
  <c r="AA1790" i="12" s="1"/>
  <c r="P1789" i="12"/>
  <c r="AC1789" i="12" s="1"/>
  <c r="K1604" i="14" s="1"/>
  <c r="D1604" i="15" s="1"/>
  <c r="H1227" i="12"/>
  <c r="AA1227" i="12"/>
  <c r="F1079" i="14" s="1"/>
  <c r="E1078" i="14"/>
  <c r="AB1226" i="12"/>
  <c r="C1078" i="14" s="1"/>
  <c r="C1078" i="15" s="1"/>
  <c r="N1078" i="14"/>
  <c r="H1071" i="12"/>
  <c r="M2283" i="12"/>
  <c r="N2283" i="12" s="1"/>
  <c r="O2282" i="12"/>
  <c r="H536" i="12"/>
  <c r="AA536" i="12"/>
  <c r="I1785" i="14"/>
  <c r="H1785" i="14"/>
  <c r="A2091" i="14"/>
  <c r="J2090" i="14"/>
  <c r="M2753" i="12"/>
  <c r="N2753" i="12" s="1"/>
  <c r="O2752" i="12"/>
  <c r="M2514" i="12"/>
  <c r="N2514" i="12" s="1"/>
  <c r="O2513" i="12"/>
  <c r="F1987" i="12"/>
  <c r="Z1986" i="12"/>
  <c r="P1986" i="12"/>
  <c r="AC1986" i="12" s="1"/>
  <c r="K1786" i="14" s="1"/>
  <c r="D1786" i="15" s="1"/>
  <c r="P1071" i="12"/>
  <c r="AC1071" i="12" s="1"/>
  <c r="K936" i="14" s="1"/>
  <c r="D936" i="15" s="1"/>
  <c r="F1072" i="12"/>
  <c r="AA1072" i="12" s="1"/>
  <c r="N462" i="14"/>
  <c r="E462" i="14"/>
  <c r="O2066" i="12"/>
  <c r="M2067" i="12"/>
  <c r="N2067" i="12" s="1"/>
  <c r="M1656" i="12"/>
  <c r="N1656" i="12" s="1"/>
  <c r="O1655" i="12"/>
  <c r="O1856" i="12"/>
  <c r="M1857" i="12"/>
  <c r="N1857" i="12" s="1"/>
  <c r="AB1070" i="12"/>
  <c r="C935" i="14" s="1"/>
  <c r="C935" i="15" s="1"/>
  <c r="N935" i="14"/>
  <c r="E935" i="14"/>
  <c r="Z1071" i="12"/>
  <c r="H1241" i="14"/>
  <c r="I1241" i="14"/>
  <c r="I1406" i="14"/>
  <c r="H1406" i="14"/>
  <c r="I2208" i="14"/>
  <c r="H2208" i="14"/>
  <c r="H2674" i="12"/>
  <c r="AA2674" i="12"/>
  <c r="P1401" i="12"/>
  <c r="AC1401" i="12" s="1"/>
  <c r="K1242" i="14" s="1"/>
  <c r="D1242" i="15" s="1"/>
  <c r="F1402" i="12"/>
  <c r="Z1401" i="12"/>
  <c r="AB1401" i="12" s="1"/>
  <c r="C1242" i="14" s="1"/>
  <c r="C1242" i="15" s="1"/>
  <c r="F1576" i="12"/>
  <c r="Z1575" i="12"/>
  <c r="AB1575" i="12" s="1"/>
  <c r="C1407" i="14" s="1"/>
  <c r="C1407" i="15" s="1"/>
  <c r="P1575" i="12"/>
  <c r="AC1575" i="12" s="1"/>
  <c r="K1407" i="14" s="1"/>
  <c r="D1407" i="15" s="1"/>
  <c r="E2440" i="14"/>
  <c r="N2440" i="14"/>
  <c r="F2434" i="12"/>
  <c r="Z2433" i="12"/>
  <c r="P2433" i="12"/>
  <c r="AC2433" i="12" s="1"/>
  <c r="K2209" i="14" s="1"/>
  <c r="D2209" i="15" s="1"/>
  <c r="F1242" i="14"/>
  <c r="F1407" i="14"/>
  <c r="AB2673" i="12"/>
  <c r="C2440" i="14" s="1"/>
  <c r="C2440" i="15" s="1"/>
  <c r="D692" i="14"/>
  <c r="G796" i="12"/>
  <c r="G2713" i="12"/>
  <c r="E2714" i="12" s="1"/>
  <c r="G1592" i="12"/>
  <c r="G1265" i="12"/>
  <c r="Y1265" i="12" s="1"/>
  <c r="B2308" i="14"/>
  <c r="B2307" i="15"/>
  <c r="D1635" i="14"/>
  <c r="B2093" i="15"/>
  <c r="B2094" i="14"/>
  <c r="G1109" i="12"/>
  <c r="B1882" i="14"/>
  <c r="B1881" i="15"/>
  <c r="B2539" i="15"/>
  <c r="B2540" i="14"/>
  <c r="E2475" i="12"/>
  <c r="G2475" i="12" s="1"/>
  <c r="Y2475" i="12" s="1"/>
  <c r="Y2474" i="12"/>
  <c r="E2026" i="12"/>
  <c r="Y2025" i="12"/>
  <c r="E1439" i="12"/>
  <c r="Y1438" i="12"/>
  <c r="D2030" i="14"/>
  <c r="B1686" i="15"/>
  <c r="B1687" i="14"/>
  <c r="G2244" i="12"/>
  <c r="Y2713" i="12"/>
  <c r="G1821" i="12"/>
  <c r="E1266" i="12" l="1"/>
  <c r="P788" i="12"/>
  <c r="AC788" i="12" s="1"/>
  <c r="K685" i="14" s="1"/>
  <c r="D685" i="15" s="1"/>
  <c r="F789" i="12"/>
  <c r="AA789" i="12" s="1"/>
  <c r="H789" i="12"/>
  <c r="H1790" i="12"/>
  <c r="Z1790" i="12" s="1"/>
  <c r="H944" i="12"/>
  <c r="Z944" i="12" s="1"/>
  <c r="F685" i="14"/>
  <c r="A2312" i="14"/>
  <c r="J2311" i="14"/>
  <c r="J1888" i="14"/>
  <c r="A1889" i="14"/>
  <c r="N684" i="14"/>
  <c r="E684" i="14"/>
  <c r="AB787" i="12"/>
  <c r="C684" i="14" s="1"/>
  <c r="C684" i="15" s="1"/>
  <c r="A2546" i="14"/>
  <c r="J2545" i="14"/>
  <c r="Z788" i="12"/>
  <c r="E823" i="14"/>
  <c r="H823" i="14" s="1"/>
  <c r="N823" i="14"/>
  <c r="F945" i="12"/>
  <c r="AA945" i="12" s="1"/>
  <c r="P944" i="12"/>
  <c r="AC944" i="12" s="1"/>
  <c r="K824" i="14" s="1"/>
  <c r="D824" i="15" s="1"/>
  <c r="H945" i="12"/>
  <c r="Z945" i="12" s="1"/>
  <c r="AB944" i="12"/>
  <c r="C824" i="14" s="1"/>
  <c r="C824" i="15" s="1"/>
  <c r="F824" i="14"/>
  <c r="H2205" i="12"/>
  <c r="AA2205" i="12"/>
  <c r="F1992" i="14" s="1"/>
  <c r="N1991" i="14"/>
  <c r="AB2204" i="12"/>
  <c r="C1991" i="14" s="1"/>
  <c r="C1991" i="15" s="1"/>
  <c r="E1991" i="14"/>
  <c r="N824" i="14"/>
  <c r="E824" i="14"/>
  <c r="H822" i="14"/>
  <c r="I823" i="14"/>
  <c r="I822" i="14"/>
  <c r="H824" i="14"/>
  <c r="P1790" i="12"/>
  <c r="AC1790" i="12" s="1"/>
  <c r="K1605" i="14" s="1"/>
  <c r="D1605" i="15" s="1"/>
  <c r="F1791" i="12"/>
  <c r="AA1791" i="12" s="1"/>
  <c r="F1605" i="14"/>
  <c r="AB1790" i="12"/>
  <c r="C1605" i="14" s="1"/>
  <c r="C1605" i="15" s="1"/>
  <c r="N1605" i="14"/>
  <c r="E1605" i="14"/>
  <c r="I1604" i="14"/>
  <c r="H1604" i="14"/>
  <c r="H1603" i="14"/>
  <c r="I1603" i="14"/>
  <c r="I1078" i="14"/>
  <c r="H1078" i="14"/>
  <c r="P1227" i="12"/>
  <c r="AC1227" i="12" s="1"/>
  <c r="K1079" i="14" s="1"/>
  <c r="D1079" i="15" s="1"/>
  <c r="F1228" i="12"/>
  <c r="Z1227" i="12"/>
  <c r="AB1227" i="12" s="1"/>
  <c r="C1079" i="14" s="1"/>
  <c r="C1079" i="15" s="1"/>
  <c r="M1657" i="12"/>
  <c r="N1657" i="12" s="1"/>
  <c r="O1656" i="12"/>
  <c r="M1858" i="12"/>
  <c r="N1858" i="12" s="1"/>
  <c r="O1857" i="12"/>
  <c r="F937" i="14"/>
  <c r="AA1987" i="12"/>
  <c r="F1787" i="14" s="1"/>
  <c r="H1987" i="12"/>
  <c r="M2515" i="12"/>
  <c r="N2515" i="12" s="1"/>
  <c r="O2514" i="12"/>
  <c r="O2753" i="12"/>
  <c r="M2754" i="12"/>
  <c r="N2754" i="12" s="1"/>
  <c r="A2092" i="14"/>
  <c r="J2091" i="14"/>
  <c r="F537" i="12"/>
  <c r="P536" i="12"/>
  <c r="AC536" i="12" s="1"/>
  <c r="K463" i="14" s="1"/>
  <c r="D463" i="15" s="1"/>
  <c r="Z536" i="12"/>
  <c r="O2283" i="12"/>
  <c r="M2284" i="12"/>
  <c r="N2284" i="12" s="1"/>
  <c r="AB1071" i="12"/>
  <c r="C936" i="14" s="1"/>
  <c r="C936" i="15" s="1"/>
  <c r="E936" i="14"/>
  <c r="H936" i="14" s="1"/>
  <c r="N936" i="14"/>
  <c r="H935" i="14"/>
  <c r="I935" i="14"/>
  <c r="I936" i="14"/>
  <c r="O2067" i="12"/>
  <c r="M2068" i="12"/>
  <c r="N2068" i="12" s="1"/>
  <c r="H462" i="14"/>
  <c r="I462" i="14"/>
  <c r="N1786" i="14"/>
  <c r="E1786" i="14"/>
  <c r="AB1986" i="12"/>
  <c r="C1786" i="14" s="1"/>
  <c r="C1786" i="15" s="1"/>
  <c r="F463" i="14"/>
  <c r="AB536" i="12"/>
  <c r="C463" i="14" s="1"/>
  <c r="C463" i="15" s="1"/>
  <c r="H1072" i="12"/>
  <c r="H2440" i="14"/>
  <c r="I2440" i="14"/>
  <c r="N2209" i="14"/>
  <c r="E2209" i="14"/>
  <c r="AB2433" i="12"/>
  <c r="C2209" i="14" s="1"/>
  <c r="C2209" i="15" s="1"/>
  <c r="AA1576" i="12"/>
  <c r="F1408" i="14" s="1"/>
  <c r="H1576" i="12"/>
  <c r="N1242" i="14"/>
  <c r="E1242" i="14"/>
  <c r="P2674" i="12"/>
  <c r="AC2674" i="12" s="1"/>
  <c r="K2441" i="14" s="1"/>
  <c r="D2441" i="15" s="1"/>
  <c r="F2675" i="12"/>
  <c r="Z2674" i="12"/>
  <c r="AB2674" i="12" s="1"/>
  <c r="C2441" i="14" s="1"/>
  <c r="C2441" i="15" s="1"/>
  <c r="H2434" i="12"/>
  <c r="AA2434" i="12"/>
  <c r="F2210" i="14" s="1"/>
  <c r="E1407" i="14"/>
  <c r="N1407" i="14"/>
  <c r="AA1402" i="12"/>
  <c r="F1243" i="14" s="1"/>
  <c r="H1402" i="12"/>
  <c r="F2441" i="14"/>
  <c r="E797" i="12"/>
  <c r="Y796" i="12"/>
  <c r="G2714" i="12"/>
  <c r="Y2714" i="12" s="1"/>
  <c r="G2026" i="12"/>
  <c r="Y2026" i="12" s="1"/>
  <c r="D1826" i="14" s="1"/>
  <c r="E1593" i="12"/>
  <c r="G1593" i="12" s="1"/>
  <c r="Y1592" i="12"/>
  <c r="G1439" i="12"/>
  <c r="E1440" i="12" s="1"/>
  <c r="D2481" i="14"/>
  <c r="E2245" i="12"/>
  <c r="Y2244" i="12"/>
  <c r="B1687" i="15"/>
  <c r="B1688" i="14"/>
  <c r="D1279" i="14"/>
  <c r="D1825" i="14"/>
  <c r="D2250" i="14"/>
  <c r="B1882" i="15"/>
  <c r="B1883" i="14"/>
  <c r="G45" i="20"/>
  <c r="C45" i="20"/>
  <c r="E45" i="20"/>
  <c r="D45" i="20"/>
  <c r="I45" i="20"/>
  <c r="L45" i="20"/>
  <c r="N45" i="20"/>
  <c r="F45" i="20"/>
  <c r="J45" i="20"/>
  <c r="D1117" i="14"/>
  <c r="E1110" i="12"/>
  <c r="Y1109" i="12"/>
  <c r="B2095" i="14"/>
  <c r="B2094" i="15"/>
  <c r="E1822" i="12"/>
  <c r="Y1821" i="12"/>
  <c r="D2480" i="14"/>
  <c r="E2027" i="12"/>
  <c r="D2251" i="14"/>
  <c r="E2476" i="12"/>
  <c r="B2541" i="14"/>
  <c r="B2540" i="15"/>
  <c r="B2309" i="14"/>
  <c r="B2308" i="15"/>
  <c r="Y1439" i="12"/>
  <c r="G1266" i="12"/>
  <c r="I824" i="14" l="1"/>
  <c r="N685" i="14"/>
  <c r="E685" i="14"/>
  <c r="H684" i="14"/>
  <c r="I684" i="14"/>
  <c r="F686" i="14"/>
  <c r="F790" i="12"/>
  <c r="AA790" i="12" s="1"/>
  <c r="P789" i="12"/>
  <c r="AC789" i="12" s="1"/>
  <c r="K686" i="14" s="1"/>
  <c r="D686" i="15" s="1"/>
  <c r="H790" i="12"/>
  <c r="Z790" i="12" s="1"/>
  <c r="A2313" i="14"/>
  <c r="J2312" i="14"/>
  <c r="A2547" i="14"/>
  <c r="J2546" i="14"/>
  <c r="J1889" i="14"/>
  <c r="A1890" i="14"/>
  <c r="AB788" i="12"/>
  <c r="C685" i="14" s="1"/>
  <c r="C685" i="15" s="1"/>
  <c r="Z789" i="12"/>
  <c r="AB789" i="12" s="1"/>
  <c r="C686" i="14" s="1"/>
  <c r="C686" i="15" s="1"/>
  <c r="I1991" i="14"/>
  <c r="H1991" i="14"/>
  <c r="P2205" i="12"/>
  <c r="AC2205" i="12" s="1"/>
  <c r="K1992" i="14" s="1"/>
  <c r="D1992" i="15" s="1"/>
  <c r="F2206" i="12"/>
  <c r="Z2205" i="12"/>
  <c r="P945" i="12"/>
  <c r="AC945" i="12" s="1"/>
  <c r="K825" i="14" s="1"/>
  <c r="D825" i="15" s="1"/>
  <c r="F946" i="12"/>
  <c r="AA946" i="12" s="1"/>
  <c r="H946" i="12"/>
  <c r="Z946" i="12" s="1"/>
  <c r="F825" i="14"/>
  <c r="AB945" i="12"/>
  <c r="C825" i="14" s="1"/>
  <c r="C825" i="15" s="1"/>
  <c r="E825" i="14"/>
  <c r="N825" i="14"/>
  <c r="H1791" i="12"/>
  <c r="H1605" i="14"/>
  <c r="I1605" i="14"/>
  <c r="F1606" i="14"/>
  <c r="N1079" i="14"/>
  <c r="E1079" i="14"/>
  <c r="AA1228" i="12"/>
  <c r="F1080" i="14" s="1"/>
  <c r="H1228" i="12"/>
  <c r="F1073" i="12"/>
  <c r="AA1073" i="12" s="1"/>
  <c r="F938" i="14" s="1"/>
  <c r="Z1072" i="12"/>
  <c r="P1072" i="12"/>
  <c r="AC1072" i="12" s="1"/>
  <c r="K937" i="14" s="1"/>
  <c r="D937" i="15" s="1"/>
  <c r="I1786" i="14"/>
  <c r="H1786" i="14"/>
  <c r="O2068" i="12"/>
  <c r="M2069" i="12"/>
  <c r="N2069" i="12" s="1"/>
  <c r="O2284" i="12"/>
  <c r="M2285" i="12"/>
  <c r="N2285" i="12" s="1"/>
  <c r="N463" i="14"/>
  <c r="E463" i="14"/>
  <c r="M2755" i="12"/>
  <c r="N2755" i="12" s="1"/>
  <c r="O2754" i="12"/>
  <c r="F1988" i="12"/>
  <c r="Z1987" i="12"/>
  <c r="P1987" i="12"/>
  <c r="AC1987" i="12" s="1"/>
  <c r="K1787" i="14" s="1"/>
  <c r="D1787" i="15" s="1"/>
  <c r="M1658" i="12"/>
  <c r="N1658" i="12" s="1"/>
  <c r="O1657" i="12"/>
  <c r="H537" i="12"/>
  <c r="AA537" i="12"/>
  <c r="A2093" i="14"/>
  <c r="J2092" i="14"/>
  <c r="M2516" i="12"/>
  <c r="N2516" i="12" s="1"/>
  <c r="O2515" i="12"/>
  <c r="M1859" i="12"/>
  <c r="N1859" i="12" s="1"/>
  <c r="O1858" i="12"/>
  <c r="E2715" i="12"/>
  <c r="G2715" i="12" s="1"/>
  <c r="Y2715" i="12" s="1"/>
  <c r="G797" i="12"/>
  <c r="Y797" i="12" s="1"/>
  <c r="H2209" i="14"/>
  <c r="I2209" i="14"/>
  <c r="I1407" i="14"/>
  <c r="H1407" i="14"/>
  <c r="I1242" i="14"/>
  <c r="H1242" i="14"/>
  <c r="P2434" i="12"/>
  <c r="AC2434" i="12" s="1"/>
  <c r="K2210" i="14" s="1"/>
  <c r="D2210" i="15" s="1"/>
  <c r="F2435" i="12"/>
  <c r="Z2434" i="12"/>
  <c r="AA2675" i="12"/>
  <c r="F2442" i="14" s="1"/>
  <c r="H2675" i="12"/>
  <c r="P1576" i="12"/>
  <c r="AC1576" i="12" s="1"/>
  <c r="K1408" i="14" s="1"/>
  <c r="D1408" i="15" s="1"/>
  <c r="F1577" i="12"/>
  <c r="Z1576" i="12"/>
  <c r="Z1402" i="12"/>
  <c r="P1402" i="12"/>
  <c r="AC1402" i="12" s="1"/>
  <c r="K1243" i="14" s="1"/>
  <c r="D1243" i="15" s="1"/>
  <c r="F1403" i="12"/>
  <c r="E2441" i="14"/>
  <c r="N2441" i="14"/>
  <c r="D693" i="14"/>
  <c r="E798" i="12"/>
  <c r="G1822" i="12"/>
  <c r="E1823" i="12" s="1"/>
  <c r="D1424" i="14"/>
  <c r="E1594" i="12"/>
  <c r="Y1593" i="12"/>
  <c r="G1440" i="12"/>
  <c r="Y1440" i="12" s="1"/>
  <c r="D1281" i="14" s="1"/>
  <c r="G1110" i="12"/>
  <c r="Y1110" i="12" s="1"/>
  <c r="D975" i="14" s="1"/>
  <c r="B2310" i="14"/>
  <c r="B2309" i="15"/>
  <c r="B2095" i="15"/>
  <c r="B2096" i="14"/>
  <c r="B1883" i="15"/>
  <c r="B1884" i="14"/>
  <c r="E1267" i="12"/>
  <c r="Y1266" i="12"/>
  <c r="D1280" i="14"/>
  <c r="B2542" i="14"/>
  <c r="B2541" i="15"/>
  <c r="D1636" i="14"/>
  <c r="D974" i="14"/>
  <c r="B1689" i="14"/>
  <c r="B1688" i="15"/>
  <c r="D2031" i="14"/>
  <c r="F44" i="20"/>
  <c r="L44" i="20"/>
  <c r="N44" i="20"/>
  <c r="G44" i="20"/>
  <c r="C44" i="20"/>
  <c r="D44" i="20"/>
  <c r="I44" i="20"/>
  <c r="E44" i="20"/>
  <c r="J44" i="20"/>
  <c r="G2476" i="12"/>
  <c r="G2027" i="12"/>
  <c r="Y1822" i="12"/>
  <c r="G2245" i="12"/>
  <c r="N687" i="14" l="1"/>
  <c r="E687" i="14"/>
  <c r="J2313" i="14"/>
  <c r="A2314" i="14"/>
  <c r="E2716" i="12"/>
  <c r="J2547" i="14"/>
  <c r="A2548" i="14"/>
  <c r="F687" i="14"/>
  <c r="AB790" i="12"/>
  <c r="C687" i="14" s="1"/>
  <c r="C687" i="15" s="1"/>
  <c r="I685" i="14"/>
  <c r="H685" i="14"/>
  <c r="E1111" i="12"/>
  <c r="G1111" i="12" s="1"/>
  <c r="Y1111" i="12" s="1"/>
  <c r="J1890" i="14"/>
  <c r="A1891" i="14"/>
  <c r="N686" i="14"/>
  <c r="E686" i="14"/>
  <c r="P790" i="12"/>
  <c r="AC790" i="12" s="1"/>
  <c r="K687" i="14" s="1"/>
  <c r="D687" i="15" s="1"/>
  <c r="F791" i="12"/>
  <c r="N826" i="14"/>
  <c r="E826" i="14"/>
  <c r="F826" i="14"/>
  <c r="AB946" i="12"/>
  <c r="C826" i="14" s="1"/>
  <c r="C826" i="15" s="1"/>
  <c r="AB2205" i="12"/>
  <c r="C1992" i="14" s="1"/>
  <c r="C1992" i="15" s="1"/>
  <c r="E1992" i="14"/>
  <c r="N1992" i="14"/>
  <c r="H825" i="14"/>
  <c r="I825" i="14"/>
  <c r="F947" i="12"/>
  <c r="AA947" i="12" s="1"/>
  <c r="P946" i="12"/>
  <c r="AC946" i="12" s="1"/>
  <c r="K826" i="14" s="1"/>
  <c r="D826" i="15" s="1"/>
  <c r="AA2206" i="12"/>
  <c r="F1993" i="14" s="1"/>
  <c r="H2206" i="12"/>
  <c r="P1791" i="12"/>
  <c r="AC1791" i="12" s="1"/>
  <c r="K1606" i="14" s="1"/>
  <c r="D1606" i="15" s="1"/>
  <c r="F1792" i="12"/>
  <c r="AA1792" i="12" s="1"/>
  <c r="Z1791" i="12"/>
  <c r="F1229" i="12"/>
  <c r="AA1229" i="12" s="1"/>
  <c r="F1081" i="14" s="1"/>
  <c r="Z1228" i="12"/>
  <c r="P1228" i="12"/>
  <c r="AC1228" i="12" s="1"/>
  <c r="K1080" i="14" s="1"/>
  <c r="D1080" i="15" s="1"/>
  <c r="I1079" i="14"/>
  <c r="H1079" i="14"/>
  <c r="M1860" i="12"/>
  <c r="N1860" i="12" s="1"/>
  <c r="O1859" i="12"/>
  <c r="O2516" i="12"/>
  <c r="M2517" i="12"/>
  <c r="N2517" i="12" s="1"/>
  <c r="A2094" i="14"/>
  <c r="J2093" i="14"/>
  <c r="F538" i="12"/>
  <c r="P537" i="12"/>
  <c r="AC537" i="12" s="1"/>
  <c r="K464" i="14" s="1"/>
  <c r="D464" i="15" s="1"/>
  <c r="Z537" i="12"/>
  <c r="AB537" i="12" s="1"/>
  <c r="C464" i="14" s="1"/>
  <c r="C464" i="15" s="1"/>
  <c r="M1659" i="12"/>
  <c r="N1659" i="12" s="1"/>
  <c r="O1658" i="12"/>
  <c r="H1988" i="12"/>
  <c r="AA1988" i="12"/>
  <c r="F1788" i="14" s="1"/>
  <c r="O2755" i="12"/>
  <c r="M2756" i="12"/>
  <c r="N2756" i="12" s="1"/>
  <c r="M2070" i="12"/>
  <c r="N2070" i="12" s="1"/>
  <c r="O2069" i="12"/>
  <c r="F464" i="14"/>
  <c r="AB1987" i="12"/>
  <c r="C1787" i="14" s="1"/>
  <c r="C1787" i="15" s="1"/>
  <c r="N1787" i="14"/>
  <c r="E1787" i="14"/>
  <c r="H463" i="14"/>
  <c r="I463" i="14"/>
  <c r="M2286" i="12"/>
  <c r="N2286" i="12" s="1"/>
  <c r="O2285" i="12"/>
  <c r="E937" i="14"/>
  <c r="N937" i="14"/>
  <c r="AB1072" i="12"/>
  <c r="C937" i="14" s="1"/>
  <c r="C937" i="15" s="1"/>
  <c r="H1073" i="12"/>
  <c r="D694" i="14"/>
  <c r="E1441" i="12"/>
  <c r="I2441" i="14"/>
  <c r="H2441" i="14"/>
  <c r="H1403" i="12"/>
  <c r="AA1403" i="12"/>
  <c r="F1244" i="14" s="1"/>
  <c r="E1243" i="14"/>
  <c r="N1243" i="14"/>
  <c r="AB1402" i="12"/>
  <c r="C1243" i="14" s="1"/>
  <c r="C1243" i="15" s="1"/>
  <c r="H1577" i="12"/>
  <c r="AA1577" i="12"/>
  <c r="F1409" i="14" s="1"/>
  <c r="Z2675" i="12"/>
  <c r="P2675" i="12"/>
  <c r="AC2675" i="12" s="1"/>
  <c r="K2442" i="14" s="1"/>
  <c r="D2442" i="15" s="1"/>
  <c r="F2676" i="12"/>
  <c r="E2210" i="14"/>
  <c r="AB2434" i="12"/>
  <c r="C2210" i="14" s="1"/>
  <c r="C2210" i="15" s="1"/>
  <c r="N2210" i="14"/>
  <c r="E1408" i="14"/>
  <c r="N1408" i="14"/>
  <c r="AB1576" i="12"/>
  <c r="C1408" i="14" s="1"/>
  <c r="C1408" i="15" s="1"/>
  <c r="AA2435" i="12"/>
  <c r="H2435" i="12"/>
  <c r="G1823" i="12"/>
  <c r="E1824" i="12" s="1"/>
  <c r="G1824" i="12" s="1"/>
  <c r="G798" i="12"/>
  <c r="G2716" i="12"/>
  <c r="Y2716" i="12" s="1"/>
  <c r="D1425" i="14"/>
  <c r="G1594" i="12"/>
  <c r="D1637" i="14"/>
  <c r="E2477" i="12"/>
  <c r="Y2476" i="12"/>
  <c r="D2482" i="14"/>
  <c r="B1689" i="15"/>
  <c r="B1690" i="14"/>
  <c r="B2542" i="15"/>
  <c r="B2543" i="14"/>
  <c r="D1118" i="14"/>
  <c r="G1267" i="12"/>
  <c r="G1441" i="12"/>
  <c r="E2246" i="12"/>
  <c r="Y2245" i="12"/>
  <c r="E2028" i="12"/>
  <c r="G2028" i="12" s="1"/>
  <c r="Y2028" i="12" s="1"/>
  <c r="Y2027" i="12"/>
  <c r="D976" i="14"/>
  <c r="E1112" i="12"/>
  <c r="G1112" i="12" s="1"/>
  <c r="Y1112" i="12" s="1"/>
  <c r="B1885" i="14"/>
  <c r="B1884" i="15"/>
  <c r="B2096" i="15"/>
  <c r="B2097" i="14"/>
  <c r="E2717" i="12"/>
  <c r="G2717" i="12" s="1"/>
  <c r="Y2717" i="12" s="1"/>
  <c r="B2311" i="14"/>
  <c r="B2310" i="15"/>
  <c r="A2549" i="14" l="1"/>
  <c r="J2548" i="14"/>
  <c r="A1892" i="14"/>
  <c r="J1891" i="14"/>
  <c r="J2314" i="14"/>
  <c r="A2315" i="14"/>
  <c r="H686" i="14"/>
  <c r="H687" i="14"/>
  <c r="I686" i="14"/>
  <c r="I687" i="14"/>
  <c r="H791" i="12"/>
  <c r="AA791" i="12"/>
  <c r="Z2206" i="12"/>
  <c r="P2206" i="12"/>
  <c r="AC2206" i="12" s="1"/>
  <c r="K1993" i="14" s="1"/>
  <c r="D1993" i="15" s="1"/>
  <c r="F2207" i="12"/>
  <c r="H947" i="12"/>
  <c r="F827" i="14"/>
  <c r="I1992" i="14"/>
  <c r="H1992" i="14"/>
  <c r="H826" i="14"/>
  <c r="I826" i="14"/>
  <c r="H1792" i="12"/>
  <c r="N1606" i="14"/>
  <c r="E1606" i="14"/>
  <c r="AB1791" i="12"/>
  <c r="C1606" i="14" s="1"/>
  <c r="C1606" i="15" s="1"/>
  <c r="F1607" i="14"/>
  <c r="N1080" i="14"/>
  <c r="E1080" i="14"/>
  <c r="AB1228" i="12"/>
  <c r="C1080" i="14" s="1"/>
  <c r="C1080" i="15" s="1"/>
  <c r="H1229" i="12"/>
  <c r="M1861" i="12"/>
  <c r="N1861" i="12" s="1"/>
  <c r="O1860" i="12"/>
  <c r="Z1073" i="12"/>
  <c r="P1073" i="12"/>
  <c r="AC1073" i="12" s="1"/>
  <c r="K938" i="14" s="1"/>
  <c r="D938" i="15" s="1"/>
  <c r="F1074" i="12"/>
  <c r="AA1074" i="12" s="1"/>
  <c r="F939" i="14" s="1"/>
  <c r="I1787" i="14"/>
  <c r="H1787" i="14"/>
  <c r="O2756" i="12"/>
  <c r="M2757" i="12"/>
  <c r="N2757" i="12" s="1"/>
  <c r="N464" i="14"/>
  <c r="E464" i="14"/>
  <c r="M2518" i="12"/>
  <c r="N2518" i="12" s="1"/>
  <c r="O2517" i="12"/>
  <c r="H937" i="14"/>
  <c r="I937" i="14"/>
  <c r="M2287" i="12"/>
  <c r="N2287" i="12" s="1"/>
  <c r="O2286" i="12"/>
  <c r="O2070" i="12"/>
  <c r="M2071" i="12"/>
  <c r="N2071" i="12" s="1"/>
  <c r="P1988" i="12"/>
  <c r="AC1988" i="12" s="1"/>
  <c r="K1788" i="14" s="1"/>
  <c r="D1788" i="15" s="1"/>
  <c r="F1989" i="12"/>
  <c r="Z1988" i="12"/>
  <c r="O1659" i="12"/>
  <c r="M1660" i="12"/>
  <c r="N1660" i="12" s="1"/>
  <c r="H538" i="12"/>
  <c r="AA538" i="12"/>
  <c r="A2095" i="14"/>
  <c r="J2094" i="14"/>
  <c r="Y1823" i="12"/>
  <c r="D1638" i="14" s="1"/>
  <c r="I1408" i="14"/>
  <c r="H1408" i="14"/>
  <c r="I1243" i="14"/>
  <c r="H1243" i="14"/>
  <c r="I2210" i="14"/>
  <c r="H2210" i="14"/>
  <c r="F2211" i="14"/>
  <c r="Z2435" i="12"/>
  <c r="P2435" i="12"/>
  <c r="AC2435" i="12" s="1"/>
  <c r="K2211" i="14" s="1"/>
  <c r="D2211" i="15" s="1"/>
  <c r="F2436" i="12"/>
  <c r="AA2676" i="12"/>
  <c r="F2443" i="14" s="1"/>
  <c r="H2676" i="12"/>
  <c r="E2442" i="14"/>
  <c r="AB2675" i="12"/>
  <c r="C2442" i="14" s="1"/>
  <c r="C2442" i="15" s="1"/>
  <c r="N2442" i="14"/>
  <c r="F1578" i="12"/>
  <c r="AA1578" i="12" s="1"/>
  <c r="F1410" i="14" s="1"/>
  <c r="Z1577" i="12"/>
  <c r="P1577" i="12"/>
  <c r="AC1577" i="12" s="1"/>
  <c r="K1409" i="14" s="1"/>
  <c r="D1409" i="15" s="1"/>
  <c r="F1404" i="12"/>
  <c r="Z1403" i="12"/>
  <c r="P1403" i="12"/>
  <c r="AC1403" i="12" s="1"/>
  <c r="K1244" i="14" s="1"/>
  <c r="D1244" i="15" s="1"/>
  <c r="E799" i="12"/>
  <c r="Y798" i="12"/>
  <c r="E1595" i="12"/>
  <c r="Y1594" i="12"/>
  <c r="D977" i="14"/>
  <c r="D2483" i="14"/>
  <c r="B2312" i="14"/>
  <c r="B2311" i="15"/>
  <c r="D2484" i="14"/>
  <c r="E1825" i="12"/>
  <c r="E2718" i="12"/>
  <c r="G2718" i="12" s="1"/>
  <c r="Y2718" i="12" s="1"/>
  <c r="B1886" i="14"/>
  <c r="B1885" i="15"/>
  <c r="D1827" i="14"/>
  <c r="D2032" i="14"/>
  <c r="E1268" i="12"/>
  <c r="Y1267" i="12"/>
  <c r="Y1824" i="12"/>
  <c r="B2097" i="15"/>
  <c r="B2098" i="14"/>
  <c r="E1113" i="12"/>
  <c r="D1828" i="14"/>
  <c r="E2029" i="12"/>
  <c r="E1442" i="12"/>
  <c r="Y1441" i="12"/>
  <c r="B2544" i="14"/>
  <c r="B2543" i="15"/>
  <c r="B1690" i="15"/>
  <c r="B1691" i="14"/>
  <c r="D2252" i="14"/>
  <c r="G2246" i="12"/>
  <c r="G2477" i="12"/>
  <c r="F688" i="14" l="1"/>
  <c r="F792" i="12"/>
  <c r="P791" i="12"/>
  <c r="AC791" i="12" s="1"/>
  <c r="K688" i="14" s="1"/>
  <c r="D688" i="15" s="1"/>
  <c r="Z791" i="12"/>
  <c r="J1892" i="14"/>
  <c r="A1893" i="14"/>
  <c r="J2315" i="14"/>
  <c r="A2316" i="14"/>
  <c r="J2549" i="14"/>
  <c r="A2550" i="14"/>
  <c r="H2207" i="12"/>
  <c r="AA2207" i="12"/>
  <c r="F1994" i="14" s="1"/>
  <c r="AB2206" i="12"/>
  <c r="C1993" i="14" s="1"/>
  <c r="C1993" i="15" s="1"/>
  <c r="E1993" i="14"/>
  <c r="N1993" i="14"/>
  <c r="F948" i="12"/>
  <c r="AA948" i="12" s="1"/>
  <c r="P947" i="12"/>
  <c r="AC947" i="12" s="1"/>
  <c r="K827" i="14" s="1"/>
  <c r="D827" i="15" s="1"/>
  <c r="Z947" i="12"/>
  <c r="I1606" i="14"/>
  <c r="H1606" i="14"/>
  <c r="F1793" i="12"/>
  <c r="AA1793" i="12" s="1"/>
  <c r="P1792" i="12"/>
  <c r="AC1792" i="12" s="1"/>
  <c r="K1607" i="14" s="1"/>
  <c r="D1607" i="15" s="1"/>
  <c r="Z1792" i="12"/>
  <c r="Z1229" i="12"/>
  <c r="P1229" i="12"/>
  <c r="AC1229" i="12" s="1"/>
  <c r="K1081" i="14" s="1"/>
  <c r="D1081" i="15" s="1"/>
  <c r="F1230" i="12"/>
  <c r="H1080" i="14"/>
  <c r="I1080" i="14"/>
  <c r="H1074" i="12"/>
  <c r="M2072" i="12"/>
  <c r="N2072" i="12" s="1"/>
  <c r="O2071" i="12"/>
  <c r="J2095" i="14"/>
  <c r="A2096" i="14"/>
  <c r="F539" i="12"/>
  <c r="P538" i="12"/>
  <c r="AC538" i="12" s="1"/>
  <c r="K465" i="14" s="1"/>
  <c r="D465" i="15" s="1"/>
  <c r="Z538" i="12"/>
  <c r="AB538" i="12" s="1"/>
  <c r="C465" i="14" s="1"/>
  <c r="C465" i="15" s="1"/>
  <c r="AA1989" i="12"/>
  <c r="F1789" i="14" s="1"/>
  <c r="H1989" i="12"/>
  <c r="O2518" i="12"/>
  <c r="M2519" i="12"/>
  <c r="N2519" i="12" s="1"/>
  <c r="N938" i="14"/>
  <c r="E938" i="14"/>
  <c r="AB1073" i="12"/>
  <c r="C938" i="14" s="1"/>
  <c r="C938" i="15" s="1"/>
  <c r="M1862" i="12"/>
  <c r="N1862" i="12" s="1"/>
  <c r="O1861" i="12"/>
  <c r="F465" i="14"/>
  <c r="M1661" i="12"/>
  <c r="N1661" i="12" s="1"/>
  <c r="O1660" i="12"/>
  <c r="E1788" i="14"/>
  <c r="AB1988" i="12"/>
  <c r="C1788" i="14" s="1"/>
  <c r="C1788" i="15" s="1"/>
  <c r="N1788" i="14"/>
  <c r="M2288" i="12"/>
  <c r="N2288" i="12" s="1"/>
  <c r="O2287" i="12"/>
  <c r="I464" i="14"/>
  <c r="H464" i="14"/>
  <c r="O2757" i="12"/>
  <c r="M2758" i="12"/>
  <c r="N2758" i="12" s="1"/>
  <c r="F1075" i="12"/>
  <c r="Z1074" i="12"/>
  <c r="P1074" i="12"/>
  <c r="AC1074" i="12" s="1"/>
  <c r="K939" i="14" s="1"/>
  <c r="D939" i="15" s="1"/>
  <c r="H1578" i="12"/>
  <c r="F1579" i="12" s="1"/>
  <c r="H2442" i="14"/>
  <c r="I2442" i="14"/>
  <c r="H1404" i="12"/>
  <c r="AA1404" i="12"/>
  <c r="F1245" i="14" s="1"/>
  <c r="P2676" i="12"/>
  <c r="AC2676" i="12" s="1"/>
  <c r="K2443" i="14" s="1"/>
  <c r="D2443" i="15" s="1"/>
  <c r="F2677" i="12"/>
  <c r="Z2676" i="12"/>
  <c r="N1244" i="14"/>
  <c r="AB1403" i="12"/>
  <c r="C1244" i="14" s="1"/>
  <c r="C1244" i="15" s="1"/>
  <c r="E1244" i="14"/>
  <c r="E1409" i="14"/>
  <c r="AB1577" i="12"/>
  <c r="C1409" i="14" s="1"/>
  <c r="C1409" i="15" s="1"/>
  <c r="N1409" i="14"/>
  <c r="AA2436" i="12"/>
  <c r="F2212" i="14" s="1"/>
  <c r="H2436" i="12"/>
  <c r="E2211" i="14"/>
  <c r="N2211" i="14"/>
  <c r="AB2435" i="12"/>
  <c r="C2211" i="14" s="1"/>
  <c r="C2211" i="15" s="1"/>
  <c r="D695" i="14"/>
  <c r="G799" i="12"/>
  <c r="G1825" i="12"/>
  <c r="Y1825" i="12" s="1"/>
  <c r="D1640" i="14" s="1"/>
  <c r="D1426" i="14"/>
  <c r="G1595" i="12"/>
  <c r="G1268" i="12"/>
  <c r="Y1268" i="12" s="1"/>
  <c r="D2485" i="14"/>
  <c r="B1692" i="14"/>
  <c r="B1691" i="15"/>
  <c r="D1282" i="14"/>
  <c r="B2098" i="15"/>
  <c r="B2099" i="14"/>
  <c r="D1119" i="14"/>
  <c r="B2312" i="15"/>
  <c r="B2313" i="14"/>
  <c r="G1442" i="12"/>
  <c r="G2029" i="12"/>
  <c r="G1113" i="12"/>
  <c r="E2478" i="12"/>
  <c r="Y2477" i="12"/>
  <c r="E2247" i="12"/>
  <c r="G2247" i="12" s="1"/>
  <c r="Y2247" i="12" s="1"/>
  <c r="Y2246" i="12"/>
  <c r="B2544" i="15"/>
  <c r="B2545" i="14"/>
  <c r="D1639" i="14"/>
  <c r="D1120" i="14"/>
  <c r="B1886" i="15"/>
  <c r="B1887" i="14"/>
  <c r="E2719" i="12"/>
  <c r="G2719" i="12" s="1"/>
  <c r="E1826" i="12"/>
  <c r="H792" i="12" l="1"/>
  <c r="AA792" i="12"/>
  <c r="A2317" i="14"/>
  <c r="J2316" i="14"/>
  <c r="N688" i="14"/>
  <c r="E688" i="14"/>
  <c r="H1793" i="12"/>
  <c r="Z1793" i="12" s="1"/>
  <c r="AB1793" i="12" s="1"/>
  <c r="C1608" i="14" s="1"/>
  <c r="C1608" i="15" s="1"/>
  <c r="AB791" i="12"/>
  <c r="C688" i="14" s="1"/>
  <c r="C688" i="15" s="1"/>
  <c r="A2551" i="14"/>
  <c r="J2550" i="14"/>
  <c r="A1894" i="14"/>
  <c r="J1893" i="14"/>
  <c r="Z2207" i="12"/>
  <c r="P2207" i="12"/>
  <c r="AC2207" i="12" s="1"/>
  <c r="K1994" i="14" s="1"/>
  <c r="D1994" i="15" s="1"/>
  <c r="F2208" i="12"/>
  <c r="H948" i="12"/>
  <c r="N827" i="14"/>
  <c r="E827" i="14"/>
  <c r="AB947" i="12"/>
  <c r="C827" i="14" s="1"/>
  <c r="C827" i="15" s="1"/>
  <c r="F828" i="14"/>
  <c r="I1993" i="14"/>
  <c r="H1993" i="14"/>
  <c r="N1608" i="14"/>
  <c r="Z1578" i="12"/>
  <c r="N1607" i="14"/>
  <c r="E1607" i="14"/>
  <c r="AB1792" i="12"/>
  <c r="C1607" i="14" s="1"/>
  <c r="C1607" i="15" s="1"/>
  <c r="F1608" i="14"/>
  <c r="H1230" i="12"/>
  <c r="AA1230" i="12"/>
  <c r="F1082" i="14" s="1"/>
  <c r="N1081" i="14"/>
  <c r="E1081" i="14"/>
  <c r="AB1229" i="12"/>
  <c r="C1081" i="14" s="1"/>
  <c r="C1081" i="15" s="1"/>
  <c r="H1075" i="12"/>
  <c r="AA1075" i="12"/>
  <c r="F940" i="14" s="1"/>
  <c r="M2289" i="12"/>
  <c r="N2289" i="12" s="1"/>
  <c r="O2288" i="12"/>
  <c r="J2096" i="14"/>
  <c r="A2097" i="14"/>
  <c r="M2073" i="12"/>
  <c r="N2073" i="12" s="1"/>
  <c r="O2072" i="12"/>
  <c r="E939" i="14"/>
  <c r="N939" i="14"/>
  <c r="AB1074" i="12"/>
  <c r="C939" i="14" s="1"/>
  <c r="C939" i="15" s="1"/>
  <c r="O2758" i="12"/>
  <c r="M2759" i="12"/>
  <c r="N2759" i="12" s="1"/>
  <c r="I1788" i="14"/>
  <c r="H1788" i="14"/>
  <c r="O1661" i="12"/>
  <c r="M1662" i="12"/>
  <c r="N1662" i="12" s="1"/>
  <c r="M1863" i="12"/>
  <c r="N1863" i="12" s="1"/>
  <c r="O1862" i="12"/>
  <c r="H938" i="14"/>
  <c r="I938" i="14"/>
  <c r="M2520" i="12"/>
  <c r="N2520" i="12" s="1"/>
  <c r="O2519" i="12"/>
  <c r="Z1989" i="12"/>
  <c r="P1989" i="12"/>
  <c r="AC1989" i="12" s="1"/>
  <c r="K1789" i="14" s="1"/>
  <c r="D1789" i="15" s="1"/>
  <c r="F1990" i="12"/>
  <c r="N465" i="14"/>
  <c r="E465" i="14"/>
  <c r="H539" i="12"/>
  <c r="AA539" i="12"/>
  <c r="E1269" i="12"/>
  <c r="G1269" i="12" s="1"/>
  <c r="Y1269" i="12" s="1"/>
  <c r="P1578" i="12"/>
  <c r="AC1578" i="12" s="1"/>
  <c r="K1410" i="14" s="1"/>
  <c r="D1410" i="15" s="1"/>
  <c r="I2211" i="14"/>
  <c r="H2211" i="14"/>
  <c r="I1409" i="14"/>
  <c r="H1409" i="14"/>
  <c r="I1244" i="14"/>
  <c r="H1244" i="14"/>
  <c r="AA2677" i="12"/>
  <c r="F2444" i="14" s="1"/>
  <c r="H2677" i="12"/>
  <c r="AA1579" i="12"/>
  <c r="F1411" i="14" s="1"/>
  <c r="H1579" i="12"/>
  <c r="F1405" i="12"/>
  <c r="Z1404" i="12"/>
  <c r="P1404" i="12"/>
  <c r="AC1404" i="12" s="1"/>
  <c r="K1245" i="14" s="1"/>
  <c r="D1245" i="15" s="1"/>
  <c r="Z2436" i="12"/>
  <c r="P2436" i="12"/>
  <c r="AC2436" i="12" s="1"/>
  <c r="K2212" i="14" s="1"/>
  <c r="D2212" i="15" s="1"/>
  <c r="F2437" i="12"/>
  <c r="N2443" i="14"/>
  <c r="AB2676" i="12"/>
  <c r="C2443" i="14" s="1"/>
  <c r="C2443" i="15" s="1"/>
  <c r="E2443" i="14"/>
  <c r="AB1578" i="12"/>
  <c r="C1410" i="14" s="1"/>
  <c r="C1410" i="15" s="1"/>
  <c r="E1410" i="14"/>
  <c r="N1410" i="14"/>
  <c r="Y799" i="12"/>
  <c r="E800" i="12"/>
  <c r="E1596" i="12"/>
  <c r="G1596" i="12" s="1"/>
  <c r="Y1595" i="12"/>
  <c r="E2720" i="12"/>
  <c r="B1887" i="15"/>
  <c r="B1888" i="14"/>
  <c r="E2248" i="12"/>
  <c r="G2248" i="12" s="1"/>
  <c r="Y2248" i="12" s="1"/>
  <c r="E1114" i="12"/>
  <c r="Y1113" i="12"/>
  <c r="E1443" i="12"/>
  <c r="Y1442" i="12"/>
  <c r="G1826" i="12"/>
  <c r="Y2719" i="12"/>
  <c r="G2478" i="12"/>
  <c r="D1121" i="14"/>
  <c r="B2546" i="14"/>
  <c r="B2545" i="15"/>
  <c r="D2033" i="14"/>
  <c r="D2034" i="14"/>
  <c r="D2253" i="14"/>
  <c r="E2030" i="12"/>
  <c r="Y2029" i="12"/>
  <c r="B2313" i="15"/>
  <c r="B2314" i="14"/>
  <c r="B2100" i="14"/>
  <c r="B2099" i="15"/>
  <c r="P44" i="20"/>
  <c r="B1692" i="15"/>
  <c r="E1608" i="14" l="1"/>
  <c r="J2317" i="14"/>
  <c r="A2318" i="14"/>
  <c r="F1794" i="12"/>
  <c r="I688" i="14"/>
  <c r="H688" i="14"/>
  <c r="F689" i="14"/>
  <c r="J1894" i="14"/>
  <c r="A1895" i="14"/>
  <c r="P1793" i="12"/>
  <c r="AC1793" i="12" s="1"/>
  <c r="K1608" i="14" s="1"/>
  <c r="D1608" i="15" s="1"/>
  <c r="J2551" i="14"/>
  <c r="A2552" i="14"/>
  <c r="P792" i="12"/>
  <c r="AC792" i="12" s="1"/>
  <c r="K689" i="14" s="1"/>
  <c r="D689" i="15" s="1"/>
  <c r="F793" i="12"/>
  <c r="Z792" i="12"/>
  <c r="H2208" i="12"/>
  <c r="AA2208" i="12"/>
  <c r="F1995" i="14" s="1"/>
  <c r="AB2207" i="12"/>
  <c r="C1994" i="14" s="1"/>
  <c r="C1994" i="15" s="1"/>
  <c r="N1994" i="14"/>
  <c r="E1994" i="14"/>
  <c r="H827" i="14"/>
  <c r="I827" i="14"/>
  <c r="P948" i="12"/>
  <c r="AC948" i="12" s="1"/>
  <c r="K828" i="14" s="1"/>
  <c r="D828" i="15" s="1"/>
  <c r="F949" i="12"/>
  <c r="AA949" i="12" s="1"/>
  <c r="Z948" i="12"/>
  <c r="H1607" i="14"/>
  <c r="H1608" i="14"/>
  <c r="I1607" i="14"/>
  <c r="I1608" i="14"/>
  <c r="P1230" i="12"/>
  <c r="AC1230" i="12" s="1"/>
  <c r="K1082" i="14" s="1"/>
  <c r="D1082" i="15" s="1"/>
  <c r="F1231" i="12"/>
  <c r="Z1230" i="12"/>
  <c r="I1081" i="14"/>
  <c r="H1081" i="14"/>
  <c r="Z539" i="12"/>
  <c r="AB539" i="12" s="1"/>
  <c r="C466" i="14" s="1"/>
  <c r="C466" i="15" s="1"/>
  <c r="F540" i="12"/>
  <c r="P539" i="12"/>
  <c r="AC539" i="12" s="1"/>
  <c r="K466" i="14" s="1"/>
  <c r="D466" i="15" s="1"/>
  <c r="O2073" i="12"/>
  <c r="M2074" i="12"/>
  <c r="N2074" i="12" s="1"/>
  <c r="O2289" i="12"/>
  <c r="M2290" i="12"/>
  <c r="N2290" i="12" s="1"/>
  <c r="P1075" i="12"/>
  <c r="AC1075" i="12" s="1"/>
  <c r="K940" i="14" s="1"/>
  <c r="D940" i="15" s="1"/>
  <c r="F1076" i="12"/>
  <c r="Z1075" i="12"/>
  <c r="F466" i="14"/>
  <c r="I465" i="14"/>
  <c r="H465" i="14"/>
  <c r="AA1990" i="12"/>
  <c r="H1990" i="12"/>
  <c r="E1789" i="14"/>
  <c r="AB1989" i="12"/>
  <c r="C1789" i="14" s="1"/>
  <c r="C1789" i="15" s="1"/>
  <c r="N1789" i="14"/>
  <c r="M2521" i="12"/>
  <c r="N2521" i="12" s="1"/>
  <c r="O2520" i="12"/>
  <c r="M1864" i="12"/>
  <c r="N1864" i="12" s="1"/>
  <c r="O1863" i="12"/>
  <c r="O1662" i="12"/>
  <c r="M1663" i="12"/>
  <c r="N1663" i="12" s="1"/>
  <c r="O2759" i="12"/>
  <c r="M2760" i="12"/>
  <c r="N2760" i="12" s="1"/>
  <c r="I939" i="14"/>
  <c r="H939" i="14"/>
  <c r="J2097" i="14"/>
  <c r="A2098" i="14"/>
  <c r="E1270" i="12"/>
  <c r="G1270" i="12" s="1"/>
  <c r="Y1270" i="12" s="1"/>
  <c r="D1122" i="14" s="1"/>
  <c r="H1410" i="14"/>
  <c r="I1410" i="14"/>
  <c r="I2443" i="14"/>
  <c r="H2443" i="14"/>
  <c r="AA1405" i="12"/>
  <c r="F1246" i="14" s="1"/>
  <c r="H1405" i="12"/>
  <c r="H2437" i="12"/>
  <c r="AA2437" i="12"/>
  <c r="E2212" i="14"/>
  <c r="N2212" i="14"/>
  <c r="AB2436" i="12"/>
  <c r="C2212" i="14" s="1"/>
  <c r="C2212" i="15" s="1"/>
  <c r="N1245" i="14"/>
  <c r="AB1404" i="12"/>
  <c r="C1245" i="14" s="1"/>
  <c r="C1245" i="15" s="1"/>
  <c r="E1245" i="14"/>
  <c r="Z1579" i="12"/>
  <c r="P1579" i="12"/>
  <c r="AC1579" i="12" s="1"/>
  <c r="K1411" i="14" s="1"/>
  <c r="D1411" i="15" s="1"/>
  <c r="F1580" i="12"/>
  <c r="P2677" i="12"/>
  <c r="AC2677" i="12" s="1"/>
  <c r="K2444" i="14" s="1"/>
  <c r="D2444" i="15" s="1"/>
  <c r="F2678" i="12"/>
  <c r="Z2677" i="12"/>
  <c r="D696" i="14"/>
  <c r="G800" i="12"/>
  <c r="D1427" i="14"/>
  <c r="E1597" i="12"/>
  <c r="G1597" i="12" s="1"/>
  <c r="Y1597" i="12" s="1"/>
  <c r="Y1596" i="12"/>
  <c r="G1443" i="12"/>
  <c r="E1444" i="12" s="1"/>
  <c r="G1114" i="12"/>
  <c r="Y1114" i="12" s="1"/>
  <c r="D979" i="14" s="1"/>
  <c r="B2101" i="14"/>
  <c r="B2100" i="15"/>
  <c r="B2546" i="15"/>
  <c r="B2547" i="14"/>
  <c r="E2479" i="12"/>
  <c r="Y2478" i="12"/>
  <c r="D2486" i="14"/>
  <c r="E1827" i="12"/>
  <c r="Y1826" i="12"/>
  <c r="D1283" i="14"/>
  <c r="D978" i="14"/>
  <c r="E2249" i="12"/>
  <c r="B1888" i="15"/>
  <c r="B1889" i="14"/>
  <c r="G2720" i="12"/>
  <c r="B2314" i="15"/>
  <c r="B2315" i="14"/>
  <c r="D1829" i="14"/>
  <c r="E1115" i="12"/>
  <c r="D2035" i="14"/>
  <c r="G2030" i="12"/>
  <c r="Y1443" i="12"/>
  <c r="A2319" i="14" l="1"/>
  <c r="J2318" i="14"/>
  <c r="N689" i="14"/>
  <c r="E689" i="14"/>
  <c r="A2553" i="14"/>
  <c r="J2552" i="14"/>
  <c r="A1896" i="14"/>
  <c r="J1895" i="14"/>
  <c r="E1271" i="12"/>
  <c r="G1271" i="12" s="1"/>
  <c r="H793" i="12"/>
  <c r="AA793" i="12"/>
  <c r="AB792" i="12"/>
  <c r="C689" i="14" s="1"/>
  <c r="C689" i="15" s="1"/>
  <c r="AA1794" i="12"/>
  <c r="F1609" i="14" s="1"/>
  <c r="H1794" i="12"/>
  <c r="N828" i="14"/>
  <c r="E828" i="14"/>
  <c r="AB948" i="12"/>
  <c r="C828" i="14" s="1"/>
  <c r="C828" i="15" s="1"/>
  <c r="I1994" i="14"/>
  <c r="H1994" i="14"/>
  <c r="F2209" i="12"/>
  <c r="Z2208" i="12"/>
  <c r="P2208" i="12"/>
  <c r="AC2208" i="12" s="1"/>
  <c r="K1995" i="14" s="1"/>
  <c r="D1995" i="15" s="1"/>
  <c r="H949" i="12"/>
  <c r="F829" i="14"/>
  <c r="N1082" i="14"/>
  <c r="AB1230" i="12"/>
  <c r="C1082" i="14" s="1"/>
  <c r="C1082" i="15" s="1"/>
  <c r="E1082" i="14"/>
  <c r="AA1231" i="12"/>
  <c r="F1083" i="14" s="1"/>
  <c r="H1231" i="12"/>
  <c r="J2098" i="14"/>
  <c r="A2099" i="14"/>
  <c r="O2760" i="12"/>
  <c r="M2761" i="12"/>
  <c r="N2761" i="12" s="1"/>
  <c r="I1789" i="14"/>
  <c r="H1789" i="14"/>
  <c r="F1790" i="14"/>
  <c r="AA1076" i="12"/>
  <c r="F941" i="14" s="1"/>
  <c r="H1076" i="12"/>
  <c r="O2290" i="12"/>
  <c r="M2291" i="12"/>
  <c r="N2291" i="12" s="1"/>
  <c r="O2074" i="12"/>
  <c r="M2075" i="12"/>
  <c r="N2075" i="12" s="1"/>
  <c r="N466" i="14"/>
  <c r="E466" i="14"/>
  <c r="M1664" i="12"/>
  <c r="N1664" i="12" s="1"/>
  <c r="O1663" i="12"/>
  <c r="O1864" i="12"/>
  <c r="M1865" i="12"/>
  <c r="N1865" i="12" s="1"/>
  <c r="M2522" i="12"/>
  <c r="N2522" i="12" s="1"/>
  <c r="O2521" i="12"/>
  <c r="P1990" i="12"/>
  <c r="AC1990" i="12" s="1"/>
  <c r="K1790" i="14" s="1"/>
  <c r="D1790" i="15" s="1"/>
  <c r="F1991" i="12"/>
  <c r="Z1990" i="12"/>
  <c r="AB1990" i="12" s="1"/>
  <c r="C1790" i="14" s="1"/>
  <c r="C1790" i="15" s="1"/>
  <c r="E940" i="14"/>
  <c r="N940" i="14"/>
  <c r="AB1075" i="12"/>
  <c r="C940" i="14" s="1"/>
  <c r="C940" i="15" s="1"/>
  <c r="H540" i="12"/>
  <c r="AA540" i="12"/>
  <c r="I1245" i="14"/>
  <c r="H1245" i="14"/>
  <c r="H2212" i="14"/>
  <c r="I2212" i="14"/>
  <c r="AA2678" i="12"/>
  <c r="F2445" i="14" s="1"/>
  <c r="H2678" i="12"/>
  <c r="H1580" i="12"/>
  <c r="AA1580" i="12"/>
  <c r="F1412" i="14" s="1"/>
  <c r="E1411" i="14"/>
  <c r="N1411" i="14"/>
  <c r="AB1579" i="12"/>
  <c r="C1411" i="14" s="1"/>
  <c r="C1411" i="15" s="1"/>
  <c r="P2437" i="12"/>
  <c r="AC2437" i="12" s="1"/>
  <c r="K2213" i="14" s="1"/>
  <c r="D2213" i="15" s="1"/>
  <c r="F2438" i="12"/>
  <c r="Z2437" i="12"/>
  <c r="AB2437" i="12" s="1"/>
  <c r="C2213" i="14" s="1"/>
  <c r="C2213" i="15" s="1"/>
  <c r="N2444" i="14"/>
  <c r="E2444" i="14"/>
  <c r="AB2677" i="12"/>
  <c r="C2444" i="14" s="1"/>
  <c r="C2444" i="15" s="1"/>
  <c r="F2213" i="14"/>
  <c r="Z1405" i="12"/>
  <c r="P1405" i="12"/>
  <c r="AC1405" i="12" s="1"/>
  <c r="K1246" i="14" s="1"/>
  <c r="D1246" i="15" s="1"/>
  <c r="F1406" i="12"/>
  <c r="E801" i="12"/>
  <c r="Y800" i="12"/>
  <c r="G1827" i="12"/>
  <c r="Y1827" i="12" s="1"/>
  <c r="D1429" i="14"/>
  <c r="E1598" i="12"/>
  <c r="D1428" i="14"/>
  <c r="E1272" i="12"/>
  <c r="B2315" i="15"/>
  <c r="B2316" i="14"/>
  <c r="B1889" i="15"/>
  <c r="B1890" i="14"/>
  <c r="D1641" i="14"/>
  <c r="E1828" i="12"/>
  <c r="D2254" i="14"/>
  <c r="B2548" i="14"/>
  <c r="B2547" i="15"/>
  <c r="G2249" i="12"/>
  <c r="E2031" i="12"/>
  <c r="Y2030" i="12"/>
  <c r="D1284" i="14"/>
  <c r="E2721" i="12"/>
  <c r="Y2720" i="12"/>
  <c r="B2102" i="14"/>
  <c r="B2101" i="15"/>
  <c r="Y1271" i="12"/>
  <c r="G1115" i="12"/>
  <c r="G1444" i="12"/>
  <c r="G2479" i="12"/>
  <c r="A1897" i="14" l="1"/>
  <c r="J1896" i="14"/>
  <c r="P1794" i="12"/>
  <c r="AC1794" i="12" s="1"/>
  <c r="K1609" i="14" s="1"/>
  <c r="D1609" i="15" s="1"/>
  <c r="Z1794" i="12"/>
  <c r="F1795" i="12"/>
  <c r="AA1795" i="12" s="1"/>
  <c r="F1610" i="14" s="1"/>
  <c r="H1795" i="12"/>
  <c r="F794" i="12"/>
  <c r="AA794" i="12" s="1"/>
  <c r="P793" i="12"/>
  <c r="AC793" i="12" s="1"/>
  <c r="K690" i="14" s="1"/>
  <c r="D690" i="15" s="1"/>
  <c r="Z793" i="12"/>
  <c r="I689" i="14"/>
  <c r="H689" i="14"/>
  <c r="F690" i="14"/>
  <c r="AB793" i="12"/>
  <c r="C690" i="14" s="1"/>
  <c r="C690" i="15" s="1"/>
  <c r="J2553" i="14"/>
  <c r="A2554" i="14"/>
  <c r="A2320" i="14"/>
  <c r="J2319" i="14"/>
  <c r="P949" i="12"/>
  <c r="AC949" i="12" s="1"/>
  <c r="K829" i="14" s="1"/>
  <c r="D829" i="15" s="1"/>
  <c r="F950" i="12"/>
  <c r="AA950" i="12" s="1"/>
  <c r="Z949" i="12"/>
  <c r="AB2208" i="12"/>
  <c r="C1995" i="14" s="1"/>
  <c r="C1995" i="15" s="1"/>
  <c r="N1995" i="14"/>
  <c r="E1995" i="14"/>
  <c r="H2209" i="12"/>
  <c r="AA2209" i="12"/>
  <c r="F1996" i="14" s="1"/>
  <c r="H828" i="14"/>
  <c r="I828" i="14"/>
  <c r="Z1231" i="12"/>
  <c r="P1231" i="12"/>
  <c r="AC1231" i="12" s="1"/>
  <c r="K1083" i="14" s="1"/>
  <c r="D1083" i="15" s="1"/>
  <c r="F1232" i="12"/>
  <c r="H1082" i="14"/>
  <c r="I1082" i="14"/>
  <c r="F467" i="14"/>
  <c r="H940" i="14"/>
  <c r="I940" i="14"/>
  <c r="AA1991" i="12"/>
  <c r="H1991" i="12"/>
  <c r="O1865" i="12"/>
  <c r="M1866" i="12"/>
  <c r="N1866" i="12" s="1"/>
  <c r="Z540" i="12"/>
  <c r="AB540" i="12" s="1"/>
  <c r="C467" i="14" s="1"/>
  <c r="C467" i="15" s="1"/>
  <c r="F541" i="12"/>
  <c r="H541" i="12" s="1"/>
  <c r="P540" i="12"/>
  <c r="AC540" i="12" s="1"/>
  <c r="K467" i="14" s="1"/>
  <c r="D467" i="15" s="1"/>
  <c r="N1790" i="14"/>
  <c r="E1790" i="14"/>
  <c r="O2522" i="12"/>
  <c r="M2523" i="12"/>
  <c r="N2523" i="12" s="1"/>
  <c r="M1665" i="12"/>
  <c r="M1666" i="12" s="1"/>
  <c r="O1664" i="12"/>
  <c r="H466" i="14"/>
  <c r="I466" i="14"/>
  <c r="M2076" i="12"/>
  <c r="N2076" i="12" s="1"/>
  <c r="O2075" i="12"/>
  <c r="O2291" i="12"/>
  <c r="M2292" i="12"/>
  <c r="N2292" i="12" s="1"/>
  <c r="F1077" i="12"/>
  <c r="Z1076" i="12"/>
  <c r="P1076" i="12"/>
  <c r="AC1076" i="12" s="1"/>
  <c r="K941" i="14" s="1"/>
  <c r="D941" i="15" s="1"/>
  <c r="O2761" i="12"/>
  <c r="M2762" i="12"/>
  <c r="N2762" i="12" s="1"/>
  <c r="J2099" i="14"/>
  <c r="A2100" i="14"/>
  <c r="I2444" i="14"/>
  <c r="H2444" i="14"/>
  <c r="H1411" i="14"/>
  <c r="I1411" i="14"/>
  <c r="AA1406" i="12"/>
  <c r="H1406" i="12"/>
  <c r="E1246" i="14"/>
  <c r="N1246" i="14"/>
  <c r="AB1405" i="12"/>
  <c r="C1246" i="14" s="1"/>
  <c r="C1246" i="15" s="1"/>
  <c r="E2213" i="14"/>
  <c r="N2213" i="14"/>
  <c r="P1580" i="12"/>
  <c r="AC1580" i="12" s="1"/>
  <c r="K1412" i="14" s="1"/>
  <c r="D1412" i="15" s="1"/>
  <c r="F1581" i="12"/>
  <c r="Z1580" i="12"/>
  <c r="AA2438" i="12"/>
  <c r="H2438" i="12"/>
  <c r="F2679" i="12"/>
  <c r="Z2678" i="12"/>
  <c r="P2678" i="12"/>
  <c r="AC2678" i="12" s="1"/>
  <c r="K2445" i="14" s="1"/>
  <c r="D2445" i="15" s="1"/>
  <c r="D697" i="14"/>
  <c r="G801" i="12"/>
  <c r="G1598" i="12"/>
  <c r="E2480" i="12"/>
  <c r="G2480" i="12" s="1"/>
  <c r="Y2480" i="12" s="1"/>
  <c r="Y2479" i="12"/>
  <c r="D1642" i="14"/>
  <c r="E1445" i="12"/>
  <c r="Y1444" i="12"/>
  <c r="D1123" i="14"/>
  <c r="D2487" i="14"/>
  <c r="B2548" i="15"/>
  <c r="B2549" i="14"/>
  <c r="G2031" i="12"/>
  <c r="G1828" i="12"/>
  <c r="E1116" i="12"/>
  <c r="Y1115" i="12"/>
  <c r="B2102" i="15"/>
  <c r="B2103" i="14"/>
  <c r="D1830" i="14"/>
  <c r="E2250" i="12"/>
  <c r="Y2249" i="12"/>
  <c r="B1890" i="15"/>
  <c r="B1891" i="14"/>
  <c r="B2317" i="14"/>
  <c r="B2316" i="15"/>
  <c r="G2721" i="12"/>
  <c r="G1272" i="12"/>
  <c r="A2321" i="14" l="1"/>
  <c r="J2320" i="14"/>
  <c r="N690" i="14"/>
  <c r="E690" i="14"/>
  <c r="F691" i="14"/>
  <c r="H794" i="12"/>
  <c r="A1898" i="14"/>
  <c r="J1897" i="14"/>
  <c r="A2555" i="14"/>
  <c r="J2554" i="14"/>
  <c r="P1795" i="12"/>
  <c r="AC1795" i="12" s="1"/>
  <c r="K1610" i="14" s="1"/>
  <c r="D1610" i="15" s="1"/>
  <c r="Z1795" i="12"/>
  <c r="F1796" i="12"/>
  <c r="N1609" i="14"/>
  <c r="E1609" i="14"/>
  <c r="AB1794" i="12"/>
  <c r="C1609" i="14" s="1"/>
  <c r="C1609" i="15" s="1"/>
  <c r="F2210" i="12"/>
  <c r="Z2209" i="12"/>
  <c r="P2209" i="12"/>
  <c r="AC2209" i="12" s="1"/>
  <c r="K1996" i="14" s="1"/>
  <c r="D1996" i="15" s="1"/>
  <c r="N829" i="14"/>
  <c r="E829" i="14"/>
  <c r="AB949" i="12"/>
  <c r="C829" i="14" s="1"/>
  <c r="C829" i="15" s="1"/>
  <c r="F830" i="14"/>
  <c r="H1995" i="14"/>
  <c r="I1995" i="14"/>
  <c r="H950" i="12"/>
  <c r="AA1232" i="12"/>
  <c r="F1084" i="14" s="1"/>
  <c r="H1232" i="12"/>
  <c r="E1083" i="14"/>
  <c r="AB1231" i="12"/>
  <c r="C1083" i="14" s="1"/>
  <c r="C1083" i="15" s="1"/>
  <c r="N1083" i="14"/>
  <c r="J2100" i="14"/>
  <c r="A2101" i="14"/>
  <c r="O2762" i="12"/>
  <c r="M2763" i="12"/>
  <c r="N2763" i="12" s="1"/>
  <c r="AA1077" i="12"/>
  <c r="F942" i="14" s="1"/>
  <c r="H1077" i="12"/>
  <c r="O2076" i="12"/>
  <c r="M2077" i="12"/>
  <c r="N2077" i="12" s="1"/>
  <c r="M2524" i="12"/>
  <c r="N2524" i="12" s="1"/>
  <c r="O2523" i="12"/>
  <c r="I1790" i="14"/>
  <c r="H1790" i="14"/>
  <c r="F542" i="12"/>
  <c r="AA541" i="12"/>
  <c r="F1791" i="14"/>
  <c r="N1665" i="12"/>
  <c r="O1665" i="12" s="1"/>
  <c r="E941" i="14"/>
  <c r="AB1076" i="12"/>
  <c r="C941" i="14" s="1"/>
  <c r="C941" i="15" s="1"/>
  <c r="N941" i="14"/>
  <c r="M2293" i="12"/>
  <c r="N2293" i="12" s="1"/>
  <c r="O2292" i="12"/>
  <c r="Z541" i="12"/>
  <c r="P541" i="12"/>
  <c r="AC541" i="12" s="1"/>
  <c r="K468" i="14" s="1"/>
  <c r="D468" i="15" s="1"/>
  <c r="N467" i="14"/>
  <c r="E467" i="14"/>
  <c r="M1867" i="12"/>
  <c r="N1867" i="12" s="1"/>
  <c r="O1866" i="12"/>
  <c r="P1991" i="12"/>
  <c r="AC1991" i="12" s="1"/>
  <c r="K1791" i="14" s="1"/>
  <c r="D1791" i="15" s="1"/>
  <c r="F1992" i="12"/>
  <c r="Z1991" i="12"/>
  <c r="H2213" i="14"/>
  <c r="I2213" i="14"/>
  <c r="I1246" i="14"/>
  <c r="H1246" i="14"/>
  <c r="E2445" i="14"/>
  <c r="N2445" i="14"/>
  <c r="AB2678" i="12"/>
  <c r="C2445" i="14" s="1"/>
  <c r="C2445" i="15" s="1"/>
  <c r="Z2438" i="12"/>
  <c r="AB2438" i="12" s="1"/>
  <c r="C2214" i="14" s="1"/>
  <c r="C2214" i="15" s="1"/>
  <c r="P2438" i="12"/>
  <c r="AC2438" i="12" s="1"/>
  <c r="K2214" i="14" s="1"/>
  <c r="D2214" i="15" s="1"/>
  <c r="F2439" i="12"/>
  <c r="H1581" i="12"/>
  <c r="AA1581" i="12"/>
  <c r="F1413" i="14" s="1"/>
  <c r="Z1406" i="12"/>
  <c r="AB1406" i="12" s="1"/>
  <c r="C1247" i="14" s="1"/>
  <c r="C1247" i="15" s="1"/>
  <c r="P1406" i="12"/>
  <c r="AC1406" i="12" s="1"/>
  <c r="K1247" i="14" s="1"/>
  <c r="D1247" i="15" s="1"/>
  <c r="F1407" i="12"/>
  <c r="H2679" i="12"/>
  <c r="AA2679" i="12"/>
  <c r="F2214" i="14"/>
  <c r="AB1580" i="12"/>
  <c r="C1412" i="14" s="1"/>
  <c r="C1412" i="15" s="1"/>
  <c r="N1412" i="14"/>
  <c r="E1412" i="14"/>
  <c r="F1247" i="14"/>
  <c r="E802" i="12"/>
  <c r="Y801" i="12"/>
  <c r="E1599" i="12"/>
  <c r="Y1598" i="12"/>
  <c r="G1116" i="12"/>
  <c r="Y1116" i="12" s="1"/>
  <c r="D981" i="14" s="1"/>
  <c r="E1273" i="12"/>
  <c r="G1273" i="12" s="1"/>
  <c r="Y1272" i="12"/>
  <c r="E2722" i="12"/>
  <c r="Y2721" i="12"/>
  <c r="B2317" i="15"/>
  <c r="B2318" i="14"/>
  <c r="B2104" i="14"/>
  <c r="B2103" i="15"/>
  <c r="E2032" i="12"/>
  <c r="G2032" i="12" s="1"/>
  <c r="Y2032" i="12" s="1"/>
  <c r="Y2031" i="12"/>
  <c r="E2481" i="12"/>
  <c r="G2481" i="12" s="1"/>
  <c r="Y2481" i="12" s="1"/>
  <c r="G1445" i="12"/>
  <c r="B1891" i="15"/>
  <c r="B1892" i="14"/>
  <c r="D2036" i="14"/>
  <c r="D980" i="14"/>
  <c r="E1829" i="12"/>
  <c r="Y1828" i="12"/>
  <c r="B2550" i="14"/>
  <c r="B2549" i="15"/>
  <c r="D1285" i="14"/>
  <c r="D2255" i="14"/>
  <c r="D2256" i="14"/>
  <c r="G2250" i="12"/>
  <c r="H690" i="14" l="1"/>
  <c r="I690" i="14"/>
  <c r="P794" i="12"/>
  <c r="AC794" i="12" s="1"/>
  <c r="K691" i="14" s="1"/>
  <c r="D691" i="15" s="1"/>
  <c r="F795" i="12"/>
  <c r="AA795" i="12" s="1"/>
  <c r="Z794" i="12"/>
  <c r="I1609" i="14"/>
  <c r="H1609" i="14"/>
  <c r="A1899" i="14"/>
  <c r="J1899" i="14" s="1"/>
  <c r="J1898" i="14"/>
  <c r="AA1796" i="12"/>
  <c r="F1611" i="14" s="1"/>
  <c r="H1796" i="12"/>
  <c r="A2556" i="14"/>
  <c r="J2555" i="14"/>
  <c r="E1610" i="14"/>
  <c r="H1610" i="14" s="1"/>
  <c r="N1610" i="14"/>
  <c r="AB1795" i="12"/>
  <c r="C1610" i="14" s="1"/>
  <c r="C1610" i="15" s="1"/>
  <c r="J2321" i="14"/>
  <c r="A2322" i="14"/>
  <c r="P950" i="12"/>
  <c r="AC950" i="12" s="1"/>
  <c r="K830" i="14" s="1"/>
  <c r="D830" i="15" s="1"/>
  <c r="F951" i="12"/>
  <c r="AA951" i="12" s="1"/>
  <c r="Z950" i="12"/>
  <c r="I829" i="14"/>
  <c r="H829" i="14"/>
  <c r="H2210" i="12"/>
  <c r="AA2210" i="12"/>
  <c r="F1997" i="14" s="1"/>
  <c r="AB2209" i="12"/>
  <c r="C1996" i="14" s="1"/>
  <c r="C1996" i="15" s="1"/>
  <c r="E1996" i="14"/>
  <c r="N1996" i="14"/>
  <c r="H1083" i="14"/>
  <c r="I1083" i="14"/>
  <c r="Z1232" i="12"/>
  <c r="P1232" i="12"/>
  <c r="AC1232" i="12" s="1"/>
  <c r="K1084" i="14" s="1"/>
  <c r="D1084" i="15" s="1"/>
  <c r="F1233" i="12"/>
  <c r="AA1233" i="12" s="1"/>
  <c r="F1085" i="14" s="1"/>
  <c r="AA1992" i="12"/>
  <c r="H1992" i="12"/>
  <c r="I467" i="14"/>
  <c r="H467" i="14"/>
  <c r="O2293" i="12"/>
  <c r="M2294" i="12"/>
  <c r="N2294" i="12" s="1"/>
  <c r="L543" i="12"/>
  <c r="L544" i="12" s="1"/>
  <c r="E543" i="12"/>
  <c r="O2524" i="12"/>
  <c r="M2525" i="12"/>
  <c r="N2525" i="12" s="1"/>
  <c r="N1791" i="14"/>
  <c r="E1791" i="14"/>
  <c r="O1867" i="12"/>
  <c r="M1868" i="12"/>
  <c r="N1868" i="12" s="1"/>
  <c r="N468" i="14"/>
  <c r="N469" i="14" s="1"/>
  <c r="Z542" i="12"/>
  <c r="E468" i="14"/>
  <c r="H941" i="14"/>
  <c r="I941" i="14"/>
  <c r="AB541" i="12"/>
  <c r="F468" i="14"/>
  <c r="AA542" i="12"/>
  <c r="I8" i="6" s="1"/>
  <c r="I10" i="6" s="1"/>
  <c r="O2077" i="12"/>
  <c r="M2078" i="12"/>
  <c r="N2078" i="12" s="1"/>
  <c r="Z1077" i="12"/>
  <c r="P1077" i="12"/>
  <c r="AC1077" i="12" s="1"/>
  <c r="K942" i="14" s="1"/>
  <c r="D942" i="15" s="1"/>
  <c r="F1078" i="12"/>
  <c r="O2763" i="12"/>
  <c r="M2764" i="12"/>
  <c r="N2764" i="12" s="1"/>
  <c r="J2101" i="14"/>
  <c r="A2102" i="14"/>
  <c r="AB1991" i="12"/>
  <c r="C1791" i="14" s="1"/>
  <c r="C1791" i="15" s="1"/>
  <c r="E1117" i="12"/>
  <c r="I2445" i="14"/>
  <c r="H2445" i="14"/>
  <c r="H1412" i="14"/>
  <c r="I1412" i="14"/>
  <c r="F2680" i="12"/>
  <c r="Z2679" i="12"/>
  <c r="P2679" i="12"/>
  <c r="AC2679" i="12" s="1"/>
  <c r="K2446" i="14" s="1"/>
  <c r="D2446" i="15" s="1"/>
  <c r="AB2679" i="12"/>
  <c r="C2446" i="14" s="1"/>
  <c r="C2446" i="15" s="1"/>
  <c r="F2446" i="14"/>
  <c r="H1407" i="12"/>
  <c r="AA1407" i="12"/>
  <c r="N1247" i="14"/>
  <c r="E1247" i="14"/>
  <c r="Z1581" i="12"/>
  <c r="P1581" i="12"/>
  <c r="AC1581" i="12" s="1"/>
  <c r="K1413" i="14" s="1"/>
  <c r="D1413" i="15" s="1"/>
  <c r="F1582" i="12"/>
  <c r="AA2439" i="12"/>
  <c r="F2215" i="14" s="1"/>
  <c r="H2439" i="12"/>
  <c r="E2214" i="14"/>
  <c r="N2214" i="14"/>
  <c r="D698" i="14"/>
  <c r="G802" i="12"/>
  <c r="D1430" i="14"/>
  <c r="G1599" i="12"/>
  <c r="D2257" i="14"/>
  <c r="E2251" i="12"/>
  <c r="Y2250" i="12"/>
  <c r="D1643" i="14"/>
  <c r="E2033" i="12"/>
  <c r="B2105" i="14"/>
  <c r="B2104" i="15"/>
  <c r="E1274" i="12"/>
  <c r="G1117" i="12"/>
  <c r="G2722" i="12"/>
  <c r="B2550" i="15"/>
  <c r="B2551" i="14"/>
  <c r="B1892" i="15"/>
  <c r="B1893" i="14"/>
  <c r="E1446" i="12"/>
  <c r="Y1445" i="12"/>
  <c r="E2482" i="12"/>
  <c r="D1831" i="14"/>
  <c r="D1832" i="14"/>
  <c r="B2318" i="15"/>
  <c r="B2319" i="14"/>
  <c r="D2488" i="14"/>
  <c r="D1124" i="14"/>
  <c r="G1829" i="12"/>
  <c r="Y1273" i="12"/>
  <c r="J2322" i="14" l="1"/>
  <c r="A2323" i="14"/>
  <c r="Z1796" i="12"/>
  <c r="P1796" i="12"/>
  <c r="AC1796" i="12" s="1"/>
  <c r="K1611" i="14" s="1"/>
  <c r="D1611" i="15" s="1"/>
  <c r="F1797" i="12"/>
  <c r="AA1797" i="12" s="1"/>
  <c r="F1612" i="14" s="1"/>
  <c r="H1797" i="12"/>
  <c r="I1610" i="14"/>
  <c r="H795" i="12"/>
  <c r="F692" i="14"/>
  <c r="J2556" i="14"/>
  <c r="A2557" i="14"/>
  <c r="N691" i="14"/>
  <c r="E691" i="14"/>
  <c r="AB794" i="12"/>
  <c r="C691" i="14" s="1"/>
  <c r="C691" i="15" s="1"/>
  <c r="F2211" i="12"/>
  <c r="Z2210" i="12"/>
  <c r="P2210" i="12"/>
  <c r="AC2210" i="12" s="1"/>
  <c r="K1997" i="14" s="1"/>
  <c r="D1997" i="15" s="1"/>
  <c r="F831" i="14"/>
  <c r="I1996" i="14"/>
  <c r="H1996" i="14"/>
  <c r="N830" i="14"/>
  <c r="E830" i="14"/>
  <c r="AB950" i="12"/>
  <c r="C830" i="14" s="1"/>
  <c r="C830" i="15" s="1"/>
  <c r="H951" i="12"/>
  <c r="F1798" i="12"/>
  <c r="P1797" i="12"/>
  <c r="AC1797" i="12" s="1"/>
  <c r="K1612" i="14" s="1"/>
  <c r="D1612" i="15" s="1"/>
  <c r="Z1797" i="12"/>
  <c r="H1233" i="12"/>
  <c r="AB1232" i="12"/>
  <c r="C1084" i="14" s="1"/>
  <c r="C1084" i="15" s="1"/>
  <c r="N1084" i="14"/>
  <c r="E1084" i="14"/>
  <c r="O2078" i="12"/>
  <c r="M2079" i="12"/>
  <c r="N2079" i="12" s="1"/>
  <c r="G468" i="14"/>
  <c r="G318" i="14"/>
  <c r="G363" i="14"/>
  <c r="G297" i="14"/>
  <c r="G438" i="14"/>
  <c r="G428" i="14"/>
  <c r="G415" i="14"/>
  <c r="G327" i="14"/>
  <c r="G336" i="14"/>
  <c r="G421" i="14"/>
  <c r="G447" i="14"/>
  <c r="G408" i="14"/>
  <c r="G357" i="14"/>
  <c r="G295" i="14"/>
  <c r="G313" i="14"/>
  <c r="G395" i="14"/>
  <c r="G444" i="14"/>
  <c r="G390" i="14"/>
  <c r="G426" i="14"/>
  <c r="G352" i="14"/>
  <c r="G410" i="14"/>
  <c r="G407" i="14"/>
  <c r="G449" i="14"/>
  <c r="G384" i="14"/>
  <c r="G436" i="14"/>
  <c r="G433" i="14"/>
  <c r="G298" i="14"/>
  <c r="G348" i="14"/>
  <c r="G367" i="14"/>
  <c r="G399" i="14"/>
  <c r="G448" i="14"/>
  <c r="G332" i="14"/>
  <c r="G439" i="14"/>
  <c r="G413" i="14"/>
  <c r="G417" i="14"/>
  <c r="G291" i="14"/>
  <c r="G305" i="14"/>
  <c r="G416" i="14"/>
  <c r="G379" i="14"/>
  <c r="G330" i="14"/>
  <c r="G411" i="14"/>
  <c r="G369" i="14"/>
  <c r="G446" i="14"/>
  <c r="G347" i="14"/>
  <c r="G361" i="14"/>
  <c r="G366" i="14"/>
  <c r="G315" i="14"/>
  <c r="G329" i="14"/>
  <c r="G382" i="14"/>
  <c r="G328" i="14"/>
  <c r="G342" i="14"/>
  <c r="G387" i="14"/>
  <c r="G401" i="14"/>
  <c r="G427" i="14"/>
  <c r="G337" i="14"/>
  <c r="G292" i="14"/>
  <c r="G396" i="14"/>
  <c r="G419" i="14"/>
  <c r="G386" i="14"/>
  <c r="G321" i="14"/>
  <c r="G432" i="14"/>
  <c r="G320" i="14"/>
  <c r="G375" i="14"/>
  <c r="G373" i="14"/>
  <c r="G296" i="14"/>
  <c r="G340" i="14"/>
  <c r="G343" i="14"/>
  <c r="G383" i="14"/>
  <c r="G404" i="14"/>
  <c r="G308" i="14"/>
  <c r="G356" i="14"/>
  <c r="G301" i="14"/>
  <c r="G406" i="14"/>
  <c r="G392" i="14"/>
  <c r="G338" i="14"/>
  <c r="G388" i="14"/>
  <c r="G349" i="14"/>
  <c r="G365" i="14"/>
  <c r="G434" i="14"/>
  <c r="G445" i="14"/>
  <c r="G360" i="14"/>
  <c r="G397" i="14"/>
  <c r="G414" i="14"/>
  <c r="G424" i="14"/>
  <c r="G405" i="14"/>
  <c r="G423" i="14"/>
  <c r="G299" i="14"/>
  <c r="G304" i="14"/>
  <c r="G389" i="14"/>
  <c r="G354" i="14"/>
  <c r="G418" i="14"/>
  <c r="G334" i="14"/>
  <c r="G380" i="14"/>
  <c r="G429" i="14"/>
  <c r="G309" i="14"/>
  <c r="G359" i="14"/>
  <c r="G442" i="14"/>
  <c r="G450" i="14"/>
  <c r="G322" i="14"/>
  <c r="G344" i="14"/>
  <c r="G326" i="14"/>
  <c r="G339" i="14"/>
  <c r="G311" i="14"/>
  <c r="G289" i="14"/>
  <c r="G385" i="14"/>
  <c r="G381" i="14"/>
  <c r="G351" i="14"/>
  <c r="G451" i="14"/>
  <c r="G402" i="14"/>
  <c r="G319" i="14"/>
  <c r="G353" i="14"/>
  <c r="G325" i="14"/>
  <c r="G378" i="14"/>
  <c r="G316" i="14"/>
  <c r="H35" i="20" s="1"/>
  <c r="G355" i="14"/>
  <c r="G362" i="14"/>
  <c r="G294" i="14"/>
  <c r="G358" i="14"/>
  <c r="G430" i="14"/>
  <c r="G452" i="14"/>
  <c r="G310" i="14"/>
  <c r="G441" i="14"/>
  <c r="G412" i="14"/>
  <c r="G306" i="14"/>
  <c r="G303" i="14"/>
  <c r="G409" i="14"/>
  <c r="G435" i="14"/>
  <c r="G350" i="14"/>
  <c r="G302" i="14"/>
  <c r="G341" i="14"/>
  <c r="G345" i="14"/>
  <c r="G422" i="14"/>
  <c r="G374" i="14"/>
  <c r="G431" i="14"/>
  <c r="G300" i="14"/>
  <c r="G420" i="14"/>
  <c r="G443" i="14"/>
  <c r="G335" i="14"/>
  <c r="G440" i="14"/>
  <c r="G393" i="14"/>
  <c r="G317" i="14"/>
  <c r="G398" i="14"/>
  <c r="G314" i="14"/>
  <c r="G364" i="14"/>
  <c r="G323" i="14"/>
  <c r="G331" i="14"/>
  <c r="G394" i="14"/>
  <c r="G346" i="14"/>
  <c r="G377" i="14"/>
  <c r="G290" i="14"/>
  <c r="G307" i="14"/>
  <c r="G403" i="14"/>
  <c r="H36" i="20" s="1"/>
  <c r="G391" i="14"/>
  <c r="G333" i="14"/>
  <c r="G324" i="14"/>
  <c r="G287" i="14"/>
  <c r="G288" i="14"/>
  <c r="G400" i="14"/>
  <c r="G368" i="14"/>
  <c r="G286" i="14"/>
  <c r="F469" i="14"/>
  <c r="G437" i="14"/>
  <c r="G376" i="14"/>
  <c r="G293" i="14"/>
  <c r="G312" i="14"/>
  <c r="G425" i="14"/>
  <c r="G453" i="14"/>
  <c r="G454" i="14"/>
  <c r="G455" i="14"/>
  <c r="G456" i="14"/>
  <c r="G457" i="14"/>
  <c r="G458" i="14"/>
  <c r="G459" i="14"/>
  <c r="G460" i="14"/>
  <c r="G461" i="14"/>
  <c r="G462" i="14"/>
  <c r="G466" i="14"/>
  <c r="G464" i="14"/>
  <c r="G467" i="14"/>
  <c r="G463" i="14"/>
  <c r="G465" i="14"/>
  <c r="H468" i="14"/>
  <c r="I468" i="14"/>
  <c r="E469" i="14"/>
  <c r="F1792" i="14"/>
  <c r="J2102" i="14"/>
  <c r="A2103" i="14"/>
  <c r="M2765" i="12"/>
  <c r="N2765" i="12" s="1"/>
  <c r="O2764" i="12"/>
  <c r="AA1078" i="12"/>
  <c r="H1078" i="12"/>
  <c r="N942" i="14"/>
  <c r="AB1077" i="12"/>
  <c r="C942" i="14" s="1"/>
  <c r="C942" i="15" s="1"/>
  <c r="E942" i="14"/>
  <c r="C468" i="14"/>
  <c r="AB542" i="12"/>
  <c r="M1869" i="12"/>
  <c r="N1869" i="12" s="1"/>
  <c r="O1868" i="12"/>
  <c r="I1791" i="14"/>
  <c r="H1791" i="14"/>
  <c r="M2526" i="12"/>
  <c r="N2526" i="12" s="1"/>
  <c r="O2525" i="12"/>
  <c r="M2295" i="12"/>
  <c r="N2295" i="12" s="1"/>
  <c r="O2294" i="12"/>
  <c r="F1993" i="12"/>
  <c r="Z1992" i="12"/>
  <c r="P1992" i="12"/>
  <c r="AC1992" i="12" s="1"/>
  <c r="K1792" i="14" s="1"/>
  <c r="D1792" i="15" s="1"/>
  <c r="I2214" i="14"/>
  <c r="H2214" i="14"/>
  <c r="I1247" i="14"/>
  <c r="H1247" i="14"/>
  <c r="F2440" i="12"/>
  <c r="Z2439" i="12"/>
  <c r="P2439" i="12"/>
  <c r="AC2439" i="12" s="1"/>
  <c r="K2215" i="14" s="1"/>
  <c r="D2215" i="15" s="1"/>
  <c r="F1248" i="14"/>
  <c r="AA2680" i="12"/>
  <c r="H2680" i="12"/>
  <c r="H1582" i="12"/>
  <c r="AA1582" i="12"/>
  <c r="AB1581" i="12"/>
  <c r="C1413" i="14" s="1"/>
  <c r="C1413" i="15" s="1"/>
  <c r="N1413" i="14"/>
  <c r="E1413" i="14"/>
  <c r="F1408" i="12"/>
  <c r="AA1408" i="12" s="1"/>
  <c r="Z1407" i="12"/>
  <c r="P1407" i="12"/>
  <c r="AC1407" i="12" s="1"/>
  <c r="K1248" i="14" s="1"/>
  <c r="D1248" i="15" s="1"/>
  <c r="N2446" i="14"/>
  <c r="E2446" i="14"/>
  <c r="E803" i="12"/>
  <c r="Y802" i="12"/>
  <c r="G2033" i="12"/>
  <c r="Y2033" i="12" s="1"/>
  <c r="Y1599" i="12"/>
  <c r="E1600" i="12"/>
  <c r="G1446" i="12"/>
  <c r="Y1446" i="12" s="1"/>
  <c r="D1287" i="14" s="1"/>
  <c r="D1125" i="14"/>
  <c r="E1830" i="12"/>
  <c r="Y1829" i="12"/>
  <c r="E2723" i="12"/>
  <c r="Y2722" i="12"/>
  <c r="E1118" i="12"/>
  <c r="G1118" i="12" s="1"/>
  <c r="Y1118" i="12" s="1"/>
  <c r="Y1117" i="12"/>
  <c r="G2482" i="12"/>
  <c r="G2251" i="12"/>
  <c r="B2320" i="14"/>
  <c r="B2319" i="15"/>
  <c r="D1286" i="14"/>
  <c r="B1893" i="15"/>
  <c r="B1894" i="14"/>
  <c r="B2551" i="15"/>
  <c r="B2552" i="14"/>
  <c r="B2106" i="14"/>
  <c r="B2105" i="15"/>
  <c r="D1833" i="14"/>
  <c r="D2037" i="14"/>
  <c r="G1274" i="12"/>
  <c r="A2558" i="14" l="1"/>
  <c r="J2557" i="14"/>
  <c r="P795" i="12"/>
  <c r="AC795" i="12" s="1"/>
  <c r="K692" i="14" s="1"/>
  <c r="D692" i="15" s="1"/>
  <c r="F796" i="12"/>
  <c r="AA796" i="12" s="1"/>
  <c r="Z795" i="12"/>
  <c r="AB1796" i="12"/>
  <c r="C1611" i="14" s="1"/>
  <c r="C1611" i="15" s="1"/>
  <c r="N1611" i="14"/>
  <c r="E1611" i="14"/>
  <c r="H691" i="14"/>
  <c r="I691" i="14"/>
  <c r="J2323" i="14"/>
  <c r="A2324" i="14"/>
  <c r="Z951" i="12"/>
  <c r="F952" i="12"/>
  <c r="P951" i="12"/>
  <c r="AC951" i="12" s="1"/>
  <c r="K831" i="14" s="1"/>
  <c r="D831" i="15" s="1"/>
  <c r="I830" i="14"/>
  <c r="H830" i="14"/>
  <c r="AA2211" i="12"/>
  <c r="H2211" i="12"/>
  <c r="E1997" i="14"/>
  <c r="N1997" i="14"/>
  <c r="AB2210" i="12"/>
  <c r="C1997" i="14" s="1"/>
  <c r="C1997" i="15" s="1"/>
  <c r="AB1797" i="12"/>
  <c r="C1612" i="14" s="1"/>
  <c r="C1612" i="15" s="1"/>
  <c r="N1612" i="14"/>
  <c r="E1612" i="14"/>
  <c r="AA1798" i="12"/>
  <c r="F1613" i="14" s="1"/>
  <c r="H1798" i="12"/>
  <c r="F1234" i="12"/>
  <c r="Z1233" i="12"/>
  <c r="P1233" i="12"/>
  <c r="AC1233" i="12" s="1"/>
  <c r="K1085" i="14" s="1"/>
  <c r="D1085" i="15" s="1"/>
  <c r="I1084" i="14"/>
  <c r="H1084" i="14"/>
  <c r="E2034" i="12"/>
  <c r="AA1993" i="12"/>
  <c r="H1993" i="12"/>
  <c r="H942" i="14"/>
  <c r="I942" i="14"/>
  <c r="F943" i="14"/>
  <c r="M2766" i="12"/>
  <c r="N2766" i="12" s="1"/>
  <c r="O2765" i="12"/>
  <c r="E1792" i="14"/>
  <c r="N1792" i="14"/>
  <c r="M2296" i="12"/>
  <c r="N2296" i="12" s="1"/>
  <c r="O2295" i="12"/>
  <c r="M2527" i="12"/>
  <c r="N2527" i="12" s="1"/>
  <c r="O2526" i="12"/>
  <c r="M1870" i="12"/>
  <c r="N1870" i="12" s="1"/>
  <c r="O1869" i="12"/>
  <c r="C468" i="15"/>
  <c r="C469" i="14"/>
  <c r="C469" i="15" s="1"/>
  <c r="F1079" i="12"/>
  <c r="Z1078" i="12"/>
  <c r="P1078" i="12"/>
  <c r="AC1078" i="12" s="1"/>
  <c r="K943" i="14" s="1"/>
  <c r="D943" i="15" s="1"/>
  <c r="J2103" i="14"/>
  <c r="A2104" i="14"/>
  <c r="O2079" i="12"/>
  <c r="M2080" i="12"/>
  <c r="N2080" i="12" s="1"/>
  <c r="AB1992" i="12"/>
  <c r="C1792" i="14" s="1"/>
  <c r="C1792" i="15" s="1"/>
  <c r="E1447" i="12"/>
  <c r="H2446" i="14"/>
  <c r="I2446" i="14"/>
  <c r="I1413" i="14"/>
  <c r="H1413" i="14"/>
  <c r="E1248" i="14"/>
  <c r="N1248" i="14"/>
  <c r="F1583" i="12"/>
  <c r="Z1582" i="12"/>
  <c r="AB1582" i="12" s="1"/>
  <c r="C1414" i="14" s="1"/>
  <c r="C1414" i="15" s="1"/>
  <c r="P1582" i="12"/>
  <c r="AC1582" i="12" s="1"/>
  <c r="K1414" i="14" s="1"/>
  <c r="D1414" i="15" s="1"/>
  <c r="F2447" i="14"/>
  <c r="AA2440" i="12"/>
  <c r="H2440" i="12"/>
  <c r="H1408" i="12"/>
  <c r="F1249" i="14"/>
  <c r="F1414" i="14"/>
  <c r="F2681" i="12"/>
  <c r="Z2680" i="12"/>
  <c r="AB2680" i="12" s="1"/>
  <c r="C2447" i="14" s="1"/>
  <c r="C2447" i="15" s="1"/>
  <c r="P2680" i="12"/>
  <c r="AC2680" i="12" s="1"/>
  <c r="K2447" i="14" s="1"/>
  <c r="D2447" i="15" s="1"/>
  <c r="AB2439" i="12"/>
  <c r="C2215" i="14" s="1"/>
  <c r="C2215" i="15" s="1"/>
  <c r="E2215" i="14"/>
  <c r="N2215" i="14"/>
  <c r="AB1407" i="12"/>
  <c r="C1248" i="14" s="1"/>
  <c r="C1248" i="15" s="1"/>
  <c r="D699" i="14"/>
  <c r="G803" i="12"/>
  <c r="G2723" i="12"/>
  <c r="D1431" i="14"/>
  <c r="G1600" i="12"/>
  <c r="E1275" i="12"/>
  <c r="Y1274" i="12"/>
  <c r="B2552" i="15"/>
  <c r="B2553" i="14"/>
  <c r="B1894" i="15"/>
  <c r="B1895" i="14"/>
  <c r="E2252" i="12"/>
  <c r="G2252" i="12" s="1"/>
  <c r="Y2252" i="12" s="1"/>
  <c r="Y2251" i="12"/>
  <c r="D982" i="14"/>
  <c r="D983" i="14"/>
  <c r="D2489" i="14"/>
  <c r="E2724" i="12"/>
  <c r="D1644" i="14"/>
  <c r="G1447" i="12"/>
  <c r="B2107" i="14"/>
  <c r="B2106" i="15"/>
  <c r="B2320" i="15"/>
  <c r="B2321" i="14"/>
  <c r="E2483" i="12"/>
  <c r="Y2482" i="12"/>
  <c r="E1119" i="12"/>
  <c r="G1119" i="12" s="1"/>
  <c r="Y1119" i="12" s="1"/>
  <c r="G2034" i="12"/>
  <c r="Y2723" i="12"/>
  <c r="G1830" i="12"/>
  <c r="N692" i="14" l="1"/>
  <c r="E692" i="14"/>
  <c r="AB795" i="12"/>
  <c r="C692" i="14" s="1"/>
  <c r="C692" i="15" s="1"/>
  <c r="F693" i="14"/>
  <c r="H1611" i="14"/>
  <c r="I1611" i="14"/>
  <c r="J2324" i="14"/>
  <c r="A2325" i="14"/>
  <c r="H796" i="12"/>
  <c r="A2559" i="14"/>
  <c r="J2558" i="14"/>
  <c r="F2212" i="12"/>
  <c r="Z2211" i="12"/>
  <c r="P2211" i="12"/>
  <c r="AC2211" i="12" s="1"/>
  <c r="K1998" i="14" s="1"/>
  <c r="D1998" i="15" s="1"/>
  <c r="E831" i="14"/>
  <c r="N831" i="14"/>
  <c r="AB951" i="12"/>
  <c r="C831" i="14" s="1"/>
  <c r="C831" i="15" s="1"/>
  <c r="H1997" i="14"/>
  <c r="I1997" i="14"/>
  <c r="F1998" i="14"/>
  <c r="AB2211" i="12"/>
  <c r="C1998" i="14" s="1"/>
  <c r="C1998" i="15" s="1"/>
  <c r="AA952" i="12"/>
  <c r="H952" i="12"/>
  <c r="Z1798" i="12"/>
  <c r="F1799" i="12"/>
  <c r="P1798" i="12"/>
  <c r="AC1798" i="12" s="1"/>
  <c r="K1613" i="14" s="1"/>
  <c r="D1613" i="15" s="1"/>
  <c r="I1612" i="14"/>
  <c r="H1612" i="14"/>
  <c r="H1234" i="12"/>
  <c r="AA1234" i="12"/>
  <c r="F1086" i="14" s="1"/>
  <c r="N1085" i="14"/>
  <c r="E1085" i="14"/>
  <c r="AB1233" i="12"/>
  <c r="C1085" i="14" s="1"/>
  <c r="C1085" i="15" s="1"/>
  <c r="N943" i="14"/>
  <c r="E943" i="14"/>
  <c r="F1793" i="14"/>
  <c r="O2080" i="12"/>
  <c r="M2081" i="12"/>
  <c r="N2081" i="12" s="1"/>
  <c r="J2104" i="14"/>
  <c r="A2105" i="14"/>
  <c r="AA1079" i="12"/>
  <c r="F944" i="14" s="1"/>
  <c r="H1079" i="12"/>
  <c r="O1870" i="12"/>
  <c r="M1871" i="12"/>
  <c r="N1871" i="12" s="1"/>
  <c r="O2527" i="12"/>
  <c r="M2528" i="12"/>
  <c r="N2528" i="12" s="1"/>
  <c r="O2296" i="12"/>
  <c r="M2297" i="12"/>
  <c r="N2297" i="12" s="1"/>
  <c r="I1792" i="14"/>
  <c r="H1792" i="14"/>
  <c r="O2766" i="12"/>
  <c r="M2767" i="12"/>
  <c r="N2767" i="12" s="1"/>
  <c r="F1994" i="12"/>
  <c r="Z1993" i="12"/>
  <c r="P1993" i="12"/>
  <c r="AC1993" i="12" s="1"/>
  <c r="K1793" i="14" s="1"/>
  <c r="D1793" i="15" s="1"/>
  <c r="AB1078" i="12"/>
  <c r="C943" i="14" s="1"/>
  <c r="C943" i="15" s="1"/>
  <c r="I1248" i="14"/>
  <c r="H1248" i="14"/>
  <c r="I2215" i="14"/>
  <c r="H2215" i="14"/>
  <c r="N2447" i="14"/>
  <c r="E2447" i="14"/>
  <c r="F1409" i="12"/>
  <c r="AA1409" i="12" s="1"/>
  <c r="F1250" i="14" s="1"/>
  <c r="Z1408" i="12"/>
  <c r="P1408" i="12"/>
  <c r="AC1408" i="12" s="1"/>
  <c r="K1249" i="14" s="1"/>
  <c r="D1249" i="15" s="1"/>
  <c r="F2216" i="14"/>
  <c r="N1414" i="14"/>
  <c r="E1414" i="14"/>
  <c r="AA2681" i="12"/>
  <c r="F2448" i="14" s="1"/>
  <c r="H2681" i="12"/>
  <c r="P2440" i="12"/>
  <c r="AC2440" i="12" s="1"/>
  <c r="K2216" i="14" s="1"/>
  <c r="D2216" i="15" s="1"/>
  <c r="F2441" i="12"/>
  <c r="Z2440" i="12"/>
  <c r="H1583" i="12"/>
  <c r="AA1583" i="12"/>
  <c r="E804" i="12"/>
  <c r="Y803" i="12"/>
  <c r="E1601" i="12"/>
  <c r="G1601" i="12" s="1"/>
  <c r="Y1600" i="12"/>
  <c r="G1275" i="12"/>
  <c r="Y1275" i="12" s="1"/>
  <c r="D1127" i="14" s="1"/>
  <c r="D984" i="14"/>
  <c r="D985" i="14" s="1"/>
  <c r="Y1120" i="12"/>
  <c r="D2490" i="14"/>
  <c r="E1448" i="12"/>
  <c r="Y1447" i="12"/>
  <c r="D2038" i="14"/>
  <c r="D2039" i="14"/>
  <c r="B1896" i="14"/>
  <c r="B1895" i="15"/>
  <c r="B2553" i="15"/>
  <c r="B2554" i="14"/>
  <c r="G2483" i="12"/>
  <c r="E1831" i="12"/>
  <c r="Y1830" i="12"/>
  <c r="E2035" i="12"/>
  <c r="Y2034" i="12"/>
  <c r="E1120" i="12"/>
  <c r="D2258" i="14"/>
  <c r="B2321" i="15"/>
  <c r="B2322" i="14"/>
  <c r="B2108" i="14"/>
  <c r="B2107" i="15"/>
  <c r="E2253" i="12"/>
  <c r="D1126" i="14"/>
  <c r="E1276" i="12"/>
  <c r="G2724" i="12"/>
  <c r="A2560" i="14" l="1"/>
  <c r="J2559" i="14"/>
  <c r="P796" i="12"/>
  <c r="AC796" i="12" s="1"/>
  <c r="K693" i="14" s="1"/>
  <c r="D693" i="15" s="1"/>
  <c r="F797" i="12"/>
  <c r="Z796" i="12"/>
  <c r="H692" i="14"/>
  <c r="I692" i="14"/>
  <c r="J2325" i="14"/>
  <c r="A2326" i="14"/>
  <c r="AA2212" i="12"/>
  <c r="F1999" i="14" s="1"/>
  <c r="H2212" i="12"/>
  <c r="P952" i="12"/>
  <c r="AC952" i="12" s="1"/>
  <c r="K832" i="14" s="1"/>
  <c r="D832" i="15" s="1"/>
  <c r="F953" i="12"/>
  <c r="H953" i="12"/>
  <c r="Z952" i="12"/>
  <c r="AB952" i="12" s="1"/>
  <c r="F832" i="14"/>
  <c r="I831" i="14"/>
  <c r="H831" i="14"/>
  <c r="E1998" i="14"/>
  <c r="N1998" i="14"/>
  <c r="N1613" i="14"/>
  <c r="E1613" i="14"/>
  <c r="AB1798" i="12"/>
  <c r="C1613" i="14" s="1"/>
  <c r="C1613" i="15" s="1"/>
  <c r="H1799" i="12"/>
  <c r="AA1799" i="12"/>
  <c r="F1614" i="14" s="1"/>
  <c r="Z1234" i="12"/>
  <c r="P1234" i="12"/>
  <c r="AC1234" i="12" s="1"/>
  <c r="K1086" i="14" s="1"/>
  <c r="D1086" i="15" s="1"/>
  <c r="F1235" i="12"/>
  <c r="H1085" i="14"/>
  <c r="I1085" i="14"/>
  <c r="E1793" i="14"/>
  <c r="N1793" i="14"/>
  <c r="O2767" i="12"/>
  <c r="M2768" i="12"/>
  <c r="N2768" i="12" s="1"/>
  <c r="AA1994" i="12"/>
  <c r="F1794" i="14" s="1"/>
  <c r="H1994" i="12"/>
  <c r="O2297" i="12"/>
  <c r="M2298" i="12"/>
  <c r="N2298" i="12" s="1"/>
  <c r="M2529" i="12"/>
  <c r="N2529" i="12" s="1"/>
  <c r="O2528" i="12"/>
  <c r="M1872" i="12"/>
  <c r="N1872" i="12" s="1"/>
  <c r="O1871" i="12"/>
  <c r="P1079" i="12"/>
  <c r="AC1079" i="12" s="1"/>
  <c r="K944" i="14" s="1"/>
  <c r="D944" i="15" s="1"/>
  <c r="F1080" i="12"/>
  <c r="Z1079" i="12"/>
  <c r="J2105" i="14"/>
  <c r="A2106" i="14"/>
  <c r="O2081" i="12"/>
  <c r="M2082" i="12"/>
  <c r="N2082" i="12" s="1"/>
  <c r="I943" i="14"/>
  <c r="H943" i="14"/>
  <c r="AB1993" i="12"/>
  <c r="C1793" i="14" s="1"/>
  <c r="C1793" i="15" s="1"/>
  <c r="I2447" i="14"/>
  <c r="H2447" i="14"/>
  <c r="H1409" i="12"/>
  <c r="H1414" i="14"/>
  <c r="I1414" i="14"/>
  <c r="F1415" i="14"/>
  <c r="N2216" i="14"/>
  <c r="E2216" i="14"/>
  <c r="P2681" i="12"/>
  <c r="AC2681" i="12" s="1"/>
  <c r="K2448" i="14" s="1"/>
  <c r="D2448" i="15" s="1"/>
  <c r="F2682" i="12"/>
  <c r="Z2681" i="12"/>
  <c r="F1584" i="12"/>
  <c r="Z1583" i="12"/>
  <c r="AB1583" i="12" s="1"/>
  <c r="C1415" i="14" s="1"/>
  <c r="C1415" i="15" s="1"/>
  <c r="P1583" i="12"/>
  <c r="AC1583" i="12" s="1"/>
  <c r="K1415" i="14" s="1"/>
  <c r="D1415" i="15" s="1"/>
  <c r="H2441" i="12"/>
  <c r="AA2441" i="12"/>
  <c r="F1410" i="12"/>
  <c r="Z1409" i="12"/>
  <c r="P1409" i="12"/>
  <c r="AC1409" i="12" s="1"/>
  <c r="K1250" i="14" s="1"/>
  <c r="D1250" i="15" s="1"/>
  <c r="E1249" i="14"/>
  <c r="N1249" i="14"/>
  <c r="AB1408" i="12"/>
  <c r="C1249" i="14" s="1"/>
  <c r="C1249" i="15" s="1"/>
  <c r="AB2440" i="12"/>
  <c r="C2216" i="14" s="1"/>
  <c r="C2216" i="15" s="1"/>
  <c r="D700" i="14"/>
  <c r="G804" i="12"/>
  <c r="G2253" i="12"/>
  <c r="E2254" i="12" s="1"/>
  <c r="G2035" i="12"/>
  <c r="Y2035" i="12" s="1"/>
  <c r="D1432" i="14"/>
  <c r="E1602" i="12"/>
  <c r="Y1601" i="12"/>
  <c r="E2725" i="12"/>
  <c r="Y2724" i="12"/>
  <c r="B2323" i="14"/>
  <c r="B2322" i="15"/>
  <c r="E2484" i="12"/>
  <c r="Y2483" i="12"/>
  <c r="B1897" i="14"/>
  <c r="B1896" i="15"/>
  <c r="D1288" i="14"/>
  <c r="B2109" i="14"/>
  <c r="B2108" i="15"/>
  <c r="D1834" i="14"/>
  <c r="D1645" i="14"/>
  <c r="B2554" i="15"/>
  <c r="B2555" i="14"/>
  <c r="G1276" i="12"/>
  <c r="G1831" i="12"/>
  <c r="G1448" i="12"/>
  <c r="H797" i="12" l="1"/>
  <c r="AA797" i="12"/>
  <c r="E2036" i="12"/>
  <c r="G2036" i="12" s="1"/>
  <c r="A2327" i="14"/>
  <c r="J2326" i="14"/>
  <c r="N693" i="14"/>
  <c r="E693" i="14"/>
  <c r="AB796" i="12"/>
  <c r="C693" i="14" s="1"/>
  <c r="C693" i="15" s="1"/>
  <c r="J2560" i="14"/>
  <c r="A2561" i="14"/>
  <c r="C832" i="14"/>
  <c r="F954" i="12"/>
  <c r="AA954" i="12" s="1"/>
  <c r="P953" i="12"/>
  <c r="AC953" i="12" s="1"/>
  <c r="K833" i="14" s="1"/>
  <c r="D833" i="15" s="1"/>
  <c r="Z953" i="12"/>
  <c r="I1998" i="14"/>
  <c r="H1998" i="14"/>
  <c r="N832" i="14"/>
  <c r="E832" i="14"/>
  <c r="AA953" i="12"/>
  <c r="P2212" i="12"/>
  <c r="AC2212" i="12" s="1"/>
  <c r="K1999" i="14" s="1"/>
  <c r="D1999" i="15" s="1"/>
  <c r="F2213" i="12"/>
  <c r="Z2212" i="12"/>
  <c r="P1799" i="12"/>
  <c r="AC1799" i="12" s="1"/>
  <c r="K1614" i="14" s="1"/>
  <c r="D1614" i="15" s="1"/>
  <c r="Z1799" i="12"/>
  <c r="F1800" i="12"/>
  <c r="I1613" i="14"/>
  <c r="H1613" i="14"/>
  <c r="AA1235" i="12"/>
  <c r="F1087" i="14" s="1"/>
  <c r="H1235" i="12"/>
  <c r="N1086" i="14"/>
  <c r="AB1234" i="12"/>
  <c r="C1086" i="14" s="1"/>
  <c r="C1086" i="15" s="1"/>
  <c r="E1086" i="14"/>
  <c r="H1080" i="12"/>
  <c r="AA1080" i="12"/>
  <c r="M2299" i="12"/>
  <c r="N2299" i="12" s="1"/>
  <c r="O2298" i="12"/>
  <c r="F1995" i="12"/>
  <c r="Z1994" i="12"/>
  <c r="P1994" i="12"/>
  <c r="AC1994" i="12" s="1"/>
  <c r="K1794" i="14" s="1"/>
  <c r="D1794" i="15" s="1"/>
  <c r="H1793" i="14"/>
  <c r="I1793" i="14"/>
  <c r="O2082" i="12"/>
  <c r="M2083" i="12"/>
  <c r="N2083" i="12" s="1"/>
  <c r="J2106" i="14"/>
  <c r="A2107" i="14"/>
  <c r="AB1079" i="12"/>
  <c r="C944" i="14" s="1"/>
  <c r="C944" i="15" s="1"/>
  <c r="N944" i="14"/>
  <c r="E944" i="14"/>
  <c r="M1873" i="12"/>
  <c r="N1873" i="12" s="1"/>
  <c r="O1872" i="12"/>
  <c r="M2530" i="12"/>
  <c r="N2530" i="12" s="1"/>
  <c r="O2529" i="12"/>
  <c r="M2769" i="12"/>
  <c r="N2769" i="12" s="1"/>
  <c r="O2768" i="12"/>
  <c r="Y2253" i="12"/>
  <c r="D2040" i="14" s="1"/>
  <c r="I1249" i="14"/>
  <c r="H1249" i="14"/>
  <c r="H2216" i="14"/>
  <c r="I2216" i="14"/>
  <c r="AA1410" i="12"/>
  <c r="F1251" i="14" s="1"/>
  <c r="H1410" i="12"/>
  <c r="F2217" i="14"/>
  <c r="AA1584" i="12"/>
  <c r="H1584" i="12"/>
  <c r="N2448" i="14"/>
  <c r="AB2681" i="12"/>
  <c r="C2448" i="14" s="1"/>
  <c r="C2448" i="15" s="1"/>
  <c r="E2448" i="14"/>
  <c r="N1250" i="14"/>
  <c r="AB1409" i="12"/>
  <c r="C1250" i="14" s="1"/>
  <c r="C1250" i="15" s="1"/>
  <c r="E1250" i="14"/>
  <c r="P2441" i="12"/>
  <c r="AC2441" i="12" s="1"/>
  <c r="K2217" i="14" s="1"/>
  <c r="D2217" i="15" s="1"/>
  <c r="Z2441" i="12"/>
  <c r="F2442" i="12"/>
  <c r="AA2442" i="12" s="1"/>
  <c r="F2218" i="14" s="1"/>
  <c r="E1415" i="14"/>
  <c r="N1415" i="14"/>
  <c r="AA2682" i="12"/>
  <c r="H2682" i="12"/>
  <c r="Y804" i="12"/>
  <c r="E805" i="12"/>
  <c r="G2725" i="12"/>
  <c r="Y2725" i="12" s="1"/>
  <c r="G2484" i="12"/>
  <c r="Y2484" i="12" s="1"/>
  <c r="G2254" i="12"/>
  <c r="D1433" i="14"/>
  <c r="G1602" i="12"/>
  <c r="E1832" i="12"/>
  <c r="Y1831" i="12"/>
  <c r="B2109" i="15"/>
  <c r="B2110" i="14"/>
  <c r="E2485" i="12"/>
  <c r="B2323" i="15"/>
  <c r="B2324" i="14"/>
  <c r="E2255" i="12"/>
  <c r="E2726" i="12"/>
  <c r="E1449" i="12"/>
  <c r="G1449" i="12" s="1"/>
  <c r="Y1449" i="12" s="1"/>
  <c r="Y1448" i="12"/>
  <c r="D1835" i="14"/>
  <c r="E1277" i="12"/>
  <c r="Y1276" i="12"/>
  <c r="B2556" i="14"/>
  <c r="B2555" i="15"/>
  <c r="B1898" i="14"/>
  <c r="B1897" i="15"/>
  <c r="D2259" i="14"/>
  <c r="D2491" i="14"/>
  <c r="D2492" i="14"/>
  <c r="Y2254" i="12"/>
  <c r="H693" i="14" l="1"/>
  <c r="I693" i="14"/>
  <c r="A2562" i="14"/>
  <c r="J2561" i="14"/>
  <c r="F694" i="14"/>
  <c r="A2328" i="14"/>
  <c r="J2327" i="14"/>
  <c r="H954" i="12"/>
  <c r="Z954" i="12" s="1"/>
  <c r="AB954" i="12" s="1"/>
  <c r="C834" i="14" s="1"/>
  <c r="C834" i="15" s="1"/>
  <c r="Z797" i="12"/>
  <c r="P797" i="12"/>
  <c r="AC797" i="12" s="1"/>
  <c r="K694" i="14" s="1"/>
  <c r="D694" i="15" s="1"/>
  <c r="F798" i="12"/>
  <c r="AB2212" i="12"/>
  <c r="C1999" i="14" s="1"/>
  <c r="C1999" i="15" s="1"/>
  <c r="N1999" i="14"/>
  <c r="E1999" i="14"/>
  <c r="AB953" i="12"/>
  <c r="F833" i="14"/>
  <c r="I832" i="14"/>
  <c r="H832" i="14"/>
  <c r="N833" i="14"/>
  <c r="E833" i="14"/>
  <c r="H833" i="14" s="1"/>
  <c r="F834" i="14"/>
  <c r="C832" i="15"/>
  <c r="AA2213" i="12"/>
  <c r="F2000" i="14" s="1"/>
  <c r="H2213" i="12"/>
  <c r="E834" i="14"/>
  <c r="F955" i="12"/>
  <c r="AA1800" i="12"/>
  <c r="F1615" i="14" s="1"/>
  <c r="H1800" i="12"/>
  <c r="N1614" i="14"/>
  <c r="AB1799" i="12"/>
  <c r="C1614" i="14" s="1"/>
  <c r="C1614" i="15" s="1"/>
  <c r="E1614" i="14"/>
  <c r="H1086" i="14"/>
  <c r="I1086" i="14"/>
  <c r="F1236" i="12"/>
  <c r="Z1235" i="12"/>
  <c r="P1235" i="12"/>
  <c r="AC1235" i="12" s="1"/>
  <c r="K1087" i="14" s="1"/>
  <c r="D1087" i="15" s="1"/>
  <c r="H944" i="14"/>
  <c r="I944" i="14"/>
  <c r="AA1995" i="12"/>
  <c r="F1795" i="14" s="1"/>
  <c r="H1995" i="12"/>
  <c r="O2299" i="12"/>
  <c r="M2300" i="12"/>
  <c r="N2300" i="12" s="1"/>
  <c r="P1080" i="12"/>
  <c r="AC1080" i="12" s="1"/>
  <c r="K945" i="14" s="1"/>
  <c r="D945" i="15" s="1"/>
  <c r="F1081" i="12"/>
  <c r="Z1080" i="12"/>
  <c r="AB1080" i="12" s="1"/>
  <c r="C945" i="14" s="1"/>
  <c r="C945" i="15" s="1"/>
  <c r="M2770" i="12"/>
  <c r="N2770" i="12" s="1"/>
  <c r="O2769" i="12"/>
  <c r="M2531" i="12"/>
  <c r="N2531" i="12" s="1"/>
  <c r="O2530" i="12"/>
  <c r="M1874" i="12"/>
  <c r="N1874" i="12" s="1"/>
  <c r="O1873" i="12"/>
  <c r="A2108" i="14"/>
  <c r="J2107" i="14"/>
  <c r="M2084" i="12"/>
  <c r="N2084" i="12" s="1"/>
  <c r="O2083" i="12"/>
  <c r="E1794" i="14"/>
  <c r="AB1994" i="12"/>
  <c r="C1794" i="14" s="1"/>
  <c r="C1794" i="15" s="1"/>
  <c r="N1794" i="14"/>
  <c r="F945" i="14"/>
  <c r="H1415" i="14"/>
  <c r="I1415" i="14"/>
  <c r="H2442" i="12"/>
  <c r="P2442" i="12" s="1"/>
  <c r="AC2442" i="12" s="1"/>
  <c r="K2218" i="14" s="1"/>
  <c r="D2218" i="15" s="1"/>
  <c r="H1250" i="14"/>
  <c r="I1250" i="14"/>
  <c r="H2448" i="14"/>
  <c r="I2448" i="14"/>
  <c r="F2449" i="14"/>
  <c r="F1416" i="14"/>
  <c r="P2682" i="12"/>
  <c r="AC2682" i="12" s="1"/>
  <c r="K2449" i="14" s="1"/>
  <c r="D2449" i="15" s="1"/>
  <c r="F2683" i="12"/>
  <c r="Z2682" i="12"/>
  <c r="N2217" i="14"/>
  <c r="E2217" i="14"/>
  <c r="Z2442" i="12"/>
  <c r="F1585" i="12"/>
  <c r="AA1585" i="12" s="1"/>
  <c r="F1417" i="14" s="1"/>
  <c r="P1584" i="12"/>
  <c r="AC1584" i="12" s="1"/>
  <c r="K1416" i="14" s="1"/>
  <c r="D1416" i="15" s="1"/>
  <c r="Z1584" i="12"/>
  <c r="F1411" i="12"/>
  <c r="Z1410" i="12"/>
  <c r="P1410" i="12"/>
  <c r="AC1410" i="12" s="1"/>
  <c r="K1251" i="14" s="1"/>
  <c r="D1251" i="15" s="1"/>
  <c r="AB2441" i="12"/>
  <c r="C2217" i="14" s="1"/>
  <c r="C2217" i="15" s="1"/>
  <c r="G805" i="12"/>
  <c r="Y805" i="12" s="1"/>
  <c r="E806" i="12"/>
  <c r="D701" i="14"/>
  <c r="G2485" i="12"/>
  <c r="Y2485" i="12" s="1"/>
  <c r="D2261" i="14" s="1"/>
  <c r="E1603" i="12"/>
  <c r="Y1602" i="12"/>
  <c r="E2037" i="12"/>
  <c r="G2037" i="12" s="1"/>
  <c r="Y2037" i="12" s="1"/>
  <c r="Y2036" i="12"/>
  <c r="B1899" i="14"/>
  <c r="B1898" i="15"/>
  <c r="D2041" i="14"/>
  <c r="D1128" i="14"/>
  <c r="D1289" i="14"/>
  <c r="D1646" i="14"/>
  <c r="G1277" i="12"/>
  <c r="G2726" i="12"/>
  <c r="G2255" i="12"/>
  <c r="D2260" i="14"/>
  <c r="B2556" i="15"/>
  <c r="B2557" i="14"/>
  <c r="D1290" i="14"/>
  <c r="E1450" i="12"/>
  <c r="B2324" i="15"/>
  <c r="B2325" i="14"/>
  <c r="B2110" i="15"/>
  <c r="B2111" i="14"/>
  <c r="G1832" i="12"/>
  <c r="N694" i="14" l="1"/>
  <c r="E694" i="14"/>
  <c r="J2328" i="14"/>
  <c r="A2329" i="14"/>
  <c r="A2563" i="14"/>
  <c r="J2562" i="14"/>
  <c r="H834" i="14"/>
  <c r="F2443" i="12"/>
  <c r="AA2443" i="12" s="1"/>
  <c r="F2219" i="14" s="1"/>
  <c r="N834" i="14"/>
  <c r="H798" i="12"/>
  <c r="AA798" i="12"/>
  <c r="AB797" i="12"/>
  <c r="C694" i="14" s="1"/>
  <c r="C694" i="15" s="1"/>
  <c r="H1585" i="12"/>
  <c r="P954" i="12"/>
  <c r="AC954" i="12" s="1"/>
  <c r="K834" i="14" s="1"/>
  <c r="D834" i="15" s="1"/>
  <c r="H955" i="12"/>
  <c r="AA955" i="12"/>
  <c r="H1999" i="14"/>
  <c r="I1999" i="14"/>
  <c r="I834" i="14"/>
  <c r="I833" i="14"/>
  <c r="F2214" i="12"/>
  <c r="Z2213" i="12"/>
  <c r="P2213" i="12"/>
  <c r="AC2213" i="12" s="1"/>
  <c r="K2000" i="14" s="1"/>
  <c r="D2000" i="15" s="1"/>
  <c r="C833" i="14"/>
  <c r="H1614" i="14"/>
  <c r="I1614" i="14"/>
  <c r="P1800" i="12"/>
  <c r="AC1800" i="12" s="1"/>
  <c r="K1615" i="14" s="1"/>
  <c r="D1615" i="15" s="1"/>
  <c r="Z1800" i="12"/>
  <c r="F1801" i="12"/>
  <c r="AA1236" i="12"/>
  <c r="F1088" i="14" s="1"/>
  <c r="H1236" i="12"/>
  <c r="N1087" i="14"/>
  <c r="E1087" i="14"/>
  <c r="AB1235" i="12"/>
  <c r="C1087" i="14" s="1"/>
  <c r="C1087" i="15" s="1"/>
  <c r="H1794" i="14"/>
  <c r="I1794" i="14"/>
  <c r="E945" i="14"/>
  <c r="N945" i="14"/>
  <c r="O2084" i="12"/>
  <c r="M2085" i="12"/>
  <c r="N2085" i="12" s="1"/>
  <c r="A2109" i="14"/>
  <c r="J2108" i="14"/>
  <c r="M1875" i="12"/>
  <c r="N1875" i="12" s="1"/>
  <c r="O1874" i="12"/>
  <c r="O2531" i="12"/>
  <c r="M2532" i="12"/>
  <c r="N2532" i="12" s="1"/>
  <c r="O2770" i="12"/>
  <c r="M2771" i="12"/>
  <c r="N2771" i="12" s="1"/>
  <c r="H1081" i="12"/>
  <c r="AA1081" i="12"/>
  <c r="M2301" i="12"/>
  <c r="N2301" i="12" s="1"/>
  <c r="O2300" i="12"/>
  <c r="P1995" i="12"/>
  <c r="AC1995" i="12" s="1"/>
  <c r="K1795" i="14" s="1"/>
  <c r="D1795" i="15" s="1"/>
  <c r="F1996" i="12"/>
  <c r="Z1995" i="12"/>
  <c r="E2486" i="12"/>
  <c r="H2217" i="14"/>
  <c r="I2217" i="14"/>
  <c r="AB1410" i="12"/>
  <c r="C1251" i="14" s="1"/>
  <c r="C1251" i="15" s="1"/>
  <c r="N1251" i="14"/>
  <c r="E1251" i="14"/>
  <c r="E1416" i="14"/>
  <c r="N1416" i="14"/>
  <c r="AA2683" i="12"/>
  <c r="H2683" i="12"/>
  <c r="H2443" i="12"/>
  <c r="H1411" i="12"/>
  <c r="AA1411" i="12"/>
  <c r="F1586" i="12"/>
  <c r="Z1585" i="12"/>
  <c r="P1585" i="12"/>
  <c r="AC1585" i="12" s="1"/>
  <c r="K1417" i="14" s="1"/>
  <c r="D1417" i="15" s="1"/>
  <c r="AB2442" i="12"/>
  <c r="C2218" i="14" s="1"/>
  <c r="C2218" i="15" s="1"/>
  <c r="N2218" i="14"/>
  <c r="E2218" i="14"/>
  <c r="E2449" i="14"/>
  <c r="N2449" i="14"/>
  <c r="AB1584" i="12"/>
  <c r="C1416" i="14" s="1"/>
  <c r="C1416" i="15" s="1"/>
  <c r="AB2682" i="12"/>
  <c r="C2449" i="14" s="1"/>
  <c r="C2449" i="15" s="1"/>
  <c r="D702" i="14"/>
  <c r="D703" i="14" s="1"/>
  <c r="Y806" i="12"/>
  <c r="G2486" i="12"/>
  <c r="Y2486" i="12" s="1"/>
  <c r="D2262" i="14" s="1"/>
  <c r="D1434" i="14"/>
  <c r="G1603" i="12"/>
  <c r="B2112" i="14"/>
  <c r="B2111" i="15"/>
  <c r="B2326" i="14"/>
  <c r="B2325" i="15"/>
  <c r="E2727" i="12"/>
  <c r="G2727" i="12" s="1"/>
  <c r="Y2727" i="12" s="1"/>
  <c r="Y2726" i="12"/>
  <c r="P45" i="20"/>
  <c r="B1899" i="15"/>
  <c r="E2038" i="12"/>
  <c r="G1450" i="12"/>
  <c r="E1833" i="12"/>
  <c r="Y1832" i="12"/>
  <c r="B2558" i="14"/>
  <c r="B2557" i="15"/>
  <c r="E2256" i="12"/>
  <c r="Y2255" i="12"/>
  <c r="E1278" i="12"/>
  <c r="Y1277" i="12"/>
  <c r="D1836" i="14"/>
  <c r="D1837" i="14"/>
  <c r="A2330" i="14" l="1"/>
  <c r="J2329" i="14"/>
  <c r="F695" i="14"/>
  <c r="AB798" i="12"/>
  <c r="C695" i="14" s="1"/>
  <c r="C695" i="15" s="1"/>
  <c r="P798" i="12"/>
  <c r="AC798" i="12" s="1"/>
  <c r="K695" i="14" s="1"/>
  <c r="D695" i="15" s="1"/>
  <c r="F799" i="12"/>
  <c r="AA799" i="12" s="1"/>
  <c r="Z798" i="12"/>
  <c r="I694" i="14"/>
  <c r="H694" i="14"/>
  <c r="A2564" i="14"/>
  <c r="J2563" i="14"/>
  <c r="AA2214" i="12"/>
  <c r="H2214" i="12"/>
  <c r="F956" i="12"/>
  <c r="H956" i="12"/>
  <c r="Z956" i="12" s="1"/>
  <c r="P955" i="12"/>
  <c r="AC955" i="12" s="1"/>
  <c r="K835" i="14" s="1"/>
  <c r="D835" i="15" s="1"/>
  <c r="Z955" i="12"/>
  <c r="C833" i="15"/>
  <c r="N2000" i="14"/>
  <c r="AB2213" i="12"/>
  <c r="C2000" i="14" s="1"/>
  <c r="C2000" i="15" s="1"/>
  <c r="E2000" i="14"/>
  <c r="AB955" i="12"/>
  <c r="F835" i="14"/>
  <c r="H1801" i="12"/>
  <c r="AA1801" i="12"/>
  <c r="F1616" i="14" s="1"/>
  <c r="E1615" i="14"/>
  <c r="AB1800" i="12"/>
  <c r="C1615" i="14" s="1"/>
  <c r="C1615" i="15" s="1"/>
  <c r="N1615" i="14"/>
  <c r="I1087" i="14"/>
  <c r="H1087" i="14"/>
  <c r="Z1236" i="12"/>
  <c r="P1236" i="12"/>
  <c r="AC1236" i="12" s="1"/>
  <c r="K1088" i="14" s="1"/>
  <c r="D1088" i="15" s="1"/>
  <c r="F1237" i="12"/>
  <c r="AB1995" i="12"/>
  <c r="C1795" i="14" s="1"/>
  <c r="C1795" i="15" s="1"/>
  <c r="E1795" i="14"/>
  <c r="N1795" i="14"/>
  <c r="O2301" i="12"/>
  <c r="M2302" i="12"/>
  <c r="N2302" i="12" s="1"/>
  <c r="F1082" i="12"/>
  <c r="Z1081" i="12"/>
  <c r="AB1081" i="12" s="1"/>
  <c r="C946" i="14" s="1"/>
  <c r="C946" i="15" s="1"/>
  <c r="P1081" i="12"/>
  <c r="AC1081" i="12" s="1"/>
  <c r="K946" i="14" s="1"/>
  <c r="D946" i="15" s="1"/>
  <c r="O1875" i="12"/>
  <c r="M1876" i="12"/>
  <c r="N1876" i="12" s="1"/>
  <c r="A2110" i="14"/>
  <c r="J2109" i="14"/>
  <c r="H945" i="14"/>
  <c r="I945" i="14"/>
  <c r="AA1996" i="12"/>
  <c r="H1996" i="12"/>
  <c r="F946" i="14"/>
  <c r="O2771" i="12"/>
  <c r="M2772" i="12"/>
  <c r="N2772" i="12" s="1"/>
  <c r="M2533" i="12"/>
  <c r="N2533" i="12" s="1"/>
  <c r="O2532" i="12"/>
  <c r="M2086" i="12"/>
  <c r="N2086" i="12" s="1"/>
  <c r="O2085" i="12"/>
  <c r="E2487" i="12"/>
  <c r="H2449" i="14"/>
  <c r="I2449" i="14"/>
  <c r="I1416" i="14"/>
  <c r="H1416" i="14"/>
  <c r="I2218" i="14"/>
  <c r="H2218" i="14"/>
  <c r="H1251" i="14"/>
  <c r="I1251" i="14"/>
  <c r="N1417" i="14"/>
  <c r="E1417" i="14"/>
  <c r="AB1585" i="12"/>
  <c r="C1417" i="14" s="1"/>
  <c r="C1417" i="15" s="1"/>
  <c r="F1252" i="14"/>
  <c r="P2443" i="12"/>
  <c r="AC2443" i="12" s="1"/>
  <c r="K2219" i="14" s="1"/>
  <c r="D2219" i="15" s="1"/>
  <c r="F2444" i="12"/>
  <c r="Z2443" i="12"/>
  <c r="F2684" i="12"/>
  <c r="Z2683" i="12"/>
  <c r="AB2683" i="12" s="1"/>
  <c r="C2450" i="14" s="1"/>
  <c r="C2450" i="15" s="1"/>
  <c r="P2683" i="12"/>
  <c r="AC2683" i="12" s="1"/>
  <c r="K2450" i="14" s="1"/>
  <c r="D2450" i="15" s="1"/>
  <c r="AA1586" i="12"/>
  <c r="H1586" i="12"/>
  <c r="F1412" i="12"/>
  <c r="Z1411" i="12"/>
  <c r="P1411" i="12"/>
  <c r="AC1411" i="12" s="1"/>
  <c r="K1252" i="14" s="1"/>
  <c r="D1252" i="15" s="1"/>
  <c r="F2450" i="14"/>
  <c r="G2256" i="12"/>
  <c r="E2257" i="12" s="1"/>
  <c r="G2257" i="12" s="1"/>
  <c r="Y2257" i="12" s="1"/>
  <c r="G2038" i="12"/>
  <c r="Y2038" i="12" s="1"/>
  <c r="D1838" i="14" s="1"/>
  <c r="E1604" i="12"/>
  <c r="Y1603" i="12"/>
  <c r="D2494" i="14"/>
  <c r="D1129" i="14"/>
  <c r="D2042" i="14"/>
  <c r="D2493" i="14"/>
  <c r="B2327" i="14"/>
  <c r="B2326" i="15"/>
  <c r="G1278" i="12"/>
  <c r="G1833" i="12"/>
  <c r="G2487" i="12"/>
  <c r="B2559" i="14"/>
  <c r="B2558" i="15"/>
  <c r="D1647" i="14"/>
  <c r="E1451" i="12"/>
  <c r="Y1450" i="12"/>
  <c r="E2039" i="12"/>
  <c r="E2728" i="12"/>
  <c r="B2112" i="15"/>
  <c r="B2113" i="14"/>
  <c r="H799" i="12" l="1"/>
  <c r="Y2256" i="12"/>
  <c r="D2043" i="14" s="1"/>
  <c r="F696" i="14"/>
  <c r="A2565" i="14"/>
  <c r="J2564" i="14"/>
  <c r="N695" i="14"/>
  <c r="E695" i="14"/>
  <c r="A2331" i="14"/>
  <c r="J2330" i="14"/>
  <c r="C835" i="14"/>
  <c r="E835" i="14"/>
  <c r="N835" i="14"/>
  <c r="AA956" i="12"/>
  <c r="F2001" i="14"/>
  <c r="H2000" i="14"/>
  <c r="I2000" i="14"/>
  <c r="N836" i="14"/>
  <c r="E836" i="14"/>
  <c r="F957" i="12"/>
  <c r="AA957" i="12" s="1"/>
  <c r="P956" i="12"/>
  <c r="AC956" i="12" s="1"/>
  <c r="K836" i="14" s="1"/>
  <c r="D836" i="15" s="1"/>
  <c r="P2214" i="12"/>
  <c r="AC2214" i="12" s="1"/>
  <c r="K2001" i="14" s="1"/>
  <c r="D2001" i="15" s="1"/>
  <c r="F2215" i="12"/>
  <c r="Z2214" i="12"/>
  <c r="I1615" i="14"/>
  <c r="H1615" i="14"/>
  <c r="F1802" i="12"/>
  <c r="P1801" i="12"/>
  <c r="AC1801" i="12" s="1"/>
  <c r="K1616" i="14" s="1"/>
  <c r="D1616" i="15" s="1"/>
  <c r="Z1801" i="12"/>
  <c r="H1237" i="12"/>
  <c r="AA1237" i="12"/>
  <c r="F1089" i="14" s="1"/>
  <c r="E1088" i="14"/>
  <c r="AB1236" i="12"/>
  <c r="C1088" i="14" s="1"/>
  <c r="C1088" i="15" s="1"/>
  <c r="N1088" i="14"/>
  <c r="O2772" i="12"/>
  <c r="M2773" i="12"/>
  <c r="N2773" i="12" s="1"/>
  <c r="Z1996" i="12"/>
  <c r="P1996" i="12"/>
  <c r="AC1996" i="12" s="1"/>
  <c r="K1796" i="14" s="1"/>
  <c r="D1796" i="15" s="1"/>
  <c r="F1997" i="12"/>
  <c r="O1876" i="12"/>
  <c r="M1877" i="12"/>
  <c r="H1082" i="12"/>
  <c r="AA1082" i="12"/>
  <c r="F947" i="14" s="1"/>
  <c r="H1795" i="14"/>
  <c r="I1795" i="14"/>
  <c r="O2086" i="12"/>
  <c r="M2087" i="12"/>
  <c r="N2087" i="12" s="1"/>
  <c r="O2533" i="12"/>
  <c r="M2534" i="12"/>
  <c r="N2534" i="12" s="1"/>
  <c r="AB1996" i="12"/>
  <c r="C1796" i="14" s="1"/>
  <c r="C1796" i="15" s="1"/>
  <c r="F1796" i="14"/>
  <c r="A2111" i="14"/>
  <c r="J2110" i="14"/>
  <c r="N946" i="14"/>
  <c r="E946" i="14"/>
  <c r="O2302" i="12"/>
  <c r="M2303" i="12"/>
  <c r="N2303" i="12" s="1"/>
  <c r="H1417" i="14"/>
  <c r="I1417" i="14"/>
  <c r="AA1412" i="12"/>
  <c r="F1253" i="14" s="1"/>
  <c r="H1412" i="12"/>
  <c r="F1418" i="14"/>
  <c r="E2450" i="14"/>
  <c r="N2450" i="14"/>
  <c r="AA2444" i="12"/>
  <c r="F2220" i="14" s="1"/>
  <c r="H2444" i="12"/>
  <c r="N1252" i="14"/>
  <c r="E1252" i="14"/>
  <c r="P1586" i="12"/>
  <c r="AC1586" i="12" s="1"/>
  <c r="K1418" i="14" s="1"/>
  <c r="D1418" i="15" s="1"/>
  <c r="F1587" i="12"/>
  <c r="Z1586" i="12"/>
  <c r="H2684" i="12"/>
  <c r="AA2684" i="12"/>
  <c r="F2451" i="14" s="1"/>
  <c r="AB2443" i="12"/>
  <c r="C2219" i="14" s="1"/>
  <c r="C2219" i="15" s="1"/>
  <c r="E2219" i="14"/>
  <c r="N2219" i="14"/>
  <c r="AB1411" i="12"/>
  <c r="C1252" i="14" s="1"/>
  <c r="C1252" i="15" s="1"/>
  <c r="G2039" i="12"/>
  <c r="Y2039" i="12" s="1"/>
  <c r="D1435" i="14"/>
  <c r="G1604" i="12"/>
  <c r="D2044" i="14"/>
  <c r="B2114" i="14"/>
  <c r="B2113" i="15"/>
  <c r="E1279" i="12"/>
  <c r="Y1278" i="12"/>
  <c r="G2728" i="12"/>
  <c r="G1451" i="12"/>
  <c r="D1291" i="14"/>
  <c r="B2559" i="15"/>
  <c r="B2560" i="14"/>
  <c r="E2258" i="12"/>
  <c r="E2488" i="12"/>
  <c r="G2488" i="12" s="1"/>
  <c r="Y2488" i="12" s="1"/>
  <c r="Y2487" i="12"/>
  <c r="E1834" i="12"/>
  <c r="G1834" i="12" s="1"/>
  <c r="Y1834" i="12" s="1"/>
  <c r="Y1833" i="12"/>
  <c r="B2327" i="15"/>
  <c r="B2328" i="14"/>
  <c r="I695" i="14" l="1"/>
  <c r="H695" i="14"/>
  <c r="E2040" i="12"/>
  <c r="H957" i="12"/>
  <c r="A2332" i="14"/>
  <c r="J2331" i="14"/>
  <c r="J2565" i="14"/>
  <c r="A2566" i="14"/>
  <c r="P799" i="12"/>
  <c r="AC799" i="12" s="1"/>
  <c r="K696" i="14" s="1"/>
  <c r="D696" i="15" s="1"/>
  <c r="F800" i="12"/>
  <c r="AA800" i="12" s="1"/>
  <c r="Z799" i="12"/>
  <c r="E2001" i="14"/>
  <c r="N2001" i="14"/>
  <c r="F837" i="14"/>
  <c r="G837" i="14" s="1"/>
  <c r="I836" i="14"/>
  <c r="I835" i="14"/>
  <c r="H836" i="14"/>
  <c r="H835" i="14"/>
  <c r="C835" i="15"/>
  <c r="F958" i="12"/>
  <c r="AA2215" i="12"/>
  <c r="F2002" i="14" s="1"/>
  <c r="H2215" i="12"/>
  <c r="F836" i="14"/>
  <c r="AB956" i="12"/>
  <c r="AA958" i="12"/>
  <c r="AB2214" i="12"/>
  <c r="C2001" i="14" s="1"/>
  <c r="C2001" i="15" s="1"/>
  <c r="AB1801" i="12"/>
  <c r="C1616" i="14" s="1"/>
  <c r="C1616" i="15" s="1"/>
  <c r="N1616" i="14"/>
  <c r="E1616" i="14"/>
  <c r="AA1802" i="12"/>
  <c r="F1617" i="14" s="1"/>
  <c r="H1802" i="12"/>
  <c r="H1088" i="14"/>
  <c r="I1088" i="14"/>
  <c r="Z1237" i="12"/>
  <c r="AB1237" i="12" s="1"/>
  <c r="C1089" i="14" s="1"/>
  <c r="C1089" i="15" s="1"/>
  <c r="P1237" i="12"/>
  <c r="AC1237" i="12" s="1"/>
  <c r="K1089" i="14" s="1"/>
  <c r="D1089" i="15" s="1"/>
  <c r="F1238" i="12"/>
  <c r="A2112" i="14"/>
  <c r="J2111" i="14"/>
  <c r="P1082" i="12"/>
  <c r="AC1082" i="12" s="1"/>
  <c r="K947" i="14" s="1"/>
  <c r="D947" i="15" s="1"/>
  <c r="F1083" i="12"/>
  <c r="Z1082" i="12"/>
  <c r="H1997" i="12"/>
  <c r="AA1997" i="12"/>
  <c r="F1797" i="14" s="1"/>
  <c r="E1796" i="14"/>
  <c r="N1796" i="14"/>
  <c r="M2304" i="12"/>
  <c r="N2304" i="12" s="1"/>
  <c r="O2303" i="12"/>
  <c r="I946" i="14"/>
  <c r="H946" i="14"/>
  <c r="O2534" i="12"/>
  <c r="M2535" i="12"/>
  <c r="N2535" i="12" s="1"/>
  <c r="M2088" i="12"/>
  <c r="N2088" i="12" s="1"/>
  <c r="O2087" i="12"/>
  <c r="M1878" i="12"/>
  <c r="N1877" i="12"/>
  <c r="O1877" i="12" s="1"/>
  <c r="O2773" i="12"/>
  <c r="M2774" i="12"/>
  <c r="N2774" i="12" s="1"/>
  <c r="H1252" i="14"/>
  <c r="I1252" i="14"/>
  <c r="H2450" i="14"/>
  <c r="I2450" i="14"/>
  <c r="I2219" i="14"/>
  <c r="H2219" i="14"/>
  <c r="N1418" i="14"/>
  <c r="E1418" i="14"/>
  <c r="F2445" i="12"/>
  <c r="Z2444" i="12"/>
  <c r="P2444" i="12"/>
  <c r="AC2444" i="12" s="1"/>
  <c r="K2220" i="14" s="1"/>
  <c r="D2220" i="15" s="1"/>
  <c r="F1413" i="12"/>
  <c r="P1412" i="12"/>
  <c r="AC1412" i="12" s="1"/>
  <c r="K1253" i="14" s="1"/>
  <c r="D1253" i="15" s="1"/>
  <c r="Z1412" i="12"/>
  <c r="AB1586" i="12"/>
  <c r="C1418" i="14" s="1"/>
  <c r="C1418" i="15" s="1"/>
  <c r="F2685" i="12"/>
  <c r="Z2684" i="12"/>
  <c r="P2684" i="12"/>
  <c r="AC2684" i="12" s="1"/>
  <c r="K2451" i="14" s="1"/>
  <c r="D2451" i="15" s="1"/>
  <c r="H1587" i="12"/>
  <c r="AA1587" i="12"/>
  <c r="F1419" i="14" s="1"/>
  <c r="G2258" i="12"/>
  <c r="E2259" i="12" s="1"/>
  <c r="G2040" i="12"/>
  <c r="Y2040" i="12" s="1"/>
  <c r="E1605" i="12"/>
  <c r="Y1604" i="12"/>
  <c r="G1279" i="12"/>
  <c r="Y1279" i="12" s="1"/>
  <c r="D1131" i="14" s="1"/>
  <c r="D1840" i="14"/>
  <c r="E1835" i="12"/>
  <c r="E2489" i="12"/>
  <c r="B2561" i="14"/>
  <c r="B2560" i="15"/>
  <c r="E1452" i="12"/>
  <c r="Y1451" i="12"/>
  <c r="D1130" i="14"/>
  <c r="B2328" i="15"/>
  <c r="B2329" i="14"/>
  <c r="D1648" i="14"/>
  <c r="D1649" i="14"/>
  <c r="D2263" i="14"/>
  <c r="D2264" i="14"/>
  <c r="D1839" i="14"/>
  <c r="E2729" i="12"/>
  <c r="Y2728" i="12"/>
  <c r="E1280" i="12"/>
  <c r="G1280" i="12" s="1"/>
  <c r="Y1280" i="12" s="1"/>
  <c r="E2041" i="12"/>
  <c r="B2115" i="14"/>
  <c r="B2114" i="15"/>
  <c r="Y2258" i="12"/>
  <c r="F697" i="14" l="1"/>
  <c r="N696" i="14"/>
  <c r="E696" i="14"/>
  <c r="AB799" i="12"/>
  <c r="A2333" i="14"/>
  <c r="J2332" i="14"/>
  <c r="J2566" i="14"/>
  <c r="A2567" i="14"/>
  <c r="P957" i="12"/>
  <c r="AC957" i="12" s="1"/>
  <c r="K837" i="14" s="1"/>
  <c r="D837" i="15" s="1"/>
  <c r="Z957" i="12"/>
  <c r="H800" i="12"/>
  <c r="C836" i="14"/>
  <c r="F2216" i="12"/>
  <c r="Z2215" i="12"/>
  <c r="P2215" i="12"/>
  <c r="AC2215" i="12" s="1"/>
  <c r="K2002" i="14" s="1"/>
  <c r="D2002" i="15" s="1"/>
  <c r="I2001" i="14"/>
  <c r="H2001" i="14"/>
  <c r="G836" i="14"/>
  <c r="G835" i="14"/>
  <c r="G727" i="14"/>
  <c r="G730" i="14"/>
  <c r="G787" i="14"/>
  <c r="G781" i="14"/>
  <c r="G785" i="14"/>
  <c r="G786" i="14"/>
  <c r="G782" i="14"/>
  <c r="G711" i="14"/>
  <c r="G821" i="14"/>
  <c r="G818" i="14"/>
  <c r="G713" i="14"/>
  <c r="G768" i="14"/>
  <c r="G717" i="14"/>
  <c r="G714" i="14"/>
  <c r="G769" i="14"/>
  <c r="G823" i="14"/>
  <c r="G832" i="14"/>
  <c r="G819" i="14"/>
  <c r="G757" i="14"/>
  <c r="G751" i="14"/>
  <c r="G752" i="14"/>
  <c r="G754" i="14"/>
  <c r="G747" i="14"/>
  <c r="G804" i="14"/>
  <c r="G775" i="14"/>
  <c r="G778" i="14"/>
  <c r="G803" i="14"/>
  <c r="G734" i="14"/>
  <c r="G799" i="14"/>
  <c r="G805" i="14"/>
  <c r="G732" i="14"/>
  <c r="G792" i="14"/>
  <c r="G834" i="14"/>
  <c r="G798" i="14"/>
  <c r="G795" i="14"/>
  <c r="G731" i="14"/>
  <c r="G725" i="14"/>
  <c r="G728" i="14"/>
  <c r="G729" i="14"/>
  <c r="G723" i="14"/>
  <c r="G779" i="14"/>
  <c r="G744" i="14"/>
  <c r="G746" i="14"/>
  <c r="G780" i="14"/>
  <c r="G827" i="14"/>
  <c r="G776" i="14"/>
  <c r="G777" i="14"/>
  <c r="G822" i="14"/>
  <c r="G759" i="14"/>
  <c r="G766" i="14"/>
  <c r="G764" i="14"/>
  <c r="G820" i="14"/>
  <c r="G810" i="14"/>
  <c r="G828" i="14"/>
  <c r="G824" i="14"/>
  <c r="G809" i="14"/>
  <c r="G735" i="14"/>
  <c r="G719" i="14"/>
  <c r="G721" i="14"/>
  <c r="G739" i="14"/>
  <c r="G791" i="14"/>
  <c r="G741" i="14"/>
  <c r="G740" i="14"/>
  <c r="G794" i="14"/>
  <c r="G733" i="14"/>
  <c r="G833" i="14"/>
  <c r="G742" i="14"/>
  <c r="G738" i="14"/>
  <c r="G793" i="14"/>
  <c r="G783" i="14"/>
  <c r="G797" i="14"/>
  <c r="G796" i="14"/>
  <c r="G784" i="14"/>
  <c r="G830" i="14"/>
  <c r="G816" i="14"/>
  <c r="G811" i="14"/>
  <c r="F838" i="14"/>
  <c r="B8" i="16" s="1"/>
  <c r="G760" i="14"/>
  <c r="G712" i="14"/>
  <c r="G710" i="14"/>
  <c r="G762" i="14"/>
  <c r="G815" i="14"/>
  <c r="G708" i="14"/>
  <c r="G763" i="14"/>
  <c r="G761" i="14"/>
  <c r="G758" i="14"/>
  <c r="G765" i="14"/>
  <c r="G755" i="14"/>
  <c r="G753" i="14"/>
  <c r="G807" i="14"/>
  <c r="G788" i="14"/>
  <c r="G789" i="14"/>
  <c r="G808" i="14"/>
  <c r="G736" i="14"/>
  <c r="H39" i="20" s="1"/>
  <c r="G814" i="14"/>
  <c r="G812" i="14"/>
  <c r="G737" i="14"/>
  <c r="G790" i="14"/>
  <c r="G806" i="14"/>
  <c r="G802" i="14"/>
  <c r="G722" i="14"/>
  <c r="G709" i="14"/>
  <c r="G726" i="14"/>
  <c r="G724" i="14"/>
  <c r="G718" i="14"/>
  <c r="G767" i="14"/>
  <c r="G750" i="14"/>
  <c r="G756" i="14"/>
  <c r="G773" i="14"/>
  <c r="G831" i="14"/>
  <c r="G774" i="14"/>
  <c r="G770" i="14"/>
  <c r="G706" i="14"/>
  <c r="G707" i="14"/>
  <c r="G772" i="14"/>
  <c r="G771" i="14"/>
  <c r="G825" i="14"/>
  <c r="G813" i="14"/>
  <c r="G829" i="14"/>
  <c r="G826" i="14"/>
  <c r="G817" i="14"/>
  <c r="G743" i="14"/>
  <c r="G716" i="14"/>
  <c r="G715" i="14"/>
  <c r="G745" i="14"/>
  <c r="G800" i="14"/>
  <c r="G749" i="14"/>
  <c r="G748" i="14"/>
  <c r="G801" i="14"/>
  <c r="G720" i="14"/>
  <c r="P1802" i="12"/>
  <c r="AC1802" i="12" s="1"/>
  <c r="K1617" i="14" s="1"/>
  <c r="D1617" i="15" s="1"/>
  <c r="Z1802" i="12"/>
  <c r="F1803" i="12"/>
  <c r="I1616" i="14"/>
  <c r="H1616" i="14"/>
  <c r="AA1238" i="12"/>
  <c r="F1090" i="14" s="1"/>
  <c r="H1238" i="12"/>
  <c r="N1089" i="14"/>
  <c r="E1089" i="14"/>
  <c r="O2535" i="12"/>
  <c r="M2536" i="12"/>
  <c r="N2536" i="12" s="1"/>
  <c r="N947" i="14"/>
  <c r="E947" i="14"/>
  <c r="AB1082" i="12"/>
  <c r="C947" i="14" s="1"/>
  <c r="A2113" i="14"/>
  <c r="J2112" i="14"/>
  <c r="O2774" i="12"/>
  <c r="M2775" i="12"/>
  <c r="N2775" i="12" s="1"/>
  <c r="O2088" i="12"/>
  <c r="M2089" i="12"/>
  <c r="N2089" i="12" s="1"/>
  <c r="O2304" i="12"/>
  <c r="M2305" i="12"/>
  <c r="N2305" i="12" s="1"/>
  <c r="I1796" i="14"/>
  <c r="H1796" i="14"/>
  <c r="P1997" i="12"/>
  <c r="AC1997" i="12" s="1"/>
  <c r="K1797" i="14" s="1"/>
  <c r="D1797" i="15" s="1"/>
  <c r="F1998" i="12"/>
  <c r="Z1997" i="12"/>
  <c r="H1083" i="12"/>
  <c r="AA1083" i="12"/>
  <c r="C947" i="15"/>
  <c r="I1418" i="14"/>
  <c r="H1418" i="14"/>
  <c r="F1588" i="12"/>
  <c r="Z1587" i="12"/>
  <c r="P1587" i="12"/>
  <c r="AC1587" i="12" s="1"/>
  <c r="K1419" i="14" s="1"/>
  <c r="D1419" i="15" s="1"/>
  <c r="E2451" i="14"/>
  <c r="AB2684" i="12"/>
  <c r="C2451" i="14" s="1"/>
  <c r="C2451" i="15" s="1"/>
  <c r="N2451" i="14"/>
  <c r="H2445" i="12"/>
  <c r="AA2445" i="12"/>
  <c r="AA2685" i="12"/>
  <c r="H2685" i="12"/>
  <c r="E1253" i="14"/>
  <c r="N1253" i="14"/>
  <c r="AB1412" i="12"/>
  <c r="C1253" i="14" s="1"/>
  <c r="C1253" i="15" s="1"/>
  <c r="AA1413" i="12"/>
  <c r="F1254" i="14" s="1"/>
  <c r="H1413" i="12"/>
  <c r="N2220" i="14"/>
  <c r="E2220" i="14"/>
  <c r="AB2444" i="12"/>
  <c r="C2220" i="14" s="1"/>
  <c r="C2220" i="15" s="1"/>
  <c r="G2729" i="12"/>
  <c r="Y2729" i="12" s="1"/>
  <c r="G2041" i="12"/>
  <c r="Y2041" i="12" s="1"/>
  <c r="G1835" i="12"/>
  <c r="Y1835" i="12" s="1"/>
  <c r="D1650" i="14" s="1"/>
  <c r="D1436" i="14"/>
  <c r="G1605" i="12"/>
  <c r="D1841" i="14"/>
  <c r="D1132" i="14"/>
  <c r="E1281" i="12"/>
  <c r="G1281" i="12" s="1"/>
  <c r="D2496" i="14"/>
  <c r="B2329" i="15"/>
  <c r="B2330" i="14"/>
  <c r="B2561" i="15"/>
  <c r="B2562" i="14"/>
  <c r="G2489" i="12"/>
  <c r="D2045" i="14"/>
  <c r="B2116" i="14"/>
  <c r="B2115" i="15"/>
  <c r="D2495" i="14"/>
  <c r="D1292" i="14"/>
  <c r="G2259" i="12"/>
  <c r="G1452" i="12"/>
  <c r="F801" i="12" l="1"/>
  <c r="AA801" i="12" s="1"/>
  <c r="P800" i="12"/>
  <c r="AC800" i="12" s="1"/>
  <c r="K697" i="14" s="1"/>
  <c r="D697" i="15" s="1"/>
  <c r="Z800" i="12"/>
  <c r="H696" i="14"/>
  <c r="I696" i="14"/>
  <c r="Z958" i="12"/>
  <c r="N837" i="14"/>
  <c r="N838" i="14" s="1"/>
  <c r="B9" i="16" s="1"/>
  <c r="B10" i="16" s="1"/>
  <c r="B19" i="16" s="1"/>
  <c r="AB957" i="12"/>
  <c r="E837" i="14"/>
  <c r="A2334" i="14"/>
  <c r="J2333" i="14"/>
  <c r="J2567" i="14"/>
  <c r="A2568" i="14"/>
  <c r="C696" i="14"/>
  <c r="H2216" i="12"/>
  <c r="AA2216" i="12"/>
  <c r="F2003" i="14" s="1"/>
  <c r="C836" i="15"/>
  <c r="AB2215" i="12"/>
  <c r="C2002" i="14" s="1"/>
  <c r="C2002" i="15" s="1"/>
  <c r="E2002" i="14"/>
  <c r="N2002" i="14"/>
  <c r="H1803" i="12"/>
  <c r="AA1803" i="12"/>
  <c r="F1618" i="14" s="1"/>
  <c r="E1617" i="14"/>
  <c r="AB1802" i="12"/>
  <c r="C1617" i="14" s="1"/>
  <c r="C1617" i="15" s="1"/>
  <c r="N1617" i="14"/>
  <c r="I1089" i="14"/>
  <c r="H1089" i="14"/>
  <c r="P1238" i="12"/>
  <c r="AC1238" i="12" s="1"/>
  <c r="K1090" i="14" s="1"/>
  <c r="D1090" i="15" s="1"/>
  <c r="F1239" i="12"/>
  <c r="AA1239" i="12" s="1"/>
  <c r="F1091" i="14" s="1"/>
  <c r="Z1238" i="12"/>
  <c r="E2042" i="12"/>
  <c r="G2042" i="12" s="1"/>
  <c r="F948" i="14"/>
  <c r="AB1997" i="12"/>
  <c r="C1797" i="14" s="1"/>
  <c r="C1797" i="15" s="1"/>
  <c r="N1797" i="14"/>
  <c r="E1797" i="14"/>
  <c r="A2114" i="14"/>
  <c r="J2113" i="14"/>
  <c r="I947" i="14"/>
  <c r="H947" i="14"/>
  <c r="F1084" i="12"/>
  <c r="Z1083" i="12"/>
  <c r="P1083" i="12"/>
  <c r="AC1083" i="12" s="1"/>
  <c r="K948" i="14" s="1"/>
  <c r="D948" i="15" s="1"/>
  <c r="H1998" i="12"/>
  <c r="AA1998" i="12"/>
  <c r="F1798" i="14" s="1"/>
  <c r="O2305" i="12"/>
  <c r="M2306" i="12"/>
  <c r="N2306" i="12" s="1"/>
  <c r="O2089" i="12"/>
  <c r="M2090" i="12"/>
  <c r="N2090" i="12" s="1"/>
  <c r="M2776" i="12"/>
  <c r="N2776" i="12" s="1"/>
  <c r="O2775" i="12"/>
  <c r="M2537" i="12"/>
  <c r="N2537" i="12" s="1"/>
  <c r="O2536" i="12"/>
  <c r="E1836" i="12"/>
  <c r="G1836" i="12" s="1"/>
  <c r="Y1836" i="12" s="1"/>
  <c r="D1651" i="14" s="1"/>
  <c r="H2451" i="14"/>
  <c r="I2451" i="14"/>
  <c r="I2220" i="14"/>
  <c r="H2220" i="14"/>
  <c r="I1253" i="14"/>
  <c r="H1253" i="14"/>
  <c r="Z1413" i="12"/>
  <c r="P1413" i="12"/>
  <c r="AC1413" i="12" s="1"/>
  <c r="K1254" i="14" s="1"/>
  <c r="D1254" i="15" s="1"/>
  <c r="F1414" i="12"/>
  <c r="F2686" i="12"/>
  <c r="Z2685" i="12"/>
  <c r="P2685" i="12"/>
  <c r="AC2685" i="12" s="1"/>
  <c r="K2452" i="14" s="1"/>
  <c r="D2452" i="15" s="1"/>
  <c r="F2221" i="14"/>
  <c r="E1419" i="14"/>
  <c r="N1419" i="14"/>
  <c r="AB1587" i="12"/>
  <c r="C1419" i="14" s="1"/>
  <c r="C1419" i="15" s="1"/>
  <c r="AB2685" i="12"/>
  <c r="C2452" i="14" s="1"/>
  <c r="C2452" i="15" s="1"/>
  <c r="F2452" i="14"/>
  <c r="Z2445" i="12"/>
  <c r="AB2445" i="12" s="1"/>
  <c r="C2221" i="14" s="1"/>
  <c r="C2221" i="15" s="1"/>
  <c r="P2445" i="12"/>
  <c r="AC2445" i="12" s="1"/>
  <c r="K2221" i="14" s="1"/>
  <c r="D2221" i="15" s="1"/>
  <c r="F2446" i="12"/>
  <c r="AA1588" i="12"/>
  <c r="H1588" i="12"/>
  <c r="E2730" i="12"/>
  <c r="G2730" i="12" s="1"/>
  <c r="E1606" i="12"/>
  <c r="Y1605" i="12"/>
  <c r="E2260" i="12"/>
  <c r="G2260" i="12" s="1"/>
  <c r="Y2260" i="12" s="1"/>
  <c r="Y2259" i="12"/>
  <c r="B2116" i="15"/>
  <c r="B2117" i="14"/>
  <c r="B2562" i="15"/>
  <c r="B2563" i="14"/>
  <c r="E1282" i="12"/>
  <c r="E2043" i="12"/>
  <c r="E1837" i="12"/>
  <c r="E1453" i="12"/>
  <c r="G1453" i="12" s="1"/>
  <c r="Y1453" i="12" s="1"/>
  <c r="Y1452" i="12"/>
  <c r="E2490" i="12"/>
  <c r="Y2489" i="12"/>
  <c r="B2331" i="14"/>
  <c r="B2330" i="15"/>
  <c r="Y1281" i="12"/>
  <c r="Y2042" i="12"/>
  <c r="J2568" i="14" l="1"/>
  <c r="A2569" i="14"/>
  <c r="H837" i="14"/>
  <c r="I837" i="14"/>
  <c r="E838" i="14"/>
  <c r="H801" i="12"/>
  <c r="C696" i="15"/>
  <c r="A2335" i="14"/>
  <c r="J2334" i="14"/>
  <c r="C837" i="14"/>
  <c r="AB958" i="12"/>
  <c r="N697" i="14"/>
  <c r="E697" i="14"/>
  <c r="AB800" i="12"/>
  <c r="F698" i="14"/>
  <c r="P2216" i="12"/>
  <c r="AC2216" i="12" s="1"/>
  <c r="K2003" i="14" s="1"/>
  <c r="D2003" i="15" s="1"/>
  <c r="F2217" i="12"/>
  <c r="Z2216" i="12"/>
  <c r="H2002" i="14"/>
  <c r="I2002" i="14"/>
  <c r="I1617" i="14"/>
  <c r="H1617" i="14"/>
  <c r="Z1803" i="12"/>
  <c r="F1804" i="12"/>
  <c r="P1803" i="12"/>
  <c r="AC1803" i="12" s="1"/>
  <c r="K1618" i="14" s="1"/>
  <c r="D1618" i="15" s="1"/>
  <c r="H1239" i="12"/>
  <c r="Z1239" i="12" s="1"/>
  <c r="AB1239" i="12" s="1"/>
  <c r="C1091" i="14" s="1"/>
  <c r="C1091" i="15" s="1"/>
  <c r="AB1238" i="12"/>
  <c r="C1090" i="14" s="1"/>
  <c r="C1090" i="15" s="1"/>
  <c r="E1090" i="14"/>
  <c r="N1090" i="14"/>
  <c r="M2091" i="12"/>
  <c r="N2091" i="12" s="1"/>
  <c r="O2090" i="12"/>
  <c r="M2307" i="12"/>
  <c r="N2307" i="12" s="1"/>
  <c r="O2306" i="12"/>
  <c r="AA1084" i="12"/>
  <c r="F949" i="14" s="1"/>
  <c r="H1084" i="12"/>
  <c r="I1797" i="14"/>
  <c r="H1797" i="14"/>
  <c r="O2537" i="12"/>
  <c r="M2538" i="12"/>
  <c r="N2538" i="12" s="1"/>
  <c r="M2777" i="12"/>
  <c r="N2777" i="12" s="1"/>
  <c r="O2776" i="12"/>
  <c r="F1999" i="12"/>
  <c r="Z1998" i="12"/>
  <c r="P1998" i="12"/>
  <c r="AC1998" i="12" s="1"/>
  <c r="K1798" i="14" s="1"/>
  <c r="D1798" i="15" s="1"/>
  <c r="N948" i="14"/>
  <c r="E948" i="14"/>
  <c r="A2115" i="14"/>
  <c r="J2114" i="14"/>
  <c r="AB1083" i="12"/>
  <c r="C948" i="14" s="1"/>
  <c r="C948" i="15" s="1"/>
  <c r="I1419" i="14"/>
  <c r="H1419" i="14"/>
  <c r="F1420" i="14"/>
  <c r="N2452" i="14"/>
  <c r="E2452" i="14"/>
  <c r="H1414" i="12"/>
  <c r="AA1414" i="12"/>
  <c r="F1255" i="14" s="1"/>
  <c r="E1254" i="14"/>
  <c r="N1254" i="14"/>
  <c r="AB1413" i="12"/>
  <c r="C1254" i="14" s="1"/>
  <c r="C1254" i="15" s="1"/>
  <c r="F1589" i="12"/>
  <c r="Z1588" i="12"/>
  <c r="P1588" i="12"/>
  <c r="AC1588" i="12" s="1"/>
  <c r="K1420" i="14" s="1"/>
  <c r="D1420" i="15" s="1"/>
  <c r="AA2446" i="12"/>
  <c r="H2446" i="12"/>
  <c r="N2221" i="14"/>
  <c r="E2221" i="14"/>
  <c r="AA2686" i="12"/>
  <c r="H2686" i="12"/>
  <c r="D1437" i="14"/>
  <c r="G1606" i="12"/>
  <c r="D1842" i="14"/>
  <c r="E2731" i="12"/>
  <c r="G2731" i="12" s="1"/>
  <c r="Y2731" i="12" s="1"/>
  <c r="Y2730" i="12"/>
  <c r="B2332" i="14"/>
  <c r="B2331" i="15"/>
  <c r="D1293" i="14"/>
  <c r="D1294" i="14"/>
  <c r="B2563" i="15"/>
  <c r="B2564" i="14"/>
  <c r="B2118" i="14"/>
  <c r="B2117" i="15"/>
  <c r="D2046" i="14"/>
  <c r="D2047" i="14"/>
  <c r="G1282" i="12"/>
  <c r="D1133" i="14"/>
  <c r="D2265" i="14"/>
  <c r="E1454" i="12"/>
  <c r="E2261" i="12"/>
  <c r="G2490" i="12"/>
  <c r="G1837" i="12"/>
  <c r="G2043" i="12"/>
  <c r="P1239" i="12" l="1"/>
  <c r="AC1239" i="12" s="1"/>
  <c r="K1091" i="14" s="1"/>
  <c r="D1091" i="15" s="1"/>
  <c r="C697" i="14"/>
  <c r="C837" i="15"/>
  <c r="C838" i="14"/>
  <c r="C838" i="15" s="1"/>
  <c r="F1240" i="12"/>
  <c r="N1091" i="14"/>
  <c r="H697" i="14"/>
  <c r="I697" i="14"/>
  <c r="P801" i="12"/>
  <c r="AC801" i="12" s="1"/>
  <c r="K698" i="14" s="1"/>
  <c r="D698" i="15" s="1"/>
  <c r="F802" i="12"/>
  <c r="AA802" i="12" s="1"/>
  <c r="Z801" i="12"/>
  <c r="A2570" i="14"/>
  <c r="J2569" i="14"/>
  <c r="E1091" i="14"/>
  <c r="I1091" i="14" s="1"/>
  <c r="J2335" i="14"/>
  <c r="A2336" i="14"/>
  <c r="AB2216" i="12"/>
  <c r="C2003" i="14" s="1"/>
  <c r="C2003" i="15" s="1"/>
  <c r="E2003" i="14"/>
  <c r="N2003" i="14"/>
  <c r="AA2217" i="12"/>
  <c r="H2217" i="12"/>
  <c r="AB1803" i="12"/>
  <c r="C1618" i="14" s="1"/>
  <c r="C1618" i="15" s="1"/>
  <c r="N1618" i="14"/>
  <c r="E1618" i="14"/>
  <c r="AA1804" i="12"/>
  <c r="F1619" i="14" s="1"/>
  <c r="H1804" i="12"/>
  <c r="H1090" i="14"/>
  <c r="H1091" i="14"/>
  <c r="I1090" i="14"/>
  <c r="A2116" i="14"/>
  <c r="J2115" i="14"/>
  <c r="AB1998" i="12"/>
  <c r="C1798" i="14" s="1"/>
  <c r="C1798" i="15" s="1"/>
  <c r="E1798" i="14"/>
  <c r="N1798" i="14"/>
  <c r="O2538" i="12"/>
  <c r="M2539" i="12"/>
  <c r="N2539" i="12" s="1"/>
  <c r="O2307" i="12"/>
  <c r="M2308" i="12"/>
  <c r="N2308" i="12" s="1"/>
  <c r="O2091" i="12"/>
  <c r="M2092" i="12"/>
  <c r="N2092" i="12" s="1"/>
  <c r="I948" i="14"/>
  <c r="H948" i="14"/>
  <c r="H1999" i="12"/>
  <c r="AA1999" i="12"/>
  <c r="M2778" i="12"/>
  <c r="N2778" i="12" s="1"/>
  <c r="O2777" i="12"/>
  <c r="Z1084" i="12"/>
  <c r="P1084" i="12"/>
  <c r="AC1084" i="12" s="1"/>
  <c r="K949" i="14" s="1"/>
  <c r="D949" i="15" s="1"/>
  <c r="F1085" i="12"/>
  <c r="I1254" i="14"/>
  <c r="H1254" i="14"/>
  <c r="H2221" i="14"/>
  <c r="I2221" i="14"/>
  <c r="H2452" i="14"/>
  <c r="I2452" i="14"/>
  <c r="P2686" i="12"/>
  <c r="AC2686" i="12" s="1"/>
  <c r="K2453" i="14" s="1"/>
  <c r="D2453" i="15" s="1"/>
  <c r="F2687" i="12"/>
  <c r="Z2686" i="12"/>
  <c r="AB2686" i="12" s="1"/>
  <c r="C2453" i="14" s="1"/>
  <c r="C2453" i="15" s="1"/>
  <c r="F2222" i="14"/>
  <c r="E1420" i="14"/>
  <c r="N1420" i="14"/>
  <c r="P1414" i="12"/>
  <c r="AC1414" i="12" s="1"/>
  <c r="K1255" i="14" s="1"/>
  <c r="D1255" i="15" s="1"/>
  <c r="F1415" i="12"/>
  <c r="Z1414" i="12"/>
  <c r="AB1588" i="12"/>
  <c r="C1420" i="14" s="1"/>
  <c r="C1420" i="15" s="1"/>
  <c r="F2453" i="14"/>
  <c r="F2447" i="12"/>
  <c r="Z2446" i="12"/>
  <c r="P2446" i="12"/>
  <c r="AC2446" i="12" s="1"/>
  <c r="K2222" i="14" s="1"/>
  <c r="D2222" i="15" s="1"/>
  <c r="AA1589" i="12"/>
  <c r="F1421" i="14" s="1"/>
  <c r="H1589" i="12"/>
  <c r="G2261" i="12"/>
  <c r="Y2261" i="12" s="1"/>
  <c r="Y1606" i="12"/>
  <c r="E1607" i="12"/>
  <c r="G1607" i="12" s="1"/>
  <c r="D2498" i="14"/>
  <c r="E2491" i="12"/>
  <c r="G2491" i="12" s="1"/>
  <c r="Y2491" i="12" s="1"/>
  <c r="Y2490" i="12"/>
  <c r="E2262" i="12"/>
  <c r="E1283" i="12"/>
  <c r="G1283" i="12" s="1"/>
  <c r="Y1283" i="12" s="1"/>
  <c r="Y1282" i="12"/>
  <c r="E1838" i="12"/>
  <c r="Y1837" i="12"/>
  <c r="G1454" i="12"/>
  <c r="E2044" i="12"/>
  <c r="Y2043" i="12"/>
  <c r="P46" i="20"/>
  <c r="B2118" i="15"/>
  <c r="B2564" i="15"/>
  <c r="B2565" i="14"/>
  <c r="B2333" i="14"/>
  <c r="B2332" i="15"/>
  <c r="D2497" i="14"/>
  <c r="E2732" i="12"/>
  <c r="G2732" i="12" s="1"/>
  <c r="Y2732" i="12" s="1"/>
  <c r="AA1240" i="12" l="1"/>
  <c r="F1092" i="14" s="1"/>
  <c r="H1240" i="12"/>
  <c r="H802" i="12"/>
  <c r="C697" i="15"/>
  <c r="N698" i="14"/>
  <c r="E698" i="14"/>
  <c r="AB801" i="12"/>
  <c r="J2336" i="14"/>
  <c r="A2337" i="14"/>
  <c r="J2570" i="14"/>
  <c r="A2571" i="14"/>
  <c r="F699" i="14"/>
  <c r="P2217" i="12"/>
  <c r="AC2217" i="12" s="1"/>
  <c r="K2004" i="14" s="1"/>
  <c r="D2004" i="15" s="1"/>
  <c r="F2218" i="12"/>
  <c r="Z2217" i="12"/>
  <c r="F2004" i="14"/>
  <c r="AB2217" i="12"/>
  <c r="C2004" i="14" s="1"/>
  <c r="C2004" i="15" s="1"/>
  <c r="H2003" i="14"/>
  <c r="I2003" i="14"/>
  <c r="P1804" i="12"/>
  <c r="AC1804" i="12" s="1"/>
  <c r="K1619" i="14" s="1"/>
  <c r="D1619" i="15" s="1"/>
  <c r="Z1804" i="12"/>
  <c r="F1805" i="12"/>
  <c r="I1618" i="14"/>
  <c r="H1618" i="14"/>
  <c r="AA1085" i="12"/>
  <c r="F950" i="14" s="1"/>
  <c r="H1085" i="12"/>
  <c r="E949" i="14"/>
  <c r="N949" i="14"/>
  <c r="AB1084" i="12"/>
  <c r="C949" i="14" s="1"/>
  <c r="M2779" i="12"/>
  <c r="N2779" i="12" s="1"/>
  <c r="O2778" i="12"/>
  <c r="P1999" i="12"/>
  <c r="AC1999" i="12" s="1"/>
  <c r="K1799" i="14" s="1"/>
  <c r="D1799" i="15" s="1"/>
  <c r="F2000" i="12"/>
  <c r="Z1999" i="12"/>
  <c r="O2539" i="12"/>
  <c r="M2540" i="12"/>
  <c r="N2540" i="12" s="1"/>
  <c r="A2117" i="14"/>
  <c r="J2116" i="14"/>
  <c r="F1799" i="14"/>
  <c r="AB1999" i="12"/>
  <c r="C1799" i="14" s="1"/>
  <c r="C1799" i="15" s="1"/>
  <c r="M2093" i="12"/>
  <c r="N2093" i="12" s="1"/>
  <c r="O2092" i="12"/>
  <c r="M2309" i="12"/>
  <c r="N2309" i="12" s="1"/>
  <c r="O2308" i="12"/>
  <c r="I1798" i="14"/>
  <c r="H1798" i="14"/>
  <c r="C949" i="15"/>
  <c r="H1420" i="14"/>
  <c r="I1420" i="14"/>
  <c r="N2222" i="14"/>
  <c r="E2222" i="14"/>
  <c r="AA1415" i="12"/>
  <c r="H1415" i="12"/>
  <c r="N2453" i="14"/>
  <c r="E2453" i="14"/>
  <c r="AB2446" i="12"/>
  <c r="C2222" i="14" s="1"/>
  <c r="C2222" i="15" s="1"/>
  <c r="F1590" i="12"/>
  <c r="Z1589" i="12"/>
  <c r="P1589" i="12"/>
  <c r="AC1589" i="12" s="1"/>
  <c r="K1421" i="14" s="1"/>
  <c r="D1421" i="15" s="1"/>
  <c r="H2447" i="12"/>
  <c r="AA2447" i="12"/>
  <c r="E1255" i="14"/>
  <c r="N1255" i="14"/>
  <c r="AB1414" i="12"/>
  <c r="C1255" i="14" s="1"/>
  <c r="C1255" i="15" s="1"/>
  <c r="AA2687" i="12"/>
  <c r="F2454" i="14" s="1"/>
  <c r="H2687" i="12"/>
  <c r="G2044" i="12"/>
  <c r="Y2044" i="12" s="1"/>
  <c r="Y1607" i="12"/>
  <c r="E1608" i="12"/>
  <c r="D1438" i="14"/>
  <c r="D2499" i="14"/>
  <c r="E2733" i="12"/>
  <c r="B2334" i="14"/>
  <c r="B2333" i="15"/>
  <c r="D1843" i="14"/>
  <c r="D2048" i="14"/>
  <c r="E1284" i="12"/>
  <c r="D2266" i="14"/>
  <c r="G1838" i="12"/>
  <c r="G2262" i="12"/>
  <c r="B2565" i="15"/>
  <c r="B2566" i="14"/>
  <c r="D1844" i="14"/>
  <c r="E1455" i="12"/>
  <c r="Y1454" i="12"/>
  <c r="D1652" i="14"/>
  <c r="D1134" i="14"/>
  <c r="D1135" i="14"/>
  <c r="D2267" i="14"/>
  <c r="E2492" i="12"/>
  <c r="G2492" i="12" s="1"/>
  <c r="Y2492" i="12" s="1"/>
  <c r="C698" i="14" l="1"/>
  <c r="I698" i="14"/>
  <c r="H698" i="14"/>
  <c r="F803" i="12"/>
  <c r="AA803" i="12" s="1"/>
  <c r="P802" i="12"/>
  <c r="AC802" i="12" s="1"/>
  <c r="K699" i="14" s="1"/>
  <c r="D699" i="15" s="1"/>
  <c r="Z802" i="12"/>
  <c r="A2338" i="14"/>
  <c r="J2337" i="14"/>
  <c r="F1241" i="12"/>
  <c r="Z1240" i="12"/>
  <c r="P1240" i="12"/>
  <c r="AC1240" i="12" s="1"/>
  <c r="K1092" i="14" s="1"/>
  <c r="D1092" i="15" s="1"/>
  <c r="A2572" i="14"/>
  <c r="J2571" i="14"/>
  <c r="N2004" i="14"/>
  <c r="E2004" i="14"/>
  <c r="H2218" i="12"/>
  <c r="AA2218" i="12"/>
  <c r="AA1805" i="12"/>
  <c r="F1620" i="14" s="1"/>
  <c r="H1805" i="12"/>
  <c r="N1619" i="14"/>
  <c r="AB1804" i="12"/>
  <c r="C1619" i="14" s="1"/>
  <c r="C1619" i="15" s="1"/>
  <c r="E1619" i="14"/>
  <c r="M2541" i="12"/>
  <c r="N2541" i="12" s="1"/>
  <c r="O2540" i="12"/>
  <c r="N1799" i="14"/>
  <c r="E1799" i="14"/>
  <c r="M2780" i="12"/>
  <c r="N2780" i="12" s="1"/>
  <c r="O2779" i="12"/>
  <c r="I949" i="14"/>
  <c r="H949" i="14"/>
  <c r="M2310" i="12"/>
  <c r="N2310" i="12" s="1"/>
  <c r="O2309" i="12"/>
  <c r="M2094" i="12"/>
  <c r="N2094" i="12" s="1"/>
  <c r="O2093" i="12"/>
  <c r="A2118" i="14"/>
  <c r="J2118" i="14" s="1"/>
  <c r="J2117" i="14"/>
  <c r="AA2000" i="12"/>
  <c r="H2000" i="12"/>
  <c r="P1085" i="12"/>
  <c r="AC1085" i="12" s="1"/>
  <c r="K950" i="14" s="1"/>
  <c r="D950" i="15" s="1"/>
  <c r="F1086" i="12"/>
  <c r="Z1085" i="12"/>
  <c r="E2045" i="12"/>
  <c r="I1255" i="14"/>
  <c r="H1255" i="14"/>
  <c r="I2222" i="14"/>
  <c r="H2222" i="14"/>
  <c r="I2453" i="14"/>
  <c r="H2453" i="14"/>
  <c r="F2223" i="14"/>
  <c r="H1590" i="12"/>
  <c r="AA1590" i="12"/>
  <c r="F1256" i="14"/>
  <c r="F2688" i="12"/>
  <c r="Z2687" i="12"/>
  <c r="P2687" i="12"/>
  <c r="AC2687" i="12" s="1"/>
  <c r="K2454" i="14" s="1"/>
  <c r="D2454" i="15" s="1"/>
  <c r="F2448" i="12"/>
  <c r="Z2447" i="12"/>
  <c r="P2447" i="12"/>
  <c r="AC2447" i="12" s="1"/>
  <c r="K2223" i="14" s="1"/>
  <c r="D2223" i="15" s="1"/>
  <c r="E1421" i="14"/>
  <c r="N1421" i="14"/>
  <c r="AB1589" i="12"/>
  <c r="C1421" i="14" s="1"/>
  <c r="C1421" i="15" s="1"/>
  <c r="F1416" i="12"/>
  <c r="AA1416" i="12" s="1"/>
  <c r="F1257" i="14" s="1"/>
  <c r="P1415" i="12"/>
  <c r="AC1415" i="12" s="1"/>
  <c r="K1256" i="14" s="1"/>
  <c r="D1256" i="15" s="1"/>
  <c r="Z1415" i="12"/>
  <c r="D1439" i="14"/>
  <c r="G1608" i="12"/>
  <c r="G1455" i="12"/>
  <c r="E1456" i="12" s="1"/>
  <c r="G1284" i="12"/>
  <c r="Y1284" i="12" s="1"/>
  <c r="D2268" i="14"/>
  <c r="D1295" i="14"/>
  <c r="Y1455" i="12"/>
  <c r="G2045" i="12"/>
  <c r="E2493" i="12"/>
  <c r="B2566" i="15"/>
  <c r="B2567" i="14"/>
  <c r="E2263" i="12"/>
  <c r="Y2262" i="12"/>
  <c r="E1839" i="12"/>
  <c r="G1839" i="12" s="1"/>
  <c r="Y1839" i="12" s="1"/>
  <c r="Y1838" i="12"/>
  <c r="D1136" i="14"/>
  <c r="B2335" i="14"/>
  <c r="B2334" i="15"/>
  <c r="G2733" i="12"/>
  <c r="A2339" i="14" l="1"/>
  <c r="J2338" i="14"/>
  <c r="H803" i="12"/>
  <c r="J2572" i="14"/>
  <c r="A2573" i="14"/>
  <c r="F700" i="14"/>
  <c r="E1285" i="12"/>
  <c r="G1285" i="12" s="1"/>
  <c r="Y1285" i="12" s="1"/>
  <c r="D1137" i="14" s="1"/>
  <c r="N1092" i="14"/>
  <c r="E1092" i="14"/>
  <c r="AB1240" i="12"/>
  <c r="C1092" i="14" s="1"/>
  <c r="C1092" i="15" s="1"/>
  <c r="N699" i="14"/>
  <c r="E699" i="14"/>
  <c r="AB802" i="12"/>
  <c r="AA1241" i="12"/>
  <c r="F1093" i="14" s="1"/>
  <c r="H1241" i="12"/>
  <c r="C698" i="15"/>
  <c r="Z2218" i="12"/>
  <c r="P2218" i="12"/>
  <c r="AC2218" i="12" s="1"/>
  <c r="K2005" i="14" s="1"/>
  <c r="D2005" i="15" s="1"/>
  <c r="F2219" i="12"/>
  <c r="AB2218" i="12"/>
  <c r="C2005" i="14" s="1"/>
  <c r="C2005" i="15" s="1"/>
  <c r="F2005" i="14"/>
  <c r="H2004" i="14"/>
  <c r="I2004" i="14"/>
  <c r="I1619" i="14"/>
  <c r="H1619" i="14"/>
  <c r="F1806" i="12"/>
  <c r="P1805" i="12"/>
  <c r="AC1805" i="12" s="1"/>
  <c r="K1620" i="14" s="1"/>
  <c r="D1620" i="15" s="1"/>
  <c r="Z1805" i="12"/>
  <c r="AA1086" i="12"/>
  <c r="F951" i="14" s="1"/>
  <c r="H1086" i="12"/>
  <c r="P2000" i="12"/>
  <c r="AC2000" i="12" s="1"/>
  <c r="K1800" i="14" s="1"/>
  <c r="D1800" i="15" s="1"/>
  <c r="F2001" i="12"/>
  <c r="Z2000" i="12"/>
  <c r="AB2000" i="12" s="1"/>
  <c r="C1800" i="14" s="1"/>
  <c r="C1800" i="15" s="1"/>
  <c r="O2780" i="12"/>
  <c r="M2781" i="12"/>
  <c r="N2781" i="12" s="1"/>
  <c r="M2542" i="12"/>
  <c r="N2542" i="12" s="1"/>
  <c r="O2541" i="12"/>
  <c r="AB1085" i="12"/>
  <c r="C950" i="14" s="1"/>
  <c r="C950" i="15" s="1"/>
  <c r="N950" i="14"/>
  <c r="E950" i="14"/>
  <c r="F1800" i="14"/>
  <c r="O2094" i="12"/>
  <c r="M2095" i="12"/>
  <c r="N2095" i="12" s="1"/>
  <c r="O2310" i="12"/>
  <c r="M2311" i="12"/>
  <c r="N2311" i="12" s="1"/>
  <c r="H1799" i="14"/>
  <c r="I1799" i="14"/>
  <c r="H1416" i="12"/>
  <c r="Z1416" i="12" s="1"/>
  <c r="H1421" i="14"/>
  <c r="I1421" i="14"/>
  <c r="E1256" i="14"/>
  <c r="N1256" i="14"/>
  <c r="N2223" i="14"/>
  <c r="E2223" i="14"/>
  <c r="AA2688" i="12"/>
  <c r="H2688" i="12"/>
  <c r="P1590" i="12"/>
  <c r="AC1590" i="12" s="1"/>
  <c r="K1422" i="14" s="1"/>
  <c r="D1422" i="15" s="1"/>
  <c r="F1591" i="12"/>
  <c r="Z1590" i="12"/>
  <c r="AB1590" i="12" s="1"/>
  <c r="C1422" i="14" s="1"/>
  <c r="C1422" i="15" s="1"/>
  <c r="AB2447" i="12"/>
  <c r="C2223" i="14" s="1"/>
  <c r="C2223" i="15" s="1"/>
  <c r="F1417" i="12"/>
  <c r="P1416" i="12"/>
  <c r="AC1416" i="12" s="1"/>
  <c r="K1257" i="14" s="1"/>
  <c r="D1257" i="15" s="1"/>
  <c r="AA2448" i="12"/>
  <c r="H2448" i="12"/>
  <c r="E2454" i="14"/>
  <c r="N2454" i="14"/>
  <c r="AB2687" i="12"/>
  <c r="C2454" i="14" s="1"/>
  <c r="C2454" i="15" s="1"/>
  <c r="F1422" i="14"/>
  <c r="AB1415" i="12"/>
  <c r="C1256" i="14" s="1"/>
  <c r="C1256" i="15" s="1"/>
  <c r="Y1608" i="12"/>
  <c r="E1609" i="12"/>
  <c r="G1456" i="12"/>
  <c r="Y1456" i="12" s="1"/>
  <c r="D1297" i="14" s="1"/>
  <c r="B2336" i="14"/>
  <c r="B2335" i="15"/>
  <c r="E2734" i="12"/>
  <c r="Y2733" i="12"/>
  <c r="E1840" i="12"/>
  <c r="G1840" i="12" s="1"/>
  <c r="Y1840" i="12" s="1"/>
  <c r="E2046" i="12"/>
  <c r="Y2045" i="12"/>
  <c r="D1296" i="14"/>
  <c r="G2263" i="12"/>
  <c r="G2493" i="12"/>
  <c r="D1653" i="14"/>
  <c r="D1654" i="14"/>
  <c r="D2049" i="14"/>
  <c r="B2568" i="14"/>
  <c r="B2567" i="15"/>
  <c r="Z803" i="12" l="1"/>
  <c r="P803" i="12"/>
  <c r="AC803" i="12" s="1"/>
  <c r="K700" i="14" s="1"/>
  <c r="D700" i="15" s="1"/>
  <c r="F804" i="12"/>
  <c r="C699" i="14"/>
  <c r="I1092" i="14"/>
  <c r="H1092" i="14"/>
  <c r="F1242" i="12"/>
  <c r="AA1242" i="12" s="1"/>
  <c r="F1094" i="14" s="1"/>
  <c r="P1241" i="12"/>
  <c r="AC1241" i="12" s="1"/>
  <c r="K1093" i="14" s="1"/>
  <c r="D1093" i="15" s="1"/>
  <c r="Z1241" i="12"/>
  <c r="E1286" i="12"/>
  <c r="G1286" i="12" s="1"/>
  <c r="E1287" i="12" s="1"/>
  <c r="I699" i="14"/>
  <c r="H699" i="14"/>
  <c r="J2573" i="14"/>
  <c r="A2574" i="14"/>
  <c r="A2340" i="14"/>
  <c r="J2339" i="14"/>
  <c r="AA2219" i="12"/>
  <c r="F2006" i="14" s="1"/>
  <c r="H2219" i="12"/>
  <c r="E2005" i="14"/>
  <c r="N2005" i="14"/>
  <c r="E1620" i="14"/>
  <c r="N1620" i="14"/>
  <c r="AB1805" i="12"/>
  <c r="C1620" i="14" s="1"/>
  <c r="C1620" i="15" s="1"/>
  <c r="AA1806" i="12"/>
  <c r="F1621" i="14" s="1"/>
  <c r="H1806" i="12"/>
  <c r="O2311" i="12"/>
  <c r="M2312" i="12"/>
  <c r="N2312" i="12" s="1"/>
  <c r="M2096" i="12"/>
  <c r="N2096" i="12" s="1"/>
  <c r="O2095" i="12"/>
  <c r="H950" i="14"/>
  <c r="I950" i="14"/>
  <c r="M2543" i="12"/>
  <c r="N2543" i="12" s="1"/>
  <c r="O2542" i="12"/>
  <c r="AA2001" i="12"/>
  <c r="H2001" i="12"/>
  <c r="O2781" i="12"/>
  <c r="M2782" i="12"/>
  <c r="N2782" i="12" s="1"/>
  <c r="N1800" i="14"/>
  <c r="E1800" i="14"/>
  <c r="F1087" i="12"/>
  <c r="Z1086" i="12"/>
  <c r="P1086" i="12"/>
  <c r="AC1086" i="12" s="1"/>
  <c r="K951" i="14" s="1"/>
  <c r="D951" i="15" s="1"/>
  <c r="I2454" i="14"/>
  <c r="H2454" i="14"/>
  <c r="I1256" i="14"/>
  <c r="H1256" i="14"/>
  <c r="I2223" i="14"/>
  <c r="H2223" i="14"/>
  <c r="F2449" i="12"/>
  <c r="Z2448" i="12"/>
  <c r="AB2448" i="12" s="1"/>
  <c r="C2224" i="14" s="1"/>
  <c r="C2224" i="15" s="1"/>
  <c r="P2448" i="12"/>
  <c r="AC2448" i="12" s="1"/>
  <c r="K2224" i="14" s="1"/>
  <c r="D2224" i="15" s="1"/>
  <c r="H1417" i="12"/>
  <c r="AA1417" i="12"/>
  <c r="F1258" i="14" s="1"/>
  <c r="AA1591" i="12"/>
  <c r="H1591" i="12"/>
  <c r="F2689" i="12"/>
  <c r="Z2688" i="12"/>
  <c r="P2688" i="12"/>
  <c r="AC2688" i="12" s="1"/>
  <c r="K2455" i="14" s="1"/>
  <c r="D2455" i="15" s="1"/>
  <c r="F2224" i="14"/>
  <c r="N1257" i="14"/>
  <c r="AB1416" i="12"/>
  <c r="C1257" i="14" s="1"/>
  <c r="C1257" i="15" s="1"/>
  <c r="E1257" i="14"/>
  <c r="N1422" i="14"/>
  <c r="E1422" i="14"/>
  <c r="F2455" i="14"/>
  <c r="AB2688" i="12"/>
  <c r="C2455" i="14" s="1"/>
  <c r="C2455" i="15" s="1"/>
  <c r="E1457" i="12"/>
  <c r="G1457" i="12" s="1"/>
  <c r="D1440" i="14"/>
  <c r="G1609" i="12"/>
  <c r="E2494" i="12"/>
  <c r="Y2493" i="12"/>
  <c r="D1655" i="14"/>
  <c r="D2500" i="14"/>
  <c r="G2046" i="12"/>
  <c r="B2569" i="14"/>
  <c r="B2568" i="15"/>
  <c r="E2264" i="12"/>
  <c r="Y2263" i="12"/>
  <c r="D1845" i="14"/>
  <c r="E1841" i="12"/>
  <c r="G1841" i="12" s="1"/>
  <c r="B2336" i="15"/>
  <c r="B2337" i="14"/>
  <c r="G2734" i="12"/>
  <c r="H804" i="12" l="1"/>
  <c r="AA804" i="12"/>
  <c r="N1093" i="14"/>
  <c r="AB1241" i="12"/>
  <c r="C1093" i="14" s="1"/>
  <c r="C1093" i="15" s="1"/>
  <c r="E1093" i="14"/>
  <c r="Y1286" i="12"/>
  <c r="C699" i="15"/>
  <c r="N700" i="14"/>
  <c r="E700" i="14"/>
  <c r="AB803" i="12"/>
  <c r="A2575" i="14"/>
  <c r="J2574" i="14"/>
  <c r="A2341" i="14"/>
  <c r="J2340" i="14"/>
  <c r="H1242" i="12"/>
  <c r="H2005" i="14"/>
  <c r="I2005" i="14"/>
  <c r="Z2219" i="12"/>
  <c r="P2219" i="12"/>
  <c r="AC2219" i="12" s="1"/>
  <c r="K2006" i="14" s="1"/>
  <c r="D2006" i="15" s="1"/>
  <c r="F2220" i="12"/>
  <c r="P1806" i="12"/>
  <c r="AC1806" i="12" s="1"/>
  <c r="K1621" i="14" s="1"/>
  <c r="D1621" i="15" s="1"/>
  <c r="Z1806" i="12"/>
  <c r="F1807" i="12"/>
  <c r="I1620" i="14"/>
  <c r="H1620" i="14"/>
  <c r="N951" i="14"/>
  <c r="AB1086" i="12"/>
  <c r="C951" i="14" s="1"/>
  <c r="C951" i="15" s="1"/>
  <c r="E951" i="14"/>
  <c r="H1800" i="14"/>
  <c r="I1800" i="14"/>
  <c r="M2783" i="12"/>
  <c r="N2783" i="12" s="1"/>
  <c r="O2782" i="12"/>
  <c r="F1801" i="14"/>
  <c r="O2543" i="12"/>
  <c r="M2544" i="12"/>
  <c r="N2544" i="12" s="1"/>
  <c r="M2097" i="12"/>
  <c r="N2097" i="12" s="1"/>
  <c r="O2096" i="12"/>
  <c r="AA1087" i="12"/>
  <c r="F952" i="14" s="1"/>
  <c r="H1087" i="12"/>
  <c r="P2001" i="12"/>
  <c r="AC2001" i="12" s="1"/>
  <c r="K1801" i="14" s="1"/>
  <c r="D1801" i="15" s="1"/>
  <c r="F2002" i="12"/>
  <c r="Z2001" i="12"/>
  <c r="AB2001" i="12" s="1"/>
  <c r="C1801" i="14" s="1"/>
  <c r="C1801" i="15" s="1"/>
  <c r="O2312" i="12"/>
  <c r="M2313" i="12"/>
  <c r="N2313" i="12" s="1"/>
  <c r="I1257" i="14"/>
  <c r="H1257" i="14"/>
  <c r="H1422" i="14"/>
  <c r="I1422" i="14"/>
  <c r="AA2689" i="12"/>
  <c r="F2456" i="14" s="1"/>
  <c r="H2689" i="12"/>
  <c r="F1423" i="14"/>
  <c r="Z1417" i="12"/>
  <c r="P1417" i="12"/>
  <c r="AC1417" i="12" s="1"/>
  <c r="K1258" i="14" s="1"/>
  <c r="D1258" i="15" s="1"/>
  <c r="F1418" i="12"/>
  <c r="E2224" i="14"/>
  <c r="N2224" i="14"/>
  <c r="E2455" i="14"/>
  <c r="N2455" i="14"/>
  <c r="P1591" i="12"/>
  <c r="AC1591" i="12" s="1"/>
  <c r="K1423" i="14" s="1"/>
  <c r="D1423" i="15" s="1"/>
  <c r="F1592" i="12"/>
  <c r="Z1591" i="12"/>
  <c r="AA2449" i="12"/>
  <c r="H2449" i="12"/>
  <c r="E1610" i="12"/>
  <c r="Y1609" i="12"/>
  <c r="G1287" i="12"/>
  <c r="B2338" i="14"/>
  <c r="B2337" i="15"/>
  <c r="E2047" i="12"/>
  <c r="G2047" i="12" s="1"/>
  <c r="Y2047" i="12" s="1"/>
  <c r="Y2046" i="12"/>
  <c r="E1288" i="12"/>
  <c r="E2735" i="12"/>
  <c r="Y2734" i="12"/>
  <c r="E1842" i="12"/>
  <c r="D1138" i="14"/>
  <c r="E1458" i="12"/>
  <c r="Y1457" i="12"/>
  <c r="D2050" i="14"/>
  <c r="B2570" i="14"/>
  <c r="B2569" i="15"/>
  <c r="D2269" i="14"/>
  <c r="L46" i="20"/>
  <c r="F46" i="20"/>
  <c r="D46" i="20"/>
  <c r="I46" i="20"/>
  <c r="N46" i="20"/>
  <c r="C46" i="20"/>
  <c r="E46" i="20"/>
  <c r="G46" i="20"/>
  <c r="J46" i="20"/>
  <c r="Y1841" i="12"/>
  <c r="G2264" i="12"/>
  <c r="G2494" i="12"/>
  <c r="A2576" i="14" l="1"/>
  <c r="J2575" i="14"/>
  <c r="C700" i="14"/>
  <c r="J2341" i="14"/>
  <c r="A2342" i="14"/>
  <c r="H700" i="14"/>
  <c r="I700" i="14"/>
  <c r="F701" i="14"/>
  <c r="Z1242" i="12"/>
  <c r="P1242" i="12"/>
  <c r="AC1242" i="12" s="1"/>
  <c r="K1094" i="14" s="1"/>
  <c r="D1094" i="15" s="1"/>
  <c r="F1243" i="12"/>
  <c r="AA1243" i="12" s="1"/>
  <c r="F1095" i="14" s="1"/>
  <c r="H1093" i="14"/>
  <c r="I1093" i="14"/>
  <c r="F805" i="12"/>
  <c r="H805" i="12" s="1"/>
  <c r="P804" i="12"/>
  <c r="AC804" i="12" s="1"/>
  <c r="K701" i="14" s="1"/>
  <c r="D701" i="15" s="1"/>
  <c r="Z804" i="12"/>
  <c r="AB804" i="12" s="1"/>
  <c r="C701" i="14" s="1"/>
  <c r="C701" i="15" s="1"/>
  <c r="AA2220" i="12"/>
  <c r="F2007" i="14" s="1"/>
  <c r="H2220" i="12"/>
  <c r="N2006" i="14"/>
  <c r="E2006" i="14"/>
  <c r="AB2219" i="12"/>
  <c r="C2006" i="14" s="1"/>
  <c r="C2006" i="15" s="1"/>
  <c r="AA1807" i="12"/>
  <c r="F1622" i="14" s="1"/>
  <c r="H1807" i="12"/>
  <c r="N1621" i="14"/>
  <c r="E1621" i="14"/>
  <c r="AB1806" i="12"/>
  <c r="C1621" i="14" s="1"/>
  <c r="C1621" i="15" s="1"/>
  <c r="O2544" i="12"/>
  <c r="M2545" i="12"/>
  <c r="N2545" i="12" s="1"/>
  <c r="AA2002" i="12"/>
  <c r="F1802" i="14" s="1"/>
  <c r="H2002" i="12"/>
  <c r="P1087" i="12"/>
  <c r="AC1087" i="12" s="1"/>
  <c r="K952" i="14" s="1"/>
  <c r="D952" i="15" s="1"/>
  <c r="F1088" i="12"/>
  <c r="Z1087" i="12"/>
  <c r="I951" i="14"/>
  <c r="H951" i="14"/>
  <c r="M2314" i="12"/>
  <c r="N2314" i="12" s="1"/>
  <c r="O2313" i="12"/>
  <c r="E1801" i="14"/>
  <c r="N1801" i="14"/>
  <c r="M2098" i="12"/>
  <c r="N2098" i="12" s="1"/>
  <c r="O2097" i="12"/>
  <c r="O2783" i="12"/>
  <c r="M2784" i="12"/>
  <c r="N2784" i="12" s="1"/>
  <c r="H2455" i="14"/>
  <c r="I2455" i="14"/>
  <c r="I2224" i="14"/>
  <c r="H2224" i="14"/>
  <c r="Z2449" i="12"/>
  <c r="AB2449" i="12" s="1"/>
  <c r="C2225" i="14" s="1"/>
  <c r="C2225" i="15" s="1"/>
  <c r="F2450" i="12"/>
  <c r="AA2450" i="12" s="1"/>
  <c r="P2449" i="12"/>
  <c r="AC2449" i="12" s="1"/>
  <c r="K2225" i="14" s="1"/>
  <c r="D2225" i="15" s="1"/>
  <c r="N1423" i="14"/>
  <c r="E1423" i="14"/>
  <c r="AA1418" i="12"/>
  <c r="F1259" i="14" s="1"/>
  <c r="H1418" i="12"/>
  <c r="N1258" i="14"/>
  <c r="E1258" i="14"/>
  <c r="AB1417" i="12"/>
  <c r="C1258" i="14" s="1"/>
  <c r="C1258" i="15" s="1"/>
  <c r="F2225" i="14"/>
  <c r="H1592" i="12"/>
  <c r="AA1592" i="12"/>
  <c r="P2689" i="12"/>
  <c r="AC2689" i="12" s="1"/>
  <c r="K2456" i="14" s="1"/>
  <c r="D2456" i="15" s="1"/>
  <c r="F2690" i="12"/>
  <c r="Z2689" i="12"/>
  <c r="AB1591" i="12"/>
  <c r="C1423" i="14" s="1"/>
  <c r="C1423" i="15" s="1"/>
  <c r="G1288" i="12"/>
  <c r="Y1288" i="12" s="1"/>
  <c r="D1140" i="14" s="1"/>
  <c r="Y1287" i="12"/>
  <c r="D1441" i="14"/>
  <c r="G1610" i="12"/>
  <c r="E2495" i="12"/>
  <c r="Y2494" i="12"/>
  <c r="E2265" i="12"/>
  <c r="Y2264" i="12"/>
  <c r="D2501" i="14"/>
  <c r="E2048" i="12"/>
  <c r="G1458" i="12"/>
  <c r="G1842" i="12"/>
  <c r="G2735" i="12"/>
  <c r="D1139" i="14"/>
  <c r="D1656" i="14"/>
  <c r="B2570" i="15"/>
  <c r="B2571" i="14"/>
  <c r="D1298" i="14"/>
  <c r="E1289" i="12"/>
  <c r="D1846" i="14"/>
  <c r="D1847" i="14"/>
  <c r="B2338" i="15"/>
  <c r="B2339" i="14"/>
  <c r="P805" i="12" l="1"/>
  <c r="AC805" i="12" s="1"/>
  <c r="K702" i="14" s="1"/>
  <c r="D702" i="15" s="1"/>
  <c r="Z805" i="12"/>
  <c r="C700" i="15"/>
  <c r="J2342" i="14"/>
  <c r="A2343" i="14"/>
  <c r="N1094" i="14"/>
  <c r="E1094" i="14"/>
  <c r="AB1242" i="12"/>
  <c r="C1094" i="14" s="1"/>
  <c r="C1094" i="15" s="1"/>
  <c r="J2576" i="14"/>
  <c r="A2577" i="14"/>
  <c r="N701" i="14"/>
  <c r="E701" i="14"/>
  <c r="F806" i="12"/>
  <c r="AA805" i="12"/>
  <c r="H1243" i="12"/>
  <c r="H2006" i="14"/>
  <c r="I2006" i="14"/>
  <c r="F2221" i="12"/>
  <c r="Z2220" i="12"/>
  <c r="P2220" i="12"/>
  <c r="AC2220" i="12" s="1"/>
  <c r="K2007" i="14" s="1"/>
  <c r="D2007" i="15" s="1"/>
  <c r="H1621" i="14"/>
  <c r="I1621" i="14"/>
  <c r="P1807" i="12"/>
  <c r="AC1807" i="12" s="1"/>
  <c r="K1622" i="14" s="1"/>
  <c r="D1622" i="15" s="1"/>
  <c r="Z1807" i="12"/>
  <c r="F1808" i="12"/>
  <c r="E952" i="14"/>
  <c r="N952" i="14"/>
  <c r="AB1087" i="12"/>
  <c r="C952" i="14" s="1"/>
  <c r="C952" i="15" s="1"/>
  <c r="M2785" i="12"/>
  <c r="N2785" i="12" s="1"/>
  <c r="O2784" i="12"/>
  <c r="M2099" i="12"/>
  <c r="O2098" i="12"/>
  <c r="I1801" i="14"/>
  <c r="H1801" i="14"/>
  <c r="M2315" i="12"/>
  <c r="N2315" i="12" s="1"/>
  <c r="O2314" i="12"/>
  <c r="AA1088" i="12"/>
  <c r="F953" i="14" s="1"/>
  <c r="H1088" i="12"/>
  <c r="Z2002" i="12"/>
  <c r="P2002" i="12"/>
  <c r="AC2002" i="12" s="1"/>
  <c r="K1802" i="14" s="1"/>
  <c r="D1802" i="15" s="1"/>
  <c r="F2003" i="12"/>
  <c r="M2546" i="12"/>
  <c r="N2546" i="12" s="1"/>
  <c r="O2545" i="12"/>
  <c r="H1258" i="14"/>
  <c r="I1258" i="14"/>
  <c r="I1423" i="14"/>
  <c r="H1423" i="14"/>
  <c r="H2690" i="12"/>
  <c r="AA2690" i="12"/>
  <c r="F1593" i="12"/>
  <c r="Z1592" i="12"/>
  <c r="P1592" i="12"/>
  <c r="AC1592" i="12" s="1"/>
  <c r="K1424" i="14" s="1"/>
  <c r="D1424" i="15" s="1"/>
  <c r="Z1418" i="12"/>
  <c r="P1418" i="12"/>
  <c r="AC1418" i="12" s="1"/>
  <c r="K1259" i="14" s="1"/>
  <c r="D1259" i="15" s="1"/>
  <c r="F1419" i="12"/>
  <c r="F2226" i="14"/>
  <c r="H2450" i="12"/>
  <c r="N2456" i="14"/>
  <c r="E2456" i="14"/>
  <c r="AB2689" i="12"/>
  <c r="C2456" i="14" s="1"/>
  <c r="C2456" i="15" s="1"/>
  <c r="AB1592" i="12"/>
  <c r="C1424" i="14" s="1"/>
  <c r="C1424" i="15" s="1"/>
  <c r="F1424" i="14"/>
  <c r="E2225" i="14"/>
  <c r="N2225" i="14"/>
  <c r="G2495" i="12"/>
  <c r="E2496" i="12" s="1"/>
  <c r="G2265" i="12"/>
  <c r="E2266" i="12" s="1"/>
  <c r="E1611" i="12"/>
  <c r="Y1610" i="12"/>
  <c r="B2571" i="15"/>
  <c r="B2572" i="14"/>
  <c r="E1843" i="12"/>
  <c r="Y1842" i="12"/>
  <c r="B2340" i="14"/>
  <c r="B2339" i="15"/>
  <c r="E2736" i="12"/>
  <c r="Y2735" i="12"/>
  <c r="E1459" i="12"/>
  <c r="Y1458" i="12"/>
  <c r="D2051" i="14"/>
  <c r="D2270" i="14"/>
  <c r="G1289" i="12"/>
  <c r="G2048" i="12"/>
  <c r="AA806" i="12" l="1"/>
  <c r="K8" i="6" s="1"/>
  <c r="K10" i="6" s="1"/>
  <c r="K19" i="6" s="1"/>
  <c r="F702" i="14"/>
  <c r="AB805" i="12"/>
  <c r="A2578" i="14"/>
  <c r="J2577" i="14"/>
  <c r="I1094" i="14"/>
  <c r="H1094" i="14"/>
  <c r="Y2495" i="12"/>
  <c r="D2271" i="14" s="1"/>
  <c r="L807" i="12"/>
  <c r="L808" i="12" s="1"/>
  <c r="E807" i="12"/>
  <c r="Y2265" i="12"/>
  <c r="I701" i="14"/>
  <c r="H701" i="14"/>
  <c r="A2344" i="14"/>
  <c r="J2343" i="14"/>
  <c r="N702" i="14"/>
  <c r="N703" i="14" s="1"/>
  <c r="Z806" i="12"/>
  <c r="E702" i="14"/>
  <c r="F1244" i="12"/>
  <c r="P1243" i="12"/>
  <c r="AC1243" i="12" s="1"/>
  <c r="K1095" i="14" s="1"/>
  <c r="D1095" i="15" s="1"/>
  <c r="Z1243" i="12"/>
  <c r="H2221" i="12"/>
  <c r="AA2221" i="12"/>
  <c r="F2008" i="14" s="1"/>
  <c r="N2007" i="14"/>
  <c r="E2007" i="14"/>
  <c r="AB2220" i="12"/>
  <c r="C2007" i="14" s="1"/>
  <c r="C2007" i="15" s="1"/>
  <c r="H1808" i="12"/>
  <c r="AA1808" i="12"/>
  <c r="F1623" i="14" s="1"/>
  <c r="AB1807" i="12"/>
  <c r="C1622" i="14" s="1"/>
  <c r="C1622" i="15" s="1"/>
  <c r="N1622" i="14"/>
  <c r="E1622" i="14"/>
  <c r="H2003" i="12"/>
  <c r="AA2003" i="12"/>
  <c r="F1803" i="14" s="1"/>
  <c r="E1802" i="14"/>
  <c r="N1802" i="14"/>
  <c r="AB2002" i="12"/>
  <c r="C1802" i="14" s="1"/>
  <c r="C1802" i="15" s="1"/>
  <c r="I952" i="14"/>
  <c r="H952" i="14"/>
  <c r="M2547" i="12"/>
  <c r="N2547" i="12" s="1"/>
  <c r="O2546" i="12"/>
  <c r="F1089" i="12"/>
  <c r="Z1088" i="12"/>
  <c r="P1088" i="12"/>
  <c r="AC1088" i="12" s="1"/>
  <c r="K953" i="14" s="1"/>
  <c r="D953" i="15" s="1"/>
  <c r="O2315" i="12"/>
  <c r="M2316" i="12"/>
  <c r="N2316" i="12" s="1"/>
  <c r="M2100" i="12"/>
  <c r="N2099" i="12"/>
  <c r="O2099" i="12" s="1"/>
  <c r="M2786" i="12"/>
  <c r="N2786" i="12" s="1"/>
  <c r="O2785" i="12"/>
  <c r="I2225" i="14"/>
  <c r="H2225" i="14"/>
  <c r="I2456" i="14"/>
  <c r="H2456" i="14"/>
  <c r="H1593" i="12"/>
  <c r="AA1593" i="12"/>
  <c r="F2691" i="12"/>
  <c r="Z2690" i="12"/>
  <c r="AB2690" i="12" s="1"/>
  <c r="C2457" i="14" s="1"/>
  <c r="C2457" i="15" s="1"/>
  <c r="P2690" i="12"/>
  <c r="AC2690" i="12" s="1"/>
  <c r="K2457" i="14" s="1"/>
  <c r="D2457" i="15" s="1"/>
  <c r="P2450" i="12"/>
  <c r="AC2450" i="12" s="1"/>
  <c r="K2226" i="14" s="1"/>
  <c r="D2226" i="15" s="1"/>
  <c r="Z2450" i="12"/>
  <c r="F2451" i="12"/>
  <c r="AA2451" i="12" s="1"/>
  <c r="F2227" i="14" s="1"/>
  <c r="AA1419" i="12"/>
  <c r="H1419" i="12"/>
  <c r="N1259" i="14"/>
  <c r="AB1418" i="12"/>
  <c r="C1259" i="14" s="1"/>
  <c r="C1259" i="15" s="1"/>
  <c r="E1259" i="14"/>
  <c r="N1424" i="14"/>
  <c r="E1424" i="14"/>
  <c r="F2457" i="14"/>
  <c r="D1442" i="14"/>
  <c r="G1611" i="12"/>
  <c r="G1459" i="12"/>
  <c r="E1460" i="12" s="1"/>
  <c r="E2049" i="12"/>
  <c r="Y2048" i="12"/>
  <c r="D1299" i="14"/>
  <c r="D2502" i="14"/>
  <c r="B2340" i="15"/>
  <c r="B2341" i="14"/>
  <c r="D1657" i="14"/>
  <c r="B2572" i="15"/>
  <c r="B2573" i="14"/>
  <c r="G2496" i="12"/>
  <c r="G2266" i="12"/>
  <c r="G1843" i="12"/>
  <c r="D2052" i="14"/>
  <c r="E1290" i="12"/>
  <c r="Y1289" i="12"/>
  <c r="G2736" i="12"/>
  <c r="H1244" i="12" l="1"/>
  <c r="AA1244" i="12"/>
  <c r="F1096" i="14" s="1"/>
  <c r="C702" i="14"/>
  <c r="AB806" i="12"/>
  <c r="E703" i="14"/>
  <c r="H702" i="14"/>
  <c r="I702" i="14"/>
  <c r="J2344" i="14"/>
  <c r="A2345" i="14"/>
  <c r="G702" i="14"/>
  <c r="G618" i="14"/>
  <c r="G617" i="14"/>
  <c r="G644" i="14"/>
  <c r="G625" i="14"/>
  <c r="G589" i="14"/>
  <c r="G616" i="14"/>
  <c r="G648" i="14"/>
  <c r="G691" i="14"/>
  <c r="G650" i="14"/>
  <c r="G664" i="14"/>
  <c r="G670" i="14"/>
  <c r="G637" i="14"/>
  <c r="G687" i="14"/>
  <c r="G676" i="14"/>
  <c r="G609" i="14"/>
  <c r="G652" i="14"/>
  <c r="G677" i="14"/>
  <c r="G602" i="14"/>
  <c r="G622" i="14"/>
  <c r="G682" i="14"/>
  <c r="G640" i="14"/>
  <c r="G599" i="14"/>
  <c r="G627" i="14"/>
  <c r="G696" i="14"/>
  <c r="G629" i="14"/>
  <c r="G630" i="14"/>
  <c r="G583" i="14"/>
  <c r="G654" i="14"/>
  <c r="G643" i="14"/>
  <c r="G639" i="14"/>
  <c r="G624" i="14"/>
  <c r="G634" i="14"/>
  <c r="G672" i="14"/>
  <c r="G660" i="14"/>
  <c r="G605" i="14"/>
  <c r="G603" i="14"/>
  <c r="G584" i="14"/>
  <c r="G688" i="14"/>
  <c r="G649" i="14"/>
  <c r="G598" i="14"/>
  <c r="G611" i="14"/>
  <c r="G619" i="14"/>
  <c r="G633" i="14"/>
  <c r="G613" i="14"/>
  <c r="H38" i="20" s="1"/>
  <c r="G690" i="14"/>
  <c r="G665" i="14"/>
  <c r="G606" i="14"/>
  <c r="G635" i="14"/>
  <c r="G623" i="14"/>
  <c r="G666" i="14"/>
  <c r="G685" i="14"/>
  <c r="G656" i="14"/>
  <c r="G669" i="14"/>
  <c r="G620" i="14"/>
  <c r="G604" i="14"/>
  <c r="G641" i="14"/>
  <c r="G612" i="14"/>
  <c r="G614" i="14"/>
  <c r="G674" i="14"/>
  <c r="G600" i="14"/>
  <c r="G645" i="14"/>
  <c r="G668" i="14"/>
  <c r="G638" i="14"/>
  <c r="G601" i="14"/>
  <c r="G628" i="14"/>
  <c r="G679" i="14"/>
  <c r="G671" i="14"/>
  <c r="G658" i="14"/>
  <c r="G659" i="14"/>
  <c r="G667" i="14"/>
  <c r="G693" i="14"/>
  <c r="G621" i="14"/>
  <c r="G615" i="14"/>
  <c r="G657" i="14"/>
  <c r="G673" i="14"/>
  <c r="G695" i="14"/>
  <c r="G686" i="14"/>
  <c r="G591" i="14"/>
  <c r="G585" i="14"/>
  <c r="G692" i="14"/>
  <c r="G663" i="14"/>
  <c r="G694" i="14"/>
  <c r="G646" i="14"/>
  <c r="G594" i="14"/>
  <c r="G588" i="14"/>
  <c r="G675" i="14"/>
  <c r="G678" i="14"/>
  <c r="G596" i="14"/>
  <c r="G655" i="14"/>
  <c r="G683" i="14"/>
  <c r="G590" i="14"/>
  <c r="G684" i="14"/>
  <c r="G608" i="14"/>
  <c r="G610" i="14"/>
  <c r="G647" i="14"/>
  <c r="G631" i="14"/>
  <c r="G592" i="14"/>
  <c r="G595" i="14"/>
  <c r="G662" i="14"/>
  <c r="G626" i="14"/>
  <c r="G607" i="14"/>
  <c r="G651" i="14"/>
  <c r="G632" i="14"/>
  <c r="F703" i="14"/>
  <c r="G586" i="14"/>
  <c r="G642" i="14"/>
  <c r="G661" i="14"/>
  <c r="G681" i="14"/>
  <c r="G587" i="14"/>
  <c r="G636" i="14"/>
  <c r="G593" i="14"/>
  <c r="G597" i="14"/>
  <c r="G653" i="14"/>
  <c r="G689" i="14"/>
  <c r="G680" i="14"/>
  <c r="G697" i="14"/>
  <c r="G701" i="14"/>
  <c r="G699" i="14"/>
  <c r="G698" i="14"/>
  <c r="G700" i="14"/>
  <c r="A2579" i="14"/>
  <c r="J2578" i="14"/>
  <c r="E1095" i="14"/>
  <c r="N1095" i="14"/>
  <c r="AB1243" i="12"/>
  <c r="C1095" i="14" s="1"/>
  <c r="C1095" i="15" s="1"/>
  <c r="F2222" i="12"/>
  <c r="Z2221" i="12"/>
  <c r="P2221" i="12"/>
  <c r="AC2221" i="12" s="1"/>
  <c r="K2008" i="14" s="1"/>
  <c r="D2008" i="15" s="1"/>
  <c r="H2007" i="14"/>
  <c r="I2007" i="14"/>
  <c r="H1622" i="14"/>
  <c r="I1622" i="14"/>
  <c r="P1808" i="12"/>
  <c r="AC1808" i="12" s="1"/>
  <c r="K1623" i="14" s="1"/>
  <c r="D1623" i="15" s="1"/>
  <c r="Z1808" i="12"/>
  <c r="F1809" i="12"/>
  <c r="M2787" i="12"/>
  <c r="N2787" i="12" s="1"/>
  <c r="O2786" i="12"/>
  <c r="E953" i="14"/>
  <c r="N953" i="14"/>
  <c r="AB1088" i="12"/>
  <c r="C953" i="14" s="1"/>
  <c r="C953" i="15" s="1"/>
  <c r="H1802" i="14"/>
  <c r="I1802" i="14"/>
  <c r="F2004" i="12"/>
  <c r="Z2003" i="12"/>
  <c r="P2003" i="12"/>
  <c r="AC2003" i="12" s="1"/>
  <c r="K1803" i="14" s="1"/>
  <c r="D1803" i="15" s="1"/>
  <c r="M2317" i="12"/>
  <c r="N2317" i="12" s="1"/>
  <c r="O2316" i="12"/>
  <c r="AA1089" i="12"/>
  <c r="H1089" i="12"/>
  <c r="M2548" i="12"/>
  <c r="N2548" i="12" s="1"/>
  <c r="O2547" i="12"/>
  <c r="H1424" i="14"/>
  <c r="I1424" i="14"/>
  <c r="I1259" i="14"/>
  <c r="H1259" i="14"/>
  <c r="F1420" i="12"/>
  <c r="AA1420" i="12" s="1"/>
  <c r="Z1419" i="12"/>
  <c r="AB1419" i="12" s="1"/>
  <c r="C1260" i="14" s="1"/>
  <c r="C1260" i="15" s="1"/>
  <c r="P1419" i="12"/>
  <c r="AC1419" i="12" s="1"/>
  <c r="K1260" i="14" s="1"/>
  <c r="D1260" i="15" s="1"/>
  <c r="N2226" i="14"/>
  <c r="E2226" i="14"/>
  <c r="AB2450" i="12"/>
  <c r="C2226" i="14" s="1"/>
  <c r="C2226" i="15" s="1"/>
  <c r="N2457" i="14"/>
  <c r="E2457" i="14"/>
  <c r="F1425" i="14"/>
  <c r="H2451" i="12"/>
  <c r="F1260" i="14"/>
  <c r="H2691" i="12"/>
  <c r="AA2691" i="12"/>
  <c r="F2458" i="14" s="1"/>
  <c r="Z1593" i="12"/>
  <c r="AB1593" i="12" s="1"/>
  <c r="C1425" i="14" s="1"/>
  <c r="C1425" i="15" s="1"/>
  <c r="P1593" i="12"/>
  <c r="AC1593" i="12" s="1"/>
  <c r="K1425" i="14" s="1"/>
  <c r="D1425" i="15" s="1"/>
  <c r="F1594" i="12"/>
  <c r="Y1459" i="12"/>
  <c r="D1300" i="14" s="1"/>
  <c r="E1612" i="12"/>
  <c r="Y1611" i="12"/>
  <c r="G1460" i="12"/>
  <c r="Y1460" i="12" s="1"/>
  <c r="D1301" i="14" s="1"/>
  <c r="E2737" i="12"/>
  <c r="G2737" i="12" s="1"/>
  <c r="Y2737" i="12" s="1"/>
  <c r="Y2736" i="12"/>
  <c r="D1141" i="14"/>
  <c r="E1844" i="12"/>
  <c r="Y1843" i="12"/>
  <c r="E2267" i="12"/>
  <c r="Y2266" i="12"/>
  <c r="B2341" i="15"/>
  <c r="B2342" i="14"/>
  <c r="D1848" i="14"/>
  <c r="E2497" i="12"/>
  <c r="Y2496" i="12"/>
  <c r="B2573" i="15"/>
  <c r="B2574" i="14"/>
  <c r="G1290" i="12"/>
  <c r="G2049" i="12"/>
  <c r="J2579" i="14" l="1"/>
  <c r="A2580" i="14"/>
  <c r="C702" i="15"/>
  <c r="C703" i="14"/>
  <c r="C703" i="15" s="1"/>
  <c r="H1095" i="14"/>
  <c r="I1095" i="14"/>
  <c r="J2345" i="14"/>
  <c r="A2346" i="14"/>
  <c r="P1244" i="12"/>
  <c r="AC1244" i="12" s="1"/>
  <c r="K1096" i="14" s="1"/>
  <c r="D1096" i="15" s="1"/>
  <c r="Z1244" i="12"/>
  <c r="F1245" i="12"/>
  <c r="AA2222" i="12"/>
  <c r="F2009" i="14" s="1"/>
  <c r="H2222" i="12"/>
  <c r="N2008" i="14"/>
  <c r="AB2221" i="12"/>
  <c r="C2008" i="14" s="1"/>
  <c r="C2008" i="15" s="1"/>
  <c r="E2008" i="14"/>
  <c r="AA1809" i="12"/>
  <c r="F1624" i="14" s="1"/>
  <c r="H1809" i="12"/>
  <c r="N1623" i="14"/>
  <c r="E1623" i="14"/>
  <c r="AB1808" i="12"/>
  <c r="C1623" i="14" s="1"/>
  <c r="C1623" i="15" s="1"/>
  <c r="M2549" i="12"/>
  <c r="N2549" i="12" s="1"/>
  <c r="O2548" i="12"/>
  <c r="Z1089" i="12"/>
  <c r="AB1089" i="12" s="1"/>
  <c r="C954" i="14" s="1"/>
  <c r="C954" i="15" s="1"/>
  <c r="P1089" i="12"/>
  <c r="AC1089" i="12" s="1"/>
  <c r="K954" i="14" s="1"/>
  <c r="D954" i="15" s="1"/>
  <c r="F1090" i="12"/>
  <c r="AA1090" i="12" s="1"/>
  <c r="H1090" i="12"/>
  <c r="AA2004" i="12"/>
  <c r="F1804" i="14" s="1"/>
  <c r="H2004" i="12"/>
  <c r="I953" i="14"/>
  <c r="H953" i="14"/>
  <c r="M2788" i="12"/>
  <c r="N2788" i="12" s="1"/>
  <c r="O2787" i="12"/>
  <c r="F954" i="14"/>
  <c r="M2318" i="12"/>
  <c r="N2318" i="12" s="1"/>
  <c r="O2317" i="12"/>
  <c r="AB2003" i="12"/>
  <c r="C1803" i="14" s="1"/>
  <c r="C1803" i="15" s="1"/>
  <c r="E1803" i="14"/>
  <c r="N1803" i="14"/>
  <c r="H1420" i="12"/>
  <c r="I2226" i="14"/>
  <c r="H2226" i="14"/>
  <c r="I2457" i="14"/>
  <c r="H2457" i="14"/>
  <c r="F2452" i="12"/>
  <c r="AA2452" i="12" s="1"/>
  <c r="Z2451" i="12"/>
  <c r="P2451" i="12"/>
  <c r="AC2451" i="12" s="1"/>
  <c r="K2227" i="14" s="1"/>
  <c r="D2227" i="15" s="1"/>
  <c r="F1261" i="14"/>
  <c r="H1594" i="12"/>
  <c r="AA1594" i="12"/>
  <c r="N1425" i="14"/>
  <c r="E1425" i="14"/>
  <c r="F2692" i="12"/>
  <c r="Z2691" i="12"/>
  <c r="P2691" i="12"/>
  <c r="AC2691" i="12" s="1"/>
  <c r="K2458" i="14" s="1"/>
  <c r="D2458" i="15" s="1"/>
  <c r="P1420" i="12"/>
  <c r="AC1420" i="12" s="1"/>
  <c r="K1261" i="14" s="1"/>
  <c r="D1261" i="15" s="1"/>
  <c r="F1421" i="12"/>
  <c r="Z1420" i="12"/>
  <c r="E1260" i="14"/>
  <c r="N1260" i="14"/>
  <c r="E1461" i="12"/>
  <c r="G1461" i="12" s="1"/>
  <c r="Y1461" i="12" s="1"/>
  <c r="G2497" i="12"/>
  <c r="E2498" i="12" s="1"/>
  <c r="G1844" i="12"/>
  <c r="Y1844" i="12" s="1"/>
  <c r="D1659" i="14" s="1"/>
  <c r="D1443" i="14"/>
  <c r="G1612" i="12"/>
  <c r="B2574" i="15"/>
  <c r="B2575" i="14"/>
  <c r="D2503" i="14"/>
  <c r="D2504" i="14"/>
  <c r="E1291" i="12"/>
  <c r="G1291" i="12" s="1"/>
  <c r="Y1291" i="12" s="1"/>
  <c r="Y1290" i="12"/>
  <c r="E2050" i="12"/>
  <c r="Y2049" i="12"/>
  <c r="D2272" i="14"/>
  <c r="B2342" i="15"/>
  <c r="B2343" i="14"/>
  <c r="D2053" i="14"/>
  <c r="D1658" i="14"/>
  <c r="E2738" i="12"/>
  <c r="G2267" i="12"/>
  <c r="AA1245" i="12" l="1"/>
  <c r="F1097" i="14" s="1"/>
  <c r="H1245" i="12"/>
  <c r="A2347" i="14"/>
  <c r="J2346" i="14"/>
  <c r="E1096" i="14"/>
  <c r="AB1244" i="12"/>
  <c r="C1096" i="14" s="1"/>
  <c r="C1096" i="15" s="1"/>
  <c r="N1096" i="14"/>
  <c r="J2580" i="14"/>
  <c r="A2581" i="14"/>
  <c r="I2008" i="14"/>
  <c r="H2008" i="14"/>
  <c r="P2222" i="12"/>
  <c r="AC2222" i="12" s="1"/>
  <c r="K2009" i="14" s="1"/>
  <c r="D2009" i="15" s="1"/>
  <c r="F2223" i="12"/>
  <c r="Z2222" i="12"/>
  <c r="I1623" i="14"/>
  <c r="H1623" i="14"/>
  <c r="F1810" i="12"/>
  <c r="P1809" i="12"/>
  <c r="AC1809" i="12" s="1"/>
  <c r="K1624" i="14" s="1"/>
  <c r="D1624" i="15" s="1"/>
  <c r="Z1809" i="12"/>
  <c r="O2788" i="12"/>
  <c r="M2789" i="12"/>
  <c r="N2789" i="12" s="1"/>
  <c r="O2318" i="12"/>
  <c r="M2319" i="12"/>
  <c r="N2319" i="12" s="1"/>
  <c r="F955" i="14"/>
  <c r="E954" i="14"/>
  <c r="N954" i="14"/>
  <c r="M2550" i="12"/>
  <c r="N2550" i="12" s="1"/>
  <c r="O2549" i="12"/>
  <c r="I1803" i="14"/>
  <c r="H1803" i="14"/>
  <c r="F2005" i="12"/>
  <c r="Z2004" i="12"/>
  <c r="P2004" i="12"/>
  <c r="AC2004" i="12" s="1"/>
  <c r="K1804" i="14" s="1"/>
  <c r="D1804" i="15" s="1"/>
  <c r="F1091" i="12"/>
  <c r="Z1090" i="12"/>
  <c r="P1090" i="12"/>
  <c r="AC1090" i="12" s="1"/>
  <c r="K955" i="14" s="1"/>
  <c r="D955" i="15" s="1"/>
  <c r="E1462" i="12"/>
  <c r="Y2497" i="12"/>
  <c r="H2452" i="12"/>
  <c r="F2453" i="12" s="1"/>
  <c r="H1425" i="14"/>
  <c r="I1425" i="14"/>
  <c r="I1260" i="14"/>
  <c r="H1260" i="14"/>
  <c r="N1261" i="14"/>
  <c r="E1261" i="14"/>
  <c r="N2458" i="14"/>
  <c r="E2458" i="14"/>
  <c r="AB2691" i="12"/>
  <c r="C2458" i="14" s="1"/>
  <c r="C2458" i="15" s="1"/>
  <c r="F1426" i="14"/>
  <c r="F2228" i="14"/>
  <c r="AB1420" i="12"/>
  <c r="C1261" i="14" s="1"/>
  <c r="C1261" i="15" s="1"/>
  <c r="H1421" i="12"/>
  <c r="AA1421" i="12"/>
  <c r="AA2692" i="12"/>
  <c r="F2459" i="14" s="1"/>
  <c r="H2692" i="12"/>
  <c r="F1595" i="12"/>
  <c r="Z1594" i="12"/>
  <c r="P1594" i="12"/>
  <c r="AC1594" i="12" s="1"/>
  <c r="K1426" i="14" s="1"/>
  <c r="D1426" i="15" s="1"/>
  <c r="P2452" i="12"/>
  <c r="AC2452" i="12" s="1"/>
  <c r="K2228" i="14" s="1"/>
  <c r="D2228" i="15" s="1"/>
  <c r="N2227" i="14"/>
  <c r="AB2451" i="12"/>
  <c r="C2227" i="14" s="1"/>
  <c r="C2227" i="15" s="1"/>
  <c r="E2227" i="14"/>
  <c r="G2738" i="12"/>
  <c r="E1845" i="12"/>
  <c r="G1845" i="12" s="1"/>
  <c r="G2050" i="12"/>
  <c r="Y2050" i="12" s="1"/>
  <c r="E1613" i="12"/>
  <c r="Y1612" i="12"/>
  <c r="G1462" i="12"/>
  <c r="E1463" i="12" s="1"/>
  <c r="D1143" i="14"/>
  <c r="Y1292" i="12"/>
  <c r="B2343" i="15"/>
  <c r="B2344" i="14"/>
  <c r="D1850" i="14"/>
  <c r="E1292" i="12"/>
  <c r="B2575" i="15"/>
  <c r="B2576" i="14"/>
  <c r="E2268" i="12"/>
  <c r="Y2267" i="12"/>
  <c r="D2273" i="14"/>
  <c r="E2739" i="12"/>
  <c r="D1302" i="14"/>
  <c r="D1849" i="14"/>
  <c r="D1142" i="14"/>
  <c r="Y2738" i="12"/>
  <c r="G2498" i="12"/>
  <c r="J2347" i="14" l="1"/>
  <c r="A2348" i="14"/>
  <c r="P1245" i="12"/>
  <c r="AC1245" i="12" s="1"/>
  <c r="K1097" i="14" s="1"/>
  <c r="D1097" i="15" s="1"/>
  <c r="F1246" i="12"/>
  <c r="Z1245" i="12"/>
  <c r="Z2452" i="12"/>
  <c r="A2582" i="14"/>
  <c r="J2581" i="14"/>
  <c r="I1096" i="14"/>
  <c r="H1096" i="14"/>
  <c r="AB2222" i="12"/>
  <c r="C2009" i="14" s="1"/>
  <c r="C2009" i="15" s="1"/>
  <c r="N2009" i="14"/>
  <c r="E2009" i="14"/>
  <c r="H2223" i="12"/>
  <c r="AA2223" i="12"/>
  <c r="E1624" i="14"/>
  <c r="N1624" i="14"/>
  <c r="AB1809" i="12"/>
  <c r="C1624" i="14" s="1"/>
  <c r="C1624" i="15" s="1"/>
  <c r="H1810" i="12"/>
  <c r="AA1810" i="12"/>
  <c r="E2051" i="12"/>
  <c r="E955" i="14"/>
  <c r="N955" i="14"/>
  <c r="AA2005" i="12"/>
  <c r="H2005" i="12"/>
  <c r="M2551" i="12"/>
  <c r="N2551" i="12" s="1"/>
  <c r="O2550" i="12"/>
  <c r="I954" i="14"/>
  <c r="H954" i="14"/>
  <c r="AB1090" i="12"/>
  <c r="C955" i="14" s="1"/>
  <c r="C955" i="15" s="1"/>
  <c r="AA1091" i="12"/>
  <c r="H1091" i="12"/>
  <c r="N1804" i="14"/>
  <c r="AB2004" i="12"/>
  <c r="C1804" i="14" s="1"/>
  <c r="C1804" i="15" s="1"/>
  <c r="E1804" i="14"/>
  <c r="O2319" i="12"/>
  <c r="M2320" i="12"/>
  <c r="N2320" i="12" s="1"/>
  <c r="O2789" i="12"/>
  <c r="M2790" i="12"/>
  <c r="N2790" i="12" s="1"/>
  <c r="Y1462" i="12"/>
  <c r="G2051" i="12"/>
  <c r="Y2051" i="12" s="1"/>
  <c r="D1851" i="14" s="1"/>
  <c r="I2458" i="14"/>
  <c r="H2458" i="14"/>
  <c r="H1261" i="14"/>
  <c r="I1261" i="14"/>
  <c r="I2227" i="14"/>
  <c r="H2227" i="14"/>
  <c r="AA2453" i="12"/>
  <c r="H2453" i="12"/>
  <c r="H1595" i="12"/>
  <c r="AA1595" i="12"/>
  <c r="F1422" i="12"/>
  <c r="Z1421" i="12"/>
  <c r="P1421" i="12"/>
  <c r="AC1421" i="12" s="1"/>
  <c r="K1262" i="14" s="1"/>
  <c r="D1262" i="15" s="1"/>
  <c r="E2228" i="14"/>
  <c r="N2228" i="14"/>
  <c r="N1426" i="14"/>
  <c r="E1426" i="14"/>
  <c r="P2692" i="12"/>
  <c r="AC2692" i="12" s="1"/>
  <c r="K2459" i="14" s="1"/>
  <c r="D2459" i="15" s="1"/>
  <c r="F2693" i="12"/>
  <c r="Z2692" i="12"/>
  <c r="F1262" i="14"/>
  <c r="AB1421" i="12"/>
  <c r="C1262" i="14" s="1"/>
  <c r="C1262" i="15" s="1"/>
  <c r="AB2452" i="12"/>
  <c r="C2228" i="14" s="1"/>
  <c r="C2228" i="15" s="1"/>
  <c r="AB1594" i="12"/>
  <c r="C1426" i="14" s="1"/>
  <c r="C1426" i="15" s="1"/>
  <c r="Y1845" i="12"/>
  <c r="D1660" i="14" s="1"/>
  <c r="E1846" i="12"/>
  <c r="G1846" i="12" s="1"/>
  <c r="G2739" i="12"/>
  <c r="Y2739" i="12" s="1"/>
  <c r="D2506" i="14" s="1"/>
  <c r="G1613" i="12"/>
  <c r="D1444" i="14"/>
  <c r="E2499" i="12"/>
  <c r="Y2498" i="12"/>
  <c r="D1303" i="14"/>
  <c r="D2505" i="14"/>
  <c r="E2052" i="12"/>
  <c r="B2345" i="14"/>
  <c r="B2344" i="15"/>
  <c r="G2268" i="12"/>
  <c r="E2740" i="12"/>
  <c r="D2054" i="14"/>
  <c r="B2576" i="15"/>
  <c r="B2577" i="14"/>
  <c r="G1463" i="12"/>
  <c r="D1144" i="14"/>
  <c r="H1246" i="12" l="1"/>
  <c r="AA1246" i="12"/>
  <c r="F1098" i="14" s="1"/>
  <c r="A2583" i="14"/>
  <c r="J2582" i="14"/>
  <c r="J2348" i="14"/>
  <c r="A2349" i="14"/>
  <c r="J2349" i="14" s="1"/>
  <c r="AB1245" i="12"/>
  <c r="C1097" i="14" s="1"/>
  <c r="C1097" i="15" s="1"/>
  <c r="E1097" i="14"/>
  <c r="N1097" i="14"/>
  <c r="F2010" i="14"/>
  <c r="I2009" i="14"/>
  <c r="H2009" i="14"/>
  <c r="Z2223" i="12"/>
  <c r="P2223" i="12"/>
  <c r="AC2223" i="12" s="1"/>
  <c r="K2010" i="14" s="1"/>
  <c r="D2010" i="15" s="1"/>
  <c r="F2224" i="12"/>
  <c r="F1625" i="14"/>
  <c r="H1624" i="14"/>
  <c r="I1624" i="14"/>
  <c r="Z1810" i="12"/>
  <c r="F1811" i="12"/>
  <c r="P1810" i="12"/>
  <c r="AC1810" i="12" s="1"/>
  <c r="K1625" i="14" s="1"/>
  <c r="D1625" i="15" s="1"/>
  <c r="Z1091" i="12"/>
  <c r="P1091" i="12"/>
  <c r="AC1091" i="12" s="1"/>
  <c r="K956" i="14" s="1"/>
  <c r="D956" i="15" s="1"/>
  <c r="F1092" i="12"/>
  <c r="M2552" i="12"/>
  <c r="N2552" i="12" s="1"/>
  <c r="O2551" i="12"/>
  <c r="F1805" i="14"/>
  <c r="H955" i="14"/>
  <c r="I955" i="14"/>
  <c r="O2790" i="12"/>
  <c r="M2791" i="12"/>
  <c r="N2791" i="12" s="1"/>
  <c r="O2320" i="12"/>
  <c r="M2321" i="12"/>
  <c r="N2321" i="12" s="1"/>
  <c r="I1804" i="14"/>
  <c r="H1804" i="14"/>
  <c r="AB1091" i="12"/>
  <c r="C956" i="14" s="1"/>
  <c r="C956" i="15" s="1"/>
  <c r="F956" i="14"/>
  <c r="P2005" i="12"/>
  <c r="AC2005" i="12" s="1"/>
  <c r="K1805" i="14" s="1"/>
  <c r="D1805" i="15" s="1"/>
  <c r="F2006" i="12"/>
  <c r="Z2005" i="12"/>
  <c r="I1426" i="14"/>
  <c r="H1426" i="14"/>
  <c r="I2228" i="14"/>
  <c r="H2228" i="14"/>
  <c r="N2459" i="14"/>
  <c r="E2459" i="14"/>
  <c r="AB2692" i="12"/>
  <c r="C2459" i="14" s="1"/>
  <c r="C2459" i="15" s="1"/>
  <c r="N1262" i="14"/>
  <c r="E1262" i="14"/>
  <c r="F1596" i="12"/>
  <c r="Z1595" i="12"/>
  <c r="P1595" i="12"/>
  <c r="AC1595" i="12" s="1"/>
  <c r="K1427" i="14" s="1"/>
  <c r="D1427" i="15" s="1"/>
  <c r="F2229" i="14"/>
  <c r="H2693" i="12"/>
  <c r="AA2693" i="12"/>
  <c r="F2460" i="14" s="1"/>
  <c r="H1422" i="12"/>
  <c r="AA1422" i="12"/>
  <c r="F1427" i="14"/>
  <c r="AB1595" i="12"/>
  <c r="C1427" i="14" s="1"/>
  <c r="C1427" i="15" s="1"/>
  <c r="Z2453" i="12"/>
  <c r="P2453" i="12"/>
  <c r="AC2453" i="12" s="1"/>
  <c r="K2229" i="14" s="1"/>
  <c r="D2229" i="15" s="1"/>
  <c r="F2454" i="12"/>
  <c r="G2499" i="12"/>
  <c r="Y2499" i="12" s="1"/>
  <c r="D2275" i="14" s="1"/>
  <c r="E1614" i="12"/>
  <c r="G1614" i="12" s="1"/>
  <c r="Y1614" i="12" s="1"/>
  <c r="Y1613" i="12"/>
  <c r="E1464" i="12"/>
  <c r="Y1463" i="12"/>
  <c r="E2269" i="12"/>
  <c r="G2269" i="12" s="1"/>
  <c r="Y2269" i="12" s="1"/>
  <c r="Y2268" i="12"/>
  <c r="E1847" i="12"/>
  <c r="Y1846" i="12"/>
  <c r="G2740" i="12"/>
  <c r="G2052" i="12"/>
  <c r="B2577" i="15"/>
  <c r="B2578" i="14"/>
  <c r="B2346" i="14"/>
  <c r="B2345" i="15"/>
  <c r="D2274" i="14"/>
  <c r="I1097" i="14" l="1"/>
  <c r="H1097" i="14"/>
  <c r="A2584" i="14"/>
  <c r="J2583" i="14"/>
  <c r="P1246" i="12"/>
  <c r="AC1246" i="12" s="1"/>
  <c r="K1098" i="14" s="1"/>
  <c r="D1098" i="15" s="1"/>
  <c r="Z1246" i="12"/>
  <c r="F1247" i="12"/>
  <c r="AA2224" i="12"/>
  <c r="F2011" i="14" s="1"/>
  <c r="H2224" i="12"/>
  <c r="E2010" i="14"/>
  <c r="N2010" i="14"/>
  <c r="AB2223" i="12"/>
  <c r="C2010" i="14" s="1"/>
  <c r="C2010" i="15" s="1"/>
  <c r="N1625" i="14"/>
  <c r="E1625" i="14"/>
  <c r="AB1810" i="12"/>
  <c r="C1625" i="14" s="1"/>
  <c r="C1625" i="15" s="1"/>
  <c r="AA1811" i="12"/>
  <c r="F1626" i="14" s="1"/>
  <c r="H1811" i="12"/>
  <c r="H2006" i="12"/>
  <c r="AA2006" i="12"/>
  <c r="M2322" i="12"/>
  <c r="N2322" i="12" s="1"/>
  <c r="O2321" i="12"/>
  <c r="M2792" i="12"/>
  <c r="N2792" i="12" s="1"/>
  <c r="O2791" i="12"/>
  <c r="H1092" i="12"/>
  <c r="AA1092" i="12"/>
  <c r="N956" i="14"/>
  <c r="E956" i="14"/>
  <c r="N1805" i="14"/>
  <c r="E1805" i="14"/>
  <c r="M2553" i="12"/>
  <c r="N2553" i="12" s="1"/>
  <c r="O2552" i="12"/>
  <c r="AB2005" i="12"/>
  <c r="C1805" i="14" s="1"/>
  <c r="C1805" i="15" s="1"/>
  <c r="H1262" i="14"/>
  <c r="I1262" i="14"/>
  <c r="H2459" i="14"/>
  <c r="I2459" i="14"/>
  <c r="AA2454" i="12"/>
  <c r="H2454" i="12"/>
  <c r="E2229" i="14"/>
  <c r="N2229" i="14"/>
  <c r="F1423" i="12"/>
  <c r="Z1422" i="12"/>
  <c r="AB1422" i="12" s="1"/>
  <c r="C1263" i="14" s="1"/>
  <c r="C1263" i="15" s="1"/>
  <c r="P1422" i="12"/>
  <c r="AC1422" i="12" s="1"/>
  <c r="K1263" i="14" s="1"/>
  <c r="D1263" i="15" s="1"/>
  <c r="P2693" i="12"/>
  <c r="AC2693" i="12" s="1"/>
  <c r="K2460" i="14" s="1"/>
  <c r="D2460" i="15" s="1"/>
  <c r="F2694" i="12"/>
  <c r="Z2693" i="12"/>
  <c r="N1427" i="14"/>
  <c r="E1427" i="14"/>
  <c r="F1263" i="14"/>
  <c r="H1596" i="12"/>
  <c r="AA1596" i="12"/>
  <c r="AB2453" i="12"/>
  <c r="C2229" i="14" s="1"/>
  <c r="C2229" i="15" s="1"/>
  <c r="E2500" i="12"/>
  <c r="G2500" i="12" s="1"/>
  <c r="G1847" i="12"/>
  <c r="Y1847" i="12" s="1"/>
  <c r="D1446" i="14"/>
  <c r="D1445" i="14"/>
  <c r="E1615" i="12"/>
  <c r="D1662" i="14"/>
  <c r="B2346" i="15"/>
  <c r="B2347" i="14"/>
  <c r="E2053" i="12"/>
  <c r="G2053" i="12" s="1"/>
  <c r="Y2053" i="12" s="1"/>
  <c r="Y2052" i="12"/>
  <c r="E2741" i="12"/>
  <c r="Y2740" i="12"/>
  <c r="E2270" i="12"/>
  <c r="G2270" i="12" s="1"/>
  <c r="Y2270" i="12" s="1"/>
  <c r="D1304" i="14"/>
  <c r="G1464" i="12"/>
  <c r="B2578" i="15"/>
  <c r="B2579" i="14"/>
  <c r="D1661" i="14"/>
  <c r="D2055" i="14"/>
  <c r="D2056" i="14"/>
  <c r="AA1247" i="12" l="1"/>
  <c r="H1247" i="12"/>
  <c r="J2584" i="14"/>
  <c r="A2585" i="14"/>
  <c r="E1848" i="12"/>
  <c r="G1848" i="12" s="1"/>
  <c r="Y1848" i="12" s="1"/>
  <c r="N1098" i="14"/>
  <c r="AB1246" i="12"/>
  <c r="C1098" i="14" s="1"/>
  <c r="C1098" i="15" s="1"/>
  <c r="E1098" i="14"/>
  <c r="I2010" i="14"/>
  <c r="H2010" i="14"/>
  <c r="F2225" i="12"/>
  <c r="Z2224" i="12"/>
  <c r="P2224" i="12"/>
  <c r="AC2224" i="12" s="1"/>
  <c r="K2011" i="14" s="1"/>
  <c r="D2011" i="15" s="1"/>
  <c r="Z1811" i="12"/>
  <c r="F1812" i="12"/>
  <c r="P1811" i="12"/>
  <c r="AC1811" i="12" s="1"/>
  <c r="K1626" i="14" s="1"/>
  <c r="D1626" i="15" s="1"/>
  <c r="I1625" i="14"/>
  <c r="H1625" i="14"/>
  <c r="M2554" i="12"/>
  <c r="N2554" i="12" s="1"/>
  <c r="O2553" i="12"/>
  <c r="P1092" i="12"/>
  <c r="AC1092" i="12" s="1"/>
  <c r="K957" i="14" s="1"/>
  <c r="D957" i="15" s="1"/>
  <c r="F1093" i="12"/>
  <c r="Z1092" i="12"/>
  <c r="M2793" i="12"/>
  <c r="N2793" i="12" s="1"/>
  <c r="O2792" i="12"/>
  <c r="M2323" i="12"/>
  <c r="N2323" i="12" s="1"/>
  <c r="O2322" i="12"/>
  <c r="P2006" i="12"/>
  <c r="AC2006" i="12" s="1"/>
  <c r="K1806" i="14" s="1"/>
  <c r="D1806" i="15" s="1"/>
  <c r="F2007" i="12"/>
  <c r="Z2006" i="12"/>
  <c r="H1805" i="14"/>
  <c r="I1805" i="14"/>
  <c r="I956" i="14"/>
  <c r="H956" i="14"/>
  <c r="AB1092" i="12"/>
  <c r="C957" i="14" s="1"/>
  <c r="C957" i="15" s="1"/>
  <c r="F957" i="14"/>
  <c r="AB2006" i="12"/>
  <c r="C1806" i="14" s="1"/>
  <c r="C1806" i="15" s="1"/>
  <c r="F1806" i="14"/>
  <c r="I2229" i="14"/>
  <c r="H2229" i="14"/>
  <c r="H1427" i="14"/>
  <c r="I1427" i="14"/>
  <c r="F1428" i="14"/>
  <c r="AA2694" i="12"/>
  <c r="H2694" i="12"/>
  <c r="H1423" i="12"/>
  <c r="AA1423" i="12"/>
  <c r="F2230" i="14"/>
  <c r="P1596" i="12"/>
  <c r="AC1596" i="12" s="1"/>
  <c r="K1428" i="14" s="1"/>
  <c r="D1428" i="15" s="1"/>
  <c r="F1597" i="12"/>
  <c r="Z1596" i="12"/>
  <c r="E2460" i="14"/>
  <c r="N2460" i="14"/>
  <c r="AB2693" i="12"/>
  <c r="C2460" i="14" s="1"/>
  <c r="C2460" i="15" s="1"/>
  <c r="N1263" i="14"/>
  <c r="E1263" i="14"/>
  <c r="P2454" i="12"/>
  <c r="AC2454" i="12" s="1"/>
  <c r="K2230" i="14" s="1"/>
  <c r="D2230" i="15" s="1"/>
  <c r="F2455" i="12"/>
  <c r="Z2454" i="12"/>
  <c r="AB2454" i="12" s="1"/>
  <c r="C2230" i="14" s="1"/>
  <c r="C2230" i="15" s="1"/>
  <c r="G2741" i="12"/>
  <c r="Y2741" i="12" s="1"/>
  <c r="D2508" i="14" s="1"/>
  <c r="G1615" i="12"/>
  <c r="D1663" i="14"/>
  <c r="E1849" i="12"/>
  <c r="B2579" i="15"/>
  <c r="B2580" i="14"/>
  <c r="E2501" i="12"/>
  <c r="Y2500" i="12"/>
  <c r="E2271" i="12"/>
  <c r="E2054" i="12"/>
  <c r="E1465" i="12"/>
  <c r="Y1464" i="12"/>
  <c r="D2057" i="14"/>
  <c r="D2507" i="14"/>
  <c r="D1852" i="14"/>
  <c r="D1853" i="14"/>
  <c r="B2348" i="14"/>
  <c r="B2347" i="15"/>
  <c r="H1098" i="14" l="1"/>
  <c r="I1098" i="14"/>
  <c r="A2586" i="14"/>
  <c r="J2585" i="14"/>
  <c r="F1248" i="12"/>
  <c r="P1247" i="12"/>
  <c r="AC1247" i="12" s="1"/>
  <c r="K1099" i="14" s="1"/>
  <c r="D1099" i="15" s="1"/>
  <c r="Z1247" i="12"/>
  <c r="AB1247" i="12"/>
  <c r="C1099" i="14" s="1"/>
  <c r="C1099" i="15" s="1"/>
  <c r="F1099" i="14"/>
  <c r="H2225" i="12"/>
  <c r="AA2225" i="12"/>
  <c r="F2012" i="14" s="1"/>
  <c r="AB2224" i="12"/>
  <c r="C2011" i="14" s="1"/>
  <c r="C2011" i="15" s="1"/>
  <c r="N2011" i="14"/>
  <c r="E2011" i="14"/>
  <c r="E1626" i="14"/>
  <c r="AB1811" i="12"/>
  <c r="C1626" i="14" s="1"/>
  <c r="C1626" i="15" s="1"/>
  <c r="N1626" i="14"/>
  <c r="AA1812" i="12"/>
  <c r="F1627" i="14" s="1"/>
  <c r="H1812" i="12"/>
  <c r="E2742" i="12"/>
  <c r="AA2007" i="12"/>
  <c r="F1807" i="14" s="1"/>
  <c r="H2007" i="12"/>
  <c r="E957" i="14"/>
  <c r="N957" i="14"/>
  <c r="O2554" i="12"/>
  <c r="M2555" i="12"/>
  <c r="N2555" i="12" s="1"/>
  <c r="E1806" i="14"/>
  <c r="N1806" i="14"/>
  <c r="O2323" i="12"/>
  <c r="M2324" i="12"/>
  <c r="N2324" i="12" s="1"/>
  <c r="O2793" i="12"/>
  <c r="M2794" i="12"/>
  <c r="N2794" i="12" s="1"/>
  <c r="AA1093" i="12"/>
  <c r="F958" i="14" s="1"/>
  <c r="H1093" i="12"/>
  <c r="H1263" i="14"/>
  <c r="I1263" i="14"/>
  <c r="H2460" i="14"/>
  <c r="I2460" i="14"/>
  <c r="H2455" i="12"/>
  <c r="AA2455" i="12"/>
  <c r="F2231" i="14" s="1"/>
  <c r="E1428" i="14"/>
  <c r="N1428" i="14"/>
  <c r="F1424" i="12"/>
  <c r="Z1423" i="12"/>
  <c r="P1423" i="12"/>
  <c r="AC1423" i="12" s="1"/>
  <c r="K1264" i="14" s="1"/>
  <c r="D1264" i="15" s="1"/>
  <c r="F2461" i="14"/>
  <c r="N2230" i="14"/>
  <c r="E2230" i="14"/>
  <c r="H1597" i="12"/>
  <c r="AA1597" i="12"/>
  <c r="F1429" i="14" s="1"/>
  <c r="AB1423" i="12"/>
  <c r="C1264" i="14" s="1"/>
  <c r="C1264" i="15" s="1"/>
  <c r="F1264" i="14"/>
  <c r="F2695" i="12"/>
  <c r="Z2694" i="12"/>
  <c r="P2694" i="12"/>
  <c r="AC2694" i="12" s="1"/>
  <c r="K2461" i="14" s="1"/>
  <c r="D2461" i="15" s="1"/>
  <c r="AB1596" i="12"/>
  <c r="C1428" i="14" s="1"/>
  <c r="C1428" i="15" s="1"/>
  <c r="G2271" i="12"/>
  <c r="Y2271" i="12" s="1"/>
  <c r="D2058" i="14" s="1"/>
  <c r="E1616" i="12"/>
  <c r="Y1615" i="12"/>
  <c r="B2348" i="15"/>
  <c r="B2349" i="14"/>
  <c r="B2581" i="14"/>
  <c r="B2580" i="15"/>
  <c r="G2742" i="12"/>
  <c r="G1465" i="12"/>
  <c r="G2054" i="12"/>
  <c r="G2501" i="12"/>
  <c r="G1849" i="12"/>
  <c r="D1305" i="14"/>
  <c r="D2276" i="14"/>
  <c r="N1099" i="14" l="1"/>
  <c r="E1099" i="14"/>
  <c r="J2586" i="14"/>
  <c r="A2587" i="14"/>
  <c r="AA1248" i="12"/>
  <c r="F1100" i="14" s="1"/>
  <c r="H1248" i="12"/>
  <c r="H2011" i="14"/>
  <c r="I2011" i="14"/>
  <c r="P2225" i="12"/>
  <c r="AC2225" i="12" s="1"/>
  <c r="K2012" i="14" s="1"/>
  <c r="D2012" i="15" s="1"/>
  <c r="F2226" i="12"/>
  <c r="Z2225" i="12"/>
  <c r="P1812" i="12"/>
  <c r="AC1812" i="12" s="1"/>
  <c r="K1627" i="14" s="1"/>
  <c r="D1627" i="15" s="1"/>
  <c r="F1813" i="12"/>
  <c r="Z1812" i="12"/>
  <c r="H1626" i="14"/>
  <c r="I1626" i="14"/>
  <c r="F1094" i="12"/>
  <c r="Z1093" i="12"/>
  <c r="P1093" i="12"/>
  <c r="AC1093" i="12" s="1"/>
  <c r="K958" i="14" s="1"/>
  <c r="D958" i="15" s="1"/>
  <c r="M2795" i="12"/>
  <c r="N2795" i="12" s="1"/>
  <c r="O2794" i="12"/>
  <c r="O2324" i="12"/>
  <c r="M2325" i="12"/>
  <c r="N2325" i="12" s="1"/>
  <c r="M2556" i="12"/>
  <c r="N2556" i="12" s="1"/>
  <c r="O2555" i="12"/>
  <c r="H957" i="14"/>
  <c r="I957" i="14"/>
  <c r="H1806" i="14"/>
  <c r="I1806" i="14"/>
  <c r="P2007" i="12"/>
  <c r="AC2007" i="12" s="1"/>
  <c r="K1807" i="14" s="1"/>
  <c r="D1807" i="15" s="1"/>
  <c r="F2008" i="12"/>
  <c r="Z2007" i="12"/>
  <c r="H1428" i="14"/>
  <c r="I1428" i="14"/>
  <c r="H2230" i="14"/>
  <c r="I2230" i="14"/>
  <c r="N2461" i="14"/>
  <c r="E2461" i="14"/>
  <c r="H1424" i="12"/>
  <c r="AA1424" i="12"/>
  <c r="Z2455" i="12"/>
  <c r="P2455" i="12"/>
  <c r="AC2455" i="12" s="1"/>
  <c r="K2231" i="14" s="1"/>
  <c r="D2231" i="15" s="1"/>
  <c r="F2456" i="12"/>
  <c r="H2695" i="12"/>
  <c r="AA2695" i="12"/>
  <c r="F1598" i="12"/>
  <c r="Z1597" i="12"/>
  <c r="P1597" i="12"/>
  <c r="AC1597" i="12" s="1"/>
  <c r="K1429" i="14" s="1"/>
  <c r="D1429" i="15" s="1"/>
  <c r="N1264" i="14"/>
  <c r="E1264" i="14"/>
  <c r="AB2694" i="12"/>
  <c r="C2461" i="14" s="1"/>
  <c r="C2461" i="15" s="1"/>
  <c r="E2272" i="12"/>
  <c r="G1616" i="12"/>
  <c r="D1447" i="14"/>
  <c r="E1850" i="12"/>
  <c r="Y1849" i="12"/>
  <c r="E2502" i="12"/>
  <c r="Y2501" i="12"/>
  <c r="E1466" i="12"/>
  <c r="G1466" i="12" s="1"/>
  <c r="Y1466" i="12" s="1"/>
  <c r="Y1465" i="12"/>
  <c r="B2582" i="14"/>
  <c r="B2581" i="15"/>
  <c r="E2055" i="12"/>
  <c r="Y2054" i="12"/>
  <c r="E2743" i="12"/>
  <c r="Y2742" i="12"/>
  <c r="P47" i="20"/>
  <c r="B2349" i="15"/>
  <c r="A2588" i="14" l="1"/>
  <c r="J2587" i="14"/>
  <c r="P1248" i="12"/>
  <c r="AC1248" i="12" s="1"/>
  <c r="K1100" i="14" s="1"/>
  <c r="D1100" i="15" s="1"/>
  <c r="Z1248" i="12"/>
  <c r="F1249" i="12"/>
  <c r="I1099" i="14"/>
  <c r="H1099" i="14"/>
  <c r="E2012" i="14"/>
  <c r="N2012" i="14"/>
  <c r="AB2225" i="12"/>
  <c r="C2012" i="14" s="1"/>
  <c r="C2012" i="15" s="1"/>
  <c r="AA2226" i="12"/>
  <c r="F2013" i="14" s="1"/>
  <c r="H2226" i="12"/>
  <c r="AB1812" i="12"/>
  <c r="C1627" i="14" s="1"/>
  <c r="C1627" i="15" s="1"/>
  <c r="E1627" i="14"/>
  <c r="N1627" i="14"/>
  <c r="AA1813" i="12"/>
  <c r="F1628" i="14" s="1"/>
  <c r="H1813" i="12"/>
  <c r="AB2007" i="12"/>
  <c r="C1807" i="14" s="1"/>
  <c r="C1807" i="15" s="1"/>
  <c r="E1807" i="14"/>
  <c r="N1807" i="14"/>
  <c r="O2556" i="12"/>
  <c r="M2557" i="12"/>
  <c r="N2557" i="12" s="1"/>
  <c r="M2796" i="12"/>
  <c r="N2796" i="12" s="1"/>
  <c r="O2795" i="12"/>
  <c r="AA1094" i="12"/>
  <c r="F959" i="14" s="1"/>
  <c r="H1094" i="12"/>
  <c r="H2008" i="12"/>
  <c r="AA2008" i="12"/>
  <c r="M2326" i="12"/>
  <c r="N2326" i="12" s="1"/>
  <c r="O2325" i="12"/>
  <c r="N958" i="14"/>
  <c r="AB1093" i="12"/>
  <c r="C958" i="14" s="1"/>
  <c r="C958" i="15" s="1"/>
  <c r="E958" i="14"/>
  <c r="H1264" i="14"/>
  <c r="I1264" i="14"/>
  <c r="I2461" i="14"/>
  <c r="H2461" i="14"/>
  <c r="N1429" i="14"/>
  <c r="AB1597" i="12"/>
  <c r="C1429" i="14" s="1"/>
  <c r="C1429" i="15" s="1"/>
  <c r="E1429" i="14"/>
  <c r="F2696" i="12"/>
  <c r="Z2695" i="12"/>
  <c r="P2695" i="12"/>
  <c r="AC2695" i="12" s="1"/>
  <c r="K2462" i="14" s="1"/>
  <c r="D2462" i="15" s="1"/>
  <c r="H2456" i="12"/>
  <c r="AA2456" i="12"/>
  <c r="F2232" i="14" s="1"/>
  <c r="N2231" i="14"/>
  <c r="AB2455" i="12"/>
  <c r="C2231" i="14" s="1"/>
  <c r="C2231" i="15" s="1"/>
  <c r="E2231" i="14"/>
  <c r="F1425" i="12"/>
  <c r="Z1424" i="12"/>
  <c r="P1424" i="12"/>
  <c r="AC1424" i="12" s="1"/>
  <c r="K1265" i="14" s="1"/>
  <c r="D1265" i="15" s="1"/>
  <c r="H1598" i="12"/>
  <c r="AA1598" i="12"/>
  <c r="F1430" i="14" s="1"/>
  <c r="F2462" i="14"/>
  <c r="AB2695" i="12"/>
  <c r="C2462" i="14" s="1"/>
  <c r="C2462" i="15" s="1"/>
  <c r="AB1424" i="12"/>
  <c r="C1265" i="14" s="1"/>
  <c r="C1265" i="15" s="1"/>
  <c r="F1265" i="14"/>
  <c r="G2272" i="12"/>
  <c r="G2502" i="12"/>
  <c r="E2503" i="12" s="1"/>
  <c r="G2503" i="12" s="1"/>
  <c r="Y2503" i="12" s="1"/>
  <c r="G2055" i="12"/>
  <c r="Y2055" i="12" s="1"/>
  <c r="D1855" i="14" s="1"/>
  <c r="G1850" i="12"/>
  <c r="Y1850" i="12" s="1"/>
  <c r="E1617" i="12"/>
  <c r="Y1616" i="12"/>
  <c r="E2056" i="12"/>
  <c r="D2509" i="14"/>
  <c r="D1854" i="14"/>
  <c r="D1306" i="14"/>
  <c r="D2277" i="14"/>
  <c r="D1664" i="14"/>
  <c r="F47" i="20"/>
  <c r="D47" i="20"/>
  <c r="I47" i="20"/>
  <c r="L47" i="20"/>
  <c r="G47" i="20"/>
  <c r="N47" i="20"/>
  <c r="J47" i="20"/>
  <c r="C47" i="20"/>
  <c r="E47" i="20"/>
  <c r="G2743" i="12"/>
  <c r="B2583" i="14"/>
  <c r="B2582" i="15"/>
  <c r="D1307" i="14"/>
  <c r="E1467" i="12"/>
  <c r="G1467" i="12" s="1"/>
  <c r="Y1467" i="12" s="1"/>
  <c r="D1665" i="14"/>
  <c r="E1851" i="12"/>
  <c r="Y2502" i="12"/>
  <c r="E1100" i="14" l="1"/>
  <c r="N1100" i="14"/>
  <c r="AB1248" i="12"/>
  <c r="C1100" i="14" s="1"/>
  <c r="C1100" i="15" s="1"/>
  <c r="H1249" i="12"/>
  <c r="AA1249" i="12"/>
  <c r="F1101" i="14" s="1"/>
  <c r="A2589" i="14"/>
  <c r="J2588" i="14"/>
  <c r="F2227" i="12"/>
  <c r="Z2226" i="12"/>
  <c r="P2226" i="12"/>
  <c r="AC2226" i="12" s="1"/>
  <c r="K2013" i="14" s="1"/>
  <c r="D2013" i="15" s="1"/>
  <c r="I2012" i="14"/>
  <c r="H2012" i="14"/>
  <c r="P1813" i="12"/>
  <c r="AC1813" i="12" s="1"/>
  <c r="K1628" i="14" s="1"/>
  <c r="D1628" i="15" s="1"/>
  <c r="F1814" i="12"/>
  <c r="Z1813" i="12"/>
  <c r="H1627" i="14"/>
  <c r="I1627" i="14"/>
  <c r="H958" i="14"/>
  <c r="I958" i="14"/>
  <c r="O2326" i="12"/>
  <c r="M2327" i="12"/>
  <c r="N2327" i="12" s="1"/>
  <c r="P2008" i="12"/>
  <c r="AC2008" i="12" s="1"/>
  <c r="K1808" i="14" s="1"/>
  <c r="D1808" i="15" s="1"/>
  <c r="F2009" i="12"/>
  <c r="Z2008" i="12"/>
  <c r="Z1094" i="12"/>
  <c r="P1094" i="12"/>
  <c r="AC1094" i="12" s="1"/>
  <c r="K959" i="14" s="1"/>
  <c r="D959" i="15" s="1"/>
  <c r="F1095" i="12"/>
  <c r="M2558" i="12"/>
  <c r="N2558" i="12" s="1"/>
  <c r="O2557" i="12"/>
  <c r="AB2008" i="12"/>
  <c r="C1808" i="14" s="1"/>
  <c r="C1808" i="15" s="1"/>
  <c r="F1808" i="14"/>
  <c r="O2796" i="12"/>
  <c r="M2797" i="12"/>
  <c r="N2797" i="12" s="1"/>
  <c r="I1807" i="14"/>
  <c r="H1807" i="14"/>
  <c r="I2231" i="14"/>
  <c r="H2231" i="14"/>
  <c r="H1429" i="14"/>
  <c r="I1429" i="14"/>
  <c r="Z1598" i="12"/>
  <c r="F1599" i="12"/>
  <c r="AA1599" i="12" s="1"/>
  <c r="F1431" i="14" s="1"/>
  <c r="P1598" i="12"/>
  <c r="AC1598" i="12" s="1"/>
  <c r="K1430" i="14" s="1"/>
  <c r="D1430" i="15" s="1"/>
  <c r="N1265" i="14"/>
  <c r="E1265" i="14"/>
  <c r="F2457" i="12"/>
  <c r="Z2456" i="12"/>
  <c r="P2456" i="12"/>
  <c r="AC2456" i="12" s="1"/>
  <c r="K2232" i="14" s="1"/>
  <c r="D2232" i="15" s="1"/>
  <c r="N2462" i="14"/>
  <c r="E2462" i="14"/>
  <c r="AA1425" i="12"/>
  <c r="F1266" i="14" s="1"/>
  <c r="H1425" i="12"/>
  <c r="H2696" i="12"/>
  <c r="AA2696" i="12"/>
  <c r="F2463" i="14" s="1"/>
  <c r="Y2272" i="12"/>
  <c r="E2273" i="12"/>
  <c r="G2056" i="12"/>
  <c r="Y2056" i="12" s="1"/>
  <c r="D1856" i="14" s="1"/>
  <c r="G1617" i="12"/>
  <c r="D1448" i="14"/>
  <c r="D1308" i="14"/>
  <c r="E2504" i="12"/>
  <c r="D2278" i="14"/>
  <c r="B2583" i="15"/>
  <c r="B2584" i="14"/>
  <c r="E2744" i="12"/>
  <c r="Y2743" i="12"/>
  <c r="G1851" i="12"/>
  <c r="D2279" i="14"/>
  <c r="E1468" i="12"/>
  <c r="F1250" i="12" l="1"/>
  <c r="P1249" i="12"/>
  <c r="AC1249" i="12" s="1"/>
  <c r="K1101" i="14" s="1"/>
  <c r="D1101" i="15" s="1"/>
  <c r="Z1249" i="12"/>
  <c r="E2057" i="12"/>
  <c r="J2589" i="14"/>
  <c r="A2590" i="14"/>
  <c r="H1100" i="14"/>
  <c r="I1100" i="14"/>
  <c r="AA2227" i="12"/>
  <c r="F2014" i="14" s="1"/>
  <c r="H2227" i="12"/>
  <c r="AB2226" i="12"/>
  <c r="C2013" i="14" s="1"/>
  <c r="C2013" i="15" s="1"/>
  <c r="N2013" i="14"/>
  <c r="E2013" i="14"/>
  <c r="AB1813" i="12"/>
  <c r="C1628" i="14" s="1"/>
  <c r="C1628" i="15" s="1"/>
  <c r="N1628" i="14"/>
  <c r="E1628" i="14"/>
  <c r="AA1814" i="12"/>
  <c r="F1629" i="14" s="1"/>
  <c r="H1814" i="12"/>
  <c r="O2558" i="12"/>
  <c r="M2559" i="12"/>
  <c r="N2559" i="12" s="1"/>
  <c r="N1808" i="14"/>
  <c r="E1808" i="14"/>
  <c r="M2798" i="12"/>
  <c r="N2798" i="12" s="1"/>
  <c r="O2797" i="12"/>
  <c r="AA1095" i="12"/>
  <c r="F960" i="14" s="1"/>
  <c r="H1095" i="12"/>
  <c r="AB1094" i="12"/>
  <c r="C959" i="14" s="1"/>
  <c r="C959" i="15" s="1"/>
  <c r="N959" i="14"/>
  <c r="E959" i="14"/>
  <c r="AA2009" i="12"/>
  <c r="F1809" i="14" s="1"/>
  <c r="H2009" i="12"/>
  <c r="O2327" i="12"/>
  <c r="M2328" i="12"/>
  <c r="N2328" i="12" s="1"/>
  <c r="I1265" i="14"/>
  <c r="H1265" i="14"/>
  <c r="H2462" i="14"/>
  <c r="I2462" i="14"/>
  <c r="Z1425" i="12"/>
  <c r="F1426" i="12"/>
  <c r="AA1426" i="12" s="1"/>
  <c r="F1267" i="14" s="1"/>
  <c r="P1425" i="12"/>
  <c r="AC1425" i="12" s="1"/>
  <c r="K1266" i="14" s="1"/>
  <c r="D1266" i="15" s="1"/>
  <c r="H1426" i="12"/>
  <c r="AA2457" i="12"/>
  <c r="F2233" i="14" s="1"/>
  <c r="H2457" i="12"/>
  <c r="AB1598" i="12"/>
  <c r="C1430" i="14" s="1"/>
  <c r="C1430" i="15" s="1"/>
  <c r="N1430" i="14"/>
  <c r="E1430" i="14"/>
  <c r="Z2696" i="12"/>
  <c r="P2696" i="12"/>
  <c r="AC2696" i="12" s="1"/>
  <c r="K2463" i="14" s="1"/>
  <c r="D2463" i="15" s="1"/>
  <c r="F2697" i="12"/>
  <c r="E2232" i="14"/>
  <c r="N2232" i="14"/>
  <c r="AB2456" i="12"/>
  <c r="C2232" i="14" s="1"/>
  <c r="C2232" i="15" s="1"/>
  <c r="H1599" i="12"/>
  <c r="G2273" i="12"/>
  <c r="D2059" i="14"/>
  <c r="G2057" i="12"/>
  <c r="Y2057" i="12" s="1"/>
  <c r="D1857" i="14" s="1"/>
  <c r="G2744" i="12"/>
  <c r="Y2744" i="12" s="1"/>
  <c r="D2511" i="14" s="1"/>
  <c r="E1618" i="12"/>
  <c r="G1618" i="12" s="1"/>
  <c r="Y1617" i="12"/>
  <c r="G1468" i="12"/>
  <c r="Y1468" i="12" s="1"/>
  <c r="D1309" i="14" s="1"/>
  <c r="E1852" i="12"/>
  <c r="Y1851" i="12"/>
  <c r="D2510" i="14"/>
  <c r="B2584" i="15"/>
  <c r="B2585" i="14"/>
  <c r="G2504" i="12"/>
  <c r="A2591" i="14" l="1"/>
  <c r="J2590" i="14"/>
  <c r="E1101" i="14"/>
  <c r="N1101" i="14"/>
  <c r="AB1249" i="12"/>
  <c r="C1101" i="14" s="1"/>
  <c r="C1101" i="15" s="1"/>
  <c r="AA1250" i="12"/>
  <c r="H1250" i="12"/>
  <c r="I2013" i="14"/>
  <c r="H2013" i="14"/>
  <c r="Z2227" i="12"/>
  <c r="P2227" i="12"/>
  <c r="AC2227" i="12" s="1"/>
  <c r="K2014" i="14" s="1"/>
  <c r="D2014" i="15" s="1"/>
  <c r="F2228" i="12"/>
  <c r="P1814" i="12"/>
  <c r="AC1814" i="12" s="1"/>
  <c r="K1629" i="14" s="1"/>
  <c r="D1629" i="15" s="1"/>
  <c r="Z1814" i="12"/>
  <c r="F1815" i="12"/>
  <c r="AA1815" i="12" s="1"/>
  <c r="H1628" i="14"/>
  <c r="I1628" i="14"/>
  <c r="M2329" i="12"/>
  <c r="N2329" i="12" s="1"/>
  <c r="O2328" i="12"/>
  <c r="F2010" i="12"/>
  <c r="Z2009" i="12"/>
  <c r="P2009" i="12"/>
  <c r="AC2009" i="12" s="1"/>
  <c r="K1809" i="14" s="1"/>
  <c r="D1809" i="15" s="1"/>
  <c r="H959" i="14"/>
  <c r="I959" i="14"/>
  <c r="O2798" i="12"/>
  <c r="M2799" i="12"/>
  <c r="N2799" i="12" s="1"/>
  <c r="P1095" i="12"/>
  <c r="AC1095" i="12" s="1"/>
  <c r="K960" i="14" s="1"/>
  <c r="D960" i="15" s="1"/>
  <c r="F1096" i="12"/>
  <c r="Z1095" i="12"/>
  <c r="H1808" i="14"/>
  <c r="I1808" i="14"/>
  <c r="O2559" i="12"/>
  <c r="M2560" i="12"/>
  <c r="N2560" i="12" s="1"/>
  <c r="E1469" i="12"/>
  <c r="E2745" i="12"/>
  <c r="G2745" i="12" s="1"/>
  <c r="Y2745" i="12" s="1"/>
  <c r="E2058" i="12"/>
  <c r="I2232" i="14"/>
  <c r="H2232" i="14"/>
  <c r="H1430" i="14"/>
  <c r="I1430" i="14"/>
  <c r="Z2457" i="12"/>
  <c r="P2457" i="12"/>
  <c r="AC2457" i="12" s="1"/>
  <c r="K2233" i="14" s="1"/>
  <c r="D2233" i="15" s="1"/>
  <c r="F2458" i="12"/>
  <c r="AB1425" i="12"/>
  <c r="C1266" i="14" s="1"/>
  <c r="C1266" i="15" s="1"/>
  <c r="E1266" i="14"/>
  <c r="N1266" i="14"/>
  <c r="F1600" i="12"/>
  <c r="AA1600" i="12" s="1"/>
  <c r="F1432" i="14" s="1"/>
  <c r="Z1599" i="12"/>
  <c r="P1599" i="12"/>
  <c r="AC1599" i="12" s="1"/>
  <c r="K1431" i="14" s="1"/>
  <c r="D1431" i="15" s="1"/>
  <c r="H2697" i="12"/>
  <c r="AA2697" i="12"/>
  <c r="F2464" i="14" s="1"/>
  <c r="E2463" i="14"/>
  <c r="N2463" i="14"/>
  <c r="AB2696" i="12"/>
  <c r="C2463" i="14" s="1"/>
  <c r="C2463" i="15" s="1"/>
  <c r="F1427" i="12"/>
  <c r="Z1426" i="12"/>
  <c r="P1426" i="12"/>
  <c r="AC1426" i="12" s="1"/>
  <c r="K1267" i="14" s="1"/>
  <c r="D1267" i="15" s="1"/>
  <c r="Y2273" i="12"/>
  <c r="E2274" i="12"/>
  <c r="G2058" i="12"/>
  <c r="Y2058" i="12" s="1"/>
  <c r="D1858" i="14" s="1"/>
  <c r="E1619" i="12"/>
  <c r="Y1618" i="12"/>
  <c r="D1449" i="14"/>
  <c r="E2505" i="12"/>
  <c r="Y2504" i="12"/>
  <c r="B2585" i="15"/>
  <c r="B2586" i="14"/>
  <c r="D1666" i="14"/>
  <c r="G1852" i="12"/>
  <c r="G1469" i="12"/>
  <c r="D2512" i="14"/>
  <c r="P1250" i="12" l="1"/>
  <c r="AC1250" i="12" s="1"/>
  <c r="K1102" i="14" s="1"/>
  <c r="D1102" i="15" s="1"/>
  <c r="F1251" i="12"/>
  <c r="AA1251" i="12" s="1"/>
  <c r="F1103" i="14" s="1"/>
  <c r="Z1250" i="12"/>
  <c r="H1101" i="14"/>
  <c r="I1101" i="14"/>
  <c r="F1102" i="14"/>
  <c r="AB1250" i="12"/>
  <c r="C1102" i="14" s="1"/>
  <c r="C1102" i="15" s="1"/>
  <c r="E2746" i="12"/>
  <c r="G2746" i="12" s="1"/>
  <c r="J2591" i="14"/>
  <c r="A2592" i="14"/>
  <c r="J2592" i="14" s="1"/>
  <c r="H2228" i="12"/>
  <c r="AA2228" i="12"/>
  <c r="F2015" i="14" s="1"/>
  <c r="E2014" i="14"/>
  <c r="AB2227" i="12"/>
  <c r="C2014" i="14" s="1"/>
  <c r="C2014" i="15" s="1"/>
  <c r="N2014" i="14"/>
  <c r="F1630" i="14"/>
  <c r="AB1814" i="12"/>
  <c r="C1629" i="14" s="1"/>
  <c r="C1629" i="15" s="1"/>
  <c r="E1629" i="14"/>
  <c r="N1629" i="14"/>
  <c r="H1815" i="12"/>
  <c r="H1096" i="12"/>
  <c r="AA1096" i="12"/>
  <c r="F961" i="14" s="1"/>
  <c r="O2799" i="12"/>
  <c r="M2800" i="12"/>
  <c r="N2800" i="12" s="1"/>
  <c r="H2010" i="12"/>
  <c r="AA2010" i="12"/>
  <c r="O2329" i="12"/>
  <c r="M2330" i="12"/>
  <c r="N2330" i="12" s="1"/>
  <c r="M2561" i="12"/>
  <c r="N2561" i="12" s="1"/>
  <c r="O2560" i="12"/>
  <c r="AB1095" i="12"/>
  <c r="C960" i="14" s="1"/>
  <c r="C960" i="15" s="1"/>
  <c r="E960" i="14"/>
  <c r="N960" i="14"/>
  <c r="AB2009" i="12"/>
  <c r="C1809" i="14" s="1"/>
  <c r="C1809" i="15" s="1"/>
  <c r="E1809" i="14"/>
  <c r="N1809" i="14"/>
  <c r="E2059" i="12"/>
  <c r="H1266" i="14"/>
  <c r="I1266" i="14"/>
  <c r="I2463" i="14"/>
  <c r="H2463" i="14"/>
  <c r="H1427" i="12"/>
  <c r="AA1427" i="12"/>
  <c r="F1268" i="14" s="1"/>
  <c r="E1431" i="14"/>
  <c r="AB1599" i="12"/>
  <c r="C1431" i="14" s="1"/>
  <c r="C1431" i="15" s="1"/>
  <c r="N1431" i="14"/>
  <c r="AA2458" i="12"/>
  <c r="H2458" i="12"/>
  <c r="E2233" i="14"/>
  <c r="N2233" i="14"/>
  <c r="AB2457" i="12"/>
  <c r="C2233" i="14" s="1"/>
  <c r="C2233" i="15" s="1"/>
  <c r="H1600" i="12"/>
  <c r="N1267" i="14"/>
  <c r="AB1426" i="12"/>
  <c r="C1267" i="14" s="1"/>
  <c r="C1267" i="15" s="1"/>
  <c r="E1267" i="14"/>
  <c r="F2698" i="12"/>
  <c r="AA2698" i="12" s="1"/>
  <c r="Z2697" i="12"/>
  <c r="P2697" i="12"/>
  <c r="AC2697" i="12" s="1"/>
  <c r="K2464" i="14" s="1"/>
  <c r="D2464" i="15" s="1"/>
  <c r="D2060" i="14"/>
  <c r="G2274" i="12"/>
  <c r="F2465" i="14"/>
  <c r="G2059" i="12"/>
  <c r="E2060" i="12" s="1"/>
  <c r="G2060" i="12" s="1"/>
  <c r="Y2060" i="12" s="1"/>
  <c r="D1450" i="14"/>
  <c r="G1619" i="12"/>
  <c r="E2747" i="12"/>
  <c r="G2747" i="12" s="1"/>
  <c r="E1853" i="12"/>
  <c r="Y1852" i="12"/>
  <c r="B2587" i="14"/>
  <c r="B2586" i="15"/>
  <c r="D2280" i="14"/>
  <c r="Y2746" i="12"/>
  <c r="E1470" i="12"/>
  <c r="Y1469" i="12"/>
  <c r="Y2059" i="12"/>
  <c r="G2505" i="12"/>
  <c r="H1251" i="12" l="1"/>
  <c r="N1102" i="14"/>
  <c r="E1102" i="14"/>
  <c r="I2014" i="14"/>
  <c r="H2014" i="14"/>
  <c r="F2229" i="12"/>
  <c r="Z2228" i="12"/>
  <c r="P2228" i="12"/>
  <c r="AC2228" i="12" s="1"/>
  <c r="K2015" i="14" s="1"/>
  <c r="D2015" i="15" s="1"/>
  <c r="F1816" i="12"/>
  <c r="AA1816" i="12" s="1"/>
  <c r="P1815" i="12"/>
  <c r="AC1815" i="12" s="1"/>
  <c r="K1630" i="14" s="1"/>
  <c r="D1630" i="15" s="1"/>
  <c r="H1816" i="12"/>
  <c r="Z1816" i="12" s="1"/>
  <c r="Z1815" i="12"/>
  <c r="H1629" i="14"/>
  <c r="I1629" i="14"/>
  <c r="I1809" i="14"/>
  <c r="H1809" i="14"/>
  <c r="M2562" i="12"/>
  <c r="N2562" i="12" s="1"/>
  <c r="O2561" i="12"/>
  <c r="F2011" i="12"/>
  <c r="Z2010" i="12"/>
  <c r="P2010" i="12"/>
  <c r="AC2010" i="12" s="1"/>
  <c r="K1810" i="14" s="1"/>
  <c r="D1810" i="15" s="1"/>
  <c r="P1096" i="12"/>
  <c r="AC1096" i="12" s="1"/>
  <c r="K961" i="14" s="1"/>
  <c r="D961" i="15" s="1"/>
  <c r="F1097" i="12"/>
  <c r="Z1096" i="12"/>
  <c r="I960" i="14"/>
  <c r="H960" i="14"/>
  <c r="O2330" i="12"/>
  <c r="M2331" i="12"/>
  <c r="M2332" i="12" s="1"/>
  <c r="AB2010" i="12"/>
  <c r="C1810" i="14" s="1"/>
  <c r="C1810" i="15" s="1"/>
  <c r="F1810" i="14"/>
  <c r="M2801" i="12"/>
  <c r="N2801" i="12" s="1"/>
  <c r="O2800" i="12"/>
  <c r="I1267" i="14"/>
  <c r="H1267" i="14"/>
  <c r="H2233" i="14"/>
  <c r="I2233" i="14"/>
  <c r="I1431" i="14"/>
  <c r="H1431" i="14"/>
  <c r="E2464" i="14"/>
  <c r="AB2697" i="12"/>
  <c r="C2464" i="14" s="1"/>
  <c r="C2464" i="15" s="1"/>
  <c r="N2464" i="14"/>
  <c r="F2234" i="14"/>
  <c r="Z1427" i="12"/>
  <c r="P1427" i="12"/>
  <c r="AC1427" i="12" s="1"/>
  <c r="K1268" i="14" s="1"/>
  <c r="D1268" i="15" s="1"/>
  <c r="F1428" i="12"/>
  <c r="H2698" i="12"/>
  <c r="F1601" i="12"/>
  <c r="AA1601" i="12" s="1"/>
  <c r="P1600" i="12"/>
  <c r="AC1600" i="12" s="1"/>
  <c r="K1432" i="14" s="1"/>
  <c r="D1432" i="15" s="1"/>
  <c r="H1601" i="12"/>
  <c r="Z1601" i="12" s="1"/>
  <c r="Z1600" i="12"/>
  <c r="F2459" i="12"/>
  <c r="Z2458" i="12"/>
  <c r="P2458" i="12"/>
  <c r="AC2458" i="12" s="1"/>
  <c r="K2234" i="14" s="1"/>
  <c r="D2234" i="15" s="1"/>
  <c r="Y2274" i="12"/>
  <c r="E2275" i="12"/>
  <c r="G1853" i="12"/>
  <c r="Y1853" i="12" s="1"/>
  <c r="D1668" i="14" s="1"/>
  <c r="E1620" i="12"/>
  <c r="G1620" i="12" s="1"/>
  <c r="Y1619" i="12"/>
  <c r="E2506" i="12"/>
  <c r="Y2505" i="12"/>
  <c r="D1859" i="14"/>
  <c r="D2513" i="14"/>
  <c r="E2061" i="12"/>
  <c r="G2061" i="12" s="1"/>
  <c r="Y2061" i="12" s="1"/>
  <c r="G1470" i="12"/>
  <c r="D1310" i="14"/>
  <c r="B2588" i="14"/>
  <c r="B2587" i="15"/>
  <c r="D1667" i="14"/>
  <c r="E2748" i="12"/>
  <c r="G2748" i="12" s="1"/>
  <c r="D1860" i="14"/>
  <c r="Y2747" i="12"/>
  <c r="I1102" i="14" l="1"/>
  <c r="H1102" i="14"/>
  <c r="Z1251" i="12"/>
  <c r="F1252" i="12"/>
  <c r="AA1252" i="12" s="1"/>
  <c r="F1104" i="14" s="1"/>
  <c r="P1251" i="12"/>
  <c r="AC1251" i="12" s="1"/>
  <c r="K1103" i="14" s="1"/>
  <c r="D1103" i="15" s="1"/>
  <c r="AA2229" i="12"/>
  <c r="F2016" i="14" s="1"/>
  <c r="H2229" i="12"/>
  <c r="N2015" i="14"/>
  <c r="AB2228" i="12"/>
  <c r="C2015" i="14" s="1"/>
  <c r="C2015" i="15" s="1"/>
  <c r="E2015" i="14"/>
  <c r="N1631" i="14"/>
  <c r="E1631" i="14"/>
  <c r="F1817" i="12"/>
  <c r="AA1817" i="12" s="1"/>
  <c r="P1816" i="12"/>
  <c r="AC1816" i="12" s="1"/>
  <c r="K1631" i="14" s="1"/>
  <c r="D1631" i="15" s="1"/>
  <c r="F1631" i="14"/>
  <c r="AB1816" i="12"/>
  <c r="C1631" i="14" s="1"/>
  <c r="C1631" i="15" s="1"/>
  <c r="N1630" i="14"/>
  <c r="E1630" i="14"/>
  <c r="AB1815" i="12"/>
  <c r="C1630" i="14" s="1"/>
  <c r="C1630" i="15" s="1"/>
  <c r="N2331" i="12"/>
  <c r="O2331" i="12" s="1"/>
  <c r="AA1097" i="12"/>
  <c r="F962" i="14" s="1"/>
  <c r="H1097" i="12"/>
  <c r="H2011" i="12"/>
  <c r="AA2011" i="12"/>
  <c r="F1811" i="14" s="1"/>
  <c r="O2562" i="12"/>
  <c r="M2563" i="12"/>
  <c r="N2563" i="12" s="1"/>
  <c r="M2802" i="12"/>
  <c r="N2802" i="12" s="1"/>
  <c r="O2801" i="12"/>
  <c r="AB1096" i="12"/>
  <c r="C961" i="14" s="1"/>
  <c r="C961" i="15" s="1"/>
  <c r="E961" i="14"/>
  <c r="N961" i="14"/>
  <c r="E1810" i="14"/>
  <c r="N1810" i="14"/>
  <c r="E1854" i="12"/>
  <c r="G1854" i="12" s="1"/>
  <c r="Y1854" i="12" s="1"/>
  <c r="H2464" i="14"/>
  <c r="I2464" i="14"/>
  <c r="E1433" i="14"/>
  <c r="N1433" i="14"/>
  <c r="AA2459" i="12"/>
  <c r="H2459" i="12"/>
  <c r="Z2698" i="12"/>
  <c r="P2698" i="12"/>
  <c r="AC2698" i="12" s="1"/>
  <c r="K2465" i="14" s="1"/>
  <c r="D2465" i="15" s="1"/>
  <c r="F2699" i="12"/>
  <c r="E2234" i="14"/>
  <c r="N2234" i="14"/>
  <c r="E1432" i="14"/>
  <c r="N1432" i="14"/>
  <c r="AB1600" i="12"/>
  <c r="C1432" i="14" s="1"/>
  <c r="C1432" i="15" s="1"/>
  <c r="P1601" i="12"/>
  <c r="AC1601" i="12" s="1"/>
  <c r="K1433" i="14" s="1"/>
  <c r="D1433" i="15" s="1"/>
  <c r="F1602" i="12"/>
  <c r="AA1602" i="12" s="1"/>
  <c r="F1434" i="14" s="1"/>
  <c r="F1433" i="14"/>
  <c r="AB1601" i="12"/>
  <c r="C1433" i="14" s="1"/>
  <c r="C1433" i="15" s="1"/>
  <c r="AA1428" i="12"/>
  <c r="F1269" i="14" s="1"/>
  <c r="H1428" i="12"/>
  <c r="AB1427" i="12"/>
  <c r="C1268" i="14" s="1"/>
  <c r="C1268" i="15" s="1"/>
  <c r="N1268" i="14"/>
  <c r="E1268" i="14"/>
  <c r="AB2458" i="12"/>
  <c r="C2234" i="14" s="1"/>
  <c r="C2234" i="15" s="1"/>
  <c r="D2061" i="14"/>
  <c r="G2275" i="12"/>
  <c r="D1451" i="14"/>
  <c r="E1621" i="12"/>
  <c r="G1621" i="12" s="1"/>
  <c r="Y1620" i="12"/>
  <c r="E2749" i="12"/>
  <c r="D2514" i="14"/>
  <c r="E1855" i="12"/>
  <c r="G1855" i="12" s="1"/>
  <c r="G2506" i="12"/>
  <c r="D1669" i="14"/>
  <c r="B2589" i="14"/>
  <c r="B2588" i="15"/>
  <c r="E1471" i="12"/>
  <c r="Y1470" i="12"/>
  <c r="D1861" i="14"/>
  <c r="E2062" i="12"/>
  <c r="D2281" i="14"/>
  <c r="Y2748" i="12"/>
  <c r="E1103" i="14" l="1"/>
  <c r="N1103" i="14"/>
  <c r="AB1251" i="12"/>
  <c r="C1103" i="14" s="1"/>
  <c r="C1103" i="15" s="1"/>
  <c r="H1817" i="12"/>
  <c r="Z1817" i="12" s="1"/>
  <c r="N1632" i="14" s="1"/>
  <c r="H1252" i="12"/>
  <c r="I2015" i="14"/>
  <c r="H2015" i="14"/>
  <c r="P2229" i="12"/>
  <c r="AC2229" i="12" s="1"/>
  <c r="K2016" i="14" s="1"/>
  <c r="D2016" i="15" s="1"/>
  <c r="Z2229" i="12"/>
  <c r="F2230" i="12"/>
  <c r="P1817" i="12"/>
  <c r="AC1817" i="12" s="1"/>
  <c r="K1632" i="14" s="1"/>
  <c r="D1632" i="15" s="1"/>
  <c r="F1632" i="14"/>
  <c r="I1630" i="14"/>
  <c r="I1631" i="14"/>
  <c r="H1630" i="14"/>
  <c r="H1631" i="14"/>
  <c r="E1632" i="14"/>
  <c r="I1810" i="14"/>
  <c r="H1810" i="14"/>
  <c r="H961" i="14"/>
  <c r="I961" i="14"/>
  <c r="O2563" i="12"/>
  <c r="M2564" i="12"/>
  <c r="N2564" i="12" s="1"/>
  <c r="M2803" i="12"/>
  <c r="N2803" i="12" s="1"/>
  <c r="O2802" i="12"/>
  <c r="P2011" i="12"/>
  <c r="AC2011" i="12" s="1"/>
  <c r="K1811" i="14" s="1"/>
  <c r="D1811" i="15" s="1"/>
  <c r="F2012" i="12"/>
  <c r="Z2011" i="12"/>
  <c r="F1098" i="12"/>
  <c r="Z1097" i="12"/>
  <c r="P1097" i="12"/>
  <c r="AC1097" i="12" s="1"/>
  <c r="K962" i="14" s="1"/>
  <c r="D962" i="15" s="1"/>
  <c r="I1268" i="14"/>
  <c r="H1268" i="14"/>
  <c r="H1433" i="14"/>
  <c r="I1433" i="14"/>
  <c r="H1432" i="14"/>
  <c r="I1432" i="14"/>
  <c r="I2234" i="14"/>
  <c r="H2234" i="14"/>
  <c r="F1429" i="12"/>
  <c r="Z1428" i="12"/>
  <c r="P1428" i="12"/>
  <c r="AC1428" i="12" s="1"/>
  <c r="K1269" i="14" s="1"/>
  <c r="D1269" i="15" s="1"/>
  <c r="AA2699" i="12"/>
  <c r="F2466" i="14" s="1"/>
  <c r="H2699" i="12"/>
  <c r="AB2698" i="12"/>
  <c r="C2465" i="14" s="1"/>
  <c r="C2465" i="15" s="1"/>
  <c r="E2465" i="14"/>
  <c r="N2465" i="14"/>
  <c r="F2235" i="14"/>
  <c r="H1602" i="12"/>
  <c r="F2460" i="12"/>
  <c r="Z2459" i="12"/>
  <c r="AB2459" i="12" s="1"/>
  <c r="C2235" i="14" s="1"/>
  <c r="C2235" i="15" s="1"/>
  <c r="P2459" i="12"/>
  <c r="AC2459" i="12" s="1"/>
  <c r="K2235" i="14" s="1"/>
  <c r="D2235" i="15" s="1"/>
  <c r="Y2275" i="12"/>
  <c r="E2276" i="12"/>
  <c r="G2276" i="12" s="1"/>
  <c r="G2062" i="12"/>
  <c r="Y2062" i="12" s="1"/>
  <c r="D1862" i="14" s="1"/>
  <c r="D1452" i="14"/>
  <c r="E1622" i="12"/>
  <c r="G1622" i="12" s="1"/>
  <c r="Y1622" i="12" s="1"/>
  <c r="Y1621" i="12"/>
  <c r="D2515" i="14"/>
  <c r="D1311" i="14"/>
  <c r="E2507" i="12"/>
  <c r="Y2506" i="12"/>
  <c r="G1471" i="12"/>
  <c r="G2749" i="12"/>
  <c r="B2589" i="15"/>
  <c r="B2590" i="14"/>
  <c r="E1856" i="12"/>
  <c r="Y1855" i="12"/>
  <c r="AB1817" i="12" l="1"/>
  <c r="C1632" i="14" s="1"/>
  <c r="C1632" i="15" s="1"/>
  <c r="F1818" i="12"/>
  <c r="AA1818" i="12" s="1"/>
  <c r="F1633" i="14" s="1"/>
  <c r="H1818" i="12"/>
  <c r="P1818" i="12" s="1"/>
  <c r="AC1818" i="12" s="1"/>
  <c r="K1633" i="14" s="1"/>
  <c r="D1633" i="15" s="1"/>
  <c r="F1253" i="12"/>
  <c r="AA1253" i="12" s="1"/>
  <c r="F1105" i="14" s="1"/>
  <c r="P1252" i="12"/>
  <c r="AC1252" i="12" s="1"/>
  <c r="K1104" i="14" s="1"/>
  <c r="D1104" i="15" s="1"/>
  <c r="Z1252" i="12"/>
  <c r="H1103" i="14"/>
  <c r="I1103" i="14"/>
  <c r="H2230" i="12"/>
  <c r="AA2230" i="12"/>
  <c r="E2016" i="14"/>
  <c r="N2016" i="14"/>
  <c r="AB2229" i="12"/>
  <c r="C2016" i="14" s="1"/>
  <c r="C2016" i="15" s="1"/>
  <c r="Z1818" i="12"/>
  <c r="F1819" i="12"/>
  <c r="H1632" i="14"/>
  <c r="I1632" i="14"/>
  <c r="AA1098" i="12"/>
  <c r="F963" i="14" s="1"/>
  <c r="H1098" i="12"/>
  <c r="AA2012" i="12"/>
  <c r="F1812" i="14" s="1"/>
  <c r="H2012" i="12"/>
  <c r="E962" i="14"/>
  <c r="AB1097" i="12"/>
  <c r="C962" i="14" s="1"/>
  <c r="C962" i="15" s="1"/>
  <c r="N962" i="14"/>
  <c r="AB2011" i="12"/>
  <c r="C1811" i="14" s="1"/>
  <c r="C1811" i="15" s="1"/>
  <c r="E1811" i="14"/>
  <c r="N1811" i="14"/>
  <c r="M2804" i="12"/>
  <c r="N2804" i="12" s="1"/>
  <c r="O2803" i="12"/>
  <c r="O2564" i="12"/>
  <c r="M2565" i="12"/>
  <c r="N2565" i="12" s="1"/>
  <c r="E2063" i="12"/>
  <c r="G2063" i="12" s="1"/>
  <c r="I2465" i="14"/>
  <c r="H2465" i="14"/>
  <c r="AA2460" i="12"/>
  <c r="F2236" i="14" s="1"/>
  <c r="H2460" i="12"/>
  <c r="F2700" i="12"/>
  <c r="Z2699" i="12"/>
  <c r="P2699" i="12"/>
  <c r="AC2699" i="12" s="1"/>
  <c r="K2466" i="14" s="1"/>
  <c r="D2466" i="15" s="1"/>
  <c r="AA1429" i="12"/>
  <c r="H1429" i="12"/>
  <c r="N2235" i="14"/>
  <c r="E2235" i="14"/>
  <c r="F1603" i="12"/>
  <c r="AA1603" i="12" s="1"/>
  <c r="P1602" i="12"/>
  <c r="AC1602" i="12" s="1"/>
  <c r="K1434" i="14" s="1"/>
  <c r="D1434" i="15" s="1"/>
  <c r="Z1602" i="12"/>
  <c r="E1269" i="14"/>
  <c r="N1269" i="14"/>
  <c r="AB1428" i="12"/>
  <c r="C1269" i="14" s="1"/>
  <c r="C1269" i="15" s="1"/>
  <c r="E2277" i="12"/>
  <c r="G2277" i="12" s="1"/>
  <c r="Y2277" i="12" s="1"/>
  <c r="Y2276" i="12"/>
  <c r="D2062" i="14"/>
  <c r="D1454" i="14"/>
  <c r="D1453" i="14"/>
  <c r="E1623" i="12"/>
  <c r="G1623" i="12" s="1"/>
  <c r="Y1623" i="12" s="1"/>
  <c r="D1670" i="14"/>
  <c r="B2590" i="15"/>
  <c r="B2591" i="14"/>
  <c r="E1472" i="12"/>
  <c r="Y1471" i="12"/>
  <c r="G2507" i="12"/>
  <c r="E2750" i="12"/>
  <c r="Y2749" i="12"/>
  <c r="D2282" i="14"/>
  <c r="G1856" i="12"/>
  <c r="H1253" i="12" l="1"/>
  <c r="N1104" i="14"/>
  <c r="AB1252" i="12"/>
  <c r="C1104" i="14" s="1"/>
  <c r="C1104" i="15" s="1"/>
  <c r="E1104" i="14"/>
  <c r="H1603" i="12"/>
  <c r="I2016" i="14"/>
  <c r="H2016" i="14"/>
  <c r="F2231" i="12"/>
  <c r="Z2230" i="12"/>
  <c r="P2230" i="12"/>
  <c r="AC2230" i="12" s="1"/>
  <c r="K2017" i="14" s="1"/>
  <c r="D2017" i="15" s="1"/>
  <c r="F2017" i="14"/>
  <c r="AB2230" i="12"/>
  <c r="C2017" i="14" s="1"/>
  <c r="C2017" i="15" s="1"/>
  <c r="N1633" i="14"/>
  <c r="E1633" i="14"/>
  <c r="AB1818" i="12"/>
  <c r="C1633" i="14" s="1"/>
  <c r="C1633" i="15" s="1"/>
  <c r="H1819" i="12"/>
  <c r="AA1819" i="12"/>
  <c r="F1634" i="14" s="1"/>
  <c r="O2565" i="12"/>
  <c r="M2566" i="12"/>
  <c r="N2566" i="12" s="1"/>
  <c r="O2804" i="12"/>
  <c r="M2805" i="12"/>
  <c r="N2805" i="12" s="1"/>
  <c r="I1811" i="14"/>
  <c r="H1811" i="14"/>
  <c r="H962" i="14"/>
  <c r="I962" i="14"/>
  <c r="F2013" i="12"/>
  <c r="Z2012" i="12"/>
  <c r="P2012" i="12"/>
  <c r="AC2012" i="12" s="1"/>
  <c r="K1812" i="14" s="1"/>
  <c r="D1812" i="15" s="1"/>
  <c r="F1099" i="12"/>
  <c r="Z1098" i="12"/>
  <c r="P1098" i="12"/>
  <c r="AC1098" i="12" s="1"/>
  <c r="K963" i="14" s="1"/>
  <c r="D963" i="15" s="1"/>
  <c r="I1269" i="14"/>
  <c r="H1269" i="14"/>
  <c r="H2235" i="14"/>
  <c r="I2235" i="14"/>
  <c r="Z1603" i="12"/>
  <c r="AB1603" i="12" s="1"/>
  <c r="C1435" i="14" s="1"/>
  <c r="C1435" i="15" s="1"/>
  <c r="P1603" i="12"/>
  <c r="AC1603" i="12" s="1"/>
  <c r="K1435" i="14" s="1"/>
  <c r="D1435" i="15" s="1"/>
  <c r="F1604" i="12"/>
  <c r="AA1604" i="12" s="1"/>
  <c r="F1436" i="14" s="1"/>
  <c r="F1435" i="14"/>
  <c r="P1429" i="12"/>
  <c r="AC1429" i="12" s="1"/>
  <c r="K1270" i="14" s="1"/>
  <c r="D1270" i="15" s="1"/>
  <c r="F1430" i="12"/>
  <c r="Z1429" i="12"/>
  <c r="AB1429" i="12" s="1"/>
  <c r="C1270" i="14" s="1"/>
  <c r="C1270" i="15" s="1"/>
  <c r="AA2700" i="12"/>
  <c r="H2700" i="12"/>
  <c r="N1434" i="14"/>
  <c r="E1434" i="14"/>
  <c r="AB1602" i="12"/>
  <c r="C1434" i="14" s="1"/>
  <c r="C1434" i="15" s="1"/>
  <c r="F1270" i="14"/>
  <c r="E2466" i="14"/>
  <c r="AB2699" i="12"/>
  <c r="C2466" i="14" s="1"/>
  <c r="C2466" i="15" s="1"/>
  <c r="N2466" i="14"/>
  <c r="Z2460" i="12"/>
  <c r="P2460" i="12"/>
  <c r="AC2460" i="12" s="1"/>
  <c r="K2236" i="14" s="1"/>
  <c r="D2236" i="15" s="1"/>
  <c r="F2461" i="12"/>
  <c r="D2064" i="14"/>
  <c r="D2063" i="14"/>
  <c r="E2278" i="12"/>
  <c r="G2750" i="12"/>
  <c r="Y2750" i="12" s="1"/>
  <c r="D1455" i="14"/>
  <c r="E1624" i="12"/>
  <c r="D2516" i="14"/>
  <c r="E2064" i="12"/>
  <c r="Y2063" i="12"/>
  <c r="D1312" i="14"/>
  <c r="B2592" i="14"/>
  <c r="B2591" i="15"/>
  <c r="E1857" i="12"/>
  <c r="Y1856" i="12"/>
  <c r="E2508" i="12"/>
  <c r="Y2507" i="12"/>
  <c r="F48" i="20"/>
  <c r="N48" i="20"/>
  <c r="E48" i="20"/>
  <c r="D48" i="20"/>
  <c r="C48" i="20"/>
  <c r="G48" i="20"/>
  <c r="J48" i="20"/>
  <c r="I48" i="20"/>
  <c r="L48" i="20"/>
  <c r="G1472" i="12"/>
  <c r="E2751" i="12" l="1"/>
  <c r="Z1253" i="12"/>
  <c r="F1254" i="12"/>
  <c r="AA1254" i="12" s="1"/>
  <c r="F1106" i="14" s="1"/>
  <c r="P1253" i="12"/>
  <c r="AC1253" i="12" s="1"/>
  <c r="K1105" i="14" s="1"/>
  <c r="D1105" i="15" s="1"/>
  <c r="H1254" i="12"/>
  <c r="H1104" i="14"/>
  <c r="I1104" i="14"/>
  <c r="AA2231" i="12"/>
  <c r="F2018" i="14" s="1"/>
  <c r="H2231" i="12"/>
  <c r="N2017" i="14"/>
  <c r="E2017" i="14"/>
  <c r="F1820" i="12"/>
  <c r="Z1819" i="12"/>
  <c r="P1819" i="12"/>
  <c r="AC1819" i="12" s="1"/>
  <c r="K1634" i="14" s="1"/>
  <c r="D1634" i="15" s="1"/>
  <c r="I1633" i="14"/>
  <c r="H1633" i="14"/>
  <c r="H1604" i="12"/>
  <c r="Z1604" i="12" s="1"/>
  <c r="AA1099" i="12"/>
  <c r="H1099" i="12"/>
  <c r="AB2012" i="12"/>
  <c r="C1812" i="14" s="1"/>
  <c r="C1812" i="15" s="1"/>
  <c r="E1812" i="14"/>
  <c r="N1812" i="14"/>
  <c r="O2805" i="12"/>
  <c r="M2806" i="12"/>
  <c r="N2806" i="12" s="1"/>
  <c r="AB1098" i="12"/>
  <c r="C963" i="14" s="1"/>
  <c r="C963" i="15" s="1"/>
  <c r="N963" i="14"/>
  <c r="E963" i="14"/>
  <c r="AA2013" i="12"/>
  <c r="H2013" i="12"/>
  <c r="M2567" i="12"/>
  <c r="N2567" i="12" s="1"/>
  <c r="O2566" i="12"/>
  <c r="H1434" i="14"/>
  <c r="I1434" i="14"/>
  <c r="I2466" i="14"/>
  <c r="H2466" i="14"/>
  <c r="H2461" i="12"/>
  <c r="AA2461" i="12"/>
  <c r="N2236" i="14"/>
  <c r="E2236" i="14"/>
  <c r="AB2460" i="12"/>
  <c r="C2236" i="14" s="1"/>
  <c r="C2236" i="15" s="1"/>
  <c r="F2701" i="12"/>
  <c r="Z2700" i="12"/>
  <c r="AB2700" i="12" s="1"/>
  <c r="C2467" i="14" s="1"/>
  <c r="C2467" i="15" s="1"/>
  <c r="P2700" i="12"/>
  <c r="AC2700" i="12" s="1"/>
  <c r="K2467" i="14" s="1"/>
  <c r="D2467" i="15" s="1"/>
  <c r="E1270" i="14"/>
  <c r="N1270" i="14"/>
  <c r="E1435" i="14"/>
  <c r="N1435" i="14"/>
  <c r="F2467" i="14"/>
  <c r="AA1430" i="12"/>
  <c r="F1271" i="14" s="1"/>
  <c r="H1430" i="12"/>
  <c r="F1605" i="12"/>
  <c r="P1604" i="12"/>
  <c r="AC1604" i="12" s="1"/>
  <c r="K1436" i="14" s="1"/>
  <c r="D1436" i="15" s="1"/>
  <c r="G2751" i="12"/>
  <c r="E2752" i="12" s="1"/>
  <c r="G1624" i="12"/>
  <c r="Y1624" i="12" s="1"/>
  <c r="D1456" i="14" s="1"/>
  <c r="G2278" i="12"/>
  <c r="G2064" i="12"/>
  <c r="Y2064" i="12" s="1"/>
  <c r="D1864" i="14" s="1"/>
  <c r="E1473" i="12"/>
  <c r="G1473" i="12" s="1"/>
  <c r="Y1473" i="12" s="1"/>
  <c r="Y1472" i="12"/>
  <c r="D2517" i="14"/>
  <c r="D2283" i="14"/>
  <c r="D1671" i="14"/>
  <c r="G2508" i="12"/>
  <c r="G1857" i="12"/>
  <c r="B2592" i="15"/>
  <c r="P48" i="20"/>
  <c r="D1863" i="14"/>
  <c r="Y2751" i="12"/>
  <c r="E1105" i="14" l="1"/>
  <c r="N1105" i="14"/>
  <c r="AB1253" i="12"/>
  <c r="C1105" i="14" s="1"/>
  <c r="C1105" i="15" s="1"/>
  <c r="P1254" i="12"/>
  <c r="AC1254" i="12" s="1"/>
  <c r="K1106" i="14" s="1"/>
  <c r="D1106" i="15" s="1"/>
  <c r="Z1254" i="12"/>
  <c r="F1255" i="12"/>
  <c r="H2017" i="14"/>
  <c r="I2017" i="14"/>
  <c r="Z2231" i="12"/>
  <c r="P2231" i="12"/>
  <c r="AC2231" i="12" s="1"/>
  <c r="K2018" i="14" s="1"/>
  <c r="D2018" i="15" s="1"/>
  <c r="F2232" i="12"/>
  <c r="H1820" i="12"/>
  <c r="AA1820" i="12"/>
  <c r="F1635" i="14" s="1"/>
  <c r="AB1819" i="12"/>
  <c r="C1634" i="14" s="1"/>
  <c r="C1634" i="15" s="1"/>
  <c r="N1634" i="14"/>
  <c r="E1634" i="14"/>
  <c r="F1813" i="14"/>
  <c r="O2806" i="12"/>
  <c r="M2807" i="12"/>
  <c r="N2807" i="12" s="1"/>
  <c r="F964" i="14"/>
  <c r="O2567" i="12"/>
  <c r="M2568" i="12"/>
  <c r="N2568" i="12" s="1"/>
  <c r="F2014" i="12"/>
  <c r="Z2013" i="12"/>
  <c r="P2013" i="12"/>
  <c r="AC2013" i="12" s="1"/>
  <c r="K1813" i="14" s="1"/>
  <c r="D1813" i="15" s="1"/>
  <c r="I963" i="14"/>
  <c r="H963" i="14"/>
  <c r="H1812" i="14"/>
  <c r="I1812" i="14"/>
  <c r="F1100" i="12"/>
  <c r="Z1099" i="12"/>
  <c r="P1099" i="12"/>
  <c r="AC1099" i="12" s="1"/>
  <c r="K964" i="14" s="1"/>
  <c r="D964" i="15" s="1"/>
  <c r="E2065" i="12"/>
  <c r="G2065" i="12" s="1"/>
  <c r="I1435" i="14"/>
  <c r="H1435" i="14"/>
  <c r="I1270" i="14"/>
  <c r="H1270" i="14"/>
  <c r="I2236" i="14"/>
  <c r="H2236" i="14"/>
  <c r="N1436" i="14"/>
  <c r="AB1604" i="12"/>
  <c r="C1436" i="14" s="1"/>
  <c r="C1436" i="15" s="1"/>
  <c r="E1436" i="14"/>
  <c r="F1431" i="12"/>
  <c r="Z1430" i="12"/>
  <c r="P1430" i="12"/>
  <c r="AC1430" i="12" s="1"/>
  <c r="K1271" i="14" s="1"/>
  <c r="D1271" i="15" s="1"/>
  <c r="E2467" i="14"/>
  <c r="N2467" i="14"/>
  <c r="Z2461" i="12"/>
  <c r="AB2461" i="12" s="1"/>
  <c r="C2237" i="14" s="1"/>
  <c r="C2237" i="15" s="1"/>
  <c r="P2461" i="12"/>
  <c r="AC2461" i="12" s="1"/>
  <c r="K2237" i="14" s="1"/>
  <c r="D2237" i="15" s="1"/>
  <c r="F2462" i="12"/>
  <c r="H1605" i="12"/>
  <c r="AA1605" i="12"/>
  <c r="AA2701" i="12"/>
  <c r="F2468" i="14" s="1"/>
  <c r="H2701" i="12"/>
  <c r="F2237" i="14"/>
  <c r="E1625" i="12"/>
  <c r="G1625" i="12" s="1"/>
  <c r="Y1625" i="12" s="1"/>
  <c r="D1457" i="14" s="1"/>
  <c r="E2279" i="12"/>
  <c r="Y2278" i="12"/>
  <c r="G2752" i="12"/>
  <c r="Y2752" i="12" s="1"/>
  <c r="D2519" i="14" s="1"/>
  <c r="D1314" i="14"/>
  <c r="Y1474" i="12"/>
  <c r="D2518" i="14"/>
  <c r="D1313" i="14"/>
  <c r="E1474" i="12"/>
  <c r="E1858" i="12"/>
  <c r="Y1857" i="12"/>
  <c r="E2509" i="12"/>
  <c r="G2509" i="12" s="1"/>
  <c r="Y2509" i="12" s="1"/>
  <c r="Y2508" i="12"/>
  <c r="E2753" i="12"/>
  <c r="H1255" i="12" l="1"/>
  <c r="AA1255" i="12"/>
  <c r="F1107" i="14" s="1"/>
  <c r="AB1254" i="12"/>
  <c r="C1106" i="14" s="1"/>
  <c r="C1106" i="15" s="1"/>
  <c r="N1106" i="14"/>
  <c r="E1106" i="14"/>
  <c r="H1105" i="14"/>
  <c r="I1105" i="14"/>
  <c r="AA2232" i="12"/>
  <c r="F2019" i="14" s="1"/>
  <c r="H2232" i="12"/>
  <c r="E2018" i="14"/>
  <c r="N2018" i="14"/>
  <c r="AB2231" i="12"/>
  <c r="C2018" i="14" s="1"/>
  <c r="C2018" i="15" s="1"/>
  <c r="H1634" i="14"/>
  <c r="I1634" i="14"/>
  <c r="Z1820" i="12"/>
  <c r="F1821" i="12"/>
  <c r="P1820" i="12"/>
  <c r="AC1820" i="12" s="1"/>
  <c r="K1635" i="14" s="1"/>
  <c r="D1635" i="15" s="1"/>
  <c r="AA1100" i="12"/>
  <c r="F965" i="14" s="1"/>
  <c r="H1100" i="12"/>
  <c r="E1813" i="14"/>
  <c r="N1813" i="14"/>
  <c r="O2568" i="12"/>
  <c r="M2569" i="12"/>
  <c r="N2569" i="12" s="1"/>
  <c r="O2807" i="12"/>
  <c r="M2808" i="12"/>
  <c r="N2808" i="12" s="1"/>
  <c r="E964" i="14"/>
  <c r="N964" i="14"/>
  <c r="AA2014" i="12"/>
  <c r="F1814" i="14" s="1"/>
  <c r="H2014" i="12"/>
  <c r="AB1099" i="12"/>
  <c r="C964" i="14" s="1"/>
  <c r="C964" i="15" s="1"/>
  <c r="AB2013" i="12"/>
  <c r="C1813" i="14" s="1"/>
  <c r="C1813" i="15" s="1"/>
  <c r="E1626" i="12"/>
  <c r="G1626" i="12" s="1"/>
  <c r="E1627" i="12" s="1"/>
  <c r="H2467" i="14"/>
  <c r="I2467" i="14"/>
  <c r="I1436" i="14"/>
  <c r="H1436" i="14"/>
  <c r="P2701" i="12"/>
  <c r="AC2701" i="12" s="1"/>
  <c r="K2468" i="14" s="1"/>
  <c r="D2468" i="15" s="1"/>
  <c r="F2702" i="12"/>
  <c r="Z2701" i="12"/>
  <c r="F1606" i="12"/>
  <c r="Z1605" i="12"/>
  <c r="AB1605" i="12" s="1"/>
  <c r="C1437" i="14" s="1"/>
  <c r="C1437" i="15" s="1"/>
  <c r="P1605" i="12"/>
  <c r="AC1605" i="12" s="1"/>
  <c r="K1437" i="14" s="1"/>
  <c r="D1437" i="15" s="1"/>
  <c r="N1271" i="14"/>
  <c r="AB1430" i="12"/>
  <c r="C1271" i="14" s="1"/>
  <c r="C1271" i="15" s="1"/>
  <c r="E1271" i="14"/>
  <c r="F1437" i="14"/>
  <c r="H2462" i="12"/>
  <c r="AA2462" i="12"/>
  <c r="N2237" i="14"/>
  <c r="E2237" i="14"/>
  <c r="AA1431" i="12"/>
  <c r="H1431" i="12"/>
  <c r="D2065" i="14"/>
  <c r="G2753" i="12"/>
  <c r="E2754" i="12" s="1"/>
  <c r="G2279" i="12"/>
  <c r="Y1626" i="12"/>
  <c r="D2285" i="14"/>
  <c r="D1672" i="14"/>
  <c r="E2066" i="12"/>
  <c r="Y2065" i="12"/>
  <c r="D1315" i="14"/>
  <c r="D2284" i="14"/>
  <c r="E2510" i="12"/>
  <c r="G1858" i="12"/>
  <c r="I1106" i="14" l="1"/>
  <c r="H1106" i="14"/>
  <c r="F1256" i="12"/>
  <c r="P1255" i="12"/>
  <c r="AC1255" i="12" s="1"/>
  <c r="K1107" i="14" s="1"/>
  <c r="D1107" i="15" s="1"/>
  <c r="Z1255" i="12"/>
  <c r="H2018" i="14"/>
  <c r="I2018" i="14"/>
  <c r="F2233" i="12"/>
  <c r="Z2232" i="12"/>
  <c r="P2232" i="12"/>
  <c r="AC2232" i="12" s="1"/>
  <c r="K2019" i="14" s="1"/>
  <c r="D2019" i="15" s="1"/>
  <c r="E1635" i="14"/>
  <c r="AB1820" i="12"/>
  <c r="C1635" i="14" s="1"/>
  <c r="C1635" i="15" s="1"/>
  <c r="N1635" i="14"/>
  <c r="H1821" i="12"/>
  <c r="AA1821" i="12"/>
  <c r="F1636" i="14" s="1"/>
  <c r="I964" i="14"/>
  <c r="H964" i="14"/>
  <c r="I1813" i="14"/>
  <c r="H1813" i="14"/>
  <c r="F2015" i="12"/>
  <c r="Z2014" i="12"/>
  <c r="P2014" i="12"/>
  <c r="AC2014" i="12" s="1"/>
  <c r="K1814" i="14" s="1"/>
  <c r="D1814" i="15" s="1"/>
  <c r="O2808" i="12"/>
  <c r="M2809" i="12"/>
  <c r="N2809" i="12" s="1"/>
  <c r="M2570" i="12"/>
  <c r="N2570" i="12" s="1"/>
  <c r="O2569" i="12"/>
  <c r="F1101" i="12"/>
  <c r="Z1100" i="12"/>
  <c r="P1100" i="12"/>
  <c r="AC1100" i="12" s="1"/>
  <c r="K965" i="14" s="1"/>
  <c r="D965" i="15" s="1"/>
  <c r="Y2753" i="12"/>
  <c r="D2520" i="14" s="1"/>
  <c r="H1271" i="14"/>
  <c r="I1271" i="14"/>
  <c r="I2237" i="14"/>
  <c r="H2237" i="14"/>
  <c r="F1432" i="12"/>
  <c r="Z1431" i="12"/>
  <c r="P1431" i="12"/>
  <c r="AC1431" i="12" s="1"/>
  <c r="K1272" i="14" s="1"/>
  <c r="D1272" i="15" s="1"/>
  <c r="P2462" i="12"/>
  <c r="AC2462" i="12" s="1"/>
  <c r="K2238" i="14" s="1"/>
  <c r="D2238" i="15" s="1"/>
  <c r="F2463" i="12"/>
  <c r="Z2462" i="12"/>
  <c r="AB2462" i="12" s="1"/>
  <c r="C2238" i="14" s="1"/>
  <c r="C2238" i="15" s="1"/>
  <c r="N1437" i="14"/>
  <c r="E1437" i="14"/>
  <c r="N2468" i="14"/>
  <c r="E2468" i="14"/>
  <c r="AB2701" i="12"/>
  <c r="C2468" i="14" s="1"/>
  <c r="C2468" i="15" s="1"/>
  <c r="AB1431" i="12"/>
  <c r="C1272" i="14" s="1"/>
  <c r="C1272" i="15" s="1"/>
  <c r="F1272" i="14"/>
  <c r="F2238" i="14"/>
  <c r="AA1606" i="12"/>
  <c r="H1606" i="12"/>
  <c r="H2702" i="12"/>
  <c r="AA2702" i="12"/>
  <c r="F2469" i="14" s="1"/>
  <c r="E2280" i="12"/>
  <c r="Y2279" i="12"/>
  <c r="G2510" i="12"/>
  <c r="E2511" i="12" s="1"/>
  <c r="D1458" i="14"/>
  <c r="G1627" i="12"/>
  <c r="G2066" i="12"/>
  <c r="E1859" i="12"/>
  <c r="Y1858" i="12"/>
  <c r="D1865" i="14"/>
  <c r="Y2510" i="12"/>
  <c r="G2754" i="12"/>
  <c r="N1107" i="14" l="1"/>
  <c r="E1107" i="14"/>
  <c r="AA1256" i="12"/>
  <c r="F1108" i="14" s="1"/>
  <c r="H1256" i="12"/>
  <c r="AB1255" i="12"/>
  <c r="C1107" i="14" s="1"/>
  <c r="C1107" i="15" s="1"/>
  <c r="H2233" i="12"/>
  <c r="AA2233" i="12"/>
  <c r="F2020" i="14" s="1"/>
  <c r="N2019" i="14"/>
  <c r="AB2232" i="12"/>
  <c r="C2019" i="14" s="1"/>
  <c r="C2019" i="15" s="1"/>
  <c r="E2019" i="14"/>
  <c r="H1635" i="14"/>
  <c r="I1635" i="14"/>
  <c r="F1822" i="12"/>
  <c r="P1821" i="12"/>
  <c r="AC1821" i="12" s="1"/>
  <c r="K1636" i="14" s="1"/>
  <c r="D1636" i="15" s="1"/>
  <c r="Z1821" i="12"/>
  <c r="H1101" i="12"/>
  <c r="AA1101" i="12"/>
  <c r="F966" i="14" s="1"/>
  <c r="M2571" i="12"/>
  <c r="N2571" i="12" s="1"/>
  <c r="O2570" i="12"/>
  <c r="AB2014" i="12"/>
  <c r="C1814" i="14" s="1"/>
  <c r="C1814" i="15" s="1"/>
  <c r="N1814" i="14"/>
  <c r="E1814" i="14"/>
  <c r="E965" i="14"/>
  <c r="N965" i="14"/>
  <c r="AB1100" i="12"/>
  <c r="C965" i="14" s="1"/>
  <c r="C965" i="15" s="1"/>
  <c r="O2809" i="12"/>
  <c r="M2810" i="12"/>
  <c r="N2810" i="12" s="1"/>
  <c r="AA2015" i="12"/>
  <c r="H2015" i="12"/>
  <c r="H2468" i="14"/>
  <c r="I2468" i="14"/>
  <c r="I1437" i="14"/>
  <c r="H1437" i="14"/>
  <c r="F2703" i="12"/>
  <c r="Z2702" i="12"/>
  <c r="P2702" i="12"/>
  <c r="AC2702" i="12" s="1"/>
  <c r="K2469" i="14" s="1"/>
  <c r="D2469" i="15" s="1"/>
  <c r="F1438" i="14"/>
  <c r="AA2463" i="12"/>
  <c r="F2239" i="14" s="1"/>
  <c r="H2463" i="12"/>
  <c r="H1432" i="12"/>
  <c r="AA1432" i="12"/>
  <c r="F1273" i="14" s="1"/>
  <c r="Z1606" i="12"/>
  <c r="P1606" i="12"/>
  <c r="AC1606" i="12" s="1"/>
  <c r="K1438" i="14" s="1"/>
  <c r="D1438" i="15" s="1"/>
  <c r="F1607" i="12"/>
  <c r="E2238" i="14"/>
  <c r="N2238" i="14"/>
  <c r="N1272" i="14"/>
  <c r="E1272" i="14"/>
  <c r="D2066" i="14"/>
  <c r="G2280" i="12"/>
  <c r="G1859" i="12"/>
  <c r="E1860" i="12" s="1"/>
  <c r="E1628" i="12"/>
  <c r="Y1627" i="12"/>
  <c r="E2755" i="12"/>
  <c r="Y2754" i="12"/>
  <c r="D2286" i="14"/>
  <c r="D1673" i="14"/>
  <c r="E2067" i="12"/>
  <c r="Y2066" i="12"/>
  <c r="G2511" i="12"/>
  <c r="F1257" i="12" l="1"/>
  <c r="AA1257" i="12" s="1"/>
  <c r="F1109" i="14" s="1"/>
  <c r="Z1256" i="12"/>
  <c r="P1256" i="12"/>
  <c r="AC1256" i="12" s="1"/>
  <c r="K1108" i="14" s="1"/>
  <c r="D1108" i="15" s="1"/>
  <c r="H1257" i="12"/>
  <c r="F1258" i="12" s="1"/>
  <c r="I1107" i="14"/>
  <c r="H1107" i="14"/>
  <c r="H2019" i="14"/>
  <c r="I2019" i="14"/>
  <c r="P2233" i="12"/>
  <c r="AC2233" i="12" s="1"/>
  <c r="K2020" i="14" s="1"/>
  <c r="D2020" i="15" s="1"/>
  <c r="F2234" i="12"/>
  <c r="Z2233" i="12"/>
  <c r="E1636" i="14"/>
  <c r="AB1821" i="12"/>
  <c r="C1636" i="14" s="1"/>
  <c r="C1636" i="15" s="1"/>
  <c r="N1636" i="14"/>
  <c r="AA1822" i="12"/>
  <c r="H1822" i="12"/>
  <c r="F1815" i="14"/>
  <c r="I1814" i="14"/>
  <c r="H1814" i="14"/>
  <c r="M2572" i="12"/>
  <c r="N2572" i="12" s="1"/>
  <c r="O2571" i="12"/>
  <c r="F1102" i="12"/>
  <c r="Z1101" i="12"/>
  <c r="P1101" i="12"/>
  <c r="AC1101" i="12" s="1"/>
  <c r="K966" i="14" s="1"/>
  <c r="D966" i="15" s="1"/>
  <c r="Z2015" i="12"/>
  <c r="AB2015" i="12" s="1"/>
  <c r="C1815" i="14" s="1"/>
  <c r="C1815" i="15" s="1"/>
  <c r="P2015" i="12"/>
  <c r="AC2015" i="12" s="1"/>
  <c r="K1815" i="14" s="1"/>
  <c r="D1815" i="15" s="1"/>
  <c r="F2016" i="12"/>
  <c r="O2810" i="12"/>
  <c r="M2811" i="12"/>
  <c r="N2811" i="12" s="1"/>
  <c r="I965" i="14"/>
  <c r="H965" i="14"/>
  <c r="Y1859" i="12"/>
  <c r="I2238" i="14"/>
  <c r="H2238" i="14"/>
  <c r="I1272" i="14"/>
  <c r="H1272" i="14"/>
  <c r="H1607" i="12"/>
  <c r="AA1607" i="12"/>
  <c r="E1438" i="14"/>
  <c r="N1438" i="14"/>
  <c r="Z1432" i="12"/>
  <c r="P1432" i="12"/>
  <c r="AC1432" i="12" s="1"/>
  <c r="K1273" i="14" s="1"/>
  <c r="D1273" i="15" s="1"/>
  <c r="F1433" i="12"/>
  <c r="H2703" i="12"/>
  <c r="AA2703" i="12"/>
  <c r="F2470" i="14" s="1"/>
  <c r="AB1606" i="12"/>
  <c r="C1438" i="14" s="1"/>
  <c r="C1438" i="15" s="1"/>
  <c r="Z2463" i="12"/>
  <c r="P2463" i="12"/>
  <c r="AC2463" i="12" s="1"/>
  <c r="K2239" i="14" s="1"/>
  <c r="D2239" i="15" s="1"/>
  <c r="F2464" i="12"/>
  <c r="AB2702" i="12"/>
  <c r="C2469" i="14" s="1"/>
  <c r="C2469" i="15" s="1"/>
  <c r="E2469" i="14"/>
  <c r="N2469" i="14"/>
  <c r="Y2280" i="12"/>
  <c r="E2281" i="12"/>
  <c r="G2755" i="12"/>
  <c r="Y2755" i="12" s="1"/>
  <c r="D2522" i="14" s="1"/>
  <c r="D1459" i="14"/>
  <c r="G1628" i="12"/>
  <c r="E2512" i="12"/>
  <c r="Y2511" i="12"/>
  <c r="D1674" i="14"/>
  <c r="D1866" i="14"/>
  <c r="G1860" i="12"/>
  <c r="D2521" i="14"/>
  <c r="G2067" i="12"/>
  <c r="Z1257" i="12" l="1"/>
  <c r="P1257" i="12"/>
  <c r="AC1257" i="12" s="1"/>
  <c r="K1109" i="14" s="1"/>
  <c r="D1109" i="15" s="1"/>
  <c r="E1108" i="14"/>
  <c r="AB1256" i="12"/>
  <c r="C1108" i="14" s="1"/>
  <c r="C1108" i="15" s="1"/>
  <c r="N1108" i="14"/>
  <c r="AB2233" i="12"/>
  <c r="C2020" i="14" s="1"/>
  <c r="C2020" i="15" s="1"/>
  <c r="N2020" i="14"/>
  <c r="E2020" i="14"/>
  <c r="AA2234" i="12"/>
  <c r="F2021" i="14" s="1"/>
  <c r="H2234" i="12"/>
  <c r="P1822" i="12"/>
  <c r="AC1822" i="12" s="1"/>
  <c r="K1637" i="14" s="1"/>
  <c r="D1637" i="15" s="1"/>
  <c r="Z1822" i="12"/>
  <c r="F1823" i="12"/>
  <c r="AA1823" i="12" s="1"/>
  <c r="F1638" i="14" s="1"/>
  <c r="I1636" i="14"/>
  <c r="H1636" i="14"/>
  <c r="AB1822" i="12"/>
  <c r="C1637" i="14" s="1"/>
  <c r="C1637" i="15" s="1"/>
  <c r="F1637" i="14"/>
  <c r="AB1257" i="12"/>
  <c r="C1109" i="14" s="1"/>
  <c r="C1109" i="15" s="1"/>
  <c r="E1109" i="14"/>
  <c r="N1109" i="14"/>
  <c r="AA1258" i="12"/>
  <c r="F1110" i="14" s="1"/>
  <c r="H1258" i="12"/>
  <c r="AA1102" i="12"/>
  <c r="F967" i="14" s="1"/>
  <c r="H1102" i="12"/>
  <c r="M2573" i="12"/>
  <c r="O2572" i="12"/>
  <c r="O2811" i="12"/>
  <c r="M2812" i="12"/>
  <c r="N2812" i="12" s="1"/>
  <c r="AA2016" i="12"/>
  <c r="F1816" i="14" s="1"/>
  <c r="H2016" i="12"/>
  <c r="N1815" i="14"/>
  <c r="E1815" i="14"/>
  <c r="N966" i="14"/>
  <c r="AB1101" i="12"/>
  <c r="C966" i="14" s="1"/>
  <c r="C966" i="15" s="1"/>
  <c r="E966" i="14"/>
  <c r="E2756" i="12"/>
  <c r="H2469" i="14"/>
  <c r="I2469" i="14"/>
  <c r="H1438" i="14"/>
  <c r="I1438" i="14"/>
  <c r="F2704" i="12"/>
  <c r="Z2703" i="12"/>
  <c r="P2703" i="12"/>
  <c r="AC2703" i="12" s="1"/>
  <c r="K2470" i="14" s="1"/>
  <c r="D2470" i="15" s="1"/>
  <c r="F1439" i="14"/>
  <c r="AA2464" i="12"/>
  <c r="F2240" i="14" s="1"/>
  <c r="H2464" i="12"/>
  <c r="E2239" i="14"/>
  <c r="N2239" i="14"/>
  <c r="AB2463" i="12"/>
  <c r="C2239" i="14" s="1"/>
  <c r="C2239" i="15" s="1"/>
  <c r="AA1433" i="12"/>
  <c r="F1274" i="14" s="1"/>
  <c r="H1433" i="12"/>
  <c r="AB1432" i="12"/>
  <c r="C1273" i="14" s="1"/>
  <c r="C1273" i="15" s="1"/>
  <c r="N1273" i="14"/>
  <c r="E1273" i="14"/>
  <c r="F1608" i="12"/>
  <c r="Z1607" i="12"/>
  <c r="P1607" i="12"/>
  <c r="AC1607" i="12" s="1"/>
  <c r="K1439" i="14" s="1"/>
  <c r="D1439" i="15" s="1"/>
  <c r="D2067" i="14"/>
  <c r="G2281" i="12"/>
  <c r="G2512" i="12"/>
  <c r="Y2512" i="12" s="1"/>
  <c r="D2288" i="14" s="1"/>
  <c r="E1629" i="12"/>
  <c r="G1629" i="12" s="1"/>
  <c r="Y1629" i="12" s="1"/>
  <c r="Y1628" i="12"/>
  <c r="E2068" i="12"/>
  <c r="Y2067" i="12"/>
  <c r="D2287" i="14"/>
  <c r="G2756" i="12"/>
  <c r="E1861" i="12"/>
  <c r="G1861" i="12" s="1"/>
  <c r="Y1861" i="12" s="1"/>
  <c r="Y1860" i="12"/>
  <c r="I1108" i="14" l="1"/>
  <c r="H1108" i="14"/>
  <c r="P2234" i="12"/>
  <c r="AC2234" i="12" s="1"/>
  <c r="K2021" i="14" s="1"/>
  <c r="D2021" i="15" s="1"/>
  <c r="Z2234" i="12"/>
  <c r="F2235" i="12"/>
  <c r="H2020" i="14"/>
  <c r="I2020" i="14"/>
  <c r="N1637" i="14"/>
  <c r="E1637" i="14"/>
  <c r="H1823" i="12"/>
  <c r="F1259" i="12"/>
  <c r="P1258" i="12"/>
  <c r="AC1258" i="12" s="1"/>
  <c r="K1110" i="14" s="1"/>
  <c r="D1110" i="15" s="1"/>
  <c r="Z1258" i="12"/>
  <c r="H1109" i="14"/>
  <c r="I1109" i="14"/>
  <c r="H1815" i="14"/>
  <c r="I1815" i="14"/>
  <c r="F2017" i="12"/>
  <c r="Z2016" i="12"/>
  <c r="P2016" i="12"/>
  <c r="AC2016" i="12" s="1"/>
  <c r="K1816" i="14" s="1"/>
  <c r="D1816" i="15" s="1"/>
  <c r="M2813" i="12"/>
  <c r="N2813" i="12" s="1"/>
  <c r="O2812" i="12"/>
  <c r="M2574" i="12"/>
  <c r="N2573" i="12"/>
  <c r="O2573" i="12" s="1"/>
  <c r="H966" i="14"/>
  <c r="I966" i="14"/>
  <c r="P1102" i="12"/>
  <c r="AC1102" i="12" s="1"/>
  <c r="K967" i="14" s="1"/>
  <c r="D967" i="15" s="1"/>
  <c r="F1103" i="12"/>
  <c r="Z1102" i="12"/>
  <c r="E2513" i="12"/>
  <c r="G2513" i="12" s="1"/>
  <c r="Y2513" i="12" s="1"/>
  <c r="D2289" i="14" s="1"/>
  <c r="H2239" i="14"/>
  <c r="I2239" i="14"/>
  <c r="H1273" i="14"/>
  <c r="I1273" i="14"/>
  <c r="H1608" i="12"/>
  <c r="AA1608" i="12"/>
  <c r="F1440" i="14" s="1"/>
  <c r="F1434" i="12"/>
  <c r="Z1433" i="12"/>
  <c r="P1433" i="12"/>
  <c r="AC1433" i="12" s="1"/>
  <c r="K1274" i="14" s="1"/>
  <c r="D1274" i="15" s="1"/>
  <c r="N2470" i="14"/>
  <c r="E2470" i="14"/>
  <c r="AB2703" i="12"/>
  <c r="C2470" i="14" s="1"/>
  <c r="C2470" i="15" s="1"/>
  <c r="E1439" i="14"/>
  <c r="N1439" i="14"/>
  <c r="Z2464" i="12"/>
  <c r="P2464" i="12"/>
  <c r="AC2464" i="12" s="1"/>
  <c r="K2240" i="14" s="1"/>
  <c r="D2240" i="15" s="1"/>
  <c r="F2465" i="12"/>
  <c r="H2704" i="12"/>
  <c r="AA2704" i="12"/>
  <c r="F2471" i="14" s="1"/>
  <c r="AB1607" i="12"/>
  <c r="C1439" i="14" s="1"/>
  <c r="C1439" i="15" s="1"/>
  <c r="Y2281" i="12"/>
  <c r="E2282" i="12"/>
  <c r="G2282" i="12" s="1"/>
  <c r="G2068" i="12"/>
  <c r="Y2068" i="12" s="1"/>
  <c r="D1461" i="14"/>
  <c r="D1460" i="14"/>
  <c r="E1630" i="12"/>
  <c r="D1675" i="14"/>
  <c r="D1867" i="14"/>
  <c r="D1676" i="14"/>
  <c r="E1862" i="12"/>
  <c r="E2757" i="12"/>
  <c r="Y2756" i="12"/>
  <c r="E2069" i="12"/>
  <c r="AA2235" i="12" l="1"/>
  <c r="F2022" i="14" s="1"/>
  <c r="H2235" i="12"/>
  <c r="E2021" i="14"/>
  <c r="AB2234" i="12"/>
  <c r="C2021" i="14" s="1"/>
  <c r="C2021" i="15" s="1"/>
  <c r="N2021" i="14"/>
  <c r="P1823" i="12"/>
  <c r="AC1823" i="12" s="1"/>
  <c r="K1638" i="14" s="1"/>
  <c r="D1638" i="15" s="1"/>
  <c r="Z1823" i="12"/>
  <c r="F1824" i="12"/>
  <c r="AA1824" i="12" s="1"/>
  <c r="F1639" i="14" s="1"/>
  <c r="H1637" i="14"/>
  <c r="I1637" i="14"/>
  <c r="AB1258" i="12"/>
  <c r="C1110" i="14" s="1"/>
  <c r="C1110" i="15" s="1"/>
  <c r="N1110" i="14"/>
  <c r="E1110" i="14"/>
  <c r="H1259" i="12"/>
  <c r="AA1259" i="12"/>
  <c r="F1111" i="14" s="1"/>
  <c r="AA1103" i="12"/>
  <c r="H1103" i="12"/>
  <c r="H2017" i="12"/>
  <c r="AA2017" i="12"/>
  <c r="N967" i="14"/>
  <c r="E967" i="14"/>
  <c r="AB1102" i="12"/>
  <c r="C967" i="14" s="1"/>
  <c r="C967" i="15" s="1"/>
  <c r="M2814" i="12"/>
  <c r="N2814" i="12" s="1"/>
  <c r="O2813" i="12"/>
  <c r="E1816" i="14"/>
  <c r="N1816" i="14"/>
  <c r="AB2016" i="12"/>
  <c r="C1816" i="14" s="1"/>
  <c r="C1816" i="15" s="1"/>
  <c r="E2514" i="12"/>
  <c r="I1439" i="14"/>
  <c r="H1439" i="14"/>
  <c r="I2470" i="14"/>
  <c r="H2470" i="14"/>
  <c r="F2705" i="12"/>
  <c r="Z2704" i="12"/>
  <c r="P2704" i="12"/>
  <c r="AC2704" i="12" s="1"/>
  <c r="K2471" i="14" s="1"/>
  <c r="D2471" i="15" s="1"/>
  <c r="AA1434" i="12"/>
  <c r="F1275" i="14" s="1"/>
  <c r="H1434" i="12"/>
  <c r="Z1608" i="12"/>
  <c r="P1608" i="12"/>
  <c r="AC1608" i="12" s="1"/>
  <c r="K1440" i="14" s="1"/>
  <c r="D1440" i="15" s="1"/>
  <c r="F1609" i="12"/>
  <c r="AA2465" i="12"/>
  <c r="H2465" i="12"/>
  <c r="E2240" i="14"/>
  <c r="N2240" i="14"/>
  <c r="AB2464" i="12"/>
  <c r="C2240" i="14" s="1"/>
  <c r="C2240" i="15" s="1"/>
  <c r="E1274" i="14"/>
  <c r="N1274" i="14"/>
  <c r="AB1433" i="12"/>
  <c r="C1274" i="14" s="1"/>
  <c r="C1274" i="15" s="1"/>
  <c r="E2283" i="12"/>
  <c r="G2283" i="12" s="1"/>
  <c r="Y2283" i="12" s="1"/>
  <c r="Y2282" i="12"/>
  <c r="D2068" i="14"/>
  <c r="G2514" i="12"/>
  <c r="Y2514" i="12" s="1"/>
  <c r="D2290" i="14" s="1"/>
  <c r="G1630" i="12"/>
  <c r="D1868" i="14"/>
  <c r="D2523" i="14"/>
  <c r="G2069" i="12"/>
  <c r="G2757" i="12"/>
  <c r="G1862" i="12"/>
  <c r="H2021" i="14" l="1"/>
  <c r="I2021" i="14"/>
  <c r="F2236" i="12"/>
  <c r="Z2235" i="12"/>
  <c r="P2235" i="12"/>
  <c r="AC2235" i="12" s="1"/>
  <c r="K2022" i="14" s="1"/>
  <c r="D2022" i="15" s="1"/>
  <c r="AB1823" i="12"/>
  <c r="C1638" i="14" s="1"/>
  <c r="C1638" i="15" s="1"/>
  <c r="N1638" i="14"/>
  <c r="E1638" i="14"/>
  <c r="H1824" i="12"/>
  <c r="H1110" i="14"/>
  <c r="I1110" i="14"/>
  <c r="Z1259" i="12"/>
  <c r="P1259" i="12"/>
  <c r="AC1259" i="12" s="1"/>
  <c r="K1111" i="14" s="1"/>
  <c r="D1111" i="15" s="1"/>
  <c r="F1260" i="12"/>
  <c r="I1816" i="14"/>
  <c r="H1816" i="14"/>
  <c r="M2815" i="12"/>
  <c r="N2815" i="12" s="1"/>
  <c r="O2814" i="12"/>
  <c r="H967" i="14"/>
  <c r="I967" i="14"/>
  <c r="P2017" i="12"/>
  <c r="AC2017" i="12" s="1"/>
  <c r="K1817" i="14" s="1"/>
  <c r="D1817" i="15" s="1"/>
  <c r="F2018" i="12"/>
  <c r="Z2017" i="12"/>
  <c r="AB2017" i="12" s="1"/>
  <c r="C1817" i="14" s="1"/>
  <c r="C1817" i="15" s="1"/>
  <c r="F968" i="14"/>
  <c r="F1817" i="14"/>
  <c r="F1104" i="12"/>
  <c r="Z1103" i="12"/>
  <c r="P1103" i="12"/>
  <c r="AC1103" i="12" s="1"/>
  <c r="K968" i="14" s="1"/>
  <c r="D968" i="15" s="1"/>
  <c r="E2515" i="12"/>
  <c r="I1274" i="14"/>
  <c r="H1274" i="14"/>
  <c r="H2240" i="14"/>
  <c r="I2240" i="14"/>
  <c r="F2241" i="14"/>
  <c r="P1434" i="12"/>
  <c r="AC1434" i="12" s="1"/>
  <c r="K1275" i="14" s="1"/>
  <c r="D1275" i="15" s="1"/>
  <c r="F1435" i="12"/>
  <c r="Z1434" i="12"/>
  <c r="H2705" i="12"/>
  <c r="AA2705" i="12"/>
  <c r="F2472" i="14" s="1"/>
  <c r="P2465" i="12"/>
  <c r="AC2465" i="12" s="1"/>
  <c r="K2241" i="14" s="1"/>
  <c r="D2241" i="15" s="1"/>
  <c r="F2466" i="12"/>
  <c r="Z2465" i="12"/>
  <c r="H1609" i="12"/>
  <c r="AA1609" i="12"/>
  <c r="F1441" i="14" s="1"/>
  <c r="E1440" i="14"/>
  <c r="AB1608" i="12"/>
  <c r="C1440" i="14" s="1"/>
  <c r="C1440" i="15" s="1"/>
  <c r="N1440" i="14"/>
  <c r="N2471" i="14"/>
  <c r="E2471" i="14"/>
  <c r="AB2704" i="12"/>
  <c r="C2471" i="14" s="1"/>
  <c r="C2471" i="15" s="1"/>
  <c r="D2070" i="14"/>
  <c r="G2515" i="12"/>
  <c r="Y2515" i="12" s="1"/>
  <c r="D2291" i="14" s="1"/>
  <c r="D2069" i="14"/>
  <c r="E2284" i="12"/>
  <c r="G2284" i="12" s="1"/>
  <c r="E1631" i="12"/>
  <c r="Y1630" i="12"/>
  <c r="E2070" i="12"/>
  <c r="Y2069" i="12"/>
  <c r="E1863" i="12"/>
  <c r="G1863" i="12" s="1"/>
  <c r="Y1863" i="12" s="1"/>
  <c r="Y1862" i="12"/>
  <c r="E2758" i="12"/>
  <c r="Y2757" i="12"/>
  <c r="E2516" i="12" l="1"/>
  <c r="H2236" i="12"/>
  <c r="AA2236" i="12"/>
  <c r="F2023" i="14" s="1"/>
  <c r="AB2235" i="12"/>
  <c r="C2022" i="14" s="1"/>
  <c r="C2022" i="15" s="1"/>
  <c r="E2022" i="14"/>
  <c r="N2022" i="14"/>
  <c r="I1638" i="14"/>
  <c r="H1638" i="14"/>
  <c r="P1824" i="12"/>
  <c r="AC1824" i="12" s="1"/>
  <c r="K1639" i="14" s="1"/>
  <c r="D1639" i="15" s="1"/>
  <c r="Z1824" i="12"/>
  <c r="F1825" i="12"/>
  <c r="AA1825" i="12" s="1"/>
  <c r="F1640" i="14" s="1"/>
  <c r="AA1260" i="12"/>
  <c r="F1112" i="14" s="1"/>
  <c r="H1260" i="12"/>
  <c r="AB1259" i="12"/>
  <c r="C1111" i="14" s="1"/>
  <c r="C1111" i="15" s="1"/>
  <c r="N1111" i="14"/>
  <c r="E1111" i="14"/>
  <c r="AA1104" i="12"/>
  <c r="H1104" i="12"/>
  <c r="AA2018" i="12"/>
  <c r="H2018" i="12"/>
  <c r="O2815" i="12"/>
  <c r="M2816" i="12"/>
  <c r="N2816" i="12" s="1"/>
  <c r="N968" i="14"/>
  <c r="E968" i="14"/>
  <c r="N1817" i="14"/>
  <c r="E1817" i="14"/>
  <c r="AB1103" i="12"/>
  <c r="C968" i="14" s="1"/>
  <c r="C968" i="15" s="1"/>
  <c r="H2471" i="14"/>
  <c r="I2471" i="14"/>
  <c r="H1440" i="14"/>
  <c r="I1440" i="14"/>
  <c r="E2241" i="14"/>
  <c r="N2241" i="14"/>
  <c r="F2706" i="12"/>
  <c r="Z2705" i="12"/>
  <c r="P2705" i="12"/>
  <c r="AC2705" i="12" s="1"/>
  <c r="K2472" i="14" s="1"/>
  <c r="D2472" i="15" s="1"/>
  <c r="AA1435" i="12"/>
  <c r="F1276" i="14" s="1"/>
  <c r="H1435" i="12"/>
  <c r="AB2465" i="12"/>
  <c r="C2241" i="14" s="1"/>
  <c r="C2241" i="15" s="1"/>
  <c r="P1609" i="12"/>
  <c r="AC1609" i="12" s="1"/>
  <c r="K1441" i="14" s="1"/>
  <c r="D1441" i="15" s="1"/>
  <c r="F1610" i="12"/>
  <c r="Z1609" i="12"/>
  <c r="H2466" i="12"/>
  <c r="AA2466" i="12"/>
  <c r="E1275" i="14"/>
  <c r="N1275" i="14"/>
  <c r="AB1434" i="12"/>
  <c r="C1275" i="14" s="1"/>
  <c r="C1275" i="15" s="1"/>
  <c r="E2285" i="12"/>
  <c r="Y2284" i="12"/>
  <c r="G1631" i="12"/>
  <c r="D1462" i="14"/>
  <c r="E1864" i="12"/>
  <c r="G2516" i="12"/>
  <c r="G2758" i="12"/>
  <c r="G2070" i="12"/>
  <c r="D2524" i="14"/>
  <c r="D1677" i="14"/>
  <c r="D1678" i="14"/>
  <c r="D1869" i="14"/>
  <c r="Z2236" i="12" l="1"/>
  <c r="P2236" i="12"/>
  <c r="AC2236" i="12" s="1"/>
  <c r="K2023" i="14" s="1"/>
  <c r="D2023" i="15" s="1"/>
  <c r="F2237" i="12"/>
  <c r="H1825" i="12"/>
  <c r="F1826" i="12" s="1"/>
  <c r="I2022" i="14"/>
  <c r="H2022" i="14"/>
  <c r="P1825" i="12"/>
  <c r="AC1825" i="12" s="1"/>
  <c r="K1640" i="14" s="1"/>
  <c r="D1640" i="15" s="1"/>
  <c r="AB1824" i="12"/>
  <c r="C1639" i="14" s="1"/>
  <c r="C1639" i="15" s="1"/>
  <c r="N1639" i="14"/>
  <c r="E1639" i="14"/>
  <c r="I1111" i="14"/>
  <c r="H1111" i="14"/>
  <c r="Z1260" i="12"/>
  <c r="F1261" i="12"/>
  <c r="P1260" i="12"/>
  <c r="AC1260" i="12" s="1"/>
  <c r="K1112" i="14" s="1"/>
  <c r="D1112" i="15" s="1"/>
  <c r="I1817" i="14"/>
  <c r="H1817" i="14"/>
  <c r="I968" i="14"/>
  <c r="H968" i="14"/>
  <c r="O2816" i="12"/>
  <c r="M2817" i="12"/>
  <c r="N2817" i="12" s="1"/>
  <c r="F1818" i="14"/>
  <c r="F969" i="14"/>
  <c r="F2019" i="12"/>
  <c r="Z2018" i="12"/>
  <c r="AB2018" i="12" s="1"/>
  <c r="C1818" i="14" s="1"/>
  <c r="C1818" i="15" s="1"/>
  <c r="P2018" i="12"/>
  <c r="AC2018" i="12" s="1"/>
  <c r="K1818" i="14" s="1"/>
  <c r="D1818" i="15" s="1"/>
  <c r="P1104" i="12"/>
  <c r="AC1104" i="12" s="1"/>
  <c r="K969" i="14" s="1"/>
  <c r="D969" i="15" s="1"/>
  <c r="F1105" i="12"/>
  <c r="Z1104" i="12"/>
  <c r="H1275" i="14"/>
  <c r="I1275" i="14"/>
  <c r="I2241" i="14"/>
  <c r="H2241" i="14"/>
  <c r="F2242" i="14"/>
  <c r="N1441" i="14"/>
  <c r="AB1609" i="12"/>
  <c r="C1441" i="14" s="1"/>
  <c r="C1441" i="15" s="1"/>
  <c r="E1441" i="14"/>
  <c r="P1435" i="12"/>
  <c r="AC1435" i="12" s="1"/>
  <c r="K1276" i="14" s="1"/>
  <c r="D1276" i="15" s="1"/>
  <c r="F1436" i="12"/>
  <c r="Z1435" i="12"/>
  <c r="AA2706" i="12"/>
  <c r="F2473" i="14" s="1"/>
  <c r="H2706" i="12"/>
  <c r="P2466" i="12"/>
  <c r="AC2466" i="12" s="1"/>
  <c r="K2242" i="14" s="1"/>
  <c r="D2242" i="15" s="1"/>
  <c r="F2467" i="12"/>
  <c r="Z2466" i="12"/>
  <c r="AA1610" i="12"/>
  <c r="F1442" i="14" s="1"/>
  <c r="H1610" i="12"/>
  <c r="N2472" i="14"/>
  <c r="E2472" i="14"/>
  <c r="AB2705" i="12"/>
  <c r="C2472" i="14" s="1"/>
  <c r="C2472" i="15" s="1"/>
  <c r="D2071" i="14"/>
  <c r="G2285" i="12"/>
  <c r="G1864" i="12"/>
  <c r="Y1864" i="12" s="1"/>
  <c r="D1679" i="14" s="1"/>
  <c r="E1632" i="12"/>
  <c r="Y1631" i="12"/>
  <c r="E2759" i="12"/>
  <c r="Y2758" i="12"/>
  <c r="E2071" i="12"/>
  <c r="Y2070" i="12"/>
  <c r="E2517" i="12"/>
  <c r="Y2516" i="12"/>
  <c r="AA1826" i="12" l="1"/>
  <c r="H1826" i="12"/>
  <c r="P1826" i="12" s="1"/>
  <c r="AC1826" i="12" s="1"/>
  <c r="K1641" i="14" s="1"/>
  <c r="D1641" i="15" s="1"/>
  <c r="Z1825" i="12"/>
  <c r="AA2237" i="12"/>
  <c r="F2024" i="14" s="1"/>
  <c r="H2237" i="12"/>
  <c r="AB2236" i="12"/>
  <c r="C2023" i="14" s="1"/>
  <c r="C2023" i="15" s="1"/>
  <c r="N2023" i="14"/>
  <c r="E2023" i="14"/>
  <c r="H1639" i="14"/>
  <c r="I1639" i="14"/>
  <c r="F1641" i="14"/>
  <c r="E1640" i="14"/>
  <c r="AB1825" i="12"/>
  <c r="C1640" i="14" s="1"/>
  <c r="C1640" i="15" s="1"/>
  <c r="N1640" i="14"/>
  <c r="F1827" i="12"/>
  <c r="AB1260" i="12"/>
  <c r="C1112" i="14" s="1"/>
  <c r="C1112" i="15" s="1"/>
  <c r="N1112" i="14"/>
  <c r="E1112" i="14"/>
  <c r="AA1261" i="12"/>
  <c r="F1113" i="14" s="1"/>
  <c r="H1261" i="12"/>
  <c r="H1105" i="12"/>
  <c r="AA1105" i="12"/>
  <c r="F970" i="14" s="1"/>
  <c r="H2019" i="12"/>
  <c r="AA2019" i="12"/>
  <c r="N969" i="14"/>
  <c r="E969" i="14"/>
  <c r="N1818" i="14"/>
  <c r="E1818" i="14"/>
  <c r="M2818" i="12"/>
  <c r="N2818" i="12" s="1"/>
  <c r="O2817" i="12"/>
  <c r="AB1104" i="12"/>
  <c r="C969" i="14" s="1"/>
  <c r="C969" i="15" s="1"/>
  <c r="E1865" i="12"/>
  <c r="H2472" i="14"/>
  <c r="I2472" i="14"/>
  <c r="H1441" i="14"/>
  <c r="I1441" i="14"/>
  <c r="P1610" i="12"/>
  <c r="AC1610" i="12" s="1"/>
  <c r="K1442" i="14" s="1"/>
  <c r="D1442" i="15" s="1"/>
  <c r="F1611" i="12"/>
  <c r="Z1610" i="12"/>
  <c r="E2242" i="14"/>
  <c r="N2242" i="14"/>
  <c r="AA1436" i="12"/>
  <c r="F1277" i="14" s="1"/>
  <c r="H1436" i="12"/>
  <c r="AB2466" i="12"/>
  <c r="C2242" i="14" s="1"/>
  <c r="C2242" i="15" s="1"/>
  <c r="AA2467" i="12"/>
  <c r="H2467" i="12"/>
  <c r="F2707" i="12"/>
  <c r="Z2706" i="12"/>
  <c r="P2706" i="12"/>
  <c r="AC2706" i="12" s="1"/>
  <c r="K2473" i="14" s="1"/>
  <c r="D2473" i="15" s="1"/>
  <c r="E1276" i="14"/>
  <c r="AB1435" i="12"/>
  <c r="C1276" i="14" s="1"/>
  <c r="C1276" i="15" s="1"/>
  <c r="N1276" i="14"/>
  <c r="Y2285" i="12"/>
  <c r="E2286" i="12"/>
  <c r="G2286" i="12" s="1"/>
  <c r="G1632" i="12"/>
  <c r="Y1632" i="12" s="1"/>
  <c r="D1464" i="14" s="1"/>
  <c r="G2759" i="12"/>
  <c r="Y2759" i="12" s="1"/>
  <c r="D2526" i="14" s="1"/>
  <c r="G2517" i="12"/>
  <c r="Y2517" i="12" s="1"/>
  <c r="D2293" i="14" s="1"/>
  <c r="G2071" i="12"/>
  <c r="Y2071" i="12" s="1"/>
  <c r="D1871" i="14" s="1"/>
  <c r="D1463" i="14"/>
  <c r="D2292" i="14"/>
  <c r="D1870" i="14"/>
  <c r="D2525" i="14"/>
  <c r="G1865" i="12"/>
  <c r="Z1826" i="12" l="1"/>
  <c r="AB1826" i="12" s="1"/>
  <c r="C1641" i="14" s="1"/>
  <c r="C1641" i="15" s="1"/>
  <c r="E2072" i="12"/>
  <c r="I2023" i="14"/>
  <c r="H2023" i="14"/>
  <c r="E2518" i="12"/>
  <c r="F2238" i="12"/>
  <c r="Z2237" i="12"/>
  <c r="P2237" i="12"/>
  <c r="AC2237" i="12" s="1"/>
  <c r="K2024" i="14" s="1"/>
  <c r="D2024" i="15" s="1"/>
  <c r="AA1827" i="12"/>
  <c r="F1642" i="14" s="1"/>
  <c r="H1827" i="12"/>
  <c r="H1640" i="14"/>
  <c r="I1640" i="14"/>
  <c r="N1641" i="14"/>
  <c r="E1641" i="14"/>
  <c r="H1641" i="14" s="1"/>
  <c r="Z1261" i="12"/>
  <c r="F1262" i="12"/>
  <c r="P1261" i="12"/>
  <c r="AC1261" i="12" s="1"/>
  <c r="K1113" i="14" s="1"/>
  <c r="D1113" i="15" s="1"/>
  <c r="H1112" i="14"/>
  <c r="I1112" i="14"/>
  <c r="E1633" i="12"/>
  <c r="G1633" i="12" s="1"/>
  <c r="O2818" i="12"/>
  <c r="M2819" i="12"/>
  <c r="N2819" i="12" s="1"/>
  <c r="P2019" i="12"/>
  <c r="AC2019" i="12" s="1"/>
  <c r="K1819" i="14" s="1"/>
  <c r="D1819" i="15" s="1"/>
  <c r="F2020" i="12"/>
  <c r="Z2019" i="12"/>
  <c r="Z1105" i="12"/>
  <c r="P1105" i="12"/>
  <c r="AC1105" i="12" s="1"/>
  <c r="K970" i="14" s="1"/>
  <c r="D970" i="15" s="1"/>
  <c r="F1106" i="12"/>
  <c r="I1818" i="14"/>
  <c r="H1818" i="14"/>
  <c r="H969" i="14"/>
  <c r="I969" i="14"/>
  <c r="F1819" i="14"/>
  <c r="AB2019" i="12"/>
  <c r="C1819" i="14" s="1"/>
  <c r="C1819" i="15" s="1"/>
  <c r="E2760" i="12"/>
  <c r="H1276" i="14"/>
  <c r="I1276" i="14"/>
  <c r="H2242" i="14"/>
  <c r="I2242" i="14"/>
  <c r="H2707" i="12"/>
  <c r="AA2707" i="12"/>
  <c r="F2243" i="14"/>
  <c r="F1437" i="12"/>
  <c r="Z1436" i="12"/>
  <c r="P1436" i="12"/>
  <c r="AC1436" i="12" s="1"/>
  <c r="K1277" i="14" s="1"/>
  <c r="D1277" i="15" s="1"/>
  <c r="AB1610" i="12"/>
  <c r="C1442" i="14" s="1"/>
  <c r="C1442" i="15" s="1"/>
  <c r="E1442" i="14"/>
  <c r="N1442" i="14"/>
  <c r="AB2706" i="12"/>
  <c r="C2473" i="14" s="1"/>
  <c r="C2473" i="15" s="1"/>
  <c r="E2473" i="14"/>
  <c r="N2473" i="14"/>
  <c r="Z2467" i="12"/>
  <c r="AB2467" i="12" s="1"/>
  <c r="C2243" i="14" s="1"/>
  <c r="C2243" i="15" s="1"/>
  <c r="P2467" i="12"/>
  <c r="AC2467" i="12" s="1"/>
  <c r="K2243" i="14" s="1"/>
  <c r="D2243" i="15" s="1"/>
  <c r="F2468" i="12"/>
  <c r="AA1611" i="12"/>
  <c r="F1443" i="14" s="1"/>
  <c r="H1611" i="12"/>
  <c r="Y2286" i="12"/>
  <c r="E2287" i="12"/>
  <c r="G2287" i="12" s="1"/>
  <c r="D2072" i="14"/>
  <c r="G2518" i="12"/>
  <c r="Y2518" i="12" s="1"/>
  <c r="D2294" i="14" s="1"/>
  <c r="G2760" i="12"/>
  <c r="G2072" i="12"/>
  <c r="E1866" i="12"/>
  <c r="Y1865" i="12"/>
  <c r="AB2237" i="12" l="1"/>
  <c r="C2024" i="14" s="1"/>
  <c r="C2024" i="15" s="1"/>
  <c r="N2024" i="14"/>
  <c r="E2024" i="14"/>
  <c r="H2238" i="12"/>
  <c r="AA2238" i="12"/>
  <c r="F2025" i="14" s="1"/>
  <c r="I1641" i="14"/>
  <c r="F1828" i="12"/>
  <c r="AA1828" i="12" s="1"/>
  <c r="F1643" i="14" s="1"/>
  <c r="Z1827" i="12"/>
  <c r="P1827" i="12"/>
  <c r="AC1827" i="12" s="1"/>
  <c r="K1642" i="14" s="1"/>
  <c r="D1642" i="15" s="1"/>
  <c r="H1828" i="12"/>
  <c r="E1113" i="14"/>
  <c r="AB1261" i="12"/>
  <c r="C1113" i="14" s="1"/>
  <c r="C1113" i="15" s="1"/>
  <c r="N1113" i="14"/>
  <c r="AA1262" i="12"/>
  <c r="F1114" i="14" s="1"/>
  <c r="H1262" i="12"/>
  <c r="E1819" i="14"/>
  <c r="N1819" i="14"/>
  <c r="H1106" i="12"/>
  <c r="AA1106" i="12"/>
  <c r="F971" i="14" s="1"/>
  <c r="N970" i="14"/>
  <c r="AB1105" i="12"/>
  <c r="C970" i="14" s="1"/>
  <c r="C970" i="15" s="1"/>
  <c r="E970" i="14"/>
  <c r="H2020" i="12"/>
  <c r="AA2020" i="12"/>
  <c r="O2819" i="12"/>
  <c r="M2820" i="12"/>
  <c r="N2820" i="12" s="1"/>
  <c r="E2519" i="12"/>
  <c r="I1442" i="14"/>
  <c r="H1442" i="14"/>
  <c r="H2473" i="14"/>
  <c r="I2473" i="14"/>
  <c r="F1612" i="12"/>
  <c r="Z1611" i="12"/>
  <c r="P1611" i="12"/>
  <c r="AC1611" i="12" s="1"/>
  <c r="K1443" i="14" s="1"/>
  <c r="D1443" i="15" s="1"/>
  <c r="AA1437" i="12"/>
  <c r="H1437" i="12"/>
  <c r="F2708" i="12"/>
  <c r="Z2707" i="12"/>
  <c r="AB2707" i="12" s="1"/>
  <c r="C2474" i="14" s="1"/>
  <c r="C2474" i="15" s="1"/>
  <c r="P2707" i="12"/>
  <c r="AC2707" i="12" s="1"/>
  <c r="K2474" i="14" s="1"/>
  <c r="D2474" i="15" s="1"/>
  <c r="AA2468" i="12"/>
  <c r="H2468" i="12"/>
  <c r="E2243" i="14"/>
  <c r="N2243" i="14"/>
  <c r="N1277" i="14"/>
  <c r="AB1436" i="12"/>
  <c r="C1277" i="14" s="1"/>
  <c r="C1277" i="15" s="1"/>
  <c r="E1277" i="14"/>
  <c r="F2474" i="14"/>
  <c r="E2288" i="12"/>
  <c r="Y2287" i="12"/>
  <c r="D2073" i="14"/>
  <c r="G2519" i="12"/>
  <c r="Y2519" i="12" s="1"/>
  <c r="D2295" i="14" s="1"/>
  <c r="G1866" i="12"/>
  <c r="Y1866" i="12" s="1"/>
  <c r="D1681" i="14" s="1"/>
  <c r="E1634" i="12"/>
  <c r="Y1633" i="12"/>
  <c r="E2073" i="12"/>
  <c r="Y2072" i="12"/>
  <c r="D1680" i="14"/>
  <c r="E2761" i="12"/>
  <c r="Y2760" i="12"/>
  <c r="H2024" i="14" l="1"/>
  <c r="I2024" i="14"/>
  <c r="F2239" i="12"/>
  <c r="Z2238" i="12"/>
  <c r="P2238" i="12"/>
  <c r="AC2238" i="12" s="1"/>
  <c r="K2025" i="14" s="1"/>
  <c r="D2025" i="15" s="1"/>
  <c r="Z1828" i="12"/>
  <c r="P1828" i="12"/>
  <c r="AC1828" i="12" s="1"/>
  <c r="K1643" i="14" s="1"/>
  <c r="D1643" i="15" s="1"/>
  <c r="F1829" i="12"/>
  <c r="E1642" i="14"/>
  <c r="N1642" i="14"/>
  <c r="AB1827" i="12"/>
  <c r="C1642" i="14" s="1"/>
  <c r="C1642" i="15" s="1"/>
  <c r="Z1262" i="12"/>
  <c r="F1263" i="12"/>
  <c r="P1262" i="12"/>
  <c r="AC1262" i="12" s="1"/>
  <c r="K1114" i="14" s="1"/>
  <c r="D1114" i="15" s="1"/>
  <c r="I1113" i="14"/>
  <c r="H1113" i="14"/>
  <c r="P2020" i="12"/>
  <c r="AC2020" i="12" s="1"/>
  <c r="K1820" i="14" s="1"/>
  <c r="D1820" i="15" s="1"/>
  <c r="F2021" i="12"/>
  <c r="Z2020" i="12"/>
  <c r="AB2020" i="12" s="1"/>
  <c r="C1820" i="14" s="1"/>
  <c r="C1820" i="15" s="1"/>
  <c r="I1819" i="14"/>
  <c r="H1819" i="14"/>
  <c r="M2821" i="12"/>
  <c r="N2821" i="12" s="1"/>
  <c r="O2820" i="12"/>
  <c r="F1820" i="14"/>
  <c r="I970" i="14"/>
  <c r="H970" i="14"/>
  <c r="P1106" i="12"/>
  <c r="AC1106" i="12" s="1"/>
  <c r="K971" i="14" s="1"/>
  <c r="D971" i="15" s="1"/>
  <c r="F1107" i="12"/>
  <c r="Z1106" i="12"/>
  <c r="E2520" i="12"/>
  <c r="G2520" i="12" s="1"/>
  <c r="Y2520" i="12" s="1"/>
  <c r="E1867" i="12"/>
  <c r="G1867" i="12" s="1"/>
  <c r="H1277" i="14"/>
  <c r="I1277" i="14"/>
  <c r="I2243" i="14"/>
  <c r="H2243" i="14"/>
  <c r="F2244" i="14"/>
  <c r="N2474" i="14"/>
  <c r="E2474" i="14"/>
  <c r="Z1437" i="12"/>
  <c r="AB1437" i="12" s="1"/>
  <c r="C1278" i="14" s="1"/>
  <c r="C1278" i="15" s="1"/>
  <c r="P1437" i="12"/>
  <c r="AC1437" i="12" s="1"/>
  <c r="K1278" i="14" s="1"/>
  <c r="D1278" i="15" s="1"/>
  <c r="F1438" i="12"/>
  <c r="AA1438" i="12" s="1"/>
  <c r="AA1612" i="12"/>
  <c r="H1612" i="12"/>
  <c r="F2469" i="12"/>
  <c r="Z2468" i="12"/>
  <c r="P2468" i="12"/>
  <c r="AC2468" i="12" s="1"/>
  <c r="K2244" i="14" s="1"/>
  <c r="D2244" i="15" s="1"/>
  <c r="AA2708" i="12"/>
  <c r="H2708" i="12"/>
  <c r="F1278" i="14"/>
  <c r="AB1611" i="12"/>
  <c r="C1443" i="14" s="1"/>
  <c r="C1443" i="15" s="1"/>
  <c r="E1443" i="14"/>
  <c r="N1443" i="14"/>
  <c r="D2074" i="14"/>
  <c r="G2288" i="12"/>
  <c r="G2761" i="12"/>
  <c r="Y2761" i="12" s="1"/>
  <c r="G1634" i="12"/>
  <c r="D1465" i="14"/>
  <c r="D2527" i="14"/>
  <c r="D1872" i="14"/>
  <c r="D2296" i="14"/>
  <c r="E2521" i="12"/>
  <c r="G2073" i="12"/>
  <c r="H2239" i="12" l="1"/>
  <c r="AA2239" i="12"/>
  <c r="E2025" i="14"/>
  <c r="N2025" i="14"/>
  <c r="AB2238" i="12"/>
  <c r="C2025" i="14" s="1"/>
  <c r="C2025" i="15" s="1"/>
  <c r="H1829" i="12"/>
  <c r="AA1829" i="12"/>
  <c r="F1644" i="14" s="1"/>
  <c r="E1643" i="14"/>
  <c r="N1643" i="14"/>
  <c r="AB1828" i="12"/>
  <c r="C1643" i="14" s="1"/>
  <c r="C1643" i="15" s="1"/>
  <c r="H1642" i="14"/>
  <c r="I1642" i="14"/>
  <c r="N1114" i="14"/>
  <c r="E1114" i="14"/>
  <c r="AB1262" i="12"/>
  <c r="C1114" i="14" s="1"/>
  <c r="C1114" i="15" s="1"/>
  <c r="H1263" i="12"/>
  <c r="AA1263" i="12"/>
  <c r="F1115" i="14" s="1"/>
  <c r="E2762" i="12"/>
  <c r="AA1107" i="12"/>
  <c r="H1107" i="12"/>
  <c r="E1820" i="14"/>
  <c r="N1820" i="14"/>
  <c r="AB1106" i="12"/>
  <c r="C971" i="14" s="1"/>
  <c r="C971" i="15" s="1"/>
  <c r="E971" i="14"/>
  <c r="N971" i="14"/>
  <c r="O2821" i="12"/>
  <c r="M2822" i="12"/>
  <c r="N2822" i="12" s="1"/>
  <c r="H2021" i="12"/>
  <c r="AA2021" i="12"/>
  <c r="F1821" i="14" s="1"/>
  <c r="H1438" i="12"/>
  <c r="Z1438" i="12" s="1"/>
  <c r="N1279" i="14" s="1"/>
  <c r="H2474" i="14"/>
  <c r="I2474" i="14"/>
  <c r="I1443" i="14"/>
  <c r="H1443" i="14"/>
  <c r="E1279" i="14"/>
  <c r="F2475" i="14"/>
  <c r="N2244" i="14"/>
  <c r="E2244" i="14"/>
  <c r="F1613" i="12"/>
  <c r="Z1612" i="12"/>
  <c r="AB1612" i="12" s="1"/>
  <c r="C1444" i="14" s="1"/>
  <c r="C1444" i="15" s="1"/>
  <c r="P1612" i="12"/>
  <c r="AC1612" i="12" s="1"/>
  <c r="K1444" i="14" s="1"/>
  <c r="D1444" i="15" s="1"/>
  <c r="F1279" i="14"/>
  <c r="AB1438" i="12"/>
  <c r="C1279" i="14" s="1"/>
  <c r="C1279" i="15" s="1"/>
  <c r="N1278" i="14"/>
  <c r="E1278" i="14"/>
  <c r="P2708" i="12"/>
  <c r="AC2708" i="12" s="1"/>
  <c r="K2475" i="14" s="1"/>
  <c r="D2475" i="15" s="1"/>
  <c r="F2709" i="12"/>
  <c r="Z2708" i="12"/>
  <c r="AA2469" i="12"/>
  <c r="H2469" i="12"/>
  <c r="F1444" i="14"/>
  <c r="P1438" i="12"/>
  <c r="AC1438" i="12" s="1"/>
  <c r="K1279" i="14" s="1"/>
  <c r="D1279" i="15" s="1"/>
  <c r="AB2468" i="12"/>
  <c r="C2244" i="14" s="1"/>
  <c r="C2244" i="15" s="1"/>
  <c r="E2289" i="12"/>
  <c r="G2289" i="12" s="1"/>
  <c r="Y2288" i="12"/>
  <c r="E1635" i="12"/>
  <c r="G1635" i="12" s="1"/>
  <c r="Y1635" i="12" s="1"/>
  <c r="Y1634" i="12"/>
  <c r="D2528" i="14"/>
  <c r="E1868" i="12"/>
  <c r="Y1867" i="12"/>
  <c r="G2521" i="12"/>
  <c r="E2074" i="12"/>
  <c r="Y2073" i="12"/>
  <c r="G2762" i="12"/>
  <c r="F1439" i="12" l="1"/>
  <c r="AA1439" i="12" s="1"/>
  <c r="F1280" i="14" s="1"/>
  <c r="H2025" i="14"/>
  <c r="I2025" i="14"/>
  <c r="Z2239" i="12"/>
  <c r="P2239" i="12"/>
  <c r="AC2239" i="12" s="1"/>
  <c r="K2026" i="14" s="1"/>
  <c r="D2026" i="15" s="1"/>
  <c r="F2240" i="12"/>
  <c r="AB2239" i="12"/>
  <c r="C2026" i="14" s="1"/>
  <c r="C2026" i="15" s="1"/>
  <c r="F2026" i="14"/>
  <c r="H1643" i="14"/>
  <c r="I1643" i="14"/>
  <c r="P1829" i="12"/>
  <c r="AC1829" i="12" s="1"/>
  <c r="K1644" i="14" s="1"/>
  <c r="D1644" i="15" s="1"/>
  <c r="F1830" i="12"/>
  <c r="Z1829" i="12"/>
  <c r="F1264" i="12"/>
  <c r="P1263" i="12"/>
  <c r="AC1263" i="12" s="1"/>
  <c r="K1115" i="14" s="1"/>
  <c r="D1115" i="15" s="1"/>
  <c r="Z1263" i="12"/>
  <c r="H1114" i="14"/>
  <c r="I1114" i="14"/>
  <c r="M2823" i="12"/>
  <c r="N2823" i="12" s="1"/>
  <c r="O2822" i="12"/>
  <c r="H971" i="14"/>
  <c r="I971" i="14"/>
  <c r="P1107" i="12"/>
  <c r="AC1107" i="12" s="1"/>
  <c r="K972" i="14" s="1"/>
  <c r="D972" i="15" s="1"/>
  <c r="F1108" i="12"/>
  <c r="Z1107" i="12"/>
  <c r="AB1107" i="12" s="1"/>
  <c r="C972" i="14" s="1"/>
  <c r="C972" i="15" s="1"/>
  <c r="P2021" i="12"/>
  <c r="AC2021" i="12" s="1"/>
  <c r="K1821" i="14" s="1"/>
  <c r="D1821" i="15" s="1"/>
  <c r="F2022" i="12"/>
  <c r="Z2021" i="12"/>
  <c r="H1820" i="14"/>
  <c r="I1820" i="14"/>
  <c r="F972" i="14"/>
  <c r="H2244" i="14"/>
  <c r="I2244" i="14"/>
  <c r="H1278" i="14"/>
  <c r="I1279" i="14"/>
  <c r="I1278" i="14"/>
  <c r="H1279" i="14"/>
  <c r="P2469" i="12"/>
  <c r="AC2469" i="12" s="1"/>
  <c r="K2245" i="14" s="1"/>
  <c r="D2245" i="15" s="1"/>
  <c r="F2470" i="12"/>
  <c r="Z2469" i="12"/>
  <c r="AB2469" i="12" s="1"/>
  <c r="C2245" i="14" s="1"/>
  <c r="C2245" i="15" s="1"/>
  <c r="N2475" i="14"/>
  <c r="E2475" i="14"/>
  <c r="H1613" i="12"/>
  <c r="AA1613" i="12"/>
  <c r="F2245" i="14"/>
  <c r="AA2709" i="12"/>
  <c r="H2709" i="12"/>
  <c r="N1444" i="14"/>
  <c r="E1444" i="14"/>
  <c r="AB2708" i="12"/>
  <c r="C2475" i="14" s="1"/>
  <c r="C2475" i="15" s="1"/>
  <c r="E2290" i="12"/>
  <c r="Y2289" i="12"/>
  <c r="D2075" i="14"/>
  <c r="G2074" i="12"/>
  <c r="Y2074" i="12" s="1"/>
  <c r="D1467" i="14"/>
  <c r="D1466" i="14"/>
  <c r="E1636" i="12"/>
  <c r="D1874" i="14"/>
  <c r="E2763" i="12"/>
  <c r="Y2762" i="12"/>
  <c r="D1873" i="14"/>
  <c r="D1682" i="14"/>
  <c r="E2522" i="12"/>
  <c r="Y2521" i="12"/>
  <c r="G1868" i="12"/>
  <c r="H1439" i="12" l="1"/>
  <c r="AA2240" i="12"/>
  <c r="F2027" i="14" s="1"/>
  <c r="H2240" i="12"/>
  <c r="E2026" i="14"/>
  <c r="N2026" i="14"/>
  <c r="N1644" i="14"/>
  <c r="AB1829" i="12"/>
  <c r="C1644" i="14" s="1"/>
  <c r="C1644" i="15" s="1"/>
  <c r="E1644" i="14"/>
  <c r="H1830" i="12"/>
  <c r="AA1830" i="12"/>
  <c r="N1115" i="14"/>
  <c r="E1115" i="14"/>
  <c r="AB1263" i="12"/>
  <c r="C1115" i="14" s="1"/>
  <c r="C1115" i="15" s="1"/>
  <c r="H1264" i="12"/>
  <c r="AA1264" i="12"/>
  <c r="AB2021" i="12"/>
  <c r="C1821" i="14" s="1"/>
  <c r="C1821" i="15" s="1"/>
  <c r="N1821" i="14"/>
  <c r="E1821" i="14"/>
  <c r="E972" i="14"/>
  <c r="N972" i="14"/>
  <c r="M2824" i="12"/>
  <c r="N2824" i="12" s="1"/>
  <c r="O2823" i="12"/>
  <c r="AA2022" i="12"/>
  <c r="F1822" i="14" s="1"/>
  <c r="H2022" i="12"/>
  <c r="AA1108" i="12"/>
  <c r="F973" i="14" s="1"/>
  <c r="H1108" i="12"/>
  <c r="E2075" i="12"/>
  <c r="H1444" i="14"/>
  <c r="I1444" i="14"/>
  <c r="I2475" i="14"/>
  <c r="H2475" i="14"/>
  <c r="F2476" i="14"/>
  <c r="F1614" i="12"/>
  <c r="AA1614" i="12" s="1"/>
  <c r="Z1613" i="12"/>
  <c r="AB1613" i="12" s="1"/>
  <c r="C1445" i="14" s="1"/>
  <c r="C1445" i="15" s="1"/>
  <c r="P1613" i="12"/>
  <c r="AC1613" i="12" s="1"/>
  <c r="K1445" i="14" s="1"/>
  <c r="D1445" i="15" s="1"/>
  <c r="AA2470" i="12"/>
  <c r="F2246" i="14" s="1"/>
  <c r="H2470" i="12"/>
  <c r="P2709" i="12"/>
  <c r="AC2709" i="12" s="1"/>
  <c r="K2476" i="14" s="1"/>
  <c r="D2476" i="15" s="1"/>
  <c r="F2710" i="12"/>
  <c r="Z2709" i="12"/>
  <c r="F1445" i="14"/>
  <c r="E2245" i="14"/>
  <c r="N2245" i="14"/>
  <c r="D2076" i="14"/>
  <c r="G2290" i="12"/>
  <c r="G2075" i="12"/>
  <c r="Y2075" i="12" s="1"/>
  <c r="D1875" i="14" s="1"/>
  <c r="G1636" i="12"/>
  <c r="E1869" i="12"/>
  <c r="Y1868" i="12"/>
  <c r="G2522" i="12"/>
  <c r="G2763" i="12"/>
  <c r="D2297" i="14"/>
  <c r="E2076" i="12"/>
  <c r="G2076" i="12" s="1"/>
  <c r="Y2076" i="12" s="1"/>
  <c r="D2529" i="14"/>
  <c r="H1614" i="12" l="1"/>
  <c r="Z1439" i="12"/>
  <c r="F1440" i="12"/>
  <c r="P1439" i="12"/>
  <c r="AC1439" i="12" s="1"/>
  <c r="K1280" i="14" s="1"/>
  <c r="D1280" i="15" s="1"/>
  <c r="I2026" i="14"/>
  <c r="H2026" i="14"/>
  <c r="P2240" i="12"/>
  <c r="AC2240" i="12" s="1"/>
  <c r="K2027" i="14" s="1"/>
  <c r="D2027" i="15" s="1"/>
  <c r="F2241" i="12"/>
  <c r="Z2240" i="12"/>
  <c r="F1645" i="14"/>
  <c r="I1644" i="14"/>
  <c r="H1644" i="14"/>
  <c r="P1830" i="12"/>
  <c r="AC1830" i="12" s="1"/>
  <c r="K1645" i="14" s="1"/>
  <c r="D1645" i="15" s="1"/>
  <c r="F1831" i="12"/>
  <c r="AA1831" i="12" s="1"/>
  <c r="F1646" i="14" s="1"/>
  <c r="Z1830" i="12"/>
  <c r="AB1830" i="12" s="1"/>
  <c r="C1645" i="14" s="1"/>
  <c r="C1645" i="15" s="1"/>
  <c r="F1116" i="14"/>
  <c r="F1265" i="12"/>
  <c r="P1264" i="12"/>
  <c r="AC1264" i="12" s="1"/>
  <c r="K1116" i="14" s="1"/>
  <c r="D1116" i="15" s="1"/>
  <c r="Z1264" i="12"/>
  <c r="AB1264" i="12" s="1"/>
  <c r="C1116" i="14" s="1"/>
  <c r="C1116" i="15" s="1"/>
  <c r="I1115" i="14"/>
  <c r="H1115" i="14"/>
  <c r="M2825" i="12"/>
  <c r="M2826" i="12" s="1"/>
  <c r="O2824" i="12"/>
  <c r="H972" i="14"/>
  <c r="I972" i="14"/>
  <c r="I1821" i="14"/>
  <c r="H1821" i="14"/>
  <c r="P1108" i="12"/>
  <c r="AC1108" i="12" s="1"/>
  <c r="K973" i="14" s="1"/>
  <c r="D973" i="15" s="1"/>
  <c r="Z1108" i="12"/>
  <c r="F1109" i="12"/>
  <c r="F2023" i="12"/>
  <c r="Z2022" i="12"/>
  <c r="P2022" i="12"/>
  <c r="AC2022" i="12" s="1"/>
  <c r="K1822" i="14" s="1"/>
  <c r="D1822" i="15" s="1"/>
  <c r="I2245" i="14"/>
  <c r="H2245" i="14"/>
  <c r="AA2710" i="12"/>
  <c r="H2710" i="12"/>
  <c r="P2470" i="12"/>
  <c r="AC2470" i="12" s="1"/>
  <c r="K2246" i="14" s="1"/>
  <c r="D2246" i="15" s="1"/>
  <c r="F2471" i="12"/>
  <c r="Z2470" i="12"/>
  <c r="N1445" i="14"/>
  <c r="E1445" i="14"/>
  <c r="F1446" i="14"/>
  <c r="N2476" i="14"/>
  <c r="E2476" i="14"/>
  <c r="F1615" i="12"/>
  <c r="P1614" i="12"/>
  <c r="AC1614" i="12" s="1"/>
  <c r="K1446" i="14" s="1"/>
  <c r="D1446" i="15" s="1"/>
  <c r="Z1614" i="12"/>
  <c r="AB2709" i="12"/>
  <c r="C2476" i="14" s="1"/>
  <c r="C2476" i="15" s="1"/>
  <c r="Y2290" i="12"/>
  <c r="E2291" i="12"/>
  <c r="G2291" i="12" s="1"/>
  <c r="E1637" i="12"/>
  <c r="Y1636" i="12"/>
  <c r="E2077" i="12"/>
  <c r="E2764" i="12"/>
  <c r="Y2763" i="12"/>
  <c r="E2523" i="12"/>
  <c r="Y2522" i="12"/>
  <c r="G1869" i="12"/>
  <c r="D1876" i="14"/>
  <c r="D1683" i="14"/>
  <c r="H1440" i="12" l="1"/>
  <c r="AA1440" i="12"/>
  <c r="F1281" i="14" s="1"/>
  <c r="AB1439" i="12"/>
  <c r="C1280" i="14" s="1"/>
  <c r="C1280" i="15" s="1"/>
  <c r="N1280" i="14"/>
  <c r="E1280" i="14"/>
  <c r="AB2240" i="12"/>
  <c r="C2027" i="14" s="1"/>
  <c r="C2027" i="15" s="1"/>
  <c r="N2027" i="14"/>
  <c r="E2027" i="14"/>
  <c r="AA2241" i="12"/>
  <c r="F2028" i="14" s="1"/>
  <c r="H2241" i="12"/>
  <c r="H1831" i="12"/>
  <c r="N1645" i="14"/>
  <c r="E1645" i="14"/>
  <c r="E1116" i="14"/>
  <c r="N1116" i="14"/>
  <c r="AA1265" i="12"/>
  <c r="F1117" i="14" s="1"/>
  <c r="H1265" i="12"/>
  <c r="N2825" i="12"/>
  <c r="O2825" i="12" s="1"/>
  <c r="AB2022" i="12"/>
  <c r="C1822" i="14" s="1"/>
  <c r="C1822" i="15" s="1"/>
  <c r="E1822" i="14"/>
  <c r="N1822" i="14"/>
  <c r="H1109" i="12"/>
  <c r="AA1109" i="12"/>
  <c r="H2023" i="12"/>
  <c r="AA2023" i="12"/>
  <c r="F1823" i="14" s="1"/>
  <c r="E973" i="14"/>
  <c r="AB1108" i="12"/>
  <c r="C973" i="14" s="1"/>
  <c r="C973" i="15" s="1"/>
  <c r="N973" i="14"/>
  <c r="H2476" i="14"/>
  <c r="I2476" i="14"/>
  <c r="I1445" i="14"/>
  <c r="H1445" i="14"/>
  <c r="H1615" i="12"/>
  <c r="AA1615" i="12"/>
  <c r="N2246" i="14"/>
  <c r="AB2470" i="12"/>
  <c r="C2246" i="14" s="1"/>
  <c r="C2246" i="15" s="1"/>
  <c r="E2246" i="14"/>
  <c r="F2477" i="14"/>
  <c r="N1446" i="14"/>
  <c r="E1446" i="14"/>
  <c r="H2471" i="12"/>
  <c r="AA2471" i="12"/>
  <c r="F2711" i="12"/>
  <c r="Z2710" i="12"/>
  <c r="P2710" i="12"/>
  <c r="AC2710" i="12" s="1"/>
  <c r="K2477" i="14" s="1"/>
  <c r="D2477" i="15" s="1"/>
  <c r="AB1614" i="12"/>
  <c r="C1446" i="14" s="1"/>
  <c r="C1446" i="15" s="1"/>
  <c r="E2292" i="12"/>
  <c r="G2292" i="12" s="1"/>
  <c r="Y2291" i="12"/>
  <c r="D2077" i="14"/>
  <c r="G2764" i="12"/>
  <c r="Y2764" i="12" s="1"/>
  <c r="D2531" i="14" s="1"/>
  <c r="G2523" i="12"/>
  <c r="Y2523" i="12" s="1"/>
  <c r="D2299" i="14" s="1"/>
  <c r="D1468" i="14"/>
  <c r="G1637" i="12"/>
  <c r="G2077" i="12"/>
  <c r="E1870" i="12"/>
  <c r="G1870" i="12" s="1"/>
  <c r="Y1869" i="12"/>
  <c r="D2298" i="14"/>
  <c r="D2530" i="14"/>
  <c r="E2524" i="12" l="1"/>
  <c r="AB1440" i="12"/>
  <c r="C1281" i="14" s="1"/>
  <c r="C1281" i="15" s="1"/>
  <c r="I1280" i="14"/>
  <c r="H1280" i="14"/>
  <c r="P1440" i="12"/>
  <c r="AC1440" i="12" s="1"/>
  <c r="K1281" i="14" s="1"/>
  <c r="D1281" i="15" s="1"/>
  <c r="F1441" i="12"/>
  <c r="Z1440" i="12"/>
  <c r="P2241" i="12"/>
  <c r="AC2241" i="12" s="1"/>
  <c r="K2028" i="14" s="1"/>
  <c r="D2028" i="15" s="1"/>
  <c r="F2242" i="12"/>
  <c r="Z2241" i="12"/>
  <c r="H2027" i="14"/>
  <c r="I2027" i="14"/>
  <c r="I1645" i="14"/>
  <c r="H1645" i="14"/>
  <c r="P1831" i="12"/>
  <c r="AC1831" i="12" s="1"/>
  <c r="K1646" i="14" s="1"/>
  <c r="D1646" i="15" s="1"/>
  <c r="F1832" i="12"/>
  <c r="AA1832" i="12" s="1"/>
  <c r="Z1831" i="12"/>
  <c r="H1116" i="14"/>
  <c r="I1116" i="14"/>
  <c r="Z1265" i="12"/>
  <c r="F1266" i="12"/>
  <c r="P1265" i="12"/>
  <c r="AC1265" i="12" s="1"/>
  <c r="K1117" i="14" s="1"/>
  <c r="D1117" i="15" s="1"/>
  <c r="H973" i="14"/>
  <c r="I973" i="14"/>
  <c r="P2023" i="12"/>
  <c r="AC2023" i="12" s="1"/>
  <c r="K1823" i="14" s="1"/>
  <c r="D1823" i="15" s="1"/>
  <c r="F2024" i="12"/>
  <c r="Z2023" i="12"/>
  <c r="F1110" i="12"/>
  <c r="Z1109" i="12"/>
  <c r="P1109" i="12"/>
  <c r="AC1109" i="12" s="1"/>
  <c r="K974" i="14" s="1"/>
  <c r="D974" i="15" s="1"/>
  <c r="H1822" i="14"/>
  <c r="I1822" i="14"/>
  <c r="AB1109" i="12"/>
  <c r="C974" i="14" s="1"/>
  <c r="C974" i="15" s="1"/>
  <c r="F974" i="14"/>
  <c r="E2765" i="12"/>
  <c r="G2765" i="12" s="1"/>
  <c r="Y2765" i="12" s="1"/>
  <c r="H1446" i="14"/>
  <c r="I1446" i="14"/>
  <c r="H2246" i="14"/>
  <c r="I2246" i="14"/>
  <c r="N2477" i="14"/>
  <c r="E2477" i="14"/>
  <c r="F2247" i="14"/>
  <c r="P1615" i="12"/>
  <c r="AC1615" i="12" s="1"/>
  <c r="K1447" i="14" s="1"/>
  <c r="D1447" i="15" s="1"/>
  <c r="F1616" i="12"/>
  <c r="Z1615" i="12"/>
  <c r="AB1615" i="12" s="1"/>
  <c r="C1447" i="14" s="1"/>
  <c r="C1447" i="15" s="1"/>
  <c r="AB2710" i="12"/>
  <c r="C2477" i="14" s="1"/>
  <c r="C2477" i="15" s="1"/>
  <c r="H2711" i="12"/>
  <c r="AA2711" i="12"/>
  <c r="F2478" i="14" s="1"/>
  <c r="F2472" i="12"/>
  <c r="Z2471" i="12"/>
  <c r="P2471" i="12"/>
  <c r="AC2471" i="12" s="1"/>
  <c r="K2247" i="14" s="1"/>
  <c r="D2247" i="15" s="1"/>
  <c r="F1447" i="14"/>
  <c r="E2293" i="12"/>
  <c r="Y2292" i="12"/>
  <c r="D2078" i="14"/>
  <c r="E1638" i="12"/>
  <c r="Y1637" i="12"/>
  <c r="E2078" i="12"/>
  <c r="Y2077" i="12"/>
  <c r="E1871" i="12"/>
  <c r="D1684" i="14"/>
  <c r="G2524" i="12"/>
  <c r="Y1870" i="12"/>
  <c r="E2766" i="12" l="1"/>
  <c r="E1281" i="14"/>
  <c r="N1281" i="14"/>
  <c r="H1441" i="12"/>
  <c r="AA1441" i="12"/>
  <c r="F1282" i="14" s="1"/>
  <c r="H1832" i="12"/>
  <c r="Z1832" i="12" s="1"/>
  <c r="N1647" i="14" s="1"/>
  <c r="AB2241" i="12"/>
  <c r="C2028" i="14" s="1"/>
  <c r="C2028" i="15" s="1"/>
  <c r="E2028" i="14"/>
  <c r="N2028" i="14"/>
  <c r="AA2242" i="12"/>
  <c r="F2029" i="14" s="1"/>
  <c r="H2242" i="12"/>
  <c r="E1646" i="14"/>
  <c r="AB1831" i="12"/>
  <c r="C1646" i="14" s="1"/>
  <c r="C1646" i="15" s="1"/>
  <c r="N1646" i="14"/>
  <c r="P1832" i="12"/>
  <c r="AC1832" i="12" s="1"/>
  <c r="K1647" i="14" s="1"/>
  <c r="D1647" i="15" s="1"/>
  <c r="F1647" i="14"/>
  <c r="N1117" i="14"/>
  <c r="E1117" i="14"/>
  <c r="AB1265" i="12"/>
  <c r="C1117" i="14" s="1"/>
  <c r="C1117" i="15" s="1"/>
  <c r="H1266" i="12"/>
  <c r="AA1266" i="12"/>
  <c r="F1118" i="14" s="1"/>
  <c r="E974" i="14"/>
  <c r="N974" i="14"/>
  <c r="AB2023" i="12"/>
  <c r="C1823" i="14" s="1"/>
  <c r="C1823" i="15" s="1"/>
  <c r="E1823" i="14"/>
  <c r="N1823" i="14"/>
  <c r="H1110" i="12"/>
  <c r="AA1110" i="12"/>
  <c r="F975" i="14" s="1"/>
  <c r="AA2024" i="12"/>
  <c r="H2024" i="12"/>
  <c r="H2477" i="14"/>
  <c r="I2477" i="14"/>
  <c r="N2247" i="14"/>
  <c r="E2247" i="14"/>
  <c r="AA1616" i="12"/>
  <c r="F1448" i="14" s="1"/>
  <c r="H1616" i="12"/>
  <c r="AA2472" i="12"/>
  <c r="F2248" i="14" s="1"/>
  <c r="H2472" i="12"/>
  <c r="F2712" i="12"/>
  <c r="Z2711" i="12"/>
  <c r="P2711" i="12"/>
  <c r="AC2711" i="12" s="1"/>
  <c r="K2478" i="14" s="1"/>
  <c r="D2478" i="15" s="1"/>
  <c r="N1447" i="14"/>
  <c r="E1447" i="14"/>
  <c r="AB2471" i="12"/>
  <c r="C2247" i="14" s="1"/>
  <c r="C2247" i="15" s="1"/>
  <c r="D2079" i="14"/>
  <c r="G2293" i="12"/>
  <c r="G2078" i="12"/>
  <c r="Y2078" i="12" s="1"/>
  <c r="D1878" i="14" s="1"/>
  <c r="D1469" i="14"/>
  <c r="G1638" i="12"/>
  <c r="D1685" i="14"/>
  <c r="D2532" i="14"/>
  <c r="G1871" i="12"/>
  <c r="E2525" i="12"/>
  <c r="Y2524" i="12"/>
  <c r="D1877" i="14"/>
  <c r="G2766" i="12"/>
  <c r="E1647" i="14" l="1"/>
  <c r="P1441" i="12"/>
  <c r="AC1441" i="12" s="1"/>
  <c r="K1282" i="14" s="1"/>
  <c r="D1282" i="15" s="1"/>
  <c r="Z1441" i="12"/>
  <c r="F1442" i="12"/>
  <c r="H1281" i="14"/>
  <c r="I1281" i="14"/>
  <c r="AB1832" i="12"/>
  <c r="C1647" i="14" s="1"/>
  <c r="C1647" i="15" s="1"/>
  <c r="F1833" i="12"/>
  <c r="AA1833" i="12" s="1"/>
  <c r="F1648" i="14" s="1"/>
  <c r="P2242" i="12"/>
  <c r="AC2242" i="12" s="1"/>
  <c r="K2029" i="14" s="1"/>
  <c r="D2029" i="15" s="1"/>
  <c r="F2243" i="12"/>
  <c r="Z2242" i="12"/>
  <c r="H2028" i="14"/>
  <c r="I2028" i="14"/>
  <c r="I1646" i="14"/>
  <c r="H1646" i="14"/>
  <c r="I1647" i="14"/>
  <c r="H1647" i="14"/>
  <c r="Z1266" i="12"/>
  <c r="F1267" i="12"/>
  <c r="P1266" i="12"/>
  <c r="AC1266" i="12" s="1"/>
  <c r="K1118" i="14" s="1"/>
  <c r="D1118" i="15" s="1"/>
  <c r="I1117" i="14"/>
  <c r="H1117" i="14"/>
  <c r="E2079" i="12"/>
  <c r="F2025" i="12"/>
  <c r="AA2025" i="12" s="1"/>
  <c r="F1825" i="14" s="1"/>
  <c r="Z2024" i="12"/>
  <c r="P2024" i="12"/>
  <c r="AC2024" i="12" s="1"/>
  <c r="K1824" i="14" s="1"/>
  <c r="D1824" i="15" s="1"/>
  <c r="H1823" i="14"/>
  <c r="I1823" i="14"/>
  <c r="F1824" i="14"/>
  <c r="AB2024" i="12"/>
  <c r="C1824" i="14" s="1"/>
  <c r="C1824" i="15" s="1"/>
  <c r="F1111" i="12"/>
  <c r="Z1110" i="12"/>
  <c r="P1110" i="12"/>
  <c r="AC1110" i="12" s="1"/>
  <c r="K975" i="14" s="1"/>
  <c r="D975" i="15" s="1"/>
  <c r="I974" i="14"/>
  <c r="H974" i="14"/>
  <c r="I2247" i="14"/>
  <c r="H2247" i="14"/>
  <c r="H1447" i="14"/>
  <c r="I1447" i="14"/>
  <c r="AB2711" i="12"/>
  <c r="C2478" i="14" s="1"/>
  <c r="C2478" i="15" s="1"/>
  <c r="N2478" i="14"/>
  <c r="E2478" i="14"/>
  <c r="F2473" i="12"/>
  <c r="Z2472" i="12"/>
  <c r="P2472" i="12"/>
  <c r="AC2472" i="12" s="1"/>
  <c r="K2248" i="14" s="1"/>
  <c r="D2248" i="15" s="1"/>
  <c r="P1616" i="12"/>
  <c r="AC1616" i="12" s="1"/>
  <c r="K1448" i="14" s="1"/>
  <c r="D1448" i="15" s="1"/>
  <c r="F1617" i="12"/>
  <c r="Z1616" i="12"/>
  <c r="H2712" i="12"/>
  <c r="AA2712" i="12"/>
  <c r="F2479" i="14" s="1"/>
  <c r="Y2293" i="12"/>
  <c r="E2294" i="12"/>
  <c r="G2294" i="12" s="1"/>
  <c r="G2525" i="12"/>
  <c r="E1639" i="12"/>
  <c r="G1639" i="12" s="1"/>
  <c r="Y1638" i="12"/>
  <c r="E2767" i="12"/>
  <c r="Y2766" i="12"/>
  <c r="D2300" i="14"/>
  <c r="E2526" i="12"/>
  <c r="E1872" i="12"/>
  <c r="Y1871" i="12"/>
  <c r="G2079" i="12"/>
  <c r="Y2525" i="12"/>
  <c r="AB1441" i="12" l="1"/>
  <c r="C1282" i="14" s="1"/>
  <c r="C1282" i="15" s="1"/>
  <c r="E1282" i="14"/>
  <c r="N1282" i="14"/>
  <c r="AA1442" i="12"/>
  <c r="F1283" i="14" s="1"/>
  <c r="H1442" i="12"/>
  <c r="H1833" i="12"/>
  <c r="AB2242" i="12"/>
  <c r="C2029" i="14" s="1"/>
  <c r="C2029" i="15" s="1"/>
  <c r="N2029" i="14"/>
  <c r="E2029" i="14"/>
  <c r="AA2243" i="12"/>
  <c r="F2030" i="14" s="1"/>
  <c r="H2243" i="12"/>
  <c r="AB1266" i="12"/>
  <c r="C1118" i="14" s="1"/>
  <c r="C1118" i="15" s="1"/>
  <c r="E1118" i="14"/>
  <c r="N1118" i="14"/>
  <c r="H1267" i="12"/>
  <c r="AA1267" i="12"/>
  <c r="F1119" i="14" s="1"/>
  <c r="E975" i="14"/>
  <c r="N975" i="14"/>
  <c r="AB1110" i="12"/>
  <c r="C975" i="14" s="1"/>
  <c r="C975" i="15" s="1"/>
  <c r="AA1111" i="12"/>
  <c r="H1111" i="12"/>
  <c r="E1824" i="14"/>
  <c r="N1824" i="14"/>
  <c r="H2025" i="12"/>
  <c r="H2478" i="14"/>
  <c r="I2478" i="14"/>
  <c r="P2712" i="12"/>
  <c r="AC2712" i="12" s="1"/>
  <c r="K2479" i="14" s="1"/>
  <c r="D2479" i="15" s="1"/>
  <c r="F2713" i="12"/>
  <c r="Z2712" i="12"/>
  <c r="N1448" i="14"/>
  <c r="AB1616" i="12"/>
  <c r="C1448" i="14" s="1"/>
  <c r="C1448" i="15" s="1"/>
  <c r="E1448" i="14"/>
  <c r="N2248" i="14"/>
  <c r="E2248" i="14"/>
  <c r="AB2472" i="12"/>
  <c r="C2248" i="14" s="1"/>
  <c r="C2248" i="15" s="1"/>
  <c r="AB2712" i="12"/>
  <c r="C2479" i="14" s="1"/>
  <c r="C2479" i="15" s="1"/>
  <c r="AA1617" i="12"/>
  <c r="F1449" i="14" s="1"/>
  <c r="H1617" i="12"/>
  <c r="AA2473" i="12"/>
  <c r="F2249" i="14" s="1"/>
  <c r="H2473" i="12"/>
  <c r="E2295" i="12"/>
  <c r="G2295" i="12" s="1"/>
  <c r="Y2294" i="12"/>
  <c r="D2080" i="14"/>
  <c r="D1470" i="14"/>
  <c r="Y1639" i="12"/>
  <c r="E1640" i="12"/>
  <c r="G1640" i="12" s="1"/>
  <c r="D2301" i="14"/>
  <c r="E2080" i="12"/>
  <c r="Y2079" i="12"/>
  <c r="D2533" i="14"/>
  <c r="G1872" i="12"/>
  <c r="G2526" i="12"/>
  <c r="G2767" i="12"/>
  <c r="D1686" i="14"/>
  <c r="Z1833" i="12" l="1"/>
  <c r="P1833" i="12"/>
  <c r="AC1833" i="12" s="1"/>
  <c r="K1648" i="14" s="1"/>
  <c r="D1648" i="15" s="1"/>
  <c r="F1834" i="12"/>
  <c r="H1282" i="14"/>
  <c r="I1282" i="14"/>
  <c r="P1442" i="12"/>
  <c r="AC1442" i="12" s="1"/>
  <c r="K1283" i="14" s="1"/>
  <c r="D1283" i="15" s="1"/>
  <c r="Z1442" i="12"/>
  <c r="F1443" i="12"/>
  <c r="P2243" i="12"/>
  <c r="AC2243" i="12" s="1"/>
  <c r="K2030" i="14" s="1"/>
  <c r="D2030" i="15" s="1"/>
  <c r="F2244" i="12"/>
  <c r="Z2243" i="12"/>
  <c r="I2029" i="14"/>
  <c r="H2029" i="14"/>
  <c r="F1268" i="12"/>
  <c r="P1267" i="12"/>
  <c r="AC1267" i="12" s="1"/>
  <c r="K1119" i="14" s="1"/>
  <c r="D1119" i="15" s="1"/>
  <c r="Z1267" i="12"/>
  <c r="H1118" i="14"/>
  <c r="I1118" i="14"/>
  <c r="P2025" i="12"/>
  <c r="AC2025" i="12" s="1"/>
  <c r="K1825" i="14" s="1"/>
  <c r="D1825" i="15" s="1"/>
  <c r="F2026" i="12"/>
  <c r="AA2026" i="12" s="1"/>
  <c r="Z2025" i="12"/>
  <c r="H1824" i="14"/>
  <c r="I1824" i="14"/>
  <c r="F1112" i="12"/>
  <c r="Z1111" i="12"/>
  <c r="AB1111" i="12" s="1"/>
  <c r="C976" i="14" s="1"/>
  <c r="C976" i="15" s="1"/>
  <c r="P1111" i="12"/>
  <c r="AC1111" i="12" s="1"/>
  <c r="K976" i="14" s="1"/>
  <c r="D976" i="15" s="1"/>
  <c r="H975" i="14"/>
  <c r="I975" i="14"/>
  <c r="F976" i="14"/>
  <c r="I2248" i="14"/>
  <c r="H2248" i="14"/>
  <c r="H1448" i="14"/>
  <c r="I1448" i="14"/>
  <c r="H2713" i="12"/>
  <c r="AA2713" i="12"/>
  <c r="F2474" i="12"/>
  <c r="AA2474" i="12" s="1"/>
  <c r="F2250" i="14" s="1"/>
  <c r="Z2473" i="12"/>
  <c r="P2473" i="12"/>
  <c r="AC2473" i="12" s="1"/>
  <c r="K2249" i="14" s="1"/>
  <c r="D2249" i="15" s="1"/>
  <c r="P1617" i="12"/>
  <c r="AC1617" i="12" s="1"/>
  <c r="K1449" i="14" s="1"/>
  <c r="D1449" i="15" s="1"/>
  <c r="F1618" i="12"/>
  <c r="Z1617" i="12"/>
  <c r="N2479" i="14"/>
  <c r="E2479" i="14"/>
  <c r="E2296" i="12"/>
  <c r="Y2295" i="12"/>
  <c r="D2081" i="14"/>
  <c r="E1641" i="12"/>
  <c r="Y1640" i="12"/>
  <c r="D1471" i="14"/>
  <c r="E2768" i="12"/>
  <c r="Y2767" i="12"/>
  <c r="E1873" i="12"/>
  <c r="Y1872" i="12"/>
  <c r="G2080" i="12"/>
  <c r="E2527" i="12"/>
  <c r="Y2526" i="12"/>
  <c r="D1879" i="14"/>
  <c r="H1443" i="12" l="1"/>
  <c r="AA1443" i="12"/>
  <c r="F1284" i="14" s="1"/>
  <c r="E1283" i="14"/>
  <c r="AB1442" i="12"/>
  <c r="C1283" i="14" s="1"/>
  <c r="C1283" i="15" s="1"/>
  <c r="N1283" i="14"/>
  <c r="H1834" i="12"/>
  <c r="AA1834" i="12"/>
  <c r="H2026" i="12"/>
  <c r="F2027" i="12" s="1"/>
  <c r="E1648" i="14"/>
  <c r="N1648" i="14"/>
  <c r="AB1833" i="12"/>
  <c r="C1648" i="14" s="1"/>
  <c r="C1648" i="15" s="1"/>
  <c r="E2030" i="14"/>
  <c r="N2030" i="14"/>
  <c r="AB2243" i="12"/>
  <c r="C2030" i="14" s="1"/>
  <c r="C2030" i="15" s="1"/>
  <c r="AA2244" i="12"/>
  <c r="F2031" i="14" s="1"/>
  <c r="H2244" i="12"/>
  <c r="E1119" i="14"/>
  <c r="N1119" i="14"/>
  <c r="AB1267" i="12"/>
  <c r="C1119" i="14" s="1"/>
  <c r="C1119" i="15" s="1"/>
  <c r="AA1268" i="12"/>
  <c r="F1120" i="14" s="1"/>
  <c r="H1268" i="12"/>
  <c r="E976" i="14"/>
  <c r="N976" i="14"/>
  <c r="N1825" i="14"/>
  <c r="E1825" i="14"/>
  <c r="AB2025" i="12"/>
  <c r="C1825" i="14" s="1"/>
  <c r="C1825" i="15" s="1"/>
  <c r="H1112" i="12"/>
  <c r="AA1112" i="12"/>
  <c r="F977" i="14" s="1"/>
  <c r="P2026" i="12"/>
  <c r="AC2026" i="12" s="1"/>
  <c r="K1826" i="14" s="1"/>
  <c r="D1826" i="15" s="1"/>
  <c r="F1826" i="14"/>
  <c r="H2479" i="14"/>
  <c r="I2479" i="14"/>
  <c r="E1449" i="14"/>
  <c r="N1449" i="14"/>
  <c r="AB1617" i="12"/>
  <c r="C1449" i="14" s="1"/>
  <c r="C1449" i="15" s="1"/>
  <c r="E2249" i="14"/>
  <c r="AB2473" i="12"/>
  <c r="C2249" i="14" s="1"/>
  <c r="C2249" i="15" s="1"/>
  <c r="N2249" i="14"/>
  <c r="F2714" i="12"/>
  <c r="AA2714" i="12" s="1"/>
  <c r="P2713" i="12"/>
  <c r="AC2713" i="12" s="1"/>
  <c r="K2480" i="14" s="1"/>
  <c r="D2480" i="15" s="1"/>
  <c r="Z2713" i="12"/>
  <c r="AB2713" i="12" s="1"/>
  <c r="C2480" i="14" s="1"/>
  <c r="C2480" i="15" s="1"/>
  <c r="H2474" i="12"/>
  <c r="H1618" i="12"/>
  <c r="AA1618" i="12"/>
  <c r="F2480" i="14"/>
  <c r="D2082" i="14"/>
  <c r="G2296" i="12"/>
  <c r="G2768" i="12"/>
  <c r="E2769" i="12" s="1"/>
  <c r="G1873" i="12"/>
  <c r="Y1873" i="12" s="1"/>
  <c r="D1688" i="14" s="1"/>
  <c r="D1472" i="14"/>
  <c r="G1641" i="12"/>
  <c r="D2302" i="14"/>
  <c r="E2081" i="12"/>
  <c r="Y2080" i="12"/>
  <c r="D1687" i="14"/>
  <c r="D2534" i="14"/>
  <c r="G2527" i="12"/>
  <c r="Z2026" i="12" l="1"/>
  <c r="AB2026" i="12" s="1"/>
  <c r="C1826" i="14" s="1"/>
  <c r="C1826" i="15" s="1"/>
  <c r="F1649" i="14"/>
  <c r="H1283" i="14"/>
  <c r="I1283" i="14"/>
  <c r="Z1834" i="12"/>
  <c r="F1835" i="12"/>
  <c r="AA1835" i="12" s="1"/>
  <c r="F1650" i="14" s="1"/>
  <c r="P1834" i="12"/>
  <c r="AC1834" i="12" s="1"/>
  <c r="K1649" i="14" s="1"/>
  <c r="D1649" i="15" s="1"/>
  <c r="H2714" i="12"/>
  <c r="Z2714" i="12" s="1"/>
  <c r="AB2714" i="12" s="1"/>
  <c r="C2481" i="14" s="1"/>
  <c r="C2481" i="15" s="1"/>
  <c r="I1648" i="14"/>
  <c r="H1648" i="14"/>
  <c r="Z1443" i="12"/>
  <c r="F1444" i="12"/>
  <c r="P1443" i="12"/>
  <c r="AC1443" i="12" s="1"/>
  <c r="K1284" i="14" s="1"/>
  <c r="D1284" i="15" s="1"/>
  <c r="P2244" i="12"/>
  <c r="AC2244" i="12" s="1"/>
  <c r="K2031" i="14" s="1"/>
  <c r="D2031" i="15" s="1"/>
  <c r="F2245" i="12"/>
  <c r="Z2244" i="12"/>
  <c r="H2030" i="14"/>
  <c r="I2030" i="14"/>
  <c r="Z1268" i="12"/>
  <c r="F1269" i="12"/>
  <c r="P1268" i="12"/>
  <c r="AC1268" i="12" s="1"/>
  <c r="K1120" i="14" s="1"/>
  <c r="D1120" i="15" s="1"/>
  <c r="H1119" i="14"/>
  <c r="I1119" i="14"/>
  <c r="AA2027" i="12"/>
  <c r="H2027" i="12"/>
  <c r="P1112" i="12"/>
  <c r="AC1112" i="12" s="1"/>
  <c r="K977" i="14" s="1"/>
  <c r="D977" i="15" s="1"/>
  <c r="F1113" i="12"/>
  <c r="Z1112" i="12"/>
  <c r="H976" i="14"/>
  <c r="I976" i="14"/>
  <c r="N1826" i="14"/>
  <c r="E1826" i="14"/>
  <c r="I1825" i="14"/>
  <c r="H1825" i="14"/>
  <c r="E1874" i="12"/>
  <c r="G1874" i="12" s="1"/>
  <c r="Y1874" i="12" s="1"/>
  <c r="Y2768" i="12"/>
  <c r="I2249" i="14"/>
  <c r="H2249" i="14"/>
  <c r="H1449" i="14"/>
  <c r="I1449" i="14"/>
  <c r="F1450" i="14"/>
  <c r="Z2474" i="12"/>
  <c r="P2474" i="12"/>
  <c r="AC2474" i="12" s="1"/>
  <c r="K2250" i="14" s="1"/>
  <c r="D2250" i="15" s="1"/>
  <c r="F2475" i="12"/>
  <c r="F2715" i="12"/>
  <c r="F2481" i="14"/>
  <c r="F1619" i="12"/>
  <c r="Z1618" i="12"/>
  <c r="P1618" i="12"/>
  <c r="AC1618" i="12" s="1"/>
  <c r="K1450" i="14" s="1"/>
  <c r="D1450" i="15" s="1"/>
  <c r="N2480" i="14"/>
  <c r="E2480" i="14"/>
  <c r="Y2296" i="12"/>
  <c r="E2297" i="12"/>
  <c r="G2297" i="12" s="1"/>
  <c r="E1642" i="12"/>
  <c r="G1642" i="12" s="1"/>
  <c r="Y1641" i="12"/>
  <c r="D1689" i="14"/>
  <c r="D2535" i="14"/>
  <c r="E2528" i="12"/>
  <c r="Y2527" i="12"/>
  <c r="D1880" i="14"/>
  <c r="G2769" i="12"/>
  <c r="E1875" i="12"/>
  <c r="G2081" i="12"/>
  <c r="P2714" i="12" l="1"/>
  <c r="AC2714" i="12" s="1"/>
  <c r="K2481" i="14" s="1"/>
  <c r="D2481" i="15" s="1"/>
  <c r="H1444" i="12"/>
  <c r="AA1444" i="12"/>
  <c r="F1285" i="14" s="1"/>
  <c r="N1649" i="14"/>
  <c r="E1649" i="14"/>
  <c r="AB1834" i="12"/>
  <c r="C1649" i="14" s="1"/>
  <c r="C1649" i="15" s="1"/>
  <c r="AB1443" i="12"/>
  <c r="C1284" i="14" s="1"/>
  <c r="C1284" i="15" s="1"/>
  <c r="N1284" i="14"/>
  <c r="E1284" i="14"/>
  <c r="H1835" i="12"/>
  <c r="AB2244" i="12"/>
  <c r="C2031" i="14" s="1"/>
  <c r="C2031" i="15" s="1"/>
  <c r="E2031" i="14"/>
  <c r="N2031" i="14"/>
  <c r="H2245" i="12"/>
  <c r="AA2245" i="12"/>
  <c r="F2032" i="14" s="1"/>
  <c r="E1120" i="14"/>
  <c r="N1120" i="14"/>
  <c r="AB1268" i="12"/>
  <c r="C1120" i="14" s="1"/>
  <c r="C1120" i="15" s="1"/>
  <c r="AA1269" i="12"/>
  <c r="H1269" i="12"/>
  <c r="H1826" i="14"/>
  <c r="I1826" i="14"/>
  <c r="E977" i="14"/>
  <c r="N977" i="14"/>
  <c r="AB1112" i="12"/>
  <c r="C977" i="14" s="1"/>
  <c r="C977" i="15" s="1"/>
  <c r="F1827" i="14"/>
  <c r="AA1113" i="12"/>
  <c r="H1113" i="12"/>
  <c r="P2027" i="12"/>
  <c r="AC2027" i="12" s="1"/>
  <c r="K1827" i="14" s="1"/>
  <c r="D1827" i="15" s="1"/>
  <c r="F2028" i="12"/>
  <c r="Z2027" i="12"/>
  <c r="H2480" i="14"/>
  <c r="I2480" i="14"/>
  <c r="E1450" i="14"/>
  <c r="N1450" i="14"/>
  <c r="AA2715" i="12"/>
  <c r="H2715" i="12"/>
  <c r="AA2475" i="12"/>
  <c r="F2251" i="14" s="1"/>
  <c r="H2475" i="12"/>
  <c r="AB2474" i="12"/>
  <c r="C2250" i="14" s="1"/>
  <c r="C2250" i="15" s="1"/>
  <c r="E2250" i="14"/>
  <c r="N2250" i="14"/>
  <c r="AB1618" i="12"/>
  <c r="C1450" i="14" s="1"/>
  <c r="C1450" i="15" s="1"/>
  <c r="AA1619" i="12"/>
  <c r="H1619" i="12"/>
  <c r="N2481" i="14"/>
  <c r="E2481" i="14"/>
  <c r="E2298" i="12"/>
  <c r="G2298" i="12" s="1"/>
  <c r="Y2297" i="12"/>
  <c r="D2083" i="14"/>
  <c r="G2528" i="12"/>
  <c r="Y2528" i="12" s="1"/>
  <c r="D2304" i="14" s="1"/>
  <c r="G1875" i="12"/>
  <c r="Y1875" i="12" s="1"/>
  <c r="D1690" i="14" s="1"/>
  <c r="D1473" i="14"/>
  <c r="E1643" i="12"/>
  <c r="Y1642" i="12"/>
  <c r="E2082" i="12"/>
  <c r="Y2081" i="12"/>
  <c r="E2770" i="12"/>
  <c r="Y2769" i="12"/>
  <c r="D2303" i="14"/>
  <c r="P1835" i="12" l="1"/>
  <c r="AC1835" i="12" s="1"/>
  <c r="K1650" i="14" s="1"/>
  <c r="D1650" i="15" s="1"/>
  <c r="F1836" i="12"/>
  <c r="AA1836" i="12" s="1"/>
  <c r="F1651" i="14" s="1"/>
  <c r="Z1835" i="12"/>
  <c r="F1445" i="12"/>
  <c r="Z1444" i="12"/>
  <c r="P1444" i="12"/>
  <c r="AC1444" i="12" s="1"/>
  <c r="K1285" i="14" s="1"/>
  <c r="D1285" i="15" s="1"/>
  <c r="H1284" i="14"/>
  <c r="I1284" i="14"/>
  <c r="H1649" i="14"/>
  <c r="I1649" i="14"/>
  <c r="AB1444" i="12"/>
  <c r="C1285" i="14" s="1"/>
  <c r="C1285" i="15" s="1"/>
  <c r="F2246" i="12"/>
  <c r="Z2245" i="12"/>
  <c r="P2245" i="12"/>
  <c r="AC2245" i="12" s="1"/>
  <c r="K2032" i="14" s="1"/>
  <c r="D2032" i="15" s="1"/>
  <c r="I2031" i="14"/>
  <c r="H2031" i="14"/>
  <c r="P1269" i="12"/>
  <c r="AC1269" i="12" s="1"/>
  <c r="K1121" i="14" s="1"/>
  <c r="D1121" i="15" s="1"/>
  <c r="Z1269" i="12"/>
  <c r="F1270" i="12"/>
  <c r="I1120" i="14"/>
  <c r="H1120" i="14"/>
  <c r="E2529" i="12"/>
  <c r="G2529" i="12" s="1"/>
  <c r="Y2529" i="12" s="1"/>
  <c r="AB1269" i="12"/>
  <c r="C1121" i="14" s="1"/>
  <c r="C1121" i="15" s="1"/>
  <c r="F1121" i="14"/>
  <c r="N1827" i="14"/>
  <c r="E1827" i="14"/>
  <c r="F978" i="14"/>
  <c r="I977" i="14"/>
  <c r="H977" i="14"/>
  <c r="AA2028" i="12"/>
  <c r="H2028" i="12"/>
  <c r="Z1113" i="12"/>
  <c r="P1113" i="12"/>
  <c r="AC1113" i="12" s="1"/>
  <c r="K978" i="14" s="1"/>
  <c r="D978" i="15" s="1"/>
  <c r="F1114" i="12"/>
  <c r="AB2027" i="12"/>
  <c r="C1827" i="14" s="1"/>
  <c r="C1827" i="15" s="1"/>
  <c r="E1876" i="12"/>
  <c r="H1450" i="14"/>
  <c r="I1450" i="14"/>
  <c r="I2481" i="14"/>
  <c r="H2481" i="14"/>
  <c r="H2250" i="14"/>
  <c r="I2250" i="14"/>
  <c r="Z1619" i="12"/>
  <c r="AB1619" i="12" s="1"/>
  <c r="C1451" i="14" s="1"/>
  <c r="C1451" i="15" s="1"/>
  <c r="P1619" i="12"/>
  <c r="AC1619" i="12" s="1"/>
  <c r="K1451" i="14" s="1"/>
  <c r="D1451" i="15" s="1"/>
  <c r="F1620" i="12"/>
  <c r="F2476" i="12"/>
  <c r="Z2475" i="12"/>
  <c r="P2475" i="12"/>
  <c r="AC2475" i="12" s="1"/>
  <c r="K2251" i="14" s="1"/>
  <c r="D2251" i="15" s="1"/>
  <c r="F2716" i="12"/>
  <c r="Z2715" i="12"/>
  <c r="AB2715" i="12" s="1"/>
  <c r="C2482" i="14" s="1"/>
  <c r="C2482" i="15" s="1"/>
  <c r="P2715" i="12"/>
  <c r="AC2715" i="12" s="1"/>
  <c r="K2482" i="14" s="1"/>
  <c r="D2482" i="15" s="1"/>
  <c r="F1451" i="14"/>
  <c r="F2482" i="14"/>
  <c r="D2084" i="14"/>
  <c r="Y2298" i="12"/>
  <c r="E2299" i="12"/>
  <c r="G1643" i="12"/>
  <c r="D1474" i="14"/>
  <c r="D2305" i="14"/>
  <c r="D2536" i="14"/>
  <c r="G2770" i="12"/>
  <c r="G1876" i="12"/>
  <c r="G2082" i="12"/>
  <c r="E2530" i="12"/>
  <c r="D1881" i="14"/>
  <c r="N1650" i="14" l="1"/>
  <c r="E1650" i="14"/>
  <c r="AB1835" i="12"/>
  <c r="C1650" i="14" s="1"/>
  <c r="C1650" i="15" s="1"/>
  <c r="H1836" i="12"/>
  <c r="N1285" i="14"/>
  <c r="E1285" i="14"/>
  <c r="AA1445" i="12"/>
  <c r="F1286" i="14" s="1"/>
  <c r="H1445" i="12"/>
  <c r="AA2246" i="12"/>
  <c r="H2246" i="12"/>
  <c r="N2032" i="14"/>
  <c r="AB2245" i="12"/>
  <c r="C2032" i="14" s="1"/>
  <c r="C2032" i="15" s="1"/>
  <c r="E2032" i="14"/>
  <c r="H1270" i="12"/>
  <c r="AA1270" i="12"/>
  <c r="F1122" i="14" s="1"/>
  <c r="E1121" i="14"/>
  <c r="N1121" i="14"/>
  <c r="H1114" i="12"/>
  <c r="AA1114" i="12"/>
  <c r="F979" i="14" s="1"/>
  <c r="N978" i="14"/>
  <c r="E978" i="14"/>
  <c r="F1828" i="14"/>
  <c r="F2029" i="12"/>
  <c r="Z2028" i="12"/>
  <c r="P2028" i="12"/>
  <c r="AC2028" i="12" s="1"/>
  <c r="K1828" i="14" s="1"/>
  <c r="D1828" i="15" s="1"/>
  <c r="H1827" i="14"/>
  <c r="I1827" i="14"/>
  <c r="AB1113" i="12"/>
  <c r="C978" i="14" s="1"/>
  <c r="C978" i="15" s="1"/>
  <c r="AA2716" i="12"/>
  <c r="F2483" i="14" s="1"/>
  <c r="H2716" i="12"/>
  <c r="E2251" i="14"/>
  <c r="N2251" i="14"/>
  <c r="AB2475" i="12"/>
  <c r="C2251" i="14" s="1"/>
  <c r="C2251" i="15" s="1"/>
  <c r="H1620" i="12"/>
  <c r="AA1620" i="12"/>
  <c r="F1452" i="14" s="1"/>
  <c r="E1451" i="14"/>
  <c r="N1451" i="14"/>
  <c r="E2482" i="14"/>
  <c r="N2482" i="14"/>
  <c r="AA2476" i="12"/>
  <c r="H2476" i="12"/>
  <c r="D2085" i="14"/>
  <c r="G2299" i="12"/>
  <c r="Y1643" i="12"/>
  <c r="E1644" i="12"/>
  <c r="E2083" i="12"/>
  <c r="Y2082" i="12"/>
  <c r="E1877" i="12"/>
  <c r="Y1876" i="12"/>
  <c r="E2771" i="12"/>
  <c r="Y2770" i="12"/>
  <c r="G2530" i="12"/>
  <c r="I1285" i="14" l="1"/>
  <c r="H1285" i="14"/>
  <c r="I1650" i="14"/>
  <c r="H1650" i="14"/>
  <c r="Z1445" i="12"/>
  <c r="F1446" i="12"/>
  <c r="AA1446" i="12" s="1"/>
  <c r="F1287" i="14" s="1"/>
  <c r="P1445" i="12"/>
  <c r="AC1445" i="12" s="1"/>
  <c r="K1286" i="14" s="1"/>
  <c r="D1286" i="15" s="1"/>
  <c r="F1837" i="12"/>
  <c r="AA1837" i="12" s="1"/>
  <c r="F1652" i="14" s="1"/>
  <c r="Z1836" i="12"/>
  <c r="P1836" i="12"/>
  <c r="AC1836" i="12" s="1"/>
  <c r="K1651" i="14" s="1"/>
  <c r="D1651" i="15" s="1"/>
  <c r="H1837" i="12"/>
  <c r="H2032" i="14"/>
  <c r="I2032" i="14"/>
  <c r="F2033" i="14"/>
  <c r="P2246" i="12"/>
  <c r="AC2246" i="12" s="1"/>
  <c r="K2033" i="14" s="1"/>
  <c r="D2033" i="15" s="1"/>
  <c r="F2247" i="12"/>
  <c r="AA2247" i="12" s="1"/>
  <c r="F2034" i="14" s="1"/>
  <c r="Z2246" i="12"/>
  <c r="H2247" i="12"/>
  <c r="H1121" i="14"/>
  <c r="I1121" i="14"/>
  <c r="Z1270" i="12"/>
  <c r="F1271" i="12"/>
  <c r="P1270" i="12"/>
  <c r="AC1270" i="12" s="1"/>
  <c r="K1122" i="14" s="1"/>
  <c r="D1122" i="15" s="1"/>
  <c r="E1828" i="14"/>
  <c r="N1828" i="14"/>
  <c r="F1115" i="12"/>
  <c r="Z1114" i="12"/>
  <c r="P1114" i="12"/>
  <c r="AC1114" i="12" s="1"/>
  <c r="K979" i="14" s="1"/>
  <c r="D979" i="15" s="1"/>
  <c r="AB2028" i="12"/>
  <c r="C1828" i="14" s="1"/>
  <c r="C1828" i="15" s="1"/>
  <c r="AA2029" i="12"/>
  <c r="H2029" i="12"/>
  <c r="H978" i="14"/>
  <c r="I978" i="14"/>
  <c r="H2482" i="14"/>
  <c r="I2482" i="14"/>
  <c r="I1451" i="14"/>
  <c r="H1451" i="14"/>
  <c r="H2251" i="14"/>
  <c r="I2251" i="14"/>
  <c r="F2252" i="14"/>
  <c r="Z2476" i="12"/>
  <c r="P2476" i="12"/>
  <c r="AC2476" i="12" s="1"/>
  <c r="K2252" i="14" s="1"/>
  <c r="D2252" i="15" s="1"/>
  <c r="F2477" i="12"/>
  <c r="F2717" i="12"/>
  <c r="P2716" i="12"/>
  <c r="AC2716" i="12" s="1"/>
  <c r="K2483" i="14" s="1"/>
  <c r="D2483" i="15" s="1"/>
  <c r="Z2716" i="12"/>
  <c r="F1621" i="12"/>
  <c r="AA1621" i="12" s="1"/>
  <c r="F1453" i="14" s="1"/>
  <c r="Z1620" i="12"/>
  <c r="P1620" i="12"/>
  <c r="AC1620" i="12" s="1"/>
  <c r="K1452" i="14" s="1"/>
  <c r="D1452" i="15" s="1"/>
  <c r="E2300" i="12"/>
  <c r="Y2299" i="12"/>
  <c r="G2771" i="12"/>
  <c r="E2772" i="12" s="1"/>
  <c r="D1475" i="14"/>
  <c r="G1644" i="12"/>
  <c r="D1691" i="14"/>
  <c r="E1878" i="12"/>
  <c r="D1882" i="14"/>
  <c r="Y2771" i="12"/>
  <c r="E2531" i="12"/>
  <c r="Y2530" i="12"/>
  <c r="D2537" i="14"/>
  <c r="G1877" i="12"/>
  <c r="Y1877" i="12" s="1"/>
  <c r="G2083" i="12"/>
  <c r="E1651" i="14" l="1"/>
  <c r="N1651" i="14"/>
  <c r="AB1836" i="12"/>
  <c r="C1651" i="14" s="1"/>
  <c r="C1651" i="15" s="1"/>
  <c r="H1446" i="12"/>
  <c r="AB1445" i="12"/>
  <c r="C1286" i="14" s="1"/>
  <c r="C1286" i="15" s="1"/>
  <c r="E1286" i="14"/>
  <c r="N1286" i="14"/>
  <c r="P1837" i="12"/>
  <c r="AC1837" i="12" s="1"/>
  <c r="K1652" i="14" s="1"/>
  <c r="D1652" i="15" s="1"/>
  <c r="F1838" i="12"/>
  <c r="Z1837" i="12"/>
  <c r="N2033" i="14"/>
  <c r="E2033" i="14"/>
  <c r="F2248" i="12"/>
  <c r="P2247" i="12"/>
  <c r="AC2247" i="12" s="1"/>
  <c r="K2034" i="14" s="1"/>
  <c r="D2034" i="15" s="1"/>
  <c r="Z2247" i="12"/>
  <c r="AB2246" i="12"/>
  <c r="C2033" i="14" s="1"/>
  <c r="C2033" i="15" s="1"/>
  <c r="E1122" i="14"/>
  <c r="N1122" i="14"/>
  <c r="AB1270" i="12"/>
  <c r="C1122" i="14" s="1"/>
  <c r="C1122" i="15" s="1"/>
  <c r="H1271" i="12"/>
  <c r="AA1271" i="12"/>
  <c r="F1123" i="14" s="1"/>
  <c r="P2029" i="12"/>
  <c r="AC2029" i="12" s="1"/>
  <c r="K1829" i="14" s="1"/>
  <c r="D1829" i="15" s="1"/>
  <c r="F2030" i="12"/>
  <c r="Z2029" i="12"/>
  <c r="N979" i="14"/>
  <c r="E979" i="14"/>
  <c r="AB1114" i="12"/>
  <c r="C979" i="14" s="1"/>
  <c r="C979" i="15" s="1"/>
  <c r="H1828" i="14"/>
  <c r="I1828" i="14"/>
  <c r="AB2029" i="12"/>
  <c r="C1829" i="14" s="1"/>
  <c r="C1829" i="15" s="1"/>
  <c r="F1829" i="14"/>
  <c r="AA1115" i="12"/>
  <c r="F980" i="14" s="1"/>
  <c r="H1115" i="12"/>
  <c r="E1452" i="14"/>
  <c r="N1452" i="14"/>
  <c r="AB1620" i="12"/>
  <c r="C1452" i="14" s="1"/>
  <c r="C1452" i="15" s="1"/>
  <c r="H1621" i="12"/>
  <c r="AB2716" i="12"/>
  <c r="C2483" i="14" s="1"/>
  <c r="C2483" i="15" s="1"/>
  <c r="N2483" i="14"/>
  <c r="E2483" i="14"/>
  <c r="H2717" i="12"/>
  <c r="AA2717" i="12"/>
  <c r="AA2477" i="12"/>
  <c r="F2253" i="14" s="1"/>
  <c r="H2477" i="12"/>
  <c r="N2252" i="14"/>
  <c r="E2252" i="14"/>
  <c r="AB2476" i="12"/>
  <c r="C2252" i="14" s="1"/>
  <c r="C2252" i="15" s="1"/>
  <c r="D2086" i="14"/>
  <c r="G2300" i="12"/>
  <c r="G2772" i="12"/>
  <c r="E2773" i="12" s="1"/>
  <c r="E1645" i="12"/>
  <c r="G1645" i="12" s="1"/>
  <c r="Y1645" i="12" s="1"/>
  <c r="Y1644" i="12"/>
  <c r="E2084" i="12"/>
  <c r="Y2083" i="12"/>
  <c r="D2306" i="14"/>
  <c r="D2538" i="14"/>
  <c r="D1692" i="14"/>
  <c r="D1693" i="14" s="1"/>
  <c r="Y1878" i="12"/>
  <c r="G2531" i="12"/>
  <c r="Z1446" i="12" l="1"/>
  <c r="P1446" i="12"/>
  <c r="AC1446" i="12" s="1"/>
  <c r="K1287" i="14" s="1"/>
  <c r="D1287" i="15" s="1"/>
  <c r="F1447" i="12"/>
  <c r="AA1447" i="12" s="1"/>
  <c r="F1288" i="14" s="1"/>
  <c r="H1447" i="12"/>
  <c r="AB1837" i="12"/>
  <c r="C1652" i="14" s="1"/>
  <c r="C1652" i="15" s="1"/>
  <c r="N1652" i="14"/>
  <c r="E1652" i="14"/>
  <c r="I1286" i="14"/>
  <c r="H1286" i="14"/>
  <c r="AA1838" i="12"/>
  <c r="F1653" i="14" s="1"/>
  <c r="H1838" i="12"/>
  <c r="H1651" i="14"/>
  <c r="I1651" i="14"/>
  <c r="AB2247" i="12"/>
  <c r="C2034" i="14" s="1"/>
  <c r="C2034" i="15" s="1"/>
  <c r="E2034" i="14"/>
  <c r="N2034" i="14"/>
  <c r="AA2248" i="12"/>
  <c r="F2035" i="14" s="1"/>
  <c r="H2248" i="12"/>
  <c r="H2033" i="14"/>
  <c r="I2033" i="14"/>
  <c r="H1122" i="14"/>
  <c r="I1122" i="14"/>
  <c r="Z1271" i="12"/>
  <c r="F1272" i="12"/>
  <c r="P1271" i="12"/>
  <c r="AC1271" i="12" s="1"/>
  <c r="K1123" i="14" s="1"/>
  <c r="D1123" i="15" s="1"/>
  <c r="Y2772" i="12"/>
  <c r="I979" i="14"/>
  <c r="H979" i="14"/>
  <c r="N1829" i="14"/>
  <c r="E1829" i="14"/>
  <c r="P1115" i="12"/>
  <c r="AC1115" i="12" s="1"/>
  <c r="K980" i="14" s="1"/>
  <c r="D980" i="15" s="1"/>
  <c r="F1116" i="12"/>
  <c r="Z1115" i="12"/>
  <c r="AA2030" i="12"/>
  <c r="F1830" i="14" s="1"/>
  <c r="H2030" i="12"/>
  <c r="I2252" i="14"/>
  <c r="H2252" i="14"/>
  <c r="I1452" i="14"/>
  <c r="H1452" i="14"/>
  <c r="I2483" i="14"/>
  <c r="H2483" i="14"/>
  <c r="F2484" i="14"/>
  <c r="F2478" i="12"/>
  <c r="Z2477" i="12"/>
  <c r="P2477" i="12"/>
  <c r="AC2477" i="12" s="1"/>
  <c r="K2253" i="14" s="1"/>
  <c r="D2253" i="15" s="1"/>
  <c r="P2717" i="12"/>
  <c r="AC2717" i="12" s="1"/>
  <c r="K2484" i="14" s="1"/>
  <c r="D2484" i="15" s="1"/>
  <c r="F2718" i="12"/>
  <c r="Z2717" i="12"/>
  <c r="AB2717" i="12" s="1"/>
  <c r="C2484" i="14" s="1"/>
  <c r="C2484" i="15" s="1"/>
  <c r="P1621" i="12"/>
  <c r="AC1621" i="12" s="1"/>
  <c r="K1453" i="14" s="1"/>
  <c r="D1453" i="15" s="1"/>
  <c r="F1622" i="12"/>
  <c r="Z1621" i="12"/>
  <c r="E2301" i="12"/>
  <c r="Y2300" i="12"/>
  <c r="G2084" i="12"/>
  <c r="Y2084" i="12" s="1"/>
  <c r="D1477" i="14"/>
  <c r="D1476" i="14"/>
  <c r="E1646" i="12"/>
  <c r="G1646" i="12" s="1"/>
  <c r="Y1646" i="12" s="1"/>
  <c r="D2539" i="14"/>
  <c r="E2532" i="12"/>
  <c r="Y2531" i="12"/>
  <c r="G2773" i="12"/>
  <c r="D1883" i="14"/>
  <c r="Z1838" i="12" l="1"/>
  <c r="P1838" i="12"/>
  <c r="AC1838" i="12" s="1"/>
  <c r="K1653" i="14" s="1"/>
  <c r="D1653" i="15" s="1"/>
  <c r="F1839" i="12"/>
  <c r="AA1839" i="12" s="1"/>
  <c r="F1654" i="14" s="1"/>
  <c r="F1448" i="12"/>
  <c r="P1447" i="12"/>
  <c r="AC1447" i="12" s="1"/>
  <c r="K1288" i="14" s="1"/>
  <c r="D1288" i="15" s="1"/>
  <c r="I1652" i="14"/>
  <c r="H1652" i="14"/>
  <c r="Z1447" i="12"/>
  <c r="H1839" i="12"/>
  <c r="AB1446" i="12"/>
  <c r="C1287" i="14" s="1"/>
  <c r="C1287" i="15" s="1"/>
  <c r="E1287" i="14"/>
  <c r="N1287" i="14"/>
  <c r="P2248" i="12"/>
  <c r="AC2248" i="12" s="1"/>
  <c r="K2035" i="14" s="1"/>
  <c r="D2035" i="15" s="1"/>
  <c r="F2249" i="12"/>
  <c r="Z2248" i="12"/>
  <c r="I2034" i="14"/>
  <c r="H2034" i="14"/>
  <c r="P1839" i="12"/>
  <c r="AC1839" i="12" s="1"/>
  <c r="K1654" i="14" s="1"/>
  <c r="D1654" i="15" s="1"/>
  <c r="F1840" i="12"/>
  <c r="Z1839" i="12"/>
  <c r="AB1271" i="12"/>
  <c r="C1123" i="14" s="1"/>
  <c r="C1123" i="15" s="1"/>
  <c r="N1123" i="14"/>
  <c r="E1123" i="14"/>
  <c r="E2085" i="12"/>
  <c r="G2085" i="12" s="1"/>
  <c r="AA1272" i="12"/>
  <c r="F1124" i="14" s="1"/>
  <c r="H1272" i="12"/>
  <c r="AA1116" i="12"/>
  <c r="F981" i="14" s="1"/>
  <c r="H1116" i="12"/>
  <c r="I1829" i="14"/>
  <c r="H1829" i="14"/>
  <c r="F2031" i="12"/>
  <c r="Z2030" i="12"/>
  <c r="P2030" i="12"/>
  <c r="AC2030" i="12" s="1"/>
  <c r="K1830" i="14" s="1"/>
  <c r="D1830" i="15" s="1"/>
  <c r="AB1115" i="12"/>
  <c r="C980" i="14" s="1"/>
  <c r="C980" i="15" s="1"/>
  <c r="E980" i="14"/>
  <c r="N980" i="14"/>
  <c r="AB1621" i="12"/>
  <c r="C1453" i="14" s="1"/>
  <c r="C1453" i="15" s="1"/>
  <c r="N1453" i="14"/>
  <c r="E1453" i="14"/>
  <c r="AA2718" i="12"/>
  <c r="H2718" i="12"/>
  <c r="H2478" i="12"/>
  <c r="AA2478" i="12"/>
  <c r="H1622" i="12"/>
  <c r="AA1622" i="12"/>
  <c r="E2484" i="14"/>
  <c r="N2484" i="14"/>
  <c r="N2253" i="14"/>
  <c r="AB2477" i="12"/>
  <c r="C2253" i="14" s="1"/>
  <c r="C2253" i="15" s="1"/>
  <c r="E2253" i="14"/>
  <c r="D2087" i="14"/>
  <c r="G2301" i="12"/>
  <c r="D1478" i="14"/>
  <c r="E1647" i="12"/>
  <c r="G1647" i="12" s="1"/>
  <c r="G2532" i="12"/>
  <c r="D1884" i="14"/>
  <c r="E2774" i="12"/>
  <c r="Y2773" i="12"/>
  <c r="D2307" i="14"/>
  <c r="E2086" i="12" l="1"/>
  <c r="G2086" i="12" s="1"/>
  <c r="Y2086" i="12" s="1"/>
  <c r="Y2085" i="12"/>
  <c r="AB1447" i="12"/>
  <c r="C1288" i="14" s="1"/>
  <c r="C1288" i="15" s="1"/>
  <c r="E1288" i="14"/>
  <c r="N1288" i="14"/>
  <c r="H1448" i="12"/>
  <c r="AA1448" i="12"/>
  <c r="F1289" i="14" s="1"/>
  <c r="I1287" i="14"/>
  <c r="H1287" i="14"/>
  <c r="AB1838" i="12"/>
  <c r="C1653" i="14" s="1"/>
  <c r="C1653" i="15" s="1"/>
  <c r="N1653" i="14"/>
  <c r="E1653" i="14"/>
  <c r="E2035" i="14"/>
  <c r="AB2248" i="12"/>
  <c r="C2035" i="14" s="1"/>
  <c r="C2035" i="15" s="1"/>
  <c r="N2035" i="14"/>
  <c r="AA2249" i="12"/>
  <c r="F2036" i="14" s="1"/>
  <c r="H2249" i="12"/>
  <c r="N1654" i="14"/>
  <c r="AB1839" i="12"/>
  <c r="C1654" i="14" s="1"/>
  <c r="C1654" i="15" s="1"/>
  <c r="E1654" i="14"/>
  <c r="AA1840" i="12"/>
  <c r="F1655" i="14" s="1"/>
  <c r="H1840" i="12"/>
  <c r="I1123" i="14"/>
  <c r="H1123" i="14"/>
  <c r="F1273" i="12"/>
  <c r="P1272" i="12"/>
  <c r="AC1272" i="12" s="1"/>
  <c r="K1124" i="14" s="1"/>
  <c r="D1124" i="15" s="1"/>
  <c r="Z1272" i="12"/>
  <c r="H980" i="14"/>
  <c r="I980" i="14"/>
  <c r="H2031" i="12"/>
  <c r="AA2031" i="12"/>
  <c r="F1831" i="14" s="1"/>
  <c r="E1830" i="14"/>
  <c r="N1830" i="14"/>
  <c r="AB2030" i="12"/>
  <c r="C1830" i="14" s="1"/>
  <c r="C1830" i="15" s="1"/>
  <c r="F1117" i="12"/>
  <c r="Z1116" i="12"/>
  <c r="P1116" i="12"/>
  <c r="AC1116" i="12" s="1"/>
  <c r="K981" i="14" s="1"/>
  <c r="D981" i="15" s="1"/>
  <c r="H2484" i="14"/>
  <c r="I2484" i="14"/>
  <c r="H1453" i="14"/>
  <c r="I1453" i="14"/>
  <c r="I2253" i="14"/>
  <c r="H2253" i="14"/>
  <c r="F1454" i="14"/>
  <c r="F2254" i="14"/>
  <c r="Z2718" i="12"/>
  <c r="AB2718" i="12" s="1"/>
  <c r="C2485" i="14" s="1"/>
  <c r="C2485" i="15" s="1"/>
  <c r="P2718" i="12"/>
  <c r="AC2718" i="12" s="1"/>
  <c r="K2485" i="14" s="1"/>
  <c r="D2485" i="15" s="1"/>
  <c r="F2719" i="12"/>
  <c r="P1622" i="12"/>
  <c r="AC1622" i="12" s="1"/>
  <c r="K1454" i="14" s="1"/>
  <c r="D1454" i="15" s="1"/>
  <c r="Z1622" i="12"/>
  <c r="F1623" i="12"/>
  <c r="AA1623" i="12" s="1"/>
  <c r="F1455" i="14" s="1"/>
  <c r="Z2478" i="12"/>
  <c r="P2478" i="12"/>
  <c r="AC2478" i="12" s="1"/>
  <c r="K2254" i="14" s="1"/>
  <c r="D2254" i="15" s="1"/>
  <c r="F2479" i="12"/>
  <c r="F2485" i="14"/>
  <c r="Y2301" i="12"/>
  <c r="E2302" i="12"/>
  <c r="G2302" i="12" s="1"/>
  <c r="G2774" i="12"/>
  <c r="Y2774" i="12" s="1"/>
  <c r="Y1647" i="12"/>
  <c r="E1648" i="12"/>
  <c r="G1648" i="12" s="1"/>
  <c r="Y1648" i="12" s="1"/>
  <c r="D2540" i="14"/>
  <c r="E2533" i="12"/>
  <c r="Y2532" i="12"/>
  <c r="E2087" i="12"/>
  <c r="D1885" i="14"/>
  <c r="E2775" i="12"/>
  <c r="D1886" i="14"/>
  <c r="H1653" i="14" l="1"/>
  <c r="I1653" i="14"/>
  <c r="I1288" i="14"/>
  <c r="H1288" i="14"/>
  <c r="P1448" i="12"/>
  <c r="AC1448" i="12" s="1"/>
  <c r="K1289" i="14" s="1"/>
  <c r="D1289" i="15" s="1"/>
  <c r="F1449" i="12"/>
  <c r="Z1448" i="12"/>
  <c r="F2250" i="12"/>
  <c r="Z2249" i="12"/>
  <c r="P2249" i="12"/>
  <c r="AC2249" i="12" s="1"/>
  <c r="K2036" i="14" s="1"/>
  <c r="D2036" i="15" s="1"/>
  <c r="I2035" i="14"/>
  <c r="H2035" i="14"/>
  <c r="F1841" i="12"/>
  <c r="Z1840" i="12"/>
  <c r="P1840" i="12"/>
  <c r="AC1840" i="12" s="1"/>
  <c r="K1655" i="14" s="1"/>
  <c r="D1655" i="15" s="1"/>
  <c r="I1654" i="14"/>
  <c r="H1654" i="14"/>
  <c r="AB1272" i="12"/>
  <c r="C1124" i="14" s="1"/>
  <c r="C1124" i="15" s="1"/>
  <c r="E1124" i="14"/>
  <c r="N1124" i="14"/>
  <c r="H1273" i="12"/>
  <c r="AA1273" i="12"/>
  <c r="F1125" i="14" s="1"/>
  <c r="AA1117" i="12"/>
  <c r="F982" i="14" s="1"/>
  <c r="H1117" i="12"/>
  <c r="N981" i="14"/>
  <c r="AB1116" i="12"/>
  <c r="C981" i="14" s="1"/>
  <c r="C981" i="15" s="1"/>
  <c r="E981" i="14"/>
  <c r="H1830" i="14"/>
  <c r="I1830" i="14"/>
  <c r="P2031" i="12"/>
  <c r="AC2031" i="12" s="1"/>
  <c r="K1831" i="14" s="1"/>
  <c r="D1831" i="15" s="1"/>
  <c r="F2032" i="12"/>
  <c r="Z2031" i="12"/>
  <c r="H1623" i="12"/>
  <c r="Z1623" i="12" s="1"/>
  <c r="H2479" i="12"/>
  <c r="AA2479" i="12"/>
  <c r="N2254" i="14"/>
  <c r="E2254" i="14"/>
  <c r="AA2719" i="12"/>
  <c r="H2719" i="12"/>
  <c r="N2485" i="14"/>
  <c r="E2485" i="14"/>
  <c r="AB2478" i="12"/>
  <c r="C2254" i="14" s="1"/>
  <c r="C2254" i="15" s="1"/>
  <c r="N1454" i="14"/>
  <c r="E1454" i="14"/>
  <c r="F1624" i="12"/>
  <c r="AA1624" i="12" s="1"/>
  <c r="AB1622" i="12"/>
  <c r="C1454" i="14" s="1"/>
  <c r="C1454" i="15" s="1"/>
  <c r="Y2302" i="12"/>
  <c r="E2303" i="12"/>
  <c r="G2303" i="12" s="1"/>
  <c r="D2088" i="14"/>
  <c r="G2775" i="12"/>
  <c r="Y2775" i="12" s="1"/>
  <c r="G2533" i="12"/>
  <c r="Y2533" i="12" s="1"/>
  <c r="E1649" i="12"/>
  <c r="G1649" i="12" s="1"/>
  <c r="Y1649" i="12" s="1"/>
  <c r="D1479" i="14"/>
  <c r="D1480" i="14"/>
  <c r="D2541" i="14"/>
  <c r="D2308" i="14"/>
  <c r="E2534" i="12"/>
  <c r="G2534" i="12" s="1"/>
  <c r="D2542" i="14"/>
  <c r="G2087" i="12"/>
  <c r="AB1448" i="12" l="1"/>
  <c r="C1289" i="14" s="1"/>
  <c r="C1289" i="15" s="1"/>
  <c r="E1289" i="14"/>
  <c r="N1289" i="14"/>
  <c r="H1449" i="12"/>
  <c r="AA1449" i="12"/>
  <c r="F1290" i="14" s="1"/>
  <c r="H2250" i="12"/>
  <c r="AA2250" i="12"/>
  <c r="F2037" i="14" s="1"/>
  <c r="E2036" i="14"/>
  <c r="N2036" i="14"/>
  <c r="AB2249" i="12"/>
  <c r="C2036" i="14" s="1"/>
  <c r="C2036" i="15" s="1"/>
  <c r="AA1841" i="12"/>
  <c r="F1656" i="14" s="1"/>
  <c r="H1841" i="12"/>
  <c r="P1623" i="12"/>
  <c r="AC1623" i="12" s="1"/>
  <c r="K1455" i="14" s="1"/>
  <c r="D1455" i="15" s="1"/>
  <c r="N1655" i="14"/>
  <c r="AB1840" i="12"/>
  <c r="C1655" i="14" s="1"/>
  <c r="C1655" i="15" s="1"/>
  <c r="E1655" i="14"/>
  <c r="P1273" i="12"/>
  <c r="AC1273" i="12" s="1"/>
  <c r="K1125" i="14" s="1"/>
  <c r="D1125" i="15" s="1"/>
  <c r="F1274" i="12"/>
  <c r="Z1273" i="12"/>
  <c r="I1124" i="14"/>
  <c r="H1124" i="14"/>
  <c r="AB2031" i="12"/>
  <c r="C1831" i="14" s="1"/>
  <c r="C1831" i="15" s="1"/>
  <c r="E1831" i="14"/>
  <c r="N1831" i="14"/>
  <c r="AA2032" i="12"/>
  <c r="F1832" i="14" s="1"/>
  <c r="H2032" i="12"/>
  <c r="H981" i="14"/>
  <c r="I981" i="14"/>
  <c r="Z1117" i="12"/>
  <c r="P1117" i="12"/>
  <c r="AC1117" i="12" s="1"/>
  <c r="K982" i="14" s="1"/>
  <c r="D982" i="15" s="1"/>
  <c r="F1118" i="12"/>
  <c r="E2776" i="12"/>
  <c r="G2776" i="12" s="1"/>
  <c r="I1454" i="14"/>
  <c r="H1454" i="14"/>
  <c r="I2485" i="14"/>
  <c r="H2485" i="14"/>
  <c r="H2254" i="14"/>
  <c r="I2254" i="14"/>
  <c r="F2486" i="14"/>
  <c r="F2480" i="12"/>
  <c r="Z2479" i="12"/>
  <c r="P2479" i="12"/>
  <c r="AC2479" i="12" s="1"/>
  <c r="K2255" i="14" s="1"/>
  <c r="D2255" i="15" s="1"/>
  <c r="H1624" i="12"/>
  <c r="F1456" i="14"/>
  <c r="AB1623" i="12"/>
  <c r="C1455" i="14" s="1"/>
  <c r="C1455" i="15" s="1"/>
  <c r="E1455" i="14"/>
  <c r="N1455" i="14"/>
  <c r="P2719" i="12"/>
  <c r="AC2719" i="12" s="1"/>
  <c r="K2486" i="14" s="1"/>
  <c r="D2486" i="15" s="1"/>
  <c r="F2720" i="12"/>
  <c r="Z2719" i="12"/>
  <c r="AB2479" i="12"/>
  <c r="C2255" i="14" s="1"/>
  <c r="C2255" i="15" s="1"/>
  <c r="F2255" i="14"/>
  <c r="E2304" i="12"/>
  <c r="Y2303" i="12"/>
  <c r="D2089" i="14"/>
  <c r="D1481" i="14"/>
  <c r="E1650" i="12"/>
  <c r="D2309" i="14"/>
  <c r="E2088" i="12"/>
  <c r="Y2087" i="12"/>
  <c r="E2535" i="12"/>
  <c r="Y2534" i="12"/>
  <c r="I1289" i="14" l="1"/>
  <c r="H1289" i="14"/>
  <c r="Z1449" i="12"/>
  <c r="P1449" i="12"/>
  <c r="AC1449" i="12" s="1"/>
  <c r="K1290" i="14" s="1"/>
  <c r="D1290" i="15" s="1"/>
  <c r="F1450" i="12"/>
  <c r="AA1450" i="12" s="1"/>
  <c r="F1291" i="14" s="1"/>
  <c r="H1450" i="12"/>
  <c r="F1451" i="12" s="1"/>
  <c r="AA1451" i="12" s="1"/>
  <c r="F1292" i="14" s="1"/>
  <c r="I2036" i="14"/>
  <c r="H2036" i="14"/>
  <c r="F2251" i="12"/>
  <c r="Z2250" i="12"/>
  <c r="P2250" i="12"/>
  <c r="AC2250" i="12" s="1"/>
  <c r="K2037" i="14" s="1"/>
  <c r="D2037" i="15" s="1"/>
  <c r="H1655" i="14"/>
  <c r="I1655" i="14"/>
  <c r="Z1841" i="12"/>
  <c r="P1841" i="12"/>
  <c r="AC1841" i="12" s="1"/>
  <c r="K1656" i="14" s="1"/>
  <c r="D1656" i="15" s="1"/>
  <c r="F1842" i="12"/>
  <c r="AB1273" i="12"/>
  <c r="C1125" i="14" s="1"/>
  <c r="C1125" i="15" s="1"/>
  <c r="E1125" i="14"/>
  <c r="N1125" i="14"/>
  <c r="AA1274" i="12"/>
  <c r="F1126" i="14" s="1"/>
  <c r="H1274" i="12"/>
  <c r="H1118" i="12"/>
  <c r="AA1118" i="12"/>
  <c r="F983" i="14" s="1"/>
  <c r="N982" i="14"/>
  <c r="AB1117" i="12"/>
  <c r="C982" i="14" s="1"/>
  <c r="C982" i="15" s="1"/>
  <c r="E982" i="14"/>
  <c r="F2033" i="12"/>
  <c r="AA2033" i="12" s="1"/>
  <c r="Z2032" i="12"/>
  <c r="P2032" i="12"/>
  <c r="AC2032" i="12" s="1"/>
  <c r="K1832" i="14" s="1"/>
  <c r="D1832" i="15" s="1"/>
  <c r="H1831" i="14"/>
  <c r="I1831" i="14"/>
  <c r="H1455" i="14"/>
  <c r="I1455" i="14"/>
  <c r="N2486" i="14"/>
  <c r="E2486" i="14"/>
  <c r="Z1624" i="12"/>
  <c r="P1624" i="12"/>
  <c r="AC1624" i="12" s="1"/>
  <c r="K1456" i="14" s="1"/>
  <c r="D1456" i="15" s="1"/>
  <c r="F1625" i="12"/>
  <c r="AA1625" i="12" s="1"/>
  <c r="F1457" i="14" s="1"/>
  <c r="AA2480" i="12"/>
  <c r="F2256" i="14" s="1"/>
  <c r="H2480" i="12"/>
  <c r="AA2720" i="12"/>
  <c r="F2487" i="14" s="1"/>
  <c r="H2720" i="12"/>
  <c r="P1450" i="12"/>
  <c r="AC1450" i="12" s="1"/>
  <c r="K1291" i="14" s="1"/>
  <c r="D1291" i="15" s="1"/>
  <c r="N2255" i="14"/>
  <c r="E2255" i="14"/>
  <c r="AB2719" i="12"/>
  <c r="C2486" i="14" s="1"/>
  <c r="C2486" i="15" s="1"/>
  <c r="G2535" i="12"/>
  <c r="E2536" i="12" s="1"/>
  <c r="D2090" i="14"/>
  <c r="G2304" i="12"/>
  <c r="G2088" i="12"/>
  <c r="Y2088" i="12" s="1"/>
  <c r="D1888" i="14" s="1"/>
  <c r="G1650" i="12"/>
  <c r="D2310" i="14"/>
  <c r="D1887" i="14"/>
  <c r="E2777" i="12"/>
  <c r="Y2776" i="12"/>
  <c r="Z1450" i="12" l="1"/>
  <c r="AB1449" i="12"/>
  <c r="C1290" i="14" s="1"/>
  <c r="C1290" i="15" s="1"/>
  <c r="E1290" i="14"/>
  <c r="N1290" i="14"/>
  <c r="AA2251" i="12"/>
  <c r="F2038" i="14" s="1"/>
  <c r="H2251" i="12"/>
  <c r="E2037" i="14"/>
  <c r="N2037" i="14"/>
  <c r="AB2250" i="12"/>
  <c r="C2037" i="14" s="1"/>
  <c r="C2037" i="15" s="1"/>
  <c r="H1842" i="12"/>
  <c r="AA1842" i="12"/>
  <c r="F1657" i="14" s="1"/>
  <c r="E1656" i="14"/>
  <c r="N1656" i="14"/>
  <c r="AB1841" i="12"/>
  <c r="C1656" i="14" s="1"/>
  <c r="C1656" i="15" s="1"/>
  <c r="P1274" i="12"/>
  <c r="AC1274" i="12" s="1"/>
  <c r="K1126" i="14" s="1"/>
  <c r="D1126" i="15" s="1"/>
  <c r="Z1274" i="12"/>
  <c r="F1275" i="12"/>
  <c r="I1125" i="14"/>
  <c r="H1125" i="14"/>
  <c r="H1451" i="12"/>
  <c r="F1452" i="12" s="1"/>
  <c r="H1625" i="12"/>
  <c r="H2033" i="12"/>
  <c r="F2034" i="12" s="1"/>
  <c r="AB2032" i="12"/>
  <c r="C1832" i="14" s="1"/>
  <c r="C1832" i="15" s="1"/>
  <c r="N1832" i="14"/>
  <c r="E1832" i="14"/>
  <c r="I982" i="14"/>
  <c r="H982" i="14"/>
  <c r="P1118" i="12"/>
  <c r="AC1118" i="12" s="1"/>
  <c r="K983" i="14" s="1"/>
  <c r="D983" i="15" s="1"/>
  <c r="F1119" i="12"/>
  <c r="Z1118" i="12"/>
  <c r="E2089" i="12"/>
  <c r="G2089" i="12" s="1"/>
  <c r="E2090" i="12" s="1"/>
  <c r="F1833" i="14"/>
  <c r="Y2535" i="12"/>
  <c r="H2255" i="14"/>
  <c r="I2255" i="14"/>
  <c r="H2486" i="14"/>
  <c r="I2486" i="14"/>
  <c r="E1291" i="14"/>
  <c r="N1291" i="14"/>
  <c r="AB1450" i="12"/>
  <c r="C1291" i="14" s="1"/>
  <c r="C1291" i="15" s="1"/>
  <c r="N1456" i="14"/>
  <c r="E1456" i="14"/>
  <c r="AB1624" i="12"/>
  <c r="C1456" i="14" s="1"/>
  <c r="C1456" i="15" s="1"/>
  <c r="P1451" i="12"/>
  <c r="AC1451" i="12" s="1"/>
  <c r="K1292" i="14" s="1"/>
  <c r="D1292" i="15" s="1"/>
  <c r="P2720" i="12"/>
  <c r="AC2720" i="12" s="1"/>
  <c r="K2487" i="14" s="1"/>
  <c r="D2487" i="15" s="1"/>
  <c r="F2721" i="12"/>
  <c r="Z2720" i="12"/>
  <c r="P2480" i="12"/>
  <c r="AC2480" i="12" s="1"/>
  <c r="K2256" i="14" s="1"/>
  <c r="D2256" i="15" s="1"/>
  <c r="F2481" i="12"/>
  <c r="Z2480" i="12"/>
  <c r="F1626" i="12"/>
  <c r="Z1625" i="12"/>
  <c r="P1625" i="12"/>
  <c r="AC1625" i="12" s="1"/>
  <c r="K1457" i="14" s="1"/>
  <c r="D1457" i="15" s="1"/>
  <c r="E2305" i="12"/>
  <c r="Y2304" i="12"/>
  <c r="E1651" i="12"/>
  <c r="Y1650" i="12"/>
  <c r="D2311" i="14"/>
  <c r="D2543" i="14"/>
  <c r="G2536" i="12"/>
  <c r="G2777" i="12"/>
  <c r="Z1451" i="12" l="1"/>
  <c r="I1290" i="14"/>
  <c r="H1290" i="14"/>
  <c r="H2037" i="14"/>
  <c r="I2037" i="14"/>
  <c r="F2252" i="12"/>
  <c r="P2251" i="12"/>
  <c r="AC2251" i="12" s="1"/>
  <c r="K2038" i="14" s="1"/>
  <c r="D2038" i="15" s="1"/>
  <c r="Z2251" i="12"/>
  <c r="I1656" i="14"/>
  <c r="H1656" i="14"/>
  <c r="F1843" i="12"/>
  <c r="Z1842" i="12"/>
  <c r="P1842" i="12"/>
  <c r="AC1842" i="12" s="1"/>
  <c r="K1657" i="14" s="1"/>
  <c r="D1657" i="15" s="1"/>
  <c r="Z2033" i="12"/>
  <c r="AB2033" i="12" s="1"/>
  <c r="C1833" i="14" s="1"/>
  <c r="C1833" i="15" s="1"/>
  <c r="AA1275" i="12"/>
  <c r="F1127" i="14" s="1"/>
  <c r="H1275" i="12"/>
  <c r="P2033" i="12"/>
  <c r="AC2033" i="12" s="1"/>
  <c r="K1833" i="14" s="1"/>
  <c r="D1833" i="15" s="1"/>
  <c r="N1126" i="14"/>
  <c r="E1126" i="14"/>
  <c r="AB1274" i="12"/>
  <c r="C1126" i="14" s="1"/>
  <c r="C1126" i="15" s="1"/>
  <c r="AB1118" i="12"/>
  <c r="C983" i="14" s="1"/>
  <c r="C983" i="15" s="1"/>
  <c r="N983" i="14"/>
  <c r="E983" i="14"/>
  <c r="H2034" i="12"/>
  <c r="AA2034" i="12"/>
  <c r="H1119" i="12"/>
  <c r="F1120" i="12"/>
  <c r="AA1119" i="12"/>
  <c r="H1832" i="14"/>
  <c r="I1832" i="14"/>
  <c r="N1833" i="14"/>
  <c r="E1833" i="14"/>
  <c r="G2090" i="12"/>
  <c r="Y2089" i="12"/>
  <c r="I1456" i="14"/>
  <c r="H1456" i="14"/>
  <c r="H1291" i="14"/>
  <c r="I1291" i="14"/>
  <c r="H1626" i="12"/>
  <c r="AA1626" i="12"/>
  <c r="AA2481" i="12"/>
  <c r="F2257" i="14" s="1"/>
  <c r="H2481" i="12"/>
  <c r="AA2721" i="12"/>
  <c r="F2488" i="14" s="1"/>
  <c r="H2721" i="12"/>
  <c r="N1292" i="14"/>
  <c r="AB1451" i="12"/>
  <c r="C1292" i="14" s="1"/>
  <c r="C1292" i="15" s="1"/>
  <c r="E1292" i="14"/>
  <c r="E1457" i="14"/>
  <c r="N1457" i="14"/>
  <c r="AB1625" i="12"/>
  <c r="C1457" i="14" s="1"/>
  <c r="C1457" i="15" s="1"/>
  <c r="N2256" i="14"/>
  <c r="E2256" i="14"/>
  <c r="AB2480" i="12"/>
  <c r="C2256" i="14" s="1"/>
  <c r="C2256" i="15" s="1"/>
  <c r="N2487" i="14"/>
  <c r="E2487" i="14"/>
  <c r="AB2720" i="12"/>
  <c r="C2487" i="14" s="1"/>
  <c r="C2487" i="15" s="1"/>
  <c r="H1452" i="12"/>
  <c r="AA1452" i="12"/>
  <c r="D2091" i="14"/>
  <c r="G2305" i="12"/>
  <c r="D1482" i="14"/>
  <c r="G1651" i="12"/>
  <c r="E2537" i="12"/>
  <c r="Y2536" i="12"/>
  <c r="E2091" i="12"/>
  <c r="E2778" i="12"/>
  <c r="G2778" i="12" s="1"/>
  <c r="Y2778" i="12" s="1"/>
  <c r="Y2777" i="12"/>
  <c r="D1889" i="14"/>
  <c r="Y2090" i="12"/>
  <c r="AB2251" i="12" l="1"/>
  <c r="C2038" i="14" s="1"/>
  <c r="C2038" i="15" s="1"/>
  <c r="N2038" i="14"/>
  <c r="E2038" i="14"/>
  <c r="H2252" i="12"/>
  <c r="AA2252" i="12"/>
  <c r="F2039" i="14" s="1"/>
  <c r="H1843" i="12"/>
  <c r="AA1843" i="12"/>
  <c r="F1658" i="14" s="1"/>
  <c r="E1657" i="14"/>
  <c r="N1657" i="14"/>
  <c r="AB1842" i="12"/>
  <c r="C1657" i="14" s="1"/>
  <c r="C1657" i="15" s="1"/>
  <c r="H1126" i="14"/>
  <c r="I1126" i="14"/>
  <c r="Z1275" i="12"/>
  <c r="F1276" i="12"/>
  <c r="P1275" i="12"/>
  <c r="AC1275" i="12" s="1"/>
  <c r="K1127" i="14" s="1"/>
  <c r="D1127" i="15" s="1"/>
  <c r="H1833" i="14"/>
  <c r="I1833" i="14"/>
  <c r="AA1120" i="12"/>
  <c r="F984" i="14"/>
  <c r="Z1119" i="12"/>
  <c r="P1119" i="12"/>
  <c r="AC1119" i="12" s="1"/>
  <c r="K984" i="14" s="1"/>
  <c r="D984" i="15" s="1"/>
  <c r="F1834" i="14"/>
  <c r="I983" i="14"/>
  <c r="H983" i="14"/>
  <c r="Z2034" i="12"/>
  <c r="P2034" i="12"/>
  <c r="AC2034" i="12" s="1"/>
  <c r="K1834" i="14" s="1"/>
  <c r="D1834" i="15" s="1"/>
  <c r="F2035" i="12"/>
  <c r="I2256" i="14"/>
  <c r="H2256" i="14"/>
  <c r="I1457" i="14"/>
  <c r="H1457" i="14"/>
  <c r="I2487" i="14"/>
  <c r="H2487" i="14"/>
  <c r="H1292" i="14"/>
  <c r="I1292" i="14"/>
  <c r="F1293" i="14"/>
  <c r="P2721" i="12"/>
  <c r="AC2721" i="12" s="1"/>
  <c r="K2488" i="14" s="1"/>
  <c r="D2488" i="15" s="1"/>
  <c r="F2722" i="12"/>
  <c r="Z2721" i="12"/>
  <c r="F1627" i="12"/>
  <c r="Z1626" i="12"/>
  <c r="AB1626" i="12" s="1"/>
  <c r="C1458" i="14" s="1"/>
  <c r="C1458" i="15" s="1"/>
  <c r="P1626" i="12"/>
  <c r="AC1626" i="12" s="1"/>
  <c r="K1458" i="14" s="1"/>
  <c r="D1458" i="15" s="1"/>
  <c r="F1453" i="12"/>
  <c r="Z1452" i="12"/>
  <c r="AB1452" i="12" s="1"/>
  <c r="C1293" i="14" s="1"/>
  <c r="C1293" i="15" s="1"/>
  <c r="P1452" i="12"/>
  <c r="AC1452" i="12" s="1"/>
  <c r="K1293" i="14" s="1"/>
  <c r="D1293" i="15" s="1"/>
  <c r="P2481" i="12"/>
  <c r="AC2481" i="12" s="1"/>
  <c r="K2257" i="14" s="1"/>
  <c r="D2257" i="15" s="1"/>
  <c r="F2482" i="12"/>
  <c r="Z2481" i="12"/>
  <c r="F1458" i="14"/>
  <c r="E2306" i="12"/>
  <c r="Y2305" i="12"/>
  <c r="G2091" i="12"/>
  <c r="Y2091" i="12" s="1"/>
  <c r="D1891" i="14" s="1"/>
  <c r="E1652" i="12"/>
  <c r="Y1651" i="12"/>
  <c r="D1890" i="14"/>
  <c r="E2779" i="12"/>
  <c r="D2312" i="14"/>
  <c r="D2544" i="14"/>
  <c r="D2545" i="14"/>
  <c r="G2537" i="12"/>
  <c r="I2038" i="14" l="1"/>
  <c r="H2038" i="14"/>
  <c r="P2252" i="12"/>
  <c r="AC2252" i="12" s="1"/>
  <c r="K2039" i="14" s="1"/>
  <c r="D2039" i="15" s="1"/>
  <c r="F2253" i="12"/>
  <c r="Z2252" i="12"/>
  <c r="I1657" i="14"/>
  <c r="H1657" i="14"/>
  <c r="F1844" i="12"/>
  <c r="Z1843" i="12"/>
  <c r="P1843" i="12"/>
  <c r="AC1843" i="12" s="1"/>
  <c r="K1658" i="14" s="1"/>
  <c r="D1658" i="15" s="1"/>
  <c r="N1127" i="14"/>
  <c r="E1127" i="14"/>
  <c r="AB1275" i="12"/>
  <c r="C1127" i="14" s="1"/>
  <c r="C1127" i="15" s="1"/>
  <c r="AA1276" i="12"/>
  <c r="F1128" i="14" s="1"/>
  <c r="H1276" i="12"/>
  <c r="H2035" i="12"/>
  <c r="AA2035" i="12"/>
  <c r="F1835" i="14" s="1"/>
  <c r="E1834" i="14"/>
  <c r="N1834" i="14"/>
  <c r="G984" i="14"/>
  <c r="G935" i="14"/>
  <c r="G915" i="14"/>
  <c r="G893" i="14"/>
  <c r="G882" i="14"/>
  <c r="G858" i="14"/>
  <c r="G944" i="14"/>
  <c r="G917" i="14"/>
  <c r="G892" i="14"/>
  <c r="G874" i="14"/>
  <c r="G852" i="14"/>
  <c r="F985" i="14"/>
  <c r="C8" i="16" s="1"/>
  <c r="G926" i="14"/>
  <c r="G904" i="14"/>
  <c r="G909" i="14"/>
  <c r="G886" i="14"/>
  <c r="G867" i="14"/>
  <c r="G846" i="14"/>
  <c r="G938" i="14"/>
  <c r="G919" i="14"/>
  <c r="G894" i="14"/>
  <c r="G941" i="14"/>
  <c r="G924" i="14"/>
  <c r="G900" i="14"/>
  <c r="G931" i="14"/>
  <c r="G911" i="14"/>
  <c r="G888" i="14"/>
  <c r="G863" i="14"/>
  <c r="G883" i="14"/>
  <c r="G859" i="14"/>
  <c r="G850" i="14"/>
  <c r="G934" i="14"/>
  <c r="G912" i="14"/>
  <c r="G885" i="14"/>
  <c r="G861" i="14"/>
  <c r="G841" i="14"/>
  <c r="G937" i="14"/>
  <c r="G914" i="14"/>
  <c r="G897" i="14"/>
  <c r="G872" i="14"/>
  <c r="G876" i="14"/>
  <c r="G854" i="14"/>
  <c r="G939" i="14"/>
  <c r="G928" i="14"/>
  <c r="G906" i="14"/>
  <c r="G887" i="14"/>
  <c r="G864" i="14"/>
  <c r="G868" i="14"/>
  <c r="G848" i="14"/>
  <c r="G933" i="14"/>
  <c r="G921" i="14"/>
  <c r="G901" i="14"/>
  <c r="G879" i="14"/>
  <c r="G856" i="14"/>
  <c r="G947" i="14"/>
  <c r="G949" i="14"/>
  <c r="G951" i="14"/>
  <c r="G952" i="14"/>
  <c r="G955" i="14"/>
  <c r="G957" i="14"/>
  <c r="G959" i="14"/>
  <c r="G961" i="14"/>
  <c r="G963" i="14"/>
  <c r="G965" i="14"/>
  <c r="G967" i="14"/>
  <c r="G969" i="14"/>
  <c r="G971" i="14"/>
  <c r="G973" i="14"/>
  <c r="G975" i="14"/>
  <c r="G977" i="14"/>
  <c r="G982" i="14"/>
  <c r="G983" i="14"/>
  <c r="G981" i="14"/>
  <c r="G895" i="14"/>
  <c r="G870" i="14"/>
  <c r="G851" i="14"/>
  <c r="G945" i="14"/>
  <c r="G922" i="14"/>
  <c r="G902" i="14"/>
  <c r="G880" i="14"/>
  <c r="G853" i="14"/>
  <c r="G940" i="14"/>
  <c r="G916" i="14"/>
  <c r="G905" i="14"/>
  <c r="G881" i="14"/>
  <c r="G862" i="14"/>
  <c r="G842" i="14"/>
  <c r="G843" i="14"/>
  <c r="G930" i="14"/>
  <c r="G907" i="14"/>
  <c r="G896" i="14"/>
  <c r="G873" i="14"/>
  <c r="G857" i="14"/>
  <c r="G899" i="14"/>
  <c r="G878" i="14"/>
  <c r="G860" i="14"/>
  <c r="G889" i="14"/>
  <c r="G866" i="14"/>
  <c r="G845" i="14"/>
  <c r="G927" i="14"/>
  <c r="G903" i="14"/>
  <c r="G923" i="14"/>
  <c r="G913" i="14"/>
  <c r="G890" i="14"/>
  <c r="G871" i="14"/>
  <c r="H40" i="20" s="1"/>
  <c r="G847" i="14"/>
  <c r="G925" i="14"/>
  <c r="G908" i="14"/>
  <c r="G884" i="14"/>
  <c r="G875" i="14"/>
  <c r="G849" i="14"/>
  <c r="G936" i="14"/>
  <c r="G942" i="14"/>
  <c r="G918" i="14"/>
  <c r="G898" i="14"/>
  <c r="G877" i="14"/>
  <c r="G865" i="14"/>
  <c r="G844" i="14"/>
  <c r="G929" i="14"/>
  <c r="G932" i="14"/>
  <c r="G910" i="14"/>
  <c r="G891" i="14"/>
  <c r="G869" i="14"/>
  <c r="G855" i="14"/>
  <c r="G943" i="14"/>
  <c r="G920" i="14"/>
  <c r="G946" i="14"/>
  <c r="G948" i="14"/>
  <c r="G950" i="14"/>
  <c r="G953" i="14"/>
  <c r="G954" i="14"/>
  <c r="G956" i="14"/>
  <c r="G958" i="14"/>
  <c r="G960" i="14"/>
  <c r="G962" i="14"/>
  <c r="G964" i="14"/>
  <c r="G966" i="14"/>
  <c r="G968" i="14"/>
  <c r="G970" i="14"/>
  <c r="G972" i="14"/>
  <c r="G974" i="14"/>
  <c r="G976" i="14"/>
  <c r="G978" i="14"/>
  <c r="G980" i="14"/>
  <c r="G979" i="14"/>
  <c r="AB2034" i="12"/>
  <c r="C1834" i="14" s="1"/>
  <c r="C1834" i="15" s="1"/>
  <c r="Z1120" i="12"/>
  <c r="N984" i="14"/>
  <c r="N985" i="14" s="1"/>
  <c r="C9" i="16" s="1"/>
  <c r="E984" i="14"/>
  <c r="AB1119" i="12"/>
  <c r="E2092" i="12"/>
  <c r="H2482" i="12"/>
  <c r="AA2482" i="12"/>
  <c r="F2258" i="14" s="1"/>
  <c r="AA1453" i="12"/>
  <c r="F1294" i="14" s="1"/>
  <c r="H1453" i="12"/>
  <c r="E1458" i="14"/>
  <c r="N1458" i="14"/>
  <c r="N2488" i="14"/>
  <c r="AB2721" i="12"/>
  <c r="C2488" i="14" s="1"/>
  <c r="C2488" i="15" s="1"/>
  <c r="E2488" i="14"/>
  <c r="E2257" i="14"/>
  <c r="N2257" i="14"/>
  <c r="AB2481" i="12"/>
  <c r="C2257" i="14" s="1"/>
  <c r="C2257" i="15" s="1"/>
  <c r="N1293" i="14"/>
  <c r="E1293" i="14"/>
  <c r="AA1627" i="12"/>
  <c r="F1459" i="14" s="1"/>
  <c r="H1627" i="12"/>
  <c r="AA2722" i="12"/>
  <c r="F2489" i="14" s="1"/>
  <c r="H2722" i="12"/>
  <c r="D2092" i="14"/>
  <c r="G2306" i="12"/>
  <c r="D1483" i="14"/>
  <c r="G1652" i="12"/>
  <c r="E2538" i="12"/>
  <c r="Y2537" i="12"/>
  <c r="G2779" i="12"/>
  <c r="G2092" i="12"/>
  <c r="E2039" i="14" l="1"/>
  <c r="N2039" i="14"/>
  <c r="AB2252" i="12"/>
  <c r="C2039" i="14" s="1"/>
  <c r="C2039" i="15" s="1"/>
  <c r="H2253" i="12"/>
  <c r="AA2253" i="12"/>
  <c r="F2040" i="14" s="1"/>
  <c r="H1844" i="12"/>
  <c r="AA1844" i="12"/>
  <c r="F1659" i="14" s="1"/>
  <c r="N1658" i="14"/>
  <c r="AB1843" i="12"/>
  <c r="C1658" i="14" s="1"/>
  <c r="C1658" i="15" s="1"/>
  <c r="E1658" i="14"/>
  <c r="F1277" i="12"/>
  <c r="AA1277" i="12" s="1"/>
  <c r="P1276" i="12"/>
  <c r="AC1276" i="12" s="1"/>
  <c r="K1128" i="14" s="1"/>
  <c r="D1128" i="15" s="1"/>
  <c r="Z1276" i="12"/>
  <c r="I1127" i="14"/>
  <c r="H1127" i="14"/>
  <c r="C984" i="14"/>
  <c r="AB1120" i="12"/>
  <c r="H1834" i="14"/>
  <c r="I1834" i="14"/>
  <c r="P2035" i="12"/>
  <c r="AC2035" i="12" s="1"/>
  <c r="K1835" i="14" s="1"/>
  <c r="D1835" i="15" s="1"/>
  <c r="F2036" i="12"/>
  <c r="Z2035" i="12"/>
  <c r="E985" i="14"/>
  <c r="I984" i="14"/>
  <c r="H984" i="14"/>
  <c r="C10" i="16"/>
  <c r="C19" i="16" s="1"/>
  <c r="I2257" i="14"/>
  <c r="H2257" i="14"/>
  <c r="I1293" i="14"/>
  <c r="H1293" i="14"/>
  <c r="H2488" i="14"/>
  <c r="I2488" i="14"/>
  <c r="I1458" i="14"/>
  <c r="H1458" i="14"/>
  <c r="Z1453" i="12"/>
  <c r="F1454" i="12"/>
  <c r="AA1454" i="12" s="1"/>
  <c r="F1295" i="14" s="1"/>
  <c r="P1453" i="12"/>
  <c r="AC1453" i="12" s="1"/>
  <c r="K1294" i="14" s="1"/>
  <c r="D1294" i="15" s="1"/>
  <c r="P2482" i="12"/>
  <c r="AC2482" i="12" s="1"/>
  <c r="K2258" i="14" s="1"/>
  <c r="D2258" i="15" s="1"/>
  <c r="F2483" i="12"/>
  <c r="Z2482" i="12"/>
  <c r="F2723" i="12"/>
  <c r="AA2723" i="12" s="1"/>
  <c r="F2490" i="14" s="1"/>
  <c r="Z2722" i="12"/>
  <c r="P2722" i="12"/>
  <c r="AC2722" i="12" s="1"/>
  <c r="K2489" i="14" s="1"/>
  <c r="D2489" i="15" s="1"/>
  <c r="F1628" i="12"/>
  <c r="Z1627" i="12"/>
  <c r="P1627" i="12"/>
  <c r="AC1627" i="12" s="1"/>
  <c r="K1459" i="14" s="1"/>
  <c r="D1459" i="15" s="1"/>
  <c r="E2307" i="12"/>
  <c r="G2307" i="12" s="1"/>
  <c r="Y2306" i="12"/>
  <c r="G2538" i="12"/>
  <c r="E2539" i="12" s="1"/>
  <c r="Y1652" i="12"/>
  <c r="E1653" i="12"/>
  <c r="E2093" i="12"/>
  <c r="Y2092" i="12"/>
  <c r="E2780" i="12"/>
  <c r="Y2779" i="12"/>
  <c r="D2313" i="14"/>
  <c r="Y2538" i="12"/>
  <c r="H1454" i="12" l="1"/>
  <c r="H2039" i="14"/>
  <c r="I2039" i="14"/>
  <c r="P2253" i="12"/>
  <c r="AC2253" i="12" s="1"/>
  <c r="K2040" i="14" s="1"/>
  <c r="D2040" i="15" s="1"/>
  <c r="F2254" i="12"/>
  <c r="Z2253" i="12"/>
  <c r="I1658" i="14"/>
  <c r="H1658" i="14"/>
  <c r="F1845" i="12"/>
  <c r="Z1844" i="12"/>
  <c r="P1844" i="12"/>
  <c r="AC1844" i="12" s="1"/>
  <c r="K1659" i="14" s="1"/>
  <c r="D1659" i="15" s="1"/>
  <c r="H1277" i="12"/>
  <c r="P1277" i="12" s="1"/>
  <c r="AC1277" i="12" s="1"/>
  <c r="K1129" i="14" s="1"/>
  <c r="D1129" i="15" s="1"/>
  <c r="F1129" i="14"/>
  <c r="E1128" i="14"/>
  <c r="AB1276" i="12"/>
  <c r="C1128" i="14" s="1"/>
  <c r="C1128" i="15" s="1"/>
  <c r="N1128" i="14"/>
  <c r="AA2036" i="12"/>
  <c r="H2036" i="12"/>
  <c r="C984" i="15"/>
  <c r="C985" i="14"/>
  <c r="C985" i="15" s="1"/>
  <c r="E1835" i="14"/>
  <c r="AB2035" i="12"/>
  <c r="C1835" i="14" s="1"/>
  <c r="C1835" i="15" s="1"/>
  <c r="N1835" i="14"/>
  <c r="E1459" i="14"/>
  <c r="N1459" i="14"/>
  <c r="AB1627" i="12"/>
  <c r="C1459" i="14" s="1"/>
  <c r="C1459" i="15" s="1"/>
  <c r="H2483" i="12"/>
  <c r="AA2483" i="12"/>
  <c r="F1455" i="12"/>
  <c r="P1454" i="12"/>
  <c r="AC1454" i="12" s="1"/>
  <c r="K1295" i="14" s="1"/>
  <c r="D1295" i="15" s="1"/>
  <c r="Z1454" i="12"/>
  <c r="H2723" i="12"/>
  <c r="H1628" i="12"/>
  <c r="AA1628" i="12"/>
  <c r="F1460" i="14" s="1"/>
  <c r="N2489" i="14"/>
  <c r="AB2722" i="12"/>
  <c r="C2489" i="14" s="1"/>
  <c r="C2489" i="15" s="1"/>
  <c r="E2489" i="14"/>
  <c r="N2258" i="14"/>
  <c r="E2258" i="14"/>
  <c r="AB2482" i="12"/>
  <c r="C2258" i="14" s="1"/>
  <c r="C2258" i="15" s="1"/>
  <c r="AB1453" i="12"/>
  <c r="C1294" i="14" s="1"/>
  <c r="C1294" i="15" s="1"/>
  <c r="E1294" i="14"/>
  <c r="N1294" i="14"/>
  <c r="E2308" i="12"/>
  <c r="Y2307" i="12"/>
  <c r="D2093" i="14"/>
  <c r="G2780" i="12"/>
  <c r="Y2780" i="12" s="1"/>
  <c r="G2539" i="12"/>
  <c r="Y2539" i="12" s="1"/>
  <c r="D2315" i="14" s="1"/>
  <c r="D1484" i="14"/>
  <c r="G1653" i="12"/>
  <c r="E2781" i="12"/>
  <c r="G2781" i="12" s="1"/>
  <c r="Y2781" i="12" s="1"/>
  <c r="D2314" i="14"/>
  <c r="D1892" i="14"/>
  <c r="G2093" i="12"/>
  <c r="D2546" i="14"/>
  <c r="Z1277" i="12" l="1"/>
  <c r="AB2253" i="12"/>
  <c r="C2040" i="14" s="1"/>
  <c r="C2040" i="15" s="1"/>
  <c r="N2040" i="14"/>
  <c r="E2040" i="14"/>
  <c r="H2254" i="12"/>
  <c r="AA2254" i="12"/>
  <c r="F2041" i="14" s="1"/>
  <c r="H1845" i="12"/>
  <c r="AA1845" i="12"/>
  <c r="F1660" i="14" s="1"/>
  <c r="F1278" i="12"/>
  <c r="N1659" i="14"/>
  <c r="AB1844" i="12"/>
  <c r="C1659" i="14" s="1"/>
  <c r="C1659" i="15" s="1"/>
  <c r="E1659" i="14"/>
  <c r="N1129" i="14"/>
  <c r="E1129" i="14"/>
  <c r="I1128" i="14"/>
  <c r="H1128" i="14"/>
  <c r="H1278" i="12"/>
  <c r="AA1278" i="12"/>
  <c r="F1130" i="14" s="1"/>
  <c r="AB1277" i="12"/>
  <c r="C1129" i="14" s="1"/>
  <c r="C1129" i="15" s="1"/>
  <c r="F2037" i="12"/>
  <c r="Z2036" i="12"/>
  <c r="P2036" i="12"/>
  <c r="AC2036" i="12" s="1"/>
  <c r="K1836" i="14" s="1"/>
  <c r="D1836" i="15" s="1"/>
  <c r="I1835" i="14"/>
  <c r="H1835" i="14"/>
  <c r="AB2036" i="12"/>
  <c r="C1836" i="14" s="1"/>
  <c r="C1836" i="15" s="1"/>
  <c r="F1836" i="14"/>
  <c r="E2540" i="12"/>
  <c r="G2540" i="12" s="1"/>
  <c r="Y2540" i="12" s="1"/>
  <c r="D2316" i="14" s="1"/>
  <c r="I1294" i="14"/>
  <c r="H1294" i="14"/>
  <c r="H2258" i="14"/>
  <c r="I2258" i="14"/>
  <c r="H2489" i="14"/>
  <c r="I2489" i="14"/>
  <c r="H1459" i="14"/>
  <c r="I1459" i="14"/>
  <c r="P1628" i="12"/>
  <c r="AC1628" i="12" s="1"/>
  <c r="K1460" i="14" s="1"/>
  <c r="D1460" i="15" s="1"/>
  <c r="F1629" i="12"/>
  <c r="Z1628" i="12"/>
  <c r="P2723" i="12"/>
  <c r="AC2723" i="12" s="1"/>
  <c r="K2490" i="14" s="1"/>
  <c r="D2490" i="15" s="1"/>
  <c r="F2724" i="12"/>
  <c r="Z2723" i="12"/>
  <c r="F2259" i="14"/>
  <c r="E1295" i="14"/>
  <c r="N1295" i="14"/>
  <c r="AB1454" i="12"/>
  <c r="C1295" i="14" s="1"/>
  <c r="C1295" i="15" s="1"/>
  <c r="AA1455" i="12"/>
  <c r="F1296" i="14" s="1"/>
  <c r="H1455" i="12"/>
  <c r="F2484" i="12"/>
  <c r="Z2483" i="12"/>
  <c r="AB2483" i="12" s="1"/>
  <c r="C2259" i="14" s="1"/>
  <c r="C2259" i="15" s="1"/>
  <c r="P2483" i="12"/>
  <c r="AC2483" i="12" s="1"/>
  <c r="K2259" i="14" s="1"/>
  <c r="D2259" i="15" s="1"/>
  <c r="D2094" i="14"/>
  <c r="G2308" i="12"/>
  <c r="E1654" i="12"/>
  <c r="Y1653" i="12"/>
  <c r="D2548" i="14"/>
  <c r="D2547" i="14"/>
  <c r="E2094" i="12"/>
  <c r="Y2093" i="12"/>
  <c r="E2782" i="12"/>
  <c r="H2040" i="14" l="1"/>
  <c r="I2040" i="14"/>
  <c r="F2255" i="12"/>
  <c r="P2254" i="12"/>
  <c r="AC2254" i="12" s="1"/>
  <c r="K2041" i="14" s="1"/>
  <c r="D2041" i="15" s="1"/>
  <c r="Z2254" i="12"/>
  <c r="F1846" i="12"/>
  <c r="Z1845" i="12"/>
  <c r="P1845" i="12"/>
  <c r="AC1845" i="12" s="1"/>
  <c r="K1660" i="14" s="1"/>
  <c r="D1660" i="15" s="1"/>
  <c r="AB1845" i="12"/>
  <c r="C1660" i="14" s="1"/>
  <c r="C1660" i="15" s="1"/>
  <c r="H1659" i="14"/>
  <c r="I1659" i="14"/>
  <c r="Z1278" i="12"/>
  <c r="F1279" i="12"/>
  <c r="P1278" i="12"/>
  <c r="AC1278" i="12" s="1"/>
  <c r="K1130" i="14" s="1"/>
  <c r="D1130" i="15" s="1"/>
  <c r="H1129" i="14"/>
  <c r="I1129" i="14"/>
  <c r="AA2037" i="12"/>
  <c r="F1837" i="14" s="1"/>
  <c r="H2037" i="12"/>
  <c r="N1836" i="14"/>
  <c r="E1836" i="14"/>
  <c r="E2541" i="12"/>
  <c r="G2541" i="12" s="1"/>
  <c r="Y2541" i="12" s="1"/>
  <c r="I1295" i="14"/>
  <c r="H1295" i="14"/>
  <c r="N2259" i="14"/>
  <c r="E2259" i="14"/>
  <c r="Z1455" i="12"/>
  <c r="F1456" i="12"/>
  <c r="AA1456" i="12" s="1"/>
  <c r="P1455" i="12"/>
  <c r="AC1455" i="12" s="1"/>
  <c r="K1296" i="14" s="1"/>
  <c r="D1296" i="15" s="1"/>
  <c r="AA2724" i="12"/>
  <c r="H2724" i="12"/>
  <c r="N1460" i="14"/>
  <c r="E1460" i="14"/>
  <c r="AB1628" i="12"/>
  <c r="C1460" i="14" s="1"/>
  <c r="C1460" i="15" s="1"/>
  <c r="H2484" i="12"/>
  <c r="AA2484" i="12"/>
  <c r="AB2723" i="12"/>
  <c r="C2490" i="14" s="1"/>
  <c r="C2490" i="15" s="1"/>
  <c r="E2490" i="14"/>
  <c r="N2490" i="14"/>
  <c r="AA1629" i="12"/>
  <c r="H1629" i="12"/>
  <c r="E2309" i="12"/>
  <c r="Y2308" i="12"/>
  <c r="D1485" i="14"/>
  <c r="G1654" i="12"/>
  <c r="D1893" i="14"/>
  <c r="E2542" i="12"/>
  <c r="G2782" i="12"/>
  <c r="D2317" i="14"/>
  <c r="G2094" i="12"/>
  <c r="N2041" i="14" l="1"/>
  <c r="E2041" i="14"/>
  <c r="AB2254" i="12"/>
  <c r="C2041" i="14" s="1"/>
  <c r="C2041" i="15" s="1"/>
  <c r="H2255" i="12"/>
  <c r="AA2255" i="12"/>
  <c r="F2042" i="14" s="1"/>
  <c r="AA1846" i="12"/>
  <c r="F1661" i="14" s="1"/>
  <c r="H1846" i="12"/>
  <c r="N1660" i="14"/>
  <c r="E1660" i="14"/>
  <c r="N1130" i="14"/>
  <c r="E1130" i="14"/>
  <c r="AB1278" i="12"/>
  <c r="C1130" i="14" s="1"/>
  <c r="C1130" i="15" s="1"/>
  <c r="H1279" i="12"/>
  <c r="AA1279" i="12"/>
  <c r="F1131" i="14" s="1"/>
  <c r="I1836" i="14"/>
  <c r="H1836" i="14"/>
  <c r="F2038" i="12"/>
  <c r="Z2037" i="12"/>
  <c r="P2037" i="12"/>
  <c r="AC2037" i="12" s="1"/>
  <c r="K1837" i="14" s="1"/>
  <c r="D1837" i="15" s="1"/>
  <c r="I2490" i="14"/>
  <c r="H2490" i="14"/>
  <c r="I1460" i="14"/>
  <c r="H1460" i="14"/>
  <c r="I2259" i="14"/>
  <c r="H2259" i="14"/>
  <c r="P1629" i="12"/>
  <c r="AC1629" i="12" s="1"/>
  <c r="K1461" i="14" s="1"/>
  <c r="D1461" i="15" s="1"/>
  <c r="F1630" i="12"/>
  <c r="Z1629" i="12"/>
  <c r="AB1629" i="12" s="1"/>
  <c r="C1461" i="14" s="1"/>
  <c r="C1461" i="15" s="1"/>
  <c r="Z2484" i="12"/>
  <c r="P2484" i="12"/>
  <c r="AC2484" i="12" s="1"/>
  <c r="K2260" i="14" s="1"/>
  <c r="D2260" i="15" s="1"/>
  <c r="F2485" i="12"/>
  <c r="F2491" i="14"/>
  <c r="AB1455" i="12"/>
  <c r="C1296" i="14" s="1"/>
  <c r="C1296" i="15" s="1"/>
  <c r="E1296" i="14"/>
  <c r="N1296" i="14"/>
  <c r="F1461" i="14"/>
  <c r="F2260" i="14"/>
  <c r="AB2484" i="12"/>
  <c r="C2260" i="14" s="1"/>
  <c r="C2260" i="15" s="1"/>
  <c r="F2725" i="12"/>
  <c r="Z2724" i="12"/>
  <c r="P2724" i="12"/>
  <c r="AC2724" i="12" s="1"/>
  <c r="K2491" i="14" s="1"/>
  <c r="D2491" i="15" s="1"/>
  <c r="F1297" i="14"/>
  <c r="H1456" i="12"/>
  <c r="D2095" i="14"/>
  <c r="G2309" i="12"/>
  <c r="E1655" i="12"/>
  <c r="Y1654" i="12"/>
  <c r="E2783" i="12"/>
  <c r="Y2782" i="12"/>
  <c r="E2095" i="12"/>
  <c r="Y2094" i="12"/>
  <c r="G2542" i="12"/>
  <c r="Z2255" i="12" l="1"/>
  <c r="P2255" i="12"/>
  <c r="AC2255" i="12" s="1"/>
  <c r="K2042" i="14" s="1"/>
  <c r="D2042" i="15" s="1"/>
  <c r="F2256" i="12"/>
  <c r="H2041" i="14"/>
  <c r="I2041" i="14"/>
  <c r="I1660" i="14"/>
  <c r="H1660" i="14"/>
  <c r="P1846" i="12"/>
  <c r="AC1846" i="12" s="1"/>
  <c r="K1661" i="14" s="1"/>
  <c r="D1661" i="15" s="1"/>
  <c r="F1847" i="12"/>
  <c r="AA1847" i="12" s="1"/>
  <c r="F1662" i="14" s="1"/>
  <c r="Z1846" i="12"/>
  <c r="F1280" i="12"/>
  <c r="P1279" i="12"/>
  <c r="AC1279" i="12" s="1"/>
  <c r="K1131" i="14" s="1"/>
  <c r="D1131" i="15" s="1"/>
  <c r="Z1279" i="12"/>
  <c r="I1130" i="14"/>
  <c r="H1130" i="14"/>
  <c r="AB2037" i="12"/>
  <c r="C1837" i="14" s="1"/>
  <c r="C1837" i="15" s="1"/>
  <c r="E1837" i="14"/>
  <c r="N1837" i="14"/>
  <c r="AA2038" i="12"/>
  <c r="H2038" i="12"/>
  <c r="H1296" i="14"/>
  <c r="I1296" i="14"/>
  <c r="F1457" i="12"/>
  <c r="AA1457" i="12" s="1"/>
  <c r="P1456" i="12"/>
  <c r="AC1456" i="12" s="1"/>
  <c r="K1297" i="14" s="1"/>
  <c r="D1297" i="15" s="1"/>
  <c r="H1457" i="12"/>
  <c r="Z1456" i="12"/>
  <c r="Z1457" i="12"/>
  <c r="N2491" i="14"/>
  <c r="E2491" i="14"/>
  <c r="N1461" i="14"/>
  <c r="E1461" i="14"/>
  <c r="H2725" i="12"/>
  <c r="AA2725" i="12"/>
  <c r="F2492" i="14" s="1"/>
  <c r="H2485" i="12"/>
  <c r="AA2485" i="12"/>
  <c r="N2260" i="14"/>
  <c r="E2260" i="14"/>
  <c r="AA1630" i="12"/>
  <c r="F1462" i="14" s="1"/>
  <c r="H1630" i="12"/>
  <c r="AB2724" i="12"/>
  <c r="C2491" i="14" s="1"/>
  <c r="C2491" i="15" s="1"/>
  <c r="E2310" i="12"/>
  <c r="G2310" i="12" s="1"/>
  <c r="Y2310" i="12" s="1"/>
  <c r="Y2309" i="12"/>
  <c r="G1655" i="12"/>
  <c r="D1486" i="14"/>
  <c r="E2543" i="12"/>
  <c r="Y2542" i="12"/>
  <c r="D1894" i="14"/>
  <c r="D2549" i="14"/>
  <c r="G2783" i="12"/>
  <c r="G2095" i="12"/>
  <c r="H2256" i="12" l="1"/>
  <c r="AA2256" i="12"/>
  <c r="F2043" i="14" s="1"/>
  <c r="AB2255" i="12"/>
  <c r="C2042" i="14" s="1"/>
  <c r="C2042" i="15" s="1"/>
  <c r="E2042" i="14"/>
  <c r="N2042" i="14"/>
  <c r="H1847" i="12"/>
  <c r="N1661" i="14"/>
  <c r="AB1846" i="12"/>
  <c r="C1661" i="14" s="1"/>
  <c r="C1661" i="15" s="1"/>
  <c r="E1661" i="14"/>
  <c r="AB1279" i="12"/>
  <c r="C1131" i="14" s="1"/>
  <c r="C1131" i="15" s="1"/>
  <c r="E1131" i="14"/>
  <c r="N1131" i="14"/>
  <c r="AA1280" i="12"/>
  <c r="H1280" i="12"/>
  <c r="F2039" i="12"/>
  <c r="AA2039" i="12" s="1"/>
  <c r="F1839" i="14" s="1"/>
  <c r="Z2038" i="12"/>
  <c r="AB2038" i="12" s="1"/>
  <c r="C1838" i="14" s="1"/>
  <c r="C1838" i="15" s="1"/>
  <c r="H2039" i="12"/>
  <c r="P2038" i="12"/>
  <c r="AC2038" i="12" s="1"/>
  <c r="K1838" i="14" s="1"/>
  <c r="D1838" i="15" s="1"/>
  <c r="F1838" i="14"/>
  <c r="I1837" i="14"/>
  <c r="H1837" i="14"/>
  <c r="H2260" i="14"/>
  <c r="I2260" i="14"/>
  <c r="H1461" i="14"/>
  <c r="I1461" i="14"/>
  <c r="H2491" i="14"/>
  <c r="I2491" i="14"/>
  <c r="F2486" i="12"/>
  <c r="Z2485" i="12"/>
  <c r="P2485" i="12"/>
  <c r="AC2485" i="12" s="1"/>
  <c r="K2261" i="14" s="1"/>
  <c r="D2261" i="15" s="1"/>
  <c r="F2726" i="12"/>
  <c r="Z2725" i="12"/>
  <c r="P2725" i="12"/>
  <c r="AC2725" i="12" s="1"/>
  <c r="K2492" i="14" s="1"/>
  <c r="D2492" i="15" s="1"/>
  <c r="E1298" i="14"/>
  <c r="N1298" i="14"/>
  <c r="P1457" i="12"/>
  <c r="AC1457" i="12" s="1"/>
  <c r="K1298" i="14" s="1"/>
  <c r="D1298" i="15" s="1"/>
  <c r="F1458" i="12"/>
  <c r="AA1458" i="12" s="1"/>
  <c r="F1298" i="14"/>
  <c r="AB1457" i="12"/>
  <c r="C1298" i="14" s="1"/>
  <c r="C1298" i="15" s="1"/>
  <c r="P1630" i="12"/>
  <c r="AC1630" i="12" s="1"/>
  <c r="K1462" i="14" s="1"/>
  <c r="D1462" i="15" s="1"/>
  <c r="F1631" i="12"/>
  <c r="Z1630" i="12"/>
  <c r="AB2485" i="12"/>
  <c r="C2261" i="14" s="1"/>
  <c r="C2261" i="15" s="1"/>
  <c r="F2261" i="14"/>
  <c r="E1297" i="14"/>
  <c r="N1297" i="14"/>
  <c r="AB1456" i="12"/>
  <c r="C1297" i="14" s="1"/>
  <c r="C1297" i="15" s="1"/>
  <c r="D2097" i="14"/>
  <c r="D2096" i="14"/>
  <c r="E2311" i="12"/>
  <c r="G2311" i="12" s="1"/>
  <c r="Y2311" i="12" s="1"/>
  <c r="E1656" i="12"/>
  <c r="Y1655" i="12"/>
  <c r="E2096" i="12"/>
  <c r="Y2095" i="12"/>
  <c r="E2784" i="12"/>
  <c r="Y2783" i="12"/>
  <c r="D2318" i="14"/>
  <c r="G2543" i="12"/>
  <c r="P2256" i="12" l="1"/>
  <c r="AC2256" i="12" s="1"/>
  <c r="K2043" i="14" s="1"/>
  <c r="D2043" i="15" s="1"/>
  <c r="F2257" i="12"/>
  <c r="Z2256" i="12"/>
  <c r="I2042" i="14"/>
  <c r="H2042" i="14"/>
  <c r="P1847" i="12"/>
  <c r="AC1847" i="12" s="1"/>
  <c r="K1662" i="14" s="1"/>
  <c r="D1662" i="15" s="1"/>
  <c r="F1848" i="12"/>
  <c r="Z1847" i="12"/>
  <c r="I1661" i="14"/>
  <c r="H1661" i="14"/>
  <c r="F1281" i="12"/>
  <c r="P1280" i="12"/>
  <c r="AC1280" i="12" s="1"/>
  <c r="K1132" i="14" s="1"/>
  <c r="D1132" i="15" s="1"/>
  <c r="Z1280" i="12"/>
  <c r="AB1280" i="12" s="1"/>
  <c r="C1132" i="14" s="1"/>
  <c r="C1132" i="15" s="1"/>
  <c r="F1132" i="14"/>
  <c r="H1131" i="14"/>
  <c r="I1131" i="14"/>
  <c r="P2039" i="12"/>
  <c r="AC2039" i="12" s="1"/>
  <c r="K1839" i="14" s="1"/>
  <c r="D1839" i="15" s="1"/>
  <c r="F2040" i="12"/>
  <c r="Z2039" i="12"/>
  <c r="E1838" i="14"/>
  <c r="N1838" i="14"/>
  <c r="H1458" i="12"/>
  <c r="I1297" i="14"/>
  <c r="I1298" i="14"/>
  <c r="H1297" i="14"/>
  <c r="H1298" i="14"/>
  <c r="AA1631" i="12"/>
  <c r="H1631" i="12"/>
  <c r="P1458" i="12"/>
  <c r="AC1458" i="12" s="1"/>
  <c r="K1299" i="14" s="1"/>
  <c r="D1299" i="15" s="1"/>
  <c r="F1459" i="12"/>
  <c r="Z1458" i="12"/>
  <c r="AB1458" i="12" s="1"/>
  <c r="C1299" i="14" s="1"/>
  <c r="C1299" i="15" s="1"/>
  <c r="N2492" i="14"/>
  <c r="AB2725" i="12"/>
  <c r="C2492" i="14" s="1"/>
  <c r="C2492" i="15" s="1"/>
  <c r="E2492" i="14"/>
  <c r="AA2486" i="12"/>
  <c r="H2486" i="12"/>
  <c r="N1462" i="14"/>
  <c r="AB1630" i="12"/>
  <c r="C1462" i="14" s="1"/>
  <c r="C1462" i="15" s="1"/>
  <c r="E1462" i="14"/>
  <c r="F1299" i="14"/>
  <c r="AA2726" i="12"/>
  <c r="H2726" i="12"/>
  <c r="E2261" i="14"/>
  <c r="N2261" i="14"/>
  <c r="D2098" i="14"/>
  <c r="E2312" i="12"/>
  <c r="G2312" i="12" s="1"/>
  <c r="G2096" i="12"/>
  <c r="Y2096" i="12" s="1"/>
  <c r="D1487" i="14"/>
  <c r="G1656" i="12"/>
  <c r="E2544" i="12"/>
  <c r="Y2543" i="12"/>
  <c r="D2550" i="14"/>
  <c r="E2097" i="12"/>
  <c r="G2784" i="12"/>
  <c r="D1895" i="14"/>
  <c r="N2043" i="14" l="1"/>
  <c r="AB2256" i="12"/>
  <c r="C2043" i="14" s="1"/>
  <c r="C2043" i="15" s="1"/>
  <c r="E2043" i="14"/>
  <c r="H2257" i="12"/>
  <c r="AA2257" i="12"/>
  <c r="F2044" i="14" s="1"/>
  <c r="AB1847" i="12"/>
  <c r="C1662" i="14" s="1"/>
  <c r="C1662" i="15" s="1"/>
  <c r="N1662" i="14"/>
  <c r="E1662" i="14"/>
  <c r="AA1848" i="12"/>
  <c r="F1663" i="14" s="1"/>
  <c r="H1848" i="12"/>
  <c r="N1132" i="14"/>
  <c r="E1132" i="14"/>
  <c r="AA1281" i="12"/>
  <c r="F1133" i="14" s="1"/>
  <c r="H1281" i="12"/>
  <c r="I1838" i="14"/>
  <c r="H1838" i="14"/>
  <c r="N1839" i="14"/>
  <c r="E1839" i="14"/>
  <c r="AB2039" i="12"/>
  <c r="C1839" i="14" s="1"/>
  <c r="C1839" i="15" s="1"/>
  <c r="H2040" i="12"/>
  <c r="AA2040" i="12"/>
  <c r="I2261" i="14"/>
  <c r="H2261" i="14"/>
  <c r="H1462" i="14"/>
  <c r="I1462" i="14"/>
  <c r="I2492" i="14"/>
  <c r="H2492" i="14"/>
  <c r="F2493" i="14"/>
  <c r="F2262" i="14"/>
  <c r="E1299" i="14"/>
  <c r="N1299" i="14"/>
  <c r="F1463" i="14"/>
  <c r="P2726" i="12"/>
  <c r="AC2726" i="12" s="1"/>
  <c r="K2493" i="14" s="1"/>
  <c r="D2493" i="15" s="1"/>
  <c r="F2727" i="12"/>
  <c r="Z2726" i="12"/>
  <c r="F2487" i="12"/>
  <c r="Z2486" i="12"/>
  <c r="AB2486" i="12" s="1"/>
  <c r="C2262" i="14" s="1"/>
  <c r="C2262" i="15" s="1"/>
  <c r="P2486" i="12"/>
  <c r="AC2486" i="12" s="1"/>
  <c r="K2262" i="14" s="1"/>
  <c r="D2262" i="15" s="1"/>
  <c r="AA1459" i="12"/>
  <c r="H1459" i="12"/>
  <c r="F1632" i="12"/>
  <c r="Z1631" i="12"/>
  <c r="P1631" i="12"/>
  <c r="AC1631" i="12" s="1"/>
  <c r="K1463" i="14" s="1"/>
  <c r="D1463" i="15" s="1"/>
  <c r="Y2312" i="12"/>
  <c r="E2313" i="12"/>
  <c r="G2313" i="12" s="1"/>
  <c r="E1657" i="12"/>
  <c r="G1657" i="12" s="1"/>
  <c r="Y1656" i="12"/>
  <c r="D2319" i="14"/>
  <c r="D1896" i="14"/>
  <c r="E2785" i="12"/>
  <c r="Y2784" i="12"/>
  <c r="G2097" i="12"/>
  <c r="G2544" i="12"/>
  <c r="H2043" i="14" l="1"/>
  <c r="I2043" i="14"/>
  <c r="P2257" i="12"/>
  <c r="AC2257" i="12" s="1"/>
  <c r="K2044" i="14" s="1"/>
  <c r="D2044" i="15" s="1"/>
  <c r="F2258" i="12"/>
  <c r="Z2257" i="12"/>
  <c r="Z1848" i="12"/>
  <c r="P1848" i="12"/>
  <c r="AC1848" i="12" s="1"/>
  <c r="K1663" i="14" s="1"/>
  <c r="D1663" i="15" s="1"/>
  <c r="F1849" i="12"/>
  <c r="I1662" i="14"/>
  <c r="H1662" i="14"/>
  <c r="P1281" i="12"/>
  <c r="AC1281" i="12" s="1"/>
  <c r="K1133" i="14" s="1"/>
  <c r="D1133" i="15" s="1"/>
  <c r="Z1281" i="12"/>
  <c r="F1282" i="12"/>
  <c r="H1132" i="14"/>
  <c r="I1132" i="14"/>
  <c r="F2041" i="12"/>
  <c r="Z2040" i="12"/>
  <c r="P2040" i="12"/>
  <c r="AC2040" i="12" s="1"/>
  <c r="K1840" i="14" s="1"/>
  <c r="D1840" i="15" s="1"/>
  <c r="AB2040" i="12"/>
  <c r="C1840" i="14" s="1"/>
  <c r="C1840" i="15" s="1"/>
  <c r="F1840" i="14"/>
  <c r="H1839" i="14"/>
  <c r="I1839" i="14"/>
  <c r="I1299" i="14"/>
  <c r="H1299" i="14"/>
  <c r="E1463" i="14"/>
  <c r="N1463" i="14"/>
  <c r="F1460" i="12"/>
  <c r="Z1459" i="12"/>
  <c r="P1459" i="12"/>
  <c r="AC1459" i="12" s="1"/>
  <c r="K1300" i="14" s="1"/>
  <c r="D1300" i="15" s="1"/>
  <c r="AA2487" i="12"/>
  <c r="F2263" i="14" s="1"/>
  <c r="H2487" i="12"/>
  <c r="E2493" i="14"/>
  <c r="N2493" i="14"/>
  <c r="AA1632" i="12"/>
  <c r="F1464" i="14" s="1"/>
  <c r="H1632" i="12"/>
  <c r="AB1459" i="12"/>
  <c r="C1300" i="14" s="1"/>
  <c r="C1300" i="15" s="1"/>
  <c r="F1300" i="14"/>
  <c r="E2262" i="14"/>
  <c r="N2262" i="14"/>
  <c r="AA2727" i="12"/>
  <c r="F2494" i="14" s="1"/>
  <c r="H2727" i="12"/>
  <c r="AB1631" i="12"/>
  <c r="C1463" i="14" s="1"/>
  <c r="C1463" i="15" s="1"/>
  <c r="AB2726" i="12"/>
  <c r="C2493" i="14" s="1"/>
  <c r="C2493" i="15" s="1"/>
  <c r="Y2313" i="12"/>
  <c r="E2314" i="12"/>
  <c r="G2314" i="12" s="1"/>
  <c r="D2099" i="14"/>
  <c r="D1488" i="14"/>
  <c r="E1658" i="12"/>
  <c r="Y1657" i="12"/>
  <c r="E2545" i="12"/>
  <c r="Y2544" i="12"/>
  <c r="G2785" i="12"/>
  <c r="E2098" i="12"/>
  <c r="Y2097" i="12"/>
  <c r="D2551" i="14"/>
  <c r="AB2257" i="12" l="1"/>
  <c r="C2044" i="14" s="1"/>
  <c r="C2044" i="15" s="1"/>
  <c r="N2044" i="14"/>
  <c r="E2044" i="14"/>
  <c r="H2258" i="12"/>
  <c r="AA2258" i="12"/>
  <c r="F2045" i="14" s="1"/>
  <c r="AA1849" i="12"/>
  <c r="F1664" i="14" s="1"/>
  <c r="H1849" i="12"/>
  <c r="N1663" i="14"/>
  <c r="E1663" i="14"/>
  <c r="AB1848" i="12"/>
  <c r="C1663" i="14" s="1"/>
  <c r="C1663" i="15" s="1"/>
  <c r="H1282" i="12"/>
  <c r="AA1282" i="12"/>
  <c r="AB1281" i="12"/>
  <c r="C1133" i="14" s="1"/>
  <c r="C1133" i="15" s="1"/>
  <c r="E1133" i="14"/>
  <c r="N1133" i="14"/>
  <c r="H2041" i="12"/>
  <c r="AA2041" i="12"/>
  <c r="F1841" i="14" s="1"/>
  <c r="N1840" i="14"/>
  <c r="E1840" i="14"/>
  <c r="H2493" i="14"/>
  <c r="I2493" i="14"/>
  <c r="H2262" i="14"/>
  <c r="I2262" i="14"/>
  <c r="I1463" i="14"/>
  <c r="H1463" i="14"/>
  <c r="F2488" i="12"/>
  <c r="Z2487" i="12"/>
  <c r="P2487" i="12"/>
  <c r="AC2487" i="12" s="1"/>
  <c r="K2263" i="14" s="1"/>
  <c r="D2263" i="15" s="1"/>
  <c r="AA1460" i="12"/>
  <c r="F1301" i="14" s="1"/>
  <c r="H1460" i="12"/>
  <c r="F2728" i="12"/>
  <c r="Z2727" i="12"/>
  <c r="P2727" i="12"/>
  <c r="AC2727" i="12" s="1"/>
  <c r="K2494" i="14" s="1"/>
  <c r="D2494" i="15" s="1"/>
  <c r="Z1632" i="12"/>
  <c r="F1633" i="12"/>
  <c r="AA1633" i="12" s="1"/>
  <c r="P1632" i="12"/>
  <c r="AC1632" i="12" s="1"/>
  <c r="K1464" i="14" s="1"/>
  <c r="D1464" i="15" s="1"/>
  <c r="E1300" i="14"/>
  <c r="N1300" i="14"/>
  <c r="E2315" i="12"/>
  <c r="G2315" i="12" s="1"/>
  <c r="Y2314" i="12"/>
  <c r="D2100" i="14"/>
  <c r="G2098" i="12"/>
  <c r="Y2098" i="12" s="1"/>
  <c r="D1898" i="14" s="1"/>
  <c r="D1489" i="14"/>
  <c r="G1658" i="12"/>
  <c r="D1897" i="14"/>
  <c r="E2786" i="12"/>
  <c r="Y2785" i="12"/>
  <c r="G2545" i="12"/>
  <c r="D2320" i="14"/>
  <c r="E2099" i="12" l="1"/>
  <c r="G2099" i="12" s="1"/>
  <c r="Y2099" i="12" s="1"/>
  <c r="H2044" i="14"/>
  <c r="I2044" i="14"/>
  <c r="F2259" i="12"/>
  <c r="Z2258" i="12"/>
  <c r="P2258" i="12"/>
  <c r="AC2258" i="12" s="1"/>
  <c r="K2045" i="14" s="1"/>
  <c r="D2045" i="15" s="1"/>
  <c r="I1663" i="14"/>
  <c r="H1663" i="14"/>
  <c r="F1850" i="12"/>
  <c r="Z1849" i="12"/>
  <c r="P1849" i="12"/>
  <c r="AC1849" i="12" s="1"/>
  <c r="K1664" i="14" s="1"/>
  <c r="D1664" i="15" s="1"/>
  <c r="AB1849" i="12"/>
  <c r="C1664" i="14" s="1"/>
  <c r="C1664" i="15" s="1"/>
  <c r="Z1282" i="12"/>
  <c r="F1283" i="12"/>
  <c r="P1282" i="12"/>
  <c r="AC1282" i="12" s="1"/>
  <c r="K1134" i="14" s="1"/>
  <c r="D1134" i="15" s="1"/>
  <c r="I1133" i="14"/>
  <c r="H1133" i="14"/>
  <c r="F1134" i="14"/>
  <c r="AB1282" i="12"/>
  <c r="C1134" i="14" s="1"/>
  <c r="C1134" i="15" s="1"/>
  <c r="I1840" i="14"/>
  <c r="H1840" i="14"/>
  <c r="P2041" i="12"/>
  <c r="AC2041" i="12" s="1"/>
  <c r="K1841" i="14" s="1"/>
  <c r="D1841" i="15" s="1"/>
  <c r="F2042" i="12"/>
  <c r="Z2041" i="12"/>
  <c r="H1300" i="14"/>
  <c r="I1300" i="14"/>
  <c r="F1465" i="14"/>
  <c r="AA2728" i="12"/>
  <c r="H2728" i="12"/>
  <c r="P1460" i="12"/>
  <c r="AC1460" i="12" s="1"/>
  <c r="K1301" i="14" s="1"/>
  <c r="D1301" i="15" s="1"/>
  <c r="F1461" i="12"/>
  <c r="Z1460" i="12"/>
  <c r="AA2488" i="12"/>
  <c r="F2264" i="14" s="1"/>
  <c r="H2488" i="12"/>
  <c r="E1464" i="14"/>
  <c r="AB1632" i="12"/>
  <c r="C1464" i="14" s="1"/>
  <c r="C1464" i="15" s="1"/>
  <c r="N1464" i="14"/>
  <c r="AB2727" i="12"/>
  <c r="C2494" i="14" s="1"/>
  <c r="C2494" i="15" s="1"/>
  <c r="E2494" i="14"/>
  <c r="N2494" i="14"/>
  <c r="AB2487" i="12"/>
  <c r="C2263" i="14" s="1"/>
  <c r="C2263" i="15" s="1"/>
  <c r="E2263" i="14"/>
  <c r="N2263" i="14"/>
  <c r="H1633" i="12"/>
  <c r="Y2315" i="12"/>
  <c r="E2316" i="12"/>
  <c r="G2316" i="12" s="1"/>
  <c r="D2101" i="14"/>
  <c r="G2786" i="12"/>
  <c r="E2787" i="12" s="1"/>
  <c r="Y1658" i="12"/>
  <c r="E1659" i="12"/>
  <c r="D1899" i="14"/>
  <c r="D1900" i="14" s="1"/>
  <c r="Y2100" i="12"/>
  <c r="E2546" i="12"/>
  <c r="G2546" i="12" s="1"/>
  <c r="Y2546" i="12" s="1"/>
  <c r="Y2545" i="12"/>
  <c r="D2552" i="14"/>
  <c r="E2100" i="12"/>
  <c r="Y2786" i="12" l="1"/>
  <c r="AA2259" i="12"/>
  <c r="H2259" i="12"/>
  <c r="AB2258" i="12"/>
  <c r="C2045" i="14" s="1"/>
  <c r="C2045" i="15" s="1"/>
  <c r="N2045" i="14"/>
  <c r="E2045" i="14"/>
  <c r="AA1850" i="12"/>
  <c r="F1665" i="14" s="1"/>
  <c r="H1850" i="12"/>
  <c r="E1664" i="14"/>
  <c r="N1664" i="14"/>
  <c r="N1134" i="14"/>
  <c r="E1134" i="14"/>
  <c r="H1283" i="12"/>
  <c r="AA1283" i="12"/>
  <c r="F1135" i="14" s="1"/>
  <c r="AA2042" i="12"/>
  <c r="H2042" i="12"/>
  <c r="N1841" i="14"/>
  <c r="AB2041" i="12"/>
  <c r="C1841" i="14" s="1"/>
  <c r="C1841" i="15" s="1"/>
  <c r="E1841" i="14"/>
  <c r="H2263" i="14"/>
  <c r="I2263" i="14"/>
  <c r="H2494" i="14"/>
  <c r="I2494" i="14"/>
  <c r="I1464" i="14"/>
  <c r="H1464" i="14"/>
  <c r="H1461" i="12"/>
  <c r="AA1461" i="12"/>
  <c r="P2728" i="12"/>
  <c r="AC2728" i="12" s="1"/>
  <c r="K2495" i="14" s="1"/>
  <c r="D2495" i="15" s="1"/>
  <c r="F2729" i="12"/>
  <c r="Z2728" i="12"/>
  <c r="AB2728" i="12" s="1"/>
  <c r="C2495" i="14" s="1"/>
  <c r="C2495" i="15" s="1"/>
  <c r="P1633" i="12"/>
  <c r="AC1633" i="12" s="1"/>
  <c r="K1465" i="14" s="1"/>
  <c r="D1465" i="15" s="1"/>
  <c r="F1634" i="12"/>
  <c r="AA1634" i="12" s="1"/>
  <c r="F1466" i="14" s="1"/>
  <c r="Z1633" i="12"/>
  <c r="Z2488" i="12"/>
  <c r="P2488" i="12"/>
  <c r="AC2488" i="12" s="1"/>
  <c r="K2264" i="14" s="1"/>
  <c r="D2264" i="15" s="1"/>
  <c r="F2489" i="12"/>
  <c r="N1301" i="14"/>
  <c r="AB1460" i="12"/>
  <c r="C1301" i="14" s="1"/>
  <c r="C1301" i="15" s="1"/>
  <c r="E1301" i="14"/>
  <c r="F2495" i="14"/>
  <c r="E2317" i="12"/>
  <c r="Y2316" i="12"/>
  <c r="D2102" i="14"/>
  <c r="G2787" i="12"/>
  <c r="Y2787" i="12" s="1"/>
  <c r="D2554" i="14" s="1"/>
  <c r="G1659" i="12"/>
  <c r="Y1659" i="12" s="1"/>
  <c r="D1490" i="14"/>
  <c r="D1491" i="14"/>
  <c r="D2553" i="14"/>
  <c r="D2321" i="14"/>
  <c r="D2322" i="14"/>
  <c r="E2547" i="12"/>
  <c r="H2045" i="14" l="1"/>
  <c r="I2045" i="14"/>
  <c r="F2046" i="14"/>
  <c r="F2260" i="12"/>
  <c r="Z2259" i="12"/>
  <c r="P2259" i="12"/>
  <c r="AC2259" i="12" s="1"/>
  <c r="K2046" i="14" s="1"/>
  <c r="D2046" i="15" s="1"/>
  <c r="H1664" i="14"/>
  <c r="I1664" i="14"/>
  <c r="P1850" i="12"/>
  <c r="AC1850" i="12" s="1"/>
  <c r="K1665" i="14" s="1"/>
  <c r="D1665" i="15" s="1"/>
  <c r="F1851" i="12"/>
  <c r="Z1850" i="12"/>
  <c r="E2788" i="12"/>
  <c r="G2788" i="12" s="1"/>
  <c r="Y2788" i="12" s="1"/>
  <c r="P1283" i="12"/>
  <c r="AC1283" i="12" s="1"/>
  <c r="K1135" i="14" s="1"/>
  <c r="D1135" i="15" s="1"/>
  <c r="Z1283" i="12"/>
  <c r="F1284" i="12"/>
  <c r="H1134" i="14"/>
  <c r="I1134" i="14"/>
  <c r="I1841" i="14"/>
  <c r="H1841" i="14"/>
  <c r="F1842" i="14"/>
  <c r="Z2042" i="12"/>
  <c r="P2042" i="12"/>
  <c r="AC2042" i="12" s="1"/>
  <c r="K1842" i="14" s="1"/>
  <c r="D1842" i="15" s="1"/>
  <c r="F2043" i="12"/>
  <c r="AA2043" i="12" s="1"/>
  <c r="F1843" i="14" s="1"/>
  <c r="E1660" i="12"/>
  <c r="G1660" i="12" s="1"/>
  <c r="H1634" i="12"/>
  <c r="F1635" i="12" s="1"/>
  <c r="H1301" i="14"/>
  <c r="I1301" i="14"/>
  <c r="AA2489" i="12"/>
  <c r="H2489" i="12"/>
  <c r="AB2488" i="12"/>
  <c r="C2264" i="14" s="1"/>
  <c r="C2264" i="15" s="1"/>
  <c r="E2264" i="14"/>
  <c r="N2264" i="14"/>
  <c r="P1634" i="12"/>
  <c r="AC1634" i="12" s="1"/>
  <c r="K1466" i="14" s="1"/>
  <c r="D1466" i="15" s="1"/>
  <c r="N2495" i="14"/>
  <c r="E2495" i="14"/>
  <c r="F1462" i="12"/>
  <c r="Z1461" i="12"/>
  <c r="AB1461" i="12" s="1"/>
  <c r="C1302" i="14" s="1"/>
  <c r="C1302" i="15" s="1"/>
  <c r="P1461" i="12"/>
  <c r="AC1461" i="12" s="1"/>
  <c r="K1302" i="14" s="1"/>
  <c r="D1302" i="15" s="1"/>
  <c r="E1465" i="14"/>
  <c r="N1465" i="14"/>
  <c r="AB1633" i="12"/>
  <c r="C1465" i="14" s="1"/>
  <c r="C1465" i="15" s="1"/>
  <c r="H2729" i="12"/>
  <c r="AA2729" i="12"/>
  <c r="F1302" i="14"/>
  <c r="D2103" i="14"/>
  <c r="G2317" i="12"/>
  <c r="D2555" i="14"/>
  <c r="G2547" i="12"/>
  <c r="E2789" i="12" l="1"/>
  <c r="Z1634" i="12"/>
  <c r="H2260" i="12"/>
  <c r="AA2260" i="12"/>
  <c r="F2047" i="14" s="1"/>
  <c r="N2046" i="14"/>
  <c r="E2046" i="14"/>
  <c r="AB2259" i="12"/>
  <c r="C2046" i="14" s="1"/>
  <c r="C2046" i="15" s="1"/>
  <c r="E1665" i="14"/>
  <c r="N1665" i="14"/>
  <c r="AB1850" i="12"/>
  <c r="C1665" i="14" s="1"/>
  <c r="C1665" i="15" s="1"/>
  <c r="AA1851" i="12"/>
  <c r="F1666" i="14" s="1"/>
  <c r="H1851" i="12"/>
  <c r="H1284" i="12"/>
  <c r="AA1284" i="12"/>
  <c r="F1136" i="14" s="1"/>
  <c r="AB1283" i="12"/>
  <c r="C1135" i="14" s="1"/>
  <c r="C1135" i="15" s="1"/>
  <c r="E1135" i="14"/>
  <c r="N1135" i="14"/>
  <c r="H2043" i="12"/>
  <c r="Z2043" i="12" s="1"/>
  <c r="N1842" i="14"/>
  <c r="E1842" i="14"/>
  <c r="AB2042" i="12"/>
  <c r="C1842" i="14" s="1"/>
  <c r="C1842" i="15" s="1"/>
  <c r="H2495" i="14"/>
  <c r="I2495" i="14"/>
  <c r="H2264" i="14"/>
  <c r="I2264" i="14"/>
  <c r="H1465" i="14"/>
  <c r="I1465" i="14"/>
  <c r="F2496" i="14"/>
  <c r="AA1462" i="12"/>
  <c r="F1303" i="14" s="1"/>
  <c r="H1462" i="12"/>
  <c r="AA1635" i="12"/>
  <c r="F1467" i="14" s="1"/>
  <c r="H1635" i="12"/>
  <c r="F2265" i="14"/>
  <c r="F2730" i="12"/>
  <c r="Z2729" i="12"/>
  <c r="P2729" i="12"/>
  <c r="AC2729" i="12" s="1"/>
  <c r="K2496" i="14" s="1"/>
  <c r="D2496" i="15" s="1"/>
  <c r="E1302" i="14"/>
  <c r="N1302" i="14"/>
  <c r="N1466" i="14"/>
  <c r="E1466" i="14"/>
  <c r="AB1634" i="12"/>
  <c r="C1466" i="14" s="1"/>
  <c r="C1466" i="15" s="1"/>
  <c r="P2489" i="12"/>
  <c r="AC2489" i="12" s="1"/>
  <c r="K2265" i="14" s="1"/>
  <c r="D2265" i="15" s="1"/>
  <c r="F2490" i="12"/>
  <c r="Z2489" i="12"/>
  <c r="E2318" i="12"/>
  <c r="Y2317" i="12"/>
  <c r="E1661" i="12"/>
  <c r="Y1660" i="12"/>
  <c r="E2548" i="12"/>
  <c r="Y2547" i="12"/>
  <c r="G2789" i="12"/>
  <c r="P2260" i="12" l="1"/>
  <c r="AC2260" i="12" s="1"/>
  <c r="K2047" i="14" s="1"/>
  <c r="D2047" i="15" s="1"/>
  <c r="F2261" i="12"/>
  <c r="Z2260" i="12"/>
  <c r="F2044" i="12"/>
  <c r="AA2044" i="12" s="1"/>
  <c r="H2046" i="14"/>
  <c r="I2046" i="14"/>
  <c r="Z1851" i="12"/>
  <c r="P1851" i="12"/>
  <c r="AC1851" i="12" s="1"/>
  <c r="K1666" i="14" s="1"/>
  <c r="D1666" i="15" s="1"/>
  <c r="F1852" i="12"/>
  <c r="H1665" i="14"/>
  <c r="I1665" i="14"/>
  <c r="P2043" i="12"/>
  <c r="AC2043" i="12" s="1"/>
  <c r="K1843" i="14" s="1"/>
  <c r="D1843" i="15" s="1"/>
  <c r="Z1284" i="12"/>
  <c r="F1285" i="12"/>
  <c r="AA1285" i="12" s="1"/>
  <c r="F1137" i="14" s="1"/>
  <c r="P1284" i="12"/>
  <c r="AC1284" i="12" s="1"/>
  <c r="K1136" i="14" s="1"/>
  <c r="D1136" i="15" s="1"/>
  <c r="I1135" i="14"/>
  <c r="H1135" i="14"/>
  <c r="H1285" i="12"/>
  <c r="E1843" i="14"/>
  <c r="AB2043" i="12"/>
  <c r="C1843" i="14" s="1"/>
  <c r="C1843" i="15" s="1"/>
  <c r="N1843" i="14"/>
  <c r="I1842" i="14"/>
  <c r="H1842" i="14"/>
  <c r="I1302" i="14"/>
  <c r="H1302" i="14"/>
  <c r="I1466" i="14"/>
  <c r="H1466" i="14"/>
  <c r="H2490" i="12"/>
  <c r="AA2490" i="12"/>
  <c r="E2496" i="14"/>
  <c r="N2496" i="14"/>
  <c r="P1635" i="12"/>
  <c r="AC1635" i="12" s="1"/>
  <c r="K1467" i="14" s="1"/>
  <c r="D1467" i="15" s="1"/>
  <c r="F1636" i="12"/>
  <c r="AA1636" i="12" s="1"/>
  <c r="Z1635" i="12"/>
  <c r="P1462" i="12"/>
  <c r="AC1462" i="12" s="1"/>
  <c r="K1303" i="14" s="1"/>
  <c r="D1303" i="15" s="1"/>
  <c r="F1463" i="12"/>
  <c r="Z1462" i="12"/>
  <c r="N2265" i="14"/>
  <c r="E2265" i="14"/>
  <c r="P1285" i="12"/>
  <c r="AC1285" i="12" s="1"/>
  <c r="K1137" i="14" s="1"/>
  <c r="D1137" i="15" s="1"/>
  <c r="F1286" i="12"/>
  <c r="Z1285" i="12"/>
  <c r="AA2730" i="12"/>
  <c r="H2730" i="12"/>
  <c r="AB2489" i="12"/>
  <c r="C2265" i="14" s="1"/>
  <c r="C2265" i="15" s="1"/>
  <c r="AB2729" i="12"/>
  <c r="C2496" i="14" s="1"/>
  <c r="C2496" i="15" s="1"/>
  <c r="D2104" i="14"/>
  <c r="G2318" i="12"/>
  <c r="D1492" i="14"/>
  <c r="G1661" i="12"/>
  <c r="D2323" i="14"/>
  <c r="E2790" i="12"/>
  <c r="Y2789" i="12"/>
  <c r="G2548" i="12"/>
  <c r="H2044" i="12" l="1"/>
  <c r="AB2260" i="12"/>
  <c r="C2047" i="14" s="1"/>
  <c r="C2047" i="15" s="1"/>
  <c r="E2047" i="14"/>
  <c r="N2047" i="14"/>
  <c r="AA2261" i="12"/>
  <c r="H2261" i="12"/>
  <c r="AA1852" i="12"/>
  <c r="F1667" i="14" s="1"/>
  <c r="H1852" i="12"/>
  <c r="N1666" i="14"/>
  <c r="E1666" i="14"/>
  <c r="AB1851" i="12"/>
  <c r="C1666" i="14" s="1"/>
  <c r="C1666" i="15" s="1"/>
  <c r="E1136" i="14"/>
  <c r="N1136" i="14"/>
  <c r="AB1284" i="12"/>
  <c r="C1136" i="14" s="1"/>
  <c r="C1136" i="15" s="1"/>
  <c r="Z2044" i="12"/>
  <c r="AB2044" i="12" s="1"/>
  <c r="C1844" i="14" s="1"/>
  <c r="C1844" i="15" s="1"/>
  <c r="P2044" i="12"/>
  <c r="AC2044" i="12" s="1"/>
  <c r="K1844" i="14" s="1"/>
  <c r="D1844" i="15" s="1"/>
  <c r="F2045" i="12"/>
  <c r="AA2045" i="12" s="1"/>
  <c r="F1845" i="14" s="1"/>
  <c r="H1843" i="14"/>
  <c r="I1843" i="14"/>
  <c r="F1844" i="14"/>
  <c r="I2265" i="14"/>
  <c r="H2265" i="14"/>
  <c r="H2496" i="14"/>
  <c r="I2496" i="14"/>
  <c r="F2497" i="14"/>
  <c r="H1286" i="12"/>
  <c r="AA1286" i="12"/>
  <c r="AB1462" i="12"/>
  <c r="C1303" i="14" s="1"/>
  <c r="C1303" i="15" s="1"/>
  <c r="E1303" i="14"/>
  <c r="N1303" i="14"/>
  <c r="F1468" i="14"/>
  <c r="F2491" i="12"/>
  <c r="Z2490" i="12"/>
  <c r="P2490" i="12"/>
  <c r="AC2490" i="12" s="1"/>
  <c r="K2266" i="14" s="1"/>
  <c r="D2266" i="15" s="1"/>
  <c r="H1636" i="12"/>
  <c r="Z2730" i="12"/>
  <c r="P2730" i="12"/>
  <c r="AC2730" i="12" s="1"/>
  <c r="K2497" i="14" s="1"/>
  <c r="D2497" i="15" s="1"/>
  <c r="F2731" i="12"/>
  <c r="E1137" i="14"/>
  <c r="AB1285" i="12"/>
  <c r="C1137" i="14" s="1"/>
  <c r="C1137" i="15" s="1"/>
  <c r="N1137" i="14"/>
  <c r="AA1463" i="12"/>
  <c r="H1463" i="12"/>
  <c r="E1467" i="14"/>
  <c r="N1467" i="14"/>
  <c r="AB1635" i="12"/>
  <c r="C1467" i="14" s="1"/>
  <c r="C1467" i="15" s="1"/>
  <c r="AB2490" i="12"/>
  <c r="C2266" i="14" s="1"/>
  <c r="C2266" i="15" s="1"/>
  <c r="F2266" i="14"/>
  <c r="Y2318" i="12"/>
  <c r="E2319" i="12"/>
  <c r="G2319" i="12" s="1"/>
  <c r="G2790" i="12"/>
  <c r="Y2790" i="12" s="1"/>
  <c r="D2557" i="14" s="1"/>
  <c r="E1662" i="12"/>
  <c r="G1662" i="12" s="1"/>
  <c r="Y1661" i="12"/>
  <c r="E2549" i="12"/>
  <c r="Y2548" i="12"/>
  <c r="D2556" i="14"/>
  <c r="Z2261" i="12" l="1"/>
  <c r="F2262" i="12"/>
  <c r="AA2262" i="12" s="1"/>
  <c r="F2049" i="14" s="1"/>
  <c r="P2261" i="12"/>
  <c r="AC2261" i="12" s="1"/>
  <c r="K2048" i="14" s="1"/>
  <c r="D2048" i="15" s="1"/>
  <c r="H2262" i="12"/>
  <c r="F2048" i="14"/>
  <c r="AB2261" i="12"/>
  <c r="C2048" i="14" s="1"/>
  <c r="C2048" i="15" s="1"/>
  <c r="I2047" i="14"/>
  <c r="H2047" i="14"/>
  <c r="I1666" i="14"/>
  <c r="H1666" i="14"/>
  <c r="P1852" i="12"/>
  <c r="AC1852" i="12" s="1"/>
  <c r="K1667" i="14" s="1"/>
  <c r="D1667" i="15" s="1"/>
  <c r="F1853" i="12"/>
  <c r="Z1852" i="12"/>
  <c r="H1136" i="14"/>
  <c r="I1136" i="14"/>
  <c r="H2045" i="12"/>
  <c r="F2046" i="12" s="1"/>
  <c r="E1844" i="14"/>
  <c r="N1844" i="14"/>
  <c r="E2791" i="12"/>
  <c r="I1137" i="14"/>
  <c r="H1137" i="14"/>
  <c r="I1303" i="14"/>
  <c r="H1303" i="14"/>
  <c r="I1467" i="14"/>
  <c r="H1467" i="14"/>
  <c r="F1464" i="12"/>
  <c r="AA1464" i="12" s="1"/>
  <c r="Z1463" i="12"/>
  <c r="AB1463" i="12" s="1"/>
  <c r="C1304" i="14" s="1"/>
  <c r="C1304" i="15" s="1"/>
  <c r="P1463" i="12"/>
  <c r="AC1463" i="12" s="1"/>
  <c r="K1304" i="14" s="1"/>
  <c r="D1304" i="15" s="1"/>
  <c r="Z1636" i="12"/>
  <c r="P1636" i="12"/>
  <c r="AC1636" i="12" s="1"/>
  <c r="K1468" i="14" s="1"/>
  <c r="D1468" i="15" s="1"/>
  <c r="F1637" i="12"/>
  <c r="AA1637" i="12" s="1"/>
  <c r="N2266" i="14"/>
  <c r="E2266" i="14"/>
  <c r="P1286" i="12"/>
  <c r="AC1286" i="12" s="1"/>
  <c r="K1138" i="14" s="1"/>
  <c r="D1138" i="15" s="1"/>
  <c r="F1287" i="12"/>
  <c r="Z1286" i="12"/>
  <c r="AB1286" i="12" s="1"/>
  <c r="C1138" i="14" s="1"/>
  <c r="C1138" i="15" s="1"/>
  <c r="F1304" i="14"/>
  <c r="H2731" i="12"/>
  <c r="AA2731" i="12"/>
  <c r="E2497" i="14"/>
  <c r="N2497" i="14"/>
  <c r="H2491" i="12"/>
  <c r="AA2491" i="12"/>
  <c r="F1138" i="14"/>
  <c r="AB2730" i="12"/>
  <c r="C2497" i="14" s="1"/>
  <c r="C2497" i="15" s="1"/>
  <c r="E2320" i="12"/>
  <c r="G2320" i="12" s="1"/>
  <c r="D2105" i="14"/>
  <c r="Y2319" i="12"/>
  <c r="E1663" i="12"/>
  <c r="D1493" i="14"/>
  <c r="Y1662" i="12"/>
  <c r="D2324" i="14"/>
  <c r="G2791" i="12"/>
  <c r="G2549" i="12"/>
  <c r="P2045" i="12" l="1"/>
  <c r="AC2045" i="12" s="1"/>
  <c r="K1845" i="14" s="1"/>
  <c r="D1845" i="15" s="1"/>
  <c r="N2048" i="14"/>
  <c r="E2048" i="14"/>
  <c r="P2262" i="12"/>
  <c r="AC2262" i="12" s="1"/>
  <c r="K2049" i="14" s="1"/>
  <c r="D2049" i="15" s="1"/>
  <c r="F2263" i="12"/>
  <c r="Z2262" i="12"/>
  <c r="N1667" i="14"/>
  <c r="E1667" i="14"/>
  <c r="AA1853" i="12"/>
  <c r="F1668" i="14" s="1"/>
  <c r="H1853" i="12"/>
  <c r="H1637" i="12"/>
  <c r="F1638" i="12" s="1"/>
  <c r="Z2045" i="12"/>
  <c r="N1845" i="14" s="1"/>
  <c r="AB1852" i="12"/>
  <c r="C1667" i="14" s="1"/>
  <c r="C1667" i="15" s="1"/>
  <c r="AB2045" i="12"/>
  <c r="C1845" i="14" s="1"/>
  <c r="C1845" i="15" s="1"/>
  <c r="I1844" i="14"/>
  <c r="H1844" i="14"/>
  <c r="AA2046" i="12"/>
  <c r="H2046" i="12"/>
  <c r="I2497" i="14"/>
  <c r="H2497" i="14"/>
  <c r="H2266" i="14"/>
  <c r="I2266" i="14"/>
  <c r="H1464" i="12"/>
  <c r="Z1464" i="12" s="1"/>
  <c r="F2267" i="14"/>
  <c r="F2498" i="14"/>
  <c r="N1138" i="14"/>
  <c r="E1138" i="14"/>
  <c r="F1469" i="14"/>
  <c r="E1468" i="14"/>
  <c r="N1468" i="14"/>
  <c r="AB1636" i="12"/>
  <c r="C1468" i="14" s="1"/>
  <c r="C1468" i="15" s="1"/>
  <c r="N1304" i="14"/>
  <c r="E1304" i="14"/>
  <c r="F1305" i="14"/>
  <c r="Z2491" i="12"/>
  <c r="P2491" i="12"/>
  <c r="AC2491" i="12" s="1"/>
  <c r="K2267" i="14" s="1"/>
  <c r="D2267" i="15" s="1"/>
  <c r="F2492" i="12"/>
  <c r="F2732" i="12"/>
  <c r="Z2731" i="12"/>
  <c r="P2731" i="12"/>
  <c r="AC2731" i="12" s="1"/>
  <c r="K2498" i="14" s="1"/>
  <c r="D2498" i="15" s="1"/>
  <c r="AA1287" i="12"/>
  <c r="H1287" i="12"/>
  <c r="P1637" i="12"/>
  <c r="AC1637" i="12" s="1"/>
  <c r="K1469" i="14" s="1"/>
  <c r="D1469" i="15" s="1"/>
  <c r="Z1637" i="12"/>
  <c r="AB1637" i="12" s="1"/>
  <c r="C1469" i="14" s="1"/>
  <c r="C1469" i="15" s="1"/>
  <c r="P1464" i="12"/>
  <c r="AC1464" i="12" s="1"/>
  <c r="K1305" i="14" s="1"/>
  <c r="D1305" i="15" s="1"/>
  <c r="Y2320" i="12"/>
  <c r="E2321" i="12"/>
  <c r="G2321" i="12" s="1"/>
  <c r="D2106" i="14"/>
  <c r="G1663" i="12"/>
  <c r="D1494" i="14"/>
  <c r="E2792" i="12"/>
  <c r="Y2791" i="12"/>
  <c r="E2550" i="12"/>
  <c r="Y2549" i="12"/>
  <c r="E1845" i="14" l="1"/>
  <c r="N2049" i="14"/>
  <c r="AB2262" i="12"/>
  <c r="C2049" i="14" s="1"/>
  <c r="C2049" i="15" s="1"/>
  <c r="E2049" i="14"/>
  <c r="H2263" i="12"/>
  <c r="AA2263" i="12"/>
  <c r="F2050" i="14" s="1"/>
  <c r="H2048" i="14"/>
  <c r="I2048" i="14"/>
  <c r="F1854" i="12"/>
  <c r="P1853" i="12"/>
  <c r="AC1853" i="12" s="1"/>
  <c r="K1668" i="14" s="1"/>
  <c r="D1668" i="15" s="1"/>
  <c r="Z1853" i="12"/>
  <c r="H1667" i="14"/>
  <c r="I1667" i="14"/>
  <c r="F1465" i="12"/>
  <c r="H1465" i="12" s="1"/>
  <c r="Z2046" i="12"/>
  <c r="P2046" i="12"/>
  <c r="AC2046" i="12" s="1"/>
  <c r="K1846" i="14" s="1"/>
  <c r="D1846" i="15" s="1"/>
  <c r="F2047" i="12"/>
  <c r="AA2047" i="12" s="1"/>
  <c r="H1845" i="14"/>
  <c r="I1845" i="14"/>
  <c r="F1846" i="14"/>
  <c r="AB2046" i="12"/>
  <c r="C1846" i="14" s="1"/>
  <c r="C1846" i="15" s="1"/>
  <c r="H1304" i="14"/>
  <c r="I1304" i="14"/>
  <c r="I1468" i="14"/>
  <c r="H1468" i="14"/>
  <c r="I1138" i="14"/>
  <c r="H1138" i="14"/>
  <c r="AA1465" i="12"/>
  <c r="E1305" i="14"/>
  <c r="I1305" i="14" s="1"/>
  <c r="N1305" i="14"/>
  <c r="AA1638" i="12"/>
  <c r="H1638" i="12"/>
  <c r="F1288" i="12"/>
  <c r="Z1287" i="12"/>
  <c r="AB1287" i="12" s="1"/>
  <c r="C1139" i="14" s="1"/>
  <c r="C1139" i="15" s="1"/>
  <c r="P1287" i="12"/>
  <c r="AC1287" i="12" s="1"/>
  <c r="K1139" i="14" s="1"/>
  <c r="D1139" i="15" s="1"/>
  <c r="AA2732" i="12"/>
  <c r="H2732" i="12"/>
  <c r="E1469" i="14"/>
  <c r="N1469" i="14"/>
  <c r="F1139" i="14"/>
  <c r="E2498" i="14"/>
  <c r="N2498" i="14"/>
  <c r="AA2492" i="12"/>
  <c r="F2268" i="14" s="1"/>
  <c r="H2492" i="12"/>
  <c r="E2267" i="14"/>
  <c r="N2267" i="14"/>
  <c r="AB1464" i="12"/>
  <c r="C1305" i="14" s="1"/>
  <c r="C1305" i="15" s="1"/>
  <c r="AB2731" i="12"/>
  <c r="C2498" i="14" s="1"/>
  <c r="C2498" i="15" s="1"/>
  <c r="AB2491" i="12"/>
  <c r="C2267" i="14" s="1"/>
  <c r="C2267" i="15" s="1"/>
  <c r="E2322" i="12"/>
  <c r="G2322" i="12" s="1"/>
  <c r="Y2321" i="12"/>
  <c r="D2107" i="14"/>
  <c r="Y1663" i="12"/>
  <c r="E1664" i="12"/>
  <c r="G1664" i="12" s="1"/>
  <c r="D2558" i="14"/>
  <c r="G2550" i="12"/>
  <c r="G2792" i="12"/>
  <c r="D2325" i="14"/>
  <c r="I2049" i="14" l="1"/>
  <c r="H2049" i="14"/>
  <c r="P2263" i="12"/>
  <c r="AC2263" i="12" s="1"/>
  <c r="K2050" i="14" s="1"/>
  <c r="D2050" i="15" s="1"/>
  <c r="F2264" i="12"/>
  <c r="Z2263" i="12"/>
  <c r="E1668" i="14"/>
  <c r="N1668" i="14"/>
  <c r="AB1853" i="12"/>
  <c r="C1668" i="14" s="1"/>
  <c r="C1668" i="15" s="1"/>
  <c r="AA1854" i="12"/>
  <c r="F1669" i="14" s="1"/>
  <c r="H1854" i="12"/>
  <c r="F1847" i="14"/>
  <c r="E1846" i="14"/>
  <c r="N1846" i="14"/>
  <c r="H2047" i="12"/>
  <c r="Y2322" i="12"/>
  <c r="E2323" i="12"/>
  <c r="G2323" i="12" s="1"/>
  <c r="E2324" i="12" s="1"/>
  <c r="H1305" i="14"/>
  <c r="H2267" i="14"/>
  <c r="I2267" i="14"/>
  <c r="I2498" i="14"/>
  <c r="H2498" i="14"/>
  <c r="H1469" i="14"/>
  <c r="I1469" i="14"/>
  <c r="F2493" i="12"/>
  <c r="Z2492" i="12"/>
  <c r="P2492" i="12"/>
  <c r="AC2492" i="12" s="1"/>
  <c r="K2268" i="14" s="1"/>
  <c r="D2268" i="15" s="1"/>
  <c r="F2733" i="12"/>
  <c r="Z2732" i="12"/>
  <c r="AB2732" i="12" s="1"/>
  <c r="C2499" i="14" s="1"/>
  <c r="C2499" i="15" s="1"/>
  <c r="P2732" i="12"/>
  <c r="AC2732" i="12" s="1"/>
  <c r="K2499" i="14" s="1"/>
  <c r="D2499" i="15" s="1"/>
  <c r="H1288" i="12"/>
  <c r="AA1288" i="12"/>
  <c r="F1140" i="14" s="1"/>
  <c r="F1470" i="14"/>
  <c r="F1306" i="14"/>
  <c r="F2499" i="14"/>
  <c r="N1139" i="14"/>
  <c r="E1139" i="14"/>
  <c r="P1638" i="12"/>
  <c r="AC1638" i="12" s="1"/>
  <c r="K1470" i="14" s="1"/>
  <c r="D1470" i="15" s="1"/>
  <c r="F1639" i="12"/>
  <c r="Z1638" i="12"/>
  <c r="F1466" i="12"/>
  <c r="AA1466" i="12" s="1"/>
  <c r="Z1465" i="12"/>
  <c r="AB1465" i="12" s="1"/>
  <c r="C1306" i="14" s="1"/>
  <c r="C1306" i="15" s="1"/>
  <c r="H1466" i="12"/>
  <c r="P1465" i="12"/>
  <c r="AC1465" i="12" s="1"/>
  <c r="K1306" i="14" s="1"/>
  <c r="D1306" i="15" s="1"/>
  <c r="D2108" i="14"/>
  <c r="D1495" i="14"/>
  <c r="Y1664" i="12"/>
  <c r="E1665" i="12"/>
  <c r="D2109" i="14"/>
  <c r="E2551" i="12"/>
  <c r="Y2550" i="12"/>
  <c r="E2793" i="12"/>
  <c r="Y2792" i="12"/>
  <c r="E2050" i="14" l="1"/>
  <c r="AB2263" i="12"/>
  <c r="C2050" i="14" s="1"/>
  <c r="C2050" i="15" s="1"/>
  <c r="N2050" i="14"/>
  <c r="AA2264" i="12"/>
  <c r="F2051" i="14" s="1"/>
  <c r="H2264" i="12"/>
  <c r="Z1854" i="12"/>
  <c r="F1855" i="12"/>
  <c r="P1854" i="12"/>
  <c r="AC1854" i="12" s="1"/>
  <c r="K1669" i="14" s="1"/>
  <c r="D1669" i="15" s="1"/>
  <c r="I1668" i="14"/>
  <c r="H1668" i="14"/>
  <c r="I1846" i="14"/>
  <c r="H1846" i="14"/>
  <c r="F2048" i="12"/>
  <c r="AA2048" i="12" s="1"/>
  <c r="F1848" i="14" s="1"/>
  <c r="Z2047" i="12"/>
  <c r="P2047" i="12"/>
  <c r="AC2047" i="12" s="1"/>
  <c r="K1847" i="14" s="1"/>
  <c r="D1847" i="15" s="1"/>
  <c r="Y2323" i="12"/>
  <c r="D2110" i="14" s="1"/>
  <c r="I1139" i="14"/>
  <c r="H1139" i="14"/>
  <c r="N1306" i="14"/>
  <c r="E1306" i="14"/>
  <c r="E1470" i="14"/>
  <c r="N1470" i="14"/>
  <c r="F1289" i="12"/>
  <c r="Z1288" i="12"/>
  <c r="P1288" i="12"/>
  <c r="AC1288" i="12" s="1"/>
  <c r="K1140" i="14" s="1"/>
  <c r="D1140" i="15" s="1"/>
  <c r="N2499" i="14"/>
  <c r="E2499" i="14"/>
  <c r="AA2493" i="12"/>
  <c r="F2269" i="14" s="1"/>
  <c r="H2493" i="12"/>
  <c r="AB1638" i="12"/>
  <c r="C1470" i="14" s="1"/>
  <c r="C1470" i="15" s="1"/>
  <c r="Z1466" i="12"/>
  <c r="P1466" i="12"/>
  <c r="AC1466" i="12" s="1"/>
  <c r="K1307" i="14" s="1"/>
  <c r="D1307" i="15" s="1"/>
  <c r="F1467" i="12"/>
  <c r="F1307" i="14"/>
  <c r="AB1466" i="12"/>
  <c r="C1307" i="14" s="1"/>
  <c r="C1307" i="15" s="1"/>
  <c r="AA1639" i="12"/>
  <c r="F1471" i="14" s="1"/>
  <c r="H1639" i="12"/>
  <c r="AA2733" i="12"/>
  <c r="H2733" i="12"/>
  <c r="AB2492" i="12"/>
  <c r="C2268" i="14" s="1"/>
  <c r="C2268" i="15" s="1"/>
  <c r="N2268" i="14"/>
  <c r="E2268" i="14"/>
  <c r="G2793" i="12"/>
  <c r="G2551" i="12"/>
  <c r="E2552" i="12" s="1"/>
  <c r="G1665" i="12"/>
  <c r="Y1665" i="12" s="1"/>
  <c r="E1666" i="12"/>
  <c r="D1496" i="14"/>
  <c r="D2559" i="14"/>
  <c r="E2794" i="12"/>
  <c r="Y2793" i="12"/>
  <c r="D2326" i="14"/>
  <c r="G2324" i="12"/>
  <c r="F2265" i="12" l="1"/>
  <c r="Z2264" i="12"/>
  <c r="P2264" i="12"/>
  <c r="AC2264" i="12" s="1"/>
  <c r="K2051" i="14" s="1"/>
  <c r="D2051" i="15" s="1"/>
  <c r="H2050" i="14"/>
  <c r="I2050" i="14"/>
  <c r="AB1854" i="12"/>
  <c r="C1669" i="14" s="1"/>
  <c r="C1669" i="15" s="1"/>
  <c r="E1669" i="14"/>
  <c r="N1669" i="14"/>
  <c r="AA1855" i="12"/>
  <c r="F1670" i="14" s="1"/>
  <c r="H1855" i="12"/>
  <c r="N1847" i="14"/>
  <c r="E1847" i="14"/>
  <c r="AB2047" i="12"/>
  <c r="C1847" i="14" s="1"/>
  <c r="C1847" i="15" s="1"/>
  <c r="H2048" i="12"/>
  <c r="Y2551" i="12"/>
  <c r="D2327" i="14" s="1"/>
  <c r="H2268" i="14"/>
  <c r="I2268" i="14"/>
  <c r="I1306" i="14"/>
  <c r="H1306" i="14"/>
  <c r="H2499" i="14"/>
  <c r="I2499" i="14"/>
  <c r="I1470" i="14"/>
  <c r="H1470" i="14"/>
  <c r="F2734" i="12"/>
  <c r="Z2733" i="12"/>
  <c r="AB2733" i="12" s="1"/>
  <c r="C2500" i="14" s="1"/>
  <c r="C2500" i="15" s="1"/>
  <c r="P2733" i="12"/>
  <c r="AC2733" i="12" s="1"/>
  <c r="K2500" i="14" s="1"/>
  <c r="D2500" i="15" s="1"/>
  <c r="F1640" i="12"/>
  <c r="Z1639" i="12"/>
  <c r="P1639" i="12"/>
  <c r="AC1639" i="12" s="1"/>
  <c r="K1471" i="14" s="1"/>
  <c r="D1471" i="15" s="1"/>
  <c r="AA1467" i="12"/>
  <c r="F1308" i="14" s="1"/>
  <c r="H1467" i="12"/>
  <c r="N1307" i="14"/>
  <c r="E1307" i="14"/>
  <c r="F2494" i="12"/>
  <c r="Z2493" i="12"/>
  <c r="P2493" i="12"/>
  <c r="AC2493" i="12" s="1"/>
  <c r="K2269" i="14" s="1"/>
  <c r="D2269" i="15" s="1"/>
  <c r="AA1289" i="12"/>
  <c r="F1141" i="14" s="1"/>
  <c r="H1289" i="12"/>
  <c r="F2500" i="14"/>
  <c r="N1140" i="14"/>
  <c r="E1140" i="14"/>
  <c r="AB1288" i="12"/>
  <c r="C1140" i="14" s="1"/>
  <c r="C1140" i="15" s="1"/>
  <c r="G2794" i="12"/>
  <c r="Y2794" i="12" s="1"/>
  <c r="D1497" i="14"/>
  <c r="D1498" i="14" s="1"/>
  <c r="Y1666" i="12"/>
  <c r="D2560" i="14"/>
  <c r="G2552" i="12"/>
  <c r="E2325" i="12"/>
  <c r="Y2324" i="12"/>
  <c r="D2561" i="14"/>
  <c r="AA2265" i="12" l="1"/>
  <c r="F2052" i="14" s="1"/>
  <c r="H2265" i="12"/>
  <c r="E2051" i="14"/>
  <c r="N2051" i="14"/>
  <c r="AB2264" i="12"/>
  <c r="C2051" i="14" s="1"/>
  <c r="C2051" i="15" s="1"/>
  <c r="P1855" i="12"/>
  <c r="AC1855" i="12" s="1"/>
  <c r="K1670" i="14" s="1"/>
  <c r="D1670" i="15" s="1"/>
  <c r="F1856" i="12"/>
  <c r="Z1855" i="12"/>
  <c r="I1669" i="14"/>
  <c r="H1669" i="14"/>
  <c r="P2048" i="12"/>
  <c r="AC2048" i="12" s="1"/>
  <c r="K1848" i="14" s="1"/>
  <c r="D1848" i="15" s="1"/>
  <c r="F2049" i="12"/>
  <c r="AA2049" i="12" s="1"/>
  <c r="Z2048" i="12"/>
  <c r="H2049" i="12"/>
  <c r="H1847" i="14"/>
  <c r="I1847" i="14"/>
  <c r="E2795" i="12"/>
  <c r="G2795" i="12" s="1"/>
  <c r="I1140" i="14"/>
  <c r="H1140" i="14"/>
  <c r="I1307" i="14"/>
  <c r="H1307" i="14"/>
  <c r="F1290" i="12"/>
  <c r="Z1289" i="12"/>
  <c r="P1289" i="12"/>
  <c r="AC1289" i="12" s="1"/>
  <c r="K1141" i="14" s="1"/>
  <c r="D1141" i="15" s="1"/>
  <c r="AA2494" i="12"/>
  <c r="H2494" i="12"/>
  <c r="E1471" i="14"/>
  <c r="N1471" i="14"/>
  <c r="AB1639" i="12"/>
  <c r="C1471" i="14" s="1"/>
  <c r="C1471" i="15" s="1"/>
  <c r="AA2734" i="12"/>
  <c r="H2734" i="12"/>
  <c r="N2269" i="14"/>
  <c r="AB2493" i="12"/>
  <c r="C2269" i="14" s="1"/>
  <c r="C2269" i="15" s="1"/>
  <c r="E2269" i="14"/>
  <c r="F1468" i="12"/>
  <c r="Z1467" i="12"/>
  <c r="P1467" i="12"/>
  <c r="AC1467" i="12" s="1"/>
  <c r="K1308" i="14" s="1"/>
  <c r="D1308" i="15" s="1"/>
  <c r="AA1640" i="12"/>
  <c r="H1640" i="12"/>
  <c r="N2500" i="14"/>
  <c r="E2500" i="14"/>
  <c r="G2325" i="12"/>
  <c r="E2326" i="12" s="1"/>
  <c r="D2111" i="14"/>
  <c r="E2553" i="12"/>
  <c r="Y2552" i="12"/>
  <c r="P2265" i="12" l="1"/>
  <c r="AC2265" i="12" s="1"/>
  <c r="K2052" i="14" s="1"/>
  <c r="D2052" i="15" s="1"/>
  <c r="F2266" i="12"/>
  <c r="AA2266" i="12" s="1"/>
  <c r="F2053" i="14" s="1"/>
  <c r="Z2265" i="12"/>
  <c r="H2051" i="14"/>
  <c r="I2051" i="14"/>
  <c r="H2266" i="12"/>
  <c r="F2267" i="12" s="1"/>
  <c r="E1670" i="14"/>
  <c r="N1670" i="14"/>
  <c r="AB1855" i="12"/>
  <c r="C1670" i="14" s="1"/>
  <c r="C1670" i="15" s="1"/>
  <c r="AA1856" i="12"/>
  <c r="F1671" i="14" s="1"/>
  <c r="H1856" i="12"/>
  <c r="E1848" i="14"/>
  <c r="N1848" i="14"/>
  <c r="AB2048" i="12"/>
  <c r="C1848" i="14" s="1"/>
  <c r="C1848" i="15" s="1"/>
  <c r="Z2049" i="12"/>
  <c r="P2049" i="12"/>
  <c r="AC2049" i="12" s="1"/>
  <c r="K1849" i="14" s="1"/>
  <c r="D1849" i="15" s="1"/>
  <c r="F2050" i="12"/>
  <c r="F1849" i="14"/>
  <c r="AB2049" i="12"/>
  <c r="C1849" i="14" s="1"/>
  <c r="C1849" i="15" s="1"/>
  <c r="Y2325" i="12"/>
  <c r="D2112" i="14" s="1"/>
  <c r="I2500" i="14"/>
  <c r="H2500" i="14"/>
  <c r="H1471" i="14"/>
  <c r="I1471" i="14"/>
  <c r="H2269" i="14"/>
  <c r="I2269" i="14"/>
  <c r="F1472" i="14"/>
  <c r="AB1467" i="12"/>
  <c r="C1308" i="14" s="1"/>
  <c r="C1308" i="15" s="1"/>
  <c r="N1308" i="14"/>
  <c r="E1308" i="14"/>
  <c r="F2501" i="14"/>
  <c r="P2494" i="12"/>
  <c r="AC2494" i="12" s="1"/>
  <c r="K2270" i="14" s="1"/>
  <c r="D2270" i="15" s="1"/>
  <c r="F2495" i="12"/>
  <c r="Z2494" i="12"/>
  <c r="H1290" i="12"/>
  <c r="AA1290" i="12"/>
  <c r="F1641" i="12"/>
  <c r="Z1640" i="12"/>
  <c r="P1640" i="12"/>
  <c r="AC1640" i="12" s="1"/>
  <c r="K1472" i="14" s="1"/>
  <c r="D1472" i="15" s="1"/>
  <c r="H1468" i="12"/>
  <c r="AA1468" i="12"/>
  <c r="F2735" i="12"/>
  <c r="Z2734" i="12"/>
  <c r="P2734" i="12"/>
  <c r="AC2734" i="12" s="1"/>
  <c r="K2501" i="14" s="1"/>
  <c r="D2501" i="15" s="1"/>
  <c r="F2270" i="14"/>
  <c r="AB2494" i="12"/>
  <c r="C2270" i="14" s="1"/>
  <c r="C2270" i="15" s="1"/>
  <c r="N1141" i="14"/>
  <c r="AB1289" i="12"/>
  <c r="C1141" i="14" s="1"/>
  <c r="C1141" i="15" s="1"/>
  <c r="E1141" i="14"/>
  <c r="Z2266" i="12"/>
  <c r="P2266" i="12"/>
  <c r="AC2266" i="12" s="1"/>
  <c r="K2053" i="14" s="1"/>
  <c r="D2053" i="15" s="1"/>
  <c r="G2553" i="12"/>
  <c r="G2326" i="12"/>
  <c r="D2328" i="14"/>
  <c r="E2796" i="12"/>
  <c r="Y2795" i="12"/>
  <c r="AB2265" i="12" l="1"/>
  <c r="C2052" i="14" s="1"/>
  <c r="C2052" i="15" s="1"/>
  <c r="E2052" i="14"/>
  <c r="N2052" i="14"/>
  <c r="F1857" i="12"/>
  <c r="Z1856" i="12"/>
  <c r="P1856" i="12"/>
  <c r="AC1856" i="12" s="1"/>
  <c r="K1671" i="14" s="1"/>
  <c r="D1671" i="15" s="1"/>
  <c r="I1670" i="14"/>
  <c r="H1670" i="14"/>
  <c r="AA2050" i="12"/>
  <c r="F1850" i="14" s="1"/>
  <c r="H2050" i="12"/>
  <c r="E1849" i="14"/>
  <c r="N1849" i="14"/>
  <c r="H1848" i="14"/>
  <c r="I1848" i="14"/>
  <c r="I1308" i="14"/>
  <c r="H1308" i="14"/>
  <c r="H1141" i="14"/>
  <c r="I1141" i="14"/>
  <c r="N2501" i="14"/>
  <c r="E2501" i="14"/>
  <c r="F1309" i="14"/>
  <c r="H1641" i="12"/>
  <c r="AA1641" i="12"/>
  <c r="P1290" i="12"/>
  <c r="AC1290" i="12" s="1"/>
  <c r="K1142" i="14" s="1"/>
  <c r="D1142" i="15" s="1"/>
  <c r="F1291" i="12"/>
  <c r="F1292" i="12" s="1"/>
  <c r="Z1290" i="12"/>
  <c r="H2495" i="12"/>
  <c r="AA2495" i="12"/>
  <c r="F2271" i="14" s="1"/>
  <c r="AB2734" i="12"/>
  <c r="C2501" i="14" s="1"/>
  <c r="C2501" i="15" s="1"/>
  <c r="H2735" i="12"/>
  <c r="AA2735" i="12"/>
  <c r="F2502" i="14" s="1"/>
  <c r="F1469" i="12"/>
  <c r="Z1468" i="12"/>
  <c r="AB1468" i="12" s="1"/>
  <c r="C1309" i="14" s="1"/>
  <c r="C1309" i="15" s="1"/>
  <c r="P1468" i="12"/>
  <c r="AC1468" i="12" s="1"/>
  <c r="K1309" i="14" s="1"/>
  <c r="D1309" i="15" s="1"/>
  <c r="E1472" i="14"/>
  <c r="N1472" i="14"/>
  <c r="F1142" i="14"/>
  <c r="AB1290" i="12"/>
  <c r="C1142" i="14" s="1"/>
  <c r="C1142" i="15" s="1"/>
  <c r="N2270" i="14"/>
  <c r="E2270" i="14"/>
  <c r="AB1640" i="12"/>
  <c r="H2267" i="12"/>
  <c r="AA2267" i="12"/>
  <c r="N2053" i="14"/>
  <c r="E2053" i="14"/>
  <c r="AB2266" i="12"/>
  <c r="C2053" i="14" s="1"/>
  <c r="C2053" i="15" s="1"/>
  <c r="G2796" i="12"/>
  <c r="E2797" i="12" s="1"/>
  <c r="D2562" i="14"/>
  <c r="E2554" i="12"/>
  <c r="Y2553" i="12"/>
  <c r="E2327" i="12"/>
  <c r="Y2326" i="12"/>
  <c r="Y2796" i="12" l="1"/>
  <c r="I2052" i="14"/>
  <c r="H2052" i="14"/>
  <c r="AA1857" i="12"/>
  <c r="F1672" i="14" s="1"/>
  <c r="H1857" i="12"/>
  <c r="E1671" i="14"/>
  <c r="N1671" i="14"/>
  <c r="AB1856" i="12"/>
  <c r="C1671" i="14" s="1"/>
  <c r="C1671" i="15" s="1"/>
  <c r="I1849" i="14"/>
  <c r="H1849" i="14"/>
  <c r="F2051" i="12"/>
  <c r="Z2050" i="12"/>
  <c r="P2050" i="12"/>
  <c r="AC2050" i="12" s="1"/>
  <c r="K1850" i="14" s="1"/>
  <c r="D1850" i="15" s="1"/>
  <c r="I2053" i="14"/>
  <c r="H2053" i="14"/>
  <c r="I2270" i="14"/>
  <c r="H2270" i="14"/>
  <c r="I2501" i="14"/>
  <c r="H2501" i="14"/>
  <c r="C1472" i="14"/>
  <c r="H1472" i="14"/>
  <c r="I1472" i="14"/>
  <c r="F1473" i="14"/>
  <c r="AA1469" i="12"/>
  <c r="F1310" i="14" s="1"/>
  <c r="H1469" i="12"/>
  <c r="F2736" i="12"/>
  <c r="Z2735" i="12"/>
  <c r="P2735" i="12"/>
  <c r="AC2735" i="12" s="1"/>
  <c r="K2502" i="14" s="1"/>
  <c r="D2502" i="15" s="1"/>
  <c r="E1142" i="14"/>
  <c r="N1142" i="14"/>
  <c r="F1642" i="12"/>
  <c r="Z1641" i="12"/>
  <c r="P1641" i="12"/>
  <c r="AC1641" i="12" s="1"/>
  <c r="K1473" i="14" s="1"/>
  <c r="D1473" i="15" s="1"/>
  <c r="N1309" i="14"/>
  <c r="E1309" i="14"/>
  <c r="Z2495" i="12"/>
  <c r="P2495" i="12"/>
  <c r="AC2495" i="12" s="1"/>
  <c r="K2271" i="14" s="1"/>
  <c r="D2271" i="15" s="1"/>
  <c r="F2496" i="12"/>
  <c r="H1291" i="12"/>
  <c r="AA1291" i="12"/>
  <c r="AA1292" i="12" s="1"/>
  <c r="Z2267" i="12"/>
  <c r="F2268" i="12"/>
  <c r="P2267" i="12"/>
  <c r="AC2267" i="12" s="1"/>
  <c r="K2054" i="14" s="1"/>
  <c r="D2054" i="15" s="1"/>
  <c r="F2054" i="14"/>
  <c r="AB2267" i="12"/>
  <c r="C2054" i="14" s="1"/>
  <c r="C2054" i="15" s="1"/>
  <c r="G2554" i="12"/>
  <c r="E2555" i="12" s="1"/>
  <c r="G2555" i="12" s="1"/>
  <c r="Y2555" i="12" s="1"/>
  <c r="G2327" i="12"/>
  <c r="Y2327" i="12" s="1"/>
  <c r="D2114" i="14" s="1"/>
  <c r="D2563" i="14"/>
  <c r="D2113" i="14"/>
  <c r="D2329" i="14"/>
  <c r="G2797" i="12"/>
  <c r="H1671" i="14" l="1"/>
  <c r="I1671" i="14"/>
  <c r="F1858" i="12"/>
  <c r="Z1857" i="12"/>
  <c r="P1857" i="12"/>
  <c r="AC1857" i="12" s="1"/>
  <c r="K1672" i="14" s="1"/>
  <c r="D1672" i="15" s="1"/>
  <c r="AA2051" i="12"/>
  <c r="H2051" i="12"/>
  <c r="AB2050" i="12"/>
  <c r="C1850" i="14" s="1"/>
  <c r="C1850" i="15" s="1"/>
  <c r="N1850" i="14"/>
  <c r="E1850" i="14"/>
  <c r="Y2554" i="12"/>
  <c r="E2328" i="12"/>
  <c r="C1472" i="15"/>
  <c r="H1309" i="14"/>
  <c r="I1309" i="14"/>
  <c r="H1142" i="14"/>
  <c r="I1142" i="14"/>
  <c r="F1143" i="14"/>
  <c r="AA2496" i="12"/>
  <c r="H2496" i="12"/>
  <c r="E2271" i="14"/>
  <c r="N2271" i="14"/>
  <c r="AB2495" i="12"/>
  <c r="C2271" i="14" s="1"/>
  <c r="C2271" i="15" s="1"/>
  <c r="AB1641" i="12"/>
  <c r="N1473" i="14"/>
  <c r="E1473" i="14"/>
  <c r="H2736" i="12"/>
  <c r="AA2736" i="12"/>
  <c r="Z1291" i="12"/>
  <c r="P1291" i="12"/>
  <c r="AC1291" i="12" s="1"/>
  <c r="K1143" i="14" s="1"/>
  <c r="D1143" i="15" s="1"/>
  <c r="AA1642" i="12"/>
  <c r="H1642" i="12"/>
  <c r="E2502" i="14"/>
  <c r="AB2735" i="12"/>
  <c r="C2502" i="14" s="1"/>
  <c r="C2502" i="15" s="1"/>
  <c r="N2502" i="14"/>
  <c r="Z1469" i="12"/>
  <c r="P1469" i="12"/>
  <c r="AC1469" i="12" s="1"/>
  <c r="K1310" i="14" s="1"/>
  <c r="D1310" i="15" s="1"/>
  <c r="F1470" i="12"/>
  <c r="H2268" i="12"/>
  <c r="AA2268" i="12"/>
  <c r="N2054" i="14"/>
  <c r="E2054" i="14"/>
  <c r="D2330" i="14"/>
  <c r="E2556" i="12"/>
  <c r="E2798" i="12"/>
  <c r="Y2797" i="12"/>
  <c r="D2331" i="14"/>
  <c r="G2328" i="12"/>
  <c r="AA1858" i="12" l="1"/>
  <c r="H1858" i="12"/>
  <c r="N1672" i="14"/>
  <c r="AB1857" i="12"/>
  <c r="C1672" i="14" s="1"/>
  <c r="C1672" i="15" s="1"/>
  <c r="E1672" i="14"/>
  <c r="I1850" i="14"/>
  <c r="H1850" i="14"/>
  <c r="F1851" i="14"/>
  <c r="P2051" i="12"/>
  <c r="AC2051" i="12" s="1"/>
  <c r="K1851" i="14" s="1"/>
  <c r="D1851" i="15" s="1"/>
  <c r="F2052" i="12"/>
  <c r="Z2051" i="12"/>
  <c r="H2054" i="14"/>
  <c r="I2054" i="14"/>
  <c r="H2502" i="14"/>
  <c r="I2502" i="14"/>
  <c r="AB1291" i="12"/>
  <c r="Z1292" i="12"/>
  <c r="H1473" i="14"/>
  <c r="I1473" i="14"/>
  <c r="C1473" i="14"/>
  <c r="G1143" i="14"/>
  <c r="G1037" i="14"/>
  <c r="G993" i="14"/>
  <c r="G1055" i="14"/>
  <c r="G1001" i="14"/>
  <c r="G1067" i="14"/>
  <c r="G1021" i="14"/>
  <c r="G1086" i="14"/>
  <c r="G1025" i="14"/>
  <c r="G1089" i="14"/>
  <c r="G1045" i="14"/>
  <c r="G991" i="14"/>
  <c r="G1056" i="14"/>
  <c r="G1008" i="14"/>
  <c r="G1074" i="14"/>
  <c r="G995" i="14"/>
  <c r="G1062" i="14"/>
  <c r="G1016" i="14"/>
  <c r="G1080" i="14"/>
  <c r="G1026" i="14"/>
  <c r="G1091" i="14"/>
  <c r="G1046" i="14"/>
  <c r="G1048" i="14"/>
  <c r="G1004" i="14"/>
  <c r="G1068" i="14"/>
  <c r="G1015" i="14"/>
  <c r="G1079" i="14"/>
  <c r="G1036" i="14"/>
  <c r="G1097" i="14"/>
  <c r="G988" i="14"/>
  <c r="G1053" i="14"/>
  <c r="G1011" i="14"/>
  <c r="G1071" i="14"/>
  <c r="G1019" i="14"/>
  <c r="G1083" i="14"/>
  <c r="G1038" i="14"/>
  <c r="G1099" i="14"/>
  <c r="G1041" i="14"/>
  <c r="G998" i="14"/>
  <c r="G1059" i="14"/>
  <c r="G1007" i="14"/>
  <c r="G1072" i="14"/>
  <c r="G1027" i="14"/>
  <c r="G1090" i="14"/>
  <c r="G1012" i="14"/>
  <c r="G1077" i="14"/>
  <c r="G1031" i="14"/>
  <c r="G1096" i="14"/>
  <c r="G1042" i="14"/>
  <c r="G997" i="14"/>
  <c r="G1061" i="14"/>
  <c r="G1003" i="14"/>
  <c r="G1065" i="14"/>
  <c r="G1020" i="14"/>
  <c r="G1084" i="14"/>
  <c r="G1032" i="14"/>
  <c r="G1098" i="14"/>
  <c r="G1049" i="14"/>
  <c r="G1006" i="14"/>
  <c r="G1070" i="14"/>
  <c r="G1024" i="14"/>
  <c r="G1088" i="14"/>
  <c r="G1034" i="14"/>
  <c r="G989" i="14"/>
  <c r="G1054" i="14"/>
  <c r="G992" i="14"/>
  <c r="G1057" i="14"/>
  <c r="G1013" i="14"/>
  <c r="G1075" i="14"/>
  <c r="G1022" i="14"/>
  <c r="G1087" i="14"/>
  <c r="G1044" i="14"/>
  <c r="G1029" i="14"/>
  <c r="G1093" i="14"/>
  <c r="G1050" i="14"/>
  <c r="G1000" i="14"/>
  <c r="G1060" i="14"/>
  <c r="G1014" i="14"/>
  <c r="G1078" i="14"/>
  <c r="G1018" i="14"/>
  <c r="H41" i="20" s="1"/>
  <c r="G1081" i="14"/>
  <c r="G1035" i="14"/>
  <c r="G1095" i="14"/>
  <c r="G1047" i="14"/>
  <c r="G999" i="14"/>
  <c r="G1066" i="14"/>
  <c r="G1023" i="14"/>
  <c r="G1085" i="14"/>
  <c r="G1040" i="14"/>
  <c r="F1144" i="14"/>
  <c r="D8" i="16" s="1"/>
  <c r="G1051" i="14"/>
  <c r="G1005" i="14"/>
  <c r="G1069" i="14"/>
  <c r="G1009" i="14"/>
  <c r="G1073" i="14"/>
  <c r="G1028" i="14"/>
  <c r="G1092" i="14"/>
  <c r="G1039" i="14"/>
  <c r="G994" i="14"/>
  <c r="G1058" i="14"/>
  <c r="G1043" i="14"/>
  <c r="G1002" i="14"/>
  <c r="G1064" i="14"/>
  <c r="G1010" i="14"/>
  <c r="G1076" i="14"/>
  <c r="G1030" i="14"/>
  <c r="G1094" i="14"/>
  <c r="G1033" i="14"/>
  <c r="G990" i="14"/>
  <c r="G1052" i="14"/>
  <c r="G996" i="14"/>
  <c r="G1063" i="14"/>
  <c r="G1017" i="14"/>
  <c r="G1082" i="14"/>
  <c r="G1100" i="14"/>
  <c r="G1102" i="14"/>
  <c r="G1101" i="14"/>
  <c r="G1103" i="14"/>
  <c r="G1104" i="14"/>
  <c r="G1105" i="14"/>
  <c r="G1106" i="14"/>
  <c r="G1107" i="14"/>
  <c r="G1108" i="14"/>
  <c r="G1110" i="14"/>
  <c r="G1109" i="14"/>
  <c r="G1111" i="14"/>
  <c r="G1112" i="14"/>
  <c r="G1113" i="14"/>
  <c r="G1114" i="14"/>
  <c r="G1116" i="14"/>
  <c r="G1115" i="14"/>
  <c r="G1117" i="14"/>
  <c r="G1118" i="14"/>
  <c r="G1119" i="14"/>
  <c r="G1121" i="14"/>
  <c r="G1120" i="14"/>
  <c r="G1122" i="14"/>
  <c r="G1123" i="14"/>
  <c r="G1124" i="14"/>
  <c r="G1125" i="14"/>
  <c r="G1127" i="14"/>
  <c r="G1126" i="14"/>
  <c r="G1128" i="14"/>
  <c r="G1129" i="14"/>
  <c r="G1130" i="14"/>
  <c r="G1131" i="14"/>
  <c r="G1132" i="14"/>
  <c r="G1133" i="14"/>
  <c r="G1134" i="14"/>
  <c r="G1135" i="14"/>
  <c r="G1136" i="14"/>
  <c r="G1141" i="14"/>
  <c r="G1137" i="14"/>
  <c r="G1138" i="14"/>
  <c r="G1142" i="14"/>
  <c r="G1139" i="14"/>
  <c r="G1140" i="14"/>
  <c r="H2271" i="14"/>
  <c r="I2271" i="14"/>
  <c r="H1470" i="12"/>
  <c r="AA1470" i="12"/>
  <c r="AB1469" i="12"/>
  <c r="C1310" i="14" s="1"/>
  <c r="C1310" i="15" s="1"/>
  <c r="E1310" i="14"/>
  <c r="N1310" i="14"/>
  <c r="F1643" i="12"/>
  <c r="Z1642" i="12"/>
  <c r="AB1642" i="12" s="1"/>
  <c r="P1642" i="12"/>
  <c r="AC1642" i="12" s="1"/>
  <c r="K1474" i="14" s="1"/>
  <c r="D1474" i="15" s="1"/>
  <c r="F2737" i="12"/>
  <c r="Z2736" i="12"/>
  <c r="AB2736" i="12" s="1"/>
  <c r="C2503" i="14" s="1"/>
  <c r="C2503" i="15" s="1"/>
  <c r="P2736" i="12"/>
  <c r="AC2736" i="12" s="1"/>
  <c r="K2503" i="14" s="1"/>
  <c r="D2503" i="15" s="1"/>
  <c r="F2272" i="14"/>
  <c r="F1474" i="14"/>
  <c r="N1143" i="14"/>
  <c r="N1144" i="14" s="1"/>
  <c r="D9" i="16" s="1"/>
  <c r="E1143" i="14"/>
  <c r="F2503" i="14"/>
  <c r="F2497" i="12"/>
  <c r="Z2496" i="12"/>
  <c r="P2496" i="12"/>
  <c r="AC2496" i="12" s="1"/>
  <c r="K2272" i="14" s="1"/>
  <c r="D2272" i="15" s="1"/>
  <c r="Z2268" i="12"/>
  <c r="AB2268" i="12" s="1"/>
  <c r="C2055" i="14" s="1"/>
  <c r="C2055" i="15" s="1"/>
  <c r="F2269" i="12"/>
  <c r="P2268" i="12"/>
  <c r="AC2268" i="12" s="1"/>
  <c r="K2055" i="14" s="1"/>
  <c r="D2055" i="15" s="1"/>
  <c r="F2055" i="14"/>
  <c r="G2798" i="12"/>
  <c r="Y2798" i="12" s="1"/>
  <c r="D2565" i="14" s="1"/>
  <c r="E2329" i="12"/>
  <c r="Y2328" i="12"/>
  <c r="D2564" i="14"/>
  <c r="G2556" i="12"/>
  <c r="H1672" i="14" l="1"/>
  <c r="I1672" i="14"/>
  <c r="F1673" i="14"/>
  <c r="F1859" i="12"/>
  <c r="AA1859" i="12" s="1"/>
  <c r="F1674" i="14" s="1"/>
  <c r="Z1858" i="12"/>
  <c r="P1858" i="12"/>
  <c r="AC1858" i="12" s="1"/>
  <c r="K1673" i="14" s="1"/>
  <c r="D1673" i="15" s="1"/>
  <c r="AA2052" i="12"/>
  <c r="F1852" i="14" s="1"/>
  <c r="H2052" i="12"/>
  <c r="E1851" i="14"/>
  <c r="N1851" i="14"/>
  <c r="AB2051" i="12"/>
  <c r="C1851" i="14" s="1"/>
  <c r="C1851" i="15" s="1"/>
  <c r="E2799" i="12"/>
  <c r="G2799" i="12" s="1"/>
  <c r="C1474" i="14"/>
  <c r="C1474" i="15" s="1"/>
  <c r="C1143" i="14"/>
  <c r="AB1292" i="12"/>
  <c r="D10" i="16"/>
  <c r="D19" i="16" s="1"/>
  <c r="E1144" i="14"/>
  <c r="H1143" i="14"/>
  <c r="I1143" i="14"/>
  <c r="H1310" i="14"/>
  <c r="I1310" i="14"/>
  <c r="C1473" i="15"/>
  <c r="E2272" i="14"/>
  <c r="N2272" i="14"/>
  <c r="H2737" i="12"/>
  <c r="AA2737" i="12"/>
  <c r="N1474" i="14"/>
  <c r="E1474" i="14"/>
  <c r="P1470" i="12"/>
  <c r="AC1470" i="12" s="1"/>
  <c r="K1311" i="14" s="1"/>
  <c r="D1311" i="15" s="1"/>
  <c r="F1471" i="12"/>
  <c r="Z1470" i="12"/>
  <c r="AB1470" i="12" s="1"/>
  <c r="C1311" i="14" s="1"/>
  <c r="C1311" i="15" s="1"/>
  <c r="AB2496" i="12"/>
  <c r="C2272" i="14" s="1"/>
  <c r="C2272" i="15" s="1"/>
  <c r="H2497" i="12"/>
  <c r="AA2497" i="12"/>
  <c r="N2503" i="14"/>
  <c r="E2503" i="14"/>
  <c r="H1643" i="12"/>
  <c r="AA1643" i="12"/>
  <c r="F1311" i="14"/>
  <c r="N2055" i="14"/>
  <c r="E2055" i="14"/>
  <c r="H2269" i="12"/>
  <c r="AA2269" i="12"/>
  <c r="G2329" i="12"/>
  <c r="Y2329" i="12" s="1"/>
  <c r="E2557" i="12"/>
  <c r="Y2556" i="12"/>
  <c r="D2115" i="14"/>
  <c r="E2330" i="12"/>
  <c r="G2330" i="12" s="1"/>
  <c r="Y2330" i="12" s="1"/>
  <c r="H1859" i="12" l="1"/>
  <c r="F1860" i="12" s="1"/>
  <c r="P1859" i="12"/>
  <c r="AC1859" i="12" s="1"/>
  <c r="K1674" i="14" s="1"/>
  <c r="D1674" i="15" s="1"/>
  <c r="E1673" i="14"/>
  <c r="N1673" i="14"/>
  <c r="AB1858" i="12"/>
  <c r="C1673" i="14" s="1"/>
  <c r="C1673" i="15" s="1"/>
  <c r="H1851" i="14"/>
  <c r="I1851" i="14"/>
  <c r="F2053" i="12"/>
  <c r="AA2053" i="12" s="1"/>
  <c r="P2052" i="12"/>
  <c r="AC2052" i="12" s="1"/>
  <c r="K1852" i="14" s="1"/>
  <c r="D1852" i="15" s="1"/>
  <c r="H2053" i="12"/>
  <c r="Z2052" i="12"/>
  <c r="Y2799" i="12"/>
  <c r="E2800" i="12"/>
  <c r="I2055" i="14"/>
  <c r="H2055" i="14"/>
  <c r="I2503" i="14"/>
  <c r="H2503" i="14"/>
  <c r="H1474" i="14"/>
  <c r="I1474" i="14"/>
  <c r="C1143" i="15"/>
  <c r="C1144" i="14"/>
  <c r="C1144" i="15" s="1"/>
  <c r="H2272" i="14"/>
  <c r="I2272" i="14"/>
  <c r="F1644" i="12"/>
  <c r="AA1644" i="12" s="1"/>
  <c r="F1476" i="14" s="1"/>
  <c r="P1643" i="12"/>
  <c r="AC1643" i="12" s="1"/>
  <c r="K1475" i="14" s="1"/>
  <c r="D1475" i="15" s="1"/>
  <c r="Z1643" i="12"/>
  <c r="H1644" i="12"/>
  <c r="P2497" i="12"/>
  <c r="AC2497" i="12" s="1"/>
  <c r="K2273" i="14" s="1"/>
  <c r="D2273" i="15" s="1"/>
  <c r="F2498" i="12"/>
  <c r="Z2497" i="12"/>
  <c r="N1311" i="14"/>
  <c r="E1311" i="14"/>
  <c r="F2738" i="12"/>
  <c r="Z2737" i="12"/>
  <c r="P2737" i="12"/>
  <c r="AC2737" i="12" s="1"/>
  <c r="K2504" i="14" s="1"/>
  <c r="D2504" i="15" s="1"/>
  <c r="F1475" i="14"/>
  <c r="AB1643" i="12"/>
  <c r="AB2497" i="12"/>
  <c r="C2273" i="14" s="1"/>
  <c r="C2273" i="15" s="1"/>
  <c r="F2273" i="14"/>
  <c r="AA1471" i="12"/>
  <c r="F1312" i="14" s="1"/>
  <c r="H1471" i="12"/>
  <c r="AB2737" i="12"/>
  <c r="C2504" i="14" s="1"/>
  <c r="C2504" i="15" s="1"/>
  <c r="F2504" i="14"/>
  <c r="F2056" i="14"/>
  <c r="G2800" i="12"/>
  <c r="Y2800" i="12" s="1"/>
  <c r="D2567" i="14" s="1"/>
  <c r="F2270" i="12"/>
  <c r="P2269" i="12"/>
  <c r="AC2269" i="12" s="1"/>
  <c r="K2056" i="14" s="1"/>
  <c r="D2056" i="15" s="1"/>
  <c r="Z2269" i="12"/>
  <c r="G2557" i="12"/>
  <c r="E2558" i="12" s="1"/>
  <c r="G2558" i="12" s="1"/>
  <c r="Y2558" i="12" s="1"/>
  <c r="D2117" i="14"/>
  <c r="D2116" i="14"/>
  <c r="D2566" i="14"/>
  <c r="E2801" i="12"/>
  <c r="E2331" i="12"/>
  <c r="G2331" i="12" s="1"/>
  <c r="Y2331" i="12" s="1"/>
  <c r="D2332" i="14"/>
  <c r="Z1859" i="12" l="1"/>
  <c r="E1674" i="14" s="1"/>
  <c r="AB1859" i="12"/>
  <c r="C1674" i="14" s="1"/>
  <c r="C1674" i="15" s="1"/>
  <c r="N1674" i="14"/>
  <c r="H1860" i="12"/>
  <c r="AA1860" i="12"/>
  <c r="F1675" i="14" s="1"/>
  <c r="I1673" i="14"/>
  <c r="H1673" i="14"/>
  <c r="Y2557" i="12"/>
  <c r="Z2053" i="12"/>
  <c r="AB2053" i="12" s="1"/>
  <c r="C1853" i="14" s="1"/>
  <c r="C1853" i="15" s="1"/>
  <c r="P2053" i="12"/>
  <c r="AC2053" i="12" s="1"/>
  <c r="K1853" i="14" s="1"/>
  <c r="D1853" i="15" s="1"/>
  <c r="F2054" i="12"/>
  <c r="F1853" i="14"/>
  <c r="AB2052" i="12"/>
  <c r="C1852" i="14" s="1"/>
  <c r="C1852" i="15" s="1"/>
  <c r="N1852" i="14"/>
  <c r="E1852" i="14"/>
  <c r="H1311" i="14"/>
  <c r="I1311" i="14"/>
  <c r="C1475" i="14"/>
  <c r="N2504" i="14"/>
  <c r="E2504" i="14"/>
  <c r="E2273" i="14"/>
  <c r="N2273" i="14"/>
  <c r="N1475" i="14"/>
  <c r="E1475" i="14"/>
  <c r="Z1471" i="12"/>
  <c r="P1471" i="12"/>
  <c r="AC1471" i="12" s="1"/>
  <c r="K1312" i="14" s="1"/>
  <c r="D1312" i="15" s="1"/>
  <c r="F1472" i="12"/>
  <c r="H2738" i="12"/>
  <c r="AA2738" i="12"/>
  <c r="F2505" i="14" s="1"/>
  <c r="H2498" i="12"/>
  <c r="AA2498" i="12"/>
  <c r="Z1644" i="12"/>
  <c r="F1645" i="12"/>
  <c r="AA1645" i="12" s="1"/>
  <c r="F1477" i="14" s="1"/>
  <c r="P1644" i="12"/>
  <c r="AC1644" i="12" s="1"/>
  <c r="K1476" i="14" s="1"/>
  <c r="D1476" i="15" s="1"/>
  <c r="N2056" i="14"/>
  <c r="E2056" i="14"/>
  <c r="H2270" i="12"/>
  <c r="AA2270" i="12"/>
  <c r="AB2269" i="12"/>
  <c r="C2056" i="14" s="1"/>
  <c r="C2056" i="15" s="1"/>
  <c r="G2801" i="12"/>
  <c r="Y2801" i="12" s="1"/>
  <c r="D2568" i="14" s="1"/>
  <c r="D2118" i="14"/>
  <c r="D2119" i="14" s="1"/>
  <c r="Y2332" i="12"/>
  <c r="E2332" i="12"/>
  <c r="E2559" i="12"/>
  <c r="D2333" i="14"/>
  <c r="E2802" i="12"/>
  <c r="D2334" i="14"/>
  <c r="H1674" i="14" l="1"/>
  <c r="I1674" i="14"/>
  <c r="F1861" i="12"/>
  <c r="Z1860" i="12"/>
  <c r="P1860" i="12"/>
  <c r="AC1860" i="12" s="1"/>
  <c r="K1675" i="14" s="1"/>
  <c r="D1675" i="15" s="1"/>
  <c r="AA2054" i="12"/>
  <c r="F1854" i="14" s="1"/>
  <c r="H2054" i="12"/>
  <c r="E1853" i="14"/>
  <c r="H1853" i="14" s="1"/>
  <c r="N1853" i="14"/>
  <c r="H1852" i="14"/>
  <c r="I1852" i="14"/>
  <c r="H1645" i="12"/>
  <c r="P1645" i="12" s="1"/>
  <c r="AC1645" i="12" s="1"/>
  <c r="K1477" i="14" s="1"/>
  <c r="D1477" i="15" s="1"/>
  <c r="I1475" i="14"/>
  <c r="H1475" i="14"/>
  <c r="H2504" i="14"/>
  <c r="I2504" i="14"/>
  <c r="H2056" i="14"/>
  <c r="I2056" i="14"/>
  <c r="H2273" i="14"/>
  <c r="I2273" i="14"/>
  <c r="C1475" i="15"/>
  <c r="F2274" i="14"/>
  <c r="AA1472" i="12"/>
  <c r="F1313" i="14" s="1"/>
  <c r="H1472" i="12"/>
  <c r="E1312" i="14"/>
  <c r="N1312" i="14"/>
  <c r="AB1471" i="12"/>
  <c r="C1312" i="14" s="1"/>
  <c r="C1312" i="15" s="1"/>
  <c r="Z1645" i="12"/>
  <c r="E1476" i="14"/>
  <c r="N1476" i="14"/>
  <c r="AB1644" i="12"/>
  <c r="P2498" i="12"/>
  <c r="AC2498" i="12" s="1"/>
  <c r="K2274" i="14" s="1"/>
  <c r="D2274" i="15" s="1"/>
  <c r="F2499" i="12"/>
  <c r="Z2498" i="12"/>
  <c r="F2739" i="12"/>
  <c r="Z2738" i="12"/>
  <c r="P2738" i="12"/>
  <c r="AC2738" i="12" s="1"/>
  <c r="K2505" i="14" s="1"/>
  <c r="D2505" i="15" s="1"/>
  <c r="F2057" i="14"/>
  <c r="F2271" i="12"/>
  <c r="P2270" i="12"/>
  <c r="AC2270" i="12" s="1"/>
  <c r="K2057" i="14" s="1"/>
  <c r="D2057" i="15" s="1"/>
  <c r="Z2270" i="12"/>
  <c r="G2802" i="12"/>
  <c r="G2559" i="12"/>
  <c r="F1646" i="12" l="1"/>
  <c r="I1853" i="14"/>
  <c r="AA1861" i="12"/>
  <c r="H1861" i="12"/>
  <c r="N1675" i="14"/>
  <c r="E1675" i="14"/>
  <c r="AB1860" i="12"/>
  <c r="C1675" i="14" s="1"/>
  <c r="C1675" i="15" s="1"/>
  <c r="F2055" i="12"/>
  <c r="Z2054" i="12"/>
  <c r="P2054" i="12"/>
  <c r="AC2054" i="12" s="1"/>
  <c r="K1854" i="14" s="1"/>
  <c r="D1854" i="15" s="1"/>
  <c r="I1312" i="14"/>
  <c r="H1312" i="14"/>
  <c r="C1476" i="14"/>
  <c r="H1476" i="14"/>
  <c r="I1476" i="14"/>
  <c r="N2505" i="14"/>
  <c r="E2505" i="14"/>
  <c r="AB2738" i="12"/>
  <c r="C2505" i="14" s="1"/>
  <c r="C2505" i="15" s="1"/>
  <c r="N2274" i="14"/>
  <c r="E2274" i="14"/>
  <c r="H1646" i="12"/>
  <c r="AA1646" i="12"/>
  <c r="AB1645" i="12"/>
  <c r="C1477" i="14" s="1"/>
  <c r="C1477" i="15" s="1"/>
  <c r="N1477" i="14"/>
  <c r="E1477" i="14"/>
  <c r="AB2498" i="12"/>
  <c r="C2274" i="14" s="1"/>
  <c r="C2274" i="15" s="1"/>
  <c r="H2739" i="12"/>
  <c r="AA2739" i="12"/>
  <c r="H2499" i="12"/>
  <c r="AA2499" i="12"/>
  <c r="F2275" i="14" s="1"/>
  <c r="F1473" i="12"/>
  <c r="F1474" i="12" s="1"/>
  <c r="Z1472" i="12"/>
  <c r="P1472" i="12"/>
  <c r="AC1472" i="12" s="1"/>
  <c r="K1313" i="14" s="1"/>
  <c r="D1313" i="15" s="1"/>
  <c r="N2057" i="14"/>
  <c r="E2057" i="14"/>
  <c r="AB2270" i="12"/>
  <c r="C2057" i="14" s="1"/>
  <c r="C2057" i="15" s="1"/>
  <c r="H2271" i="12"/>
  <c r="AA2271" i="12"/>
  <c r="E2560" i="12"/>
  <c r="Y2559" i="12"/>
  <c r="E2803" i="12"/>
  <c r="Y2802" i="12"/>
  <c r="F1676" i="14" l="1"/>
  <c r="H1675" i="14"/>
  <c r="I1675" i="14"/>
  <c r="F1862" i="12"/>
  <c r="AA1862" i="12" s="1"/>
  <c r="F1677" i="14" s="1"/>
  <c r="P1861" i="12"/>
  <c r="AC1861" i="12" s="1"/>
  <c r="K1676" i="14" s="1"/>
  <c r="D1676" i="15" s="1"/>
  <c r="Z1861" i="12"/>
  <c r="E1854" i="14"/>
  <c r="N1854" i="14"/>
  <c r="AB2054" i="12"/>
  <c r="C1854" i="14" s="1"/>
  <c r="C1854" i="15" s="1"/>
  <c r="AA2055" i="12"/>
  <c r="H2055" i="12"/>
  <c r="I2057" i="14"/>
  <c r="H2057" i="14"/>
  <c r="I1477" i="14"/>
  <c r="H1477" i="14"/>
  <c r="I2505" i="14"/>
  <c r="H2505" i="14"/>
  <c r="C1476" i="15"/>
  <c r="I2274" i="14"/>
  <c r="H2274" i="14"/>
  <c r="AB1472" i="12"/>
  <c r="C1313" i="14" s="1"/>
  <c r="C1313" i="15" s="1"/>
  <c r="E1313" i="14"/>
  <c r="N1313" i="14"/>
  <c r="F2506" i="14"/>
  <c r="F1478" i="14"/>
  <c r="H1473" i="12"/>
  <c r="AA1473" i="12"/>
  <c r="AA1474" i="12" s="1"/>
  <c r="P2499" i="12"/>
  <c r="AC2499" i="12" s="1"/>
  <c r="K2275" i="14" s="1"/>
  <c r="D2275" i="15" s="1"/>
  <c r="F2500" i="12"/>
  <c r="AA2500" i="12" s="1"/>
  <c r="F2276" i="14" s="1"/>
  <c r="Z2499" i="12"/>
  <c r="F2740" i="12"/>
  <c r="Z2739" i="12"/>
  <c r="P2739" i="12"/>
  <c r="AC2739" i="12" s="1"/>
  <c r="K2506" i="14" s="1"/>
  <c r="D2506" i="15" s="1"/>
  <c r="F1647" i="12"/>
  <c r="Z1646" i="12"/>
  <c r="P1646" i="12"/>
  <c r="AC1646" i="12" s="1"/>
  <c r="K1478" i="14" s="1"/>
  <c r="D1478" i="15" s="1"/>
  <c r="F2272" i="12"/>
  <c r="P2271" i="12"/>
  <c r="AC2271" i="12" s="1"/>
  <c r="K2058" i="14" s="1"/>
  <c r="D2058" i="15" s="1"/>
  <c r="Z2271" i="12"/>
  <c r="AB2271" i="12" s="1"/>
  <c r="F2058" i="14"/>
  <c r="G2560" i="12"/>
  <c r="Y2560" i="12" s="1"/>
  <c r="D2336" i="14" s="1"/>
  <c r="D2569" i="14"/>
  <c r="D2335" i="14"/>
  <c r="G2803" i="12"/>
  <c r="H1862" i="12" l="1"/>
  <c r="E1676" i="14"/>
  <c r="N1676" i="14"/>
  <c r="Z1862" i="12"/>
  <c r="P1862" i="12"/>
  <c r="AC1862" i="12" s="1"/>
  <c r="K1677" i="14" s="1"/>
  <c r="D1677" i="15" s="1"/>
  <c r="F1863" i="12"/>
  <c r="AB1861" i="12"/>
  <c r="C1676" i="14" s="1"/>
  <c r="C1676" i="15" s="1"/>
  <c r="F1855" i="14"/>
  <c r="I1854" i="14"/>
  <c r="H1854" i="14"/>
  <c r="F2056" i="12"/>
  <c r="Z2055" i="12"/>
  <c r="P2055" i="12"/>
  <c r="AC2055" i="12" s="1"/>
  <c r="K1855" i="14" s="1"/>
  <c r="D1855" i="15" s="1"/>
  <c r="E2561" i="12"/>
  <c r="G2561" i="12" s="1"/>
  <c r="E2562" i="12" s="1"/>
  <c r="C2058" i="14"/>
  <c r="I1313" i="14"/>
  <c r="H1313" i="14"/>
  <c r="H1647" i="12"/>
  <c r="AA1647" i="12"/>
  <c r="F1479" i="14" s="1"/>
  <c r="N2506" i="14"/>
  <c r="E2506" i="14"/>
  <c r="E2275" i="14"/>
  <c r="AB2499" i="12"/>
  <c r="C2275" i="14" s="1"/>
  <c r="C2275" i="15" s="1"/>
  <c r="N2275" i="14"/>
  <c r="P1473" i="12"/>
  <c r="AC1473" i="12" s="1"/>
  <c r="K1314" i="14" s="1"/>
  <c r="D1314" i="15" s="1"/>
  <c r="Z1473" i="12"/>
  <c r="Z1474" i="12" s="1"/>
  <c r="AB2739" i="12"/>
  <c r="C2506" i="14" s="1"/>
  <c r="C2506" i="15" s="1"/>
  <c r="H2500" i="12"/>
  <c r="E1478" i="14"/>
  <c r="N1478" i="14"/>
  <c r="AA2740" i="12"/>
  <c r="H2740" i="12"/>
  <c r="F1314" i="14"/>
  <c r="AB1473" i="12"/>
  <c r="AB1646" i="12"/>
  <c r="C1478" i="14" s="1"/>
  <c r="N2058" i="14"/>
  <c r="E2058" i="14"/>
  <c r="H2272" i="12"/>
  <c r="AA2272" i="12"/>
  <c r="E2804" i="12"/>
  <c r="Y2803" i="12"/>
  <c r="H1863" i="12" l="1"/>
  <c r="AA1863" i="12"/>
  <c r="F1678" i="14" s="1"/>
  <c r="AB1862" i="12"/>
  <c r="C1677" i="14" s="1"/>
  <c r="C1677" i="15" s="1"/>
  <c r="E1677" i="14"/>
  <c r="N1677" i="14"/>
  <c r="I1676" i="14"/>
  <c r="H1676" i="14"/>
  <c r="AA2056" i="12"/>
  <c r="F1856" i="14" s="1"/>
  <c r="H2056" i="12"/>
  <c r="E1855" i="14"/>
  <c r="N1855" i="14"/>
  <c r="AB2055" i="12"/>
  <c r="C1855" i="14" s="1"/>
  <c r="C1855" i="15" s="1"/>
  <c r="Y2561" i="12"/>
  <c r="I2058" i="14"/>
  <c r="H2058" i="14"/>
  <c r="C1478" i="15"/>
  <c r="C1314" i="14"/>
  <c r="AB1474" i="12"/>
  <c r="I2275" i="14"/>
  <c r="H2275" i="14"/>
  <c r="C2058" i="15"/>
  <c r="G1314" i="14"/>
  <c r="G1232" i="14"/>
  <c r="G1252" i="14"/>
  <c r="G1253" i="14"/>
  <c r="G1239" i="14"/>
  <c r="G1231" i="14"/>
  <c r="G1233" i="14"/>
  <c r="G1218" i="14"/>
  <c r="G1219" i="14"/>
  <c r="G1255" i="14"/>
  <c r="G1250" i="14"/>
  <c r="F1315" i="14"/>
  <c r="E8" i="16" s="1"/>
  <c r="G1150" i="14"/>
  <c r="G1257" i="14"/>
  <c r="G1256" i="14"/>
  <c r="G1243" i="14"/>
  <c r="G1242" i="14"/>
  <c r="G1176" i="14"/>
  <c r="G1177" i="14"/>
  <c r="H42" i="20" s="1"/>
  <c r="G1162" i="14"/>
  <c r="G1164" i="14"/>
  <c r="G1215" i="14"/>
  <c r="G1236" i="14"/>
  <c r="G1237" i="14"/>
  <c r="G1221" i="14"/>
  <c r="G1216" i="14"/>
  <c r="G1217" i="14"/>
  <c r="G1202" i="14"/>
  <c r="G1259" i="14"/>
  <c r="G1245" i="14"/>
  <c r="G1263" i="14"/>
  <c r="G1266" i="14"/>
  <c r="G1155" i="14"/>
  <c r="G1158" i="14"/>
  <c r="G1264" i="14"/>
  <c r="G1265" i="14"/>
  <c r="G1254" i="14"/>
  <c r="G1251" i="14"/>
  <c r="G1159" i="14"/>
  <c r="G1156" i="14"/>
  <c r="G1179" i="14"/>
  <c r="G1182" i="14"/>
  <c r="G1273" i="14"/>
  <c r="G1160" i="14"/>
  <c r="G1161" i="14"/>
  <c r="G1149" i="14"/>
  <c r="G1147" i="14"/>
  <c r="G1208" i="14"/>
  <c r="G1196" i="14"/>
  <c r="G1193" i="14"/>
  <c r="G1185" i="14"/>
  <c r="G1204" i="14"/>
  <c r="G1206" i="14"/>
  <c r="G1191" i="14"/>
  <c r="G1183" i="14"/>
  <c r="G1184" i="14"/>
  <c r="G1169" i="14"/>
  <c r="G1170" i="14"/>
  <c r="G1205" i="14"/>
  <c r="G1166" i="14"/>
  <c r="G1163" i="14"/>
  <c r="G1272" i="14"/>
  <c r="G1268" i="14"/>
  <c r="G1175" i="14"/>
  <c r="G1197" i="14"/>
  <c r="G1275" i="14"/>
  <c r="G1277" i="14"/>
  <c r="G1278" i="14"/>
  <c r="G1281" i="14"/>
  <c r="G1283" i="14"/>
  <c r="G1284" i="14"/>
  <c r="G1287" i="14"/>
  <c r="G1288" i="14"/>
  <c r="G1292" i="14"/>
  <c r="G1291" i="14"/>
  <c r="G1294" i="14"/>
  <c r="G1297" i="14"/>
  <c r="G1299" i="14"/>
  <c r="G1301" i="14"/>
  <c r="G1302" i="14"/>
  <c r="G1305" i="14"/>
  <c r="G1307" i="14"/>
  <c r="G1308" i="14"/>
  <c r="G1311" i="14"/>
  <c r="G1312" i="14"/>
  <c r="G1165" i="14"/>
  <c r="G1167" i="14"/>
  <c r="G1188" i="14"/>
  <c r="G1189" i="14"/>
  <c r="G1174" i="14"/>
  <c r="G1168" i="14"/>
  <c r="G1171" i="14"/>
  <c r="G1153" i="14"/>
  <c r="G1157" i="14"/>
  <c r="G1190" i="14"/>
  <c r="G1213" i="14"/>
  <c r="G1212" i="14"/>
  <c r="G1199" i="14"/>
  <c r="G1194" i="14"/>
  <c r="G1192" i="14"/>
  <c r="G1178" i="14"/>
  <c r="G1180" i="14"/>
  <c r="G1241" i="14"/>
  <c r="G1227" i="14"/>
  <c r="G1226" i="14"/>
  <c r="G1151" i="14"/>
  <c r="G1148" i="14"/>
  <c r="G1172" i="14"/>
  <c r="G1173" i="14"/>
  <c r="G1258" i="14"/>
  <c r="G1154" i="14"/>
  <c r="G1152" i="14"/>
  <c r="G1203" i="14"/>
  <c r="G1195" i="14"/>
  <c r="G1181" i="14"/>
  <c r="G1198" i="14"/>
  <c r="G1220" i="14"/>
  <c r="G1222" i="14"/>
  <c r="G1207" i="14"/>
  <c r="G1200" i="14"/>
  <c r="G1201" i="14"/>
  <c r="G1186" i="14"/>
  <c r="G1187" i="14"/>
  <c r="G1223" i="14"/>
  <c r="G1244" i="14"/>
  <c r="G1246" i="14"/>
  <c r="G1229" i="14"/>
  <c r="G1225" i="14"/>
  <c r="G1224" i="14"/>
  <c r="G1211" i="14"/>
  <c r="G1210" i="14"/>
  <c r="G1274" i="14"/>
  <c r="G1269" i="14"/>
  <c r="G1260" i="14"/>
  <c r="G1248" i="14"/>
  <c r="G1267" i="14"/>
  <c r="G1270" i="14"/>
  <c r="G1262" i="14"/>
  <c r="G1247" i="14"/>
  <c r="G1249" i="14"/>
  <c r="G1235" i="14"/>
  <c r="G1234" i="14"/>
  <c r="G1271" i="14"/>
  <c r="G1228" i="14"/>
  <c r="G1230" i="14"/>
  <c r="G1214" i="14"/>
  <c r="G1209" i="14"/>
  <c r="G1238" i="14"/>
  <c r="G1261" i="14"/>
  <c r="G1240" i="14"/>
  <c r="G1276" i="14"/>
  <c r="G1279" i="14"/>
  <c r="G1280" i="14"/>
  <c r="G1282" i="14"/>
  <c r="G1286" i="14"/>
  <c r="G1285" i="14"/>
  <c r="G1290" i="14"/>
  <c r="G1289" i="14"/>
  <c r="G1293" i="14"/>
  <c r="G1295" i="14"/>
  <c r="G1296" i="14"/>
  <c r="G1298" i="14"/>
  <c r="G1300" i="14"/>
  <c r="G1304" i="14"/>
  <c r="G1303" i="14"/>
  <c r="G1306" i="14"/>
  <c r="G1309" i="14"/>
  <c r="G1310" i="14"/>
  <c r="G1313" i="14"/>
  <c r="H1478" i="14"/>
  <c r="I1478" i="14"/>
  <c r="I2506" i="14"/>
  <c r="H2506" i="14"/>
  <c r="P2740" i="12"/>
  <c r="AC2740" i="12" s="1"/>
  <c r="K2507" i="14" s="1"/>
  <c r="D2507" i="15" s="1"/>
  <c r="F2741" i="12"/>
  <c r="Z2740" i="12"/>
  <c r="AB2740" i="12" s="1"/>
  <c r="C2507" i="14" s="1"/>
  <c r="C2507" i="15" s="1"/>
  <c r="Z2500" i="12"/>
  <c r="P2500" i="12"/>
  <c r="AC2500" i="12" s="1"/>
  <c r="K2276" i="14" s="1"/>
  <c r="D2276" i="15" s="1"/>
  <c r="F2501" i="12"/>
  <c r="N1314" i="14"/>
  <c r="N1315" i="14" s="1"/>
  <c r="E9" i="16" s="1"/>
  <c r="E1314" i="14"/>
  <c r="P1647" i="12"/>
  <c r="AC1647" i="12" s="1"/>
  <c r="K1479" i="14" s="1"/>
  <c r="D1479" i="15" s="1"/>
  <c r="F1648" i="12"/>
  <c r="Z1647" i="12"/>
  <c r="F2507" i="14"/>
  <c r="Z2272" i="12"/>
  <c r="F2273" i="12"/>
  <c r="P2272" i="12"/>
  <c r="AC2272" i="12" s="1"/>
  <c r="K2059" i="14" s="1"/>
  <c r="D2059" i="15" s="1"/>
  <c r="F2059" i="14"/>
  <c r="AB2272" i="12"/>
  <c r="D2337" i="14"/>
  <c r="G2562" i="12"/>
  <c r="D2570" i="14"/>
  <c r="G2804" i="12"/>
  <c r="Z1863" i="12" l="1"/>
  <c r="P1863" i="12"/>
  <c r="AC1863" i="12" s="1"/>
  <c r="K1678" i="14" s="1"/>
  <c r="D1678" i="15" s="1"/>
  <c r="F1864" i="12"/>
  <c r="I1677" i="14"/>
  <c r="H1677" i="14"/>
  <c r="H1855" i="14"/>
  <c r="I1855" i="14"/>
  <c r="Z2056" i="12"/>
  <c r="P2056" i="12"/>
  <c r="AC2056" i="12" s="1"/>
  <c r="K1856" i="14" s="1"/>
  <c r="D1856" i="15" s="1"/>
  <c r="F2057" i="12"/>
  <c r="C2059" i="14"/>
  <c r="E1315" i="14"/>
  <c r="H1314" i="14"/>
  <c r="I1314" i="14"/>
  <c r="C1315" i="14"/>
  <c r="C1315" i="15" s="1"/>
  <c r="C1314" i="15"/>
  <c r="E10" i="16"/>
  <c r="E19" i="16" s="1"/>
  <c r="N1479" i="14"/>
  <c r="E1479" i="14"/>
  <c r="AB1647" i="12"/>
  <c r="C1479" i="14" s="1"/>
  <c r="C1479" i="15" s="1"/>
  <c r="E2507" i="14"/>
  <c r="N2507" i="14"/>
  <c r="H1648" i="12"/>
  <c r="AA1648" i="12"/>
  <c r="F1480" i="14" s="1"/>
  <c r="H2501" i="12"/>
  <c r="AA2501" i="12"/>
  <c r="AB2500" i="12"/>
  <c r="C2276" i="14" s="1"/>
  <c r="C2276" i="15" s="1"/>
  <c r="E2276" i="14"/>
  <c r="N2276" i="14"/>
  <c r="AA2741" i="12"/>
  <c r="F2508" i="14" s="1"/>
  <c r="H2741" i="12"/>
  <c r="H2273" i="12"/>
  <c r="AA2273" i="12"/>
  <c r="N2059" i="14"/>
  <c r="E2059" i="14"/>
  <c r="E2805" i="12"/>
  <c r="Y2804" i="12"/>
  <c r="E2563" i="12"/>
  <c r="Y2562" i="12"/>
  <c r="AA1864" i="12" l="1"/>
  <c r="H1864" i="12"/>
  <c r="E1678" i="14"/>
  <c r="N1678" i="14"/>
  <c r="AB1863" i="12"/>
  <c r="C1678" i="14" s="1"/>
  <c r="C1678" i="15" s="1"/>
  <c r="H2057" i="12"/>
  <c r="AA2057" i="12"/>
  <c r="F1857" i="14" s="1"/>
  <c r="AB2056" i="12"/>
  <c r="C1856" i="14" s="1"/>
  <c r="C1856" i="15" s="1"/>
  <c r="N1856" i="14"/>
  <c r="E1856" i="14"/>
  <c r="H2276" i="14"/>
  <c r="I2276" i="14"/>
  <c r="C2059" i="15"/>
  <c r="H2059" i="14"/>
  <c r="I2059" i="14"/>
  <c r="I2507" i="14"/>
  <c r="H2507" i="14"/>
  <c r="I1479" i="14"/>
  <c r="H1479" i="14"/>
  <c r="F2277" i="14"/>
  <c r="P2741" i="12"/>
  <c r="AC2741" i="12" s="1"/>
  <c r="K2508" i="14" s="1"/>
  <c r="D2508" i="15" s="1"/>
  <c r="F2742" i="12"/>
  <c r="Z2741" i="12"/>
  <c r="P2501" i="12"/>
  <c r="AC2501" i="12" s="1"/>
  <c r="K2277" i="14" s="1"/>
  <c r="D2277" i="15" s="1"/>
  <c r="F2502" i="12"/>
  <c r="Z2501" i="12"/>
  <c r="AB2501" i="12" s="1"/>
  <c r="C2277" i="14" s="1"/>
  <c r="C2277" i="15" s="1"/>
  <c r="F1649" i="12"/>
  <c r="Z1648" i="12"/>
  <c r="P1648" i="12"/>
  <c r="AC1648" i="12" s="1"/>
  <c r="K1480" i="14" s="1"/>
  <c r="D1480" i="15" s="1"/>
  <c r="F2060" i="14"/>
  <c r="F2274" i="12"/>
  <c r="P2273" i="12"/>
  <c r="AC2273" i="12" s="1"/>
  <c r="K2060" i="14" s="1"/>
  <c r="D2060" i="15" s="1"/>
  <c r="Z2273" i="12"/>
  <c r="G2563" i="12"/>
  <c r="E2564" i="12" s="1"/>
  <c r="G2805" i="12"/>
  <c r="D2338" i="14"/>
  <c r="D2571" i="14"/>
  <c r="H1678" i="14" l="1"/>
  <c r="I1678" i="14"/>
  <c r="F1679" i="14"/>
  <c r="P1864" i="12"/>
  <c r="AC1864" i="12" s="1"/>
  <c r="K1679" i="14" s="1"/>
  <c r="D1679" i="15" s="1"/>
  <c r="Z1864" i="12"/>
  <c r="F1865" i="12"/>
  <c r="AA1865" i="12" s="1"/>
  <c r="F1680" i="14" s="1"/>
  <c r="I1856" i="14"/>
  <c r="H1856" i="14"/>
  <c r="F2058" i="12"/>
  <c r="Z2057" i="12"/>
  <c r="P2057" i="12"/>
  <c r="AC2057" i="12" s="1"/>
  <c r="K1857" i="14" s="1"/>
  <c r="D1857" i="15" s="1"/>
  <c r="Y2563" i="12"/>
  <c r="AA1649" i="12"/>
  <c r="F1481" i="14" s="1"/>
  <c r="H1649" i="12"/>
  <c r="AA2502" i="12"/>
  <c r="F2278" i="14" s="1"/>
  <c r="H2502" i="12"/>
  <c r="N2508" i="14"/>
  <c r="AB2741" i="12"/>
  <c r="C2508" i="14" s="1"/>
  <c r="C2508" i="15" s="1"/>
  <c r="E2508" i="14"/>
  <c r="N1480" i="14"/>
  <c r="AB1648" i="12"/>
  <c r="C1480" i="14" s="1"/>
  <c r="C1480" i="15" s="1"/>
  <c r="E1480" i="14"/>
  <c r="N2277" i="14"/>
  <c r="E2277" i="14"/>
  <c r="AA2742" i="12"/>
  <c r="F2509" i="14" s="1"/>
  <c r="H2742" i="12"/>
  <c r="N2060" i="14"/>
  <c r="E2060" i="14"/>
  <c r="H2274" i="12"/>
  <c r="AA2274" i="12"/>
  <c r="AB2273" i="12"/>
  <c r="D2339" i="14"/>
  <c r="E2806" i="12"/>
  <c r="G2806" i="12" s="1"/>
  <c r="Y2805" i="12"/>
  <c r="G2564" i="12"/>
  <c r="H1865" i="12" l="1"/>
  <c r="F1866" i="12" s="1"/>
  <c r="AA1866" i="12" s="1"/>
  <c r="F1681" i="14" s="1"/>
  <c r="Z1865" i="12"/>
  <c r="P1865" i="12"/>
  <c r="AC1865" i="12" s="1"/>
  <c r="K1680" i="14" s="1"/>
  <c r="D1680" i="15" s="1"/>
  <c r="E1679" i="14"/>
  <c r="N1679" i="14"/>
  <c r="AB1864" i="12"/>
  <c r="C1679" i="14" s="1"/>
  <c r="C1679" i="15" s="1"/>
  <c r="AB2057" i="12"/>
  <c r="C1857" i="14" s="1"/>
  <c r="C1857" i="15" s="1"/>
  <c r="N1857" i="14"/>
  <c r="E1857" i="14"/>
  <c r="AA2058" i="12"/>
  <c r="H2058" i="12"/>
  <c r="I2060" i="14"/>
  <c r="H2060" i="14"/>
  <c r="I2277" i="14"/>
  <c r="H2277" i="14"/>
  <c r="I1480" i="14"/>
  <c r="H1480" i="14"/>
  <c r="C2060" i="14"/>
  <c r="I2508" i="14"/>
  <c r="H2508" i="14"/>
  <c r="F2743" i="12"/>
  <c r="Z2742" i="12"/>
  <c r="P2742" i="12"/>
  <c r="AC2742" i="12" s="1"/>
  <c r="K2509" i="14" s="1"/>
  <c r="D2509" i="15" s="1"/>
  <c r="P2502" i="12"/>
  <c r="AC2502" i="12" s="1"/>
  <c r="K2278" i="14" s="1"/>
  <c r="D2278" i="15" s="1"/>
  <c r="F2503" i="12"/>
  <c r="Z2502" i="12"/>
  <c r="F1650" i="12"/>
  <c r="Z1649" i="12"/>
  <c r="P1649" i="12"/>
  <c r="AC1649" i="12" s="1"/>
  <c r="K1481" i="14" s="1"/>
  <c r="D1481" i="15" s="1"/>
  <c r="F2275" i="12"/>
  <c r="P2274" i="12"/>
  <c r="AC2274" i="12" s="1"/>
  <c r="K2061" i="14" s="1"/>
  <c r="D2061" i="15" s="1"/>
  <c r="Z2274" i="12"/>
  <c r="AB2274" i="12" s="1"/>
  <c r="F2061" i="14"/>
  <c r="E2565" i="12"/>
  <c r="Y2564" i="12"/>
  <c r="E2807" i="12"/>
  <c r="D2572" i="14"/>
  <c r="Y2806" i="12"/>
  <c r="N1680" i="14" l="1"/>
  <c r="AB1865" i="12"/>
  <c r="C1680" i="14" s="1"/>
  <c r="C1680" i="15" s="1"/>
  <c r="E1680" i="14"/>
  <c r="I1680" i="14" s="1"/>
  <c r="H1866" i="12"/>
  <c r="H1679" i="14"/>
  <c r="I1679" i="14"/>
  <c r="F1858" i="14"/>
  <c r="I1857" i="14"/>
  <c r="H1857" i="14"/>
  <c r="P2058" i="12"/>
  <c r="AC2058" i="12" s="1"/>
  <c r="K1858" i="14" s="1"/>
  <c r="D1858" i="15" s="1"/>
  <c r="F2059" i="12"/>
  <c r="Z2058" i="12"/>
  <c r="C2061" i="14"/>
  <c r="C2061" i="15" s="1"/>
  <c r="C2060" i="15"/>
  <c r="H1650" i="12"/>
  <c r="AA1650" i="12"/>
  <c r="AA2503" i="12"/>
  <c r="H2503" i="12"/>
  <c r="H2743" i="12"/>
  <c r="AA2743" i="12"/>
  <c r="E1481" i="14"/>
  <c r="AB1649" i="12"/>
  <c r="C1481" i="14" s="1"/>
  <c r="C1481" i="15" s="1"/>
  <c r="N1481" i="14"/>
  <c r="E2278" i="14"/>
  <c r="N2278" i="14"/>
  <c r="AB2502" i="12"/>
  <c r="C2278" i="14" s="1"/>
  <c r="C2278" i="15" s="1"/>
  <c r="N2509" i="14"/>
  <c r="AB2742" i="12"/>
  <c r="C2509" i="14" s="1"/>
  <c r="C2509" i="15" s="1"/>
  <c r="E2509" i="14"/>
  <c r="H2275" i="12"/>
  <c r="AA2275" i="12"/>
  <c r="N2061" i="14"/>
  <c r="E2061" i="14"/>
  <c r="G2565" i="12"/>
  <c r="Y2565" i="12" s="1"/>
  <c r="D2341" i="14" s="1"/>
  <c r="D2340" i="14"/>
  <c r="G2807" i="12"/>
  <c r="D2573" i="14"/>
  <c r="H1680" i="14" l="1"/>
  <c r="F1867" i="12"/>
  <c r="AA1867" i="12" s="1"/>
  <c r="F1682" i="14" s="1"/>
  <c r="P1866" i="12"/>
  <c r="AC1866" i="12" s="1"/>
  <c r="K1681" i="14" s="1"/>
  <c r="D1681" i="15" s="1"/>
  <c r="H1867" i="12"/>
  <c r="Z1866" i="12"/>
  <c r="H2059" i="12"/>
  <c r="AA2059" i="12"/>
  <c r="F1859" i="14" s="1"/>
  <c r="N1858" i="14"/>
  <c r="E1858" i="14"/>
  <c r="AB2058" i="12"/>
  <c r="C1858" i="14" s="1"/>
  <c r="C1858" i="15" s="1"/>
  <c r="E2566" i="12"/>
  <c r="I2278" i="14"/>
  <c r="H2278" i="14"/>
  <c r="I2061" i="14"/>
  <c r="H2061" i="14"/>
  <c r="H2509" i="14"/>
  <c r="I2509" i="14"/>
  <c r="H1481" i="14"/>
  <c r="I1481" i="14"/>
  <c r="Z2743" i="12"/>
  <c r="AB2743" i="12" s="1"/>
  <c r="C2510" i="14" s="1"/>
  <c r="C2510" i="15" s="1"/>
  <c r="P2743" i="12"/>
  <c r="AC2743" i="12" s="1"/>
  <c r="K2510" i="14" s="1"/>
  <c r="D2510" i="15" s="1"/>
  <c r="F2744" i="12"/>
  <c r="F2279" i="14"/>
  <c r="P1650" i="12"/>
  <c r="AC1650" i="12" s="1"/>
  <c r="K1482" i="14" s="1"/>
  <c r="D1482" i="15" s="1"/>
  <c r="F1651" i="12"/>
  <c r="Z1650" i="12"/>
  <c r="AB1650" i="12" s="1"/>
  <c r="C1482" i="14" s="1"/>
  <c r="C1482" i="15" s="1"/>
  <c r="F2510" i="14"/>
  <c r="F2504" i="12"/>
  <c r="Z2503" i="12"/>
  <c r="AB2503" i="12" s="1"/>
  <c r="C2279" i="14" s="1"/>
  <c r="C2279" i="15" s="1"/>
  <c r="P2503" i="12"/>
  <c r="AC2503" i="12" s="1"/>
  <c r="K2279" i="14" s="1"/>
  <c r="D2279" i="15" s="1"/>
  <c r="F1482" i="14"/>
  <c r="F2062" i="14"/>
  <c r="F2276" i="12"/>
  <c r="AA2276" i="12" s="1"/>
  <c r="P2275" i="12"/>
  <c r="AC2275" i="12" s="1"/>
  <c r="K2062" i="14" s="1"/>
  <c r="D2062" i="15" s="1"/>
  <c r="Z2275" i="12"/>
  <c r="G2566" i="12"/>
  <c r="Y2566" i="12" s="1"/>
  <c r="D2342" i="14" s="1"/>
  <c r="E2808" i="12"/>
  <c r="Y2807" i="12"/>
  <c r="E1681" i="14" l="1"/>
  <c r="N1681" i="14"/>
  <c r="AB1866" i="12"/>
  <c r="C1681" i="14" s="1"/>
  <c r="C1681" i="15" s="1"/>
  <c r="F1868" i="12"/>
  <c r="Z1867" i="12"/>
  <c r="P1867" i="12"/>
  <c r="AC1867" i="12" s="1"/>
  <c r="K1682" i="14" s="1"/>
  <c r="D1682" i="15" s="1"/>
  <c r="E2567" i="12"/>
  <c r="G2567" i="12" s="1"/>
  <c r="I1858" i="14"/>
  <c r="H1858" i="14"/>
  <c r="Z2059" i="12"/>
  <c r="P2059" i="12"/>
  <c r="AC2059" i="12" s="1"/>
  <c r="K1859" i="14" s="1"/>
  <c r="D1859" i="15" s="1"/>
  <c r="F2060" i="12"/>
  <c r="H2504" i="12"/>
  <c r="AA2504" i="12"/>
  <c r="AA1651" i="12"/>
  <c r="F1483" i="14" s="1"/>
  <c r="H1651" i="12"/>
  <c r="H2744" i="12"/>
  <c r="AA2744" i="12"/>
  <c r="E2510" i="14"/>
  <c r="N2510" i="14"/>
  <c r="H2276" i="12"/>
  <c r="Z2276" i="12" s="1"/>
  <c r="AB2276" i="12" s="1"/>
  <c r="C2063" i="14" s="1"/>
  <c r="C2063" i="15" s="1"/>
  <c r="N2279" i="14"/>
  <c r="E2279" i="14"/>
  <c r="N1482" i="14"/>
  <c r="E1482" i="14"/>
  <c r="N2062" i="14"/>
  <c r="E2062" i="14"/>
  <c r="F2063" i="14"/>
  <c r="AB2275" i="12"/>
  <c r="G2808" i="12"/>
  <c r="Y2808" i="12" s="1"/>
  <c r="D2575" i="14" s="1"/>
  <c r="D2574" i="14"/>
  <c r="H1868" i="12" l="1"/>
  <c r="AA1868" i="12"/>
  <c r="F1683" i="14" s="1"/>
  <c r="H1681" i="14"/>
  <c r="I1681" i="14"/>
  <c r="E1682" i="14"/>
  <c r="N1682" i="14"/>
  <c r="AB1867" i="12"/>
  <c r="C1682" i="14" s="1"/>
  <c r="C1682" i="15" s="1"/>
  <c r="AA2060" i="12"/>
  <c r="F1860" i="14" s="1"/>
  <c r="H2060" i="12"/>
  <c r="AB2059" i="12"/>
  <c r="C1859" i="14" s="1"/>
  <c r="C1859" i="15" s="1"/>
  <c r="E1859" i="14"/>
  <c r="N1859" i="14"/>
  <c r="E2809" i="12"/>
  <c r="P2276" i="12"/>
  <c r="AC2276" i="12" s="1"/>
  <c r="K2063" i="14" s="1"/>
  <c r="D2063" i="15" s="1"/>
  <c r="F2277" i="12"/>
  <c r="I2062" i="14"/>
  <c r="H2062" i="14"/>
  <c r="I1482" i="14"/>
  <c r="H1482" i="14"/>
  <c r="H2279" i="14"/>
  <c r="I2279" i="14"/>
  <c r="I2510" i="14"/>
  <c r="H2510" i="14"/>
  <c r="C2062" i="14"/>
  <c r="F2745" i="12"/>
  <c r="Z2744" i="12"/>
  <c r="P2744" i="12"/>
  <c r="AC2744" i="12" s="1"/>
  <c r="K2511" i="14" s="1"/>
  <c r="D2511" i="15" s="1"/>
  <c r="F2505" i="12"/>
  <c r="Z2504" i="12"/>
  <c r="AB2504" i="12" s="1"/>
  <c r="C2280" i="14" s="1"/>
  <c r="C2280" i="15" s="1"/>
  <c r="P2504" i="12"/>
  <c r="AC2504" i="12" s="1"/>
  <c r="K2280" i="14" s="1"/>
  <c r="D2280" i="15" s="1"/>
  <c r="F2511" i="14"/>
  <c r="AB2744" i="12"/>
  <c r="C2511" i="14" s="1"/>
  <c r="C2511" i="15" s="1"/>
  <c r="P1651" i="12"/>
  <c r="AC1651" i="12" s="1"/>
  <c r="K1483" i="14" s="1"/>
  <c r="D1483" i="15" s="1"/>
  <c r="F1652" i="12"/>
  <c r="Z1651" i="12"/>
  <c r="F2280" i="14"/>
  <c r="N2063" i="14"/>
  <c r="E2063" i="14"/>
  <c r="H2277" i="12"/>
  <c r="AA2277" i="12"/>
  <c r="E2568" i="12"/>
  <c r="Y2567" i="12"/>
  <c r="G2809" i="12"/>
  <c r="H1682" i="14" l="1"/>
  <c r="I1682" i="14"/>
  <c r="F1869" i="12"/>
  <c r="Z1868" i="12"/>
  <c r="P1868" i="12"/>
  <c r="AC1868" i="12" s="1"/>
  <c r="K1683" i="14" s="1"/>
  <c r="D1683" i="15" s="1"/>
  <c r="H1859" i="14"/>
  <c r="I1859" i="14"/>
  <c r="P2060" i="12"/>
  <c r="AC2060" i="12" s="1"/>
  <c r="K1860" i="14" s="1"/>
  <c r="D1860" i="15" s="1"/>
  <c r="F2061" i="12"/>
  <c r="Z2060" i="12"/>
  <c r="H2063" i="14"/>
  <c r="I2063" i="14"/>
  <c r="C2062" i="15"/>
  <c r="E1483" i="14"/>
  <c r="N1483" i="14"/>
  <c r="AB1651" i="12"/>
  <c r="C1483" i="14" s="1"/>
  <c r="C1483" i="15" s="1"/>
  <c r="E2280" i="14"/>
  <c r="N2280" i="14"/>
  <c r="AA2745" i="12"/>
  <c r="H2745" i="12"/>
  <c r="H1652" i="12"/>
  <c r="AA1652" i="12"/>
  <c r="F1484" i="14" s="1"/>
  <c r="H2505" i="12"/>
  <c r="AA2505" i="12"/>
  <c r="E2511" i="14"/>
  <c r="N2511" i="14"/>
  <c r="F2064" i="14"/>
  <c r="F2278" i="12"/>
  <c r="P2277" i="12"/>
  <c r="AC2277" i="12" s="1"/>
  <c r="K2064" i="14" s="1"/>
  <c r="D2064" i="15" s="1"/>
  <c r="Z2277" i="12"/>
  <c r="G2568" i="12"/>
  <c r="E2569" i="12" s="1"/>
  <c r="E2810" i="12"/>
  <c r="Y2809" i="12"/>
  <c r="D2343" i="14"/>
  <c r="H1869" i="12" l="1"/>
  <c r="AA1869" i="12"/>
  <c r="F1684" i="14" s="1"/>
  <c r="AB1868" i="12"/>
  <c r="C1683" i="14" s="1"/>
  <c r="C1683" i="15" s="1"/>
  <c r="E1683" i="14"/>
  <c r="N1683" i="14"/>
  <c r="AA2061" i="12"/>
  <c r="F1861" i="14" s="1"/>
  <c r="H2061" i="12"/>
  <c r="N1860" i="14"/>
  <c r="AB2060" i="12"/>
  <c r="C1860" i="14" s="1"/>
  <c r="C1860" i="15" s="1"/>
  <c r="E1860" i="14"/>
  <c r="Y2568" i="12"/>
  <c r="I1483" i="14"/>
  <c r="H1483" i="14"/>
  <c r="H2511" i="14"/>
  <c r="I2511" i="14"/>
  <c r="H2280" i="14"/>
  <c r="I2280" i="14"/>
  <c r="F2281" i="14"/>
  <c r="F2746" i="12"/>
  <c r="Z2745" i="12"/>
  <c r="AB2745" i="12" s="1"/>
  <c r="C2512" i="14" s="1"/>
  <c r="C2512" i="15" s="1"/>
  <c r="P2745" i="12"/>
  <c r="AC2745" i="12" s="1"/>
  <c r="K2512" i="14" s="1"/>
  <c r="D2512" i="15" s="1"/>
  <c r="Z2505" i="12"/>
  <c r="P2505" i="12"/>
  <c r="AC2505" i="12" s="1"/>
  <c r="K2281" i="14" s="1"/>
  <c r="D2281" i="15" s="1"/>
  <c r="F2506" i="12"/>
  <c r="F1653" i="12"/>
  <c r="Z1652" i="12"/>
  <c r="P1652" i="12"/>
  <c r="AC1652" i="12" s="1"/>
  <c r="K1484" i="14" s="1"/>
  <c r="D1484" i="15" s="1"/>
  <c r="F2512" i="14"/>
  <c r="H2278" i="12"/>
  <c r="AA2278" i="12"/>
  <c r="N2064" i="14"/>
  <c r="E2064" i="14"/>
  <c r="AB2277" i="12"/>
  <c r="C2064" i="14" s="1"/>
  <c r="G2810" i="12"/>
  <c r="D2344" i="14"/>
  <c r="D2576" i="14"/>
  <c r="G2569" i="12"/>
  <c r="Z1869" i="12" l="1"/>
  <c r="P1869" i="12"/>
  <c r="AC1869" i="12" s="1"/>
  <c r="K1684" i="14" s="1"/>
  <c r="D1684" i="15" s="1"/>
  <c r="F1870" i="12"/>
  <c r="I1683" i="14"/>
  <c r="H1683" i="14"/>
  <c r="H1860" i="14"/>
  <c r="I1860" i="14"/>
  <c r="F2062" i="12"/>
  <c r="Z2061" i="12"/>
  <c r="P2061" i="12"/>
  <c r="AC2061" i="12" s="1"/>
  <c r="K1861" i="14" s="1"/>
  <c r="D1861" i="15" s="1"/>
  <c r="C2064" i="15"/>
  <c r="H2064" i="14"/>
  <c r="I2064" i="14"/>
  <c r="H1653" i="12"/>
  <c r="AA1653" i="12"/>
  <c r="H2746" i="12"/>
  <c r="AA2746" i="12"/>
  <c r="N1484" i="14"/>
  <c r="E1484" i="14"/>
  <c r="AB1652" i="12"/>
  <c r="C1484" i="14" s="1"/>
  <c r="C1484" i="15" s="1"/>
  <c r="H2506" i="12"/>
  <c r="AA2506" i="12"/>
  <c r="E2281" i="14"/>
  <c r="N2281" i="14"/>
  <c r="E2512" i="14"/>
  <c r="N2512" i="14"/>
  <c r="AB2505" i="12"/>
  <c r="C2281" i="14" s="1"/>
  <c r="C2281" i="15" s="1"/>
  <c r="F2279" i="12"/>
  <c r="P2278" i="12"/>
  <c r="AC2278" i="12" s="1"/>
  <c r="K2065" i="14" s="1"/>
  <c r="D2065" i="15" s="1"/>
  <c r="Z2278" i="12"/>
  <c r="F2065" i="14"/>
  <c r="AB2278" i="12"/>
  <c r="C2065" i="14" s="1"/>
  <c r="C2065" i="15" s="1"/>
  <c r="E2811" i="12"/>
  <c r="Y2810" i="12"/>
  <c r="E2570" i="12"/>
  <c r="Y2569" i="12"/>
  <c r="AA1870" i="12" l="1"/>
  <c r="F1685" i="14" s="1"/>
  <c r="H1870" i="12"/>
  <c r="N1684" i="14"/>
  <c r="AB1869" i="12"/>
  <c r="C1684" i="14" s="1"/>
  <c r="C1684" i="15" s="1"/>
  <c r="E1684" i="14"/>
  <c r="E1861" i="14"/>
  <c r="N1861" i="14"/>
  <c r="AB2061" i="12"/>
  <c r="C1861" i="14" s="1"/>
  <c r="C1861" i="15" s="1"/>
  <c r="H2062" i="12"/>
  <c r="AA2062" i="12"/>
  <c r="F1862" i="14" s="1"/>
  <c r="I2512" i="14"/>
  <c r="H2512" i="14"/>
  <c r="I2281" i="14"/>
  <c r="H2281" i="14"/>
  <c r="I1484" i="14"/>
  <c r="H1484" i="14"/>
  <c r="F2282" i="14"/>
  <c r="P2746" i="12"/>
  <c r="AC2746" i="12" s="1"/>
  <c r="K2513" i="14" s="1"/>
  <c r="D2513" i="15" s="1"/>
  <c r="F2747" i="12"/>
  <c r="Z2746" i="12"/>
  <c r="Z1653" i="12"/>
  <c r="AB1653" i="12" s="1"/>
  <c r="C1485" i="14" s="1"/>
  <c r="C1485" i="15" s="1"/>
  <c r="F1654" i="12"/>
  <c r="AA1654" i="12" s="1"/>
  <c r="P1653" i="12"/>
  <c r="AC1653" i="12" s="1"/>
  <c r="K1485" i="14" s="1"/>
  <c r="D1485" i="15" s="1"/>
  <c r="Z2506" i="12"/>
  <c r="P2506" i="12"/>
  <c r="AC2506" i="12" s="1"/>
  <c r="K2282" i="14" s="1"/>
  <c r="D2282" i="15" s="1"/>
  <c r="F2507" i="12"/>
  <c r="F2513" i="14"/>
  <c r="AB2746" i="12"/>
  <c r="C2513" i="14" s="1"/>
  <c r="C2513" i="15" s="1"/>
  <c r="F1485" i="14"/>
  <c r="N2065" i="14"/>
  <c r="E2065" i="14"/>
  <c r="H2279" i="12"/>
  <c r="AA2279" i="12"/>
  <c r="D2345" i="14"/>
  <c r="G2570" i="12"/>
  <c r="G2811" i="12"/>
  <c r="D2577" i="14"/>
  <c r="H1684" i="14" l="1"/>
  <c r="I1684" i="14"/>
  <c r="Z1870" i="12"/>
  <c r="P1870" i="12"/>
  <c r="AC1870" i="12" s="1"/>
  <c r="K1685" i="14" s="1"/>
  <c r="D1685" i="15" s="1"/>
  <c r="F1871" i="12"/>
  <c r="AA1871" i="12" s="1"/>
  <c r="F1686" i="14" s="1"/>
  <c r="P2062" i="12"/>
  <c r="AC2062" i="12" s="1"/>
  <c r="K1862" i="14" s="1"/>
  <c r="D1862" i="15" s="1"/>
  <c r="Z2062" i="12"/>
  <c r="F2063" i="12"/>
  <c r="H1861" i="14"/>
  <c r="I1861" i="14"/>
  <c r="H2065" i="14"/>
  <c r="I2065" i="14"/>
  <c r="H1654" i="12"/>
  <c r="Z1654" i="12" s="1"/>
  <c r="E1486" i="14" s="1"/>
  <c r="AA2507" i="12"/>
  <c r="H2507" i="12"/>
  <c r="E2282" i="14"/>
  <c r="N2282" i="14"/>
  <c r="F1486" i="14"/>
  <c r="E2513" i="14"/>
  <c r="N2513" i="14"/>
  <c r="E1485" i="14"/>
  <c r="N1485" i="14"/>
  <c r="AA2747" i="12"/>
  <c r="H2747" i="12"/>
  <c r="AB2506" i="12"/>
  <c r="C2282" i="14" s="1"/>
  <c r="C2282" i="15" s="1"/>
  <c r="Z2279" i="12"/>
  <c r="F2280" i="12"/>
  <c r="P2279" i="12"/>
  <c r="AC2279" i="12" s="1"/>
  <c r="K2066" i="14" s="1"/>
  <c r="D2066" i="15" s="1"/>
  <c r="F2066" i="14"/>
  <c r="AB2279" i="12"/>
  <c r="C2066" i="14" s="1"/>
  <c r="C2066" i="15" s="1"/>
  <c r="E2812" i="12"/>
  <c r="Y2811" i="12"/>
  <c r="E2571" i="12"/>
  <c r="Y2570" i="12"/>
  <c r="P1654" i="12" l="1"/>
  <c r="AC1654" i="12" s="1"/>
  <c r="K1486" i="14" s="1"/>
  <c r="D1486" i="15" s="1"/>
  <c r="H1871" i="12"/>
  <c r="E1685" i="14"/>
  <c r="N1685" i="14"/>
  <c r="AB1870" i="12"/>
  <c r="C1685" i="14" s="1"/>
  <c r="C1685" i="15" s="1"/>
  <c r="F1655" i="12"/>
  <c r="H2063" i="12"/>
  <c r="AA2063" i="12"/>
  <c r="F1863" i="14" s="1"/>
  <c r="AB2062" i="12"/>
  <c r="C1862" i="14" s="1"/>
  <c r="C1862" i="15" s="1"/>
  <c r="N1862" i="14"/>
  <c r="E1862" i="14"/>
  <c r="AB1654" i="12"/>
  <c r="C1486" i="14" s="1"/>
  <c r="C1486" i="15" s="1"/>
  <c r="N1486" i="14"/>
  <c r="H1485" i="14"/>
  <c r="I1485" i="14"/>
  <c r="I2513" i="14"/>
  <c r="H2513" i="14"/>
  <c r="H2282" i="14"/>
  <c r="I2282" i="14"/>
  <c r="H1486" i="14"/>
  <c r="I1486" i="14"/>
  <c r="F2514" i="14"/>
  <c r="F2283" i="14"/>
  <c r="Z2747" i="12"/>
  <c r="AB2747" i="12" s="1"/>
  <c r="C2514" i="14" s="1"/>
  <c r="C2514" i="15" s="1"/>
  <c r="P2747" i="12"/>
  <c r="AC2747" i="12" s="1"/>
  <c r="K2514" i="14" s="1"/>
  <c r="D2514" i="15" s="1"/>
  <c r="F2748" i="12"/>
  <c r="H1655" i="12"/>
  <c r="AA1655" i="12"/>
  <c r="F1487" i="14" s="1"/>
  <c r="P2507" i="12"/>
  <c r="AC2507" i="12" s="1"/>
  <c r="K2283" i="14" s="1"/>
  <c r="D2283" i="15" s="1"/>
  <c r="F2508" i="12"/>
  <c r="Z2507" i="12"/>
  <c r="N2066" i="14"/>
  <c r="E2066" i="14"/>
  <c r="H2280" i="12"/>
  <c r="AA2280" i="12"/>
  <c r="G2812" i="12"/>
  <c r="Y2812" i="12" s="1"/>
  <c r="D2579" i="14" s="1"/>
  <c r="D2346" i="14"/>
  <c r="G2571" i="12"/>
  <c r="D2578" i="14"/>
  <c r="E2813" i="12"/>
  <c r="F1872" i="12" l="1"/>
  <c r="Z1871" i="12"/>
  <c r="P1871" i="12"/>
  <c r="AC1871" i="12" s="1"/>
  <c r="K1686" i="14" s="1"/>
  <c r="D1686" i="15" s="1"/>
  <c r="H1685" i="14"/>
  <c r="I1685" i="14"/>
  <c r="F2064" i="12"/>
  <c r="Z2063" i="12"/>
  <c r="P2063" i="12"/>
  <c r="AC2063" i="12" s="1"/>
  <c r="K1863" i="14" s="1"/>
  <c r="D1863" i="15" s="1"/>
  <c r="I1862" i="14"/>
  <c r="H1862" i="14"/>
  <c r="I2066" i="14"/>
  <c r="H2066" i="14"/>
  <c r="H2508" i="12"/>
  <c r="AA2508" i="12"/>
  <c r="H2748" i="12"/>
  <c r="AA2748" i="12"/>
  <c r="N2514" i="14"/>
  <c r="E2514" i="14"/>
  <c r="N2283" i="14"/>
  <c r="E2283" i="14"/>
  <c r="F1656" i="12"/>
  <c r="Z1655" i="12"/>
  <c r="P1655" i="12"/>
  <c r="AC1655" i="12" s="1"/>
  <c r="K1487" i="14" s="1"/>
  <c r="D1487" i="15" s="1"/>
  <c r="AB2507" i="12"/>
  <c r="C2283" i="14" s="1"/>
  <c r="C2283" i="15" s="1"/>
  <c r="F2281" i="12"/>
  <c r="P2280" i="12"/>
  <c r="AC2280" i="12" s="1"/>
  <c r="K2067" i="14" s="1"/>
  <c r="D2067" i="15" s="1"/>
  <c r="Z2280" i="12"/>
  <c r="AB2280" i="12" s="1"/>
  <c r="C2067" i="14" s="1"/>
  <c r="C2067" i="15" s="1"/>
  <c r="F2067" i="14"/>
  <c r="G2813" i="12"/>
  <c r="E2572" i="12"/>
  <c r="Y2571" i="12"/>
  <c r="AA1872" i="12" l="1"/>
  <c r="F1687" i="14" s="1"/>
  <c r="H1872" i="12"/>
  <c r="N1686" i="14"/>
  <c r="AB1871" i="12"/>
  <c r="C1686" i="14" s="1"/>
  <c r="C1686" i="15" s="1"/>
  <c r="E1686" i="14"/>
  <c r="AA2064" i="12"/>
  <c r="F1864" i="14" s="1"/>
  <c r="H2064" i="12"/>
  <c r="N1863" i="14"/>
  <c r="AB2063" i="12"/>
  <c r="C1863" i="14" s="1"/>
  <c r="C1863" i="15" s="1"/>
  <c r="E1863" i="14"/>
  <c r="I2283" i="14"/>
  <c r="H2283" i="14"/>
  <c r="H2514" i="14"/>
  <c r="I2514" i="14"/>
  <c r="AA1656" i="12"/>
  <c r="F1488" i="14" s="1"/>
  <c r="H1656" i="12"/>
  <c r="F2749" i="12"/>
  <c r="Z2748" i="12"/>
  <c r="P2748" i="12"/>
  <c r="AC2748" i="12" s="1"/>
  <c r="K2515" i="14" s="1"/>
  <c r="D2515" i="15" s="1"/>
  <c r="F2509" i="12"/>
  <c r="Z2508" i="12"/>
  <c r="AB2508" i="12" s="1"/>
  <c r="C2284" i="14" s="1"/>
  <c r="C2284" i="15" s="1"/>
  <c r="P2508" i="12"/>
  <c r="AC2508" i="12" s="1"/>
  <c r="K2284" i="14" s="1"/>
  <c r="D2284" i="15" s="1"/>
  <c r="E1487" i="14"/>
  <c r="N1487" i="14"/>
  <c r="AB1655" i="12"/>
  <c r="C1487" i="14" s="1"/>
  <c r="C1487" i="15" s="1"/>
  <c r="AB2748" i="12"/>
  <c r="C2515" i="14" s="1"/>
  <c r="C2515" i="15" s="1"/>
  <c r="F2515" i="14"/>
  <c r="F2284" i="14"/>
  <c r="H2281" i="12"/>
  <c r="AA2281" i="12"/>
  <c r="N2067" i="14"/>
  <c r="E2067" i="14"/>
  <c r="G2572" i="12"/>
  <c r="D2347" i="14"/>
  <c r="E2814" i="12"/>
  <c r="Y2813" i="12"/>
  <c r="I1686" i="14" l="1"/>
  <c r="H1686" i="14"/>
  <c r="P1872" i="12"/>
  <c r="AC1872" i="12" s="1"/>
  <c r="K1687" i="14" s="1"/>
  <c r="D1687" i="15" s="1"/>
  <c r="F1873" i="12"/>
  <c r="AA1873" i="12" s="1"/>
  <c r="F1688" i="14" s="1"/>
  <c r="Z1872" i="12"/>
  <c r="H1863" i="14"/>
  <c r="I1863" i="14"/>
  <c r="F2065" i="12"/>
  <c r="Z2064" i="12"/>
  <c r="P2064" i="12"/>
  <c r="AC2064" i="12" s="1"/>
  <c r="K1864" i="14" s="1"/>
  <c r="D1864" i="15" s="1"/>
  <c r="H2067" i="14"/>
  <c r="I2067" i="14"/>
  <c r="I1487" i="14"/>
  <c r="H1487" i="14"/>
  <c r="E2284" i="14"/>
  <c r="N2284" i="14"/>
  <c r="AA2749" i="12"/>
  <c r="F2516" i="14" s="1"/>
  <c r="H2749" i="12"/>
  <c r="H2509" i="12"/>
  <c r="AA2509" i="12"/>
  <c r="E2515" i="14"/>
  <c r="N2515" i="14"/>
  <c r="F1657" i="12"/>
  <c r="Z1656" i="12"/>
  <c r="P1656" i="12"/>
  <c r="AC1656" i="12" s="1"/>
  <c r="K1488" i="14" s="1"/>
  <c r="D1488" i="15" s="1"/>
  <c r="F2068" i="14"/>
  <c r="F2282" i="12"/>
  <c r="P2281" i="12"/>
  <c r="AC2281" i="12" s="1"/>
  <c r="K2068" i="14" s="1"/>
  <c r="D2068" i="15" s="1"/>
  <c r="Z2281" i="12"/>
  <c r="AB2281" i="12" s="1"/>
  <c r="C2068" i="14" s="1"/>
  <c r="C2068" i="15" s="1"/>
  <c r="G2814" i="12"/>
  <c r="Y2814" i="12" s="1"/>
  <c r="D2580" i="14"/>
  <c r="E2573" i="12"/>
  <c r="G2573" i="12" s="1"/>
  <c r="Y2573" i="12" s="1"/>
  <c r="Y2572" i="12"/>
  <c r="H1873" i="12" l="1"/>
  <c r="N1687" i="14"/>
  <c r="E1687" i="14"/>
  <c r="AB1872" i="12"/>
  <c r="C1687" i="14" s="1"/>
  <c r="C1687" i="15" s="1"/>
  <c r="AB2064" i="12"/>
  <c r="C1864" i="14" s="1"/>
  <c r="C1864" i="15" s="1"/>
  <c r="E1864" i="14"/>
  <c r="N1864" i="14"/>
  <c r="AA2065" i="12"/>
  <c r="H2065" i="12"/>
  <c r="E2815" i="12"/>
  <c r="H2515" i="14"/>
  <c r="I2515" i="14"/>
  <c r="I2284" i="14"/>
  <c r="H2284" i="14"/>
  <c r="AA1657" i="12"/>
  <c r="H1657" i="12"/>
  <c r="P2509" i="12"/>
  <c r="AC2509" i="12" s="1"/>
  <c r="K2285" i="14" s="1"/>
  <c r="D2285" i="15" s="1"/>
  <c r="F2510" i="12"/>
  <c r="Z2509" i="12"/>
  <c r="N1488" i="14"/>
  <c r="AB1656" i="12"/>
  <c r="C1488" i="14" s="1"/>
  <c r="C1488" i="15" s="1"/>
  <c r="E1488" i="14"/>
  <c r="AB2509" i="12"/>
  <c r="C2285" i="14" s="1"/>
  <c r="C2285" i="15" s="1"/>
  <c r="F2285" i="14"/>
  <c r="Z2749" i="12"/>
  <c r="F2750" i="12"/>
  <c r="AA2750" i="12" s="1"/>
  <c r="P2749" i="12"/>
  <c r="AC2749" i="12" s="1"/>
  <c r="K2516" i="14" s="1"/>
  <c r="D2516" i="15" s="1"/>
  <c r="H2282" i="12"/>
  <c r="AA2282" i="12"/>
  <c r="N2068" i="14"/>
  <c r="E2068" i="14"/>
  <c r="G2815" i="12"/>
  <c r="Y2815" i="12" s="1"/>
  <c r="D2582" i="14" s="1"/>
  <c r="D2349" i="14"/>
  <c r="Y2574" i="12"/>
  <c r="D2581" i="14"/>
  <c r="D2348" i="14"/>
  <c r="E2574" i="12"/>
  <c r="E2816" i="12" l="1"/>
  <c r="I1687" i="14"/>
  <c r="H1687" i="14"/>
  <c r="P1873" i="12"/>
  <c r="AC1873" i="12" s="1"/>
  <c r="K1688" i="14" s="1"/>
  <c r="D1688" i="15" s="1"/>
  <c r="F1874" i="12"/>
  <c r="Z1873" i="12"/>
  <c r="F1865" i="14"/>
  <c r="F2066" i="12"/>
  <c r="AA2066" i="12" s="1"/>
  <c r="Z2065" i="12"/>
  <c r="P2065" i="12"/>
  <c r="AC2065" i="12" s="1"/>
  <c r="K1865" i="14" s="1"/>
  <c r="D1865" i="15" s="1"/>
  <c r="H1864" i="14"/>
  <c r="I1864" i="14"/>
  <c r="I2068" i="14"/>
  <c r="H2068" i="14"/>
  <c r="I1488" i="14"/>
  <c r="H1488" i="14"/>
  <c r="E2516" i="14"/>
  <c r="AB2749" i="12"/>
  <c r="C2516" i="14" s="1"/>
  <c r="C2516" i="15" s="1"/>
  <c r="N2516" i="14"/>
  <c r="N2285" i="14"/>
  <c r="E2285" i="14"/>
  <c r="F1489" i="14"/>
  <c r="H2750" i="12"/>
  <c r="F2517" i="14"/>
  <c r="AA2510" i="12"/>
  <c r="F2286" i="14" s="1"/>
  <c r="H2510" i="12"/>
  <c r="P1657" i="12"/>
  <c r="AC1657" i="12" s="1"/>
  <c r="K1489" i="14" s="1"/>
  <c r="D1489" i="15" s="1"/>
  <c r="F1658" i="12"/>
  <c r="Z1657" i="12"/>
  <c r="F2283" i="12"/>
  <c r="P2282" i="12"/>
  <c r="AC2282" i="12" s="1"/>
  <c r="K2069" i="14" s="1"/>
  <c r="D2069" i="15" s="1"/>
  <c r="Z2282" i="12"/>
  <c r="AB2282" i="12" s="1"/>
  <c r="C2069" i="14" s="1"/>
  <c r="C2069" i="15" s="1"/>
  <c r="G2816" i="12"/>
  <c r="E2817" i="12" s="1"/>
  <c r="F2069" i="14"/>
  <c r="D2350" i="14"/>
  <c r="H2066" i="12" l="1"/>
  <c r="N1688" i="14"/>
  <c r="AB1873" i="12"/>
  <c r="C1688" i="14" s="1"/>
  <c r="C1688" i="15" s="1"/>
  <c r="E1688" i="14"/>
  <c r="AA1874" i="12"/>
  <c r="F1689" i="14" s="1"/>
  <c r="H1874" i="12"/>
  <c r="E1865" i="14"/>
  <c r="N1865" i="14"/>
  <c r="AB2065" i="12"/>
  <c r="C1865" i="14" s="1"/>
  <c r="C1865" i="15" s="1"/>
  <c r="P2066" i="12"/>
  <c r="AC2066" i="12" s="1"/>
  <c r="K1866" i="14" s="1"/>
  <c r="D1866" i="15" s="1"/>
  <c r="F2067" i="12"/>
  <c r="Z2066" i="12"/>
  <c r="F1866" i="14"/>
  <c r="Y2816" i="12"/>
  <c r="H2285" i="14"/>
  <c r="I2285" i="14"/>
  <c r="I2516" i="14"/>
  <c r="H2516" i="14"/>
  <c r="N1489" i="14"/>
  <c r="E1489" i="14"/>
  <c r="AA1658" i="12"/>
  <c r="F1490" i="14" s="1"/>
  <c r="H1658" i="12"/>
  <c r="F2511" i="12"/>
  <c r="Z2510" i="12"/>
  <c r="P2510" i="12"/>
  <c r="AC2510" i="12" s="1"/>
  <c r="K2286" i="14" s="1"/>
  <c r="D2286" i="15" s="1"/>
  <c r="P2750" i="12"/>
  <c r="AC2750" i="12" s="1"/>
  <c r="K2517" i="14" s="1"/>
  <c r="D2517" i="15" s="1"/>
  <c r="F2751" i="12"/>
  <c r="AA2751" i="12" s="1"/>
  <c r="Z2750" i="12"/>
  <c r="H2751" i="12"/>
  <c r="AB1657" i="12"/>
  <c r="C1489" i="14" s="1"/>
  <c r="C1489" i="15" s="1"/>
  <c r="H2283" i="12"/>
  <c r="AA2283" i="12"/>
  <c r="N2069" i="14"/>
  <c r="E2069" i="14"/>
  <c r="D2583" i="14"/>
  <c r="G2817" i="12"/>
  <c r="P1874" i="12" l="1"/>
  <c r="AC1874" i="12" s="1"/>
  <c r="K1689" i="14" s="1"/>
  <c r="D1689" i="15" s="1"/>
  <c r="F1875" i="12"/>
  <c r="Z1874" i="12"/>
  <c r="H1688" i="14"/>
  <c r="I1688" i="14"/>
  <c r="N1866" i="14"/>
  <c r="E1866" i="14"/>
  <c r="H1865" i="14"/>
  <c r="I1865" i="14"/>
  <c r="AA2067" i="12"/>
  <c r="H2067" i="12"/>
  <c r="AB2066" i="12"/>
  <c r="C1866" i="14" s="1"/>
  <c r="C1866" i="15" s="1"/>
  <c r="I2069" i="14"/>
  <c r="H2069" i="14"/>
  <c r="H1489" i="14"/>
  <c r="I1489" i="14"/>
  <c r="Z2751" i="12"/>
  <c r="AB2751" i="12" s="1"/>
  <c r="C2518" i="14" s="1"/>
  <c r="C2518" i="15" s="1"/>
  <c r="P2751" i="12"/>
  <c r="AC2751" i="12" s="1"/>
  <c r="K2518" i="14" s="1"/>
  <c r="D2518" i="15" s="1"/>
  <c r="F2752" i="12"/>
  <c r="F2518" i="14"/>
  <c r="AA2511" i="12"/>
  <c r="H2511" i="12"/>
  <c r="E2517" i="14"/>
  <c r="N2517" i="14"/>
  <c r="AB2750" i="12"/>
  <c r="C2517" i="14" s="1"/>
  <c r="C2517" i="15" s="1"/>
  <c r="N2286" i="14"/>
  <c r="E2286" i="14"/>
  <c r="AB2510" i="12"/>
  <c r="Z1658" i="12"/>
  <c r="P1658" i="12"/>
  <c r="AC1658" i="12" s="1"/>
  <c r="K1490" i="14" s="1"/>
  <c r="D1490" i="15" s="1"/>
  <c r="F1659" i="12"/>
  <c r="F2284" i="12"/>
  <c r="P2283" i="12"/>
  <c r="AC2283" i="12" s="1"/>
  <c r="K2070" i="14" s="1"/>
  <c r="D2070" i="15" s="1"/>
  <c r="Z2283" i="12"/>
  <c r="F2070" i="14"/>
  <c r="AB2283" i="12"/>
  <c r="C2070" i="14" s="1"/>
  <c r="C2070" i="15" s="1"/>
  <c r="E2818" i="12"/>
  <c r="G2818" i="12" s="1"/>
  <c r="Y2818" i="12" s="1"/>
  <c r="Y2817" i="12"/>
  <c r="E1689" i="14" l="1"/>
  <c r="AB1874" i="12"/>
  <c r="C1689" i="14" s="1"/>
  <c r="C1689" i="15" s="1"/>
  <c r="N1689" i="14"/>
  <c r="AA1875" i="12"/>
  <c r="F1690" i="14" s="1"/>
  <c r="H1875" i="12"/>
  <c r="F1867" i="14"/>
  <c r="P2067" i="12"/>
  <c r="AC2067" i="12" s="1"/>
  <c r="K1867" i="14" s="1"/>
  <c r="D1867" i="15" s="1"/>
  <c r="F2068" i="12"/>
  <c r="Z2067" i="12"/>
  <c r="I1866" i="14"/>
  <c r="H1866" i="14"/>
  <c r="C2286" i="14"/>
  <c r="I2286" i="14"/>
  <c r="H2286" i="14"/>
  <c r="I2517" i="14"/>
  <c r="H2517" i="14"/>
  <c r="P2511" i="12"/>
  <c r="AC2511" i="12" s="1"/>
  <c r="K2287" i="14" s="1"/>
  <c r="D2287" i="15" s="1"/>
  <c r="F2512" i="12"/>
  <c r="Z2511" i="12"/>
  <c r="AB2511" i="12" s="1"/>
  <c r="C2287" i="14" s="1"/>
  <c r="C2287" i="15" s="1"/>
  <c r="H2752" i="12"/>
  <c r="AA2752" i="12"/>
  <c r="E2518" i="14"/>
  <c r="N2518" i="14"/>
  <c r="AA1659" i="12"/>
  <c r="F1491" i="14" s="1"/>
  <c r="H1659" i="12"/>
  <c r="N1490" i="14"/>
  <c r="AB1658" i="12"/>
  <c r="C1490" i="14" s="1"/>
  <c r="C1490" i="15" s="1"/>
  <c r="E1490" i="14"/>
  <c r="F2287" i="14"/>
  <c r="N2070" i="14"/>
  <c r="E2070" i="14"/>
  <c r="H2284" i="12"/>
  <c r="AA2284" i="12"/>
  <c r="D2584" i="14"/>
  <c r="D2585" i="14"/>
  <c r="E2819" i="12"/>
  <c r="Z1875" i="12" l="1"/>
  <c r="P1875" i="12"/>
  <c r="AC1875" i="12" s="1"/>
  <c r="K1690" i="14" s="1"/>
  <c r="D1690" i="15" s="1"/>
  <c r="F1876" i="12"/>
  <c r="I1689" i="14"/>
  <c r="H1689" i="14"/>
  <c r="AB1875" i="12"/>
  <c r="C1690" i="14" s="1"/>
  <c r="C1690" i="15" s="1"/>
  <c r="H2068" i="12"/>
  <c r="AA2068" i="12"/>
  <c r="F1868" i="14" s="1"/>
  <c r="E1867" i="14"/>
  <c r="N1867" i="14"/>
  <c r="AB2067" i="12"/>
  <c r="C1867" i="14" s="1"/>
  <c r="C1867" i="15" s="1"/>
  <c r="H2070" i="14"/>
  <c r="I2070" i="14"/>
  <c r="C2286" i="15"/>
  <c r="H1490" i="14"/>
  <c r="I1490" i="14"/>
  <c r="I2518" i="14"/>
  <c r="H2518" i="14"/>
  <c r="F1660" i="12"/>
  <c r="Z1659" i="12"/>
  <c r="P1659" i="12"/>
  <c r="AC1659" i="12" s="1"/>
  <c r="K1491" i="14" s="1"/>
  <c r="D1491" i="15" s="1"/>
  <c r="F2519" i="14"/>
  <c r="E2287" i="14"/>
  <c r="N2287" i="14"/>
  <c r="P2752" i="12"/>
  <c r="AC2752" i="12" s="1"/>
  <c r="K2519" i="14" s="1"/>
  <c r="D2519" i="15" s="1"/>
  <c r="F2753" i="12"/>
  <c r="Z2752" i="12"/>
  <c r="AB2752" i="12" s="1"/>
  <c r="C2519" i="14" s="1"/>
  <c r="C2519" i="15" s="1"/>
  <c r="AA2512" i="12"/>
  <c r="H2512" i="12"/>
  <c r="Z2284" i="12"/>
  <c r="F2285" i="12"/>
  <c r="P2284" i="12"/>
  <c r="AC2284" i="12" s="1"/>
  <c r="K2071" i="14" s="1"/>
  <c r="D2071" i="15" s="1"/>
  <c r="F2071" i="14"/>
  <c r="AB2284" i="12"/>
  <c r="C2071" i="14" s="1"/>
  <c r="C2071" i="15" s="1"/>
  <c r="G2819" i="12"/>
  <c r="H1876" i="12" l="1"/>
  <c r="AA1876" i="12"/>
  <c r="F1691" i="14" s="1"/>
  <c r="E1690" i="14"/>
  <c r="N1690" i="14"/>
  <c r="I1867" i="14"/>
  <c r="H1867" i="14"/>
  <c r="P2068" i="12"/>
  <c r="AC2068" i="12" s="1"/>
  <c r="K1868" i="14" s="1"/>
  <c r="D1868" i="15" s="1"/>
  <c r="F2069" i="12"/>
  <c r="Z2068" i="12"/>
  <c r="H2287" i="14"/>
  <c r="I2287" i="14"/>
  <c r="F2288" i="14"/>
  <c r="AA2753" i="12"/>
  <c r="H2753" i="12"/>
  <c r="AA1660" i="12"/>
  <c r="H1660" i="12"/>
  <c r="P2512" i="12"/>
  <c r="AC2512" i="12" s="1"/>
  <c r="K2288" i="14" s="1"/>
  <c r="D2288" i="15" s="1"/>
  <c r="F2513" i="12"/>
  <c r="Z2512" i="12"/>
  <c r="E2519" i="14"/>
  <c r="N2519" i="14"/>
  <c r="E1491" i="14"/>
  <c r="N1491" i="14"/>
  <c r="AB1659" i="12"/>
  <c r="C1491" i="14" s="1"/>
  <c r="C1491" i="15" s="1"/>
  <c r="N2071" i="14"/>
  <c r="E2071" i="14"/>
  <c r="H2285" i="12"/>
  <c r="AA2285" i="12"/>
  <c r="E2820" i="12"/>
  <c r="Y2819" i="12"/>
  <c r="I1690" i="14" l="1"/>
  <c r="H1690" i="14"/>
  <c r="Z1876" i="12"/>
  <c r="P1876" i="12"/>
  <c r="AC1876" i="12" s="1"/>
  <c r="K1691" i="14" s="1"/>
  <c r="D1691" i="15" s="1"/>
  <c r="F1877" i="12"/>
  <c r="AA2069" i="12"/>
  <c r="F1869" i="14" s="1"/>
  <c r="H2069" i="12"/>
  <c r="N1868" i="14"/>
  <c r="AB2068" i="12"/>
  <c r="C1868" i="14" s="1"/>
  <c r="C1868" i="15" s="1"/>
  <c r="E1868" i="14"/>
  <c r="H2071" i="14"/>
  <c r="I2071" i="14"/>
  <c r="H1491" i="14"/>
  <c r="I1491" i="14"/>
  <c r="I2519" i="14"/>
  <c r="H2519" i="14"/>
  <c r="AB2512" i="12"/>
  <c r="N2288" i="14"/>
  <c r="E2288" i="14"/>
  <c r="F1492" i="14"/>
  <c r="F2520" i="14"/>
  <c r="H2513" i="12"/>
  <c r="AA2513" i="12"/>
  <c r="P1660" i="12"/>
  <c r="AC1660" i="12" s="1"/>
  <c r="K1492" i="14" s="1"/>
  <c r="D1492" i="15" s="1"/>
  <c r="F1661" i="12"/>
  <c r="Z1660" i="12"/>
  <c r="P2753" i="12"/>
  <c r="AC2753" i="12" s="1"/>
  <c r="K2520" i="14" s="1"/>
  <c r="D2520" i="15" s="1"/>
  <c r="F2754" i="12"/>
  <c r="Z2753" i="12"/>
  <c r="F2072" i="14"/>
  <c r="Z2285" i="12"/>
  <c r="AB2285" i="12" s="1"/>
  <c r="C2072" i="14" s="1"/>
  <c r="C2072" i="15" s="1"/>
  <c r="F2286" i="12"/>
  <c r="P2285" i="12"/>
  <c r="AC2285" i="12" s="1"/>
  <c r="K2072" i="14" s="1"/>
  <c r="D2072" i="15" s="1"/>
  <c r="G2820" i="12"/>
  <c r="E2821" i="12" s="1"/>
  <c r="D2586" i="14"/>
  <c r="AA1877" i="12" l="1"/>
  <c r="F1878" i="12"/>
  <c r="H1877" i="12"/>
  <c r="E1691" i="14"/>
  <c r="N1691" i="14"/>
  <c r="AB1876" i="12"/>
  <c r="C1691" i="14" s="1"/>
  <c r="C1691" i="15" s="1"/>
  <c r="I1868" i="14"/>
  <c r="H1868" i="14"/>
  <c r="F2070" i="12"/>
  <c r="Z2069" i="12"/>
  <c r="P2069" i="12"/>
  <c r="AC2069" i="12" s="1"/>
  <c r="K1869" i="14" s="1"/>
  <c r="D1869" i="15" s="1"/>
  <c r="Y2820" i="12"/>
  <c r="D2587" i="14" s="1"/>
  <c r="F2289" i="14"/>
  <c r="H2288" i="14"/>
  <c r="I2288" i="14"/>
  <c r="C2288" i="14"/>
  <c r="N2520" i="14"/>
  <c r="E2520" i="14"/>
  <c r="H1661" i="12"/>
  <c r="AA1661" i="12"/>
  <c r="F1493" i="14" s="1"/>
  <c r="AB2753" i="12"/>
  <c r="C2520" i="14" s="1"/>
  <c r="C2520" i="15" s="1"/>
  <c r="H2754" i="12"/>
  <c r="AA2754" i="12"/>
  <c r="N1492" i="14"/>
  <c r="E1492" i="14"/>
  <c r="Z2513" i="12"/>
  <c r="P2513" i="12"/>
  <c r="AC2513" i="12" s="1"/>
  <c r="K2289" i="14" s="1"/>
  <c r="D2289" i="15" s="1"/>
  <c r="F2514" i="12"/>
  <c r="AB1660" i="12"/>
  <c r="C1492" i="14" s="1"/>
  <c r="C1492" i="15" s="1"/>
  <c r="H2286" i="12"/>
  <c r="AA2286" i="12"/>
  <c r="N2072" i="14"/>
  <c r="E2072" i="14"/>
  <c r="G2821" i="12"/>
  <c r="P1877" i="12" l="1"/>
  <c r="AC1877" i="12" s="1"/>
  <c r="K1692" i="14" s="1"/>
  <c r="D1692" i="15" s="1"/>
  <c r="Z1877" i="12"/>
  <c r="AB1877" i="12" s="1"/>
  <c r="AA1878" i="12"/>
  <c r="F1692" i="14"/>
  <c r="H1691" i="14"/>
  <c r="I1691" i="14"/>
  <c r="H2070" i="12"/>
  <c r="AA2070" i="12"/>
  <c r="AB2069" i="12"/>
  <c r="C1869" i="14" s="1"/>
  <c r="C1869" i="15" s="1"/>
  <c r="N1869" i="14"/>
  <c r="E1869" i="14"/>
  <c r="I1492" i="14"/>
  <c r="H1492" i="14"/>
  <c r="I2072" i="14"/>
  <c r="H2072" i="14"/>
  <c r="H2520" i="14"/>
  <c r="I2520" i="14"/>
  <c r="C2288" i="15"/>
  <c r="F2521" i="14"/>
  <c r="F1662" i="12"/>
  <c r="Z1661" i="12"/>
  <c r="P1661" i="12"/>
  <c r="AC1661" i="12" s="1"/>
  <c r="K1493" i="14" s="1"/>
  <c r="D1493" i="15" s="1"/>
  <c r="H2514" i="12"/>
  <c r="AA2514" i="12"/>
  <c r="E2289" i="14"/>
  <c r="N2289" i="14"/>
  <c r="AB2513" i="12"/>
  <c r="F2755" i="12"/>
  <c r="Z2754" i="12"/>
  <c r="AB2754" i="12" s="1"/>
  <c r="C2521" i="14" s="1"/>
  <c r="C2521" i="15" s="1"/>
  <c r="P2754" i="12"/>
  <c r="AC2754" i="12" s="1"/>
  <c r="K2521" i="14" s="1"/>
  <c r="D2521" i="15" s="1"/>
  <c r="F2287" i="12"/>
  <c r="P2286" i="12"/>
  <c r="AC2286" i="12" s="1"/>
  <c r="K2073" i="14" s="1"/>
  <c r="D2073" i="15" s="1"/>
  <c r="Z2286" i="12"/>
  <c r="AB2286" i="12" s="1"/>
  <c r="C2073" i="14" s="1"/>
  <c r="C2073" i="15" s="1"/>
  <c r="F2073" i="14"/>
  <c r="E2822" i="12"/>
  <c r="Y2821" i="12"/>
  <c r="AB1878" i="12" l="1"/>
  <c r="C1692" i="14"/>
  <c r="G1638" i="14"/>
  <c r="G1587" i="14"/>
  <c r="G1543" i="14"/>
  <c r="G1550" i="14"/>
  <c r="G1616" i="14"/>
  <c r="G1526" i="14"/>
  <c r="G1628" i="14"/>
  <c r="G1606" i="14"/>
  <c r="G1533" i="14"/>
  <c r="G1639" i="14"/>
  <c r="G1542" i="14"/>
  <c r="G1643" i="14"/>
  <c r="G1591" i="14"/>
  <c r="G1514" i="14"/>
  <c r="G1650" i="14"/>
  <c r="G1558" i="14"/>
  <c r="G1508" i="14"/>
  <c r="G1655" i="14"/>
  <c r="G1564" i="14"/>
  <c r="G1522" i="14"/>
  <c r="G1662" i="14"/>
  <c r="G1672" i="14"/>
  <c r="G1690" i="14"/>
  <c r="G1635" i="14"/>
  <c r="G1561" i="14"/>
  <c r="G1565" i="14"/>
  <c r="G1641" i="14"/>
  <c r="G1646" i="14"/>
  <c r="G1524" i="14"/>
  <c r="G1656" i="14"/>
  <c r="G1549" i="14"/>
  <c r="G1538" i="14"/>
  <c r="G1583" i="14"/>
  <c r="G1540" i="14"/>
  <c r="G1640" i="14"/>
  <c r="G1532" i="14"/>
  <c r="G1523" i="14"/>
  <c r="G1520" i="14"/>
  <c r="G1556" i="14"/>
  <c r="G1512" i="14"/>
  <c r="G1581" i="14"/>
  <c r="G1569" i="14"/>
  <c r="G1659" i="14"/>
  <c r="G1667" i="14"/>
  <c r="G1675" i="14"/>
  <c r="G1683" i="14"/>
  <c r="G1688" i="14"/>
  <c r="G1680" i="14"/>
  <c r="G1586" i="14"/>
  <c r="G1665" i="14"/>
  <c r="G1673" i="14"/>
  <c r="G1691" i="14"/>
  <c r="G1670" i="14"/>
  <c r="G1658" i="14"/>
  <c r="G1572" i="14"/>
  <c r="G1654" i="14"/>
  <c r="G1501" i="14"/>
  <c r="G1570" i="14"/>
  <c r="G1653" i="14"/>
  <c r="G1603" i="14"/>
  <c r="G1592" i="14"/>
  <c r="G1632" i="14"/>
  <c r="G1617" i="14"/>
  <c r="G1651" i="14"/>
  <c r="G1619" i="14"/>
  <c r="G1576" i="14"/>
  <c r="G1644" i="14"/>
  <c r="G1600" i="14"/>
  <c r="G1598" i="14"/>
  <c r="G1645" i="14"/>
  <c r="G1624" i="14"/>
  <c r="G1516" i="14"/>
  <c r="G1504" i="14"/>
  <c r="G1660" i="14"/>
  <c r="G1669" i="14"/>
  <c r="G1686" i="14"/>
  <c r="G1588" i="14"/>
  <c r="G1547" i="14"/>
  <c r="G1548" i="14"/>
  <c r="G1618" i="14"/>
  <c r="G1568" i="14"/>
  <c r="G1652" i="14"/>
  <c r="G1610" i="14"/>
  <c r="G1535" i="14"/>
  <c r="G1642" i="14"/>
  <c r="G1615" i="14"/>
  <c r="G1647" i="14"/>
  <c r="G1593" i="14"/>
  <c r="G1518" i="14"/>
  <c r="G1649" i="14"/>
  <c r="G1599" i="14"/>
  <c r="G1510" i="14"/>
  <c r="G1657" i="14"/>
  <c r="G1566" i="14"/>
  <c r="G1517" i="14"/>
  <c r="G1681" i="14"/>
  <c r="G1692" i="14"/>
  <c r="G1525" i="14"/>
  <c r="G1625" i="14"/>
  <c r="G1633" i="14"/>
  <c r="G1554" i="14"/>
  <c r="G1507" i="14"/>
  <c r="G1590" i="14"/>
  <c r="G1544" i="14"/>
  <c r="G1613" i="14"/>
  <c r="G1602" i="14"/>
  <c r="G1552" i="14"/>
  <c r="G1605" i="14"/>
  <c r="G1527" i="14"/>
  <c r="G1596" i="14"/>
  <c r="G1585" i="14"/>
  <c r="G1534" i="14"/>
  <c r="G1620" i="14"/>
  <c r="G1578" i="14"/>
  <c r="G1502" i="14"/>
  <c r="G1634" i="14"/>
  <c r="G1636" i="14"/>
  <c r="G1666" i="14"/>
  <c r="G1682" i="14"/>
  <c r="G1573" i="14"/>
  <c r="G1521" i="14"/>
  <c r="G1623" i="14"/>
  <c r="G1629" i="14"/>
  <c r="G1551" i="14"/>
  <c r="G1604" i="14"/>
  <c r="G1594" i="14"/>
  <c r="G1545" i="14"/>
  <c r="G1611" i="14"/>
  <c r="G1601" i="14"/>
  <c r="G1621" i="14"/>
  <c r="G1577" i="14"/>
  <c r="G1528" i="14"/>
  <c r="G1595" i="14"/>
  <c r="G1584" i="14"/>
  <c r="G1648" i="14"/>
  <c r="G1626" i="14"/>
  <c r="G1575" i="14"/>
  <c r="F1693" i="14"/>
  <c r="G8" i="16" s="1"/>
  <c r="G1631" i="14"/>
  <c r="G1664" i="14"/>
  <c r="G1671" i="14"/>
  <c r="G1678" i="14"/>
  <c r="G1689" i="14"/>
  <c r="G1676" i="14"/>
  <c r="G1685" i="14"/>
  <c r="G1661" i="14"/>
  <c r="G1668" i="14"/>
  <c r="G1677" i="14"/>
  <c r="G1687" i="14"/>
  <c r="G1684" i="14"/>
  <c r="G1509" i="14"/>
  <c r="G1609" i="14"/>
  <c r="G1559" i="14"/>
  <c r="G1563" i="14"/>
  <c r="G1637" i="14"/>
  <c r="G1541" i="14"/>
  <c r="G1530" i="14"/>
  <c r="G1614" i="14"/>
  <c r="G1546" i="14"/>
  <c r="G1536" i="14"/>
  <c r="G1557" i="14"/>
  <c r="G1515" i="14"/>
  <c r="G1582" i="14"/>
  <c r="G1531" i="14"/>
  <c r="H44" i="20" s="1"/>
  <c r="G1519" i="14"/>
  <c r="G1574" i="14"/>
  <c r="G1562" i="14"/>
  <c r="G1511" i="14"/>
  <c r="G1580" i="14"/>
  <c r="G1567" i="14"/>
  <c r="G1663" i="14"/>
  <c r="G1679" i="14"/>
  <c r="G1630" i="14"/>
  <c r="G1506" i="14"/>
  <c r="G1607" i="14"/>
  <c r="G1612" i="14"/>
  <c r="G1503" i="14"/>
  <c r="G1589" i="14"/>
  <c r="G1539" i="14"/>
  <c r="G1529" i="14"/>
  <c r="G1597" i="14"/>
  <c r="G1553" i="14"/>
  <c r="G1608" i="14"/>
  <c r="G1555" i="14"/>
  <c r="G1513" i="14"/>
  <c r="G1579" i="14"/>
  <c r="G1537" i="14"/>
  <c r="G1622" i="14"/>
  <c r="G1571" i="14"/>
  <c r="G1560" i="14"/>
  <c r="G1627" i="14"/>
  <c r="G1505" i="14"/>
  <c r="G1674" i="14"/>
  <c r="Z1878" i="12"/>
  <c r="E1692" i="14"/>
  <c r="N1692" i="14"/>
  <c r="N1693" i="14" s="1"/>
  <c r="G9" i="16" s="1"/>
  <c r="Z2070" i="12"/>
  <c r="P2070" i="12"/>
  <c r="AC2070" i="12" s="1"/>
  <c r="K1870" i="14" s="1"/>
  <c r="D1870" i="15" s="1"/>
  <c r="F2071" i="12"/>
  <c r="H1869" i="14"/>
  <c r="I1869" i="14"/>
  <c r="AB2070" i="12"/>
  <c r="C1870" i="14" s="1"/>
  <c r="C1870" i="15" s="1"/>
  <c r="F1870" i="14"/>
  <c r="C2289" i="14"/>
  <c r="I2289" i="14"/>
  <c r="H2289" i="14"/>
  <c r="H2755" i="12"/>
  <c r="AA2755" i="12"/>
  <c r="F2290" i="14"/>
  <c r="AA1662" i="12"/>
  <c r="H1662" i="12"/>
  <c r="N2521" i="14"/>
  <c r="E2521" i="14"/>
  <c r="Z2514" i="12"/>
  <c r="F2515" i="12"/>
  <c r="AA2515" i="12" s="1"/>
  <c r="P2514" i="12"/>
  <c r="AC2514" i="12" s="1"/>
  <c r="K2290" i="14" s="1"/>
  <c r="D2290" i="15" s="1"/>
  <c r="N1493" i="14"/>
  <c r="E1493" i="14"/>
  <c r="AB1661" i="12"/>
  <c r="C1493" i="14" s="1"/>
  <c r="C1493" i="15" s="1"/>
  <c r="H2287" i="12"/>
  <c r="AA2287" i="12"/>
  <c r="N2073" i="14"/>
  <c r="E2073" i="14"/>
  <c r="G2822" i="12"/>
  <c r="D2588" i="14"/>
  <c r="H1692" i="14" l="1"/>
  <c r="E1693" i="14"/>
  <c r="I1692" i="14"/>
  <c r="C1693" i="14"/>
  <c r="C1693" i="15" s="1"/>
  <c r="C1692" i="15"/>
  <c r="G10" i="16"/>
  <c r="G19" i="16" s="1"/>
  <c r="H2071" i="12"/>
  <c r="AA2071" i="12"/>
  <c r="E1870" i="14"/>
  <c r="N1870" i="14"/>
  <c r="H2073" i="14"/>
  <c r="I2073" i="14"/>
  <c r="H2521" i="14"/>
  <c r="I2521" i="14"/>
  <c r="C2289" i="15"/>
  <c r="I1493" i="14"/>
  <c r="H1493" i="14"/>
  <c r="F2291" i="14"/>
  <c r="F1494" i="14"/>
  <c r="F2756" i="12"/>
  <c r="Z2755" i="12"/>
  <c r="AB2755" i="12" s="1"/>
  <c r="C2522" i="14" s="1"/>
  <c r="C2522" i="15" s="1"/>
  <c r="P2755" i="12"/>
  <c r="AC2755" i="12" s="1"/>
  <c r="K2522" i="14" s="1"/>
  <c r="D2522" i="15" s="1"/>
  <c r="H2515" i="12"/>
  <c r="E2290" i="14"/>
  <c r="N2290" i="14"/>
  <c r="F1663" i="12"/>
  <c r="Z1662" i="12"/>
  <c r="AB1662" i="12" s="1"/>
  <c r="C1494" i="14" s="1"/>
  <c r="C1494" i="15" s="1"/>
  <c r="P1662" i="12"/>
  <c r="AC1662" i="12" s="1"/>
  <c r="K1494" i="14" s="1"/>
  <c r="D1494" i="15" s="1"/>
  <c r="F2522" i="14"/>
  <c r="AB2514" i="12"/>
  <c r="F2288" i="12"/>
  <c r="P2287" i="12"/>
  <c r="AC2287" i="12" s="1"/>
  <c r="K2074" i="14" s="1"/>
  <c r="D2074" i="15" s="1"/>
  <c r="Z2287" i="12"/>
  <c r="AB2287" i="12" s="1"/>
  <c r="C2074" i="14" s="1"/>
  <c r="C2074" i="15" s="1"/>
  <c r="F2074" i="14"/>
  <c r="E2823" i="12"/>
  <c r="Y2822" i="12"/>
  <c r="H1870" i="14" l="1"/>
  <c r="I1870" i="14"/>
  <c r="F2072" i="12"/>
  <c r="Z2071" i="12"/>
  <c r="AB2071" i="12" s="1"/>
  <c r="C1871" i="14" s="1"/>
  <c r="C1871" i="15" s="1"/>
  <c r="P2071" i="12"/>
  <c r="AC2071" i="12" s="1"/>
  <c r="K1871" i="14" s="1"/>
  <c r="D1871" i="15" s="1"/>
  <c r="F1871" i="14"/>
  <c r="C2290" i="14"/>
  <c r="I2290" i="14"/>
  <c r="H2290" i="14"/>
  <c r="H1663" i="12"/>
  <c r="AA1663" i="12"/>
  <c r="AA2756" i="12"/>
  <c r="H2756" i="12"/>
  <c r="N1494" i="14"/>
  <c r="E1494" i="14"/>
  <c r="Z2515" i="12"/>
  <c r="P2515" i="12"/>
  <c r="AC2515" i="12" s="1"/>
  <c r="K2291" i="14" s="1"/>
  <c r="D2291" i="15" s="1"/>
  <c r="F2516" i="12"/>
  <c r="AA2516" i="12" s="1"/>
  <c r="F2292" i="14" s="1"/>
  <c r="N2522" i="14"/>
  <c r="E2522" i="14"/>
  <c r="H2288" i="12"/>
  <c r="AA2288" i="12"/>
  <c r="N2074" i="14"/>
  <c r="E2074" i="14"/>
  <c r="D2589" i="14"/>
  <c r="G2823" i="12"/>
  <c r="AA2072" i="12" l="1"/>
  <c r="H2072" i="12"/>
  <c r="E1871" i="14"/>
  <c r="N1871" i="14"/>
  <c r="I2074" i="14"/>
  <c r="H2074" i="14"/>
  <c r="I2522" i="14"/>
  <c r="H2522" i="14"/>
  <c r="H1494" i="14"/>
  <c r="I1494" i="14"/>
  <c r="C2290" i="15"/>
  <c r="H2516" i="12"/>
  <c r="F2517" i="12" s="1"/>
  <c r="N2291" i="14"/>
  <c r="E2291" i="14"/>
  <c r="AB2515" i="12"/>
  <c r="C2291" i="14" s="1"/>
  <c r="C2291" i="15" s="1"/>
  <c r="F2523" i="14"/>
  <c r="F1664" i="12"/>
  <c r="Z1663" i="12"/>
  <c r="P1663" i="12"/>
  <c r="AC1663" i="12" s="1"/>
  <c r="K1495" i="14" s="1"/>
  <c r="D1495" i="15" s="1"/>
  <c r="Z2516" i="12"/>
  <c r="P2756" i="12"/>
  <c r="AC2756" i="12" s="1"/>
  <c r="K2523" i="14" s="1"/>
  <c r="D2523" i="15" s="1"/>
  <c r="F2757" i="12"/>
  <c r="Z2756" i="12"/>
  <c r="AB2756" i="12" s="1"/>
  <c r="C2523" i="14" s="1"/>
  <c r="C2523" i="15" s="1"/>
  <c r="AB1663" i="12"/>
  <c r="C1495" i="14" s="1"/>
  <c r="C1495" i="15" s="1"/>
  <c r="F1495" i="14"/>
  <c r="F2075" i="14"/>
  <c r="F2289" i="12"/>
  <c r="P2288" i="12"/>
  <c r="AC2288" i="12" s="1"/>
  <c r="K2075" i="14" s="1"/>
  <c r="D2075" i="15" s="1"/>
  <c r="Z2288" i="12"/>
  <c r="E2824" i="12"/>
  <c r="G2824" i="12" s="1"/>
  <c r="Y2823" i="12"/>
  <c r="H1871" i="14" l="1"/>
  <c r="I1871" i="14"/>
  <c r="F1872" i="14"/>
  <c r="F2073" i="12"/>
  <c r="Z2072" i="12"/>
  <c r="AB2072" i="12" s="1"/>
  <c r="C1872" i="14" s="1"/>
  <c r="C1872" i="15" s="1"/>
  <c r="P2072" i="12"/>
  <c r="AC2072" i="12" s="1"/>
  <c r="K1872" i="14" s="1"/>
  <c r="D1872" i="15" s="1"/>
  <c r="I2291" i="14"/>
  <c r="H2291" i="14"/>
  <c r="P2516" i="12"/>
  <c r="AC2516" i="12" s="1"/>
  <c r="K2292" i="14" s="1"/>
  <c r="D2292" i="15" s="1"/>
  <c r="H2757" i="12"/>
  <c r="AA2757" i="12"/>
  <c r="F2524" i="14" s="1"/>
  <c r="H2517" i="12"/>
  <c r="AA2517" i="12"/>
  <c r="F2293" i="14" s="1"/>
  <c r="N1495" i="14"/>
  <c r="E1495" i="14"/>
  <c r="E2523" i="14"/>
  <c r="N2523" i="14"/>
  <c r="E2292" i="14"/>
  <c r="N2292" i="14"/>
  <c r="AB2516" i="12"/>
  <c r="C2292" i="14" s="1"/>
  <c r="C2292" i="15" s="1"/>
  <c r="AA1664" i="12"/>
  <c r="F1496" i="14" s="1"/>
  <c r="H1664" i="12"/>
  <c r="N2075" i="14"/>
  <c r="E2075" i="14"/>
  <c r="H2289" i="12"/>
  <c r="AA2289" i="12"/>
  <c r="AB2288" i="12"/>
  <c r="C2075" i="14" s="1"/>
  <c r="C2075" i="15" s="1"/>
  <c r="E2825" i="12"/>
  <c r="G2825" i="12" s="1"/>
  <c r="Y2825" i="12" s="1"/>
  <c r="D2590" i="14"/>
  <c r="Y2824" i="12"/>
  <c r="H2073" i="12" l="1"/>
  <c r="AA2073" i="12"/>
  <c r="F1873" i="14" s="1"/>
  <c r="E1872" i="14"/>
  <c r="N1872" i="14"/>
  <c r="H2075" i="14"/>
  <c r="I2075" i="14"/>
  <c r="I2292" i="14"/>
  <c r="H2292" i="14"/>
  <c r="I2523" i="14"/>
  <c r="H2523" i="14"/>
  <c r="I1495" i="14"/>
  <c r="H1495" i="14"/>
  <c r="F1665" i="12"/>
  <c r="F1666" i="12" s="1"/>
  <c r="Z1664" i="12"/>
  <c r="P1664" i="12"/>
  <c r="AC1664" i="12" s="1"/>
  <c r="K1496" i="14" s="1"/>
  <c r="D1496" i="15" s="1"/>
  <c r="Z2517" i="12"/>
  <c r="F2518" i="12"/>
  <c r="P2517" i="12"/>
  <c r="AC2517" i="12" s="1"/>
  <c r="K2293" i="14" s="1"/>
  <c r="D2293" i="15" s="1"/>
  <c r="Z2757" i="12"/>
  <c r="P2757" i="12"/>
  <c r="AC2757" i="12" s="1"/>
  <c r="K2524" i="14" s="1"/>
  <c r="D2524" i="15" s="1"/>
  <c r="F2758" i="12"/>
  <c r="F2076" i="14"/>
  <c r="Z2289" i="12"/>
  <c r="F2290" i="12"/>
  <c r="P2289" i="12"/>
  <c r="AC2289" i="12" s="1"/>
  <c r="K2076" i="14" s="1"/>
  <c r="D2076" i="15" s="1"/>
  <c r="D2592" i="14"/>
  <c r="Y2826" i="12"/>
  <c r="D2591" i="14"/>
  <c r="E2826" i="12"/>
  <c r="I1872" i="14" l="1"/>
  <c r="H1872" i="14"/>
  <c r="F2074" i="12"/>
  <c r="Z2073" i="12"/>
  <c r="P2073" i="12"/>
  <c r="AC2073" i="12" s="1"/>
  <c r="K1873" i="14" s="1"/>
  <c r="D1873" i="15" s="1"/>
  <c r="AA2758" i="12"/>
  <c r="F2525" i="14" s="1"/>
  <c r="H2758" i="12"/>
  <c r="E2524" i="14"/>
  <c r="N2524" i="14"/>
  <c r="AB2757" i="12"/>
  <c r="C2524" i="14" s="1"/>
  <c r="C2524" i="15" s="1"/>
  <c r="H2518" i="12"/>
  <c r="AA2518" i="12"/>
  <c r="F2294" i="14" s="1"/>
  <c r="H1665" i="12"/>
  <c r="AA1665" i="12"/>
  <c r="AA1666" i="12" s="1"/>
  <c r="N2293" i="14"/>
  <c r="E2293" i="14"/>
  <c r="AB2517" i="12"/>
  <c r="C2293" i="14" s="1"/>
  <c r="C2293" i="15" s="1"/>
  <c r="E1496" i="14"/>
  <c r="AB1664" i="12"/>
  <c r="C1496" i="14" s="1"/>
  <c r="C1496" i="15" s="1"/>
  <c r="N1496" i="14"/>
  <c r="H2290" i="12"/>
  <c r="AA2290" i="12"/>
  <c r="N2076" i="14"/>
  <c r="E2076" i="14"/>
  <c r="AB2289" i="12"/>
  <c r="C2076" i="14" s="1"/>
  <c r="C2076" i="15" s="1"/>
  <c r="D2593" i="14"/>
  <c r="AA2074" i="12" l="1"/>
  <c r="F1874" i="14" s="1"/>
  <c r="H2074" i="12"/>
  <c r="AB2073" i="12"/>
  <c r="C1873" i="14" s="1"/>
  <c r="C1873" i="15" s="1"/>
  <c r="E1873" i="14"/>
  <c r="N1873" i="14"/>
  <c r="I1496" i="14"/>
  <c r="H1496" i="14"/>
  <c r="H2293" i="14"/>
  <c r="I2293" i="14"/>
  <c r="H2524" i="14"/>
  <c r="I2524" i="14"/>
  <c r="H2076" i="14"/>
  <c r="I2076" i="14"/>
  <c r="F1497" i="14"/>
  <c r="Z1665" i="12"/>
  <c r="Z1666" i="12" s="1"/>
  <c r="P1665" i="12"/>
  <c r="AC1665" i="12" s="1"/>
  <c r="K1497" i="14" s="1"/>
  <c r="D1497" i="15" s="1"/>
  <c r="F2519" i="12"/>
  <c r="P2518" i="12"/>
  <c r="AC2518" i="12" s="1"/>
  <c r="K2294" i="14" s="1"/>
  <c r="D2294" i="15" s="1"/>
  <c r="Z2518" i="12"/>
  <c r="Z2758" i="12"/>
  <c r="P2758" i="12"/>
  <c r="AC2758" i="12" s="1"/>
  <c r="K2525" i="14" s="1"/>
  <c r="D2525" i="15" s="1"/>
  <c r="F2759" i="12"/>
  <c r="Z2290" i="12"/>
  <c r="AB2290" i="12" s="1"/>
  <c r="C2077" i="14" s="1"/>
  <c r="C2077" i="15" s="1"/>
  <c r="F2291" i="12"/>
  <c r="P2290" i="12"/>
  <c r="AC2290" i="12" s="1"/>
  <c r="K2077" i="14" s="1"/>
  <c r="D2077" i="15" s="1"/>
  <c r="F2077" i="14"/>
  <c r="I1873" i="14" l="1"/>
  <c r="H1873" i="14"/>
  <c r="P2074" i="12"/>
  <c r="AC2074" i="12" s="1"/>
  <c r="K1874" i="14" s="1"/>
  <c r="D1874" i="15" s="1"/>
  <c r="F2075" i="12"/>
  <c r="Z2074" i="12"/>
  <c r="G1497" i="14"/>
  <c r="G1329" i="14"/>
  <c r="G1327" i="14"/>
  <c r="G1425" i="14"/>
  <c r="G1369" i="14"/>
  <c r="G1340" i="14"/>
  <c r="G1342" i="14"/>
  <c r="G1326" i="14"/>
  <c r="G1409" i="14"/>
  <c r="G1368" i="14"/>
  <c r="G1467" i="14"/>
  <c r="G1345" i="14"/>
  <c r="G1356" i="14"/>
  <c r="G1428" i="14"/>
  <c r="G1380" i="14"/>
  <c r="G1335" i="14"/>
  <c r="G1372" i="14"/>
  <c r="G1330" i="14"/>
  <c r="G1414" i="14"/>
  <c r="G1416" i="14"/>
  <c r="G1339" i="14"/>
  <c r="G1347" i="14"/>
  <c r="G1358" i="14"/>
  <c r="G1433" i="14"/>
  <c r="G1382" i="14"/>
  <c r="G1336" i="14"/>
  <c r="G1374" i="14"/>
  <c r="G1355" i="14"/>
  <c r="G1450" i="14"/>
  <c r="G1381" i="14"/>
  <c r="G1338" i="14"/>
  <c r="G1371" i="14"/>
  <c r="G1441" i="14"/>
  <c r="G1321" i="14"/>
  <c r="G1394" i="14"/>
  <c r="G1349" i="14"/>
  <c r="G1352" i="14"/>
  <c r="G1408" i="14"/>
  <c r="G1454" i="14"/>
  <c r="G1351" i="14"/>
  <c r="G1389" i="14"/>
  <c r="G1432" i="14"/>
  <c r="G1383" i="14"/>
  <c r="G1436" i="14"/>
  <c r="G1463" i="14"/>
  <c r="G1434" i="14"/>
  <c r="G1320" i="14"/>
  <c r="G1429" i="14"/>
  <c r="G1457" i="14"/>
  <c r="G1469" i="14"/>
  <c r="G1333" i="14"/>
  <c r="G1331" i="14"/>
  <c r="G1461" i="14"/>
  <c r="G1384" i="14"/>
  <c r="G1343" i="14"/>
  <c r="G1344" i="14"/>
  <c r="G1444" i="14"/>
  <c r="G1420" i="14"/>
  <c r="G1407" i="14"/>
  <c r="G1366" i="14"/>
  <c r="G1437" i="14"/>
  <c r="G1470" i="14"/>
  <c r="G1400" i="14"/>
  <c r="G1435" i="14"/>
  <c r="G1440" i="14"/>
  <c r="G1332" i="14"/>
  <c r="G1446" i="14"/>
  <c r="G1399" i="14"/>
  <c r="G1471" i="14"/>
  <c r="G1341" i="14"/>
  <c r="G1460" i="14"/>
  <c r="G1456" i="14"/>
  <c r="G1411" i="14"/>
  <c r="G1367" i="14"/>
  <c r="F1498" i="14"/>
  <c r="F8" i="16" s="1"/>
  <c r="G1422" i="14"/>
  <c r="G1318" i="14"/>
  <c r="G1375" i="14"/>
  <c r="G1398" i="14"/>
  <c r="G1421" i="14"/>
  <c r="G1359" i="14"/>
  <c r="G1413" i="14"/>
  <c r="G1378" i="14"/>
  <c r="G1395" i="14"/>
  <c r="G1419" i="14"/>
  <c r="G1360" i="14"/>
  <c r="G1465" i="14"/>
  <c r="G1404" i="14"/>
  <c r="G1405" i="14"/>
  <c r="G1363" i="14"/>
  <c r="G1387" i="14"/>
  <c r="G1370" i="14"/>
  <c r="G1377" i="14"/>
  <c r="G1396" i="14"/>
  <c r="G1442" i="14"/>
  <c r="G1361" i="14"/>
  <c r="G1438" i="14"/>
  <c r="G1412" i="14"/>
  <c r="G1410" i="14"/>
  <c r="G1364" i="14"/>
  <c r="G1390" i="14"/>
  <c r="G1448" i="14"/>
  <c r="G1403" i="14"/>
  <c r="G1417" i="14"/>
  <c r="G1365" i="14"/>
  <c r="G1388" i="14"/>
  <c r="G1322" i="14"/>
  <c r="G1401" i="14"/>
  <c r="G1427" i="14"/>
  <c r="G1443" i="14"/>
  <c r="G1334" i="14"/>
  <c r="G1357" i="14"/>
  <c r="G1451" i="14"/>
  <c r="G1468" i="14"/>
  <c r="G1449" i="14"/>
  <c r="G1373" i="14"/>
  <c r="G1386" i="14"/>
  <c r="G1328" i="14"/>
  <c r="G1423" i="14"/>
  <c r="G1464" i="14"/>
  <c r="G1466" i="14"/>
  <c r="G1325" i="14"/>
  <c r="G1393" i="14"/>
  <c r="G1350" i="14"/>
  <c r="G1385" i="14"/>
  <c r="G1376" i="14"/>
  <c r="G1319" i="14"/>
  <c r="G1426" i="14"/>
  <c r="G1362" i="14"/>
  <c r="G1447" i="14"/>
  <c r="G1424" i="14"/>
  <c r="G1379" i="14"/>
  <c r="G1337" i="14"/>
  <c r="G1406" i="14"/>
  <c r="G1439" i="14"/>
  <c r="G1452" i="14"/>
  <c r="G1392" i="14"/>
  <c r="G1348" i="14"/>
  <c r="H43" i="20" s="1"/>
  <c r="G1418" i="14"/>
  <c r="G1430" i="14"/>
  <c r="G1324" i="14"/>
  <c r="G1445" i="14"/>
  <c r="G1431" i="14"/>
  <c r="G1353" i="14"/>
  <c r="G1415" i="14"/>
  <c r="G1397" i="14"/>
  <c r="G1354" i="14"/>
  <c r="G1455" i="14"/>
  <c r="G1462" i="14"/>
  <c r="G1453" i="14"/>
  <c r="G1402" i="14"/>
  <c r="G1459" i="14"/>
  <c r="G1473" i="14"/>
  <c r="G1472" i="14"/>
  <c r="G1346" i="14"/>
  <c r="G1391" i="14"/>
  <c r="G1323" i="14"/>
  <c r="G1458" i="14"/>
  <c r="G1474" i="14"/>
  <c r="G1476" i="14"/>
  <c r="G1475" i="14"/>
  <c r="G1477" i="14"/>
  <c r="G1478" i="14"/>
  <c r="G1479" i="14"/>
  <c r="G1480" i="14"/>
  <c r="G1483" i="14"/>
  <c r="G1481" i="14"/>
  <c r="G1482" i="14"/>
  <c r="G1484" i="14"/>
  <c r="G1485" i="14"/>
  <c r="G1486" i="14"/>
  <c r="G1487" i="14"/>
  <c r="G1488" i="14"/>
  <c r="G1490" i="14"/>
  <c r="G1489" i="14"/>
  <c r="G1491" i="14"/>
  <c r="G1496" i="14"/>
  <c r="G1492" i="14"/>
  <c r="G1495" i="14"/>
  <c r="G1493" i="14"/>
  <c r="G1494" i="14"/>
  <c r="E2294" i="14"/>
  <c r="N2294" i="14"/>
  <c r="AB2518" i="12"/>
  <c r="C2294" i="14" s="1"/>
  <c r="C2294" i="15" s="1"/>
  <c r="H2519" i="12"/>
  <c r="AA2519" i="12"/>
  <c r="E1497" i="14"/>
  <c r="N1497" i="14"/>
  <c r="N1498" i="14" s="1"/>
  <c r="F9" i="16" s="1"/>
  <c r="AB1665" i="12"/>
  <c r="H2759" i="12"/>
  <c r="AA2759" i="12"/>
  <c r="E2525" i="14"/>
  <c r="N2525" i="14"/>
  <c r="AB2758" i="12"/>
  <c r="N2077" i="14"/>
  <c r="E2077" i="14"/>
  <c r="H2291" i="12"/>
  <c r="AA2291" i="12"/>
  <c r="N1874" i="14" l="1"/>
  <c r="AB2074" i="12"/>
  <c r="C1874" i="14" s="1"/>
  <c r="C1874" i="15" s="1"/>
  <c r="E1874" i="14"/>
  <c r="AA2075" i="12"/>
  <c r="H2075" i="12"/>
  <c r="C1497" i="14"/>
  <c r="AB1666" i="12"/>
  <c r="I1497" i="14"/>
  <c r="E1498" i="14"/>
  <c r="H1497" i="14"/>
  <c r="F10" i="16"/>
  <c r="F19" i="16" s="1"/>
  <c r="I2077" i="14"/>
  <c r="H2077" i="14"/>
  <c r="C2525" i="14"/>
  <c r="I2525" i="14"/>
  <c r="H2525" i="14"/>
  <c r="H2294" i="14"/>
  <c r="I2294" i="14"/>
  <c r="P2759" i="12"/>
  <c r="AC2759" i="12" s="1"/>
  <c r="K2526" i="14" s="1"/>
  <c r="D2526" i="15" s="1"/>
  <c r="F2760" i="12"/>
  <c r="Z2759" i="12"/>
  <c r="AB2759" i="12" s="1"/>
  <c r="C2526" i="14" s="1"/>
  <c r="C2526" i="15" s="1"/>
  <c r="F2295" i="14"/>
  <c r="F2526" i="14"/>
  <c r="P2519" i="12"/>
  <c r="AC2519" i="12" s="1"/>
  <c r="K2295" i="14" s="1"/>
  <c r="D2295" i="15" s="1"/>
  <c r="F2520" i="12"/>
  <c r="Z2519" i="12"/>
  <c r="AB2519" i="12" s="1"/>
  <c r="C2295" i="14" s="1"/>
  <c r="C2295" i="15" s="1"/>
  <c r="Z2291" i="12"/>
  <c r="F2292" i="12"/>
  <c r="P2291" i="12"/>
  <c r="AC2291" i="12" s="1"/>
  <c r="K2078" i="14" s="1"/>
  <c r="D2078" i="15" s="1"/>
  <c r="F2078" i="14"/>
  <c r="AB2291" i="12"/>
  <c r="C2078" i="14" s="1"/>
  <c r="C2078" i="15" s="1"/>
  <c r="F2076" i="12" l="1"/>
  <c r="Z2075" i="12"/>
  <c r="P2075" i="12"/>
  <c r="AC2075" i="12" s="1"/>
  <c r="K1875" i="14" s="1"/>
  <c r="D1875" i="15" s="1"/>
  <c r="I1874" i="14"/>
  <c r="H1874" i="14"/>
  <c r="F1875" i="14"/>
  <c r="AB2075" i="12"/>
  <c r="C1875" i="14" s="1"/>
  <c r="C1875" i="15" s="1"/>
  <c r="C2525" i="15"/>
  <c r="C1497" i="15"/>
  <c r="C1498" i="14"/>
  <c r="C1498" i="15" s="1"/>
  <c r="AA2520" i="12"/>
  <c r="H2520" i="12"/>
  <c r="E2526" i="14"/>
  <c r="N2526" i="14"/>
  <c r="E2295" i="14"/>
  <c r="N2295" i="14"/>
  <c r="H2760" i="12"/>
  <c r="AA2760" i="12"/>
  <c r="N2078" i="14"/>
  <c r="E2078" i="14"/>
  <c r="H2292" i="12"/>
  <c r="AA2292" i="12"/>
  <c r="AA2076" i="12" l="1"/>
  <c r="F1876" i="14" s="1"/>
  <c r="H2076" i="12"/>
  <c r="E1875" i="14"/>
  <c r="N1875" i="14"/>
  <c r="H2078" i="14"/>
  <c r="I2078" i="14"/>
  <c r="H2295" i="14"/>
  <c r="I2295" i="14"/>
  <c r="H2526" i="14"/>
  <c r="I2526" i="14"/>
  <c r="P2760" i="12"/>
  <c r="AC2760" i="12" s="1"/>
  <c r="K2527" i="14" s="1"/>
  <c r="D2527" i="15" s="1"/>
  <c r="F2761" i="12"/>
  <c r="Z2760" i="12"/>
  <c r="AB2760" i="12" s="1"/>
  <c r="F2296" i="14"/>
  <c r="F2527" i="14"/>
  <c r="Z2520" i="12"/>
  <c r="F2521" i="12"/>
  <c r="AA2521" i="12" s="1"/>
  <c r="P2520" i="12"/>
  <c r="AC2520" i="12" s="1"/>
  <c r="K2296" i="14" s="1"/>
  <c r="D2296" i="15" s="1"/>
  <c r="F2079" i="14"/>
  <c r="F2293" i="12"/>
  <c r="P2292" i="12"/>
  <c r="AC2292" i="12" s="1"/>
  <c r="K2079" i="14" s="1"/>
  <c r="D2079" i="15" s="1"/>
  <c r="Z2292" i="12"/>
  <c r="H2521" i="12" l="1"/>
  <c r="Z2521" i="12" s="1"/>
  <c r="H1875" i="14"/>
  <c r="I1875" i="14"/>
  <c r="F2077" i="12"/>
  <c r="Z2076" i="12"/>
  <c r="P2076" i="12"/>
  <c r="AC2076" i="12" s="1"/>
  <c r="K1876" i="14" s="1"/>
  <c r="D1876" i="15" s="1"/>
  <c r="C2527" i="14"/>
  <c r="F2522" i="12"/>
  <c r="P2521" i="12"/>
  <c r="AC2521" i="12" s="1"/>
  <c r="K2297" i="14" s="1"/>
  <c r="D2297" i="15" s="1"/>
  <c r="F2297" i="14"/>
  <c r="AB2521" i="12"/>
  <c r="C2297" i="14" s="1"/>
  <c r="C2297" i="15" s="1"/>
  <c r="E2527" i="14"/>
  <c r="N2527" i="14"/>
  <c r="E2297" i="14"/>
  <c r="N2297" i="14"/>
  <c r="N2296" i="14"/>
  <c r="E2296" i="14"/>
  <c r="H2761" i="12"/>
  <c r="AA2761" i="12"/>
  <c r="AB2520" i="12"/>
  <c r="C2296" i="14" s="1"/>
  <c r="C2296" i="15" s="1"/>
  <c r="N2079" i="14"/>
  <c r="E2079" i="14"/>
  <c r="H2293" i="12"/>
  <c r="AA2293" i="12"/>
  <c r="AB2292" i="12"/>
  <c r="C2079" i="14" s="1"/>
  <c r="C2079" i="15" s="1"/>
  <c r="AA2077" i="12" l="1"/>
  <c r="H2077" i="12"/>
  <c r="N1876" i="14"/>
  <c r="AB2076" i="12"/>
  <c r="C1876" i="14" s="1"/>
  <c r="C1876" i="15" s="1"/>
  <c r="E1876" i="14"/>
  <c r="I2297" i="14"/>
  <c r="H2297" i="14"/>
  <c r="I2527" i="14"/>
  <c r="H2527" i="14"/>
  <c r="H2079" i="14"/>
  <c r="I2079" i="14"/>
  <c r="H2296" i="14"/>
  <c r="I2296" i="14"/>
  <c r="C2527" i="15"/>
  <c r="F2762" i="12"/>
  <c r="Z2761" i="12"/>
  <c r="P2761" i="12"/>
  <c r="AC2761" i="12" s="1"/>
  <c r="K2528" i="14" s="1"/>
  <c r="D2528" i="15" s="1"/>
  <c r="H2522" i="12"/>
  <c r="AA2522" i="12"/>
  <c r="AB2761" i="12"/>
  <c r="F2528" i="14"/>
  <c r="Z2293" i="12"/>
  <c r="F2294" i="12"/>
  <c r="P2293" i="12"/>
  <c r="AC2293" i="12" s="1"/>
  <c r="K2080" i="14" s="1"/>
  <c r="D2080" i="15" s="1"/>
  <c r="F2080" i="14"/>
  <c r="AB2293" i="12"/>
  <c r="C2080" i="14" s="1"/>
  <c r="C2080" i="15" s="1"/>
  <c r="H1876" i="14" l="1"/>
  <c r="I1876" i="14"/>
  <c r="F1877" i="14"/>
  <c r="F2078" i="12"/>
  <c r="Z2077" i="12"/>
  <c r="AB2077" i="12" s="1"/>
  <c r="C1877" i="14" s="1"/>
  <c r="C1877" i="15" s="1"/>
  <c r="P2077" i="12"/>
  <c r="AC2077" i="12" s="1"/>
  <c r="K1877" i="14" s="1"/>
  <c r="D1877" i="15" s="1"/>
  <c r="C2528" i="14"/>
  <c r="P2522" i="12"/>
  <c r="AC2522" i="12" s="1"/>
  <c r="K2298" i="14" s="1"/>
  <c r="D2298" i="15" s="1"/>
  <c r="F2523" i="12"/>
  <c r="Z2522" i="12"/>
  <c r="N2528" i="14"/>
  <c r="E2528" i="14"/>
  <c r="F2298" i="14"/>
  <c r="H2762" i="12"/>
  <c r="AA2762" i="12"/>
  <c r="N2080" i="14"/>
  <c r="E2080" i="14"/>
  <c r="H2294" i="12"/>
  <c r="AA2294" i="12"/>
  <c r="AA2078" i="12" l="1"/>
  <c r="F1878" i="14" s="1"/>
  <c r="H2078" i="12"/>
  <c r="E1877" i="14"/>
  <c r="N1877" i="14"/>
  <c r="I2080" i="14"/>
  <c r="H2080" i="14"/>
  <c r="H2528" i="14"/>
  <c r="I2528" i="14"/>
  <c r="C2528" i="15"/>
  <c r="F2529" i="14"/>
  <c r="N2298" i="14"/>
  <c r="E2298" i="14"/>
  <c r="Z2762" i="12"/>
  <c r="P2762" i="12"/>
  <c r="AC2762" i="12" s="1"/>
  <c r="K2529" i="14" s="1"/>
  <c r="D2529" i="15" s="1"/>
  <c r="F2763" i="12"/>
  <c r="AA2523" i="12"/>
  <c r="F2299" i="14" s="1"/>
  <c r="H2523" i="12"/>
  <c r="AB2522" i="12"/>
  <c r="C2298" i="14" s="1"/>
  <c r="C2298" i="15" s="1"/>
  <c r="F2081" i="14"/>
  <c r="Z2294" i="12"/>
  <c r="F2295" i="12"/>
  <c r="P2294" i="12"/>
  <c r="AC2294" i="12" s="1"/>
  <c r="K2081" i="14" s="1"/>
  <c r="D2081" i="15" s="1"/>
  <c r="H1877" i="14" l="1"/>
  <c r="I1877" i="14"/>
  <c r="Z2078" i="12"/>
  <c r="P2078" i="12"/>
  <c r="AC2078" i="12" s="1"/>
  <c r="K1878" i="14" s="1"/>
  <c r="D1878" i="15" s="1"/>
  <c r="F2079" i="12"/>
  <c r="I2298" i="14"/>
  <c r="H2298" i="14"/>
  <c r="F2524" i="12"/>
  <c r="Z2523" i="12"/>
  <c r="P2523" i="12"/>
  <c r="AC2523" i="12" s="1"/>
  <c r="K2299" i="14" s="1"/>
  <c r="D2299" i="15" s="1"/>
  <c r="H2763" i="12"/>
  <c r="AA2763" i="12"/>
  <c r="E2529" i="14"/>
  <c r="N2529" i="14"/>
  <c r="AB2762" i="12"/>
  <c r="N2081" i="14"/>
  <c r="E2081" i="14"/>
  <c r="H2295" i="12"/>
  <c r="AA2295" i="12"/>
  <c r="AB2294" i="12"/>
  <c r="C2081" i="14" s="1"/>
  <c r="C2081" i="15" s="1"/>
  <c r="H2079" i="12" l="1"/>
  <c r="AA2079" i="12"/>
  <c r="N1878" i="14"/>
  <c r="AB2078" i="12"/>
  <c r="C1878" i="14" s="1"/>
  <c r="C1878" i="15" s="1"/>
  <c r="E1878" i="14"/>
  <c r="H2081" i="14"/>
  <c r="I2081" i="14"/>
  <c r="C2529" i="14"/>
  <c r="I2529" i="14"/>
  <c r="H2529" i="14"/>
  <c r="F2530" i="14"/>
  <c r="AA2524" i="12"/>
  <c r="H2524" i="12"/>
  <c r="P2763" i="12"/>
  <c r="AC2763" i="12" s="1"/>
  <c r="K2530" i="14" s="1"/>
  <c r="D2530" i="15" s="1"/>
  <c r="F2764" i="12"/>
  <c r="Z2763" i="12"/>
  <c r="AB2523" i="12"/>
  <c r="C2299" i="14" s="1"/>
  <c r="C2299" i="15" s="1"/>
  <c r="N2299" i="14"/>
  <c r="E2299" i="14"/>
  <c r="F2296" i="12"/>
  <c r="P2295" i="12"/>
  <c r="AC2295" i="12" s="1"/>
  <c r="K2082" i="14" s="1"/>
  <c r="D2082" i="15" s="1"/>
  <c r="Z2295" i="12"/>
  <c r="AB2295" i="12" s="1"/>
  <c r="C2082" i="14" s="1"/>
  <c r="C2082" i="15" s="1"/>
  <c r="F2082" i="14"/>
  <c r="I1878" i="14" l="1"/>
  <c r="H1878" i="14"/>
  <c r="F2080" i="12"/>
  <c r="Z2079" i="12"/>
  <c r="AB2079" i="12" s="1"/>
  <c r="C1879" i="14" s="1"/>
  <c r="C1879" i="15" s="1"/>
  <c r="P2079" i="12"/>
  <c r="AC2079" i="12" s="1"/>
  <c r="K1879" i="14" s="1"/>
  <c r="D1879" i="15" s="1"/>
  <c r="F1879" i="14"/>
  <c r="I2299" i="14"/>
  <c r="H2299" i="14"/>
  <c r="C2529" i="15"/>
  <c r="E2530" i="14"/>
  <c r="N2530" i="14"/>
  <c r="F2300" i="14"/>
  <c r="H2764" i="12"/>
  <c r="AA2764" i="12"/>
  <c r="F2525" i="12"/>
  <c r="Z2524" i="12"/>
  <c r="AB2524" i="12" s="1"/>
  <c r="C2300" i="14" s="1"/>
  <c r="C2300" i="15" s="1"/>
  <c r="P2524" i="12"/>
  <c r="AC2524" i="12" s="1"/>
  <c r="K2300" i="14" s="1"/>
  <c r="D2300" i="15" s="1"/>
  <c r="AB2763" i="12"/>
  <c r="C2530" i="14" s="1"/>
  <c r="C2530" i="15" s="1"/>
  <c r="N2082" i="14"/>
  <c r="E2082" i="14"/>
  <c r="H2296" i="12"/>
  <c r="AA2296" i="12"/>
  <c r="AA2080" i="12" l="1"/>
  <c r="F1880" i="14" s="1"/>
  <c r="H2080" i="12"/>
  <c r="E1879" i="14"/>
  <c r="N1879" i="14"/>
  <c r="H2082" i="14"/>
  <c r="I2082" i="14"/>
  <c r="I2530" i="14"/>
  <c r="H2530" i="14"/>
  <c r="H2525" i="12"/>
  <c r="AA2525" i="12"/>
  <c r="F2301" i="14" s="1"/>
  <c r="F2765" i="12"/>
  <c r="Z2764" i="12"/>
  <c r="AB2764" i="12" s="1"/>
  <c r="C2531" i="14" s="1"/>
  <c r="C2531" i="15" s="1"/>
  <c r="P2764" i="12"/>
  <c r="AC2764" i="12" s="1"/>
  <c r="K2531" i="14" s="1"/>
  <c r="D2531" i="15" s="1"/>
  <c r="E2300" i="14"/>
  <c r="N2300" i="14"/>
  <c r="F2531" i="14"/>
  <c r="Z2296" i="12"/>
  <c r="AB2296" i="12" s="1"/>
  <c r="C2083" i="14" s="1"/>
  <c r="C2083" i="15" s="1"/>
  <c r="F2297" i="12"/>
  <c r="P2296" i="12"/>
  <c r="AC2296" i="12" s="1"/>
  <c r="K2083" i="14" s="1"/>
  <c r="D2083" i="15" s="1"/>
  <c r="F2083" i="14"/>
  <c r="H1879" i="14" l="1"/>
  <c r="I1879" i="14"/>
  <c r="P2080" i="12"/>
  <c r="AC2080" i="12" s="1"/>
  <c r="K1880" i="14" s="1"/>
  <c r="D1880" i="15" s="1"/>
  <c r="Z2080" i="12"/>
  <c r="F2081" i="12"/>
  <c r="I2300" i="14"/>
  <c r="H2300" i="14"/>
  <c r="AA2765" i="12"/>
  <c r="H2765" i="12"/>
  <c r="P2525" i="12"/>
  <c r="AC2525" i="12" s="1"/>
  <c r="K2301" i="14" s="1"/>
  <c r="D2301" i="15" s="1"/>
  <c r="F2526" i="12"/>
  <c r="Z2525" i="12"/>
  <c r="N2531" i="14"/>
  <c r="E2531" i="14"/>
  <c r="N2083" i="14"/>
  <c r="E2083" i="14"/>
  <c r="H2297" i="12"/>
  <c r="AA2297" i="12"/>
  <c r="AA2081" i="12" l="1"/>
  <c r="H2081" i="12"/>
  <c r="N1880" i="14"/>
  <c r="E1880" i="14"/>
  <c r="AB2080" i="12"/>
  <c r="C1880" i="14" s="1"/>
  <c r="C1880" i="15" s="1"/>
  <c r="H2083" i="14"/>
  <c r="I2083" i="14"/>
  <c r="I2531" i="14"/>
  <c r="H2531" i="14"/>
  <c r="AB2525" i="12"/>
  <c r="C2301" i="14" s="1"/>
  <c r="C2301" i="15" s="1"/>
  <c r="N2301" i="14"/>
  <c r="E2301" i="14"/>
  <c r="F2532" i="14"/>
  <c r="AA2526" i="12"/>
  <c r="F2302" i="14" s="1"/>
  <c r="H2526" i="12"/>
  <c r="F2766" i="12"/>
  <c r="Z2765" i="12"/>
  <c r="P2765" i="12"/>
  <c r="AC2765" i="12" s="1"/>
  <c r="K2532" i="14" s="1"/>
  <c r="D2532" i="15" s="1"/>
  <c r="Z2297" i="12"/>
  <c r="F2298" i="12"/>
  <c r="P2297" i="12"/>
  <c r="AC2297" i="12" s="1"/>
  <c r="K2084" i="14" s="1"/>
  <c r="D2084" i="15" s="1"/>
  <c r="F2084" i="14"/>
  <c r="AB2297" i="12"/>
  <c r="C2084" i="14" s="1"/>
  <c r="C2084" i="15" s="1"/>
  <c r="F1881" i="14" l="1"/>
  <c r="H1880" i="14"/>
  <c r="I1880" i="14"/>
  <c r="P2081" i="12"/>
  <c r="AC2081" i="12" s="1"/>
  <c r="K1881" i="14" s="1"/>
  <c r="D1881" i="15" s="1"/>
  <c r="F2082" i="12"/>
  <c r="Z2081" i="12"/>
  <c r="I2301" i="14"/>
  <c r="H2301" i="14"/>
  <c r="N2532" i="14"/>
  <c r="E2532" i="14"/>
  <c r="F2527" i="12"/>
  <c r="Z2526" i="12"/>
  <c r="P2526" i="12"/>
  <c r="AC2526" i="12" s="1"/>
  <c r="K2302" i="14" s="1"/>
  <c r="D2302" i="15" s="1"/>
  <c r="AB2765" i="12"/>
  <c r="C2532" i="14" s="1"/>
  <c r="C2532" i="15" s="1"/>
  <c r="AA2766" i="12"/>
  <c r="H2766" i="12"/>
  <c r="N2084" i="14"/>
  <c r="E2084" i="14"/>
  <c r="H2298" i="12"/>
  <c r="AA2298" i="12"/>
  <c r="N1881" i="14" l="1"/>
  <c r="E1881" i="14"/>
  <c r="H2082" i="12"/>
  <c r="AA2082" i="12"/>
  <c r="AB2081" i="12"/>
  <c r="C1881" i="14" s="1"/>
  <c r="C1881" i="15" s="1"/>
  <c r="I2084" i="14"/>
  <c r="H2084" i="14"/>
  <c r="I2532" i="14"/>
  <c r="H2532" i="14"/>
  <c r="F2533" i="14"/>
  <c r="H2527" i="12"/>
  <c r="AA2527" i="12"/>
  <c r="P2766" i="12"/>
  <c r="AC2766" i="12" s="1"/>
  <c r="K2533" i="14" s="1"/>
  <c r="D2533" i="15" s="1"/>
  <c r="F2767" i="12"/>
  <c r="Z2766" i="12"/>
  <c r="N2302" i="14"/>
  <c r="AB2526" i="12"/>
  <c r="C2302" i="14" s="1"/>
  <c r="C2302" i="15" s="1"/>
  <c r="E2302" i="14"/>
  <c r="F2299" i="12"/>
  <c r="P2298" i="12"/>
  <c r="AC2298" i="12" s="1"/>
  <c r="K2085" i="14" s="1"/>
  <c r="D2085" i="15" s="1"/>
  <c r="Z2298" i="12"/>
  <c r="AB2298" i="12" s="1"/>
  <c r="C2085" i="14" s="1"/>
  <c r="C2085" i="15" s="1"/>
  <c r="F2085" i="14"/>
  <c r="F2083" i="12" l="1"/>
  <c r="Z2082" i="12"/>
  <c r="P2082" i="12"/>
  <c r="AC2082" i="12" s="1"/>
  <c r="K1882" i="14" s="1"/>
  <c r="D1882" i="15" s="1"/>
  <c r="AB2082" i="12"/>
  <c r="C1882" i="14" s="1"/>
  <c r="C1882" i="15" s="1"/>
  <c r="F1882" i="14"/>
  <c r="H1881" i="14"/>
  <c r="I1881" i="14"/>
  <c r="H2302" i="14"/>
  <c r="I2302" i="14"/>
  <c r="E2533" i="14"/>
  <c r="N2533" i="14"/>
  <c r="P2527" i="12"/>
  <c r="AC2527" i="12" s="1"/>
  <c r="K2303" i="14" s="1"/>
  <c r="D2303" i="15" s="1"/>
  <c r="F2528" i="12"/>
  <c r="Z2527" i="12"/>
  <c r="AA2767" i="12"/>
  <c r="H2767" i="12"/>
  <c r="F2303" i="14"/>
  <c r="AB2766" i="12"/>
  <c r="C2533" i="14" s="1"/>
  <c r="C2533" i="15" s="1"/>
  <c r="N2085" i="14"/>
  <c r="E2085" i="14"/>
  <c r="H2299" i="12"/>
  <c r="AA2299" i="12"/>
  <c r="H2083" i="12" l="1"/>
  <c r="AA2083" i="12"/>
  <c r="F1883" i="14" s="1"/>
  <c r="E1882" i="14"/>
  <c r="N1882" i="14"/>
  <c r="H2533" i="14"/>
  <c r="I2533" i="14"/>
  <c r="H2085" i="14"/>
  <c r="I2085" i="14"/>
  <c r="Z2767" i="12"/>
  <c r="P2767" i="12"/>
  <c r="AC2767" i="12" s="1"/>
  <c r="K2534" i="14" s="1"/>
  <c r="D2534" i="15" s="1"/>
  <c r="F2768" i="12"/>
  <c r="E2303" i="14"/>
  <c r="N2303" i="14"/>
  <c r="AB2767" i="12"/>
  <c r="C2534" i="14" s="1"/>
  <c r="C2534" i="15" s="1"/>
  <c r="F2534" i="14"/>
  <c r="AA2528" i="12"/>
  <c r="F2304" i="14" s="1"/>
  <c r="H2528" i="12"/>
  <c r="AB2527" i="12"/>
  <c r="C2303" i="14" s="1"/>
  <c r="C2303" i="15" s="1"/>
  <c r="Z2299" i="12"/>
  <c r="F2300" i="12"/>
  <c r="AA2300" i="12" s="1"/>
  <c r="P2299" i="12"/>
  <c r="AC2299" i="12" s="1"/>
  <c r="K2086" i="14" s="1"/>
  <c r="D2086" i="15" s="1"/>
  <c r="AB2299" i="12"/>
  <c r="C2086" i="14" s="1"/>
  <c r="C2086" i="15" s="1"/>
  <c r="F2086" i="14"/>
  <c r="H1882" i="14" l="1"/>
  <c r="I1882" i="14"/>
  <c r="F2084" i="12"/>
  <c r="Z2083" i="12"/>
  <c r="P2083" i="12"/>
  <c r="AC2083" i="12" s="1"/>
  <c r="K1883" i="14" s="1"/>
  <c r="D1883" i="15" s="1"/>
  <c r="I2303" i="14"/>
  <c r="H2303" i="14"/>
  <c r="P2528" i="12"/>
  <c r="AC2528" i="12" s="1"/>
  <c r="K2304" i="14" s="1"/>
  <c r="D2304" i="15" s="1"/>
  <c r="F2529" i="12"/>
  <c r="Z2528" i="12"/>
  <c r="AA2768" i="12"/>
  <c r="H2768" i="12"/>
  <c r="E2534" i="14"/>
  <c r="N2534" i="14"/>
  <c r="H2300" i="12"/>
  <c r="F2087" i="14"/>
  <c r="N2086" i="14"/>
  <c r="E2086" i="14"/>
  <c r="F2301" i="12"/>
  <c r="P2300" i="12"/>
  <c r="AC2300" i="12" s="1"/>
  <c r="K2087" i="14" s="1"/>
  <c r="D2087" i="15" s="1"/>
  <c r="Z2300" i="12"/>
  <c r="AA2084" i="12" l="1"/>
  <c r="H2084" i="12"/>
  <c r="E1883" i="14"/>
  <c r="AB2083" i="12"/>
  <c r="C1883" i="14" s="1"/>
  <c r="C1883" i="15" s="1"/>
  <c r="N1883" i="14"/>
  <c r="I2086" i="14"/>
  <c r="H2086" i="14"/>
  <c r="H2534" i="14"/>
  <c r="I2534" i="14"/>
  <c r="F2769" i="12"/>
  <c r="Z2768" i="12"/>
  <c r="AB2768" i="12" s="1"/>
  <c r="C2535" i="14" s="1"/>
  <c r="C2535" i="15" s="1"/>
  <c r="P2768" i="12"/>
  <c r="AC2768" i="12" s="1"/>
  <c r="K2535" i="14" s="1"/>
  <c r="D2535" i="15" s="1"/>
  <c r="E2304" i="14"/>
  <c r="N2304" i="14"/>
  <c r="AB2528" i="12"/>
  <c r="C2304" i="14" s="1"/>
  <c r="C2304" i="15" s="1"/>
  <c r="F2535" i="14"/>
  <c r="AA2529" i="12"/>
  <c r="F2305" i="14" s="1"/>
  <c r="H2529" i="12"/>
  <c r="N2087" i="14"/>
  <c r="E2087" i="14"/>
  <c r="H2301" i="12"/>
  <c r="AA2301" i="12"/>
  <c r="AB2300" i="12"/>
  <c r="C2087" i="14" s="1"/>
  <c r="C2087" i="15" s="1"/>
  <c r="H1883" i="14" l="1"/>
  <c r="I1883" i="14"/>
  <c r="F1884" i="14"/>
  <c r="P2084" i="12"/>
  <c r="AC2084" i="12" s="1"/>
  <c r="K1884" i="14" s="1"/>
  <c r="D1884" i="15" s="1"/>
  <c r="F2085" i="12"/>
  <c r="Z2084" i="12"/>
  <c r="I2087" i="14"/>
  <c r="H2087" i="14"/>
  <c r="H2304" i="14"/>
  <c r="I2304" i="14"/>
  <c r="H2769" i="12"/>
  <c r="AA2769" i="12"/>
  <c r="F2536" i="14" s="1"/>
  <c r="P2529" i="12"/>
  <c r="AC2529" i="12" s="1"/>
  <c r="K2305" i="14" s="1"/>
  <c r="D2305" i="15" s="1"/>
  <c r="F2530" i="12"/>
  <c r="Z2529" i="12"/>
  <c r="E2535" i="14"/>
  <c r="N2535" i="14"/>
  <c r="F2088" i="14"/>
  <c r="F2302" i="12"/>
  <c r="P2301" i="12"/>
  <c r="AC2301" i="12" s="1"/>
  <c r="K2088" i="14" s="1"/>
  <c r="D2088" i="15" s="1"/>
  <c r="Z2301" i="12"/>
  <c r="N1884" i="14" l="1"/>
  <c r="E1884" i="14"/>
  <c r="H2085" i="12"/>
  <c r="AA2085" i="12"/>
  <c r="F1885" i="14" s="1"/>
  <c r="AB2084" i="12"/>
  <c r="C1884" i="14" s="1"/>
  <c r="C1884" i="15" s="1"/>
  <c r="H2535" i="14"/>
  <c r="I2535" i="14"/>
  <c r="N2305" i="14"/>
  <c r="AB2529" i="12"/>
  <c r="C2305" i="14" s="1"/>
  <c r="C2305" i="15" s="1"/>
  <c r="E2305" i="14"/>
  <c r="P2769" i="12"/>
  <c r="AC2769" i="12" s="1"/>
  <c r="K2536" i="14" s="1"/>
  <c r="D2536" i="15" s="1"/>
  <c r="F2770" i="12"/>
  <c r="Z2769" i="12"/>
  <c r="AA2530" i="12"/>
  <c r="F2306" i="14" s="1"/>
  <c r="H2530" i="12"/>
  <c r="N2088" i="14"/>
  <c r="E2088" i="14"/>
  <c r="H2302" i="12"/>
  <c r="AA2302" i="12"/>
  <c r="AB2301" i="12"/>
  <c r="C2088" i="14" s="1"/>
  <c r="C2088" i="15" s="1"/>
  <c r="F2086" i="12" l="1"/>
  <c r="Z2085" i="12"/>
  <c r="P2085" i="12"/>
  <c r="AC2085" i="12" s="1"/>
  <c r="K1885" i="14" s="1"/>
  <c r="D1885" i="15" s="1"/>
  <c r="H1884" i="14"/>
  <c r="I1884" i="14"/>
  <c r="H2088" i="14"/>
  <c r="I2088" i="14"/>
  <c r="I2305" i="14"/>
  <c r="H2305" i="14"/>
  <c r="AA2770" i="12"/>
  <c r="H2770" i="12"/>
  <c r="F2531" i="12"/>
  <c r="AA2531" i="12" s="1"/>
  <c r="Z2530" i="12"/>
  <c r="P2530" i="12"/>
  <c r="AC2530" i="12" s="1"/>
  <c r="K2306" i="14" s="1"/>
  <c r="D2306" i="15" s="1"/>
  <c r="N2536" i="14"/>
  <c r="E2536" i="14"/>
  <c r="AB2769" i="12"/>
  <c r="C2536" i="14" s="1"/>
  <c r="C2536" i="15" s="1"/>
  <c r="Z2302" i="12"/>
  <c r="AB2302" i="12" s="1"/>
  <c r="C2089" i="14" s="1"/>
  <c r="C2089" i="15" s="1"/>
  <c r="F2303" i="12"/>
  <c r="P2302" i="12"/>
  <c r="AC2302" i="12" s="1"/>
  <c r="K2089" i="14" s="1"/>
  <c r="D2089" i="15" s="1"/>
  <c r="F2089" i="14"/>
  <c r="F2307" i="14"/>
  <c r="AA2086" i="12" l="1"/>
  <c r="F1886" i="14" s="1"/>
  <c r="H2086" i="12"/>
  <c r="N1885" i="14"/>
  <c r="E1885" i="14"/>
  <c r="AB2085" i="12"/>
  <c r="C1885" i="14" s="1"/>
  <c r="C1885" i="15" s="1"/>
  <c r="H2531" i="12"/>
  <c r="Z2531" i="12" s="1"/>
  <c r="AB2531" i="12" s="1"/>
  <c r="C2307" i="14" s="1"/>
  <c r="C2307" i="15" s="1"/>
  <c r="H2536" i="14"/>
  <c r="I2536" i="14"/>
  <c r="E2306" i="14"/>
  <c r="N2306" i="14"/>
  <c r="AB2530" i="12"/>
  <c r="C2306" i="14" s="1"/>
  <c r="C2306" i="15" s="1"/>
  <c r="F2771" i="12"/>
  <c r="Z2770" i="12"/>
  <c r="P2770" i="12"/>
  <c r="AC2770" i="12" s="1"/>
  <c r="K2537" i="14" s="1"/>
  <c r="D2537" i="15" s="1"/>
  <c r="F2537" i="14"/>
  <c r="AB2770" i="12"/>
  <c r="C2537" i="14" s="1"/>
  <c r="C2537" i="15" s="1"/>
  <c r="N2089" i="14"/>
  <c r="E2089" i="14"/>
  <c r="H2303" i="12"/>
  <c r="AA2303" i="12"/>
  <c r="H1885" i="14" l="1"/>
  <c r="I1885" i="14"/>
  <c r="F2087" i="12"/>
  <c r="Z2086" i="12"/>
  <c r="P2086" i="12"/>
  <c r="AC2086" i="12" s="1"/>
  <c r="K1886" i="14" s="1"/>
  <c r="D1886" i="15" s="1"/>
  <c r="E2307" i="14"/>
  <c r="H2307" i="14" s="1"/>
  <c r="F2532" i="12"/>
  <c r="P2531" i="12"/>
  <c r="AC2531" i="12" s="1"/>
  <c r="K2307" i="14" s="1"/>
  <c r="D2307" i="15" s="1"/>
  <c r="N2307" i="14"/>
  <c r="I2307" i="14"/>
  <c r="I2089" i="14"/>
  <c r="H2089" i="14"/>
  <c r="I2306" i="14"/>
  <c r="H2306" i="14"/>
  <c r="N2537" i="14"/>
  <c r="E2537" i="14"/>
  <c r="AA2771" i="12"/>
  <c r="H2771" i="12"/>
  <c r="F2304" i="12"/>
  <c r="P2303" i="12"/>
  <c r="AC2303" i="12" s="1"/>
  <c r="K2090" i="14" s="1"/>
  <c r="D2090" i="15" s="1"/>
  <c r="Z2303" i="12"/>
  <c r="F2090" i="14"/>
  <c r="AB2303" i="12"/>
  <c r="C2090" i="14" s="1"/>
  <c r="C2090" i="15" s="1"/>
  <c r="H2087" i="12" l="1"/>
  <c r="AA2087" i="12"/>
  <c r="N1886" i="14"/>
  <c r="AB2086" i="12"/>
  <c r="C1886" i="14" s="1"/>
  <c r="C1886" i="15" s="1"/>
  <c r="E1886" i="14"/>
  <c r="H2532" i="12"/>
  <c r="AA2532" i="12"/>
  <c r="F2308" i="14" s="1"/>
  <c r="H2537" i="14"/>
  <c r="I2537" i="14"/>
  <c r="F2538" i="14"/>
  <c r="F2772" i="12"/>
  <c r="Z2771" i="12"/>
  <c r="AB2771" i="12" s="1"/>
  <c r="C2538" i="14" s="1"/>
  <c r="C2538" i="15" s="1"/>
  <c r="P2771" i="12"/>
  <c r="AC2771" i="12" s="1"/>
  <c r="K2538" i="14" s="1"/>
  <c r="D2538" i="15" s="1"/>
  <c r="N2090" i="14"/>
  <c r="E2090" i="14"/>
  <c r="H2304" i="12"/>
  <c r="AA2304" i="12"/>
  <c r="H1886" i="14" l="1"/>
  <c r="I1886" i="14"/>
  <c r="P2087" i="12"/>
  <c r="AC2087" i="12" s="1"/>
  <c r="K1887" i="14" s="1"/>
  <c r="D1887" i="15" s="1"/>
  <c r="F2088" i="12"/>
  <c r="Z2087" i="12"/>
  <c r="AB2087" i="12" s="1"/>
  <c r="C1887" i="14" s="1"/>
  <c r="C1887" i="15" s="1"/>
  <c r="F1887" i="14"/>
  <c r="P2532" i="12"/>
  <c r="AC2532" i="12" s="1"/>
  <c r="K2308" i="14" s="1"/>
  <c r="D2308" i="15" s="1"/>
  <c r="F2533" i="12"/>
  <c r="Z2532" i="12"/>
  <c r="H2090" i="14"/>
  <c r="I2090" i="14"/>
  <c r="H2772" i="12"/>
  <c r="AA2772" i="12"/>
  <c r="F2539" i="14" s="1"/>
  <c r="N2538" i="14"/>
  <c r="E2538" i="14"/>
  <c r="Z2304" i="12"/>
  <c r="F2305" i="12"/>
  <c r="P2304" i="12"/>
  <c r="AC2304" i="12" s="1"/>
  <c r="K2091" i="14" s="1"/>
  <c r="D2091" i="15" s="1"/>
  <c r="F2091" i="14"/>
  <c r="AB2304" i="12"/>
  <c r="C2091" i="14" s="1"/>
  <c r="C2091" i="15" s="1"/>
  <c r="N1887" i="14" l="1"/>
  <c r="E1887" i="14"/>
  <c r="H2088" i="12"/>
  <c r="AA2088" i="12"/>
  <c r="F1888" i="14" s="1"/>
  <c r="AB2532" i="12"/>
  <c r="C2308" i="14" s="1"/>
  <c r="C2308" i="15" s="1"/>
  <c r="E2308" i="14"/>
  <c r="N2308" i="14"/>
  <c r="H2533" i="12"/>
  <c r="AA2533" i="12"/>
  <c r="H2538" i="14"/>
  <c r="I2538" i="14"/>
  <c r="Z2772" i="12"/>
  <c r="F2773" i="12"/>
  <c r="AA2773" i="12" s="1"/>
  <c r="F2540" i="14" s="1"/>
  <c r="P2772" i="12"/>
  <c r="AC2772" i="12" s="1"/>
  <c r="K2539" i="14" s="1"/>
  <c r="D2539" i="15" s="1"/>
  <c r="N2091" i="14"/>
  <c r="E2091" i="14"/>
  <c r="H2305" i="12"/>
  <c r="AA2305" i="12"/>
  <c r="P2088" i="12" l="1"/>
  <c r="AC2088" i="12" s="1"/>
  <c r="K1888" i="14" s="1"/>
  <c r="D1888" i="15" s="1"/>
  <c r="F2089" i="12"/>
  <c r="Z2088" i="12"/>
  <c r="I1887" i="14"/>
  <c r="H1887" i="14"/>
  <c r="F2309" i="14"/>
  <c r="F2534" i="12"/>
  <c r="Z2533" i="12"/>
  <c r="AB2533" i="12" s="1"/>
  <c r="C2309" i="14" s="1"/>
  <c r="C2309" i="15" s="1"/>
  <c r="P2533" i="12"/>
  <c r="AC2533" i="12" s="1"/>
  <c r="K2309" i="14" s="1"/>
  <c r="D2309" i="15" s="1"/>
  <c r="I2308" i="14"/>
  <c r="H2308" i="14"/>
  <c r="I2091" i="14"/>
  <c r="H2091" i="14"/>
  <c r="H2773" i="12"/>
  <c r="E2539" i="14"/>
  <c r="N2539" i="14"/>
  <c r="AB2772" i="12"/>
  <c r="C2539" i="14" s="1"/>
  <c r="C2539" i="15" s="1"/>
  <c r="F2306" i="12"/>
  <c r="P2305" i="12"/>
  <c r="AC2305" i="12" s="1"/>
  <c r="K2092" i="14" s="1"/>
  <c r="D2092" i="15" s="1"/>
  <c r="Z2305" i="12"/>
  <c r="F2092" i="14"/>
  <c r="AB2305" i="12"/>
  <c r="C2092" i="14" s="1"/>
  <c r="C2092" i="15" s="1"/>
  <c r="AB2088" i="12" l="1"/>
  <c r="C1888" i="14" s="1"/>
  <c r="C1888" i="15" s="1"/>
  <c r="E1888" i="14"/>
  <c r="N1888" i="14"/>
  <c r="AA2089" i="12"/>
  <c r="H2089" i="12"/>
  <c r="AA2534" i="12"/>
  <c r="H2534" i="12"/>
  <c r="E2309" i="14"/>
  <c r="N2309" i="14"/>
  <c r="H2539" i="14"/>
  <c r="I2539" i="14"/>
  <c r="F2774" i="12"/>
  <c r="AA2774" i="12" s="1"/>
  <c r="Z2773" i="12"/>
  <c r="P2773" i="12"/>
  <c r="AC2773" i="12" s="1"/>
  <c r="K2540" i="14" s="1"/>
  <c r="D2540" i="15" s="1"/>
  <c r="H2306" i="12"/>
  <c r="AA2306" i="12"/>
  <c r="N2092" i="14"/>
  <c r="E2092" i="14"/>
  <c r="P2089" i="12" l="1"/>
  <c r="AC2089" i="12" s="1"/>
  <c r="K1889" i="14" s="1"/>
  <c r="D1889" i="15" s="1"/>
  <c r="F2090" i="12"/>
  <c r="Z2089" i="12"/>
  <c r="F1889" i="14"/>
  <c r="AB2089" i="12"/>
  <c r="C1889" i="14" s="1"/>
  <c r="C1889" i="15" s="1"/>
  <c r="I1888" i="14"/>
  <c r="H1888" i="14"/>
  <c r="H2309" i="14"/>
  <c r="I2309" i="14"/>
  <c r="F2310" i="14"/>
  <c r="P2534" i="12"/>
  <c r="AC2534" i="12" s="1"/>
  <c r="K2310" i="14" s="1"/>
  <c r="D2310" i="15" s="1"/>
  <c r="Z2534" i="12"/>
  <c r="AB2534" i="12" s="1"/>
  <c r="C2310" i="14" s="1"/>
  <c r="C2310" i="15" s="1"/>
  <c r="F2535" i="12"/>
  <c r="I2092" i="14"/>
  <c r="H2092" i="14"/>
  <c r="H2774" i="12"/>
  <c r="Z2774" i="12" s="1"/>
  <c r="F2541" i="14"/>
  <c r="E2540" i="14"/>
  <c r="N2540" i="14"/>
  <c r="AB2773" i="12"/>
  <c r="C2540" i="14" s="1"/>
  <c r="C2540" i="15" s="1"/>
  <c r="F2307" i="12"/>
  <c r="P2306" i="12"/>
  <c r="AC2306" i="12" s="1"/>
  <c r="K2093" i="14" s="1"/>
  <c r="D2093" i="15" s="1"/>
  <c r="Z2306" i="12"/>
  <c r="AB2306" i="12" s="1"/>
  <c r="C2093" i="14" s="1"/>
  <c r="C2093" i="15" s="1"/>
  <c r="F2093" i="14"/>
  <c r="F2775" i="12" l="1"/>
  <c r="N1889" i="14"/>
  <c r="E1889" i="14"/>
  <c r="AA2090" i="12"/>
  <c r="H2090" i="12"/>
  <c r="P2774" i="12"/>
  <c r="AC2774" i="12" s="1"/>
  <c r="K2541" i="14" s="1"/>
  <c r="D2541" i="15" s="1"/>
  <c r="H2535" i="12"/>
  <c r="AA2535" i="12"/>
  <c r="F2311" i="14" s="1"/>
  <c r="N2310" i="14"/>
  <c r="E2310" i="14"/>
  <c r="H2540" i="14"/>
  <c r="I2540" i="14"/>
  <c r="AA2775" i="12"/>
  <c r="H2775" i="12"/>
  <c r="E2541" i="14"/>
  <c r="N2541" i="14"/>
  <c r="AB2774" i="12"/>
  <c r="C2541" i="14" s="1"/>
  <c r="C2541" i="15" s="1"/>
  <c r="H2307" i="12"/>
  <c r="AA2307" i="12"/>
  <c r="N2093" i="14"/>
  <c r="E2093" i="14"/>
  <c r="F1890" i="14" l="1"/>
  <c r="P2090" i="12"/>
  <c r="AC2090" i="12" s="1"/>
  <c r="K1890" i="14" s="1"/>
  <c r="D1890" i="15" s="1"/>
  <c r="F2091" i="12"/>
  <c r="Z2090" i="12"/>
  <c r="H1889" i="14"/>
  <c r="I1889" i="14"/>
  <c r="P2535" i="12"/>
  <c r="AC2535" i="12" s="1"/>
  <c r="K2311" i="14" s="1"/>
  <c r="D2311" i="15" s="1"/>
  <c r="Z2535" i="12"/>
  <c r="F2536" i="12"/>
  <c r="I2310" i="14"/>
  <c r="H2310" i="14"/>
  <c r="I2093" i="14"/>
  <c r="H2093" i="14"/>
  <c r="I2541" i="14"/>
  <c r="H2541" i="14"/>
  <c r="F2542" i="14"/>
  <c r="F2776" i="12"/>
  <c r="Z2775" i="12"/>
  <c r="AB2775" i="12" s="1"/>
  <c r="C2542" i="14" s="1"/>
  <c r="C2542" i="15" s="1"/>
  <c r="P2775" i="12"/>
  <c r="AC2775" i="12" s="1"/>
  <c r="K2542" i="14" s="1"/>
  <c r="D2542" i="15" s="1"/>
  <c r="F2308" i="12"/>
  <c r="P2307" i="12"/>
  <c r="AC2307" i="12" s="1"/>
  <c r="K2094" i="14" s="1"/>
  <c r="D2094" i="15" s="1"/>
  <c r="Z2307" i="12"/>
  <c r="AB2307" i="12" s="1"/>
  <c r="C2094" i="14" s="1"/>
  <c r="C2094" i="15" s="1"/>
  <c r="F2094" i="14"/>
  <c r="E1890" i="14" l="1"/>
  <c r="N1890" i="14"/>
  <c r="AA2091" i="12"/>
  <c r="F1891" i="14" s="1"/>
  <c r="H2091" i="12"/>
  <c r="AB2090" i="12"/>
  <c r="C1890" i="14" s="1"/>
  <c r="C1890" i="15" s="1"/>
  <c r="H2536" i="12"/>
  <c r="AA2536" i="12"/>
  <c r="AB2535" i="12"/>
  <c r="C2311" i="14" s="1"/>
  <c r="C2311" i="15" s="1"/>
  <c r="N2311" i="14"/>
  <c r="E2311" i="14"/>
  <c r="H2776" i="12"/>
  <c r="AA2776" i="12"/>
  <c r="N2542" i="14"/>
  <c r="E2542" i="14"/>
  <c r="H2308" i="12"/>
  <c r="AA2308" i="12"/>
  <c r="N2094" i="14"/>
  <c r="E2094" i="14"/>
  <c r="I1890" i="14" l="1"/>
  <c r="H1890" i="14"/>
  <c r="Z2091" i="12"/>
  <c r="P2091" i="12"/>
  <c r="AC2091" i="12" s="1"/>
  <c r="K1891" i="14" s="1"/>
  <c r="D1891" i="15" s="1"/>
  <c r="F2092" i="12"/>
  <c r="H2311" i="14"/>
  <c r="I2311" i="14"/>
  <c r="P2536" i="12"/>
  <c r="AC2536" i="12" s="1"/>
  <c r="K2312" i="14" s="1"/>
  <c r="D2312" i="15" s="1"/>
  <c r="F2537" i="12"/>
  <c r="Z2536" i="12"/>
  <c r="F2312" i="14"/>
  <c r="AB2536" i="12"/>
  <c r="C2312" i="14" s="1"/>
  <c r="C2312" i="15" s="1"/>
  <c r="I2542" i="14"/>
  <c r="H2542" i="14"/>
  <c r="H2094" i="14"/>
  <c r="I2094" i="14"/>
  <c r="P2776" i="12"/>
  <c r="AC2776" i="12" s="1"/>
  <c r="K2543" i="14" s="1"/>
  <c r="D2543" i="15" s="1"/>
  <c r="F2777" i="12"/>
  <c r="Z2776" i="12"/>
  <c r="AB2776" i="12" s="1"/>
  <c r="C2543" i="14" s="1"/>
  <c r="C2543" i="15" s="1"/>
  <c r="F2543" i="14"/>
  <c r="F2309" i="12"/>
  <c r="P2308" i="12"/>
  <c r="AC2308" i="12" s="1"/>
  <c r="K2095" i="14" s="1"/>
  <c r="D2095" i="15" s="1"/>
  <c r="Z2308" i="12"/>
  <c r="AB2308" i="12" s="1"/>
  <c r="C2095" i="14" s="1"/>
  <c r="C2095" i="15" s="1"/>
  <c r="F2095" i="14"/>
  <c r="AA2092" i="12" l="1"/>
  <c r="H2092" i="12"/>
  <c r="AB2091" i="12"/>
  <c r="C1891" i="14" s="1"/>
  <c r="C1891" i="15" s="1"/>
  <c r="E1891" i="14"/>
  <c r="N1891" i="14"/>
  <c r="N2312" i="14"/>
  <c r="E2312" i="14"/>
  <c r="H2537" i="12"/>
  <c r="AA2537" i="12"/>
  <c r="F2313" i="14" s="1"/>
  <c r="E2543" i="14"/>
  <c r="N2543" i="14"/>
  <c r="AA2777" i="12"/>
  <c r="H2777" i="12"/>
  <c r="H2309" i="12"/>
  <c r="AA2309" i="12"/>
  <c r="N2095" i="14"/>
  <c r="E2095" i="14"/>
  <c r="F1892" i="14" l="1"/>
  <c r="I1891" i="14"/>
  <c r="H1891" i="14"/>
  <c r="Z2092" i="12"/>
  <c r="P2092" i="12"/>
  <c r="AC2092" i="12" s="1"/>
  <c r="K1892" i="14" s="1"/>
  <c r="D1892" i="15" s="1"/>
  <c r="F2093" i="12"/>
  <c r="Z2537" i="12"/>
  <c r="P2537" i="12"/>
  <c r="AC2537" i="12" s="1"/>
  <c r="K2313" i="14" s="1"/>
  <c r="D2313" i="15" s="1"/>
  <c r="F2538" i="12"/>
  <c r="I2312" i="14"/>
  <c r="H2312" i="14"/>
  <c r="I2095" i="14"/>
  <c r="H2095" i="14"/>
  <c r="I2543" i="14"/>
  <c r="H2543" i="14"/>
  <c r="F2544" i="14"/>
  <c r="F2778" i="12"/>
  <c r="Z2777" i="12"/>
  <c r="AB2777" i="12" s="1"/>
  <c r="C2544" i="14" s="1"/>
  <c r="C2544" i="15" s="1"/>
  <c r="P2777" i="12"/>
  <c r="AC2777" i="12" s="1"/>
  <c r="K2544" i="14" s="1"/>
  <c r="D2544" i="15" s="1"/>
  <c r="F2310" i="12"/>
  <c r="AA2310" i="12" s="1"/>
  <c r="P2309" i="12"/>
  <c r="AC2309" i="12" s="1"/>
  <c r="K2096" i="14" s="1"/>
  <c r="D2096" i="15" s="1"/>
  <c r="Z2309" i="12"/>
  <c r="F2096" i="14"/>
  <c r="AB2309" i="12"/>
  <c r="C2096" i="14" s="1"/>
  <c r="C2096" i="15" s="1"/>
  <c r="H2093" i="12" l="1"/>
  <c r="AA2093" i="12"/>
  <c r="F1893" i="14" s="1"/>
  <c r="N1892" i="14"/>
  <c r="E1892" i="14"/>
  <c r="AB2092" i="12"/>
  <c r="C1892" i="14" s="1"/>
  <c r="C1892" i="15" s="1"/>
  <c r="AA2538" i="12"/>
  <c r="F2314" i="14" s="1"/>
  <c r="H2538" i="12"/>
  <c r="E2313" i="14"/>
  <c r="N2313" i="14"/>
  <c r="AB2537" i="12"/>
  <c r="C2313" i="14" s="1"/>
  <c r="C2313" i="15" s="1"/>
  <c r="H2778" i="12"/>
  <c r="AA2778" i="12"/>
  <c r="H2310" i="12"/>
  <c r="F2311" i="12" s="1"/>
  <c r="E2544" i="14"/>
  <c r="N2544" i="14"/>
  <c r="N2096" i="14"/>
  <c r="E2096" i="14"/>
  <c r="F2097" i="14"/>
  <c r="Z2310" i="12"/>
  <c r="AB2310" i="12" s="1"/>
  <c r="C2097" i="14" s="1"/>
  <c r="C2097" i="15" s="1"/>
  <c r="P2093" i="12" l="1"/>
  <c r="AC2093" i="12" s="1"/>
  <c r="K1893" i="14" s="1"/>
  <c r="D1893" i="15" s="1"/>
  <c r="F2094" i="12"/>
  <c r="Z2093" i="12"/>
  <c r="H1892" i="14"/>
  <c r="I1892" i="14"/>
  <c r="H2313" i="14"/>
  <c r="I2313" i="14"/>
  <c r="P2538" i="12"/>
  <c r="AC2538" i="12" s="1"/>
  <c r="K2314" i="14" s="1"/>
  <c r="D2314" i="15" s="1"/>
  <c r="F2539" i="12"/>
  <c r="Z2538" i="12"/>
  <c r="P2310" i="12"/>
  <c r="AC2310" i="12" s="1"/>
  <c r="K2097" i="14" s="1"/>
  <c r="D2097" i="15" s="1"/>
  <c r="I2096" i="14"/>
  <c r="H2096" i="14"/>
  <c r="H2544" i="14"/>
  <c r="I2544" i="14"/>
  <c r="P2778" i="12"/>
  <c r="AC2778" i="12" s="1"/>
  <c r="K2545" i="14" s="1"/>
  <c r="D2545" i="15" s="1"/>
  <c r="F2779" i="12"/>
  <c r="Z2778" i="12"/>
  <c r="AB2778" i="12" s="1"/>
  <c r="C2545" i="14" s="1"/>
  <c r="C2545" i="15" s="1"/>
  <c r="F2545" i="14"/>
  <c r="H2311" i="12"/>
  <c r="AA2311" i="12"/>
  <c r="N2097" i="14"/>
  <c r="E2097" i="14"/>
  <c r="AB2093" i="12" l="1"/>
  <c r="C1893" i="14" s="1"/>
  <c r="C1893" i="15" s="1"/>
  <c r="N1893" i="14"/>
  <c r="E1893" i="14"/>
  <c r="H2094" i="12"/>
  <c r="AA2094" i="12"/>
  <c r="F1894" i="14" s="1"/>
  <c r="N2314" i="14"/>
  <c r="E2314" i="14"/>
  <c r="AB2538" i="12"/>
  <c r="C2314" i="14" s="1"/>
  <c r="C2314" i="15" s="1"/>
  <c r="AA2539" i="12"/>
  <c r="F2315" i="14" s="1"/>
  <c r="H2539" i="12"/>
  <c r="H2097" i="14"/>
  <c r="I2097" i="14"/>
  <c r="N2545" i="14"/>
  <c r="E2545" i="14"/>
  <c r="H2779" i="12"/>
  <c r="AA2779" i="12"/>
  <c r="F2546" i="14" s="1"/>
  <c r="F2312" i="12"/>
  <c r="P2311" i="12"/>
  <c r="AC2311" i="12" s="1"/>
  <c r="K2098" i="14" s="1"/>
  <c r="D2098" i="15" s="1"/>
  <c r="Z2311" i="12"/>
  <c r="AB2311" i="12" s="1"/>
  <c r="C2098" i="14" s="1"/>
  <c r="C2098" i="15" s="1"/>
  <c r="F2098" i="14"/>
  <c r="H1893" i="14" l="1"/>
  <c r="I1893" i="14"/>
  <c r="F2095" i="12"/>
  <c r="Z2094" i="12"/>
  <c r="P2094" i="12"/>
  <c r="AC2094" i="12" s="1"/>
  <c r="K1894" i="14" s="1"/>
  <c r="D1894" i="15" s="1"/>
  <c r="F2540" i="12"/>
  <c r="Z2539" i="12"/>
  <c r="P2539" i="12"/>
  <c r="AC2539" i="12" s="1"/>
  <c r="K2315" i="14" s="1"/>
  <c r="D2315" i="15" s="1"/>
  <c r="I2314" i="14"/>
  <c r="H2314" i="14"/>
  <c r="H2545" i="14"/>
  <c r="I2545" i="14"/>
  <c r="P2779" i="12"/>
  <c r="AC2779" i="12" s="1"/>
  <c r="K2546" i="14" s="1"/>
  <c r="D2546" i="15" s="1"/>
  <c r="F2780" i="12"/>
  <c r="Z2779" i="12"/>
  <c r="H2312" i="12"/>
  <c r="AA2312" i="12"/>
  <c r="N2098" i="14"/>
  <c r="E2098" i="14"/>
  <c r="H2095" i="12" l="1"/>
  <c r="AA2095" i="12"/>
  <c r="N1894" i="14"/>
  <c r="AB2094" i="12"/>
  <c r="C1894" i="14" s="1"/>
  <c r="C1894" i="15" s="1"/>
  <c r="E1894" i="14"/>
  <c r="H2540" i="12"/>
  <c r="AA2540" i="12"/>
  <c r="AB2539" i="12"/>
  <c r="C2315" i="14" s="1"/>
  <c r="C2315" i="15" s="1"/>
  <c r="E2315" i="14"/>
  <c r="N2315" i="14"/>
  <c r="I2098" i="14"/>
  <c r="H2098" i="14"/>
  <c r="E2546" i="14"/>
  <c r="AB2779" i="12"/>
  <c r="C2546" i="14" s="1"/>
  <c r="C2546" i="15" s="1"/>
  <c r="N2546" i="14"/>
  <c r="AA2780" i="12"/>
  <c r="H2780" i="12"/>
  <c r="F2099" i="14"/>
  <c r="F2313" i="12"/>
  <c r="P2312" i="12"/>
  <c r="AC2312" i="12" s="1"/>
  <c r="K2099" i="14" s="1"/>
  <c r="D2099" i="15" s="1"/>
  <c r="Z2312" i="12"/>
  <c r="AB2312" i="12" s="1"/>
  <c r="C2099" i="14" s="1"/>
  <c r="C2099" i="15" s="1"/>
  <c r="H1894" i="14" l="1"/>
  <c r="I1894" i="14"/>
  <c r="F2096" i="12"/>
  <c r="Z2095" i="12"/>
  <c r="AB2095" i="12" s="1"/>
  <c r="C1895" i="14" s="1"/>
  <c r="C1895" i="15" s="1"/>
  <c r="P2095" i="12"/>
  <c r="AC2095" i="12" s="1"/>
  <c r="K1895" i="14" s="1"/>
  <c r="D1895" i="15" s="1"/>
  <c r="F1895" i="14"/>
  <c r="F2541" i="12"/>
  <c r="Z2540" i="12"/>
  <c r="P2540" i="12"/>
  <c r="AC2540" i="12" s="1"/>
  <c r="K2316" i="14" s="1"/>
  <c r="D2316" i="15" s="1"/>
  <c r="I2315" i="14"/>
  <c r="H2315" i="14"/>
  <c r="AB2540" i="12"/>
  <c r="C2316" i="14" s="1"/>
  <c r="C2316" i="15" s="1"/>
  <c r="F2316" i="14"/>
  <c r="I2546" i="14"/>
  <c r="H2546" i="14"/>
  <c r="P2780" i="12"/>
  <c r="AC2780" i="12" s="1"/>
  <c r="K2547" i="14" s="1"/>
  <c r="D2547" i="15" s="1"/>
  <c r="F2781" i="12"/>
  <c r="Z2780" i="12"/>
  <c r="AB2780" i="12" s="1"/>
  <c r="C2547" i="14" s="1"/>
  <c r="C2547" i="15" s="1"/>
  <c r="F2547" i="14"/>
  <c r="H2313" i="12"/>
  <c r="AA2313" i="12"/>
  <c r="N2099" i="14"/>
  <c r="E2099" i="14"/>
  <c r="AA2096" i="12" l="1"/>
  <c r="H2096" i="12"/>
  <c r="E1895" i="14"/>
  <c r="N1895" i="14"/>
  <c r="AA2541" i="12"/>
  <c r="H2541" i="12"/>
  <c r="E2316" i="14"/>
  <c r="N2316" i="14"/>
  <c r="H2099" i="14"/>
  <c r="I2099" i="14"/>
  <c r="E2547" i="14"/>
  <c r="N2547" i="14"/>
  <c r="H2781" i="12"/>
  <c r="AA2781" i="12"/>
  <c r="F2314" i="12"/>
  <c r="P2313" i="12"/>
  <c r="AC2313" i="12" s="1"/>
  <c r="K2100" i="14" s="1"/>
  <c r="D2100" i="15" s="1"/>
  <c r="Z2313" i="12"/>
  <c r="AB2313" i="12"/>
  <c r="C2100" i="14" s="1"/>
  <c r="C2100" i="15" s="1"/>
  <c r="F2100" i="14"/>
  <c r="I1895" i="14" l="1"/>
  <c r="H1895" i="14"/>
  <c r="F1896" i="14"/>
  <c r="F2097" i="12"/>
  <c r="Z2096" i="12"/>
  <c r="P2096" i="12"/>
  <c r="AC2096" i="12" s="1"/>
  <c r="K1896" i="14" s="1"/>
  <c r="D1896" i="15" s="1"/>
  <c r="H2316" i="14"/>
  <c r="I2316" i="14"/>
  <c r="F2317" i="14"/>
  <c r="F2542" i="12"/>
  <c r="Z2541" i="12"/>
  <c r="P2541" i="12"/>
  <c r="AC2541" i="12" s="1"/>
  <c r="K2317" i="14" s="1"/>
  <c r="D2317" i="15" s="1"/>
  <c r="I2547" i="14"/>
  <c r="H2547" i="14"/>
  <c r="Z2781" i="12"/>
  <c r="P2781" i="12"/>
  <c r="AC2781" i="12" s="1"/>
  <c r="K2548" i="14" s="1"/>
  <c r="D2548" i="15" s="1"/>
  <c r="F2782" i="12"/>
  <c r="F2548" i="14"/>
  <c r="AB2781" i="12"/>
  <c r="C2548" i="14" s="1"/>
  <c r="C2548" i="15" s="1"/>
  <c r="H2314" i="12"/>
  <c r="AA2314" i="12"/>
  <c r="N2100" i="14"/>
  <c r="E2100" i="14"/>
  <c r="H2097" i="12" l="1"/>
  <c r="AA2097" i="12"/>
  <c r="F1897" i="14" s="1"/>
  <c r="E1896" i="14"/>
  <c r="N1896" i="14"/>
  <c r="AB2096" i="12"/>
  <c r="C1896" i="14" s="1"/>
  <c r="C1896" i="15" s="1"/>
  <c r="AA2542" i="12"/>
  <c r="F2318" i="14" s="1"/>
  <c r="H2542" i="12"/>
  <c r="E2317" i="14"/>
  <c r="N2317" i="14"/>
  <c r="AB2541" i="12"/>
  <c r="C2317" i="14" s="1"/>
  <c r="C2317" i="15" s="1"/>
  <c r="I2100" i="14"/>
  <c r="H2100" i="14"/>
  <c r="H2782" i="12"/>
  <c r="AA2782" i="12"/>
  <c r="F2549" i="14" s="1"/>
  <c r="E2548" i="14"/>
  <c r="N2548" i="14"/>
  <c r="F2101" i="14"/>
  <c r="F2315" i="12"/>
  <c r="P2314" i="12"/>
  <c r="AC2314" i="12" s="1"/>
  <c r="K2101" i="14" s="1"/>
  <c r="D2101" i="15" s="1"/>
  <c r="Z2314" i="12"/>
  <c r="I1896" i="14" l="1"/>
  <c r="H1896" i="14"/>
  <c r="F2098" i="12"/>
  <c r="Z2097" i="12"/>
  <c r="P2097" i="12"/>
  <c r="AC2097" i="12" s="1"/>
  <c r="K1897" i="14" s="1"/>
  <c r="D1897" i="15" s="1"/>
  <c r="H2317" i="14"/>
  <c r="I2317" i="14"/>
  <c r="Z2542" i="12"/>
  <c r="P2542" i="12"/>
  <c r="AC2542" i="12" s="1"/>
  <c r="K2318" i="14" s="1"/>
  <c r="D2318" i="15" s="1"/>
  <c r="F2543" i="12"/>
  <c r="I2548" i="14"/>
  <c r="H2548" i="14"/>
  <c r="F2783" i="12"/>
  <c r="Z2782" i="12"/>
  <c r="P2782" i="12"/>
  <c r="AC2782" i="12" s="1"/>
  <c r="K2549" i="14" s="1"/>
  <c r="D2549" i="15" s="1"/>
  <c r="N2101" i="14"/>
  <c r="E2101" i="14"/>
  <c r="H2315" i="12"/>
  <c r="AA2315" i="12"/>
  <c r="AB2314" i="12"/>
  <c r="C2101" i="14" s="1"/>
  <c r="C2101" i="15" s="1"/>
  <c r="H2098" i="12" l="1"/>
  <c r="AA2098" i="12"/>
  <c r="F1898" i="14" s="1"/>
  <c r="E1897" i="14"/>
  <c r="AB2097" i="12"/>
  <c r="C1897" i="14" s="1"/>
  <c r="C1897" i="15" s="1"/>
  <c r="N1897" i="14"/>
  <c r="AA2543" i="12"/>
  <c r="F2319" i="14" s="1"/>
  <c r="H2543" i="12"/>
  <c r="E2318" i="14"/>
  <c r="N2318" i="14"/>
  <c r="AB2542" i="12"/>
  <c r="C2318" i="14" s="1"/>
  <c r="C2318" i="15" s="1"/>
  <c r="H2101" i="14"/>
  <c r="I2101" i="14"/>
  <c r="AA2783" i="12"/>
  <c r="F2550" i="14" s="1"/>
  <c r="H2783" i="12"/>
  <c r="E2549" i="14"/>
  <c r="N2549" i="14"/>
  <c r="AB2782" i="12"/>
  <c r="C2549" i="14" s="1"/>
  <c r="C2549" i="15" s="1"/>
  <c r="F2102" i="14"/>
  <c r="F2316" i="12"/>
  <c r="P2315" i="12"/>
  <c r="AC2315" i="12" s="1"/>
  <c r="K2102" i="14" s="1"/>
  <c r="D2102" i="15" s="1"/>
  <c r="Z2315" i="12"/>
  <c r="AB2315" i="12" s="1"/>
  <c r="C2102" i="14" s="1"/>
  <c r="C2102" i="15" s="1"/>
  <c r="H1897" i="14" l="1"/>
  <c r="I1897" i="14"/>
  <c r="P2098" i="12"/>
  <c r="AC2098" i="12" s="1"/>
  <c r="K1898" i="14" s="1"/>
  <c r="D1898" i="15" s="1"/>
  <c r="F2099" i="12"/>
  <c r="Z2098" i="12"/>
  <c r="H2318" i="14"/>
  <c r="I2318" i="14"/>
  <c r="F2544" i="12"/>
  <c r="Z2543" i="12"/>
  <c r="P2543" i="12"/>
  <c r="AC2543" i="12" s="1"/>
  <c r="K2319" i="14" s="1"/>
  <c r="D2319" i="15" s="1"/>
  <c r="H2549" i="14"/>
  <c r="I2549" i="14"/>
  <c r="F2784" i="12"/>
  <c r="Z2783" i="12"/>
  <c r="P2783" i="12"/>
  <c r="AC2783" i="12" s="1"/>
  <c r="K2550" i="14" s="1"/>
  <c r="D2550" i="15" s="1"/>
  <c r="H2316" i="12"/>
  <c r="AA2316" i="12"/>
  <c r="N2102" i="14"/>
  <c r="E2102" i="14"/>
  <c r="N1898" i="14" l="1"/>
  <c r="E1898" i="14"/>
  <c r="AB2098" i="12"/>
  <c r="C1898" i="14" s="1"/>
  <c r="C1898" i="15" s="1"/>
  <c r="F2100" i="12"/>
  <c r="AA2099" i="12"/>
  <c r="H2099" i="12"/>
  <c r="AA2544" i="12"/>
  <c r="H2544" i="12"/>
  <c r="N2319" i="14"/>
  <c r="E2319" i="14"/>
  <c r="AB2543" i="12"/>
  <c r="C2319" i="14" s="1"/>
  <c r="C2319" i="15" s="1"/>
  <c r="H2102" i="14"/>
  <c r="I2102" i="14"/>
  <c r="H2784" i="12"/>
  <c r="AA2784" i="12"/>
  <c r="N2550" i="14"/>
  <c r="E2550" i="14"/>
  <c r="AB2783" i="12"/>
  <c r="C2550" i="14" s="1"/>
  <c r="C2550" i="15" s="1"/>
  <c r="F2317" i="12"/>
  <c r="P2316" i="12"/>
  <c r="AC2316" i="12" s="1"/>
  <c r="K2103" i="14" s="1"/>
  <c r="D2103" i="15" s="1"/>
  <c r="Z2316" i="12"/>
  <c r="AB2316" i="12" s="1"/>
  <c r="C2103" i="14" s="1"/>
  <c r="C2103" i="15" s="1"/>
  <c r="F2103" i="14"/>
  <c r="AA2100" i="12" l="1"/>
  <c r="F1899" i="14"/>
  <c r="Z2099" i="12"/>
  <c r="P2099" i="12"/>
  <c r="AC2099" i="12" s="1"/>
  <c r="K1899" i="14" s="1"/>
  <c r="D1899" i="15" s="1"/>
  <c r="I1898" i="14"/>
  <c r="H1898" i="14"/>
  <c r="F2320" i="14"/>
  <c r="I2319" i="14"/>
  <c r="H2319" i="14"/>
  <c r="F2545" i="12"/>
  <c r="Z2544" i="12"/>
  <c r="P2544" i="12"/>
  <c r="AC2544" i="12" s="1"/>
  <c r="K2320" i="14" s="1"/>
  <c r="D2320" i="15" s="1"/>
  <c r="H2550" i="14"/>
  <c r="I2550" i="14"/>
  <c r="P2784" i="12"/>
  <c r="AC2784" i="12" s="1"/>
  <c r="K2551" i="14" s="1"/>
  <c r="D2551" i="15" s="1"/>
  <c r="F2785" i="12"/>
  <c r="Z2784" i="12"/>
  <c r="AB2784" i="12" s="1"/>
  <c r="C2551" i="14" s="1"/>
  <c r="C2551" i="15" s="1"/>
  <c r="F2551" i="14"/>
  <c r="H2317" i="12"/>
  <c r="AA2317" i="12"/>
  <c r="N2103" i="14"/>
  <c r="E2103" i="14"/>
  <c r="G1899" i="14" l="1"/>
  <c r="G1776" i="14"/>
  <c r="G1754" i="14"/>
  <c r="G1731" i="14"/>
  <c r="G1703" i="14"/>
  <c r="G1833" i="14"/>
  <c r="G1804" i="14"/>
  <c r="G1780" i="14"/>
  <c r="G1822" i="14"/>
  <c r="G1797" i="14"/>
  <c r="G1767" i="14"/>
  <c r="G1744" i="14"/>
  <c r="G1721" i="14"/>
  <c r="G1699" i="14"/>
  <c r="G1825" i="14"/>
  <c r="G1794" i="14"/>
  <c r="G1770" i="14"/>
  <c r="G1748" i="14"/>
  <c r="G1725" i="14"/>
  <c r="G1727" i="14"/>
  <c r="G1704" i="14"/>
  <c r="G1831" i="14"/>
  <c r="G1811" i="14"/>
  <c r="G1785" i="14"/>
  <c r="G1756" i="14"/>
  <c r="G1730" i="14"/>
  <c r="G1710" i="14"/>
  <c r="G1841" i="14"/>
  <c r="G1812" i="14"/>
  <c r="G1784" i="14"/>
  <c r="G1759" i="14"/>
  <c r="G1737" i="14"/>
  <c r="G1713" i="14"/>
  <c r="G1842" i="14"/>
  <c r="G1810" i="14"/>
  <c r="G1788" i="14"/>
  <c r="G1766" i="14"/>
  <c r="G1741" i="14"/>
  <c r="G1743" i="14"/>
  <c r="G1719" i="14"/>
  <c r="F1900" i="14"/>
  <c r="H8" i="16" s="1"/>
  <c r="G1827" i="14"/>
  <c r="G1801" i="14"/>
  <c r="G1772" i="14"/>
  <c r="G1749" i="14"/>
  <c r="G1728" i="14"/>
  <c r="G1700" i="14"/>
  <c r="G1828" i="14"/>
  <c r="G1800" i="14"/>
  <c r="G1775" i="14"/>
  <c r="G1753" i="14"/>
  <c r="G1729" i="14"/>
  <c r="G1698" i="14"/>
  <c r="G1829" i="14"/>
  <c r="G1805" i="14"/>
  <c r="G1781" i="14"/>
  <c r="G1757" i="14"/>
  <c r="G1696" i="14"/>
  <c r="G1824" i="14"/>
  <c r="G1798" i="14"/>
  <c r="G1778" i="14"/>
  <c r="G1752" i="14"/>
  <c r="G1723" i="14"/>
  <c r="G1701" i="14"/>
  <c r="G1826" i="14"/>
  <c r="G1806" i="14"/>
  <c r="G1782" i="14"/>
  <c r="G1816" i="14"/>
  <c r="G1790" i="14"/>
  <c r="G1771" i="14"/>
  <c r="G1745" i="14"/>
  <c r="G1716" i="14"/>
  <c r="G1819" i="14"/>
  <c r="G1773" i="14"/>
  <c r="G1850" i="14"/>
  <c r="G1854" i="14"/>
  <c r="G1859" i="14"/>
  <c r="G1862" i="14"/>
  <c r="G1866" i="14"/>
  <c r="G1870" i="14"/>
  <c r="G1873" i="14"/>
  <c r="G1878" i="14"/>
  <c r="G1882" i="14"/>
  <c r="G1886" i="14"/>
  <c r="G1890" i="14"/>
  <c r="G1895" i="14"/>
  <c r="G1712" i="14"/>
  <c r="G1839" i="14"/>
  <c r="G1815" i="14"/>
  <c r="G1796" i="14"/>
  <c r="G1769" i="14"/>
  <c r="G1739" i="14"/>
  <c r="G1714" i="14"/>
  <c r="G1758" i="14"/>
  <c r="G1732" i="14"/>
  <c r="G1705" i="14"/>
  <c r="G1834" i="14"/>
  <c r="G1807" i="14"/>
  <c r="G1786" i="14"/>
  <c r="G1760" i="14"/>
  <c r="G1733" i="14"/>
  <c r="G1706" i="14"/>
  <c r="G1835" i="14"/>
  <c r="G1814" i="14"/>
  <c r="G1789" i="14"/>
  <c r="G1791" i="14"/>
  <c r="G1768" i="14"/>
  <c r="G1747" i="14"/>
  <c r="G1722" i="14"/>
  <c r="G1845" i="14"/>
  <c r="G1821" i="14"/>
  <c r="G1795" i="14"/>
  <c r="G1774" i="14"/>
  <c r="G1751" i="14"/>
  <c r="G1720" i="14"/>
  <c r="G1697" i="14"/>
  <c r="G1823" i="14"/>
  <c r="G1803" i="14"/>
  <c r="G1777" i="14"/>
  <c r="G1746" i="14"/>
  <c r="G1724" i="14"/>
  <c r="G1702" i="14"/>
  <c r="G1830" i="14"/>
  <c r="G1802" i="14"/>
  <c r="G1808" i="14"/>
  <c r="G1783" i="14"/>
  <c r="G1765" i="14"/>
  <c r="G1736" i="14"/>
  <c r="G1707" i="14"/>
  <c r="G1836" i="14"/>
  <c r="G1813" i="14"/>
  <c r="G1792" i="14"/>
  <c r="G1764" i="14"/>
  <c r="G1738" i="14"/>
  <c r="G1711" i="14"/>
  <c r="G1838" i="14"/>
  <c r="G1818" i="14"/>
  <c r="G1793" i="14"/>
  <c r="G1761" i="14"/>
  <c r="G1740" i="14"/>
  <c r="G1718" i="14"/>
  <c r="G1840" i="14"/>
  <c r="G1820" i="14"/>
  <c r="G1763" i="14"/>
  <c r="G1735" i="14"/>
  <c r="G1715" i="14"/>
  <c r="G1843" i="14"/>
  <c r="G1817" i="14"/>
  <c r="G1787" i="14"/>
  <c r="G1762" i="14"/>
  <c r="G1742" i="14"/>
  <c r="G1717" i="14"/>
  <c r="G1750" i="14"/>
  <c r="G1726" i="14"/>
  <c r="H45" i="20" s="1"/>
  <c r="G1708" i="14"/>
  <c r="G1832" i="14"/>
  <c r="G1809" i="14"/>
  <c r="G1779" i="14"/>
  <c r="G1755" i="14"/>
  <c r="G1734" i="14"/>
  <c r="G1709" i="14"/>
  <c r="G1837" i="14"/>
  <c r="G1847" i="14"/>
  <c r="G1849" i="14"/>
  <c r="G1851" i="14"/>
  <c r="G1852" i="14"/>
  <c r="G1855" i="14"/>
  <c r="G1857" i="14"/>
  <c r="G1858" i="14"/>
  <c r="G1861" i="14"/>
  <c r="G1863" i="14"/>
  <c r="G1865" i="14"/>
  <c r="G1867" i="14"/>
  <c r="G1869" i="14"/>
  <c r="G1871" i="14"/>
  <c r="G1874" i="14"/>
  <c r="G1875" i="14"/>
  <c r="G1877" i="14"/>
  <c r="G1879" i="14"/>
  <c r="G1881" i="14"/>
  <c r="G1883" i="14"/>
  <c r="G1885" i="14"/>
  <c r="G1887" i="14"/>
  <c r="G1889" i="14"/>
  <c r="G1891" i="14"/>
  <c r="G1897" i="14"/>
  <c r="G1893" i="14"/>
  <c r="G1894" i="14"/>
  <c r="G1844" i="14"/>
  <c r="G1799" i="14"/>
  <c r="G1846" i="14"/>
  <c r="G1848" i="14"/>
  <c r="G1853" i="14"/>
  <c r="G1856" i="14"/>
  <c r="G1860" i="14"/>
  <c r="G1864" i="14"/>
  <c r="G1868" i="14"/>
  <c r="G1872" i="14"/>
  <c r="G1876" i="14"/>
  <c r="G1880" i="14"/>
  <c r="G1884" i="14"/>
  <c r="G1888" i="14"/>
  <c r="G1892" i="14"/>
  <c r="G1898" i="14"/>
  <c r="G1896" i="14"/>
  <c r="Z2100" i="12"/>
  <c r="E1899" i="14"/>
  <c r="N1899" i="14"/>
  <c r="N1900" i="14" s="1"/>
  <c r="H9" i="16" s="1"/>
  <c r="AB2099" i="12"/>
  <c r="AA2545" i="12"/>
  <c r="H2545" i="12"/>
  <c r="E2320" i="14"/>
  <c r="N2320" i="14"/>
  <c r="AB2544" i="12"/>
  <c r="C2320" i="14" s="1"/>
  <c r="C2320" i="15" s="1"/>
  <c r="H2103" i="14"/>
  <c r="I2103" i="14"/>
  <c r="E2551" i="14"/>
  <c r="N2551" i="14"/>
  <c r="H2785" i="12"/>
  <c r="AA2785" i="12"/>
  <c r="F2318" i="12"/>
  <c r="AA2318" i="12" s="1"/>
  <c r="P2317" i="12"/>
  <c r="AC2317" i="12" s="1"/>
  <c r="K2104" i="14" s="1"/>
  <c r="D2104" i="15" s="1"/>
  <c r="Z2317" i="12"/>
  <c r="F2104" i="14"/>
  <c r="AB2317" i="12"/>
  <c r="C2104" i="14" s="1"/>
  <c r="C2104" i="15" s="1"/>
  <c r="C1899" i="14" l="1"/>
  <c r="AB2100" i="12"/>
  <c r="H1899" i="14"/>
  <c r="I1899" i="14"/>
  <c r="E1900" i="14"/>
  <c r="H10" i="16"/>
  <c r="H19" i="16" s="1"/>
  <c r="H2318" i="12"/>
  <c r="Z2318" i="12" s="1"/>
  <c r="I2320" i="14"/>
  <c r="H2320" i="14"/>
  <c r="F2321" i="14"/>
  <c r="P2545" i="12"/>
  <c r="AC2545" i="12" s="1"/>
  <c r="K2321" i="14" s="1"/>
  <c r="D2321" i="15" s="1"/>
  <c r="F2546" i="12"/>
  <c r="Z2545" i="12"/>
  <c r="I2551" i="14"/>
  <c r="H2551" i="14"/>
  <c r="P2785" i="12"/>
  <c r="AC2785" i="12" s="1"/>
  <c r="K2552" i="14" s="1"/>
  <c r="D2552" i="15" s="1"/>
  <c r="F2786" i="12"/>
  <c r="Z2785" i="12"/>
  <c r="AB2785" i="12" s="1"/>
  <c r="C2552" i="14" s="1"/>
  <c r="C2552" i="15" s="1"/>
  <c r="F2552" i="14"/>
  <c r="N2104" i="14"/>
  <c r="E2104" i="14"/>
  <c r="N2105" i="14"/>
  <c r="E2105" i="14"/>
  <c r="F2105" i="14"/>
  <c r="AB2318" i="12"/>
  <c r="C2105" i="14" s="1"/>
  <c r="C2105" i="15" s="1"/>
  <c r="F2319" i="12"/>
  <c r="P2318" i="12"/>
  <c r="AC2318" i="12" s="1"/>
  <c r="K2105" i="14" s="1"/>
  <c r="D2105" i="15" s="1"/>
  <c r="C1899" i="15" l="1"/>
  <c r="C1900" i="14"/>
  <c r="C1900" i="15" s="1"/>
  <c r="N2321" i="14"/>
  <c r="E2321" i="14"/>
  <c r="H2546" i="12"/>
  <c r="AA2546" i="12"/>
  <c r="F2322" i="14" s="1"/>
  <c r="AB2545" i="12"/>
  <c r="C2321" i="14" s="1"/>
  <c r="C2321" i="15" s="1"/>
  <c r="I2105" i="14"/>
  <c r="H2105" i="14"/>
  <c r="H2104" i="14"/>
  <c r="I2104" i="14"/>
  <c r="N2552" i="14"/>
  <c r="E2552" i="14"/>
  <c r="AA2786" i="12"/>
  <c r="H2786" i="12"/>
  <c r="H2319" i="12"/>
  <c r="AA2319" i="12"/>
  <c r="F2547" i="12" l="1"/>
  <c r="Z2546" i="12"/>
  <c r="P2546" i="12"/>
  <c r="AC2546" i="12" s="1"/>
  <c r="K2322" i="14" s="1"/>
  <c r="D2322" i="15" s="1"/>
  <c r="I2321" i="14"/>
  <c r="H2321" i="14"/>
  <c r="I2552" i="14"/>
  <c r="H2552" i="14"/>
  <c r="P2786" i="12"/>
  <c r="AC2786" i="12" s="1"/>
  <c r="K2553" i="14" s="1"/>
  <c r="D2553" i="15" s="1"/>
  <c r="F2787" i="12"/>
  <c r="Z2786" i="12"/>
  <c r="AB2786" i="12" s="1"/>
  <c r="C2553" i="14" s="1"/>
  <c r="C2553" i="15" s="1"/>
  <c r="F2553" i="14"/>
  <c r="F2320" i="12"/>
  <c r="P2319" i="12"/>
  <c r="AC2319" i="12" s="1"/>
  <c r="K2106" i="14" s="1"/>
  <c r="D2106" i="15" s="1"/>
  <c r="Z2319" i="12"/>
  <c r="F2106" i="14"/>
  <c r="AB2319" i="12"/>
  <c r="C2106" i="14" s="1"/>
  <c r="C2106" i="15" s="1"/>
  <c r="AA2547" i="12" l="1"/>
  <c r="F2323" i="14" s="1"/>
  <c r="H2547" i="12"/>
  <c r="E2322" i="14"/>
  <c r="N2322" i="14"/>
  <c r="AB2546" i="12"/>
  <c r="C2322" i="14" s="1"/>
  <c r="C2322" i="15" s="1"/>
  <c r="N2553" i="14"/>
  <c r="E2553" i="14"/>
  <c r="AA2787" i="12"/>
  <c r="F2554" i="14" s="1"/>
  <c r="H2787" i="12"/>
  <c r="H2320" i="12"/>
  <c r="AA2320" i="12"/>
  <c r="N2106" i="14"/>
  <c r="E2106" i="14"/>
  <c r="H2322" i="14" l="1"/>
  <c r="I2322" i="14"/>
  <c r="P2547" i="12"/>
  <c r="AC2547" i="12" s="1"/>
  <c r="K2323" i="14" s="1"/>
  <c r="D2323" i="15" s="1"/>
  <c r="Z2547" i="12"/>
  <c r="F2548" i="12"/>
  <c r="AA2548" i="12" s="1"/>
  <c r="I2106" i="14"/>
  <c r="H2106" i="14"/>
  <c r="I2553" i="14"/>
  <c r="H2553" i="14"/>
  <c r="F2788" i="12"/>
  <c r="AA2788" i="12" s="1"/>
  <c r="F2555" i="14" s="1"/>
  <c r="Z2787" i="12"/>
  <c r="P2787" i="12"/>
  <c r="AC2787" i="12" s="1"/>
  <c r="K2554" i="14" s="1"/>
  <c r="D2554" i="15" s="1"/>
  <c r="F2321" i="12"/>
  <c r="P2320" i="12"/>
  <c r="AC2320" i="12" s="1"/>
  <c r="K2107" i="14" s="1"/>
  <c r="D2107" i="15" s="1"/>
  <c r="Z2320" i="12"/>
  <c r="F2107" i="14"/>
  <c r="AB2320" i="12"/>
  <c r="C2107" i="14" s="1"/>
  <c r="C2107" i="15" s="1"/>
  <c r="F2324" i="14" l="1"/>
  <c r="AB2547" i="12"/>
  <c r="C2323" i="14" s="1"/>
  <c r="C2323" i="15" s="1"/>
  <c r="N2323" i="14"/>
  <c r="E2323" i="14"/>
  <c r="H2548" i="12"/>
  <c r="H2788" i="12"/>
  <c r="F2789" i="12" s="1"/>
  <c r="AB2787" i="12"/>
  <c r="C2554" i="14" s="1"/>
  <c r="C2554" i="15" s="1"/>
  <c r="E2554" i="14"/>
  <c r="N2554" i="14"/>
  <c r="H2321" i="12"/>
  <c r="AA2321" i="12"/>
  <c r="N2107" i="14"/>
  <c r="E2107" i="14"/>
  <c r="Z2788" i="12" l="1"/>
  <c r="I2323" i="14"/>
  <c r="H2323" i="14"/>
  <c r="F2549" i="12"/>
  <c r="AA2549" i="12" s="1"/>
  <c r="Z2548" i="12"/>
  <c r="P2548" i="12"/>
  <c r="AC2548" i="12" s="1"/>
  <c r="K2324" i="14" s="1"/>
  <c r="D2324" i="15" s="1"/>
  <c r="I2554" i="14"/>
  <c r="H2554" i="14"/>
  <c r="P2788" i="12"/>
  <c r="AC2788" i="12" s="1"/>
  <c r="K2555" i="14" s="1"/>
  <c r="D2555" i="15" s="1"/>
  <c r="H2107" i="14"/>
  <c r="I2107" i="14"/>
  <c r="E2555" i="14"/>
  <c r="N2555" i="14"/>
  <c r="AB2788" i="12"/>
  <c r="C2555" i="14" s="1"/>
  <c r="C2555" i="15" s="1"/>
  <c r="H2789" i="12"/>
  <c r="AA2789" i="12"/>
  <c r="F2108" i="14"/>
  <c r="F2322" i="12"/>
  <c r="P2321" i="12"/>
  <c r="AC2321" i="12" s="1"/>
  <c r="K2108" i="14" s="1"/>
  <c r="D2108" i="15" s="1"/>
  <c r="Z2321" i="12"/>
  <c r="H2549" i="12" l="1"/>
  <c r="Z2549" i="12" s="1"/>
  <c r="F2325" i="14"/>
  <c r="F2550" i="12"/>
  <c r="E2324" i="14"/>
  <c r="N2324" i="14"/>
  <c r="AB2548" i="12"/>
  <c r="C2324" i="14" s="1"/>
  <c r="C2324" i="15" s="1"/>
  <c r="H2555" i="14"/>
  <c r="I2555" i="14"/>
  <c r="F2556" i="14"/>
  <c r="F2790" i="12"/>
  <c r="Z2789" i="12"/>
  <c r="AB2789" i="12" s="1"/>
  <c r="C2556" i="14" s="1"/>
  <c r="C2556" i="15" s="1"/>
  <c r="P2789" i="12"/>
  <c r="AC2789" i="12" s="1"/>
  <c r="K2556" i="14" s="1"/>
  <c r="D2556" i="15" s="1"/>
  <c r="H2322" i="12"/>
  <c r="AA2322" i="12"/>
  <c r="N2108" i="14"/>
  <c r="E2108" i="14"/>
  <c r="AB2321" i="12"/>
  <c r="C2108" i="14" s="1"/>
  <c r="C2108" i="15" s="1"/>
  <c r="P2549" i="12" l="1"/>
  <c r="AC2549" i="12" s="1"/>
  <c r="K2325" i="14" s="1"/>
  <c r="D2325" i="15" s="1"/>
  <c r="AA2550" i="12"/>
  <c r="F2326" i="14" s="1"/>
  <c r="H2550" i="12"/>
  <c r="I2324" i="14"/>
  <c r="H2324" i="14"/>
  <c r="E2325" i="14"/>
  <c r="N2325" i="14"/>
  <c r="AB2549" i="12"/>
  <c r="C2325" i="14" s="1"/>
  <c r="C2325" i="15" s="1"/>
  <c r="H2108" i="14"/>
  <c r="I2108" i="14"/>
  <c r="AA2790" i="12"/>
  <c r="H2790" i="12"/>
  <c r="N2556" i="14"/>
  <c r="E2556" i="14"/>
  <c r="F2323" i="12"/>
  <c r="P2322" i="12"/>
  <c r="AC2322" i="12" s="1"/>
  <c r="K2109" i="14" s="1"/>
  <c r="D2109" i="15" s="1"/>
  <c r="Z2322" i="12"/>
  <c r="AB2322" i="12" s="1"/>
  <c r="C2109" i="14" s="1"/>
  <c r="C2109" i="15" s="1"/>
  <c r="F2109" i="14"/>
  <c r="I2325" i="14" l="1"/>
  <c r="H2325" i="14"/>
  <c r="P2550" i="12"/>
  <c r="AC2550" i="12" s="1"/>
  <c r="K2326" i="14" s="1"/>
  <c r="D2326" i="15" s="1"/>
  <c r="F2551" i="12"/>
  <c r="Z2550" i="12"/>
  <c r="H2556" i="14"/>
  <c r="I2556" i="14"/>
  <c r="F2557" i="14"/>
  <c r="F2791" i="12"/>
  <c r="Z2790" i="12"/>
  <c r="P2790" i="12"/>
  <c r="AC2790" i="12" s="1"/>
  <c r="K2557" i="14" s="1"/>
  <c r="D2557" i="15" s="1"/>
  <c r="N2109" i="14"/>
  <c r="E2109" i="14"/>
  <c r="H2323" i="12"/>
  <c r="AA2323" i="12"/>
  <c r="E2326" i="14" l="1"/>
  <c r="N2326" i="14"/>
  <c r="AB2550" i="12"/>
  <c r="C2326" i="14" s="1"/>
  <c r="C2326" i="15" s="1"/>
  <c r="AA2551" i="12"/>
  <c r="F2327" i="14" s="1"/>
  <c r="H2551" i="12"/>
  <c r="H2109" i="14"/>
  <c r="I2109" i="14"/>
  <c r="AA2791" i="12"/>
  <c r="H2791" i="12"/>
  <c r="E2557" i="14"/>
  <c r="N2557" i="14"/>
  <c r="AB2790" i="12"/>
  <c r="C2557" i="14" s="1"/>
  <c r="C2557" i="15" s="1"/>
  <c r="Z2323" i="12"/>
  <c r="F2324" i="12"/>
  <c r="P2323" i="12"/>
  <c r="AC2323" i="12" s="1"/>
  <c r="K2110" i="14" s="1"/>
  <c r="D2110" i="15" s="1"/>
  <c r="F2110" i="14"/>
  <c r="AB2323" i="12"/>
  <c r="C2110" i="14" s="1"/>
  <c r="C2110" i="15" s="1"/>
  <c r="P2551" i="12" l="1"/>
  <c r="AC2551" i="12" s="1"/>
  <c r="K2327" i="14" s="1"/>
  <c r="D2327" i="15" s="1"/>
  <c r="F2552" i="12"/>
  <c r="Z2551" i="12"/>
  <c r="I2326" i="14"/>
  <c r="H2326" i="14"/>
  <c r="H2557" i="14"/>
  <c r="I2557" i="14"/>
  <c r="F2558" i="14"/>
  <c r="F2792" i="12"/>
  <c r="Z2791" i="12"/>
  <c r="AB2791" i="12" s="1"/>
  <c r="C2558" i="14" s="1"/>
  <c r="C2558" i="15" s="1"/>
  <c r="P2791" i="12"/>
  <c r="AC2791" i="12" s="1"/>
  <c r="K2558" i="14" s="1"/>
  <c r="D2558" i="15" s="1"/>
  <c r="N2110" i="14"/>
  <c r="E2110" i="14"/>
  <c r="H2324" i="12"/>
  <c r="AA2324" i="12"/>
  <c r="E2327" i="14" l="1"/>
  <c r="AB2551" i="12"/>
  <c r="C2327" i="14" s="1"/>
  <c r="C2327" i="15" s="1"/>
  <c r="N2327" i="14"/>
  <c r="AA2552" i="12"/>
  <c r="H2552" i="12"/>
  <c r="I2110" i="14"/>
  <c r="H2110" i="14"/>
  <c r="AA2792" i="12"/>
  <c r="H2792" i="12"/>
  <c r="E2558" i="14"/>
  <c r="N2558" i="14"/>
  <c r="F2111" i="14"/>
  <c r="F2325" i="12"/>
  <c r="P2324" i="12"/>
  <c r="AC2324" i="12" s="1"/>
  <c r="K2111" i="14" s="1"/>
  <c r="D2111" i="15" s="1"/>
  <c r="Z2324" i="12"/>
  <c r="Z2552" i="12" l="1"/>
  <c r="P2552" i="12"/>
  <c r="AC2552" i="12" s="1"/>
  <c r="K2328" i="14" s="1"/>
  <c r="D2328" i="15" s="1"/>
  <c r="F2553" i="12"/>
  <c r="H2327" i="14"/>
  <c r="I2327" i="14"/>
  <c r="AB2552" i="12"/>
  <c r="C2328" i="14" s="1"/>
  <c r="C2328" i="15" s="1"/>
  <c r="F2328" i="14"/>
  <c r="H2558" i="14"/>
  <c r="I2558" i="14"/>
  <c r="F2559" i="14"/>
  <c r="F2793" i="12"/>
  <c r="Z2792" i="12"/>
  <c r="AB2792" i="12" s="1"/>
  <c r="C2559" i="14" s="1"/>
  <c r="C2559" i="15" s="1"/>
  <c r="P2792" i="12"/>
  <c r="AC2792" i="12" s="1"/>
  <c r="K2559" i="14" s="1"/>
  <c r="D2559" i="15" s="1"/>
  <c r="H2325" i="12"/>
  <c r="AA2325" i="12"/>
  <c r="N2111" i="14"/>
  <c r="E2111" i="14"/>
  <c r="AB2324" i="12"/>
  <c r="C2111" i="14" s="1"/>
  <c r="C2111" i="15" s="1"/>
  <c r="AA2553" i="12" l="1"/>
  <c r="H2553" i="12"/>
  <c r="N2328" i="14"/>
  <c r="E2328" i="14"/>
  <c r="H2111" i="14"/>
  <c r="I2111" i="14"/>
  <c r="H2793" i="12"/>
  <c r="AA2793" i="12"/>
  <c r="E2559" i="14"/>
  <c r="N2559" i="14"/>
  <c r="F2326" i="12"/>
  <c r="P2325" i="12"/>
  <c r="AC2325" i="12" s="1"/>
  <c r="K2112" i="14" s="1"/>
  <c r="D2112" i="15" s="1"/>
  <c r="Z2325" i="12"/>
  <c r="AB2325" i="12" s="1"/>
  <c r="C2112" i="14" s="1"/>
  <c r="C2112" i="15" s="1"/>
  <c r="F2112" i="14"/>
  <c r="F2329" i="14" l="1"/>
  <c r="I2328" i="14"/>
  <c r="H2328" i="14"/>
  <c r="P2553" i="12"/>
  <c r="AC2553" i="12" s="1"/>
  <c r="K2329" i="14" s="1"/>
  <c r="D2329" i="15" s="1"/>
  <c r="Z2553" i="12"/>
  <c r="F2554" i="12"/>
  <c r="AA2554" i="12" s="1"/>
  <c r="F2330" i="14" s="1"/>
  <c r="I2559" i="14"/>
  <c r="H2559" i="14"/>
  <c r="F2794" i="12"/>
  <c r="Z2793" i="12"/>
  <c r="P2793" i="12"/>
  <c r="AC2793" i="12" s="1"/>
  <c r="K2560" i="14" s="1"/>
  <c r="D2560" i="15" s="1"/>
  <c r="AB2793" i="12"/>
  <c r="C2560" i="14" s="1"/>
  <c r="C2560" i="15" s="1"/>
  <c r="F2560" i="14"/>
  <c r="H2326" i="12"/>
  <c r="AA2326" i="12"/>
  <c r="N2112" i="14"/>
  <c r="E2112" i="14"/>
  <c r="E2329" i="14" l="1"/>
  <c r="N2329" i="14"/>
  <c r="H2554" i="12"/>
  <c r="AB2553" i="12"/>
  <c r="C2329" i="14" s="1"/>
  <c r="C2329" i="15" s="1"/>
  <c r="H2112" i="14"/>
  <c r="I2112" i="14"/>
  <c r="H2794" i="12"/>
  <c r="AA2794" i="12"/>
  <c r="N2560" i="14"/>
  <c r="E2560" i="14"/>
  <c r="F2327" i="12"/>
  <c r="P2326" i="12"/>
  <c r="AC2326" i="12" s="1"/>
  <c r="K2113" i="14" s="1"/>
  <c r="D2113" i="15" s="1"/>
  <c r="Z2326" i="12"/>
  <c r="AB2326" i="12" s="1"/>
  <c r="C2113" i="14" s="1"/>
  <c r="C2113" i="15" s="1"/>
  <c r="F2113" i="14"/>
  <c r="F2555" i="12" l="1"/>
  <c r="AA2555" i="12" s="1"/>
  <c r="F2331" i="14" s="1"/>
  <c r="Z2554" i="12"/>
  <c r="P2554" i="12"/>
  <c r="AC2554" i="12" s="1"/>
  <c r="K2330" i="14" s="1"/>
  <c r="D2330" i="15" s="1"/>
  <c r="I2329" i="14"/>
  <c r="H2329" i="14"/>
  <c r="H2560" i="14"/>
  <c r="I2560" i="14"/>
  <c r="Z2794" i="12"/>
  <c r="AB2794" i="12" s="1"/>
  <c r="C2561" i="14" s="1"/>
  <c r="C2561" i="15" s="1"/>
  <c r="P2794" i="12"/>
  <c r="AC2794" i="12" s="1"/>
  <c r="K2561" i="14" s="1"/>
  <c r="D2561" i="15" s="1"/>
  <c r="F2795" i="12"/>
  <c r="F2561" i="14"/>
  <c r="H2327" i="12"/>
  <c r="AA2327" i="12"/>
  <c r="N2113" i="14"/>
  <c r="E2113" i="14"/>
  <c r="H2555" i="12" l="1"/>
  <c r="P2555" i="12" s="1"/>
  <c r="AC2555" i="12" s="1"/>
  <c r="K2331" i="14" s="1"/>
  <c r="D2331" i="15" s="1"/>
  <c r="N2330" i="14"/>
  <c r="AB2554" i="12"/>
  <c r="C2330" i="14" s="1"/>
  <c r="C2330" i="15" s="1"/>
  <c r="E2330" i="14"/>
  <c r="I2113" i="14"/>
  <c r="H2113" i="14"/>
  <c r="H2795" i="12"/>
  <c r="AA2795" i="12"/>
  <c r="N2561" i="14"/>
  <c r="E2561" i="14"/>
  <c r="F2328" i="12"/>
  <c r="P2327" i="12"/>
  <c r="AC2327" i="12" s="1"/>
  <c r="K2114" i="14" s="1"/>
  <c r="D2114" i="15" s="1"/>
  <c r="Z2327" i="12"/>
  <c r="AB2327" i="12" s="1"/>
  <c r="C2114" i="14" s="1"/>
  <c r="C2114" i="15" s="1"/>
  <c r="F2114" i="14"/>
  <c r="F2556" i="12" l="1"/>
  <c r="Z2555" i="12"/>
  <c r="AB2555" i="12" s="1"/>
  <c r="C2331" i="14" s="1"/>
  <c r="C2331" i="15" s="1"/>
  <c r="I2330" i="14"/>
  <c r="H2330" i="14"/>
  <c r="AA2556" i="12"/>
  <c r="F2332" i="14" s="1"/>
  <c r="H2556" i="12"/>
  <c r="I2561" i="14"/>
  <c r="H2561" i="14"/>
  <c r="F2796" i="12"/>
  <c r="Z2795" i="12"/>
  <c r="P2795" i="12"/>
  <c r="AC2795" i="12" s="1"/>
  <c r="K2562" i="14" s="1"/>
  <c r="D2562" i="15" s="1"/>
  <c r="AB2795" i="12"/>
  <c r="C2562" i="14" s="1"/>
  <c r="C2562" i="15" s="1"/>
  <c r="F2562" i="14"/>
  <c r="H2328" i="12"/>
  <c r="AA2328" i="12"/>
  <c r="N2114" i="14"/>
  <c r="E2114" i="14"/>
  <c r="E2331" i="14" l="1"/>
  <c r="N2331" i="14"/>
  <c r="Z2556" i="12"/>
  <c r="P2556" i="12"/>
  <c r="AC2556" i="12" s="1"/>
  <c r="K2332" i="14" s="1"/>
  <c r="D2332" i="15" s="1"/>
  <c r="F2557" i="12"/>
  <c r="H2331" i="14"/>
  <c r="I2331" i="14"/>
  <c r="I2114" i="14"/>
  <c r="H2114" i="14"/>
  <c r="H2796" i="12"/>
  <c r="AA2796" i="12"/>
  <c r="N2562" i="14"/>
  <c r="E2562" i="14"/>
  <c r="F2115" i="14"/>
  <c r="F2329" i="12"/>
  <c r="P2328" i="12"/>
  <c r="AC2328" i="12" s="1"/>
  <c r="K2115" i="14" s="1"/>
  <c r="D2115" i="15" s="1"/>
  <c r="Z2328" i="12"/>
  <c r="H2557" i="12" l="1"/>
  <c r="AA2557" i="12"/>
  <c r="F2333" i="14" s="1"/>
  <c r="E2332" i="14"/>
  <c r="N2332" i="14"/>
  <c r="AB2556" i="12"/>
  <c r="C2332" i="14" s="1"/>
  <c r="C2332" i="15" s="1"/>
  <c r="I2562" i="14"/>
  <c r="H2562" i="14"/>
  <c r="P2796" i="12"/>
  <c r="AC2796" i="12" s="1"/>
  <c r="K2563" i="14" s="1"/>
  <c r="D2563" i="15" s="1"/>
  <c r="F2797" i="12"/>
  <c r="Z2796" i="12"/>
  <c r="AB2796" i="12" s="1"/>
  <c r="C2563" i="14" s="1"/>
  <c r="C2563" i="15" s="1"/>
  <c r="F2563" i="14"/>
  <c r="H2329" i="12"/>
  <c r="AA2329" i="12"/>
  <c r="N2115" i="14"/>
  <c r="E2115" i="14"/>
  <c r="AB2328" i="12"/>
  <c r="C2115" i="14" s="1"/>
  <c r="C2115" i="15" s="1"/>
  <c r="H2332" i="14" l="1"/>
  <c r="I2332" i="14"/>
  <c r="P2557" i="12"/>
  <c r="AC2557" i="12" s="1"/>
  <c r="K2333" i="14" s="1"/>
  <c r="D2333" i="15" s="1"/>
  <c r="F2558" i="12"/>
  <c r="Z2557" i="12"/>
  <c r="I2115" i="14"/>
  <c r="H2115" i="14"/>
  <c r="E2563" i="14"/>
  <c r="N2563" i="14"/>
  <c r="AA2797" i="12"/>
  <c r="H2797" i="12"/>
  <c r="F2330" i="12"/>
  <c r="P2329" i="12"/>
  <c r="AC2329" i="12" s="1"/>
  <c r="K2116" i="14" s="1"/>
  <c r="D2116" i="15" s="1"/>
  <c r="Z2329" i="12"/>
  <c r="F2116" i="14"/>
  <c r="AB2329" i="12"/>
  <c r="C2116" i="14" s="1"/>
  <c r="C2116" i="15" s="1"/>
  <c r="N2333" i="14" l="1"/>
  <c r="E2333" i="14"/>
  <c r="AB2557" i="12"/>
  <c r="C2333" i="14" s="1"/>
  <c r="C2333" i="15" s="1"/>
  <c r="AA2558" i="12"/>
  <c r="F2334" i="14" s="1"/>
  <c r="H2558" i="12"/>
  <c r="I2563" i="14"/>
  <c r="H2563" i="14"/>
  <c r="F2564" i="14"/>
  <c r="F2798" i="12"/>
  <c r="Z2797" i="12"/>
  <c r="P2797" i="12"/>
  <c r="AC2797" i="12" s="1"/>
  <c r="K2564" i="14" s="1"/>
  <c r="D2564" i="15" s="1"/>
  <c r="H2330" i="12"/>
  <c r="AA2330" i="12"/>
  <c r="N2116" i="14"/>
  <c r="E2116" i="14"/>
  <c r="Z2558" i="12" l="1"/>
  <c r="P2558" i="12"/>
  <c r="AC2558" i="12" s="1"/>
  <c r="K2334" i="14" s="1"/>
  <c r="D2334" i="15" s="1"/>
  <c r="F2559" i="12"/>
  <c r="I2333" i="14"/>
  <c r="H2333" i="14"/>
  <c r="H2116" i="14"/>
  <c r="I2116" i="14"/>
  <c r="AA2798" i="12"/>
  <c r="H2798" i="12"/>
  <c r="E2564" i="14"/>
  <c r="N2564" i="14"/>
  <c r="AB2797" i="12"/>
  <c r="C2564" i="14" s="1"/>
  <c r="C2564" i="15" s="1"/>
  <c r="F2331" i="12"/>
  <c r="H2331" i="12" s="1"/>
  <c r="P2330" i="12"/>
  <c r="AC2330" i="12" s="1"/>
  <c r="K2117" i="14" s="1"/>
  <c r="D2117" i="15" s="1"/>
  <c r="Z2330" i="12"/>
  <c r="AB2330" i="12" s="1"/>
  <c r="C2117" i="14" s="1"/>
  <c r="C2117" i="15" s="1"/>
  <c r="F2117" i="14"/>
  <c r="AA2559" i="12" l="1"/>
  <c r="F2335" i="14" s="1"/>
  <c r="H2559" i="12"/>
  <c r="N2334" i="14"/>
  <c r="AB2558" i="12"/>
  <c r="C2334" i="14" s="1"/>
  <c r="C2334" i="15" s="1"/>
  <c r="E2334" i="14"/>
  <c r="H2564" i="14"/>
  <c r="I2564" i="14"/>
  <c r="F2565" i="14"/>
  <c r="F2799" i="12"/>
  <c r="Z2798" i="12"/>
  <c r="AB2798" i="12" s="1"/>
  <c r="C2565" i="14" s="1"/>
  <c r="C2565" i="15" s="1"/>
  <c r="P2798" i="12"/>
  <c r="AC2798" i="12" s="1"/>
  <c r="K2565" i="14" s="1"/>
  <c r="D2565" i="15" s="1"/>
  <c r="Z2331" i="12"/>
  <c r="Z2332" i="12" s="1"/>
  <c r="P2331" i="12"/>
  <c r="AC2331" i="12" s="1"/>
  <c r="K2118" i="14" s="1"/>
  <c r="D2118" i="15" s="1"/>
  <c r="N2117" i="14"/>
  <c r="E2117" i="14"/>
  <c r="F2332" i="12"/>
  <c r="AA2331" i="12"/>
  <c r="AA2332" i="12" s="1"/>
  <c r="I2334" i="14" l="1"/>
  <c r="H2334" i="14"/>
  <c r="P2559" i="12"/>
  <c r="AC2559" i="12" s="1"/>
  <c r="K2335" i="14" s="1"/>
  <c r="D2335" i="15" s="1"/>
  <c r="F2560" i="12"/>
  <c r="Z2559" i="12"/>
  <c r="H2117" i="14"/>
  <c r="I2117" i="14"/>
  <c r="AA2799" i="12"/>
  <c r="H2799" i="12"/>
  <c r="N2565" i="14"/>
  <c r="E2565" i="14"/>
  <c r="AB2331" i="12"/>
  <c r="F2118" i="14"/>
  <c r="N2118" i="14"/>
  <c r="N2119" i="14" s="1"/>
  <c r="I9" i="16" s="1"/>
  <c r="E2118" i="14"/>
  <c r="N2335" i="14" l="1"/>
  <c r="AB2559" i="12"/>
  <c r="C2335" i="14" s="1"/>
  <c r="C2335" i="15" s="1"/>
  <c r="E2335" i="14"/>
  <c r="H2560" i="12"/>
  <c r="AA2560" i="12"/>
  <c r="E2119" i="14"/>
  <c r="I2118" i="14"/>
  <c r="H2118" i="14"/>
  <c r="C2118" i="14"/>
  <c r="AB2332" i="12"/>
  <c r="G2118" i="14"/>
  <c r="G1936" i="14"/>
  <c r="G1999" i="14"/>
  <c r="G1904" i="14"/>
  <c r="G1968" i="14"/>
  <c r="G2032" i="14"/>
  <c r="G1942" i="14"/>
  <c r="G2005" i="14"/>
  <c r="G1912" i="14"/>
  <c r="G1974" i="14"/>
  <c r="G2037" i="14"/>
  <c r="G1939" i="14"/>
  <c r="G2002" i="14"/>
  <c r="G1907" i="14"/>
  <c r="G1973" i="14"/>
  <c r="G2036" i="14"/>
  <c r="G1946" i="14"/>
  <c r="G2009" i="14"/>
  <c r="G1913" i="14"/>
  <c r="G1977" i="14"/>
  <c r="G2042" i="14"/>
  <c r="G1943" i="14"/>
  <c r="G2008" i="14"/>
  <c r="G1911" i="14"/>
  <c r="G1976" i="14"/>
  <c r="G2040" i="14"/>
  <c r="G1950" i="14"/>
  <c r="G2012" i="14"/>
  <c r="G1921" i="14"/>
  <c r="G1981" i="14"/>
  <c r="G2046" i="14"/>
  <c r="G1947" i="14"/>
  <c r="G2010" i="14"/>
  <c r="G1916" i="14"/>
  <c r="G1980" i="14"/>
  <c r="G2043" i="14"/>
  <c r="G1952" i="14"/>
  <c r="G2017" i="14"/>
  <c r="G1922" i="14"/>
  <c r="G1985" i="14"/>
  <c r="G2050" i="14"/>
  <c r="G1917" i="14"/>
  <c r="G1984" i="14"/>
  <c r="G2045" i="14"/>
  <c r="G1954" i="14"/>
  <c r="G2015" i="14"/>
  <c r="G1925" i="14"/>
  <c r="G1987" i="14"/>
  <c r="G2053" i="14"/>
  <c r="G1959" i="14"/>
  <c r="G2022" i="14"/>
  <c r="G1923" i="14"/>
  <c r="G1988" i="14"/>
  <c r="G2051" i="14"/>
  <c r="G1956" i="14"/>
  <c r="G2019" i="14"/>
  <c r="G1927" i="14"/>
  <c r="G1993" i="14"/>
  <c r="G2057" i="14"/>
  <c r="G1962" i="14"/>
  <c r="G2025" i="14"/>
  <c r="G1928" i="14"/>
  <c r="G1992" i="14"/>
  <c r="G2056" i="14"/>
  <c r="G1960" i="14"/>
  <c r="G2024" i="14"/>
  <c r="G1932" i="14"/>
  <c r="G1997" i="14"/>
  <c r="G1903" i="14"/>
  <c r="G1967" i="14"/>
  <c r="G2030" i="14"/>
  <c r="G1931" i="14"/>
  <c r="G1996" i="14"/>
  <c r="G2054" i="14"/>
  <c r="G1964" i="14"/>
  <c r="G2028" i="14"/>
  <c r="G1938" i="14"/>
  <c r="G2000" i="14"/>
  <c r="G1908" i="14"/>
  <c r="G1970" i="14"/>
  <c r="G2035" i="14"/>
  <c r="F2119" i="14"/>
  <c r="I8" i="16" s="1"/>
  <c r="I10" i="16" s="1"/>
  <c r="I19" i="16" s="1"/>
  <c r="G1966" i="14"/>
  <c r="G2031" i="14"/>
  <c r="G1935" i="14"/>
  <c r="G2001" i="14"/>
  <c r="G1909" i="14"/>
  <c r="G1972" i="14"/>
  <c r="G2039" i="14"/>
  <c r="G1941" i="14"/>
  <c r="G2006" i="14"/>
  <c r="G1906" i="14"/>
  <c r="G1971" i="14"/>
  <c r="G2034" i="14"/>
  <c r="G1940" i="14"/>
  <c r="G2004" i="14"/>
  <c r="G1914" i="14"/>
  <c r="G1978" i="14"/>
  <c r="G2041" i="14"/>
  <c r="G1944" i="14"/>
  <c r="G2011" i="14"/>
  <c r="G1910" i="14"/>
  <c r="G1975" i="14"/>
  <c r="G2038" i="14"/>
  <c r="G1945" i="14"/>
  <c r="G2007" i="14"/>
  <c r="G1918" i="14"/>
  <c r="G1982" i="14"/>
  <c r="G2048" i="14"/>
  <c r="G1951" i="14"/>
  <c r="G2014" i="14"/>
  <c r="G1915" i="14"/>
  <c r="G1979" i="14"/>
  <c r="G2044" i="14"/>
  <c r="G1948" i="14"/>
  <c r="G2013" i="14"/>
  <c r="G1920" i="14"/>
  <c r="G1986" i="14"/>
  <c r="G2049" i="14"/>
  <c r="G1953" i="14"/>
  <c r="G2018" i="14"/>
  <c r="G1949" i="14"/>
  <c r="G2016" i="14"/>
  <c r="G1919" i="14"/>
  <c r="G1983" i="14"/>
  <c r="G2047" i="14"/>
  <c r="G1957" i="14"/>
  <c r="G2021" i="14"/>
  <c r="G1926" i="14"/>
  <c r="G1990" i="14"/>
  <c r="G2055" i="14"/>
  <c r="G1955" i="14"/>
  <c r="G2020" i="14"/>
  <c r="G1924" i="14"/>
  <c r="G1989" i="14"/>
  <c r="G2052" i="14"/>
  <c r="G1961" i="14"/>
  <c r="G2026" i="14"/>
  <c r="G1930" i="14"/>
  <c r="G1994" i="14"/>
  <c r="G1958" i="14"/>
  <c r="G2023" i="14"/>
  <c r="G1929" i="14"/>
  <c r="G1991" i="14"/>
  <c r="G1965" i="14"/>
  <c r="G2029" i="14"/>
  <c r="G1934" i="14"/>
  <c r="G1998" i="14"/>
  <c r="G1963" i="14"/>
  <c r="G2027" i="14"/>
  <c r="G1933" i="14"/>
  <c r="H46" i="20" s="1"/>
  <c r="G1995" i="14"/>
  <c r="G1905" i="14"/>
  <c r="G1969" i="14"/>
  <c r="G2033" i="14"/>
  <c r="G1937" i="14"/>
  <c r="G2003" i="14"/>
  <c r="G2058" i="14"/>
  <c r="G2059" i="14"/>
  <c r="G2061" i="14"/>
  <c r="G2060" i="14"/>
  <c r="G2062" i="14"/>
  <c r="G2063" i="14"/>
  <c r="G2064" i="14"/>
  <c r="G2065" i="14"/>
  <c r="G2066" i="14"/>
  <c r="G2067" i="14"/>
  <c r="G2068" i="14"/>
  <c r="G2069" i="14"/>
  <c r="G2070" i="14"/>
  <c r="G2071" i="14"/>
  <c r="G2072" i="14"/>
  <c r="G2073" i="14"/>
  <c r="G2074" i="14"/>
  <c r="G2075" i="14"/>
  <c r="G2076" i="14"/>
  <c r="G2077" i="14"/>
  <c r="G2078" i="14"/>
  <c r="G2079" i="14"/>
  <c r="G2080" i="14"/>
  <c r="G2081" i="14"/>
  <c r="G2082" i="14"/>
  <c r="G2083" i="14"/>
  <c r="G2084" i="14"/>
  <c r="G2085" i="14"/>
  <c r="G2086" i="14"/>
  <c r="G2087" i="14"/>
  <c r="G2088" i="14"/>
  <c r="G2089" i="14"/>
  <c r="G2090" i="14"/>
  <c r="G2091" i="14"/>
  <c r="G2092" i="14"/>
  <c r="G2093" i="14"/>
  <c r="G2094" i="14"/>
  <c r="G2095" i="14"/>
  <c r="G2096" i="14"/>
  <c r="G2097" i="14"/>
  <c r="G2098" i="14"/>
  <c r="G2099" i="14"/>
  <c r="G2100" i="14"/>
  <c r="G2101" i="14"/>
  <c r="G2102" i="14"/>
  <c r="G2103" i="14"/>
  <c r="G2104" i="14"/>
  <c r="G2105" i="14"/>
  <c r="G2106" i="14"/>
  <c r="G2107" i="14"/>
  <c r="G2108" i="14"/>
  <c r="G2109" i="14"/>
  <c r="G2110" i="14"/>
  <c r="G2111" i="14"/>
  <c r="G2113" i="14"/>
  <c r="G2116" i="14"/>
  <c r="G2115" i="14"/>
  <c r="G2117" i="14"/>
  <c r="G2112" i="14"/>
  <c r="G2114" i="14"/>
  <c r="I2565" i="14"/>
  <c r="H2565" i="14"/>
  <c r="F2566" i="14"/>
  <c r="F2800" i="12"/>
  <c r="AA2800" i="12" s="1"/>
  <c r="F2567" i="14" s="1"/>
  <c r="Z2799" i="12"/>
  <c r="P2799" i="12"/>
  <c r="AC2799" i="12" s="1"/>
  <c r="K2566" i="14" s="1"/>
  <c r="D2566" i="15" s="1"/>
  <c r="F2336" i="14" l="1"/>
  <c r="H2335" i="14"/>
  <c r="I2335" i="14"/>
  <c r="F2561" i="12"/>
  <c r="Z2560" i="12"/>
  <c r="P2560" i="12"/>
  <c r="AC2560" i="12" s="1"/>
  <c r="K2336" i="14" s="1"/>
  <c r="D2336" i="15" s="1"/>
  <c r="C2118" i="15"/>
  <c r="C2119" i="14"/>
  <c r="C2119" i="15" s="1"/>
  <c r="N2566" i="14"/>
  <c r="E2566" i="14"/>
  <c r="AB2799" i="12"/>
  <c r="C2566" i="14" s="1"/>
  <c r="C2566" i="15" s="1"/>
  <c r="H2800" i="12"/>
  <c r="H2561" i="12" l="1"/>
  <c r="AA2561" i="12"/>
  <c r="N2336" i="14"/>
  <c r="E2336" i="14"/>
  <c r="AB2560" i="12"/>
  <c r="C2336" i="14" s="1"/>
  <c r="C2336" i="15" s="1"/>
  <c r="I2566" i="14"/>
  <c r="H2566" i="14"/>
  <c r="F2801" i="12"/>
  <c r="Z2800" i="12"/>
  <c r="P2800" i="12"/>
  <c r="AC2800" i="12" s="1"/>
  <c r="K2567" i="14" s="1"/>
  <c r="D2567" i="15" s="1"/>
  <c r="Z2561" i="12" l="1"/>
  <c r="P2561" i="12"/>
  <c r="AC2561" i="12" s="1"/>
  <c r="K2337" i="14" s="1"/>
  <c r="D2337" i="15" s="1"/>
  <c r="F2562" i="12"/>
  <c r="H2336" i="14"/>
  <c r="I2336" i="14"/>
  <c r="AB2561" i="12"/>
  <c r="C2337" i="14" s="1"/>
  <c r="C2337" i="15" s="1"/>
  <c r="F2337" i="14"/>
  <c r="AA2801" i="12"/>
  <c r="F2568" i="14" s="1"/>
  <c r="H2801" i="12"/>
  <c r="N2567" i="14"/>
  <c r="AB2800" i="12"/>
  <c r="C2567" i="14" s="1"/>
  <c r="C2567" i="15" s="1"/>
  <c r="E2567" i="14"/>
  <c r="H2562" i="12" l="1"/>
  <c r="AA2562" i="12"/>
  <c r="E2337" i="14"/>
  <c r="N2337" i="14"/>
  <c r="I2567" i="14"/>
  <c r="H2567" i="14"/>
  <c r="P2801" i="12"/>
  <c r="AC2801" i="12" s="1"/>
  <c r="K2568" i="14" s="1"/>
  <c r="D2568" i="15" s="1"/>
  <c r="F2802" i="12"/>
  <c r="Z2801" i="12"/>
  <c r="H2337" i="14" l="1"/>
  <c r="I2337" i="14"/>
  <c r="F2563" i="12"/>
  <c r="Z2562" i="12"/>
  <c r="P2562" i="12"/>
  <c r="AC2562" i="12" s="1"/>
  <c r="K2338" i="14" s="1"/>
  <c r="D2338" i="15" s="1"/>
  <c r="AB2562" i="12"/>
  <c r="C2338" i="14" s="1"/>
  <c r="C2338" i="15" s="1"/>
  <c r="F2338" i="14"/>
  <c r="AB2801" i="12"/>
  <c r="C2568" i="14" s="1"/>
  <c r="C2568" i="15" s="1"/>
  <c r="N2568" i="14"/>
  <c r="E2568" i="14"/>
  <c r="AA2802" i="12"/>
  <c r="H2802" i="12"/>
  <c r="H2563" i="12" l="1"/>
  <c r="AA2563" i="12"/>
  <c r="E2338" i="14"/>
  <c r="N2338" i="14"/>
  <c r="I2568" i="14"/>
  <c r="H2568" i="14"/>
  <c r="F2803" i="12"/>
  <c r="Z2802" i="12"/>
  <c r="AB2802" i="12" s="1"/>
  <c r="C2569" i="14" s="1"/>
  <c r="C2569" i="15" s="1"/>
  <c r="P2802" i="12"/>
  <c r="AC2802" i="12" s="1"/>
  <c r="K2569" i="14" s="1"/>
  <c r="D2569" i="15" s="1"/>
  <c r="F2569" i="14"/>
  <c r="H2338" i="14" l="1"/>
  <c r="I2338" i="14"/>
  <c r="P2563" i="12"/>
  <c r="AC2563" i="12" s="1"/>
  <c r="K2339" i="14" s="1"/>
  <c r="D2339" i="15" s="1"/>
  <c r="F2564" i="12"/>
  <c r="Z2563" i="12"/>
  <c r="AB2563" i="12" s="1"/>
  <c r="C2339" i="14" s="1"/>
  <c r="C2339" i="15" s="1"/>
  <c r="F2339" i="14"/>
  <c r="AA2803" i="12"/>
  <c r="H2803" i="12"/>
  <c r="E2569" i="14"/>
  <c r="N2569" i="14"/>
  <c r="N2339" i="14" l="1"/>
  <c r="E2339" i="14"/>
  <c r="H2564" i="12"/>
  <c r="AA2564" i="12"/>
  <c r="H2569" i="14"/>
  <c r="I2569" i="14"/>
  <c r="F2570" i="14"/>
  <c r="F2804" i="12"/>
  <c r="Z2803" i="12"/>
  <c r="P2803" i="12"/>
  <c r="AC2803" i="12" s="1"/>
  <c r="K2570" i="14" s="1"/>
  <c r="D2570" i="15" s="1"/>
  <c r="F2565" i="12" l="1"/>
  <c r="Z2564" i="12"/>
  <c r="P2564" i="12"/>
  <c r="AC2564" i="12" s="1"/>
  <c r="K2340" i="14" s="1"/>
  <c r="D2340" i="15" s="1"/>
  <c r="AB2564" i="12"/>
  <c r="C2340" i="14" s="1"/>
  <c r="C2340" i="15" s="1"/>
  <c r="F2340" i="14"/>
  <c r="H2339" i="14"/>
  <c r="I2339" i="14"/>
  <c r="H2804" i="12"/>
  <c r="AA2804" i="12"/>
  <c r="N2570" i="14"/>
  <c r="E2570" i="14"/>
  <c r="AB2803" i="12"/>
  <c r="C2570" i="14" s="1"/>
  <c r="C2570" i="15" s="1"/>
  <c r="AA2565" i="12" l="1"/>
  <c r="F2341" i="14" s="1"/>
  <c r="H2565" i="12"/>
  <c r="N2340" i="14"/>
  <c r="E2340" i="14"/>
  <c r="I2570" i="14"/>
  <c r="H2570" i="14"/>
  <c r="F2805" i="12"/>
  <c r="Z2804" i="12"/>
  <c r="AB2804" i="12" s="1"/>
  <c r="C2571" i="14" s="1"/>
  <c r="C2571" i="15" s="1"/>
  <c r="P2804" i="12"/>
  <c r="AC2804" i="12" s="1"/>
  <c r="K2571" i="14" s="1"/>
  <c r="D2571" i="15" s="1"/>
  <c r="F2571" i="14"/>
  <c r="H2340" i="14" l="1"/>
  <c r="I2340" i="14"/>
  <c r="F2566" i="12"/>
  <c r="P2565" i="12"/>
  <c r="AC2565" i="12" s="1"/>
  <c r="K2341" i="14" s="1"/>
  <c r="D2341" i="15" s="1"/>
  <c r="Z2565" i="12"/>
  <c r="H2805" i="12"/>
  <c r="AA2805" i="12"/>
  <c r="F2572" i="14" s="1"/>
  <c r="E2571" i="14"/>
  <c r="N2571" i="14"/>
  <c r="N2341" i="14" l="1"/>
  <c r="AB2565" i="12"/>
  <c r="C2341" i="14" s="1"/>
  <c r="C2341" i="15" s="1"/>
  <c r="E2341" i="14"/>
  <c r="AA2566" i="12"/>
  <c r="F2342" i="14" s="1"/>
  <c r="H2566" i="12"/>
  <c r="I2571" i="14"/>
  <c r="H2571" i="14"/>
  <c r="P2805" i="12"/>
  <c r="AC2805" i="12" s="1"/>
  <c r="K2572" i="14" s="1"/>
  <c r="D2572" i="15" s="1"/>
  <c r="F2806" i="12"/>
  <c r="Z2805" i="12"/>
  <c r="F2567" i="12" l="1"/>
  <c r="Z2566" i="12"/>
  <c r="P2566" i="12"/>
  <c r="AC2566" i="12" s="1"/>
  <c r="K2342" i="14" s="1"/>
  <c r="D2342" i="15" s="1"/>
  <c r="I2341" i="14"/>
  <c r="H2341" i="14"/>
  <c r="N2572" i="14"/>
  <c r="AB2805" i="12"/>
  <c r="C2572" i="14" s="1"/>
  <c r="C2572" i="15" s="1"/>
  <c r="E2572" i="14"/>
  <c r="H2806" i="12"/>
  <c r="AA2806" i="12"/>
  <c r="H2567" i="12" l="1"/>
  <c r="AA2567" i="12"/>
  <c r="AB2566" i="12"/>
  <c r="C2342" i="14" s="1"/>
  <c r="C2342" i="15" s="1"/>
  <c r="E2342" i="14"/>
  <c r="N2342" i="14"/>
  <c r="I2572" i="14"/>
  <c r="H2572" i="14"/>
  <c r="F2573" i="14"/>
  <c r="F2807" i="12"/>
  <c r="Z2806" i="12"/>
  <c r="P2806" i="12"/>
  <c r="AC2806" i="12" s="1"/>
  <c r="K2573" i="14" s="1"/>
  <c r="D2573" i="15" s="1"/>
  <c r="P2567" i="12" l="1"/>
  <c r="AC2567" i="12" s="1"/>
  <c r="K2343" i="14" s="1"/>
  <c r="D2343" i="15" s="1"/>
  <c r="Z2567" i="12"/>
  <c r="AB2567" i="12" s="1"/>
  <c r="C2343" i="14" s="1"/>
  <c r="C2343" i="15" s="1"/>
  <c r="F2568" i="12"/>
  <c r="H2342" i="14"/>
  <c r="I2342" i="14"/>
  <c r="F2343" i="14"/>
  <c r="H2807" i="12"/>
  <c r="AA2807" i="12"/>
  <c r="E2573" i="14"/>
  <c r="N2573" i="14"/>
  <c r="AB2806" i="12"/>
  <c r="C2573" i="14" s="1"/>
  <c r="C2573" i="15" s="1"/>
  <c r="H2568" i="12" l="1"/>
  <c r="AA2568" i="12"/>
  <c r="N2343" i="14"/>
  <c r="E2343" i="14"/>
  <c r="I2573" i="14"/>
  <c r="H2573" i="14"/>
  <c r="F2808" i="12"/>
  <c r="Z2807" i="12"/>
  <c r="AB2807" i="12" s="1"/>
  <c r="C2574" i="14" s="1"/>
  <c r="C2574" i="15" s="1"/>
  <c r="P2807" i="12"/>
  <c r="AC2807" i="12" s="1"/>
  <c r="K2574" i="14" s="1"/>
  <c r="D2574" i="15" s="1"/>
  <c r="F2574" i="14"/>
  <c r="P2568" i="12" l="1"/>
  <c r="AC2568" i="12" s="1"/>
  <c r="K2344" i="14" s="1"/>
  <c r="D2344" i="15" s="1"/>
  <c r="F2569" i="12"/>
  <c r="Z2568" i="12"/>
  <c r="I2343" i="14"/>
  <c r="H2343" i="14"/>
  <c r="F2344" i="14"/>
  <c r="AB2568" i="12"/>
  <c r="C2344" i="14" s="1"/>
  <c r="C2344" i="15" s="1"/>
  <c r="H2808" i="12"/>
  <c r="AA2808" i="12"/>
  <c r="E2574" i="14"/>
  <c r="N2574" i="14"/>
  <c r="E2344" i="14" l="1"/>
  <c r="N2344" i="14"/>
  <c r="H2569" i="12"/>
  <c r="AA2569" i="12"/>
  <c r="H2574" i="14"/>
  <c r="I2574" i="14"/>
  <c r="F2809" i="12"/>
  <c r="Z2808" i="12"/>
  <c r="AB2808" i="12" s="1"/>
  <c r="C2575" i="14" s="1"/>
  <c r="C2575" i="15" s="1"/>
  <c r="P2808" i="12"/>
  <c r="AC2808" i="12" s="1"/>
  <c r="K2575" i="14" s="1"/>
  <c r="D2575" i="15" s="1"/>
  <c r="F2575" i="14"/>
  <c r="F2570" i="12" l="1"/>
  <c r="Z2569" i="12"/>
  <c r="P2569" i="12"/>
  <c r="AC2569" i="12" s="1"/>
  <c r="K2345" i="14" s="1"/>
  <c r="D2345" i="15" s="1"/>
  <c r="H2344" i="14"/>
  <c r="I2344" i="14"/>
  <c r="AB2569" i="12"/>
  <c r="C2345" i="14" s="1"/>
  <c r="C2345" i="15" s="1"/>
  <c r="F2345" i="14"/>
  <c r="AA2809" i="12"/>
  <c r="H2809" i="12"/>
  <c r="E2575" i="14"/>
  <c r="N2575" i="14"/>
  <c r="H2570" i="12" l="1"/>
  <c r="AA2570" i="12"/>
  <c r="N2345" i="14"/>
  <c r="E2345" i="14"/>
  <c r="I2575" i="14"/>
  <c r="H2575" i="14"/>
  <c r="F2576" i="14"/>
  <c r="F2810" i="12"/>
  <c r="Z2809" i="12"/>
  <c r="AB2809" i="12" s="1"/>
  <c r="C2576" i="14" s="1"/>
  <c r="C2576" i="15" s="1"/>
  <c r="P2809" i="12"/>
  <c r="AC2809" i="12" s="1"/>
  <c r="K2576" i="14" s="1"/>
  <c r="D2576" i="15" s="1"/>
  <c r="Z2570" i="12" l="1"/>
  <c r="AB2570" i="12" s="1"/>
  <c r="C2346" i="14" s="1"/>
  <c r="C2346" i="15" s="1"/>
  <c r="P2570" i="12"/>
  <c r="AC2570" i="12" s="1"/>
  <c r="K2346" i="14" s="1"/>
  <c r="D2346" i="15" s="1"/>
  <c r="F2571" i="12"/>
  <c r="I2345" i="14"/>
  <c r="H2345" i="14"/>
  <c r="F2346" i="14"/>
  <c r="AA2810" i="12"/>
  <c r="H2810" i="12"/>
  <c r="E2576" i="14"/>
  <c r="N2576" i="14"/>
  <c r="AA2571" i="12" l="1"/>
  <c r="H2571" i="12"/>
  <c r="E2346" i="14"/>
  <c r="N2346" i="14"/>
  <c r="H2576" i="14"/>
  <c r="I2576" i="14"/>
  <c r="F2577" i="14"/>
  <c r="P2810" i="12"/>
  <c r="AC2810" i="12" s="1"/>
  <c r="K2577" i="14" s="1"/>
  <c r="D2577" i="15" s="1"/>
  <c r="Z2810" i="12"/>
  <c r="F2811" i="12"/>
  <c r="AA2811" i="12" s="1"/>
  <c r="F2578" i="14" s="1"/>
  <c r="I2346" i="14" l="1"/>
  <c r="H2346" i="14"/>
  <c r="F2347" i="14"/>
  <c r="Z2571" i="12"/>
  <c r="AB2571" i="12" s="1"/>
  <c r="C2347" i="14" s="1"/>
  <c r="C2347" i="15" s="1"/>
  <c r="P2571" i="12"/>
  <c r="AC2571" i="12" s="1"/>
  <c r="K2347" i="14" s="1"/>
  <c r="D2347" i="15" s="1"/>
  <c r="F2572" i="12"/>
  <c r="AA2572" i="12" s="1"/>
  <c r="N2577" i="14"/>
  <c r="E2577" i="14"/>
  <c r="H2811" i="12"/>
  <c r="AB2810" i="12"/>
  <c r="C2577" i="14" s="1"/>
  <c r="C2577" i="15" s="1"/>
  <c r="H2572" i="12" l="1"/>
  <c r="F2573" i="12" s="1"/>
  <c r="F2348" i="14"/>
  <c r="E2347" i="14"/>
  <c r="N2347" i="14"/>
  <c r="Z2572" i="12"/>
  <c r="AB2572" i="12" s="1"/>
  <c r="C2348" i="14" s="1"/>
  <c r="C2348" i="15" s="1"/>
  <c r="H2577" i="14"/>
  <c r="I2577" i="14"/>
  <c r="F2812" i="12"/>
  <c r="AA2812" i="12" s="1"/>
  <c r="Z2811" i="12"/>
  <c r="P2811" i="12"/>
  <c r="AC2811" i="12" s="1"/>
  <c r="K2578" i="14" s="1"/>
  <c r="D2578" i="15" s="1"/>
  <c r="H2812" i="12" l="1"/>
  <c r="F2813" i="12" s="1"/>
  <c r="P2572" i="12"/>
  <c r="AC2572" i="12" s="1"/>
  <c r="K2348" i="14" s="1"/>
  <c r="D2348" i="15" s="1"/>
  <c r="AA2573" i="12"/>
  <c r="F2574" i="12"/>
  <c r="H2347" i="14"/>
  <c r="I2347" i="14"/>
  <c r="H2573" i="12"/>
  <c r="E2348" i="14"/>
  <c r="N2348" i="14"/>
  <c r="F2579" i="14"/>
  <c r="P2812" i="12"/>
  <c r="AC2812" i="12" s="1"/>
  <c r="K2579" i="14" s="1"/>
  <c r="D2579" i="15" s="1"/>
  <c r="Z2812" i="12"/>
  <c r="E2578" i="14"/>
  <c r="N2578" i="14"/>
  <c r="AB2811" i="12"/>
  <c r="C2578" i="14" s="1"/>
  <c r="C2578" i="15" s="1"/>
  <c r="P2573" i="12" l="1"/>
  <c r="AC2573" i="12" s="1"/>
  <c r="K2349" i="14" s="1"/>
  <c r="D2349" i="15" s="1"/>
  <c r="Z2573" i="12"/>
  <c r="AA2574" i="12"/>
  <c r="AB2573" i="12"/>
  <c r="F2349" i="14"/>
  <c r="H2348" i="14"/>
  <c r="I2348" i="14"/>
  <c r="I2578" i="14"/>
  <c r="H2578" i="14"/>
  <c r="N2579" i="14"/>
  <c r="E2579" i="14"/>
  <c r="AB2812" i="12"/>
  <c r="C2579" i="14" s="1"/>
  <c r="C2579" i="15" s="1"/>
  <c r="AA2813" i="12"/>
  <c r="F2580" i="14" s="1"/>
  <c r="H2813" i="12"/>
  <c r="G2349" i="14" l="1"/>
  <c r="G2183" i="14"/>
  <c r="G2247" i="14"/>
  <c r="G2199" i="14"/>
  <c r="G2262" i="14"/>
  <c r="G2133" i="14"/>
  <c r="G2155" i="14"/>
  <c r="G2220" i="14"/>
  <c r="G2233" i="14"/>
  <c r="G2256" i="14"/>
  <c r="G2170" i="14"/>
  <c r="G2190" i="14"/>
  <c r="G2257" i="14"/>
  <c r="G2129" i="14"/>
  <c r="G2141" i="14"/>
  <c r="G2205" i="14"/>
  <c r="G2228" i="14"/>
  <c r="G2248" i="14"/>
  <c r="G2164" i="14"/>
  <c r="G2178" i="14"/>
  <c r="G2242" i="14"/>
  <c r="G2230" i="14"/>
  <c r="G2253" i="14"/>
  <c r="G2167" i="14"/>
  <c r="G2181" i="14"/>
  <c r="G2246" i="14"/>
  <c r="G2203" i="14"/>
  <c r="G2268" i="14"/>
  <c r="G2139" i="14"/>
  <c r="G2156" i="14"/>
  <c r="G2219" i="14"/>
  <c r="G2241" i="14"/>
  <c r="G2269" i="14"/>
  <c r="G2176" i="14"/>
  <c r="G2189" i="14"/>
  <c r="G2254" i="14"/>
  <c r="G2127" i="14"/>
  <c r="G2147" i="14"/>
  <c r="G2212" i="14"/>
  <c r="G2226" i="14"/>
  <c r="G2243" i="14"/>
  <c r="G2161" i="14"/>
  <c r="G2151" i="14"/>
  <c r="G2215" i="14"/>
  <c r="G2229" i="14"/>
  <c r="G2250" i="14"/>
  <c r="G2166" i="14"/>
  <c r="G2188" i="14"/>
  <c r="G2251" i="14"/>
  <c r="F2350" i="14"/>
  <c r="J8" i="16" s="1"/>
  <c r="G2137" i="14"/>
  <c r="G2202" i="14"/>
  <c r="G2222" i="14"/>
  <c r="G2238" i="14"/>
  <c r="G2160" i="14"/>
  <c r="G2173" i="14"/>
  <c r="G2240" i="14"/>
  <c r="G2283" i="14"/>
  <c r="G2131" i="14"/>
  <c r="G2194" i="14"/>
  <c r="G2209" i="14"/>
  <c r="G2273" i="14"/>
  <c r="G2146" i="14"/>
  <c r="G2135" i="14"/>
  <c r="G2198" i="14"/>
  <c r="G2214" i="14"/>
  <c r="G2278" i="14"/>
  <c r="G2150" i="14"/>
  <c r="G2172" i="14"/>
  <c r="G2235" i="14"/>
  <c r="G2263" i="14"/>
  <c r="G2122" i="14"/>
  <c r="G2186" i="14"/>
  <c r="G2207" i="14"/>
  <c r="G2274" i="14"/>
  <c r="G2144" i="14"/>
  <c r="G2157" i="14"/>
  <c r="G2221" i="14"/>
  <c r="G2249" i="14"/>
  <c r="G2277" i="14"/>
  <c r="G2180" i="14"/>
  <c r="G2193" i="14"/>
  <c r="G2258" i="14"/>
  <c r="G2130" i="14"/>
  <c r="G2287" i="14"/>
  <c r="G2291" i="14"/>
  <c r="G2292" i="14"/>
  <c r="G2294" i="14"/>
  <c r="G2296" i="14"/>
  <c r="G2298" i="14"/>
  <c r="G2301" i="14"/>
  <c r="G2302" i="14"/>
  <c r="G2304" i="14"/>
  <c r="G2307" i="14"/>
  <c r="G2308" i="14"/>
  <c r="G2310" i="14"/>
  <c r="G2312" i="14"/>
  <c r="G2314" i="14"/>
  <c r="G2316" i="14"/>
  <c r="G2317" i="14"/>
  <c r="G2320" i="14"/>
  <c r="G2323" i="14"/>
  <c r="G2324" i="14"/>
  <c r="G2325" i="14"/>
  <c r="G2328" i="14"/>
  <c r="G2330" i="14"/>
  <c r="G2331" i="14"/>
  <c r="G2333" i="14"/>
  <c r="G2336" i="14"/>
  <c r="G2338" i="14"/>
  <c r="G2340" i="14"/>
  <c r="G2342" i="14"/>
  <c r="G2346" i="14"/>
  <c r="G2348" i="14"/>
  <c r="G2347" i="14"/>
  <c r="G2259" i="14"/>
  <c r="G2286" i="14"/>
  <c r="G2185" i="14"/>
  <c r="G2134" i="14"/>
  <c r="G2196" i="14"/>
  <c r="G2218" i="14"/>
  <c r="G2284" i="14"/>
  <c r="G2153" i="14"/>
  <c r="G2169" i="14"/>
  <c r="G2234" i="14"/>
  <c r="G2275" i="14"/>
  <c r="G2126" i="14"/>
  <c r="G2192" i="14"/>
  <c r="G2206" i="14"/>
  <c r="G2272" i="14"/>
  <c r="G2143" i="14"/>
  <c r="G2162" i="14"/>
  <c r="G2227" i="14"/>
  <c r="G2244" i="14"/>
  <c r="G2271" i="14"/>
  <c r="G2177" i="14"/>
  <c r="G2168" i="14"/>
  <c r="G2232" i="14"/>
  <c r="G2255" i="14"/>
  <c r="G2281" i="14"/>
  <c r="G2182" i="14"/>
  <c r="G2138" i="14"/>
  <c r="G2204" i="14"/>
  <c r="G2217" i="14"/>
  <c r="G2282" i="14"/>
  <c r="G2154" i="14"/>
  <c r="G2175" i="14"/>
  <c r="G2239" i="14"/>
  <c r="G2270" i="14"/>
  <c r="G2125" i="14"/>
  <c r="G2191" i="14"/>
  <c r="G2210" i="14"/>
  <c r="G2276" i="14"/>
  <c r="G2148" i="14"/>
  <c r="G2163" i="14"/>
  <c r="G2225" i="14"/>
  <c r="G2216" i="14"/>
  <c r="G2280" i="14"/>
  <c r="G2152" i="14"/>
  <c r="H47" i="20" s="1"/>
  <c r="G2165" i="14"/>
  <c r="G2231" i="14"/>
  <c r="G2267" i="14"/>
  <c r="G2124" i="14"/>
  <c r="G2187" i="14"/>
  <c r="G2201" i="14"/>
  <c r="G2266" i="14"/>
  <c r="G2140" i="14"/>
  <c r="G2159" i="14"/>
  <c r="G2224" i="14"/>
  <c r="G2237" i="14"/>
  <c r="G2265" i="14"/>
  <c r="G2174" i="14"/>
  <c r="G2197" i="14"/>
  <c r="G2261" i="14"/>
  <c r="G2132" i="14"/>
  <c r="G2145" i="14"/>
  <c r="G2208" i="14"/>
  <c r="G2200" i="14"/>
  <c r="G2264" i="14"/>
  <c r="G2136" i="14"/>
  <c r="G2149" i="14"/>
  <c r="G2213" i="14"/>
  <c r="G2236" i="14"/>
  <c r="G2260" i="14"/>
  <c r="G2171" i="14"/>
  <c r="G2184" i="14"/>
  <c r="G2252" i="14"/>
  <c r="G2123" i="14"/>
  <c r="G2142" i="14"/>
  <c r="G2211" i="14"/>
  <c r="G2223" i="14"/>
  <c r="G2285" i="14"/>
  <c r="G2158" i="14"/>
  <c r="G2179" i="14"/>
  <c r="G2245" i="14"/>
  <c r="G2279" i="14"/>
  <c r="G2128" i="14"/>
  <c r="G2195" i="14"/>
  <c r="G2289" i="14"/>
  <c r="G2288" i="14"/>
  <c r="G2290" i="14"/>
  <c r="G2293" i="14"/>
  <c r="G2295" i="14"/>
  <c r="G2297" i="14"/>
  <c r="G2299" i="14"/>
  <c r="G2300" i="14"/>
  <c r="G2303" i="14"/>
  <c r="G2305" i="14"/>
  <c r="G2306" i="14"/>
  <c r="G2309" i="14"/>
  <c r="G2311" i="14"/>
  <c r="G2313" i="14"/>
  <c r="G2315" i="14"/>
  <c r="G2318" i="14"/>
  <c r="G2319" i="14"/>
  <c r="G2321" i="14"/>
  <c r="G2322" i="14"/>
  <c r="G2326" i="14"/>
  <c r="G2327" i="14"/>
  <c r="G2329" i="14"/>
  <c r="G2332" i="14"/>
  <c r="G2334" i="14"/>
  <c r="G2335" i="14"/>
  <c r="G2337" i="14"/>
  <c r="G2339" i="14"/>
  <c r="G2341" i="14"/>
  <c r="G2345" i="14"/>
  <c r="G2344" i="14"/>
  <c r="G2343" i="14"/>
  <c r="C2349" i="14"/>
  <c r="AB2574" i="12"/>
  <c r="Z2574" i="12"/>
  <c r="N2349" i="14"/>
  <c r="N2350" i="14" s="1"/>
  <c r="J9" i="16" s="1"/>
  <c r="E2349" i="14"/>
  <c r="I2579" i="14"/>
  <c r="H2579" i="14"/>
  <c r="Z2813" i="12"/>
  <c r="P2813" i="12"/>
  <c r="AC2813" i="12" s="1"/>
  <c r="K2580" i="14" s="1"/>
  <c r="D2580" i="15" s="1"/>
  <c r="F2814" i="12"/>
  <c r="I2349" i="14" l="1"/>
  <c r="H2349" i="14"/>
  <c r="E2350" i="14"/>
  <c r="C2349" i="15"/>
  <c r="C2350" i="14"/>
  <c r="C2350" i="15" s="1"/>
  <c r="J10" i="16"/>
  <c r="H2814" i="12"/>
  <c r="AA2814" i="12"/>
  <c r="F2581" i="14" s="1"/>
  <c r="E2580" i="14"/>
  <c r="N2580" i="14"/>
  <c r="AB2813" i="12"/>
  <c r="C2580" i="14" s="1"/>
  <c r="C2580" i="15" s="1"/>
  <c r="I2580" i="14" l="1"/>
  <c r="H2580" i="14"/>
  <c r="F2815" i="12"/>
  <c r="Z2814" i="12"/>
  <c r="P2814" i="12"/>
  <c r="AC2814" i="12" s="1"/>
  <c r="K2581" i="14" s="1"/>
  <c r="D2581" i="15" s="1"/>
  <c r="AA2815" i="12" l="1"/>
  <c r="H2815" i="12"/>
  <c r="AB2814" i="12"/>
  <c r="C2581" i="14" s="1"/>
  <c r="C2581" i="15" s="1"/>
  <c r="E2581" i="14"/>
  <c r="N2581" i="14"/>
  <c r="I2581" i="14" l="1"/>
  <c r="H2581" i="14"/>
  <c r="F2582" i="14"/>
  <c r="F2816" i="12"/>
  <c r="AA2816" i="12" s="1"/>
  <c r="F2583" i="14" s="1"/>
  <c r="P2815" i="12"/>
  <c r="AC2815" i="12" s="1"/>
  <c r="K2582" i="14" s="1"/>
  <c r="D2582" i="15" s="1"/>
  <c r="Z2815" i="12"/>
  <c r="AB2815" i="12" s="1"/>
  <c r="C2582" i="14" s="1"/>
  <c r="C2582" i="15" s="1"/>
  <c r="H2816" i="12" l="1"/>
  <c r="P2816" i="12" s="1"/>
  <c r="AC2816" i="12" s="1"/>
  <c r="K2583" i="14" s="1"/>
  <c r="D2583" i="15" s="1"/>
  <c r="Z2816" i="12"/>
  <c r="F2817" i="12"/>
  <c r="E2582" i="14"/>
  <c r="N2582" i="14"/>
  <c r="I2582" i="14" l="1"/>
  <c r="H2582" i="14"/>
  <c r="H2817" i="12"/>
  <c r="AA2817" i="12"/>
  <c r="N2583" i="14"/>
  <c r="AB2816" i="12"/>
  <c r="C2583" i="14" s="1"/>
  <c r="C2583" i="15" s="1"/>
  <c r="E2583" i="14"/>
  <c r="I2583" i="14" l="1"/>
  <c r="H2583" i="14"/>
  <c r="P2817" i="12"/>
  <c r="AC2817" i="12" s="1"/>
  <c r="K2584" i="14" s="1"/>
  <c r="D2584" i="15" s="1"/>
  <c r="F2818" i="12"/>
  <c r="Z2817" i="12"/>
  <c r="F2584" i="14"/>
  <c r="N2584" i="14" l="1"/>
  <c r="E2584" i="14"/>
  <c r="AA2818" i="12"/>
  <c r="H2818" i="12"/>
  <c r="AB2817" i="12"/>
  <c r="C2584" i="14" s="1"/>
  <c r="C2584" i="15" s="1"/>
  <c r="I2584" i="14" l="1"/>
  <c r="H2584" i="14"/>
  <c r="F2585" i="14"/>
  <c r="F2819" i="12"/>
  <c r="Z2818" i="12"/>
  <c r="P2818" i="12"/>
  <c r="AC2818" i="12" s="1"/>
  <c r="K2585" i="14" s="1"/>
  <c r="D2585" i="15" s="1"/>
  <c r="H2819" i="12" l="1"/>
  <c r="AA2819" i="12"/>
  <c r="E2585" i="14"/>
  <c r="N2585" i="14"/>
  <c r="AB2818" i="12"/>
  <c r="C2585" i="14" s="1"/>
  <c r="C2585" i="15" s="1"/>
  <c r="I2585" i="14" l="1"/>
  <c r="H2585" i="14"/>
  <c r="F2820" i="12"/>
  <c r="Z2819" i="12"/>
  <c r="AB2819" i="12" s="1"/>
  <c r="C2586" i="14" s="1"/>
  <c r="C2586" i="15" s="1"/>
  <c r="P2819" i="12"/>
  <c r="AC2819" i="12" s="1"/>
  <c r="K2586" i="14" s="1"/>
  <c r="D2586" i="15" s="1"/>
  <c r="F2586" i="14"/>
  <c r="H2820" i="12" l="1"/>
  <c r="AA2820" i="12"/>
  <c r="E2586" i="14"/>
  <c r="N2586" i="14"/>
  <c r="H2586" i="14" l="1"/>
  <c r="I2586" i="14"/>
  <c r="F2821" i="12"/>
  <c r="P2820" i="12"/>
  <c r="AC2820" i="12" s="1"/>
  <c r="K2587" i="14" s="1"/>
  <c r="D2587" i="15" s="1"/>
  <c r="Z2820" i="12"/>
  <c r="AB2820" i="12" s="1"/>
  <c r="C2587" i="14" s="1"/>
  <c r="C2587" i="15" s="1"/>
  <c r="F2587" i="14"/>
  <c r="E2587" i="14" l="1"/>
  <c r="N2587" i="14"/>
  <c r="H2821" i="12"/>
  <c r="AA2821" i="12"/>
  <c r="F2588" i="14" s="1"/>
  <c r="H2587" i="14" l="1"/>
  <c r="I2587" i="14"/>
  <c r="Z2821" i="12"/>
  <c r="P2821" i="12"/>
  <c r="AC2821" i="12" s="1"/>
  <c r="K2588" i="14" s="1"/>
  <c r="D2588" i="15" s="1"/>
  <c r="F2822" i="12"/>
  <c r="H2822" i="12" l="1"/>
  <c r="AA2822" i="12"/>
  <c r="N2588" i="14"/>
  <c r="AB2821" i="12"/>
  <c r="C2588" i="14" s="1"/>
  <c r="C2588" i="15" s="1"/>
  <c r="E2588" i="14"/>
  <c r="H2588" i="14" l="1"/>
  <c r="I2588" i="14"/>
  <c r="P2822" i="12"/>
  <c r="AC2822" i="12" s="1"/>
  <c r="K2589" i="14" s="1"/>
  <c r="D2589" i="15" s="1"/>
  <c r="F2823" i="12"/>
  <c r="Z2822" i="12"/>
  <c r="AB2822" i="12" s="1"/>
  <c r="C2589" i="14" s="1"/>
  <c r="C2589" i="15" s="1"/>
  <c r="F2589" i="14"/>
  <c r="E2589" i="14" l="1"/>
  <c r="N2589" i="14"/>
  <c r="AA2823" i="12"/>
  <c r="H2823" i="12"/>
  <c r="H2589" i="14" l="1"/>
  <c r="I2589" i="14"/>
  <c r="F2590" i="14"/>
  <c r="F2824" i="12"/>
  <c r="AA2824" i="12" s="1"/>
  <c r="F2591" i="14" s="1"/>
  <c r="P2823" i="12"/>
  <c r="AC2823" i="12" s="1"/>
  <c r="K2590" i="14" s="1"/>
  <c r="D2590" i="15" s="1"/>
  <c r="Z2823" i="12"/>
  <c r="N2590" i="14" l="1"/>
  <c r="E2590" i="14"/>
  <c r="H2824" i="12"/>
  <c r="AB2823" i="12"/>
  <c r="C2590" i="14" s="1"/>
  <c r="C2590" i="15" s="1"/>
  <c r="H2590" i="14" l="1"/>
  <c r="I2590" i="14"/>
  <c r="F2825" i="12"/>
  <c r="P2824" i="12"/>
  <c r="AC2824" i="12" s="1"/>
  <c r="K2591" i="14" s="1"/>
  <c r="D2591" i="15" s="1"/>
  <c r="H2825" i="12"/>
  <c r="Z2824" i="12"/>
  <c r="AA2825" i="12" l="1"/>
  <c r="F2826" i="12"/>
  <c r="N2591" i="14"/>
  <c r="AB2824" i="12"/>
  <c r="C2591" i="14" s="1"/>
  <c r="C2591" i="15" s="1"/>
  <c r="E2591" i="14"/>
  <c r="P2825" i="12"/>
  <c r="AC2825" i="12" s="1"/>
  <c r="K2592" i="14" s="1"/>
  <c r="D2592" i="15" s="1"/>
  <c r="Z2825" i="12"/>
  <c r="Z2826" i="12" s="1"/>
  <c r="H2591" i="14" l="1"/>
  <c r="I2591" i="14"/>
  <c r="AA2826" i="12"/>
  <c r="F2592" i="14"/>
  <c r="E2592" i="14"/>
  <c r="N2592" i="14"/>
  <c r="N2593" i="14" s="1"/>
  <c r="K9" i="16" s="1"/>
  <c r="AB2825" i="12"/>
  <c r="C2592" i="14" l="1"/>
  <c r="AB2826" i="12"/>
  <c r="E2593" i="14"/>
  <c r="H2592" i="14"/>
  <c r="I2592" i="14"/>
  <c r="G2592" i="14"/>
  <c r="G2354" i="14"/>
  <c r="G2418" i="14"/>
  <c r="G2479" i="14"/>
  <c r="G2358" i="14"/>
  <c r="G2424" i="14"/>
  <c r="G2485" i="14"/>
  <c r="G2385" i="14"/>
  <c r="G2450" i="14"/>
  <c r="G2513" i="14"/>
  <c r="G2392" i="14"/>
  <c r="G2454" i="14"/>
  <c r="G2411" i="14"/>
  <c r="G2477" i="14"/>
  <c r="G2353" i="14"/>
  <c r="G2416" i="14"/>
  <c r="G2481" i="14"/>
  <c r="G2382" i="14"/>
  <c r="G2446" i="14"/>
  <c r="G2512" i="14"/>
  <c r="G2387" i="14"/>
  <c r="G2409" i="14"/>
  <c r="G2472" i="14"/>
  <c r="G2521" i="14"/>
  <c r="G2413" i="14"/>
  <c r="G2475" i="14"/>
  <c r="G2380" i="14"/>
  <c r="G2443" i="14"/>
  <c r="G2507" i="14"/>
  <c r="G2383" i="14"/>
  <c r="H48" i="20" s="1"/>
  <c r="G2448" i="14"/>
  <c r="G2525" i="14"/>
  <c r="G2404" i="14"/>
  <c r="G2468" i="14"/>
  <c r="G2514" i="14"/>
  <c r="G2408" i="14"/>
  <c r="G2476" i="14"/>
  <c r="G2375" i="14"/>
  <c r="G2438" i="14"/>
  <c r="G2502" i="14"/>
  <c r="G2378" i="14"/>
  <c r="G2442" i="14"/>
  <c r="G2516" i="14"/>
  <c r="G2499" i="14"/>
  <c r="G2367" i="14"/>
  <c r="G2431" i="14"/>
  <c r="G2496" i="14"/>
  <c r="G2373" i="14"/>
  <c r="G2437" i="14"/>
  <c r="G2503" i="14"/>
  <c r="G2400" i="14"/>
  <c r="G2465" i="14"/>
  <c r="G2508" i="14"/>
  <c r="G2406" i="14"/>
  <c r="G2470" i="14"/>
  <c r="G2364" i="14"/>
  <c r="G2430" i="14"/>
  <c r="G2492" i="14"/>
  <c r="G2369" i="14"/>
  <c r="G2433" i="14"/>
  <c r="G2497" i="14"/>
  <c r="G2399" i="14"/>
  <c r="G2462" i="14"/>
  <c r="G2501" i="14"/>
  <c r="G2419" i="14"/>
  <c r="G2362" i="14"/>
  <c r="G2423" i="14"/>
  <c r="G2488" i="14"/>
  <c r="G2365" i="14"/>
  <c r="G2429" i="14"/>
  <c r="G2493" i="14"/>
  <c r="G2394" i="14"/>
  <c r="G2459" i="14"/>
  <c r="G2523" i="14"/>
  <c r="G2398" i="14"/>
  <c r="G2464" i="14"/>
  <c r="G2355" i="14"/>
  <c r="G2420" i="14"/>
  <c r="G2484" i="14"/>
  <c r="G2359" i="14"/>
  <c r="G2425" i="14"/>
  <c r="G2491" i="14"/>
  <c r="G2390" i="14"/>
  <c r="G2456" i="14"/>
  <c r="G2518" i="14"/>
  <c r="G2395" i="14"/>
  <c r="G2457" i="14"/>
  <c r="G2403" i="14"/>
  <c r="G2384" i="14"/>
  <c r="G2449" i="14"/>
  <c r="G2511" i="14"/>
  <c r="G2389" i="14"/>
  <c r="G2453" i="14"/>
  <c r="G2356" i="14"/>
  <c r="G2417" i="14"/>
  <c r="G2483" i="14"/>
  <c r="G2360" i="14"/>
  <c r="G2421" i="14"/>
  <c r="G2487" i="14"/>
  <c r="G2379" i="14"/>
  <c r="G2445" i="14"/>
  <c r="G2509" i="14"/>
  <c r="G2386" i="14"/>
  <c r="G2447" i="14"/>
  <c r="G2415" i="14"/>
  <c r="G2478" i="14"/>
  <c r="F2593" i="14"/>
  <c r="K8" i="16" s="1"/>
  <c r="K10" i="16" s="1"/>
  <c r="G2451" i="14"/>
  <c r="G2376" i="14"/>
  <c r="G2440" i="14"/>
  <c r="G2505" i="14"/>
  <c r="G2381" i="14"/>
  <c r="G2444" i="14"/>
  <c r="G2519" i="14"/>
  <c r="G2412" i="14"/>
  <c r="G2473" i="14"/>
  <c r="G2522" i="14"/>
  <c r="G2414" i="14"/>
  <c r="G2480" i="14"/>
  <c r="G2371" i="14"/>
  <c r="G2436" i="14"/>
  <c r="G2500" i="14"/>
  <c r="G2377" i="14"/>
  <c r="G2441" i="14"/>
  <c r="G2510" i="14"/>
  <c r="G2407" i="14"/>
  <c r="G2471" i="14"/>
  <c r="G2515" i="14"/>
  <c r="G2410" i="14"/>
  <c r="G2474" i="14"/>
  <c r="G2435" i="14"/>
  <c r="G2402" i="14"/>
  <c r="G2463" i="14"/>
  <c r="G2504" i="14"/>
  <c r="G2405" i="14"/>
  <c r="G2467" i="14"/>
  <c r="G2370" i="14"/>
  <c r="G2434" i="14"/>
  <c r="G2498" i="14"/>
  <c r="G2374" i="14"/>
  <c r="G2439" i="14"/>
  <c r="G2506" i="14"/>
  <c r="G2396" i="14"/>
  <c r="G2461" i="14"/>
  <c r="G2524" i="14"/>
  <c r="G2401" i="14"/>
  <c r="G2466" i="14"/>
  <c r="G2366" i="14"/>
  <c r="G2428" i="14"/>
  <c r="G2494" i="14"/>
  <c r="G2372" i="14"/>
  <c r="G2482" i="14"/>
  <c r="G2391" i="14"/>
  <c r="G2455" i="14"/>
  <c r="G2520" i="14"/>
  <c r="G2397" i="14"/>
  <c r="G2460" i="14"/>
  <c r="G2363" i="14"/>
  <c r="G2427" i="14"/>
  <c r="G2490" i="14"/>
  <c r="G2368" i="14"/>
  <c r="G2432" i="14"/>
  <c r="G2495" i="14"/>
  <c r="G2388" i="14"/>
  <c r="G2452" i="14"/>
  <c r="G2517" i="14"/>
  <c r="G2393" i="14"/>
  <c r="G2458" i="14"/>
  <c r="G2357" i="14"/>
  <c r="G2422" i="14"/>
  <c r="G2486" i="14"/>
  <c r="G2361" i="14"/>
  <c r="G2426" i="14"/>
  <c r="G2489" i="14"/>
  <c r="G2469" i="14"/>
  <c r="G2526" i="14"/>
  <c r="G2527" i="14"/>
  <c r="G2528" i="14"/>
  <c r="G2529" i="14"/>
  <c r="G2530" i="14"/>
  <c r="G2531" i="14"/>
  <c r="G2532" i="14"/>
  <c r="G2533" i="14"/>
  <c r="G2535" i="14"/>
  <c r="G2534" i="14"/>
  <c r="G2536" i="14"/>
  <c r="G2538" i="14"/>
  <c r="G2537" i="14"/>
  <c r="G2539" i="14"/>
  <c r="G2540" i="14"/>
  <c r="G2541" i="14"/>
  <c r="G2542" i="14"/>
  <c r="G2543" i="14"/>
  <c r="G2545" i="14"/>
  <c r="G2546" i="14"/>
  <c r="G2544" i="14"/>
  <c r="G2547" i="14"/>
  <c r="G2549" i="14"/>
  <c r="G2548" i="14"/>
  <c r="G2550" i="14"/>
  <c r="G2551" i="14"/>
  <c r="G2552" i="14"/>
  <c r="G2554" i="14"/>
  <c r="G2553" i="14"/>
  <c r="G2555" i="14"/>
  <c r="G2556" i="14"/>
  <c r="G2557" i="14"/>
  <c r="G2558" i="14"/>
  <c r="G2559" i="14"/>
  <c r="G2560" i="14"/>
  <c r="G2561" i="14"/>
  <c r="G2562" i="14"/>
  <c r="G2563" i="14"/>
  <c r="G2564" i="14"/>
  <c r="G2565" i="14"/>
  <c r="G2567" i="14"/>
  <c r="G2566" i="14"/>
  <c r="G2568" i="14"/>
  <c r="G2570" i="14"/>
  <c r="G2569" i="14"/>
  <c r="G2571" i="14"/>
  <c r="G2572" i="14"/>
  <c r="G2573" i="14"/>
  <c r="G2574" i="14"/>
  <c r="G2575" i="14"/>
  <c r="G2578" i="14"/>
  <c r="G2576" i="14"/>
  <c r="G2577" i="14"/>
  <c r="G2579" i="14"/>
  <c r="G2580" i="14"/>
  <c r="G2583" i="14"/>
  <c r="G2581" i="14"/>
  <c r="G2582" i="14"/>
  <c r="G2584" i="14"/>
  <c r="G2585" i="14"/>
  <c r="G2586" i="14"/>
  <c r="G2590" i="14"/>
  <c r="G2588" i="14"/>
  <c r="G2589" i="14"/>
  <c r="G2591" i="14"/>
  <c r="G2587" i="14"/>
  <c r="C2592" i="15" l="1"/>
  <c r="C2593" i="14"/>
  <c r="C2593" i="15" s="1"/>
</calcChain>
</file>

<file path=xl/sharedStrings.xml><?xml version="1.0" encoding="utf-8"?>
<sst xmlns="http://schemas.openxmlformats.org/spreadsheetml/2006/main" count="1457" uniqueCount="296">
  <si>
    <t>Car Value</t>
  </si>
  <si>
    <t>Sec Dep</t>
  </si>
  <si>
    <t>Profit</t>
  </si>
  <si>
    <t>Ist Year</t>
  </si>
  <si>
    <t>3rd Year</t>
  </si>
  <si>
    <t>Total</t>
  </si>
  <si>
    <t>Rental</t>
  </si>
  <si>
    <t>Error</t>
  </si>
  <si>
    <t>4th year</t>
  </si>
  <si>
    <t>5th year</t>
  </si>
  <si>
    <t>6th year</t>
  </si>
  <si>
    <t>Cash Flow</t>
  </si>
  <si>
    <t>Three Years</t>
  </si>
  <si>
    <t>Security Deposit</t>
  </si>
  <si>
    <t>Value</t>
  </si>
  <si>
    <t>Errors</t>
  </si>
  <si>
    <t>3 Years</t>
  </si>
  <si>
    <t>1 Year</t>
  </si>
  <si>
    <t>4 years</t>
  </si>
  <si>
    <t>5 Years</t>
  </si>
  <si>
    <t>2 Years</t>
  </si>
  <si>
    <t>6 Years</t>
  </si>
  <si>
    <t>7 Years</t>
  </si>
  <si>
    <t>Customer Name</t>
  </si>
  <si>
    <t>Account #</t>
  </si>
  <si>
    <t>Date</t>
  </si>
  <si>
    <t>7th year</t>
  </si>
  <si>
    <t>Profit Included In</t>
  </si>
  <si>
    <t>Car Rental</t>
  </si>
  <si>
    <t>W/O Ins</t>
  </si>
  <si>
    <t>With insu</t>
  </si>
  <si>
    <t>Terminal Value Calculations</t>
  </si>
  <si>
    <t>Implicit</t>
  </si>
  <si>
    <t>Req.IRR</t>
  </si>
  <si>
    <t>Sec Dep  (%)</t>
  </si>
  <si>
    <t>Insurance Premium</t>
  </si>
  <si>
    <t>2nd Year</t>
  </si>
  <si>
    <t>ok</t>
  </si>
  <si>
    <t>Rntl / Year</t>
  </si>
  <si>
    <t>Car Rentl</t>
  </si>
  <si>
    <t>Rental/Month</t>
  </si>
  <si>
    <t>The Bank of Khyber</t>
  </si>
  <si>
    <t>E-Mail : ibd@bok.com.pk Web site:  www.bok.com.pk</t>
  </si>
  <si>
    <t>Rentals</t>
  </si>
  <si>
    <t>Terminal Value</t>
  </si>
  <si>
    <t>Car Description</t>
  </si>
  <si>
    <t>Vehicle Price</t>
  </si>
  <si>
    <t>Vehicle Description</t>
  </si>
  <si>
    <t>Exp. Delvery Dte</t>
  </si>
  <si>
    <t xml:space="preserve">Agreement # &amp; Date    </t>
  </si>
  <si>
    <t>Four Years</t>
  </si>
  <si>
    <t>Five Years</t>
  </si>
  <si>
    <t>Six Years</t>
  </si>
  <si>
    <t>Seven Years</t>
  </si>
  <si>
    <t>IRR =Ctrl+R</t>
  </si>
  <si>
    <t>Two Years</t>
  </si>
  <si>
    <t>Ctr+q for errors</t>
  </si>
  <si>
    <t>Data for Errors</t>
  </si>
  <si>
    <t>Ctr+r for Rentals</t>
  </si>
  <si>
    <t>Periods</t>
  </si>
  <si>
    <t>Registration</t>
  </si>
  <si>
    <t>Takaful</t>
  </si>
  <si>
    <t>Cost</t>
  </si>
  <si>
    <t xml:space="preserve">Exact Amount </t>
  </si>
  <si>
    <t>Booking Period Profit</t>
  </si>
  <si>
    <t>terminal Value</t>
  </si>
  <si>
    <t>Islamic Banking Branch</t>
  </si>
  <si>
    <t>Profit Rate</t>
  </si>
  <si>
    <t>Due Date</t>
  </si>
  <si>
    <t>Inst</t>
  </si>
  <si>
    <t>Ins</t>
  </si>
  <si>
    <t>Delivery Date</t>
  </si>
  <si>
    <t>Agreement Date</t>
  </si>
  <si>
    <t xml:space="preserve">Round of Rental </t>
  </si>
  <si>
    <t>Cost actual</t>
  </si>
  <si>
    <t>Takaful actual</t>
  </si>
  <si>
    <t>Revised</t>
  </si>
  <si>
    <t>Total Aditionl</t>
  </si>
  <si>
    <t>IRR</t>
  </si>
  <si>
    <t>Booking Period (Months)</t>
  </si>
  <si>
    <t>Fill all entries in Red Ink.</t>
  </si>
  <si>
    <t>3.     Bank has the right to reject any application at any time without assigning any reason.</t>
  </si>
  <si>
    <t xml:space="preserve">4.     Customer can offer to increase security deposit to reduce the rental. </t>
  </si>
  <si>
    <t>Date:</t>
  </si>
  <si>
    <t>Islamic Banking Division</t>
  </si>
  <si>
    <t>www.bok.com.pk (ibd@bok.com.pk)</t>
  </si>
  <si>
    <t>Print schedule for customer</t>
  </si>
  <si>
    <t>asad</t>
  </si>
  <si>
    <t>These sheets should not be signed by customer</t>
  </si>
  <si>
    <t>Account Number</t>
  </si>
  <si>
    <t>This Appendix shall be attached to and form an integral part of the Package of the Lease Agreement (The Agreement) between Customer and The Bank.</t>
  </si>
  <si>
    <t>Tran #</t>
  </si>
  <si>
    <t>Tran Dt</t>
  </si>
  <si>
    <t>1.    This is the tentative calculation for understanding of customer. Actual calculations may vary at times of actual delivery.</t>
  </si>
  <si>
    <t xml:space="preserve">2.     It does not constitute commitment on part of bank to provide any machinery/ vehicle on Ijarah </t>
  </si>
  <si>
    <t>Investment</t>
  </si>
  <si>
    <t>Due Dt</t>
  </si>
  <si>
    <t>Term. Value</t>
  </si>
  <si>
    <t>Eight Years</t>
  </si>
  <si>
    <t>Nine Years</t>
  </si>
  <si>
    <t>Ten Years</t>
  </si>
  <si>
    <t>10 years</t>
  </si>
  <si>
    <t>8th year</t>
  </si>
  <si>
    <t>9th year</t>
  </si>
  <si>
    <t>10th year</t>
  </si>
  <si>
    <t>Total Rentals</t>
  </si>
  <si>
    <t>Eleven</t>
  </si>
  <si>
    <t>Twelve</t>
  </si>
  <si>
    <t>Thirteen</t>
  </si>
  <si>
    <t>Fourteen</t>
  </si>
  <si>
    <t>Fifteen</t>
  </si>
  <si>
    <t>Sixteen</t>
  </si>
  <si>
    <t>Seventeen</t>
  </si>
  <si>
    <t>Eighteen</t>
  </si>
  <si>
    <t>Ninteen</t>
  </si>
  <si>
    <t>Twenty</t>
  </si>
  <si>
    <t>11 Years</t>
  </si>
  <si>
    <t>12 Years</t>
  </si>
  <si>
    <t>13 Years</t>
  </si>
  <si>
    <t>14 years</t>
  </si>
  <si>
    <t>15 Years</t>
  </si>
  <si>
    <t>16 Years</t>
  </si>
  <si>
    <t>17 Years</t>
  </si>
  <si>
    <t>18 years</t>
  </si>
  <si>
    <t>19 years</t>
  </si>
  <si>
    <t>20 years</t>
  </si>
  <si>
    <t>11th year</t>
  </si>
  <si>
    <t>12th year</t>
  </si>
  <si>
    <t>13th year</t>
  </si>
  <si>
    <t>14th year</t>
  </si>
  <si>
    <t>15th year</t>
  </si>
  <si>
    <t>16th year</t>
  </si>
  <si>
    <t>17th year</t>
  </si>
  <si>
    <t>18th year</t>
  </si>
  <si>
    <t>19th year</t>
  </si>
  <si>
    <t>20th year</t>
  </si>
  <si>
    <t>Annual Depreciation Rate</t>
  </si>
  <si>
    <t>Total payments</t>
  </si>
  <si>
    <t>8 Years</t>
  </si>
  <si>
    <t>9 Years</t>
  </si>
  <si>
    <t>Total Receipts</t>
  </si>
  <si>
    <t>In case a schdule is not printed correctly, Note the Page number and print from Print command directly.</t>
  </si>
  <si>
    <t>Explanatory Notes for future</t>
  </si>
  <si>
    <t>This can also cause problems for very small rentals or low price formulas.</t>
  </si>
  <si>
    <t>program for low price items should be separate without rounding off formulas.</t>
  </si>
  <si>
    <t>Formula used for rental rounding off inside programe in D coloumn for premium rounding was creating problems. It was temporarily removed.</t>
  </si>
  <si>
    <t>Printing problems can be solved by in built macro for page setup or by giving direct command by user to print exact page number.</t>
  </si>
  <si>
    <t>We can round off the rental directly in Mangenment but the same may not change the effective rate and may involve hiding rates penalty.</t>
  </si>
  <si>
    <t>Working started on 8-2-09 by unprotecting all sheets</t>
  </si>
  <si>
    <t>S. No.</t>
  </si>
  <si>
    <t>Dtae</t>
  </si>
  <si>
    <t>Note</t>
  </si>
  <si>
    <t>File saved as IFAS 2 new system 8-2-09-test as template on A.A Computer</t>
  </si>
  <si>
    <t>First five years working shall be completed and test run shall be made in IBBs</t>
  </si>
  <si>
    <t>If required All Macros will be disabled.</t>
  </si>
  <si>
    <t>Following notes copied from old working for record purpose only</t>
  </si>
  <si>
    <t>Template IJCV 16-7-08.xlt used for working</t>
  </si>
  <si>
    <t xml:space="preserve">All unnecessary sheets hiden </t>
  </si>
  <si>
    <t>File name changed to IFAS 2 new system 8-2-09-test2 as template on Asad Computer</t>
  </si>
  <si>
    <t>File name changed to IFAS 2 new system 8-2-09-test3 as template on Asad Computer</t>
  </si>
  <si>
    <t>TKFL RNTL</t>
  </si>
  <si>
    <t>TKAFL</t>
  </si>
  <si>
    <t>RDV</t>
  </si>
  <si>
    <t>Depreciation</t>
  </si>
  <si>
    <t>Cells linked to E12 for rentals per year.</t>
  </si>
  <si>
    <t>Rounding Formulara in Rentals and Takaful used.</t>
  </si>
  <si>
    <t>Data for Error correction used in CTRL+Q is updated.</t>
  </si>
  <si>
    <t>Sheets Management and Customer updated for Depreciation</t>
  </si>
  <si>
    <t>Saved for Test Run as IFAS 2 new system 8-2-09-test5</t>
  </si>
  <si>
    <t>Grace period profit rounded off. It will give some difference in Manual calculations and computerised calculations but the Schedule will be correct.</t>
  </si>
  <si>
    <t>Protected all sheets for Test Run.</t>
  </si>
  <si>
    <t>File copied to Miss Andleep for changing into Quarterly format.</t>
  </si>
  <si>
    <t>Notes for Future Development</t>
  </si>
  <si>
    <t>1   For Staff</t>
  </si>
  <si>
    <t>2.  Accounting Entries development</t>
  </si>
  <si>
    <t>3.  Changes of Rental within period.</t>
  </si>
  <si>
    <t>4.  Quarterly Program.</t>
  </si>
  <si>
    <t>5.  premature encashment entries and program.</t>
  </si>
  <si>
    <t>6.  Switch over entries and system.</t>
  </si>
  <si>
    <t xml:space="preserve">Printing checking </t>
  </si>
  <si>
    <t>Grace period profit rounded off.</t>
  </si>
  <si>
    <t>Dr.</t>
  </si>
  <si>
    <t>Liability</t>
  </si>
  <si>
    <t>Cr.</t>
  </si>
  <si>
    <t>Income</t>
  </si>
  <si>
    <t>For Security Deposit</t>
  </si>
  <si>
    <t>Disbursement of Future Ijarah Amount</t>
  </si>
  <si>
    <t>Asset</t>
  </si>
  <si>
    <t>Paying Annual Ijarah Takaful Amount</t>
  </si>
  <si>
    <t>B/P, D/D, P/O</t>
  </si>
  <si>
    <t>Month End Entry</t>
  </si>
  <si>
    <t>Receipt of Rental</t>
  </si>
  <si>
    <t>Annual Takaful</t>
  </si>
  <si>
    <t>P&amp;L for the Year</t>
  </si>
  <si>
    <t>PROGRAM SENT FOR CONVERSION INTO Quartrly and now on any change will be required to be duplicated in both programs separately.</t>
  </si>
  <si>
    <t>Processing Fee</t>
  </si>
  <si>
    <t>In case a schdule is not printed correctly, Note the Page number and printschedule by giving page number from Print command directly.</t>
  </si>
  <si>
    <t>saved as IFAS 2 new system 7-12-09-test7 in Bushra Computer and sent on web site for record.</t>
  </si>
  <si>
    <t xml:space="preserve">coloumn in management chnged to add takaful in depreciation and also shown separatly. </t>
  </si>
  <si>
    <t xml:space="preserve">3.  Changes of Rental within period.     Work started to program the change in rental </t>
  </si>
  <si>
    <t>step 1</t>
  </si>
  <si>
    <t>Calculate Depreciated Value</t>
  </si>
  <si>
    <t>Calculate grace period Profit</t>
  </si>
  <si>
    <t>Calculate Prepaid Takaful</t>
  </si>
  <si>
    <t>step 2</t>
  </si>
  <si>
    <t>step 3</t>
  </si>
  <si>
    <t>step 4</t>
  </si>
  <si>
    <t>Calcualte remaining period in months</t>
  </si>
  <si>
    <t>step 5</t>
  </si>
  <si>
    <t>step 6</t>
  </si>
  <si>
    <t>Decide when the next contribution will be paid</t>
  </si>
  <si>
    <t>Delete all rows for which rental received.</t>
  </si>
  <si>
    <t>step 7</t>
  </si>
  <si>
    <t>step 8</t>
  </si>
  <si>
    <t>Insert same number of rows after the last line of same schedule</t>
  </si>
  <si>
    <t>calculate rental and print revised schedule.</t>
  </si>
  <si>
    <t>Balance profit</t>
  </si>
  <si>
    <t>Book value</t>
  </si>
  <si>
    <t>Lines from 36 50 to 54 are hideden</t>
  </si>
  <si>
    <t>Work for reporting IFAS 2 reporting quarterly and yearly</t>
  </si>
  <si>
    <t>Saved as template 2003-97 as IFAS 2 for reporting test 1 11-12-2011</t>
  </si>
  <si>
    <t>sent file to e-mail for record</t>
  </si>
  <si>
    <t>saved as IFAS 2 for reporting test 2</t>
  </si>
  <si>
    <t>Islamic Banking division</t>
  </si>
  <si>
    <t>Ijarah Entries under IFAS-II</t>
  </si>
  <si>
    <t>Charging of processing fee by the Bank</t>
  </si>
  <si>
    <t>Party Account</t>
  </si>
  <si>
    <t>Dr,</t>
  </si>
  <si>
    <t>Party account</t>
  </si>
  <si>
    <t>Advance Against Ijarah Assets</t>
  </si>
  <si>
    <t>Bill payable - DD Payable - Party account</t>
  </si>
  <si>
    <t>Prepaid Expense Takaful</t>
  </si>
  <si>
    <t>Creation of Ijarah at the Time of Delivery of Vehicle</t>
  </si>
  <si>
    <t>Ijarah Assets</t>
  </si>
  <si>
    <t>Rentals Receivable - Ijarah Assets</t>
  </si>
  <si>
    <t>Rental Income - Ijarah Assets</t>
  </si>
  <si>
    <t>Depreciation - Ijarah Assets</t>
  </si>
  <si>
    <t>Expense</t>
  </si>
  <si>
    <t>Accumulated Depreciation - Ijarah Assets</t>
  </si>
  <si>
    <t>Takaful Expense</t>
  </si>
  <si>
    <t>Prepaid Takaful Expense</t>
  </si>
  <si>
    <t>Bill Payable - DD Payable</t>
  </si>
  <si>
    <t>Security Deposit returned to Customer</t>
  </si>
  <si>
    <t>Security Deposit Account</t>
  </si>
  <si>
    <t>Purchase of Car/Machiner by the Client on Maturity</t>
  </si>
  <si>
    <t>Party Account / Cash</t>
  </si>
  <si>
    <t>Car/Machinery becomes Fixed Asset of the Bank</t>
  </si>
  <si>
    <t>Fixed Asset - Returned / Repossesed under Ijarah</t>
  </si>
  <si>
    <t>In Case of Default - Entry of Branches</t>
  </si>
  <si>
    <t>Income Recoverable - Ijarah Assets</t>
  </si>
  <si>
    <t>Income Reserve - Ijarah Assets</t>
  </si>
  <si>
    <t>In Case of Default - Entry by Head Office</t>
  </si>
  <si>
    <t>Provision for NPLs - Ijarah Assets</t>
  </si>
  <si>
    <t>Default Obligation Amount</t>
  </si>
  <si>
    <t>Cash</t>
  </si>
  <si>
    <t>Charity Account</t>
  </si>
  <si>
    <t>Charity Paid</t>
  </si>
  <si>
    <t xml:space="preserve">Cash </t>
  </si>
  <si>
    <t>Entries changed in the entries sheet</t>
  </si>
  <si>
    <t xml:space="preserve">Takaful deleted from Depreciation coloumn in management sheet </t>
  </si>
  <si>
    <t>two new coloumn s added in ma gemetn sheet for Book value and balance profit</t>
  </si>
  <si>
    <t>saved as IFAS 2 for reporting test 3 in template and e-mailed for work at home</t>
  </si>
  <si>
    <t>Ijarah Period</t>
  </si>
  <si>
    <t>Years of Ijarah</t>
  </si>
  <si>
    <t>Report date</t>
  </si>
  <si>
    <t>Required report</t>
  </si>
  <si>
    <t>Dt of Maturity</t>
  </si>
  <si>
    <t>Acc Dep</t>
  </si>
  <si>
    <t>total Rental</t>
  </si>
  <si>
    <t>A/c #</t>
  </si>
  <si>
    <t>Ijarah Rentals Receivable</t>
  </si>
  <si>
    <t>Residual Value</t>
  </si>
  <si>
    <t>Gross Invet in Ijarah (1+2)</t>
  </si>
  <si>
    <t>Future Income</t>
  </si>
  <si>
    <t>Net invest in Ijara (3-4)</t>
  </si>
  <si>
    <t>Not later than 1 year</t>
  </si>
  <si>
    <t>&gt;1, &lt;5 years</t>
  </si>
  <si>
    <t>Over 5 years</t>
  </si>
  <si>
    <t>Manually add income of 12 months and remainiong 60 months and over 60 months for col D, E, F</t>
  </si>
  <si>
    <t>Report 2</t>
  </si>
  <si>
    <t>cost</t>
  </si>
  <si>
    <t>Dep- revised</t>
  </si>
  <si>
    <t>Rev -Depreciation coloumn added in Management schedule. Equal to Dep - Takafuk exp. Becoz V R entering Takaful as expense separatly.</t>
  </si>
  <si>
    <t>A sheet called report added to generate report.</t>
  </si>
  <si>
    <t>Revised sheet hidden in the Management sheet for generating old schedules.</t>
  </si>
  <si>
    <t>Two versions to be issued. One showing only new depreciation schedule for working for use from 1-1- 2012</t>
  </si>
  <si>
    <t>Second will be used for only re-generation of old schedules.</t>
  </si>
  <si>
    <t>IFAS 2 ver30-11-2011 saved for revised schedules.</t>
  </si>
  <si>
    <t>IFAS 2 1-1-2012 saved for schedules from 1-1-2012.</t>
  </si>
  <si>
    <t>E mailed to IBBs from IFAS2 E-mail address.</t>
  </si>
  <si>
    <t>IFAS 2 ver 1-11-2011 to be used for Regeneration of all previous Ijarah Schedules.
IFAS 2 version 1-1-2012 to be used for new schedules from 1-1-2012</t>
  </si>
  <si>
    <t>Branch name</t>
  </si>
  <si>
    <t>Customer</t>
  </si>
  <si>
    <t>Branch</t>
  </si>
  <si>
    <t>Br name</t>
  </si>
  <si>
    <t>Sale price Factor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</si>
</sst>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0.0"/>
    <numFmt numFmtId="165" formatCode="0.0%"/>
    <numFmt numFmtId="166" formatCode="0000\-00"/>
    <numFmt numFmtId="167" formatCode="mmmm\ d\,\ yyyy"/>
    <numFmt numFmtId="168" formatCode="_(* #,##0.0_);_(* \(#,##0.0\);_(* &quot;-&quot;??_);_(@_)"/>
    <numFmt numFmtId="169" formatCode="_(* #,##0_);_(* \(#,##0\);_(* &quot;-&quot;??_);_(@_)"/>
    <numFmt numFmtId="170" formatCode="dd\-mm\-yy"/>
    <numFmt numFmtId="171" formatCode="_(* #,##0.0_);_(* \(#,##0.0\);_(* &quot;-&quot;?_);_(@_)"/>
  </numFmts>
  <fonts count="44" x14ac:knownFonts="1">
    <font>
      <sz val="10"/>
      <name val="Arial"/>
    </font>
    <font>
      <sz val="10"/>
      <name val="Arial"/>
      <family val="2"/>
    </font>
    <font>
      <sz val="14"/>
      <name val="Arial"/>
      <family val="2"/>
    </font>
    <font>
      <sz val="16"/>
      <name val="Arial"/>
      <family val="2"/>
    </font>
    <font>
      <sz val="12"/>
      <name val="Arial"/>
      <family val="2"/>
    </font>
    <font>
      <sz val="14"/>
      <color indexed="10"/>
      <name val="Arial"/>
      <family val="2"/>
    </font>
    <font>
      <b/>
      <sz val="12"/>
      <name val="Arial"/>
      <family val="2"/>
    </font>
    <font>
      <b/>
      <sz val="14"/>
      <color indexed="10"/>
      <name val="Arial"/>
      <family val="2"/>
    </font>
    <font>
      <sz val="10"/>
      <color indexed="10"/>
      <name val="Arial"/>
      <family val="2"/>
    </font>
    <font>
      <sz val="12"/>
      <color indexed="10"/>
      <name val="Arial"/>
      <family val="2"/>
    </font>
    <font>
      <i/>
      <sz val="14"/>
      <name val="Arial"/>
      <family val="2"/>
    </font>
    <font>
      <sz val="10"/>
      <name val="Arial"/>
      <family val="2"/>
    </font>
    <font>
      <b/>
      <sz val="14"/>
      <name val="Arial"/>
      <family val="2"/>
    </font>
    <font>
      <b/>
      <sz val="12"/>
      <color indexed="10"/>
      <name val="Arial"/>
      <family val="2"/>
    </font>
    <font>
      <sz val="8"/>
      <name val="Arial"/>
      <family val="2"/>
    </font>
    <font>
      <sz val="12"/>
      <name val="Arial"/>
      <family val="2"/>
    </font>
    <font>
      <b/>
      <sz val="10"/>
      <name val="Arial"/>
      <family val="2"/>
    </font>
    <font>
      <sz val="10"/>
      <color indexed="10"/>
      <name val="Arial"/>
      <family val="2"/>
    </font>
    <font>
      <sz val="16"/>
      <name val="Arial"/>
      <family val="2"/>
    </font>
    <font>
      <sz val="16"/>
      <color indexed="10"/>
      <name val="Arial"/>
      <family val="2"/>
    </font>
    <font>
      <sz val="11"/>
      <color indexed="10"/>
      <name val="Arial"/>
      <family val="2"/>
    </font>
    <font>
      <sz val="14"/>
      <color indexed="10"/>
      <name val="Arial"/>
      <family val="2"/>
    </font>
    <font>
      <sz val="18"/>
      <name val="Arial"/>
      <family val="2"/>
    </font>
    <font>
      <sz val="18"/>
      <color indexed="10"/>
      <name val="Arial"/>
      <family val="2"/>
    </font>
    <font>
      <sz val="18"/>
      <name val="Arial"/>
      <family val="2"/>
    </font>
    <font>
      <b/>
      <sz val="10"/>
      <name val="Arial"/>
      <family val="2"/>
    </font>
    <font>
      <sz val="4"/>
      <name val="Arial"/>
      <family val="2"/>
    </font>
    <font>
      <sz val="16"/>
      <color indexed="10"/>
      <name val="Arial"/>
      <family val="2"/>
    </font>
    <font>
      <b/>
      <sz val="8"/>
      <name val="Arial"/>
      <family val="2"/>
    </font>
    <font>
      <b/>
      <sz val="7"/>
      <name val="Arial"/>
      <family val="2"/>
    </font>
    <font>
      <b/>
      <u/>
      <sz val="10"/>
      <color indexed="8"/>
      <name val="Arial"/>
      <family val="2"/>
    </font>
    <font>
      <b/>
      <sz val="10"/>
      <color indexed="8"/>
      <name val="Arial"/>
      <family val="2"/>
    </font>
    <font>
      <u/>
      <sz val="10"/>
      <color indexed="8"/>
      <name val="Arial"/>
      <family val="2"/>
    </font>
    <font>
      <sz val="16"/>
      <color rgb="FFFF0000"/>
      <name val="Arial"/>
      <family val="2"/>
    </font>
    <font>
      <sz val="10"/>
      <color theme="0"/>
      <name val="Arial"/>
      <family val="2"/>
    </font>
    <font>
      <b/>
      <sz val="14"/>
      <color theme="0"/>
      <name val="Arial"/>
      <family val="2"/>
    </font>
    <font>
      <sz val="12"/>
      <color theme="0"/>
      <name val="Arial"/>
      <family val="2"/>
    </font>
    <font>
      <b/>
      <sz val="12"/>
      <color theme="0"/>
      <name val="Arial"/>
      <family val="2"/>
    </font>
    <font>
      <sz val="14"/>
      <color theme="0"/>
      <name val="Arial"/>
      <family val="2"/>
    </font>
    <font>
      <b/>
      <sz val="10"/>
      <color theme="0"/>
      <name val="Arial"/>
      <family val="2"/>
    </font>
    <font>
      <b/>
      <sz val="12"/>
      <color theme="2" tint="-9.9978637043366805E-2"/>
      <name val="Arial"/>
      <family val="2"/>
    </font>
    <font>
      <sz val="20"/>
      <color theme="0"/>
      <name val="Arial"/>
      <family val="2"/>
    </font>
    <font>
      <sz val="22"/>
      <color theme="0"/>
      <name val="Arial"/>
      <family val="2"/>
    </font>
    <font>
      <b/>
      <sz val="10"/>
      <color rgb="FFFF0000"/>
      <name val="Arial"/>
      <family val="2"/>
    </font>
  </fonts>
  <fills count="10">
    <fill>
      <patternFill patternType="none"/>
    </fill>
    <fill>
      <patternFill patternType="gray125"/>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0"/>
        <bgColor indexed="64"/>
      </patternFill>
    </fill>
    <fill>
      <patternFill patternType="solid">
        <fgColor theme="1" tint="0.49998474074526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0" fontId="11" fillId="0" borderId="0"/>
    <xf numFmtId="9" fontId="1" fillId="0" borderId="0" applyFont="0" applyFill="0" applyBorder="0" applyAlignment="0" applyProtection="0"/>
  </cellStyleXfs>
  <cellXfs count="266">
    <xf numFmtId="0" fontId="0" fillId="0" borderId="0" xfId="0"/>
    <xf numFmtId="0" fontId="0" fillId="0" borderId="0" xfId="0" applyFill="1"/>
    <xf numFmtId="0" fontId="0" fillId="0" borderId="0" xfId="0" applyFill="1" applyProtection="1">
      <protection locked="0"/>
    </xf>
    <xf numFmtId="0" fontId="2" fillId="0" borderId="0" xfId="0" applyFont="1" applyFill="1" applyProtection="1"/>
    <xf numFmtId="0" fontId="0" fillId="0" borderId="0" xfId="0" applyProtection="1">
      <protection hidden="1"/>
    </xf>
    <xf numFmtId="1" fontId="0" fillId="0" borderId="0" xfId="0" applyNumberFormat="1" applyProtection="1">
      <protection hidden="1"/>
    </xf>
    <xf numFmtId="0" fontId="5" fillId="2" borderId="0" xfId="0" applyFont="1" applyFill="1" applyProtection="1">
      <protection hidden="1"/>
    </xf>
    <xf numFmtId="1" fontId="9" fillId="2" borderId="0" xfId="0" applyNumberFormat="1" applyFont="1" applyFill="1" applyProtection="1">
      <protection hidden="1"/>
    </xf>
    <xf numFmtId="10" fontId="0" fillId="0" borderId="0" xfId="0" applyNumberFormat="1" applyFill="1" applyProtection="1">
      <protection locked="0"/>
    </xf>
    <xf numFmtId="1" fontId="5" fillId="0" borderId="0" xfId="0" applyNumberFormat="1" applyFont="1" applyFill="1"/>
    <xf numFmtId="0" fontId="0" fillId="0" borderId="0" xfId="0" applyFill="1" applyBorder="1" applyProtection="1">
      <protection locked="0"/>
    </xf>
    <xf numFmtId="0" fontId="0" fillId="0" borderId="0" xfId="0" applyFill="1" applyBorder="1"/>
    <xf numFmtId="0" fontId="11" fillId="0" borderId="0" xfId="0" applyFont="1" applyFill="1" applyBorder="1" applyProtection="1">
      <protection locked="0"/>
    </xf>
    <xf numFmtId="0" fontId="3" fillId="0" borderId="0" xfId="0" applyFont="1" applyFill="1" applyBorder="1" applyAlignment="1" applyProtection="1">
      <alignment horizontal="center"/>
      <protection locked="0"/>
    </xf>
    <xf numFmtId="0" fontId="2" fillId="0" borderId="0" xfId="0" applyFont="1" applyFill="1" applyBorder="1" applyProtection="1">
      <protection locked="0"/>
    </xf>
    <xf numFmtId="169" fontId="3" fillId="0" borderId="0" xfId="1" applyNumberFormat="1" applyFont="1" applyFill="1" applyProtection="1">
      <protection hidden="1"/>
    </xf>
    <xf numFmtId="169" fontId="0" fillId="0" borderId="1" xfId="1" applyNumberFormat="1" applyFont="1" applyBorder="1" applyProtection="1">
      <protection hidden="1"/>
    </xf>
    <xf numFmtId="0" fontId="16" fillId="0" borderId="1" xfId="0" applyFont="1" applyBorder="1" applyAlignment="1" applyProtection="1">
      <alignment horizontal="center"/>
      <protection hidden="1"/>
    </xf>
    <xf numFmtId="169" fontId="6" fillId="0" borderId="1" xfId="1" applyNumberFormat="1" applyFont="1" applyBorder="1" applyAlignment="1" applyProtection="1">
      <alignment horizontal="center"/>
      <protection hidden="1"/>
    </xf>
    <xf numFmtId="169" fontId="16" fillId="0" borderId="1" xfId="1" applyNumberFormat="1" applyFont="1" applyBorder="1" applyAlignment="1" applyProtection="1">
      <alignment horizontal="center"/>
      <protection hidden="1"/>
    </xf>
    <xf numFmtId="167" fontId="6" fillId="0" borderId="1" xfId="0" applyNumberFormat="1" applyFont="1" applyFill="1" applyBorder="1" applyAlignment="1" applyProtection="1">
      <alignment horizontal="center"/>
      <protection hidden="1"/>
    </xf>
    <xf numFmtId="43" fontId="6" fillId="0" borderId="1" xfId="1" applyFont="1" applyFill="1" applyBorder="1" applyAlignment="1" applyProtection="1">
      <alignment horizontal="center"/>
      <protection hidden="1"/>
    </xf>
    <xf numFmtId="9" fontId="6" fillId="0" borderId="1" xfId="3" applyFont="1" applyFill="1" applyBorder="1" applyAlignment="1" applyProtection="1">
      <alignment horizontal="center"/>
      <protection hidden="1"/>
    </xf>
    <xf numFmtId="2" fontId="0" fillId="0" borderId="0" xfId="0" applyNumberFormat="1" applyProtection="1">
      <protection hidden="1"/>
    </xf>
    <xf numFmtId="0" fontId="17" fillId="0" borderId="0" xfId="0" applyFont="1" applyAlignment="1" applyProtection="1">
      <alignment horizontal="left" indent="3"/>
      <protection hidden="1"/>
    </xf>
    <xf numFmtId="169" fontId="19" fillId="0" borderId="0" xfId="1" applyNumberFormat="1" applyFont="1" applyFill="1" applyProtection="1">
      <protection locked="0" hidden="1"/>
    </xf>
    <xf numFmtId="167" fontId="20" fillId="0" borderId="0" xfId="0" applyNumberFormat="1" applyFont="1" applyFill="1" applyAlignment="1" applyProtection="1">
      <alignment horizontal="center"/>
      <protection locked="0"/>
    </xf>
    <xf numFmtId="166" fontId="5" fillId="0" borderId="0" xfId="0" applyNumberFormat="1" applyFont="1" applyFill="1" applyAlignment="1" applyProtection="1">
      <alignment horizontal="center"/>
      <protection locked="0"/>
    </xf>
    <xf numFmtId="9" fontId="5" fillId="0" borderId="0" xfId="3" applyFont="1" applyFill="1" applyProtection="1">
      <protection locked="0"/>
    </xf>
    <xf numFmtId="0" fontId="5" fillId="0" borderId="0" xfId="0" applyFont="1" applyFill="1" applyProtection="1"/>
    <xf numFmtId="0" fontId="7" fillId="0" borderId="0" xfId="0" applyFont="1" applyFill="1" applyBorder="1" applyAlignment="1" applyProtection="1">
      <protection locked="0"/>
    </xf>
    <xf numFmtId="14" fontId="5" fillId="0" borderId="0" xfId="0" applyNumberFormat="1" applyFont="1" applyFill="1" applyAlignment="1" applyProtection="1">
      <alignment horizontal="center"/>
      <protection locked="0"/>
    </xf>
    <xf numFmtId="0" fontId="9" fillId="0" borderId="0" xfId="0" applyFont="1"/>
    <xf numFmtId="0" fontId="12" fillId="0" borderId="1" xfId="0" applyFont="1" applyBorder="1" applyProtection="1">
      <protection hidden="1"/>
    </xf>
    <xf numFmtId="0" fontId="2" fillId="0" borderId="1" xfId="0" applyFont="1" applyBorder="1" applyProtection="1">
      <protection hidden="1"/>
    </xf>
    <xf numFmtId="0" fontId="5" fillId="0" borderId="1" xfId="0" applyFont="1" applyBorder="1" applyProtection="1">
      <protection hidden="1"/>
    </xf>
    <xf numFmtId="10" fontId="0" fillId="0" borderId="1" xfId="0" applyNumberFormat="1" applyBorder="1" applyProtection="1">
      <protection hidden="1"/>
    </xf>
    <xf numFmtId="10" fontId="11" fillId="0" borderId="1" xfId="0" applyNumberFormat="1" applyFont="1" applyBorder="1" applyProtection="1">
      <protection hidden="1"/>
    </xf>
    <xf numFmtId="9" fontId="0" fillId="0" borderId="1" xfId="0" applyNumberFormat="1" applyBorder="1" applyProtection="1">
      <protection hidden="1"/>
    </xf>
    <xf numFmtId="9" fontId="11" fillId="0" borderId="1" xfId="0" applyNumberFormat="1" applyFont="1" applyBorder="1" applyProtection="1">
      <protection hidden="1"/>
    </xf>
    <xf numFmtId="0" fontId="4" fillId="0" borderId="1" xfId="0" applyFont="1" applyBorder="1" applyAlignment="1" applyProtection="1">
      <alignment horizontal="center"/>
      <protection hidden="1"/>
    </xf>
    <xf numFmtId="0" fontId="4" fillId="0" borderId="0" xfId="0" applyFont="1" applyBorder="1" applyAlignment="1" applyProtection="1">
      <alignment vertical="top" wrapText="1"/>
      <protection hidden="1"/>
    </xf>
    <xf numFmtId="0" fontId="24" fillId="0" borderId="0" xfId="0" applyFont="1" applyAlignment="1">
      <alignment vertical="top"/>
    </xf>
    <xf numFmtId="0" fontId="0" fillId="0" borderId="0" xfId="0" applyAlignment="1" applyProtection="1">
      <alignment horizontal="center"/>
      <protection hidden="1"/>
    </xf>
    <xf numFmtId="1" fontId="6" fillId="0" borderId="1" xfId="0" applyNumberFormat="1" applyFont="1" applyFill="1" applyBorder="1" applyAlignment="1" applyProtection="1">
      <alignment horizontal="center"/>
      <protection hidden="1"/>
    </xf>
    <xf numFmtId="0" fontId="0" fillId="0" borderId="0" xfId="0" applyAlignment="1" applyProtection="1">
      <protection hidden="1"/>
    </xf>
    <xf numFmtId="1" fontId="19" fillId="0" borderId="0" xfId="1" applyNumberFormat="1" applyFont="1" applyFill="1" applyProtection="1">
      <protection locked="0" hidden="1"/>
    </xf>
    <xf numFmtId="165" fontId="19" fillId="0" borderId="0" xfId="3" applyNumberFormat="1" applyFont="1" applyFill="1" applyProtection="1">
      <protection locked="0" hidden="1"/>
    </xf>
    <xf numFmtId="169" fontId="14" fillId="0" borderId="1" xfId="1" applyNumberFormat="1" applyFont="1" applyBorder="1" applyProtection="1">
      <protection hidden="1"/>
    </xf>
    <xf numFmtId="169" fontId="1" fillId="0" borderId="1" xfId="1" applyNumberFormat="1" applyFont="1" applyBorder="1" applyProtection="1">
      <protection hidden="1"/>
    </xf>
    <xf numFmtId="170" fontId="1" fillId="0" borderId="1" xfId="0" applyNumberFormat="1" applyFont="1" applyBorder="1" applyProtection="1">
      <protection hidden="1"/>
    </xf>
    <xf numFmtId="168" fontId="1" fillId="0" borderId="1" xfId="1" applyNumberFormat="1" applyFont="1" applyBorder="1" applyProtection="1">
      <protection hidden="1"/>
    </xf>
    <xf numFmtId="0" fontId="1" fillId="0" borderId="1" xfId="0" applyFont="1" applyBorder="1" applyProtection="1">
      <protection hidden="1"/>
    </xf>
    <xf numFmtId="1" fontId="1" fillId="0" borderId="0" xfId="0" applyNumberFormat="1" applyFont="1" applyProtection="1">
      <protection hidden="1"/>
    </xf>
    <xf numFmtId="0" fontId="1" fillId="0" borderId="0" xfId="0" applyFont="1"/>
    <xf numFmtId="0" fontId="25" fillId="0" borderId="1" xfId="0" applyFont="1" applyBorder="1" applyAlignment="1" applyProtection="1">
      <alignment horizontal="center"/>
      <protection hidden="1"/>
    </xf>
    <xf numFmtId="43" fontId="25" fillId="0" borderId="1" xfId="1" applyFont="1" applyBorder="1" applyProtection="1">
      <protection hidden="1"/>
    </xf>
    <xf numFmtId="168" fontId="25" fillId="0" borderId="1" xfId="1" applyNumberFormat="1" applyFont="1" applyBorder="1" applyProtection="1">
      <protection hidden="1"/>
    </xf>
    <xf numFmtId="169" fontId="25" fillId="0" borderId="1" xfId="1" applyNumberFormat="1" applyFont="1" applyBorder="1" applyProtection="1">
      <protection hidden="1"/>
    </xf>
    <xf numFmtId="43" fontId="25" fillId="0" borderId="0" xfId="1" applyFont="1" applyBorder="1" applyProtection="1">
      <protection hidden="1"/>
    </xf>
    <xf numFmtId="0" fontId="25" fillId="0" borderId="0" xfId="0" applyFont="1" applyBorder="1" applyAlignment="1" applyProtection="1">
      <alignment horizontal="center"/>
      <protection hidden="1"/>
    </xf>
    <xf numFmtId="168" fontId="25" fillId="0" borderId="0" xfId="1" applyNumberFormat="1" applyFont="1" applyBorder="1" applyProtection="1">
      <protection hidden="1"/>
    </xf>
    <xf numFmtId="0" fontId="25" fillId="0" borderId="2" xfId="0" applyFont="1" applyBorder="1" applyAlignment="1" applyProtection="1">
      <alignment horizontal="center"/>
      <protection hidden="1"/>
    </xf>
    <xf numFmtId="0" fontId="25" fillId="0" borderId="3" xfId="0" applyFont="1" applyBorder="1" applyAlignment="1" applyProtection="1">
      <alignment horizontal="center"/>
      <protection hidden="1"/>
    </xf>
    <xf numFmtId="0" fontId="25" fillId="0" borderId="4" xfId="0" applyFont="1" applyBorder="1" applyAlignment="1" applyProtection="1">
      <alignment horizontal="center"/>
      <protection hidden="1"/>
    </xf>
    <xf numFmtId="169" fontId="11" fillId="0" borderId="1" xfId="1" applyNumberFormat="1" applyFont="1" applyBorder="1" applyProtection="1">
      <protection hidden="1"/>
    </xf>
    <xf numFmtId="170" fontId="11" fillId="0" borderId="1" xfId="0" applyNumberFormat="1" applyFont="1" applyBorder="1" applyProtection="1">
      <protection hidden="1"/>
    </xf>
    <xf numFmtId="168" fontId="11" fillId="0" borderId="1" xfId="1" applyNumberFormat="1" applyFont="1" applyBorder="1" applyProtection="1">
      <protection hidden="1"/>
    </xf>
    <xf numFmtId="169" fontId="11" fillId="0" borderId="3" xfId="1" applyNumberFormat="1" applyFont="1" applyBorder="1" applyProtection="1">
      <protection hidden="1"/>
    </xf>
    <xf numFmtId="0" fontId="11" fillId="0" borderId="1" xfId="0" applyFont="1" applyBorder="1" applyProtection="1">
      <protection hidden="1"/>
    </xf>
    <xf numFmtId="1" fontId="11" fillId="0" borderId="1" xfId="0" applyNumberFormat="1" applyFont="1" applyBorder="1" applyProtection="1">
      <protection hidden="1"/>
    </xf>
    <xf numFmtId="169" fontId="11" fillId="0" borderId="1" xfId="0" applyNumberFormat="1" applyFont="1" applyBorder="1" applyProtection="1">
      <protection hidden="1"/>
    </xf>
    <xf numFmtId="43" fontId="16" fillId="0" borderId="1" xfId="1" applyFont="1" applyBorder="1" applyProtection="1">
      <protection hidden="1"/>
    </xf>
    <xf numFmtId="169" fontId="16" fillId="0" borderId="1" xfId="1" applyNumberFormat="1" applyFont="1" applyBorder="1" applyProtection="1">
      <protection hidden="1"/>
    </xf>
    <xf numFmtId="169" fontId="16" fillId="0" borderId="1" xfId="0" applyNumberFormat="1" applyFont="1" applyBorder="1" applyAlignment="1" applyProtection="1">
      <alignment horizontal="center"/>
      <protection hidden="1"/>
    </xf>
    <xf numFmtId="0" fontId="14" fillId="0" borderId="1" xfId="0" applyFont="1" applyBorder="1" applyProtection="1">
      <protection hidden="1"/>
    </xf>
    <xf numFmtId="170" fontId="14" fillId="0" borderId="1" xfId="0" applyNumberFormat="1" applyFont="1" applyBorder="1" applyProtection="1">
      <protection hidden="1"/>
    </xf>
    <xf numFmtId="168" fontId="14" fillId="0" borderId="1" xfId="1" applyNumberFormat="1" applyFont="1" applyBorder="1" applyProtection="1">
      <protection hidden="1"/>
    </xf>
    <xf numFmtId="0" fontId="26" fillId="0" borderId="1" xfId="0" applyFont="1" applyBorder="1" applyProtection="1">
      <protection hidden="1"/>
    </xf>
    <xf numFmtId="170" fontId="26" fillId="0" borderId="1" xfId="0" applyNumberFormat="1" applyFont="1" applyBorder="1" applyProtection="1">
      <protection hidden="1"/>
    </xf>
    <xf numFmtId="168" fontId="26" fillId="0" borderId="1" xfId="1" applyNumberFormat="1" applyFont="1" applyBorder="1" applyProtection="1">
      <protection hidden="1"/>
    </xf>
    <xf numFmtId="169" fontId="26" fillId="0" borderId="1" xfId="1" applyNumberFormat="1" applyFont="1" applyBorder="1" applyProtection="1">
      <protection hidden="1"/>
    </xf>
    <xf numFmtId="0" fontId="1" fillId="0" borderId="0" xfId="0" applyFont="1" applyBorder="1" applyProtection="1">
      <protection hidden="1"/>
    </xf>
    <xf numFmtId="167" fontId="4" fillId="0" borderId="0" xfId="0" applyNumberFormat="1" applyFont="1" applyFill="1" applyBorder="1" applyAlignment="1" applyProtection="1">
      <alignment horizontal="left"/>
      <protection hidden="1"/>
    </xf>
    <xf numFmtId="1" fontId="1" fillId="0" borderId="0" xfId="0" applyNumberFormat="1" applyFont="1" applyBorder="1" applyAlignment="1" applyProtection="1">
      <alignment horizontal="center"/>
      <protection hidden="1"/>
    </xf>
    <xf numFmtId="169" fontId="1" fillId="0" borderId="0" xfId="1" applyNumberFormat="1" applyFont="1" applyBorder="1" applyProtection="1">
      <protection hidden="1"/>
    </xf>
    <xf numFmtId="0" fontId="0" fillId="2" borderId="0" xfId="0" applyFill="1" applyProtection="1">
      <protection hidden="1"/>
    </xf>
    <xf numFmtId="9" fontId="0" fillId="0" borderId="1" xfId="3" applyFont="1" applyBorder="1" applyProtection="1">
      <protection hidden="1"/>
    </xf>
    <xf numFmtId="9" fontId="11" fillId="0" borderId="1" xfId="3" applyFont="1" applyBorder="1" applyProtection="1">
      <protection hidden="1"/>
    </xf>
    <xf numFmtId="10" fontId="17" fillId="3" borderId="1" xfId="0" applyNumberFormat="1" applyFont="1" applyFill="1" applyBorder="1" applyProtection="1">
      <protection hidden="1"/>
    </xf>
    <xf numFmtId="169" fontId="1" fillId="0" borderId="3" xfId="1" applyNumberFormat="1" applyFont="1" applyBorder="1" applyProtection="1">
      <protection hidden="1"/>
    </xf>
    <xf numFmtId="0" fontId="1" fillId="0" borderId="0" xfId="0" applyFont="1" applyFill="1"/>
    <xf numFmtId="0" fontId="11" fillId="0" borderId="0" xfId="0" applyFont="1" applyProtection="1">
      <protection hidden="1"/>
    </xf>
    <xf numFmtId="0" fontId="11" fillId="0" borderId="0" xfId="0" applyFont="1" applyBorder="1" applyProtection="1">
      <protection hidden="1"/>
    </xf>
    <xf numFmtId="169" fontId="11" fillId="0" borderId="0" xfId="0" applyNumberFormat="1" applyFont="1" applyProtection="1">
      <protection hidden="1"/>
    </xf>
    <xf numFmtId="0" fontId="14" fillId="0" borderId="0" xfId="0" applyFont="1" applyProtection="1">
      <protection hidden="1"/>
    </xf>
    <xf numFmtId="0" fontId="22" fillId="0" borderId="0" xfId="0" applyFont="1" applyAlignment="1" applyProtection="1">
      <alignment horizontal="center"/>
      <protection hidden="1"/>
    </xf>
    <xf numFmtId="0" fontId="22" fillId="0" borderId="0" xfId="0" applyFont="1" applyAlignment="1" applyProtection="1">
      <protection hidden="1"/>
    </xf>
    <xf numFmtId="0" fontId="15" fillId="0" borderId="0" xfId="0" applyFont="1" applyBorder="1" applyAlignment="1" applyProtection="1">
      <alignment horizontal="center"/>
      <protection hidden="1"/>
    </xf>
    <xf numFmtId="0" fontId="15" fillId="0" borderId="0" xfId="0" applyFont="1" applyAlignment="1" applyProtection="1">
      <protection hidden="1"/>
    </xf>
    <xf numFmtId="2" fontId="17" fillId="0" borderId="0" xfId="0" applyNumberFormat="1" applyFont="1" applyProtection="1">
      <protection hidden="1"/>
    </xf>
    <xf numFmtId="0" fontId="3" fillId="0" borderId="0" xfId="0" applyFont="1" applyFill="1" applyProtection="1">
      <protection hidden="1"/>
    </xf>
    <xf numFmtId="9" fontId="10" fillId="0" borderId="0" xfId="3" applyFont="1" applyFill="1" applyProtection="1">
      <protection hidden="1"/>
    </xf>
    <xf numFmtId="2" fontId="17" fillId="0" borderId="0" xfId="0" applyNumberFormat="1" applyFont="1" applyProtection="1">
      <protection locked="0" hidden="1"/>
    </xf>
    <xf numFmtId="0" fontId="23" fillId="0" borderId="0" xfId="0" applyFont="1" applyAlignment="1">
      <alignment vertical="top"/>
    </xf>
    <xf numFmtId="0" fontId="23" fillId="0" borderId="0" xfId="0" applyFont="1" applyAlignment="1">
      <alignment vertical="center" textRotation="180"/>
    </xf>
    <xf numFmtId="0" fontId="16" fillId="0" borderId="3" xfId="0" applyFont="1" applyBorder="1" applyAlignment="1" applyProtection="1">
      <alignment horizontal="center"/>
      <protection hidden="1"/>
    </xf>
    <xf numFmtId="169" fontId="8" fillId="0" borderId="1" xfId="1" applyNumberFormat="1" applyFont="1" applyBorder="1" applyProtection="1">
      <protection hidden="1"/>
    </xf>
    <xf numFmtId="169" fontId="8" fillId="0" borderId="1" xfId="1" applyNumberFormat="1" applyFont="1" applyFill="1" applyBorder="1" applyProtection="1">
      <protection hidden="1"/>
    </xf>
    <xf numFmtId="169" fontId="11" fillId="0" borderId="1" xfId="1" applyNumberFormat="1" applyFont="1" applyFill="1" applyBorder="1" applyProtection="1">
      <protection hidden="1"/>
    </xf>
    <xf numFmtId="169" fontId="11" fillId="0" borderId="1" xfId="0" applyNumberFormat="1" applyFont="1" applyFill="1" applyBorder="1" applyProtection="1">
      <protection hidden="1"/>
    </xf>
    <xf numFmtId="169" fontId="8" fillId="0" borderId="1" xfId="0" applyNumberFormat="1" applyFont="1" applyBorder="1" applyProtection="1">
      <protection hidden="1"/>
    </xf>
    <xf numFmtId="169" fontId="11" fillId="0" borderId="3" xfId="0" applyNumberFormat="1" applyFont="1" applyBorder="1" applyProtection="1">
      <protection hidden="1"/>
    </xf>
    <xf numFmtId="169" fontId="16" fillId="0" borderId="3" xfId="0" applyNumberFormat="1" applyFont="1" applyBorder="1" applyAlignment="1" applyProtection="1">
      <alignment horizontal="center"/>
      <protection hidden="1"/>
    </xf>
    <xf numFmtId="169" fontId="16" fillId="0" borderId="4" xfId="1" applyNumberFormat="1" applyFont="1" applyBorder="1" applyAlignment="1" applyProtection="1">
      <alignment horizontal="center"/>
      <protection hidden="1"/>
    </xf>
    <xf numFmtId="169" fontId="11" fillId="0" borderId="4" xfId="1" applyNumberFormat="1" applyFont="1" applyBorder="1" applyProtection="1">
      <protection hidden="1"/>
    </xf>
    <xf numFmtId="0" fontId="11" fillId="0" borderId="4" xfId="0" applyFont="1" applyBorder="1" applyProtection="1">
      <protection hidden="1"/>
    </xf>
    <xf numFmtId="0" fontId="4" fillId="0" borderId="0" xfId="0" applyFont="1"/>
    <xf numFmtId="169" fontId="28" fillId="0" borderId="1" xfId="1" applyNumberFormat="1" applyFont="1" applyBorder="1" applyAlignment="1" applyProtection="1">
      <alignment horizontal="center"/>
      <protection hidden="1"/>
    </xf>
    <xf numFmtId="169" fontId="14" fillId="0" borderId="1" xfId="0" applyNumberFormat="1" applyFont="1" applyBorder="1" applyProtection="1">
      <protection hidden="1"/>
    </xf>
    <xf numFmtId="0" fontId="28" fillId="0" borderId="1" xfId="0" applyFont="1" applyBorder="1" applyAlignment="1" applyProtection="1">
      <alignment horizontal="center"/>
      <protection hidden="1"/>
    </xf>
    <xf numFmtId="169" fontId="14" fillId="0" borderId="0" xfId="0" applyNumberFormat="1" applyFont="1" applyProtection="1">
      <protection hidden="1"/>
    </xf>
    <xf numFmtId="169" fontId="28" fillId="0" borderId="1" xfId="0" applyNumberFormat="1" applyFont="1" applyBorder="1" applyAlignment="1" applyProtection="1">
      <alignment horizontal="center"/>
      <protection hidden="1"/>
    </xf>
    <xf numFmtId="171" fontId="11" fillId="0" borderId="0" xfId="0" applyNumberFormat="1" applyFont="1" applyProtection="1">
      <protection hidden="1"/>
    </xf>
    <xf numFmtId="43" fontId="0" fillId="0" borderId="0" xfId="0" applyNumberFormat="1" applyProtection="1">
      <protection hidden="1"/>
    </xf>
    <xf numFmtId="0" fontId="16" fillId="0" borderId="4" xfId="0" applyFont="1" applyBorder="1" applyAlignment="1" applyProtection="1">
      <alignment horizontal="center"/>
      <protection hidden="1"/>
    </xf>
    <xf numFmtId="0" fontId="13" fillId="0" borderId="0" xfId="0" applyFont="1" applyAlignment="1" applyProtection="1">
      <alignment horizontal="center" textRotation="179" wrapText="1"/>
      <protection hidden="1"/>
    </xf>
    <xf numFmtId="0" fontId="30" fillId="0" borderId="0" xfId="0" applyFont="1" applyAlignment="1"/>
    <xf numFmtId="0" fontId="30" fillId="0" borderId="0" xfId="0" applyFont="1"/>
    <xf numFmtId="0" fontId="31" fillId="0" borderId="0" xfId="0" applyFont="1" applyAlignment="1">
      <alignment horizontal="center"/>
    </xf>
    <xf numFmtId="0" fontId="30" fillId="0" borderId="0" xfId="0" applyFont="1" applyAlignment="1">
      <alignment horizontal="right"/>
    </xf>
    <xf numFmtId="0" fontId="32" fillId="0" borderId="0" xfId="0" applyFont="1"/>
    <xf numFmtId="169" fontId="29" fillId="4" borderId="1" xfId="1" applyNumberFormat="1" applyFont="1" applyFill="1" applyBorder="1" applyAlignment="1" applyProtection="1">
      <alignment horizontal="center"/>
      <protection hidden="1"/>
    </xf>
    <xf numFmtId="169" fontId="11" fillId="4" borderId="1" xfId="1" applyNumberFormat="1" applyFont="1" applyFill="1" applyBorder="1" applyProtection="1">
      <protection hidden="1"/>
    </xf>
    <xf numFmtId="169" fontId="11" fillId="4" borderId="1" xfId="0" applyNumberFormat="1" applyFont="1" applyFill="1" applyBorder="1" applyProtection="1">
      <protection hidden="1"/>
    </xf>
    <xf numFmtId="0" fontId="11" fillId="4" borderId="0" xfId="0" applyFont="1" applyFill="1" applyProtection="1">
      <protection hidden="1"/>
    </xf>
    <xf numFmtId="169" fontId="11" fillId="4" borderId="3" xfId="1" applyNumberFormat="1" applyFont="1" applyFill="1" applyBorder="1" applyProtection="1">
      <protection hidden="1"/>
    </xf>
    <xf numFmtId="169" fontId="11" fillId="4" borderId="3" xfId="0" applyNumberFormat="1" applyFont="1" applyFill="1" applyBorder="1" applyProtection="1">
      <protection hidden="1"/>
    </xf>
    <xf numFmtId="169" fontId="11" fillId="4" borderId="0" xfId="0" applyNumberFormat="1" applyFont="1" applyFill="1" applyProtection="1">
      <protection hidden="1"/>
    </xf>
    <xf numFmtId="0" fontId="3" fillId="0" borderId="0" xfId="0" applyFont="1"/>
    <xf numFmtId="167" fontId="2" fillId="0" borderId="3" xfId="0" applyNumberFormat="1" applyFont="1" applyFill="1" applyBorder="1" applyAlignment="1" applyProtection="1">
      <protection hidden="1"/>
    </xf>
    <xf numFmtId="10" fontId="5" fillId="0" borderId="2" xfId="3" applyNumberFormat="1" applyFont="1" applyFill="1" applyBorder="1" applyProtection="1">
      <protection locked="0" hidden="1"/>
    </xf>
    <xf numFmtId="0" fontId="8" fillId="4" borderId="5" xfId="0" applyFont="1" applyFill="1" applyBorder="1" applyProtection="1"/>
    <xf numFmtId="0" fontId="21" fillId="4" borderId="6" xfId="0" applyFont="1" applyFill="1" applyBorder="1" applyProtection="1">
      <protection locked="0"/>
    </xf>
    <xf numFmtId="0" fontId="19" fillId="4" borderId="7" xfId="0" applyFont="1" applyFill="1" applyBorder="1" applyAlignment="1" applyProtection="1">
      <alignment horizontal="center"/>
      <protection locked="0"/>
    </xf>
    <xf numFmtId="1" fontId="19" fillId="4" borderId="8" xfId="1" applyNumberFormat="1" applyFont="1" applyFill="1" applyBorder="1" applyProtection="1">
      <protection locked="0" hidden="1"/>
    </xf>
    <xf numFmtId="0" fontId="9" fillId="5" borderId="9" xfId="0" applyFont="1" applyFill="1" applyBorder="1"/>
    <xf numFmtId="169" fontId="5" fillId="5" borderId="10" xfId="1" applyNumberFormat="1" applyFont="1" applyFill="1" applyBorder="1" applyAlignment="1" applyProtection="1">
      <alignment horizontal="center"/>
      <protection locked="0"/>
    </xf>
    <xf numFmtId="17" fontId="3" fillId="0" borderId="0" xfId="0" applyNumberFormat="1" applyFont="1" applyAlignment="1">
      <alignment horizontal="left" indent="3"/>
    </xf>
    <xf numFmtId="0" fontId="3" fillId="0" borderId="1" xfId="0" applyFont="1" applyBorder="1"/>
    <xf numFmtId="17" fontId="33" fillId="0" borderId="1" xfId="0" applyNumberFormat="1" applyFont="1" applyBorder="1"/>
    <xf numFmtId="167" fontId="11" fillId="0" borderId="3" xfId="0" applyNumberFormat="1" applyFont="1" applyFill="1" applyBorder="1" applyAlignment="1" applyProtection="1">
      <protection hidden="1"/>
    </xf>
    <xf numFmtId="0" fontId="11" fillId="0" borderId="1" xfId="0" applyFont="1" applyBorder="1"/>
    <xf numFmtId="167" fontId="11" fillId="0" borderId="1" xfId="0" applyNumberFormat="1" applyFont="1" applyFill="1" applyBorder="1" applyAlignment="1" applyProtection="1">
      <protection hidden="1"/>
    </xf>
    <xf numFmtId="0" fontId="16" fillId="0" borderId="1" xfId="0" applyFont="1" applyBorder="1"/>
    <xf numFmtId="169" fontId="4" fillId="0" borderId="0" xfId="1" applyNumberFormat="1" applyFont="1"/>
    <xf numFmtId="169" fontId="11" fillId="0" borderId="3" xfId="1" applyNumberFormat="1" applyFont="1" applyFill="1" applyBorder="1" applyAlignment="1" applyProtection="1">
      <protection hidden="1"/>
    </xf>
    <xf numFmtId="169" fontId="11" fillId="0" borderId="1" xfId="1" applyNumberFormat="1" applyFont="1" applyFill="1" applyBorder="1" applyAlignment="1" applyProtection="1">
      <protection hidden="1"/>
    </xf>
    <xf numFmtId="169" fontId="3" fillId="0" borderId="1" xfId="1" applyNumberFormat="1" applyFont="1" applyBorder="1"/>
    <xf numFmtId="169" fontId="4" fillId="4" borderId="0" xfId="1" applyNumberFormat="1" applyFont="1" applyFill="1"/>
    <xf numFmtId="169" fontId="3" fillId="0" borderId="0" xfId="0" applyNumberFormat="1" applyFont="1"/>
    <xf numFmtId="0" fontId="3" fillId="6" borderId="1" xfId="0" applyFont="1" applyFill="1" applyBorder="1"/>
    <xf numFmtId="0" fontId="4" fillId="6" borderId="1" xfId="0" applyFont="1" applyFill="1" applyBorder="1"/>
    <xf numFmtId="169" fontId="4" fillId="6" borderId="1" xfId="0" applyNumberFormat="1" applyFont="1" applyFill="1" applyBorder="1"/>
    <xf numFmtId="0" fontId="11" fillId="7" borderId="1" xfId="0" applyFont="1" applyFill="1" applyBorder="1"/>
    <xf numFmtId="0" fontId="34" fillId="8" borderId="0" xfId="0" applyFont="1" applyFill="1"/>
    <xf numFmtId="14" fontId="34" fillId="8" borderId="0" xfId="0" applyNumberFormat="1" applyFont="1" applyFill="1"/>
    <xf numFmtId="0" fontId="35" fillId="8" borderId="0" xfId="0" applyFont="1" applyFill="1"/>
    <xf numFmtId="0" fontId="36" fillId="8" borderId="0" xfId="0" applyFont="1" applyFill="1"/>
    <xf numFmtId="0" fontId="35" fillId="8" borderId="0" xfId="0" applyFont="1" applyFill="1" applyProtection="1">
      <protection hidden="1"/>
    </xf>
    <xf numFmtId="0" fontId="36" fillId="8" borderId="0" xfId="0" applyFont="1" applyFill="1" applyProtection="1">
      <protection hidden="1"/>
    </xf>
    <xf numFmtId="0" fontId="34" fillId="8" borderId="0" xfId="0" applyFont="1" applyFill="1" applyProtection="1">
      <protection hidden="1"/>
    </xf>
    <xf numFmtId="43" fontId="34" fillId="8" borderId="0" xfId="1" applyFont="1" applyFill="1" applyProtection="1">
      <protection hidden="1"/>
    </xf>
    <xf numFmtId="169" fontId="37" fillId="8" borderId="0" xfId="1" applyNumberFormat="1" applyFont="1" applyFill="1" applyProtection="1">
      <protection hidden="1"/>
    </xf>
    <xf numFmtId="10" fontId="34" fillId="8" borderId="0" xfId="0" applyNumberFormat="1" applyFont="1" applyFill="1" applyProtection="1">
      <protection hidden="1"/>
    </xf>
    <xf numFmtId="43" fontId="34" fillId="8" borderId="0" xfId="1" applyFont="1" applyFill="1" applyProtection="1">
      <protection locked="0" hidden="1"/>
    </xf>
    <xf numFmtId="2" fontId="34" fillId="8" borderId="0" xfId="0" applyNumberFormat="1" applyFont="1" applyFill="1" applyProtection="1">
      <protection hidden="1"/>
    </xf>
    <xf numFmtId="2" fontId="34" fillId="8" borderId="0" xfId="0" applyNumberFormat="1" applyFont="1" applyFill="1" applyProtection="1">
      <protection locked="0" hidden="1"/>
    </xf>
    <xf numFmtId="1" fontId="38" fillId="8" borderId="1" xfId="0" applyNumberFormat="1" applyFont="1" applyFill="1" applyBorder="1" applyProtection="1">
      <protection hidden="1"/>
    </xf>
    <xf numFmtId="1" fontId="34" fillId="8" borderId="0" xfId="0" applyNumberFormat="1" applyFont="1" applyFill="1" applyProtection="1">
      <protection hidden="1"/>
    </xf>
    <xf numFmtId="0" fontId="34" fillId="8" borderId="0" xfId="0" applyFont="1" applyFill="1" applyAlignment="1" applyProtection="1">
      <alignment horizontal="center"/>
      <protection hidden="1"/>
    </xf>
    <xf numFmtId="9" fontId="34" fillId="8" borderId="0" xfId="0" applyNumberFormat="1" applyFont="1" applyFill="1" applyProtection="1">
      <protection hidden="1"/>
    </xf>
    <xf numFmtId="164" fontId="34" fillId="8" borderId="0" xfId="0" applyNumberFormat="1" applyFont="1" applyFill="1" applyProtection="1">
      <protection hidden="1"/>
    </xf>
    <xf numFmtId="2" fontId="34" fillId="8" borderId="0" xfId="1" applyNumberFormat="1" applyFont="1" applyFill="1" applyProtection="1">
      <protection hidden="1"/>
    </xf>
    <xf numFmtId="164" fontId="36" fillId="8" borderId="0" xfId="0" applyNumberFormat="1" applyFont="1" applyFill="1" applyProtection="1">
      <protection hidden="1"/>
    </xf>
    <xf numFmtId="164" fontId="36" fillId="8" borderId="0" xfId="1" applyNumberFormat="1" applyFont="1" applyFill="1" applyProtection="1">
      <protection hidden="1"/>
    </xf>
    <xf numFmtId="2" fontId="39" fillId="8" borderId="1" xfId="0" applyNumberFormat="1" applyFont="1" applyFill="1" applyBorder="1" applyProtection="1">
      <protection hidden="1"/>
    </xf>
    <xf numFmtId="2" fontId="36" fillId="8" borderId="0" xfId="0" applyNumberFormat="1" applyFont="1" applyFill="1" applyProtection="1">
      <protection hidden="1"/>
    </xf>
    <xf numFmtId="164" fontId="34" fillId="8" borderId="0" xfId="1" applyNumberFormat="1" applyFont="1" applyFill="1" applyProtection="1">
      <protection hidden="1"/>
    </xf>
    <xf numFmtId="1" fontId="34" fillId="8" borderId="0" xfId="3" applyNumberFormat="1" applyFont="1" applyFill="1" applyProtection="1">
      <protection hidden="1"/>
    </xf>
    <xf numFmtId="1" fontId="36" fillId="8" borderId="0" xfId="0" applyNumberFormat="1" applyFont="1" applyFill="1" applyProtection="1">
      <protection hidden="1"/>
    </xf>
    <xf numFmtId="1" fontId="39" fillId="8" borderId="1" xfId="0" applyNumberFormat="1" applyFont="1" applyFill="1" applyBorder="1" applyProtection="1">
      <protection hidden="1"/>
    </xf>
    <xf numFmtId="43" fontId="38" fillId="8" borderId="1" xfId="0" applyNumberFormat="1" applyFont="1" applyFill="1" applyBorder="1" applyProtection="1">
      <protection hidden="1"/>
    </xf>
    <xf numFmtId="0" fontId="37" fillId="8" borderId="0" xfId="0" applyFont="1" applyFill="1" applyProtection="1">
      <protection hidden="1"/>
    </xf>
    <xf numFmtId="43" fontId="34" fillId="8" borderId="0" xfId="0" applyNumberFormat="1" applyFont="1" applyFill="1" applyProtection="1">
      <protection hidden="1"/>
    </xf>
    <xf numFmtId="169" fontId="18" fillId="4" borderId="11" xfId="0" applyNumberFormat="1" applyFont="1" applyFill="1" applyBorder="1" applyProtection="1">
      <protection hidden="1"/>
    </xf>
    <xf numFmtId="169" fontId="3" fillId="4" borderId="12" xfId="1" applyNumberFormat="1" applyFont="1" applyFill="1" applyBorder="1" applyProtection="1">
      <protection hidden="1"/>
    </xf>
    <xf numFmtId="9" fontId="13" fillId="0" borderId="0" xfId="0" applyNumberFormat="1" applyFont="1" applyProtection="1">
      <protection locked="0" hidden="1"/>
    </xf>
    <xf numFmtId="0" fontId="9" fillId="5" borderId="0" xfId="0" applyFont="1" applyFill="1" applyBorder="1"/>
    <xf numFmtId="49" fontId="5" fillId="5" borderId="0" xfId="1" applyNumberFormat="1" applyFont="1" applyFill="1" applyBorder="1" applyAlignment="1" applyProtection="1">
      <alignment horizontal="center"/>
      <protection locked="0"/>
    </xf>
    <xf numFmtId="0" fontId="4" fillId="0" borderId="3" xfId="0" applyFont="1" applyBorder="1" applyAlignment="1" applyProtection="1">
      <protection hidden="1"/>
    </xf>
    <xf numFmtId="0" fontId="4" fillId="0" borderId="13" xfId="0" applyFont="1" applyBorder="1" applyAlignment="1" applyProtection="1">
      <protection hidden="1"/>
    </xf>
    <xf numFmtId="0" fontId="4" fillId="0" borderId="4" xfId="0" applyFont="1" applyBorder="1" applyAlignment="1" applyProtection="1">
      <protection hidden="1"/>
    </xf>
    <xf numFmtId="0" fontId="6" fillId="0" borderId="4" xfId="0" applyFont="1" applyBorder="1" applyAlignment="1" applyProtection="1">
      <protection hidden="1"/>
    </xf>
    <xf numFmtId="0" fontId="16" fillId="0" borderId="3" xfId="0" applyFont="1" applyBorder="1" applyAlignment="1" applyProtection="1">
      <protection hidden="1"/>
    </xf>
    <xf numFmtId="49" fontId="6" fillId="0" borderId="13" xfId="0" applyNumberFormat="1" applyFont="1" applyBorder="1" applyAlignment="1" applyProtection="1">
      <alignment horizontal="center"/>
      <protection hidden="1"/>
    </xf>
    <xf numFmtId="49" fontId="11" fillId="0" borderId="1" xfId="0" applyNumberFormat="1" applyFont="1" applyBorder="1"/>
    <xf numFmtId="0" fontId="43" fillId="0" borderId="0" xfId="0" applyFont="1" applyFill="1" applyProtection="1"/>
    <xf numFmtId="1" fontId="5" fillId="0" borderId="0" xfId="0" applyNumberFormat="1" applyFont="1" applyFill="1" applyAlignment="1">
      <alignment wrapText="1"/>
    </xf>
    <xf numFmtId="0" fontId="3" fillId="0" borderId="0" xfId="0" applyFont="1" applyFill="1" applyAlignment="1" applyProtection="1">
      <alignment horizontal="center"/>
    </xf>
    <xf numFmtId="0" fontId="5" fillId="0" borderId="0" xfId="0" applyFont="1" applyFill="1" applyAlignment="1" applyProtection="1">
      <alignment horizontal="left"/>
      <protection locked="0"/>
    </xf>
    <xf numFmtId="0" fontId="6" fillId="0" borderId="0" xfId="0" applyFont="1" applyFill="1" applyAlignment="1" applyProtection="1">
      <alignment horizontal="center"/>
    </xf>
    <xf numFmtId="0" fontId="21" fillId="0" borderId="0" xfId="0" applyFont="1" applyFill="1" applyAlignment="1">
      <alignment horizontal="center" vertical="center" wrapText="1"/>
    </xf>
    <xf numFmtId="0" fontId="40" fillId="9" borderId="0" xfId="0" applyFont="1" applyFill="1" applyBorder="1" applyAlignment="1" applyProtection="1">
      <alignment horizontal="center" vertical="center" wrapText="1"/>
      <protection locked="0"/>
    </xf>
    <xf numFmtId="0" fontId="22" fillId="0" borderId="0" xfId="0" applyFont="1" applyAlignment="1" applyProtection="1">
      <alignment horizontal="center"/>
      <protection hidden="1"/>
    </xf>
    <xf numFmtId="167" fontId="4" fillId="0" borderId="3" xfId="0" applyNumberFormat="1" applyFont="1" applyFill="1" applyBorder="1" applyAlignment="1" applyProtection="1">
      <alignment horizontal="left"/>
      <protection hidden="1"/>
    </xf>
    <xf numFmtId="167" fontId="4" fillId="0" borderId="13" xfId="0" applyNumberFormat="1" applyFont="1" applyFill="1" applyBorder="1" applyAlignment="1" applyProtection="1">
      <alignment horizontal="left"/>
      <protection hidden="1"/>
    </xf>
    <xf numFmtId="167" fontId="4" fillId="0" borderId="4" xfId="0" applyNumberFormat="1" applyFont="1" applyFill="1" applyBorder="1" applyAlignment="1" applyProtection="1">
      <alignment horizontal="left"/>
      <protection hidden="1"/>
    </xf>
    <xf numFmtId="0" fontId="15" fillId="0" borderId="14" xfId="0" applyFont="1" applyBorder="1" applyAlignment="1" applyProtection="1">
      <alignment horizontal="center"/>
      <protection hidden="1"/>
    </xf>
    <xf numFmtId="0" fontId="4" fillId="0" borderId="15" xfId="0" applyFont="1" applyBorder="1" applyAlignment="1" applyProtection="1">
      <alignment horizontal="left" vertical="top" wrapText="1"/>
      <protection hidden="1"/>
    </xf>
    <xf numFmtId="0" fontId="16" fillId="0" borderId="3" xfId="0" applyFont="1" applyBorder="1" applyAlignment="1" applyProtection="1">
      <alignment horizontal="center"/>
      <protection hidden="1"/>
    </xf>
    <xf numFmtId="0" fontId="16" fillId="0" borderId="4" xfId="0" applyFont="1" applyBorder="1" applyAlignment="1" applyProtection="1">
      <alignment horizontal="center"/>
      <protection hidden="1"/>
    </xf>
    <xf numFmtId="0" fontId="13" fillId="0" borderId="0" xfId="0" applyFont="1" applyAlignment="1" applyProtection="1">
      <alignment horizontal="center" textRotation="179" wrapText="1"/>
      <protection hidden="1"/>
    </xf>
    <xf numFmtId="10" fontId="2" fillId="0" borderId="1" xfId="0" applyNumberFormat="1" applyFont="1" applyFill="1" applyBorder="1" applyAlignment="1" applyProtection="1">
      <alignment horizontal="center"/>
      <protection hidden="1"/>
    </xf>
    <xf numFmtId="0" fontId="23" fillId="0" borderId="0" xfId="0" applyFont="1" applyAlignment="1" applyProtection="1">
      <alignment vertical="top"/>
      <protection hidden="1"/>
    </xf>
    <xf numFmtId="0" fontId="23" fillId="0" borderId="16" xfId="0" applyFont="1" applyBorder="1" applyAlignment="1" applyProtection="1">
      <alignment vertical="top"/>
      <protection hidden="1"/>
    </xf>
    <xf numFmtId="0" fontId="27" fillId="2" borderId="17" xfId="0"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13" fillId="0" borderId="18" xfId="0" applyFont="1" applyBorder="1" applyAlignment="1" applyProtection="1">
      <alignment horizontal="center" textRotation="179" wrapText="1"/>
      <protection hidden="1"/>
    </xf>
    <xf numFmtId="0" fontId="7" fillId="0" borderId="19" xfId="0" applyFont="1" applyBorder="1" applyAlignment="1" applyProtection="1">
      <alignment horizontal="center" vertical="top" wrapText="1"/>
      <protection hidden="1"/>
    </xf>
    <xf numFmtId="0" fontId="7" fillId="0" borderId="20" xfId="0" applyFont="1" applyBorder="1" applyAlignment="1" applyProtection="1">
      <alignment horizontal="center" vertical="top" wrapText="1"/>
      <protection hidden="1"/>
    </xf>
    <xf numFmtId="0" fontId="7" fillId="0" borderId="18" xfId="0" applyFont="1" applyBorder="1" applyAlignment="1" applyProtection="1">
      <alignment horizontal="center" vertical="top" wrapText="1"/>
      <protection hidden="1"/>
    </xf>
    <xf numFmtId="0" fontId="7" fillId="0" borderId="21" xfId="0" applyFont="1" applyBorder="1" applyAlignment="1" applyProtection="1">
      <alignment horizontal="center" vertical="top" wrapText="1"/>
      <protection hidden="1"/>
    </xf>
    <xf numFmtId="0" fontId="7" fillId="0" borderId="22" xfId="0" applyFont="1" applyBorder="1" applyAlignment="1" applyProtection="1">
      <alignment horizontal="center" vertical="top" wrapText="1"/>
      <protection hidden="1"/>
    </xf>
    <xf numFmtId="0" fontId="7" fillId="0" borderId="23" xfId="0" applyFont="1" applyBorder="1" applyAlignment="1" applyProtection="1">
      <alignment horizontal="center" vertical="top" wrapText="1"/>
      <protection hidden="1"/>
    </xf>
    <xf numFmtId="0" fontId="16" fillId="0" borderId="0" xfId="0" applyFont="1" applyAlignment="1" applyProtection="1">
      <alignment horizontal="center"/>
      <protection hidden="1"/>
    </xf>
    <xf numFmtId="0" fontId="4" fillId="0" borderId="1" xfId="0" applyFont="1" applyBorder="1" applyAlignment="1" applyProtection="1">
      <alignment horizontal="left"/>
      <protection hidden="1"/>
    </xf>
    <xf numFmtId="167" fontId="2" fillId="0" borderId="1" xfId="0" applyNumberFormat="1" applyFont="1" applyFill="1" applyBorder="1" applyAlignment="1" applyProtection="1">
      <alignment horizontal="center"/>
      <protection hidden="1"/>
    </xf>
    <xf numFmtId="49" fontId="4" fillId="0" borderId="13" xfId="0" applyNumberFormat="1" applyFont="1" applyBorder="1" applyAlignment="1" applyProtection="1">
      <alignment horizontal="center"/>
      <protection hidden="1"/>
    </xf>
    <xf numFmtId="0" fontId="0" fillId="0" borderId="14" xfId="0" applyBorder="1" applyAlignment="1" applyProtection="1">
      <alignment horizontal="center"/>
      <protection hidden="1"/>
    </xf>
    <xf numFmtId="49" fontId="2" fillId="0" borderId="1" xfId="0" applyNumberFormat="1" applyFont="1" applyFill="1" applyBorder="1" applyAlignment="1" applyProtection="1">
      <alignment horizontal="center"/>
      <protection hidden="1"/>
    </xf>
    <xf numFmtId="43" fontId="2" fillId="0" borderId="1" xfId="1" applyFont="1" applyFill="1" applyBorder="1" applyAlignment="1" applyProtection="1">
      <alignment horizontal="center"/>
      <protection hidden="1"/>
    </xf>
    <xf numFmtId="0" fontId="11" fillId="6" borderId="1" xfId="0" applyFont="1" applyFill="1" applyBorder="1" applyAlignment="1">
      <alignment horizontal="center" wrapText="1"/>
    </xf>
    <xf numFmtId="0" fontId="11" fillId="7" borderId="3" xfId="0" applyFont="1" applyFill="1" applyBorder="1" applyAlignment="1">
      <alignment horizontal="center"/>
    </xf>
    <xf numFmtId="0" fontId="11" fillId="7" borderId="13" xfId="0" applyFont="1" applyFill="1" applyBorder="1" applyAlignment="1">
      <alignment horizontal="center"/>
    </xf>
    <xf numFmtId="0" fontId="11" fillId="7" borderId="4" xfId="0" applyFont="1" applyFill="1" applyBorder="1" applyAlignment="1">
      <alignment horizontal="center"/>
    </xf>
    <xf numFmtId="0" fontId="25" fillId="0" borderId="3" xfId="0" applyFont="1" applyBorder="1" applyAlignment="1" applyProtection="1">
      <alignment horizontal="center"/>
      <protection hidden="1"/>
    </xf>
    <xf numFmtId="0" fontId="25" fillId="0" borderId="4" xfId="0" applyFont="1" applyBorder="1" applyAlignment="1" applyProtection="1">
      <alignment horizontal="center"/>
      <protection hidden="1"/>
    </xf>
    <xf numFmtId="0" fontId="25" fillId="0" borderId="1" xfId="0" applyFont="1" applyBorder="1" applyAlignment="1" applyProtection="1">
      <alignment horizontal="center"/>
      <protection hidden="1"/>
    </xf>
    <xf numFmtId="0" fontId="6" fillId="0" borderId="1" xfId="0" applyFont="1" applyBorder="1" applyAlignment="1" applyProtection="1">
      <alignment horizontal="left"/>
      <protection hidden="1"/>
    </xf>
    <xf numFmtId="0" fontId="27" fillId="2" borderId="24" xfId="0" applyFont="1" applyFill="1" applyBorder="1" applyAlignment="1">
      <alignment horizontal="center" vertical="center" wrapText="1"/>
    </xf>
    <xf numFmtId="0" fontId="27" fillId="2" borderId="17" xfId="0" applyFont="1" applyFill="1" applyBorder="1" applyAlignment="1">
      <alignment horizontal="center" vertical="center" wrapText="1"/>
    </xf>
    <xf numFmtId="0" fontId="27" fillId="2" borderId="25" xfId="0" applyFont="1" applyFill="1" applyBorder="1" applyAlignment="1">
      <alignment horizontal="center" vertical="center" wrapText="1"/>
    </xf>
    <xf numFmtId="0" fontId="27" fillId="2" borderId="26"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7" fillId="2" borderId="27" xfId="0" applyFont="1" applyFill="1" applyBorder="1" applyAlignment="1">
      <alignment horizontal="center" vertical="center" wrapText="1"/>
    </xf>
    <xf numFmtId="0" fontId="27" fillId="2" borderId="28"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27" fillId="2" borderId="29" xfId="0" applyFont="1" applyFill="1" applyBorder="1" applyAlignment="1">
      <alignment horizontal="center" vertical="center" wrapText="1"/>
    </xf>
    <xf numFmtId="0" fontId="0" fillId="0" borderId="0" xfId="0" applyAlignment="1" applyProtection="1">
      <alignment horizontal="center"/>
      <protection hidden="1"/>
    </xf>
    <xf numFmtId="0" fontId="0" fillId="0" borderId="14" xfId="0" applyBorder="1" applyAlignment="1" applyProtection="1">
      <alignment horizontal="justify" vertical="top" wrapText="1"/>
      <protection hidden="1"/>
    </xf>
    <xf numFmtId="0" fontId="4" fillId="0" borderId="0" xfId="0" applyFont="1" applyBorder="1" applyAlignment="1" applyProtection="1">
      <alignment horizontal="left" vertical="top" wrapText="1" indent="1"/>
      <protection hidden="1"/>
    </xf>
    <xf numFmtId="0" fontId="41" fillId="8" borderId="0" xfId="0" applyFont="1" applyFill="1" applyAlignment="1" applyProtection="1">
      <alignment horizontal="center"/>
      <protection hidden="1"/>
    </xf>
    <xf numFmtId="0" fontId="34" fillId="8" borderId="0" xfId="0" applyFont="1" applyFill="1" applyAlignment="1" applyProtection="1">
      <alignment horizontal="center"/>
      <protection hidden="1"/>
    </xf>
    <xf numFmtId="0" fontId="38" fillId="8" borderId="1" xfId="0" applyFont="1" applyFill="1" applyBorder="1" applyAlignment="1" applyProtection="1">
      <alignment horizontal="center"/>
      <protection hidden="1"/>
    </xf>
    <xf numFmtId="0" fontId="42" fillId="8" borderId="0" xfId="0" applyFont="1" applyFill="1" applyAlignment="1" applyProtection="1">
      <alignment horizontal="center"/>
      <protection hidden="1"/>
    </xf>
  </cellXfs>
  <cellStyles count="4">
    <cellStyle name="Comma" xfId="1" builtinId="3"/>
    <cellStyle name="Normal" xfId="0" builtinId="0"/>
    <cellStyle name="Normal 2" xfId="2"/>
    <cellStyle name="Percent" xfId="3" builtinId="5"/>
  </cellStyles>
  <dxfs count="1">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attachedToolbars" Target="attachedToolbars.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13</xdr:row>
          <xdr:rowOff>9525</xdr:rowOff>
        </xdr:from>
        <xdr:to>
          <xdr:col>3</xdr:col>
          <xdr:colOff>200025</xdr:colOff>
          <xdr:row>14</xdr:row>
          <xdr:rowOff>57150</xdr:rowOff>
        </xdr:to>
        <xdr:sp macro="" textlink="">
          <xdr:nvSpPr>
            <xdr:cNvPr id="1037" name="Button 13" hidden="1">
              <a:extLst>
                <a:ext uri="{63B3BB69-23CF-44E3-9099-C40C66FF867C}">
                  <a14:compatExt spid="_x0000_s103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Calculate Rental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19050</xdr:colOff>
          <xdr:row>14</xdr:row>
          <xdr:rowOff>85725</xdr:rowOff>
        </xdr:from>
        <xdr:to>
          <xdr:col>3</xdr:col>
          <xdr:colOff>200025</xdr:colOff>
          <xdr:row>15</xdr:row>
          <xdr:rowOff>95250</xdr:rowOff>
        </xdr:to>
        <xdr:sp macro="" textlink="">
          <xdr:nvSpPr>
            <xdr:cNvPr id="1038" name="Button 14" hidden="1">
              <a:extLst>
                <a:ext uri="{63B3BB69-23CF-44E3-9099-C40C66FF867C}">
                  <a14:compatExt spid="_x0000_s1038"/>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Remove errors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571500</xdr:colOff>
          <xdr:row>25</xdr:row>
          <xdr:rowOff>85725</xdr:rowOff>
        </xdr:from>
        <xdr:to>
          <xdr:col>2</xdr:col>
          <xdr:colOff>885825</xdr:colOff>
          <xdr:row>27</xdr:row>
          <xdr:rowOff>38100</xdr:rowOff>
        </xdr:to>
        <xdr:sp macro="" textlink="">
          <xdr:nvSpPr>
            <xdr:cNvPr id="3079" name="Button 7" hidden="1">
              <a:extLst>
                <a:ext uri="{63B3BB69-23CF-44E3-9099-C40C66FF867C}">
                  <a14:compatExt spid="_x0000_s30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change rental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1085850</xdr:colOff>
          <xdr:row>25</xdr:row>
          <xdr:rowOff>66675</xdr:rowOff>
        </xdr:from>
        <xdr:to>
          <xdr:col>4</xdr:col>
          <xdr:colOff>666750</xdr:colOff>
          <xdr:row>27</xdr:row>
          <xdr:rowOff>28575</xdr:rowOff>
        </xdr:to>
        <xdr:sp macro="" textlink="">
          <xdr:nvSpPr>
            <xdr:cNvPr id="3080" name="Button 8" hidden="1">
              <a:extLst>
                <a:ext uri="{63B3BB69-23CF-44E3-9099-C40C66FF867C}">
                  <a14:compatExt spid="_x0000_s3080"/>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Calculate Rental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742950</xdr:colOff>
          <xdr:row>25</xdr:row>
          <xdr:rowOff>66675</xdr:rowOff>
        </xdr:from>
        <xdr:to>
          <xdr:col>6</xdr:col>
          <xdr:colOff>514350</xdr:colOff>
          <xdr:row>27</xdr:row>
          <xdr:rowOff>38100</xdr:rowOff>
        </xdr:to>
        <xdr:sp macro="" textlink="">
          <xdr:nvSpPr>
            <xdr:cNvPr id="3081" name="Button 9" hidden="1">
              <a:extLst>
                <a:ext uri="{63B3BB69-23CF-44E3-9099-C40C66FF867C}">
                  <a14:compatExt spid="_x0000_s3081"/>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Remove errors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104775</xdr:colOff>
          <xdr:row>5</xdr:row>
          <xdr:rowOff>104775</xdr:rowOff>
        </xdr:from>
        <xdr:to>
          <xdr:col>17</xdr:col>
          <xdr:colOff>180975</xdr:colOff>
          <xdr:row>6</xdr:row>
          <xdr:rowOff>152400</xdr:rowOff>
        </xdr:to>
        <xdr:sp macro="" textlink="">
          <xdr:nvSpPr>
            <xdr:cNvPr id="4129" name="Button 33" hidden="1">
              <a:extLst>
                <a:ext uri="{63B3BB69-23CF-44E3-9099-C40C66FF867C}">
                  <a14:compatExt spid="_x0000_s41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One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104775</xdr:colOff>
          <xdr:row>6</xdr:row>
          <xdr:rowOff>171450</xdr:rowOff>
        </xdr:from>
        <xdr:to>
          <xdr:col>17</xdr:col>
          <xdr:colOff>180975</xdr:colOff>
          <xdr:row>7</xdr:row>
          <xdr:rowOff>219075</xdr:rowOff>
        </xdr:to>
        <xdr:sp macro="" textlink="">
          <xdr:nvSpPr>
            <xdr:cNvPr id="4130" name="Button 34" hidden="1">
              <a:extLst>
                <a:ext uri="{63B3BB69-23CF-44E3-9099-C40C66FF867C}">
                  <a14:compatExt spid="_x0000_s41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Two Years</a:t>
              </a:r>
            </a:p>
            <a:p>
              <a:pPr algn="ctr" rtl="0">
                <a:defRPr sz="1000"/>
              </a:pPr>
              <a:endParaRPr lang="en-US" sz="1400" b="0" i="0" u="none" strike="noStrike" baseline="0">
                <a:solidFill>
                  <a:srgbClr val="FF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8</xdr:row>
          <xdr:rowOff>9525</xdr:rowOff>
        </xdr:from>
        <xdr:to>
          <xdr:col>17</xdr:col>
          <xdr:colOff>190500</xdr:colOff>
          <xdr:row>9</xdr:row>
          <xdr:rowOff>57150</xdr:rowOff>
        </xdr:to>
        <xdr:sp macro="" textlink="">
          <xdr:nvSpPr>
            <xdr:cNvPr id="4131" name="Button 35" hidden="1">
              <a:extLst>
                <a:ext uri="{63B3BB69-23CF-44E3-9099-C40C66FF867C}">
                  <a14:compatExt spid="_x0000_s41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Three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9</xdr:row>
          <xdr:rowOff>114300</xdr:rowOff>
        </xdr:from>
        <xdr:to>
          <xdr:col>17</xdr:col>
          <xdr:colOff>200025</xdr:colOff>
          <xdr:row>10</xdr:row>
          <xdr:rowOff>161925</xdr:rowOff>
        </xdr:to>
        <xdr:sp macro="" textlink="">
          <xdr:nvSpPr>
            <xdr:cNvPr id="4132" name="Button 36" hidden="1">
              <a:extLst>
                <a:ext uri="{63B3BB69-23CF-44E3-9099-C40C66FF867C}">
                  <a14:compatExt spid="_x0000_s4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Four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10</xdr:row>
          <xdr:rowOff>180975</xdr:rowOff>
        </xdr:from>
        <xdr:to>
          <xdr:col>17</xdr:col>
          <xdr:colOff>209550</xdr:colOff>
          <xdr:row>12</xdr:row>
          <xdr:rowOff>0</xdr:rowOff>
        </xdr:to>
        <xdr:sp macro="" textlink="">
          <xdr:nvSpPr>
            <xdr:cNvPr id="4133" name="Button 37" hidden="1">
              <a:extLst>
                <a:ext uri="{63B3BB69-23CF-44E3-9099-C40C66FF867C}">
                  <a14:compatExt spid="_x0000_s41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Five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xdr:row>
          <xdr:rowOff>28575</xdr:rowOff>
        </xdr:from>
        <xdr:to>
          <xdr:col>17</xdr:col>
          <xdr:colOff>209550</xdr:colOff>
          <xdr:row>13</xdr:row>
          <xdr:rowOff>142875</xdr:rowOff>
        </xdr:to>
        <xdr:sp macro="" textlink="">
          <xdr:nvSpPr>
            <xdr:cNvPr id="4134" name="Button 38" hidden="1">
              <a:extLst>
                <a:ext uri="{63B3BB69-23CF-44E3-9099-C40C66FF867C}">
                  <a14:compatExt spid="_x0000_s41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Six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14</xdr:row>
          <xdr:rowOff>0</xdr:rowOff>
        </xdr:from>
        <xdr:to>
          <xdr:col>17</xdr:col>
          <xdr:colOff>209550</xdr:colOff>
          <xdr:row>15</xdr:row>
          <xdr:rowOff>114300</xdr:rowOff>
        </xdr:to>
        <xdr:sp macro="" textlink="">
          <xdr:nvSpPr>
            <xdr:cNvPr id="4135" name="Button 39" hidden="1">
              <a:extLst>
                <a:ext uri="{63B3BB69-23CF-44E3-9099-C40C66FF867C}">
                  <a14:compatExt spid="_x0000_s41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Seven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104775</xdr:colOff>
          <xdr:row>20</xdr:row>
          <xdr:rowOff>0</xdr:rowOff>
        </xdr:from>
        <xdr:to>
          <xdr:col>17</xdr:col>
          <xdr:colOff>180975</xdr:colOff>
          <xdr:row>21</xdr:row>
          <xdr:rowOff>123825</xdr:rowOff>
        </xdr:to>
        <xdr:sp macro="" textlink="">
          <xdr:nvSpPr>
            <xdr:cNvPr id="4136" name="Button 40" hidden="1">
              <a:extLst>
                <a:ext uri="{63B3BB69-23CF-44E3-9099-C40C66FF867C}">
                  <a14:compatExt spid="_x0000_s41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Ten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447675</xdr:colOff>
          <xdr:row>9</xdr:row>
          <xdr:rowOff>114300</xdr:rowOff>
        </xdr:from>
        <xdr:to>
          <xdr:col>17</xdr:col>
          <xdr:colOff>1743075</xdr:colOff>
          <xdr:row>10</xdr:row>
          <xdr:rowOff>142875</xdr:rowOff>
        </xdr:to>
        <xdr:sp macro="" textlink="">
          <xdr:nvSpPr>
            <xdr:cNvPr id="4137" name="Button 41" hidden="1">
              <a:extLst>
                <a:ext uri="{63B3BB69-23CF-44E3-9099-C40C66FF867C}">
                  <a14:compatExt spid="_x0000_s41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14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438150</xdr:colOff>
          <xdr:row>8</xdr:row>
          <xdr:rowOff>95250</xdr:rowOff>
        </xdr:from>
        <xdr:to>
          <xdr:col>17</xdr:col>
          <xdr:colOff>1733550</xdr:colOff>
          <xdr:row>9</xdr:row>
          <xdr:rowOff>76200</xdr:rowOff>
        </xdr:to>
        <xdr:sp macro="" textlink="">
          <xdr:nvSpPr>
            <xdr:cNvPr id="4138" name="Button 42" hidden="1">
              <a:extLst>
                <a:ext uri="{63B3BB69-23CF-44E3-9099-C40C66FF867C}">
                  <a14:compatExt spid="_x0000_s41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13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457200</xdr:colOff>
          <xdr:row>10</xdr:row>
          <xdr:rowOff>180975</xdr:rowOff>
        </xdr:from>
        <xdr:to>
          <xdr:col>17</xdr:col>
          <xdr:colOff>1752600</xdr:colOff>
          <xdr:row>12</xdr:row>
          <xdr:rowOff>0</xdr:rowOff>
        </xdr:to>
        <xdr:sp macro="" textlink="">
          <xdr:nvSpPr>
            <xdr:cNvPr id="4139" name="Button 43" hidden="1">
              <a:extLst>
                <a:ext uri="{63B3BB69-23CF-44E3-9099-C40C66FF867C}">
                  <a14:compatExt spid="_x0000_s41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15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457200</xdr:colOff>
          <xdr:row>12</xdr:row>
          <xdr:rowOff>19050</xdr:rowOff>
        </xdr:from>
        <xdr:to>
          <xdr:col>17</xdr:col>
          <xdr:colOff>1752600</xdr:colOff>
          <xdr:row>13</xdr:row>
          <xdr:rowOff>133350</xdr:rowOff>
        </xdr:to>
        <xdr:sp macro="" textlink="">
          <xdr:nvSpPr>
            <xdr:cNvPr id="4140" name="Button 44" hidden="1">
              <a:extLst>
                <a:ext uri="{63B3BB69-23CF-44E3-9099-C40C66FF867C}">
                  <a14:compatExt spid="_x0000_s41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16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466725</xdr:colOff>
          <xdr:row>14</xdr:row>
          <xdr:rowOff>0</xdr:rowOff>
        </xdr:from>
        <xdr:to>
          <xdr:col>17</xdr:col>
          <xdr:colOff>1762125</xdr:colOff>
          <xdr:row>15</xdr:row>
          <xdr:rowOff>114300</xdr:rowOff>
        </xdr:to>
        <xdr:sp macro="" textlink="">
          <xdr:nvSpPr>
            <xdr:cNvPr id="4141" name="Button 45" hidden="1">
              <a:extLst>
                <a:ext uri="{63B3BB69-23CF-44E3-9099-C40C66FF867C}">
                  <a14:compatExt spid="_x0000_s41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17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466725</xdr:colOff>
          <xdr:row>15</xdr:row>
          <xdr:rowOff>152400</xdr:rowOff>
        </xdr:from>
        <xdr:to>
          <xdr:col>17</xdr:col>
          <xdr:colOff>1762125</xdr:colOff>
          <xdr:row>17</xdr:row>
          <xdr:rowOff>104775</xdr:rowOff>
        </xdr:to>
        <xdr:sp macro="" textlink="">
          <xdr:nvSpPr>
            <xdr:cNvPr id="4142" name="Button 46" hidden="1">
              <a:extLst>
                <a:ext uri="{63B3BB69-23CF-44E3-9099-C40C66FF867C}">
                  <a14:compatExt spid="_x0000_s41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18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476250</xdr:colOff>
          <xdr:row>18</xdr:row>
          <xdr:rowOff>9525</xdr:rowOff>
        </xdr:from>
        <xdr:to>
          <xdr:col>17</xdr:col>
          <xdr:colOff>1771650</xdr:colOff>
          <xdr:row>19</xdr:row>
          <xdr:rowOff>123825</xdr:rowOff>
        </xdr:to>
        <xdr:sp macro="" textlink="">
          <xdr:nvSpPr>
            <xdr:cNvPr id="4143" name="Button 47" hidden="1">
              <a:extLst>
                <a:ext uri="{63B3BB69-23CF-44E3-9099-C40C66FF867C}">
                  <a14:compatExt spid="_x0000_s41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19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485775</xdr:colOff>
          <xdr:row>20</xdr:row>
          <xdr:rowOff>47625</xdr:rowOff>
        </xdr:from>
        <xdr:to>
          <xdr:col>17</xdr:col>
          <xdr:colOff>1781175</xdr:colOff>
          <xdr:row>22</xdr:row>
          <xdr:rowOff>0</xdr:rowOff>
        </xdr:to>
        <xdr:sp macro="" textlink="">
          <xdr:nvSpPr>
            <xdr:cNvPr id="4144" name="Button 48" hidden="1">
              <a:extLst>
                <a:ext uri="{63B3BB69-23CF-44E3-9099-C40C66FF867C}">
                  <a14:compatExt spid="_x0000_s41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20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428625</xdr:colOff>
          <xdr:row>5</xdr:row>
          <xdr:rowOff>152400</xdr:rowOff>
        </xdr:from>
        <xdr:to>
          <xdr:col>17</xdr:col>
          <xdr:colOff>1724025</xdr:colOff>
          <xdr:row>6</xdr:row>
          <xdr:rowOff>200025</xdr:rowOff>
        </xdr:to>
        <xdr:sp macro="" textlink="">
          <xdr:nvSpPr>
            <xdr:cNvPr id="4145" name="Button 49" hidden="1">
              <a:extLst>
                <a:ext uri="{63B3BB69-23CF-44E3-9099-C40C66FF867C}">
                  <a14:compatExt spid="_x0000_s41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11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428625</xdr:colOff>
          <xdr:row>7</xdr:row>
          <xdr:rowOff>19050</xdr:rowOff>
        </xdr:from>
        <xdr:to>
          <xdr:col>17</xdr:col>
          <xdr:colOff>1724025</xdr:colOff>
          <xdr:row>8</xdr:row>
          <xdr:rowOff>66675</xdr:rowOff>
        </xdr:to>
        <xdr:sp macro="" textlink="">
          <xdr:nvSpPr>
            <xdr:cNvPr id="4146" name="Button 50" hidden="1">
              <a:extLst>
                <a:ext uri="{63B3BB69-23CF-44E3-9099-C40C66FF867C}">
                  <a14:compatExt spid="_x0000_s41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12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15</xdr:row>
          <xdr:rowOff>152400</xdr:rowOff>
        </xdr:from>
        <xdr:to>
          <xdr:col>17</xdr:col>
          <xdr:colOff>209550</xdr:colOff>
          <xdr:row>17</xdr:row>
          <xdr:rowOff>104775</xdr:rowOff>
        </xdr:to>
        <xdr:sp macro="" textlink="">
          <xdr:nvSpPr>
            <xdr:cNvPr id="4147" name="Button 51" hidden="1">
              <a:extLst>
                <a:ext uri="{63B3BB69-23CF-44E3-9099-C40C66FF867C}">
                  <a14:compatExt spid="_x0000_s41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eightYears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17</xdr:row>
          <xdr:rowOff>142875</xdr:rowOff>
        </xdr:from>
        <xdr:to>
          <xdr:col>17</xdr:col>
          <xdr:colOff>209550</xdr:colOff>
          <xdr:row>19</xdr:row>
          <xdr:rowOff>95250</xdr:rowOff>
        </xdr:to>
        <xdr:sp macro="" textlink="">
          <xdr:nvSpPr>
            <xdr:cNvPr id="4148" name="Button 52" hidden="1">
              <a:extLst>
                <a:ext uri="{63B3BB69-23CF-44E3-9099-C40C66FF867C}">
                  <a14:compatExt spid="_x0000_s4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Nine Years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276225</xdr:colOff>
          <xdr:row>4</xdr:row>
          <xdr:rowOff>171450</xdr:rowOff>
        </xdr:from>
        <xdr:to>
          <xdr:col>6</xdr:col>
          <xdr:colOff>352425</xdr:colOff>
          <xdr:row>6</xdr:row>
          <xdr:rowOff>47625</xdr:rowOff>
        </xdr:to>
        <xdr:sp macro="" textlink="">
          <xdr:nvSpPr>
            <xdr:cNvPr id="5201" name="Button 81" hidden="1">
              <a:extLst>
                <a:ext uri="{63B3BB69-23CF-44E3-9099-C40C66FF867C}">
                  <a14:compatExt spid="_x0000_s5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One Year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276225</xdr:colOff>
          <xdr:row>6</xdr:row>
          <xdr:rowOff>66675</xdr:rowOff>
        </xdr:from>
        <xdr:to>
          <xdr:col>6</xdr:col>
          <xdr:colOff>352425</xdr:colOff>
          <xdr:row>7</xdr:row>
          <xdr:rowOff>142875</xdr:rowOff>
        </xdr:to>
        <xdr:sp macro="" textlink="">
          <xdr:nvSpPr>
            <xdr:cNvPr id="5202" name="Button 82" hidden="1">
              <a:extLst>
                <a:ext uri="{63B3BB69-23CF-44E3-9099-C40C66FF867C}">
                  <a14:compatExt spid="_x0000_s52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Two Years</a:t>
              </a:r>
            </a:p>
            <a:p>
              <a:pPr algn="ctr" rtl="0">
                <a:defRPr sz="1000"/>
              </a:pPr>
              <a:endParaRPr lang="en-US" sz="1400" b="0" i="0" u="none" strike="noStrike" baseline="0">
                <a:solidFill>
                  <a:srgbClr val="FF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295275</xdr:colOff>
          <xdr:row>7</xdr:row>
          <xdr:rowOff>161925</xdr:rowOff>
        </xdr:from>
        <xdr:to>
          <xdr:col>6</xdr:col>
          <xdr:colOff>361950</xdr:colOff>
          <xdr:row>9</xdr:row>
          <xdr:rowOff>38100</xdr:rowOff>
        </xdr:to>
        <xdr:sp macro="" textlink="">
          <xdr:nvSpPr>
            <xdr:cNvPr id="5203" name="Button 83" hidden="1">
              <a:extLst>
                <a:ext uri="{63B3BB69-23CF-44E3-9099-C40C66FF867C}">
                  <a14:compatExt spid="_x0000_s52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Three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295275</xdr:colOff>
          <xdr:row>9</xdr:row>
          <xdr:rowOff>95250</xdr:rowOff>
        </xdr:from>
        <xdr:to>
          <xdr:col>6</xdr:col>
          <xdr:colOff>371475</xdr:colOff>
          <xdr:row>10</xdr:row>
          <xdr:rowOff>171450</xdr:rowOff>
        </xdr:to>
        <xdr:sp macro="" textlink="">
          <xdr:nvSpPr>
            <xdr:cNvPr id="5204" name="Button 84" hidden="1">
              <a:extLst>
                <a:ext uri="{63B3BB69-23CF-44E3-9099-C40C66FF867C}">
                  <a14:compatExt spid="_x0000_s52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Four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10</xdr:row>
          <xdr:rowOff>190500</xdr:rowOff>
        </xdr:from>
        <xdr:to>
          <xdr:col>6</xdr:col>
          <xdr:colOff>381000</xdr:colOff>
          <xdr:row>12</xdr:row>
          <xdr:rowOff>66675</xdr:rowOff>
        </xdr:to>
        <xdr:sp macro="" textlink="">
          <xdr:nvSpPr>
            <xdr:cNvPr id="5205" name="Button 85" hidden="1">
              <a:extLst>
                <a:ext uri="{63B3BB69-23CF-44E3-9099-C40C66FF867C}">
                  <a14:compatExt spid="_x0000_s52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Five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12</xdr:row>
          <xdr:rowOff>95250</xdr:rowOff>
        </xdr:from>
        <xdr:to>
          <xdr:col>6</xdr:col>
          <xdr:colOff>381000</xdr:colOff>
          <xdr:row>13</xdr:row>
          <xdr:rowOff>171450</xdr:rowOff>
        </xdr:to>
        <xdr:sp macro="" textlink="">
          <xdr:nvSpPr>
            <xdr:cNvPr id="5206" name="Button 86" hidden="1">
              <a:extLst>
                <a:ext uri="{63B3BB69-23CF-44E3-9099-C40C66FF867C}">
                  <a14:compatExt spid="_x0000_s52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Six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13</xdr:row>
          <xdr:rowOff>190500</xdr:rowOff>
        </xdr:from>
        <xdr:to>
          <xdr:col>6</xdr:col>
          <xdr:colOff>381000</xdr:colOff>
          <xdr:row>15</xdr:row>
          <xdr:rowOff>104775</xdr:rowOff>
        </xdr:to>
        <xdr:sp macro="" textlink="">
          <xdr:nvSpPr>
            <xdr:cNvPr id="5207" name="Button 87" hidden="1">
              <a:extLst>
                <a:ext uri="{63B3BB69-23CF-44E3-9099-C40C66FF867C}">
                  <a14:compatExt spid="_x0000_s52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Seven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276225</xdr:colOff>
          <xdr:row>19</xdr:row>
          <xdr:rowOff>152400</xdr:rowOff>
        </xdr:from>
        <xdr:to>
          <xdr:col>6</xdr:col>
          <xdr:colOff>352425</xdr:colOff>
          <xdr:row>21</xdr:row>
          <xdr:rowOff>114300</xdr:rowOff>
        </xdr:to>
        <xdr:sp macro="" textlink="">
          <xdr:nvSpPr>
            <xdr:cNvPr id="5208" name="Button 88" hidden="1">
              <a:extLst>
                <a:ext uri="{63B3BB69-23CF-44E3-9099-C40C66FF867C}">
                  <a14:compatExt spid="_x0000_s52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Ten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619125</xdr:colOff>
          <xdr:row>9</xdr:row>
          <xdr:rowOff>95250</xdr:rowOff>
        </xdr:from>
        <xdr:to>
          <xdr:col>7</xdr:col>
          <xdr:colOff>228600</xdr:colOff>
          <xdr:row>10</xdr:row>
          <xdr:rowOff>152400</xdr:rowOff>
        </xdr:to>
        <xdr:sp macro="" textlink="">
          <xdr:nvSpPr>
            <xdr:cNvPr id="5209" name="Button 89" hidden="1">
              <a:extLst>
                <a:ext uri="{63B3BB69-23CF-44E3-9099-C40C66FF867C}">
                  <a14:compatExt spid="_x0000_s52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14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609600</xdr:colOff>
          <xdr:row>8</xdr:row>
          <xdr:rowOff>47625</xdr:rowOff>
        </xdr:from>
        <xdr:to>
          <xdr:col>7</xdr:col>
          <xdr:colOff>219075</xdr:colOff>
          <xdr:row>9</xdr:row>
          <xdr:rowOff>57150</xdr:rowOff>
        </xdr:to>
        <xdr:sp macro="" textlink="">
          <xdr:nvSpPr>
            <xdr:cNvPr id="5210" name="Button 90" hidden="1">
              <a:extLst>
                <a:ext uri="{63B3BB69-23CF-44E3-9099-C40C66FF867C}">
                  <a14:compatExt spid="_x0000_s52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13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628650</xdr:colOff>
          <xdr:row>10</xdr:row>
          <xdr:rowOff>190500</xdr:rowOff>
        </xdr:from>
        <xdr:to>
          <xdr:col>7</xdr:col>
          <xdr:colOff>238125</xdr:colOff>
          <xdr:row>12</xdr:row>
          <xdr:rowOff>66675</xdr:rowOff>
        </xdr:to>
        <xdr:sp macro="" textlink="">
          <xdr:nvSpPr>
            <xdr:cNvPr id="5211" name="Button 91" hidden="1">
              <a:extLst>
                <a:ext uri="{63B3BB69-23CF-44E3-9099-C40C66FF867C}">
                  <a14:compatExt spid="_x0000_s52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15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628650</xdr:colOff>
          <xdr:row>12</xdr:row>
          <xdr:rowOff>85725</xdr:rowOff>
        </xdr:from>
        <xdr:to>
          <xdr:col>7</xdr:col>
          <xdr:colOff>238125</xdr:colOff>
          <xdr:row>13</xdr:row>
          <xdr:rowOff>161925</xdr:rowOff>
        </xdr:to>
        <xdr:sp macro="" textlink="">
          <xdr:nvSpPr>
            <xdr:cNvPr id="5212" name="Button 92" hidden="1">
              <a:extLst>
                <a:ext uri="{63B3BB69-23CF-44E3-9099-C40C66FF867C}">
                  <a14:compatExt spid="_x0000_s52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16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638175</xdr:colOff>
          <xdr:row>13</xdr:row>
          <xdr:rowOff>190500</xdr:rowOff>
        </xdr:from>
        <xdr:to>
          <xdr:col>7</xdr:col>
          <xdr:colOff>247650</xdr:colOff>
          <xdr:row>15</xdr:row>
          <xdr:rowOff>104775</xdr:rowOff>
        </xdr:to>
        <xdr:sp macro="" textlink="">
          <xdr:nvSpPr>
            <xdr:cNvPr id="5213" name="Button 93" hidden="1">
              <a:extLst>
                <a:ext uri="{63B3BB69-23CF-44E3-9099-C40C66FF867C}">
                  <a14:compatExt spid="_x0000_s52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17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638175</xdr:colOff>
          <xdr:row>15</xdr:row>
          <xdr:rowOff>142875</xdr:rowOff>
        </xdr:from>
        <xdr:to>
          <xdr:col>7</xdr:col>
          <xdr:colOff>247650</xdr:colOff>
          <xdr:row>17</xdr:row>
          <xdr:rowOff>95250</xdr:rowOff>
        </xdr:to>
        <xdr:sp macro="" textlink="">
          <xdr:nvSpPr>
            <xdr:cNvPr id="5214" name="Button 94" hidden="1">
              <a:extLst>
                <a:ext uri="{63B3BB69-23CF-44E3-9099-C40C66FF867C}">
                  <a14:compatExt spid="_x0000_s52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18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647700</xdr:colOff>
          <xdr:row>18</xdr:row>
          <xdr:rowOff>0</xdr:rowOff>
        </xdr:from>
        <xdr:to>
          <xdr:col>7</xdr:col>
          <xdr:colOff>257175</xdr:colOff>
          <xdr:row>19</xdr:row>
          <xdr:rowOff>114300</xdr:rowOff>
        </xdr:to>
        <xdr:sp macro="" textlink="">
          <xdr:nvSpPr>
            <xdr:cNvPr id="5215" name="Button 95" hidden="1">
              <a:extLst>
                <a:ext uri="{63B3BB69-23CF-44E3-9099-C40C66FF867C}">
                  <a14:compatExt spid="_x0000_s52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19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657225</xdr:colOff>
          <xdr:row>20</xdr:row>
          <xdr:rowOff>38100</xdr:rowOff>
        </xdr:from>
        <xdr:to>
          <xdr:col>7</xdr:col>
          <xdr:colOff>266700</xdr:colOff>
          <xdr:row>21</xdr:row>
          <xdr:rowOff>152400</xdr:rowOff>
        </xdr:to>
        <xdr:sp macro="" textlink="">
          <xdr:nvSpPr>
            <xdr:cNvPr id="5216" name="Button 96" hidden="1">
              <a:extLst>
                <a:ext uri="{63B3BB69-23CF-44E3-9099-C40C66FF867C}">
                  <a14:compatExt spid="_x0000_s52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20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600075</xdr:colOff>
          <xdr:row>5</xdr:row>
          <xdr:rowOff>19050</xdr:rowOff>
        </xdr:from>
        <xdr:to>
          <xdr:col>7</xdr:col>
          <xdr:colOff>209550</xdr:colOff>
          <xdr:row>6</xdr:row>
          <xdr:rowOff>95250</xdr:rowOff>
        </xdr:to>
        <xdr:sp macro="" textlink="">
          <xdr:nvSpPr>
            <xdr:cNvPr id="5217" name="Button 97" hidden="1">
              <a:extLst>
                <a:ext uri="{63B3BB69-23CF-44E3-9099-C40C66FF867C}">
                  <a14:compatExt spid="_x0000_s52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11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600075</xdr:colOff>
          <xdr:row>6</xdr:row>
          <xdr:rowOff>142875</xdr:rowOff>
        </xdr:from>
        <xdr:to>
          <xdr:col>7</xdr:col>
          <xdr:colOff>209550</xdr:colOff>
          <xdr:row>8</xdr:row>
          <xdr:rowOff>19050</xdr:rowOff>
        </xdr:to>
        <xdr:sp macro="" textlink="">
          <xdr:nvSpPr>
            <xdr:cNvPr id="5218" name="Button 98" hidden="1">
              <a:extLst>
                <a:ext uri="{63B3BB69-23CF-44E3-9099-C40C66FF867C}">
                  <a14:compatExt spid="_x0000_s52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12 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15</xdr:row>
          <xdr:rowOff>142875</xdr:rowOff>
        </xdr:from>
        <xdr:to>
          <xdr:col>6</xdr:col>
          <xdr:colOff>381000</xdr:colOff>
          <xdr:row>17</xdr:row>
          <xdr:rowOff>95250</xdr:rowOff>
        </xdr:to>
        <xdr:sp macro="" textlink="">
          <xdr:nvSpPr>
            <xdr:cNvPr id="5219" name="Button 99" hidden="1">
              <a:extLst>
                <a:ext uri="{63B3BB69-23CF-44E3-9099-C40C66FF867C}">
                  <a14:compatExt spid="_x0000_s52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eightYears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304800</xdr:colOff>
          <xdr:row>17</xdr:row>
          <xdr:rowOff>133350</xdr:rowOff>
        </xdr:from>
        <xdr:to>
          <xdr:col>6</xdr:col>
          <xdr:colOff>381000</xdr:colOff>
          <xdr:row>19</xdr:row>
          <xdr:rowOff>85725</xdr:rowOff>
        </xdr:to>
        <xdr:sp macro="" textlink="">
          <xdr:nvSpPr>
            <xdr:cNvPr id="5220" name="Button 100" hidden="1">
              <a:extLst>
                <a:ext uri="{63B3BB69-23CF-44E3-9099-C40C66FF867C}">
                  <a14:compatExt spid="_x0000_s52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Nine Years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152400</xdr:colOff>
          <xdr:row>27</xdr:row>
          <xdr:rowOff>142875</xdr:rowOff>
        </xdr:from>
        <xdr:to>
          <xdr:col>5</xdr:col>
          <xdr:colOff>0</xdr:colOff>
          <xdr:row>29</xdr:row>
          <xdr:rowOff>104775</xdr:rowOff>
        </xdr:to>
        <xdr:sp macro="" textlink="">
          <xdr:nvSpPr>
            <xdr:cNvPr id="6146" name="Button 2" hidden="1">
              <a:extLst>
                <a:ext uri="{63B3BB69-23CF-44E3-9099-C40C66FF867C}">
                  <a14:compatExt spid="_x0000_s6146"/>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Calculate Rental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76200</xdr:colOff>
          <xdr:row>27</xdr:row>
          <xdr:rowOff>142875</xdr:rowOff>
        </xdr:from>
        <xdr:to>
          <xdr:col>7</xdr:col>
          <xdr:colOff>47625</xdr:colOff>
          <xdr:row>29</xdr:row>
          <xdr:rowOff>114300</xdr:rowOff>
        </xdr:to>
        <xdr:sp macro="" textlink="">
          <xdr:nvSpPr>
            <xdr:cNvPr id="6147" name="Button 3" hidden="1">
              <a:extLst>
                <a:ext uri="{63B3BB69-23CF-44E3-9099-C40C66FF867C}">
                  <a14:compatExt spid="_x0000_s614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600" b="0" i="0" u="none" strike="noStrike" baseline="0">
                  <a:solidFill>
                    <a:srgbClr val="FF0000"/>
                  </a:solidFill>
                  <a:latin typeface="Arial"/>
                  <a:cs typeface="Arial"/>
                </a:rPr>
                <a:t>Remove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1219200</xdr:colOff>
          <xdr:row>28</xdr:row>
          <xdr:rowOff>0</xdr:rowOff>
        </xdr:from>
        <xdr:to>
          <xdr:col>2</xdr:col>
          <xdr:colOff>942975</xdr:colOff>
          <xdr:row>29</xdr:row>
          <xdr:rowOff>114300</xdr:rowOff>
        </xdr:to>
        <xdr:sp macro="" textlink="">
          <xdr:nvSpPr>
            <xdr:cNvPr id="6148" name="Button 4" hidden="1">
              <a:extLst>
                <a:ext uri="{63B3BB69-23CF-44E3-9099-C40C66FF867C}">
                  <a14:compatExt spid="_x0000_s6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0" i="0" u="none" strike="noStrike" baseline="0">
                  <a:solidFill>
                    <a:srgbClr val="FF0000"/>
                  </a:solidFill>
                  <a:latin typeface="Arial"/>
                  <a:cs typeface="Arial"/>
                </a:rPr>
                <a:t>Change Rental</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3" Type="http://schemas.openxmlformats.org/officeDocument/2006/relationships/vmlDrawing" Target="../drawings/vmlDrawing3.vml"/><Relationship Id="rId21" Type="http://schemas.openxmlformats.org/officeDocument/2006/relationships/ctrlProp" Target="../ctrlProps/ctrlProp23.x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 Type="http://schemas.openxmlformats.org/officeDocument/2006/relationships/drawing" Target="../drawings/drawing3.xml"/><Relationship Id="rId16" Type="http://schemas.openxmlformats.org/officeDocument/2006/relationships/ctrlProp" Target="../ctrlProps/ctrlProp18.xml"/><Relationship Id="rId20" Type="http://schemas.openxmlformats.org/officeDocument/2006/relationships/ctrlProp" Target="../ctrlProps/ctrlProp22.xml"/><Relationship Id="rId1" Type="http://schemas.openxmlformats.org/officeDocument/2006/relationships/printerSettings" Target="../printerSettings/printerSettings4.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10" Type="http://schemas.openxmlformats.org/officeDocument/2006/relationships/ctrlProp" Target="../ctrlProps/ctrlProp12.xml"/><Relationship Id="rId19" Type="http://schemas.openxmlformats.org/officeDocument/2006/relationships/ctrlProp" Target="../ctrlProps/ctrlProp21.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3" Type="http://schemas.openxmlformats.org/officeDocument/2006/relationships/vmlDrawing" Target="../drawings/vmlDrawing4.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 Type="http://schemas.openxmlformats.org/officeDocument/2006/relationships/drawing" Target="../drawings/drawing4.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6.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topLeftCell="A26" workbookViewId="0">
      <selection activeCell="E62" sqref="E62"/>
    </sheetView>
  </sheetViews>
  <sheetFormatPr defaultRowHeight="12.75" x14ac:dyDescent="0.2"/>
  <cols>
    <col min="1" max="1" width="9.140625" style="165"/>
    <col min="2" max="2" width="10.140625" style="165" bestFit="1" customWidth="1"/>
    <col min="3" max="16384" width="9.140625" style="165"/>
  </cols>
  <sheetData>
    <row r="1" spans="1:4" x14ac:dyDescent="0.2">
      <c r="A1" s="165" t="s">
        <v>149</v>
      </c>
      <c r="B1" s="165" t="s">
        <v>150</v>
      </c>
      <c r="C1" s="165" t="s">
        <v>151</v>
      </c>
    </row>
    <row r="2" spans="1:4" x14ac:dyDescent="0.2">
      <c r="A2" s="165">
        <v>1</v>
      </c>
      <c r="B2" s="166">
        <v>39852</v>
      </c>
      <c r="C2" s="165" t="s">
        <v>148</v>
      </c>
    </row>
    <row r="3" spans="1:4" x14ac:dyDescent="0.2">
      <c r="A3" s="165">
        <f>A2+1</f>
        <v>2</v>
      </c>
      <c r="B3" s="166">
        <v>39852</v>
      </c>
      <c r="C3" s="165" t="s">
        <v>156</v>
      </c>
    </row>
    <row r="4" spans="1:4" x14ac:dyDescent="0.2">
      <c r="A4" s="165">
        <f>A3+1</f>
        <v>3</v>
      </c>
      <c r="B4" s="166">
        <v>39852</v>
      </c>
      <c r="C4" s="165" t="s">
        <v>152</v>
      </c>
    </row>
    <row r="5" spans="1:4" ht="18" x14ac:dyDescent="0.25">
      <c r="A5" s="165">
        <f t="shared" ref="A5:A53" si="0">A4+1</f>
        <v>4</v>
      </c>
      <c r="B5" s="166">
        <f>B4</f>
        <v>39852</v>
      </c>
      <c r="C5" s="167" t="s">
        <v>153</v>
      </c>
    </row>
    <row r="6" spans="1:4" ht="15" x14ac:dyDescent="0.2">
      <c r="A6" s="165">
        <f t="shared" si="0"/>
        <v>5</v>
      </c>
      <c r="B6" s="166">
        <f>B5</f>
        <v>39852</v>
      </c>
      <c r="C6" s="168" t="s">
        <v>154</v>
      </c>
    </row>
    <row r="7" spans="1:4" x14ac:dyDescent="0.2">
      <c r="A7" s="165">
        <f t="shared" si="0"/>
        <v>6</v>
      </c>
      <c r="B7" s="166">
        <f>B6</f>
        <v>39852</v>
      </c>
      <c r="C7" s="165" t="s">
        <v>155</v>
      </c>
    </row>
    <row r="8" spans="1:4" ht="18" x14ac:dyDescent="0.25">
      <c r="A8" s="165">
        <f t="shared" si="0"/>
        <v>7</v>
      </c>
      <c r="D8" s="169" t="s">
        <v>145</v>
      </c>
    </row>
    <row r="9" spans="1:4" ht="18" x14ac:dyDescent="0.25">
      <c r="A9" s="165">
        <f t="shared" si="0"/>
        <v>8</v>
      </c>
      <c r="D9" s="169" t="s">
        <v>143</v>
      </c>
    </row>
    <row r="10" spans="1:4" ht="18" x14ac:dyDescent="0.25">
      <c r="A10" s="165">
        <f t="shared" si="0"/>
        <v>9</v>
      </c>
      <c r="D10" s="169" t="s">
        <v>144</v>
      </c>
    </row>
    <row r="11" spans="1:4" ht="15" x14ac:dyDescent="0.2">
      <c r="A11" s="165">
        <f t="shared" si="0"/>
        <v>10</v>
      </c>
      <c r="D11" s="170" t="s">
        <v>146</v>
      </c>
    </row>
    <row r="12" spans="1:4" x14ac:dyDescent="0.2">
      <c r="A12" s="165">
        <f t="shared" si="0"/>
        <v>11</v>
      </c>
      <c r="D12" s="171" t="s">
        <v>147</v>
      </c>
    </row>
    <row r="13" spans="1:4" x14ac:dyDescent="0.2">
      <c r="A13" s="165">
        <f t="shared" si="0"/>
        <v>12</v>
      </c>
      <c r="B13" s="166">
        <v>39852</v>
      </c>
      <c r="C13" s="165" t="s">
        <v>158</v>
      </c>
    </row>
    <row r="14" spans="1:4" x14ac:dyDescent="0.2">
      <c r="A14" s="165">
        <f t="shared" si="0"/>
        <v>13</v>
      </c>
      <c r="B14" s="166">
        <v>39852</v>
      </c>
      <c r="C14" s="165" t="s">
        <v>157</v>
      </c>
    </row>
    <row r="15" spans="1:4" x14ac:dyDescent="0.2">
      <c r="A15" s="165">
        <f t="shared" si="0"/>
        <v>14</v>
      </c>
      <c r="B15" s="166">
        <v>39857</v>
      </c>
      <c r="C15" s="165" t="s">
        <v>159</v>
      </c>
    </row>
    <row r="16" spans="1:4" x14ac:dyDescent="0.2">
      <c r="A16" s="165">
        <f t="shared" si="0"/>
        <v>15</v>
      </c>
      <c r="B16" s="166">
        <v>39857</v>
      </c>
    </row>
    <row r="17" spans="1:3" x14ac:dyDescent="0.2">
      <c r="A17" s="165">
        <f t="shared" si="0"/>
        <v>16</v>
      </c>
    </row>
    <row r="18" spans="1:3" x14ac:dyDescent="0.2">
      <c r="A18" s="165">
        <f t="shared" si="0"/>
        <v>17</v>
      </c>
      <c r="C18" s="165" t="s">
        <v>164</v>
      </c>
    </row>
    <row r="19" spans="1:3" x14ac:dyDescent="0.2">
      <c r="A19" s="165">
        <f t="shared" si="0"/>
        <v>18</v>
      </c>
      <c r="C19" s="165" t="s">
        <v>165</v>
      </c>
    </row>
    <row r="20" spans="1:3" x14ac:dyDescent="0.2">
      <c r="A20" s="165">
        <f t="shared" si="0"/>
        <v>19</v>
      </c>
      <c r="C20" s="165" t="s">
        <v>166</v>
      </c>
    </row>
    <row r="21" spans="1:3" x14ac:dyDescent="0.2">
      <c r="A21" s="165">
        <f t="shared" si="0"/>
        <v>20</v>
      </c>
      <c r="C21" s="165" t="s">
        <v>167</v>
      </c>
    </row>
    <row r="22" spans="1:3" x14ac:dyDescent="0.2">
      <c r="A22" s="165">
        <f t="shared" si="0"/>
        <v>21</v>
      </c>
      <c r="C22" s="165" t="s">
        <v>169</v>
      </c>
    </row>
    <row r="23" spans="1:3" x14ac:dyDescent="0.2">
      <c r="A23" s="165">
        <f t="shared" si="0"/>
        <v>22</v>
      </c>
      <c r="C23" s="165" t="s">
        <v>170</v>
      </c>
    </row>
    <row r="24" spans="1:3" x14ac:dyDescent="0.2">
      <c r="A24" s="165">
        <f t="shared" si="0"/>
        <v>23</v>
      </c>
      <c r="C24" s="165" t="s">
        <v>168</v>
      </c>
    </row>
    <row r="25" spans="1:3" x14ac:dyDescent="0.2">
      <c r="A25" s="165">
        <f t="shared" si="0"/>
        <v>24</v>
      </c>
      <c r="C25" s="165" t="s">
        <v>171</v>
      </c>
    </row>
    <row r="26" spans="1:3" x14ac:dyDescent="0.2">
      <c r="A26" s="165">
        <f t="shared" si="0"/>
        <v>25</v>
      </c>
    </row>
    <row r="27" spans="1:3" x14ac:dyDescent="0.2">
      <c r="A27" s="165">
        <f t="shared" si="0"/>
        <v>26</v>
      </c>
    </row>
    <row r="28" spans="1:3" x14ac:dyDescent="0.2">
      <c r="A28" s="165">
        <f t="shared" si="0"/>
        <v>27</v>
      </c>
      <c r="B28" s="166">
        <v>39956</v>
      </c>
      <c r="C28" s="165" t="s">
        <v>168</v>
      </c>
    </row>
    <row r="29" spans="1:3" x14ac:dyDescent="0.2">
      <c r="A29" s="165">
        <f t="shared" si="0"/>
        <v>28</v>
      </c>
      <c r="C29" s="165" t="s">
        <v>165</v>
      </c>
    </row>
    <row r="30" spans="1:3" x14ac:dyDescent="0.2">
      <c r="A30" s="165">
        <f t="shared" si="0"/>
        <v>29</v>
      </c>
      <c r="C30" s="165" t="s">
        <v>180</v>
      </c>
    </row>
    <row r="31" spans="1:3" x14ac:dyDescent="0.2">
      <c r="A31" s="165">
        <f t="shared" si="0"/>
        <v>30</v>
      </c>
      <c r="B31" s="166">
        <v>39958</v>
      </c>
      <c r="C31" s="165" t="s">
        <v>179</v>
      </c>
    </row>
    <row r="32" spans="1:3" x14ac:dyDescent="0.2">
      <c r="A32" s="165">
        <f t="shared" si="0"/>
        <v>31</v>
      </c>
      <c r="B32" s="166">
        <v>39966</v>
      </c>
      <c r="C32" s="165" t="s">
        <v>194</v>
      </c>
    </row>
    <row r="33" spans="1:4" x14ac:dyDescent="0.2">
      <c r="A33" s="165">
        <f t="shared" si="0"/>
        <v>32</v>
      </c>
      <c r="B33" s="166">
        <v>40125</v>
      </c>
      <c r="C33" s="165" t="s">
        <v>198</v>
      </c>
    </row>
    <row r="34" spans="1:4" x14ac:dyDescent="0.2">
      <c r="A34" s="165">
        <f t="shared" si="0"/>
        <v>33</v>
      </c>
      <c r="C34" s="165" t="s">
        <v>197</v>
      </c>
    </row>
    <row r="35" spans="1:4" x14ac:dyDescent="0.2">
      <c r="B35" s="165" t="s">
        <v>218</v>
      </c>
    </row>
    <row r="36" spans="1:4" hidden="1" x14ac:dyDescent="0.2">
      <c r="A36" s="165">
        <f>A34+1</f>
        <v>34</v>
      </c>
      <c r="B36" s="166">
        <v>40246</v>
      </c>
      <c r="C36" s="165" t="s">
        <v>199</v>
      </c>
    </row>
    <row r="37" spans="1:4" hidden="1" x14ac:dyDescent="0.2">
      <c r="A37" s="165">
        <f t="shared" si="0"/>
        <v>35</v>
      </c>
    </row>
    <row r="38" spans="1:4" hidden="1" x14ac:dyDescent="0.2">
      <c r="A38" s="165">
        <f t="shared" si="0"/>
        <v>36</v>
      </c>
      <c r="C38" s="165" t="s">
        <v>200</v>
      </c>
      <c r="D38" s="165" t="s">
        <v>201</v>
      </c>
    </row>
    <row r="39" spans="1:4" hidden="1" x14ac:dyDescent="0.2">
      <c r="A39" s="165">
        <f t="shared" si="0"/>
        <v>37</v>
      </c>
      <c r="C39" s="165" t="s">
        <v>204</v>
      </c>
      <c r="D39" s="165" t="s">
        <v>202</v>
      </c>
    </row>
    <row r="40" spans="1:4" hidden="1" x14ac:dyDescent="0.2">
      <c r="A40" s="165">
        <f t="shared" si="0"/>
        <v>38</v>
      </c>
      <c r="C40" s="165" t="s">
        <v>205</v>
      </c>
      <c r="D40" s="165" t="s">
        <v>203</v>
      </c>
    </row>
    <row r="41" spans="1:4" hidden="1" x14ac:dyDescent="0.2">
      <c r="A41" s="165">
        <f t="shared" si="0"/>
        <v>39</v>
      </c>
      <c r="C41" s="165" t="s">
        <v>206</v>
      </c>
      <c r="D41" s="165" t="s">
        <v>207</v>
      </c>
    </row>
    <row r="42" spans="1:4" hidden="1" x14ac:dyDescent="0.2">
      <c r="A42" s="165">
        <f t="shared" si="0"/>
        <v>40</v>
      </c>
      <c r="C42" s="165" t="s">
        <v>208</v>
      </c>
      <c r="D42" s="165" t="s">
        <v>210</v>
      </c>
    </row>
    <row r="43" spans="1:4" hidden="1" x14ac:dyDescent="0.2">
      <c r="A43" s="165">
        <f t="shared" si="0"/>
        <v>41</v>
      </c>
      <c r="C43" s="165" t="s">
        <v>209</v>
      </c>
      <c r="D43" s="165" t="s">
        <v>211</v>
      </c>
    </row>
    <row r="44" spans="1:4" hidden="1" x14ac:dyDescent="0.2">
      <c r="C44" s="165" t="s">
        <v>212</v>
      </c>
      <c r="D44" s="165" t="s">
        <v>214</v>
      </c>
    </row>
    <row r="45" spans="1:4" hidden="1" x14ac:dyDescent="0.2">
      <c r="C45" s="165" t="s">
        <v>213</v>
      </c>
      <c r="D45" s="165" t="s">
        <v>215</v>
      </c>
    </row>
    <row r="46" spans="1:4" hidden="1" x14ac:dyDescent="0.2">
      <c r="A46" s="165">
        <f>A43+1</f>
        <v>42</v>
      </c>
    </row>
    <row r="47" spans="1:4" hidden="1" x14ac:dyDescent="0.2">
      <c r="A47" s="165">
        <f t="shared" si="0"/>
        <v>43</v>
      </c>
    </row>
    <row r="48" spans="1:4" hidden="1" x14ac:dyDescent="0.2">
      <c r="A48" s="165">
        <f t="shared" si="0"/>
        <v>44</v>
      </c>
      <c r="C48" s="165" t="s">
        <v>172</v>
      </c>
    </row>
    <row r="49" spans="1:3" hidden="1" x14ac:dyDescent="0.2">
      <c r="A49" s="165">
        <f t="shared" si="0"/>
        <v>45</v>
      </c>
      <c r="C49" s="165" t="s">
        <v>173</v>
      </c>
    </row>
    <row r="50" spans="1:3" hidden="1" x14ac:dyDescent="0.2">
      <c r="A50" s="165">
        <f t="shared" si="0"/>
        <v>46</v>
      </c>
      <c r="C50" s="165" t="s">
        <v>174</v>
      </c>
    </row>
    <row r="51" spans="1:3" hidden="1" x14ac:dyDescent="0.2">
      <c r="A51" s="165">
        <f t="shared" si="0"/>
        <v>47</v>
      </c>
      <c r="C51" s="165" t="s">
        <v>175</v>
      </c>
    </row>
    <row r="52" spans="1:3" hidden="1" x14ac:dyDescent="0.2">
      <c r="A52" s="165">
        <f t="shared" si="0"/>
        <v>48</v>
      </c>
      <c r="C52" s="165" t="s">
        <v>176</v>
      </c>
    </row>
    <row r="53" spans="1:3" hidden="1" x14ac:dyDescent="0.2">
      <c r="A53" s="165">
        <f t="shared" si="0"/>
        <v>49</v>
      </c>
      <c r="C53" s="165" t="s">
        <v>177</v>
      </c>
    </row>
    <row r="54" spans="1:3" hidden="1" x14ac:dyDescent="0.2">
      <c r="C54" s="165" t="s">
        <v>178</v>
      </c>
    </row>
    <row r="56" spans="1:3" x14ac:dyDescent="0.2">
      <c r="A56" s="165" t="s">
        <v>219</v>
      </c>
    </row>
    <row r="58" spans="1:3" x14ac:dyDescent="0.2">
      <c r="A58" s="165">
        <f>A34+1</f>
        <v>34</v>
      </c>
      <c r="B58" s="165" t="s">
        <v>220</v>
      </c>
    </row>
    <row r="59" spans="1:3" x14ac:dyDescent="0.2">
      <c r="A59" s="165">
        <f>A58+1</f>
        <v>35</v>
      </c>
      <c r="B59" s="165" t="s">
        <v>221</v>
      </c>
    </row>
    <row r="60" spans="1:3" x14ac:dyDescent="0.2">
      <c r="A60" s="165">
        <f t="shared" ref="A60:A70" si="1">A59+1</f>
        <v>36</v>
      </c>
      <c r="B60" s="165" t="s">
        <v>222</v>
      </c>
    </row>
    <row r="61" spans="1:3" x14ac:dyDescent="0.2">
      <c r="A61" s="165">
        <f t="shared" si="1"/>
        <v>37</v>
      </c>
      <c r="B61" s="165" t="s">
        <v>258</v>
      </c>
    </row>
    <row r="62" spans="1:3" x14ac:dyDescent="0.2">
      <c r="A62" s="165">
        <f t="shared" si="1"/>
        <v>38</v>
      </c>
      <c r="B62" s="165" t="s">
        <v>259</v>
      </c>
    </row>
    <row r="63" spans="1:3" x14ac:dyDescent="0.2">
      <c r="A63" s="165">
        <f t="shared" si="1"/>
        <v>39</v>
      </c>
      <c r="B63" s="165" t="s">
        <v>260</v>
      </c>
    </row>
    <row r="64" spans="1:3" x14ac:dyDescent="0.2">
      <c r="A64" s="165">
        <f t="shared" si="1"/>
        <v>40</v>
      </c>
      <c r="B64" s="165" t="s">
        <v>261</v>
      </c>
    </row>
    <row r="65" spans="1:2" x14ac:dyDescent="0.2">
      <c r="A65" s="165">
        <f t="shared" si="1"/>
        <v>41</v>
      </c>
      <c r="B65" s="165" t="s">
        <v>282</v>
      </c>
    </row>
    <row r="66" spans="1:2" x14ac:dyDescent="0.2">
      <c r="A66" s="165">
        <f t="shared" si="1"/>
        <v>42</v>
      </c>
      <c r="B66" s="165" t="s">
        <v>283</v>
      </c>
    </row>
    <row r="67" spans="1:2" x14ac:dyDescent="0.2">
      <c r="A67" s="165">
        <f t="shared" si="1"/>
        <v>43</v>
      </c>
      <c r="B67" s="165" t="s">
        <v>284</v>
      </c>
    </row>
    <row r="68" spans="1:2" x14ac:dyDescent="0.2">
      <c r="A68" s="165">
        <f t="shared" si="1"/>
        <v>44</v>
      </c>
      <c r="B68" s="165" t="s">
        <v>285</v>
      </c>
    </row>
    <row r="69" spans="1:2" x14ac:dyDescent="0.2">
      <c r="A69" s="165">
        <f t="shared" si="1"/>
        <v>45</v>
      </c>
      <c r="B69" s="165" t="s">
        <v>286</v>
      </c>
    </row>
    <row r="70" spans="1:2" x14ac:dyDescent="0.2">
      <c r="A70" s="165">
        <f t="shared" si="1"/>
        <v>46</v>
      </c>
      <c r="B70" s="165" t="s">
        <v>287</v>
      </c>
    </row>
    <row r="71" spans="1:2" x14ac:dyDescent="0.2">
      <c r="B71" s="165" t="s">
        <v>288</v>
      </c>
    </row>
    <row r="72" spans="1:2" x14ac:dyDescent="0.2">
      <c r="B72" s="165" t="s">
        <v>289</v>
      </c>
    </row>
  </sheetData>
  <sheetProtection password="DFAB" sheet="1"/>
  <phoneticPr fontId="14" type="noConversion"/>
  <pageMargins left="0.75" right="0.75" top="1" bottom="1" header="0.5" footer="0.5"/>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9:L17"/>
  <sheetViews>
    <sheetView workbookViewId="0">
      <selection activeCell="L13" sqref="L13"/>
    </sheetView>
  </sheetViews>
  <sheetFormatPr defaultRowHeight="12.75" x14ac:dyDescent="0.2"/>
  <sheetData>
    <row r="9" spans="12:12" x14ac:dyDescent="0.2">
      <c r="L9">
        <v>201955</v>
      </c>
    </row>
    <row r="10" spans="12:12" x14ac:dyDescent="0.2">
      <c r="L10">
        <v>182313</v>
      </c>
    </row>
    <row r="11" spans="12:12" x14ac:dyDescent="0.2">
      <c r="L11">
        <f>L9-L10</f>
        <v>19642</v>
      </c>
    </row>
    <row r="17" spans="9:9" x14ac:dyDescent="0.2">
      <c r="I17">
        <f>19642*36</f>
        <v>707112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H38"/>
  <sheetViews>
    <sheetView tabSelected="1" workbookViewId="0">
      <selection activeCell="D3" sqref="D3:D10"/>
    </sheetView>
  </sheetViews>
  <sheetFormatPr defaultRowHeight="12.75" x14ac:dyDescent="0.2"/>
  <cols>
    <col min="1" max="1" width="24.7109375" customWidth="1"/>
    <col min="2" max="2" width="33.140625" bestFit="1" customWidth="1"/>
    <col min="3" max="3" width="20.7109375" customWidth="1"/>
    <col min="4" max="4" width="19.7109375" customWidth="1"/>
    <col min="5" max="5" width="16.28515625" customWidth="1"/>
    <col min="6" max="6" width="15.140625" customWidth="1"/>
    <col min="7" max="7" width="12.140625" customWidth="1"/>
    <col min="8" max="8" width="11.28515625" customWidth="1"/>
  </cols>
  <sheetData>
    <row r="1" spans="1:8" ht="18" x14ac:dyDescent="0.25">
      <c r="A1" s="3" t="s">
        <v>25</v>
      </c>
      <c r="B1" s="26">
        <f ca="1">TODAY()</f>
        <v>42772</v>
      </c>
      <c r="E1" s="211" t="s">
        <v>56</v>
      </c>
      <c r="F1" s="211"/>
    </row>
    <row r="2" spans="1:8" ht="18" x14ac:dyDescent="0.25">
      <c r="A2" s="3" t="s">
        <v>23</v>
      </c>
      <c r="B2" s="210" t="s">
        <v>87</v>
      </c>
      <c r="C2" s="210"/>
      <c r="E2" s="211" t="s">
        <v>58</v>
      </c>
      <c r="F2" s="211"/>
    </row>
    <row r="3" spans="1:8" ht="18" x14ac:dyDescent="0.25">
      <c r="A3" s="3" t="s">
        <v>24</v>
      </c>
      <c r="B3" s="27">
        <v>12312</v>
      </c>
      <c r="C3" s="2"/>
      <c r="D3" s="212" t="s">
        <v>80</v>
      </c>
      <c r="E3" s="54"/>
      <c r="F3" s="54"/>
      <c r="G3" s="54"/>
    </row>
    <row r="4" spans="1:8" ht="18" x14ac:dyDescent="0.25">
      <c r="A4" s="3" t="s">
        <v>45</v>
      </c>
      <c r="B4" s="27">
        <v>3123</v>
      </c>
      <c r="C4" s="10"/>
      <c r="D4" s="212"/>
      <c r="E4" s="54"/>
      <c r="F4" s="54"/>
      <c r="G4" s="54"/>
    </row>
    <row r="5" spans="1:8" ht="21.75" customHeight="1" x14ac:dyDescent="0.3">
      <c r="A5" s="9" t="s">
        <v>62</v>
      </c>
      <c r="B5" s="25">
        <v>7237500</v>
      </c>
      <c r="C5" s="9" t="s">
        <v>60</v>
      </c>
      <c r="D5" s="212"/>
      <c r="E5" s="54"/>
      <c r="F5" s="54"/>
      <c r="G5" s="54"/>
    </row>
    <row r="6" spans="1:8" ht="21.75" customHeight="1" x14ac:dyDescent="0.3">
      <c r="A6" s="3" t="s">
        <v>0</v>
      </c>
      <c r="B6" s="15">
        <f>B5+C6</f>
        <v>7237500</v>
      </c>
      <c r="C6" s="46">
        <v>0</v>
      </c>
      <c r="D6" s="212"/>
      <c r="E6" s="54"/>
      <c r="F6" s="54"/>
      <c r="G6" s="54"/>
    </row>
    <row r="7" spans="1:8" ht="20.25" x14ac:dyDescent="0.3">
      <c r="A7" s="3" t="s">
        <v>34</v>
      </c>
      <c r="B7" s="47">
        <v>0.3</v>
      </c>
      <c r="C7" s="25">
        <v>2171250</v>
      </c>
      <c r="D7" s="212"/>
      <c r="E7" s="91" t="str">
        <f>IF(B7=0,"0"%,"")</f>
        <v/>
      </c>
      <c r="F7" s="54"/>
      <c r="G7" s="54"/>
    </row>
    <row r="8" spans="1:8" ht="20.25" x14ac:dyDescent="0.3">
      <c r="A8" s="3" t="s">
        <v>1</v>
      </c>
      <c r="B8" s="15">
        <f>IF(C8&gt;C7,C8,C7)</f>
        <v>2171250</v>
      </c>
      <c r="C8" s="15">
        <f>B5*B7</f>
        <v>2171250</v>
      </c>
      <c r="D8" s="212"/>
    </row>
    <row r="9" spans="1:8" ht="18.75" x14ac:dyDescent="0.3">
      <c r="A9" s="207" t="s">
        <v>295</v>
      </c>
      <c r="B9" s="102">
        <v>0.05</v>
      </c>
      <c r="D9" s="212"/>
    </row>
    <row r="10" spans="1:8" ht="18.75" thickBot="1" x14ac:dyDescent="0.3">
      <c r="A10" s="29" t="s">
        <v>54</v>
      </c>
      <c r="B10" s="28">
        <v>0.16</v>
      </c>
      <c r="C10" s="30"/>
      <c r="D10" s="212"/>
    </row>
    <row r="11" spans="1:8" ht="23.25" customHeight="1" x14ac:dyDescent="0.3">
      <c r="A11" s="142" t="s">
        <v>79</v>
      </c>
      <c r="B11" s="143"/>
      <c r="C11" s="195">
        <f>(B5-B8)*B10*B11/12</f>
        <v>0</v>
      </c>
      <c r="D11" s="213" t="s">
        <v>290</v>
      </c>
      <c r="E11" s="213"/>
      <c r="F11" s="213"/>
    </row>
    <row r="12" spans="1:8" ht="23.25" customHeight="1" thickBot="1" x14ac:dyDescent="0.35">
      <c r="A12" s="144" t="s">
        <v>63</v>
      </c>
      <c r="B12" s="145">
        <v>0</v>
      </c>
      <c r="C12" s="196">
        <f>IF(B12&gt;C11,B12,C11)</f>
        <v>0</v>
      </c>
      <c r="D12" s="213"/>
      <c r="E12" s="213"/>
      <c r="F12" s="213"/>
    </row>
    <row r="13" spans="1:8" ht="22.5" customHeight="1" x14ac:dyDescent="0.3">
      <c r="A13" s="29" t="s">
        <v>61</v>
      </c>
      <c r="B13" s="141"/>
      <c r="C13" s="46">
        <v>52423</v>
      </c>
      <c r="D13" s="213"/>
      <c r="E13" s="213"/>
      <c r="F13" s="213"/>
      <c r="G13" s="13"/>
      <c r="H13" s="11"/>
    </row>
    <row r="14" spans="1:8" ht="18" x14ac:dyDescent="0.25">
      <c r="A14" s="29" t="s">
        <v>48</v>
      </c>
      <c r="B14" s="31">
        <v>39844</v>
      </c>
      <c r="C14" s="12"/>
      <c r="D14" s="12"/>
      <c r="E14" s="12"/>
      <c r="F14" s="12"/>
      <c r="G14" s="12"/>
      <c r="H14" s="11"/>
    </row>
    <row r="15" spans="1:8" ht="18.75" thickBot="1" x14ac:dyDescent="0.3">
      <c r="A15" s="32" t="s">
        <v>49</v>
      </c>
      <c r="B15" s="31">
        <v>37694</v>
      </c>
      <c r="C15" s="9"/>
      <c r="D15" s="14"/>
      <c r="E15" s="12"/>
      <c r="F15" s="12"/>
      <c r="G15" s="12"/>
      <c r="H15" s="11"/>
    </row>
    <row r="16" spans="1:8" ht="18.75" thickBot="1" x14ac:dyDescent="0.3">
      <c r="A16" s="146" t="s">
        <v>263</v>
      </c>
      <c r="B16" s="147">
        <v>3</v>
      </c>
      <c r="C16" s="9"/>
      <c r="D16" s="14"/>
      <c r="E16" s="12"/>
      <c r="F16" s="12"/>
      <c r="G16" s="12"/>
      <c r="H16" s="11"/>
    </row>
    <row r="17" spans="1:8" ht="18" x14ac:dyDescent="0.25">
      <c r="A17" s="198" t="s">
        <v>291</v>
      </c>
      <c r="B17" s="199"/>
      <c r="C17" s="9"/>
      <c r="D17" s="14"/>
      <c r="E17" s="12"/>
      <c r="F17" s="12"/>
      <c r="G17" s="12"/>
      <c r="H17" s="11"/>
    </row>
    <row r="18" spans="1:8" ht="20.25" x14ac:dyDescent="0.3">
      <c r="A18" s="209" t="s">
        <v>35</v>
      </c>
      <c r="B18" s="209"/>
      <c r="C18" s="9"/>
      <c r="D18" s="14"/>
      <c r="E18" s="12"/>
      <c r="F18" s="12"/>
      <c r="G18" s="12"/>
      <c r="H18" s="11"/>
    </row>
    <row r="19" spans="1:8" ht="20.25" x14ac:dyDescent="0.3">
      <c r="A19" s="101" t="s">
        <v>3</v>
      </c>
      <c r="B19" s="15">
        <f>ROUND(IF(B5*B13&gt;C13,B5*B13,C13)/1,0)</f>
        <v>52423</v>
      </c>
      <c r="C19" s="208" t="s">
        <v>136</v>
      </c>
      <c r="D19" s="8"/>
    </row>
    <row r="20" spans="1:8" ht="20.25" x14ac:dyDescent="0.3">
      <c r="A20" s="101" t="s">
        <v>36</v>
      </c>
      <c r="B20" s="15">
        <f t="shared" ref="B20:B38" si="0">(ROUND((B19*$C$21)/10,0)*10)</f>
        <v>47180</v>
      </c>
      <c r="C20" s="208"/>
      <c r="D20" s="1"/>
    </row>
    <row r="21" spans="1:8" ht="20.25" x14ac:dyDescent="0.3">
      <c r="A21" s="101" t="s">
        <v>4</v>
      </c>
      <c r="B21" s="15">
        <f t="shared" si="0"/>
        <v>42460</v>
      </c>
      <c r="C21" s="197">
        <v>0.9</v>
      </c>
      <c r="D21" s="1"/>
    </row>
    <row r="22" spans="1:8" ht="20.25" x14ac:dyDescent="0.3">
      <c r="A22" s="101" t="s">
        <v>8</v>
      </c>
      <c r="B22" s="15">
        <f t="shared" si="0"/>
        <v>38210</v>
      </c>
      <c r="C22" s="1"/>
      <c r="D22" s="1"/>
    </row>
    <row r="23" spans="1:8" ht="20.25" x14ac:dyDescent="0.3">
      <c r="A23" s="101" t="s">
        <v>9</v>
      </c>
      <c r="B23" s="15">
        <f t="shared" si="0"/>
        <v>34390</v>
      </c>
      <c r="C23" s="1"/>
      <c r="D23" s="1"/>
    </row>
    <row r="24" spans="1:8" ht="20.25" x14ac:dyDescent="0.3">
      <c r="A24" s="101" t="s">
        <v>10</v>
      </c>
      <c r="B24" s="15">
        <f t="shared" si="0"/>
        <v>30950</v>
      </c>
      <c r="C24" s="1"/>
      <c r="D24" s="1"/>
    </row>
    <row r="25" spans="1:8" ht="20.25" x14ac:dyDescent="0.3">
      <c r="A25" s="101" t="s">
        <v>26</v>
      </c>
      <c r="B25" s="15">
        <f t="shared" si="0"/>
        <v>27860</v>
      </c>
      <c r="C25" s="1"/>
      <c r="D25" s="1"/>
    </row>
    <row r="26" spans="1:8" ht="20.25" x14ac:dyDescent="0.3">
      <c r="A26" s="101" t="s">
        <v>102</v>
      </c>
      <c r="B26" s="15">
        <f t="shared" si="0"/>
        <v>25070</v>
      </c>
      <c r="C26" s="1"/>
      <c r="D26" s="1"/>
    </row>
    <row r="27" spans="1:8" ht="20.25" x14ac:dyDescent="0.3">
      <c r="A27" s="101" t="s">
        <v>103</v>
      </c>
      <c r="B27" s="15">
        <f t="shared" si="0"/>
        <v>22560</v>
      </c>
      <c r="C27" s="1"/>
      <c r="D27" s="1"/>
    </row>
    <row r="28" spans="1:8" ht="20.25" x14ac:dyDescent="0.3">
      <c r="A28" s="101" t="s">
        <v>104</v>
      </c>
      <c r="B28" s="15">
        <f t="shared" si="0"/>
        <v>20300</v>
      </c>
      <c r="C28" s="1"/>
      <c r="D28" s="1"/>
    </row>
    <row r="29" spans="1:8" ht="20.25" x14ac:dyDescent="0.3">
      <c r="A29" s="101" t="s">
        <v>126</v>
      </c>
      <c r="B29" s="15">
        <f t="shared" si="0"/>
        <v>18270</v>
      </c>
    </row>
    <row r="30" spans="1:8" ht="20.25" x14ac:dyDescent="0.3">
      <c r="A30" s="101" t="s">
        <v>127</v>
      </c>
      <c r="B30" s="15">
        <f t="shared" si="0"/>
        <v>16440</v>
      </c>
    </row>
    <row r="31" spans="1:8" ht="20.25" x14ac:dyDescent="0.3">
      <c r="A31" s="101" t="s">
        <v>128</v>
      </c>
      <c r="B31" s="15">
        <f t="shared" si="0"/>
        <v>14800</v>
      </c>
    </row>
    <row r="32" spans="1:8" ht="20.25" x14ac:dyDescent="0.3">
      <c r="A32" s="101" t="s">
        <v>129</v>
      </c>
      <c r="B32" s="15">
        <f t="shared" si="0"/>
        <v>13320</v>
      </c>
    </row>
    <row r="33" spans="1:2" ht="20.25" x14ac:dyDescent="0.3">
      <c r="A33" s="101" t="s">
        <v>130</v>
      </c>
      <c r="B33" s="15">
        <f t="shared" si="0"/>
        <v>11990</v>
      </c>
    </row>
    <row r="34" spans="1:2" ht="20.25" x14ac:dyDescent="0.3">
      <c r="A34" s="101" t="s">
        <v>131</v>
      </c>
      <c r="B34" s="15">
        <f t="shared" si="0"/>
        <v>10790</v>
      </c>
    </row>
    <row r="35" spans="1:2" ht="20.25" x14ac:dyDescent="0.3">
      <c r="A35" s="101" t="s">
        <v>132</v>
      </c>
      <c r="B35" s="15">
        <f t="shared" si="0"/>
        <v>9710</v>
      </c>
    </row>
    <row r="36" spans="1:2" ht="20.25" x14ac:dyDescent="0.3">
      <c r="A36" s="101" t="s">
        <v>133</v>
      </c>
      <c r="B36" s="15">
        <f t="shared" si="0"/>
        <v>8740</v>
      </c>
    </row>
    <row r="37" spans="1:2" ht="20.25" x14ac:dyDescent="0.3">
      <c r="A37" s="101" t="s">
        <v>134</v>
      </c>
      <c r="B37" s="15">
        <f t="shared" si="0"/>
        <v>7870</v>
      </c>
    </row>
    <row r="38" spans="1:2" ht="20.25" x14ac:dyDescent="0.3">
      <c r="A38" s="101" t="s">
        <v>135</v>
      </c>
      <c r="B38" s="15">
        <f t="shared" si="0"/>
        <v>7080</v>
      </c>
    </row>
  </sheetData>
  <sheetProtection password="DFAB" sheet="1" objects="1" scenarios="1" formatCells="0"/>
  <mergeCells count="7">
    <mergeCell ref="C19:C20"/>
    <mergeCell ref="A18:B18"/>
    <mergeCell ref="B2:C2"/>
    <mergeCell ref="E1:F1"/>
    <mergeCell ref="E2:F2"/>
    <mergeCell ref="D3:D10"/>
    <mergeCell ref="D11:F13"/>
  </mergeCells>
  <phoneticPr fontId="0" type="noConversion"/>
  <conditionalFormatting sqref="C21">
    <cfRule type="cellIs" dxfId="0" priority="1" stopIfTrue="1" operator="notBetween">
      <formula>0.91</formula>
      <formula>0.75</formula>
    </cfRule>
  </conditionalFormatting>
  <dataValidations disablePrompts="1" count="9">
    <dataValidation allowBlank="1" showInputMessage="1" showErrorMessage="1" prompt="use actual insurance paid Make percent zero_x000a_" sqref="C13"/>
    <dataValidation allowBlank="1" showInputMessage="1" showErrorMessage="1" prompt="insurance percentage.if you donot know exact amount_x000a__x000a_" sqref="B13"/>
    <dataValidation allowBlank="1" showInputMessage="1" showErrorMessage="1" prompt="it must be divisible by 12_x000a_" sqref="B12"/>
    <dataValidation allowBlank="1" showInputMessage="1" showErrorMessage="1" prompt="Delivery period in Months" sqref="B11"/>
    <dataValidation allowBlank="1" showInputMessage="1" showErrorMessage="1" prompt="Put amount of security dep" sqref="C7"/>
    <dataValidation allowBlank="1" showInputMessage="1" showErrorMessage="1" prompt="Registration charges" sqref="C6"/>
    <dataValidation allowBlank="1" showInputMessage="1" showErrorMessage="1" prompt="Vehicle invoice price" sqref="B5"/>
    <dataValidation allowBlank="1" showInputMessage="1" showErrorMessage="1" prompt="Car/ Motorcycle/ Machinery/ Bussess etc." sqref="B4"/>
    <dataValidation type="whole" allowBlank="1" showInputMessage="1" showErrorMessage="1" sqref="B16">
      <formula1>1</formula1>
      <formula2>20</formula2>
    </dataValidation>
  </dataValidation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7" r:id="rId4" name="Button 13">
              <controlPr defaultSize="0" print="0" autoFill="0" autoPict="0" macro="[0]!Macro2">
                <anchor moveWithCells="1" sizeWithCells="1">
                  <from>
                    <xdr:col>2</xdr:col>
                    <xdr:colOff>9525</xdr:colOff>
                    <xdr:row>13</xdr:row>
                    <xdr:rowOff>9525</xdr:rowOff>
                  </from>
                  <to>
                    <xdr:col>3</xdr:col>
                    <xdr:colOff>200025</xdr:colOff>
                    <xdr:row>14</xdr:row>
                    <xdr:rowOff>57150</xdr:rowOff>
                  </to>
                </anchor>
              </controlPr>
            </control>
          </mc:Choice>
        </mc:AlternateContent>
        <mc:AlternateContent xmlns:mc="http://schemas.openxmlformats.org/markup-compatibility/2006">
          <mc:Choice Requires="x14">
            <control shapeId="1038" r:id="rId5" name="Button 14">
              <controlPr defaultSize="0" print="0" autoFill="0" autoPict="0" macro="[0]!Macro5">
                <anchor moveWithCells="1" sizeWithCells="1">
                  <from>
                    <xdr:col>2</xdr:col>
                    <xdr:colOff>19050</xdr:colOff>
                    <xdr:row>14</xdr:row>
                    <xdr:rowOff>85725</xdr:rowOff>
                  </from>
                  <to>
                    <xdr:col>3</xdr:col>
                    <xdr:colOff>200025</xdr:colOff>
                    <xdr:row>15</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K43"/>
  <sheetViews>
    <sheetView zoomScaleNormal="120" workbookViewId="0">
      <pane xSplit="1" ySplit="4" topLeftCell="B5" activePane="bottomRight" state="frozen"/>
      <selection pane="topRight" activeCell="B1" sqref="B1"/>
      <selection pane="bottomLeft" activeCell="A2" sqref="A2"/>
      <selection pane="bottomRight" activeCell="A15" sqref="A15:K15"/>
    </sheetView>
  </sheetViews>
  <sheetFormatPr defaultRowHeight="12.75" x14ac:dyDescent="0.2"/>
  <cols>
    <col min="1" max="1" width="19.7109375" style="4" customWidth="1"/>
    <col min="2" max="2" width="14.42578125" style="4" bestFit="1" customWidth="1"/>
    <col min="3" max="9" width="13" style="4" bestFit="1" customWidth="1"/>
    <col min="10" max="11" width="10" style="4" bestFit="1" customWidth="1"/>
    <col min="12" max="16384" width="9.140625" style="4"/>
  </cols>
  <sheetData>
    <row r="1" spans="1:11" ht="23.25" x14ac:dyDescent="0.35">
      <c r="A1" s="214" t="s">
        <v>41</v>
      </c>
      <c r="B1" s="214"/>
      <c r="C1" s="214"/>
      <c r="D1" s="214"/>
      <c r="E1" s="214"/>
      <c r="F1" s="214"/>
      <c r="G1" s="214"/>
      <c r="H1" s="214"/>
      <c r="I1" s="96"/>
      <c r="J1" s="96"/>
      <c r="K1" s="97"/>
    </row>
    <row r="2" spans="1:11" ht="23.25" x14ac:dyDescent="0.35">
      <c r="A2" s="214" t="s">
        <v>84</v>
      </c>
      <c r="B2" s="214"/>
      <c r="C2" s="214"/>
      <c r="D2" s="214"/>
      <c r="E2" s="214"/>
      <c r="F2" s="214"/>
      <c r="G2" s="214"/>
      <c r="H2" s="214"/>
      <c r="I2" s="96"/>
      <c r="J2" s="96"/>
      <c r="K2" s="97"/>
    </row>
    <row r="3" spans="1:11" ht="15" x14ac:dyDescent="0.2">
      <c r="A3" s="218" t="s">
        <v>85</v>
      </c>
      <c r="B3" s="218"/>
      <c r="C3" s="218"/>
      <c r="D3" s="218"/>
      <c r="E3" s="218"/>
      <c r="F3" s="218"/>
      <c r="G3" s="218"/>
      <c r="H3" s="218"/>
      <c r="I3" s="98"/>
      <c r="J3" s="98"/>
      <c r="K3" s="99"/>
    </row>
    <row r="4" spans="1:11" ht="18" x14ac:dyDescent="0.25">
      <c r="A4" s="33" t="s">
        <v>59</v>
      </c>
      <c r="B4" s="40" t="s">
        <v>17</v>
      </c>
      <c r="C4" s="40" t="s">
        <v>20</v>
      </c>
      <c r="D4" s="40" t="s">
        <v>16</v>
      </c>
      <c r="E4" s="40" t="s">
        <v>18</v>
      </c>
      <c r="F4" s="40" t="s">
        <v>19</v>
      </c>
      <c r="G4" s="40" t="s">
        <v>21</v>
      </c>
      <c r="H4" s="40" t="s">
        <v>22</v>
      </c>
      <c r="I4" s="40" t="s">
        <v>138</v>
      </c>
      <c r="J4" s="40" t="s">
        <v>139</v>
      </c>
      <c r="K4" s="40" t="s">
        <v>101</v>
      </c>
    </row>
    <row r="5" spans="1:11" ht="18" x14ac:dyDescent="0.25">
      <c r="A5" s="34" t="s">
        <v>14</v>
      </c>
      <c r="B5" s="16">
        <f>Basic!B6</f>
        <v>7237500</v>
      </c>
      <c r="C5" s="16">
        <f>Basic!B6</f>
        <v>7237500</v>
      </c>
      <c r="D5" s="16">
        <f>Basic!B6</f>
        <v>7237500</v>
      </c>
      <c r="E5" s="16">
        <f>Basic!B6</f>
        <v>7237500</v>
      </c>
      <c r="F5" s="16">
        <f>Basic!B6</f>
        <v>7237500</v>
      </c>
      <c r="G5" s="16">
        <f>Basic!B6</f>
        <v>7237500</v>
      </c>
      <c r="H5" s="16">
        <f>Basic!$B$6</f>
        <v>7237500</v>
      </c>
      <c r="I5" s="16">
        <f>Basic!$B$6</f>
        <v>7237500</v>
      </c>
      <c r="J5" s="16">
        <f>Basic!$B$6</f>
        <v>7237500</v>
      </c>
      <c r="K5" s="16">
        <f>Basic!$B$6</f>
        <v>7237500</v>
      </c>
    </row>
    <row r="6" spans="1:11" ht="18" x14ac:dyDescent="0.25">
      <c r="A6" s="34" t="s">
        <v>13</v>
      </c>
      <c r="B6" s="16">
        <f>Basic!B8</f>
        <v>2171250</v>
      </c>
      <c r="C6" s="16">
        <f>Basic!B8</f>
        <v>2171250</v>
      </c>
      <c r="D6" s="16">
        <f>Basic!B8</f>
        <v>2171250</v>
      </c>
      <c r="E6" s="16">
        <f>Basic!B8</f>
        <v>2171250</v>
      </c>
      <c r="F6" s="16">
        <f>Basic!B8</f>
        <v>2171250</v>
      </c>
      <c r="G6" s="16">
        <f>Basic!B8</f>
        <v>2171250</v>
      </c>
      <c r="H6" s="16">
        <f>Basic!$B$8</f>
        <v>2171250</v>
      </c>
      <c r="I6" s="16">
        <f>Basic!$B$8</f>
        <v>2171250</v>
      </c>
      <c r="J6" s="16">
        <f>Basic!$B$8</f>
        <v>2171250</v>
      </c>
      <c r="K6" s="16">
        <f>Basic!$B$8</f>
        <v>2171250</v>
      </c>
    </row>
    <row r="7" spans="1:11" ht="18" x14ac:dyDescent="0.25">
      <c r="A7" s="34" t="s">
        <v>95</v>
      </c>
      <c r="B7" s="16">
        <f>B5-B6</f>
        <v>5066250</v>
      </c>
      <c r="C7" s="16">
        <f t="shared" ref="C7:K7" si="0">C5-C6</f>
        <v>5066250</v>
      </c>
      <c r="D7" s="16">
        <f t="shared" si="0"/>
        <v>5066250</v>
      </c>
      <c r="E7" s="16">
        <f t="shared" si="0"/>
        <v>5066250</v>
      </c>
      <c r="F7" s="16">
        <f t="shared" si="0"/>
        <v>5066250</v>
      </c>
      <c r="G7" s="16">
        <f t="shared" si="0"/>
        <v>5066250</v>
      </c>
      <c r="H7" s="16">
        <f t="shared" si="0"/>
        <v>5066250</v>
      </c>
      <c r="I7" s="16">
        <f>I5-I6</f>
        <v>5066250</v>
      </c>
      <c r="J7" s="16">
        <f>J5-J6</f>
        <v>5066250</v>
      </c>
      <c r="K7" s="16">
        <f t="shared" si="0"/>
        <v>5066250</v>
      </c>
    </row>
    <row r="8" spans="1:11" ht="18" x14ac:dyDescent="0.25">
      <c r="A8" s="34" t="s">
        <v>2</v>
      </c>
      <c r="B8" s="16">
        <f>Y!AA19</f>
        <v>454378.99999999872</v>
      </c>
      <c r="C8" s="16">
        <f>Y!$AA61</f>
        <v>891650.99999990035</v>
      </c>
      <c r="D8" s="16">
        <f>Y!$AA113</f>
        <v>1354955.0000000135</v>
      </c>
      <c r="E8" s="16">
        <f>Y!$AA175</f>
        <v>1840196.9999999534</v>
      </c>
      <c r="F8" s="16">
        <f>Y!$AA246</f>
        <v>2347307.0000000144</v>
      </c>
      <c r="G8" s="16">
        <f>Y!$AA329</f>
        <v>2875544.9999999893</v>
      </c>
      <c r="H8" s="16">
        <f>Y!$AA431</f>
        <v>3424836.9999999553</v>
      </c>
      <c r="I8" s="16">
        <f>Y!$AA542</f>
        <v>3994630.9999998515</v>
      </c>
      <c r="J8" s="16">
        <f>Y!$AA664</f>
        <v>4584286.9999997644</v>
      </c>
      <c r="K8" s="16">
        <f>Y!$AA806</f>
        <v>5193026.9999999581</v>
      </c>
    </row>
    <row r="9" spans="1:11" ht="18" x14ac:dyDescent="0.25">
      <c r="A9" s="34" t="s">
        <v>61</v>
      </c>
      <c r="B9" s="16">
        <f>-Y!C19</f>
        <v>52423</v>
      </c>
      <c r="C9" s="16">
        <f>-Y!$C61</f>
        <v>99603</v>
      </c>
      <c r="D9" s="16">
        <f>-Y!$C113</f>
        <v>142063</v>
      </c>
      <c r="E9" s="16">
        <f>-Y!C175</f>
        <v>180273</v>
      </c>
      <c r="F9" s="16">
        <f>-Y!C246</f>
        <v>214663</v>
      </c>
      <c r="G9" s="16">
        <f>-Y!C329</f>
        <v>245613</v>
      </c>
      <c r="H9" s="16">
        <f>-Y!$C$431</f>
        <v>273473</v>
      </c>
      <c r="I9" s="16">
        <f>-Y!C542</f>
        <v>298543</v>
      </c>
      <c r="J9" s="16">
        <f>-Y!$C$664</f>
        <v>321103</v>
      </c>
      <c r="K9" s="16">
        <f>-Y!$C$806</f>
        <v>341403</v>
      </c>
    </row>
    <row r="10" spans="1:11" ht="18" x14ac:dyDescent="0.25">
      <c r="A10" s="34" t="s">
        <v>140</v>
      </c>
      <c r="B10" s="16">
        <f>SUM(B6:B9)</f>
        <v>7744301.9999999991</v>
      </c>
      <c r="C10" s="16">
        <f t="shared" ref="C10:K10" si="1">SUM(C6:C9)</f>
        <v>8228753.9999999003</v>
      </c>
      <c r="D10" s="16">
        <f t="shared" si="1"/>
        <v>8734518.000000013</v>
      </c>
      <c r="E10" s="16">
        <f t="shared" si="1"/>
        <v>9257969.9999999534</v>
      </c>
      <c r="F10" s="16">
        <f t="shared" si="1"/>
        <v>9799470.0000000149</v>
      </c>
      <c r="G10" s="16">
        <f t="shared" si="1"/>
        <v>10358657.999999989</v>
      </c>
      <c r="H10" s="16">
        <f t="shared" si="1"/>
        <v>10935809.999999955</v>
      </c>
      <c r="I10" s="16">
        <f>SUM(I6:I9)</f>
        <v>11530673.999999851</v>
      </c>
      <c r="J10" s="16">
        <f>SUM(J6:J9)</f>
        <v>12142889.999999765</v>
      </c>
      <c r="K10" s="16">
        <f t="shared" si="1"/>
        <v>12771929.999999959</v>
      </c>
    </row>
    <row r="11" spans="1:11" ht="18" x14ac:dyDescent="0.25">
      <c r="A11" s="34" t="s">
        <v>105</v>
      </c>
      <c r="B11" s="16">
        <f>B$12*12</f>
        <v>5573051.9999999953</v>
      </c>
      <c r="C11" s="16">
        <f>C$12*24</f>
        <v>6057503.9999999953</v>
      </c>
      <c r="D11" s="16">
        <f>D$12*36</f>
        <v>6563267.9999999935</v>
      </c>
      <c r="E11" s="16">
        <f>E$12*48</f>
        <v>7086719.9999999963</v>
      </c>
      <c r="F11" s="16">
        <f>F$12*60</f>
        <v>7628220.0000000075</v>
      </c>
      <c r="G11" s="16">
        <f>G$12*72</f>
        <v>8187408.0000000251</v>
      </c>
      <c r="H11" s="16">
        <f>H$12*84</f>
        <v>8764560.0000000149</v>
      </c>
      <c r="I11" s="16">
        <f>I$12*96</f>
        <v>9359423.9999999925</v>
      </c>
      <c r="J11" s="16">
        <f>J$12*108</f>
        <v>9971640.0000000112</v>
      </c>
      <c r="K11" s="16">
        <f>K$12*120</f>
        <v>10600680.000000035</v>
      </c>
    </row>
    <row r="12" spans="1:11" ht="18" x14ac:dyDescent="0.25">
      <c r="A12" s="35" t="s">
        <v>40</v>
      </c>
      <c r="B12" s="107">
        <f>Management!C14</f>
        <v>464420.99999999959</v>
      </c>
      <c r="C12" s="107">
        <f>Management!C31</f>
        <v>252395.9999999998</v>
      </c>
      <c r="D12" s="107">
        <f>Management!C58</f>
        <v>182312.99999999983</v>
      </c>
      <c r="E12" s="107">
        <f>Management!C97</f>
        <v>147639.99999999991</v>
      </c>
      <c r="F12" s="107">
        <f>Management!C148</f>
        <v>127137.00000000013</v>
      </c>
      <c r="G12" s="107">
        <f>Management!C211</f>
        <v>113714.00000000035</v>
      </c>
      <c r="H12" s="107">
        <f>Management!C286</f>
        <v>104340.00000000017</v>
      </c>
      <c r="I12" s="107">
        <f>Management!C373</f>
        <v>97493.999999999913</v>
      </c>
      <c r="J12" s="107">
        <f>Management!C472</f>
        <v>92330.000000000102</v>
      </c>
      <c r="K12" s="108">
        <f>Management!C583</f>
        <v>88339.000000000291</v>
      </c>
    </row>
    <row r="13" spans="1:11" ht="18" x14ac:dyDescent="0.25">
      <c r="A13" s="35" t="s">
        <v>78</v>
      </c>
      <c r="B13" s="38">
        <f>Y!$AE$5</f>
        <v>0.15999755438686769</v>
      </c>
      <c r="C13" s="38">
        <f>Y!$AE$35</f>
        <v>0.15917890941848523</v>
      </c>
      <c r="D13" s="38">
        <f>Y!$AE$75</f>
        <v>0.15942374469216158</v>
      </c>
      <c r="E13" s="38">
        <f>Y!$AE$125</f>
        <v>0.15956859636492737</v>
      </c>
      <c r="F13" s="39">
        <f>Y!AE184</f>
        <v>0.15967315149937633</v>
      </c>
      <c r="G13" s="39">
        <f>Y!$AE$255</f>
        <v>0.15973236920128109</v>
      </c>
      <c r="H13" s="38">
        <f>Y!$AE$345</f>
        <v>0.159780084300289</v>
      </c>
      <c r="I13" s="39">
        <f>Y!$AE$444</f>
        <v>0.15981909079138479</v>
      </c>
      <c r="J13" s="38">
        <f>Y!$AE$554</f>
        <v>0.15985173523437091</v>
      </c>
      <c r="K13" s="38">
        <f>Y!$AE$684</f>
        <v>0.15987815926150795</v>
      </c>
    </row>
    <row r="14" spans="1:11" ht="15" x14ac:dyDescent="0.2">
      <c r="A14" s="219" t="s">
        <v>93</v>
      </c>
      <c r="B14" s="219"/>
      <c r="C14" s="219"/>
      <c r="D14" s="219"/>
      <c r="E14" s="219"/>
      <c r="F14" s="219"/>
      <c r="G14" s="219"/>
      <c r="H14" s="219"/>
      <c r="I14" s="219"/>
      <c r="J14" s="219"/>
      <c r="K14" s="219"/>
    </row>
    <row r="15" spans="1:11" ht="15" customHeight="1" x14ac:dyDescent="0.2">
      <c r="A15" s="219" t="s">
        <v>94</v>
      </c>
      <c r="B15" s="219"/>
      <c r="C15" s="219"/>
      <c r="D15" s="219"/>
      <c r="E15" s="219"/>
      <c r="F15" s="219"/>
      <c r="G15" s="219"/>
      <c r="H15" s="219"/>
      <c r="I15" s="219"/>
      <c r="J15" s="219"/>
      <c r="K15" s="219"/>
    </row>
    <row r="16" spans="1:11" ht="15" customHeight="1" x14ac:dyDescent="0.2">
      <c r="A16" s="219" t="s">
        <v>81</v>
      </c>
      <c r="B16" s="219"/>
      <c r="C16" s="219"/>
      <c r="D16" s="219"/>
      <c r="E16" s="219"/>
      <c r="F16" s="219"/>
      <c r="G16" s="219"/>
      <c r="H16" s="219"/>
      <c r="I16" s="219"/>
      <c r="J16" s="219"/>
      <c r="K16" s="219"/>
    </row>
    <row r="17" spans="1:11" ht="15" customHeight="1" x14ac:dyDescent="0.2">
      <c r="A17" s="219" t="s">
        <v>82</v>
      </c>
      <c r="B17" s="219"/>
      <c r="C17" s="219"/>
      <c r="D17" s="219"/>
      <c r="E17" s="219"/>
      <c r="F17" s="219"/>
      <c r="G17" s="219"/>
      <c r="H17" s="219"/>
      <c r="I17" s="219"/>
      <c r="J17" s="219"/>
      <c r="K17" s="219"/>
    </row>
    <row r="18" spans="1:11" ht="15" x14ac:dyDescent="0.2">
      <c r="A18" s="41"/>
      <c r="B18" s="41"/>
      <c r="C18" s="100"/>
      <c r="D18" s="41"/>
      <c r="E18" s="41" t="s">
        <v>83</v>
      </c>
      <c r="F18" s="215">
        <f ca="1">TODAY()</f>
        <v>42772</v>
      </c>
      <c r="G18" s="216"/>
      <c r="H18" s="217"/>
      <c r="I18" s="83"/>
      <c r="J18" s="83"/>
    </row>
    <row r="19" spans="1:11" ht="18" x14ac:dyDescent="0.25">
      <c r="A19" s="6" t="s">
        <v>15</v>
      </c>
      <c r="B19" s="7">
        <f>B11-B10+B6</f>
        <v>-3.7252902984619141E-9</v>
      </c>
      <c r="C19" s="7">
        <f t="shared" ref="C19:K19" si="2">C11-C10+C6</f>
        <v>9.4994902610778809E-8</v>
      </c>
      <c r="D19" s="7">
        <f t="shared" si="2"/>
        <v>-1.9557774066925049E-8</v>
      </c>
      <c r="E19" s="7">
        <f t="shared" si="2"/>
        <v>4.2840838432312012E-8</v>
      </c>
      <c r="F19" s="7">
        <f t="shared" si="2"/>
        <v>-7.4505805969238281E-9</v>
      </c>
      <c r="G19" s="7">
        <f t="shared" si="2"/>
        <v>3.6321580410003662E-8</v>
      </c>
      <c r="H19" s="7">
        <f t="shared" si="2"/>
        <v>5.9604644775390625E-8</v>
      </c>
      <c r="I19" s="7"/>
      <c r="J19" s="7"/>
      <c r="K19" s="7">
        <f t="shared" si="2"/>
        <v>7.6368451118469238E-8</v>
      </c>
    </row>
    <row r="20" spans="1:11" x14ac:dyDescent="0.2">
      <c r="A20" s="4" t="s">
        <v>73</v>
      </c>
      <c r="B20" s="43" t="str">
        <f t="shared" ref="B20:J20" si="3">B4</f>
        <v>1 Year</v>
      </c>
      <c r="C20" s="43" t="str">
        <f t="shared" si="3"/>
        <v>2 Years</v>
      </c>
      <c r="D20" s="43" t="str">
        <f t="shared" si="3"/>
        <v>3 Years</v>
      </c>
      <c r="E20" s="43" t="str">
        <f t="shared" si="3"/>
        <v>4 years</v>
      </c>
      <c r="F20" s="43" t="str">
        <f t="shared" si="3"/>
        <v>5 Years</v>
      </c>
      <c r="G20" s="43" t="str">
        <f t="shared" si="3"/>
        <v>6 Years</v>
      </c>
      <c r="H20" s="43" t="str">
        <f t="shared" si="3"/>
        <v>7 Years</v>
      </c>
      <c r="I20" s="43" t="str">
        <f t="shared" si="3"/>
        <v>8 Years</v>
      </c>
      <c r="J20" s="43" t="str">
        <f t="shared" si="3"/>
        <v>9 Years</v>
      </c>
      <c r="K20" s="43" t="str">
        <f>K4</f>
        <v>10 years</v>
      </c>
    </row>
    <row r="21" spans="1:11" x14ac:dyDescent="0.2">
      <c r="A21" s="4" t="s">
        <v>78</v>
      </c>
      <c r="B21" s="36">
        <f>Y!$AE$5</f>
        <v>0.15999755438686769</v>
      </c>
      <c r="C21" s="36">
        <f>Y!$AE$35</f>
        <v>0.15917890941848523</v>
      </c>
      <c r="D21" s="36">
        <f>Y!$AE$75</f>
        <v>0.15942374469216158</v>
      </c>
      <c r="E21" s="36">
        <f>Y!$AE$125</f>
        <v>0.15956859636492737</v>
      </c>
      <c r="F21" s="37">
        <f>Y!$AE$184</f>
        <v>0.15967315149937633</v>
      </c>
      <c r="G21" s="36">
        <f>Y!$AE$255</f>
        <v>0.15973236920128109</v>
      </c>
      <c r="H21" s="36">
        <f>Y!$AE$345</f>
        <v>0.159780084300289</v>
      </c>
      <c r="I21" s="36">
        <f>Y!$AE$444</f>
        <v>0.15981909079138479</v>
      </c>
      <c r="J21" s="36">
        <f>Y!$AE$554</f>
        <v>0.15985173523437091</v>
      </c>
      <c r="K21" s="36">
        <f>Y!$AE$684</f>
        <v>0.15987815926150795</v>
      </c>
    </row>
    <row r="22" spans="1:11" x14ac:dyDescent="0.2">
      <c r="A22" s="4" t="s">
        <v>74</v>
      </c>
      <c r="B22" s="23">
        <f>ROUND((Y!B2+Y!R2)/1,0)</f>
        <v>459664</v>
      </c>
      <c r="C22" s="23">
        <f>ROUND((Y!B32+Y!R32)/1,0)</f>
        <v>247859</v>
      </c>
      <c r="D22" s="23">
        <f>ROUND((Y!$B$72+Y!R72)/1,0)</f>
        <v>177969</v>
      </c>
      <c r="E22" s="23">
        <f>ROUND((Y!$B$122+Y!R122)/1,0)</f>
        <v>143466</v>
      </c>
      <c r="F22" s="23">
        <f>ROUND((Y!$B$181+Y!R181)/1,0)</f>
        <v>123111</v>
      </c>
      <c r="G22" s="23">
        <f>ROUND((Y!$B$252+Y!R252)/1,0)</f>
        <v>109821</v>
      </c>
      <c r="H22" s="23">
        <f>ROUND((Y!$B$342+Y!R342)/1,0)</f>
        <v>100562</v>
      </c>
      <c r="I22" s="23">
        <f>ROUND((Y!$B$441+Y!R441)/1,0)</f>
        <v>93817</v>
      </c>
      <c r="J22" s="23">
        <f>ROUND((Y!$B$551+Y!R551)/1,0)</f>
        <v>88741</v>
      </c>
      <c r="K22" s="23">
        <f>ROUND((Y!$B$681+Y!R681)/1,0)</f>
        <v>84827</v>
      </c>
    </row>
    <row r="23" spans="1:11" x14ac:dyDescent="0.2">
      <c r="A23" s="24" t="s">
        <v>76</v>
      </c>
      <c r="B23" s="103">
        <f>B22</f>
        <v>459664</v>
      </c>
      <c r="C23" s="103">
        <f t="shared" ref="C23:K23" si="4">C22</f>
        <v>247859</v>
      </c>
      <c r="D23" s="103">
        <f t="shared" si="4"/>
        <v>177969</v>
      </c>
      <c r="E23" s="103">
        <f t="shared" si="4"/>
        <v>143466</v>
      </c>
      <c r="F23" s="103">
        <f t="shared" si="4"/>
        <v>123111</v>
      </c>
      <c r="G23" s="103">
        <f t="shared" si="4"/>
        <v>109821</v>
      </c>
      <c r="H23" s="103">
        <f t="shared" si="4"/>
        <v>100562</v>
      </c>
      <c r="I23" s="103">
        <f>I22</f>
        <v>93817</v>
      </c>
      <c r="J23" s="103">
        <f>J22</f>
        <v>88741</v>
      </c>
      <c r="K23" s="103">
        <f t="shared" si="4"/>
        <v>84827</v>
      </c>
    </row>
    <row r="24" spans="1:11" x14ac:dyDescent="0.2">
      <c r="A24" s="4" t="s">
        <v>75</v>
      </c>
      <c r="B24" s="23">
        <f>Y!F2</f>
        <v>4757</v>
      </c>
      <c r="C24" s="23">
        <f>Y!F32</f>
        <v>4537</v>
      </c>
      <c r="D24" s="23">
        <f>Y!$F$72</f>
        <v>4344</v>
      </c>
      <c r="E24" s="23">
        <f>Y!$F$122</f>
        <v>4174</v>
      </c>
      <c r="F24" s="23">
        <f>Y!$F$181</f>
        <v>4026</v>
      </c>
      <c r="G24" s="23">
        <f>Y!$F$252</f>
        <v>3893</v>
      </c>
      <c r="H24" s="23">
        <f>Y!$F$342</f>
        <v>3778</v>
      </c>
      <c r="I24" s="23">
        <f>Y!$F$441</f>
        <v>3677</v>
      </c>
      <c r="J24" s="23">
        <f>Y!$F$551</f>
        <v>3589</v>
      </c>
      <c r="K24" s="23">
        <f>Y!$F$681</f>
        <v>3512</v>
      </c>
    </row>
    <row r="25" spans="1:11" x14ac:dyDescent="0.2">
      <c r="A25" s="24" t="s">
        <v>76</v>
      </c>
      <c r="B25" s="103">
        <f>B24</f>
        <v>4757</v>
      </c>
      <c r="C25" s="103">
        <f t="shared" ref="C25:K25" si="5">C24</f>
        <v>4537</v>
      </c>
      <c r="D25" s="103">
        <f t="shared" si="5"/>
        <v>4344</v>
      </c>
      <c r="E25" s="103">
        <f t="shared" si="5"/>
        <v>4174</v>
      </c>
      <c r="F25" s="103">
        <f t="shared" si="5"/>
        <v>4026</v>
      </c>
      <c r="G25" s="103">
        <f t="shared" si="5"/>
        <v>3893</v>
      </c>
      <c r="H25" s="103">
        <f t="shared" si="5"/>
        <v>3778</v>
      </c>
      <c r="I25" s="103">
        <f>I24</f>
        <v>3677</v>
      </c>
      <c r="J25" s="103">
        <f>J24</f>
        <v>3589</v>
      </c>
      <c r="K25" s="103">
        <f t="shared" si="5"/>
        <v>3512</v>
      </c>
    </row>
    <row r="26" spans="1:11" x14ac:dyDescent="0.2">
      <c r="C26" s="5"/>
      <c r="I26" s="86"/>
      <c r="J26" s="86"/>
      <c r="K26" s="86"/>
    </row>
    <row r="27" spans="1:11" x14ac:dyDescent="0.2">
      <c r="C27" s="5"/>
    </row>
    <row r="28" spans="1:11" x14ac:dyDescent="0.2">
      <c r="C28" s="5"/>
    </row>
    <row r="29" spans="1:11" x14ac:dyDescent="0.2">
      <c r="C29" s="5"/>
    </row>
    <row r="30" spans="1:11" x14ac:dyDescent="0.2">
      <c r="C30" s="5"/>
    </row>
    <row r="31" spans="1:11" x14ac:dyDescent="0.2">
      <c r="C31" s="5"/>
    </row>
    <row r="32" spans="1:11" x14ac:dyDescent="0.2">
      <c r="C32" s="5"/>
    </row>
    <row r="33" spans="3:3" x14ac:dyDescent="0.2">
      <c r="C33" s="5"/>
    </row>
    <row r="34" spans="3:3" x14ac:dyDescent="0.2">
      <c r="C34" s="5"/>
    </row>
    <row r="35" spans="3:3" x14ac:dyDescent="0.2">
      <c r="C35" s="5"/>
    </row>
    <row r="36" spans="3:3" x14ac:dyDescent="0.2">
      <c r="C36" s="5"/>
    </row>
    <row r="37" spans="3:3" x14ac:dyDescent="0.2">
      <c r="C37" s="5"/>
    </row>
    <row r="38" spans="3:3" x14ac:dyDescent="0.2">
      <c r="C38" s="5"/>
    </row>
    <row r="39" spans="3:3" x14ac:dyDescent="0.2">
      <c r="C39" s="5"/>
    </row>
    <row r="40" spans="3:3" x14ac:dyDescent="0.2">
      <c r="C40" s="5"/>
    </row>
    <row r="41" spans="3:3" x14ac:dyDescent="0.2">
      <c r="C41" s="5"/>
    </row>
    <row r="42" spans="3:3" x14ac:dyDescent="0.2">
      <c r="C42" s="5"/>
    </row>
    <row r="43" spans="3:3" x14ac:dyDescent="0.2">
      <c r="C43" s="5"/>
    </row>
  </sheetData>
  <sheetProtection password="DFAB" sheet="1" formatColumns="0" formatRows="0" insertColumns="0" insertRows="0" deleteColumns="0" deleteRows="0"/>
  <mergeCells count="8">
    <mergeCell ref="A1:H1"/>
    <mergeCell ref="A2:H2"/>
    <mergeCell ref="F18:H18"/>
    <mergeCell ref="A3:H3"/>
    <mergeCell ref="A14:K14"/>
    <mergeCell ref="A15:K15"/>
    <mergeCell ref="A16:K16"/>
    <mergeCell ref="A17:K17"/>
  </mergeCells>
  <phoneticPr fontId="0" type="noConversion"/>
  <dataValidations count="1">
    <dataValidation allowBlank="1" showInputMessage="1" showErrorMessage="1" prompt="Round it_x000a_" sqref="C18 B25:K25 B23:K23"/>
  </dataValidations>
  <pageMargins left="0.74803149606299213" right="0.74803149606299213" top="0.98425196850393704" bottom="0.98425196850393704" header="0.51181102362204722" footer="0.51181102362204722"/>
  <pageSetup paperSize="9" scale="9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9" r:id="rId4" name="Button 7">
              <controlPr defaultSize="0" print="0" autoFill="0" autoPict="0" macro="[0]!Macro25">
                <anchor moveWithCells="1" sizeWithCells="1">
                  <from>
                    <xdr:col>1</xdr:col>
                    <xdr:colOff>571500</xdr:colOff>
                    <xdr:row>25</xdr:row>
                    <xdr:rowOff>85725</xdr:rowOff>
                  </from>
                  <to>
                    <xdr:col>2</xdr:col>
                    <xdr:colOff>885825</xdr:colOff>
                    <xdr:row>27</xdr:row>
                    <xdr:rowOff>38100</xdr:rowOff>
                  </to>
                </anchor>
              </controlPr>
            </control>
          </mc:Choice>
        </mc:AlternateContent>
        <mc:AlternateContent xmlns:mc="http://schemas.openxmlformats.org/markup-compatibility/2006">
          <mc:Choice Requires="x14">
            <control shapeId="3080" r:id="rId5" name="Button 8">
              <controlPr defaultSize="0" print="0" autoFill="0" autoPict="0" macro="[0]!Macro2">
                <anchor moveWithCells="1" sizeWithCells="1">
                  <from>
                    <xdr:col>2</xdr:col>
                    <xdr:colOff>1085850</xdr:colOff>
                    <xdr:row>25</xdr:row>
                    <xdr:rowOff>66675</xdr:rowOff>
                  </from>
                  <to>
                    <xdr:col>4</xdr:col>
                    <xdr:colOff>666750</xdr:colOff>
                    <xdr:row>27</xdr:row>
                    <xdr:rowOff>28575</xdr:rowOff>
                  </to>
                </anchor>
              </controlPr>
            </control>
          </mc:Choice>
        </mc:AlternateContent>
        <mc:AlternateContent xmlns:mc="http://schemas.openxmlformats.org/markup-compatibility/2006">
          <mc:Choice Requires="x14">
            <control shapeId="3081" r:id="rId6" name="Button 9">
              <controlPr defaultSize="0" print="0" autoFill="0" autoPict="0" macro="[0]!Macro5">
                <anchor moveWithCells="1" sizeWithCells="1">
                  <from>
                    <xdr:col>4</xdr:col>
                    <xdr:colOff>742950</xdr:colOff>
                    <xdr:row>25</xdr:row>
                    <xdr:rowOff>66675</xdr:rowOff>
                  </from>
                  <to>
                    <xdr:col>6</xdr:col>
                    <xdr:colOff>514350</xdr:colOff>
                    <xdr:row>27</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T3835"/>
  <sheetViews>
    <sheetView zoomScaleNormal="100" workbookViewId="0">
      <selection activeCell="C6" sqref="C6:D6"/>
    </sheetView>
  </sheetViews>
  <sheetFormatPr defaultRowHeight="12.75" x14ac:dyDescent="0.2"/>
  <cols>
    <col min="1" max="1" width="4.7109375" style="4" customWidth="1"/>
    <col min="2" max="2" width="8.140625" style="4" bestFit="1" customWidth="1"/>
    <col min="3" max="3" width="12" style="4" bestFit="1" customWidth="1"/>
    <col min="4" max="4" width="12" style="4" customWidth="1"/>
    <col min="5" max="5" width="13.85546875" style="4" bestFit="1" customWidth="1"/>
    <col min="6" max="6" width="12.42578125" style="4" customWidth="1"/>
    <col min="7" max="8" width="12.7109375" style="4" hidden="1" customWidth="1"/>
    <col min="9" max="10" width="10.7109375" style="4" hidden="1" customWidth="1"/>
    <col min="11" max="11" width="14.28515625" style="4" customWidth="1"/>
    <col min="12" max="12" width="7.28515625" style="4" hidden="1" customWidth="1"/>
    <col min="13" max="13" width="7.7109375" style="95" hidden="1" customWidth="1"/>
    <col min="14" max="14" width="7.7109375" style="95" customWidth="1"/>
    <col min="15" max="15" width="9.140625" style="4"/>
    <col min="16" max="16" width="12.85546875" style="4" bestFit="1" customWidth="1"/>
    <col min="17" max="17" width="9.140625" style="4"/>
    <col min="18" max="18" width="30.42578125" style="4" customWidth="1"/>
    <col min="19" max="16384" width="9.140625" style="4"/>
  </cols>
  <sheetData>
    <row r="1" spans="1:20" x14ac:dyDescent="0.2">
      <c r="A1" s="235" t="s">
        <v>41</v>
      </c>
      <c r="B1" s="235"/>
      <c r="C1" s="235"/>
      <c r="D1" s="235"/>
      <c r="E1" s="235"/>
      <c r="F1" s="235"/>
      <c r="G1" s="235"/>
      <c r="H1" s="235"/>
      <c r="I1" s="235"/>
      <c r="J1" s="235"/>
      <c r="K1" s="235"/>
      <c r="L1" s="235"/>
      <c r="M1" s="235"/>
      <c r="N1" s="235"/>
    </row>
    <row r="2" spans="1:20" x14ac:dyDescent="0.2">
      <c r="A2" s="235" t="s">
        <v>66</v>
      </c>
      <c r="B2" s="235"/>
      <c r="C2" s="235"/>
      <c r="D2" s="235"/>
      <c r="E2" s="235"/>
      <c r="F2" s="235"/>
      <c r="G2" s="235"/>
      <c r="H2" s="235"/>
      <c r="I2" s="235"/>
      <c r="J2" s="235"/>
      <c r="K2" s="235"/>
      <c r="L2" s="235"/>
      <c r="M2" s="235"/>
      <c r="N2" s="235"/>
    </row>
    <row r="3" spans="1:20" x14ac:dyDescent="0.2">
      <c r="A3" s="239" t="s">
        <v>42</v>
      </c>
      <c r="B3" s="239"/>
      <c r="C3" s="239"/>
      <c r="D3" s="239"/>
      <c r="E3" s="239"/>
      <c r="F3" s="239"/>
      <c r="G3" s="239"/>
      <c r="H3" s="239"/>
      <c r="I3" s="239"/>
      <c r="J3" s="239"/>
      <c r="K3" s="239"/>
      <c r="L3" s="239"/>
      <c r="M3" s="239"/>
      <c r="N3" s="239"/>
    </row>
    <row r="4" spans="1:20" ht="18" x14ac:dyDescent="0.25">
      <c r="A4" s="236" t="s">
        <v>25</v>
      </c>
      <c r="B4" s="236"/>
      <c r="C4" s="236"/>
      <c r="D4" s="236"/>
      <c r="E4" s="236"/>
      <c r="F4" s="237">
        <f ca="1">Basic!B1</f>
        <v>42772</v>
      </c>
      <c r="G4" s="237"/>
      <c r="H4" s="237"/>
      <c r="I4" s="237"/>
      <c r="J4" s="237"/>
      <c r="K4" s="237"/>
      <c r="L4" s="237"/>
      <c r="M4" s="237"/>
      <c r="N4" s="237"/>
    </row>
    <row r="5" spans="1:20" ht="18" x14ac:dyDescent="0.25">
      <c r="A5" s="236" t="s">
        <v>72</v>
      </c>
      <c r="B5" s="236"/>
      <c r="C5" s="236"/>
      <c r="D5" s="236"/>
      <c r="E5" s="236"/>
      <c r="F5" s="237">
        <f>Basic!B15</f>
        <v>37694</v>
      </c>
      <c r="G5" s="237"/>
      <c r="H5" s="237"/>
      <c r="I5" s="237"/>
      <c r="J5" s="237"/>
      <c r="K5" s="237"/>
      <c r="L5" s="237"/>
      <c r="M5" s="237"/>
      <c r="N5" s="237"/>
      <c r="P5" s="124"/>
    </row>
    <row r="6" spans="1:20" ht="18" customHeight="1" x14ac:dyDescent="0.25">
      <c r="A6" s="200" t="s">
        <v>293</v>
      </c>
      <c r="B6" s="201"/>
      <c r="C6" s="238">
        <f>Basic!B17</f>
        <v>0</v>
      </c>
      <c r="D6" s="238"/>
      <c r="E6" s="202" t="s">
        <v>292</v>
      </c>
      <c r="F6" s="240" t="str">
        <f>Basic!B2</f>
        <v>asad</v>
      </c>
      <c r="G6" s="240"/>
      <c r="H6" s="240"/>
      <c r="I6" s="240"/>
      <c r="J6" s="240"/>
      <c r="K6" s="240"/>
      <c r="L6" s="240"/>
      <c r="M6" s="240"/>
      <c r="N6" s="240"/>
      <c r="P6" s="224"/>
      <c r="Q6" s="224"/>
      <c r="R6" s="224"/>
    </row>
    <row r="7" spans="1:20" ht="18" customHeight="1" x14ac:dyDescent="0.25">
      <c r="A7" s="236" t="s">
        <v>89</v>
      </c>
      <c r="B7" s="236"/>
      <c r="C7" s="236"/>
      <c r="D7" s="236"/>
      <c r="E7" s="236"/>
      <c r="F7" s="240">
        <f>Basic!B3</f>
        <v>12312</v>
      </c>
      <c r="G7" s="240"/>
      <c r="H7" s="240"/>
      <c r="I7" s="240"/>
      <c r="J7" s="240"/>
      <c r="K7" s="240"/>
      <c r="L7" s="240"/>
      <c r="M7" s="240"/>
      <c r="N7" s="240"/>
      <c r="P7" s="224"/>
      <c r="Q7" s="224"/>
      <c r="R7" s="224"/>
      <c r="S7" s="229"/>
      <c r="T7" s="230"/>
    </row>
    <row r="8" spans="1:20" ht="18" customHeight="1" x14ac:dyDescent="0.25">
      <c r="A8" s="236" t="s">
        <v>47</v>
      </c>
      <c r="B8" s="236"/>
      <c r="C8" s="236"/>
      <c r="D8" s="236"/>
      <c r="E8" s="236"/>
      <c r="F8" s="240">
        <f>Basic!B4</f>
        <v>3123</v>
      </c>
      <c r="G8" s="240"/>
      <c r="H8" s="240"/>
      <c r="I8" s="240"/>
      <c r="J8" s="240"/>
      <c r="K8" s="240"/>
      <c r="L8" s="240"/>
      <c r="M8" s="240"/>
      <c r="N8" s="240"/>
      <c r="P8" s="224"/>
      <c r="Q8" s="224"/>
      <c r="R8" s="224"/>
      <c r="S8" s="231"/>
      <c r="T8" s="232"/>
    </row>
    <row r="9" spans="1:20" ht="18" customHeight="1" x14ac:dyDescent="0.25">
      <c r="A9" s="236" t="s">
        <v>46</v>
      </c>
      <c r="B9" s="236"/>
      <c r="C9" s="236"/>
      <c r="D9" s="236"/>
      <c r="E9" s="236"/>
      <c r="F9" s="241">
        <f>Basic!B6</f>
        <v>7237500</v>
      </c>
      <c r="G9" s="241"/>
      <c r="H9" s="241"/>
      <c r="I9" s="241"/>
      <c r="J9" s="241"/>
      <c r="K9" s="241"/>
      <c r="L9" s="241"/>
      <c r="M9" s="241"/>
      <c r="N9" s="241"/>
      <c r="P9" s="224"/>
      <c r="Q9" s="224"/>
      <c r="R9" s="224"/>
      <c r="S9" s="231"/>
      <c r="T9" s="232"/>
    </row>
    <row r="10" spans="1:20" ht="18" customHeight="1" x14ac:dyDescent="0.25">
      <c r="A10" s="236" t="s">
        <v>13</v>
      </c>
      <c r="B10" s="236"/>
      <c r="C10" s="236"/>
      <c r="D10" s="236"/>
      <c r="E10" s="236"/>
      <c r="F10" s="241">
        <f>Basic!B8</f>
        <v>2171250</v>
      </c>
      <c r="G10" s="241"/>
      <c r="H10" s="241"/>
      <c r="I10" s="241"/>
      <c r="J10" s="241"/>
      <c r="K10" s="241"/>
      <c r="L10" s="241"/>
      <c r="M10" s="241"/>
      <c r="N10" s="241"/>
      <c r="P10" s="224"/>
      <c r="Q10" s="224"/>
      <c r="R10" s="224"/>
      <c r="S10" s="231"/>
      <c r="T10" s="232"/>
    </row>
    <row r="11" spans="1:20" ht="18" customHeight="1" x14ac:dyDescent="0.25">
      <c r="A11" s="236" t="s">
        <v>71</v>
      </c>
      <c r="B11" s="236"/>
      <c r="C11" s="236"/>
      <c r="D11" s="236"/>
      <c r="E11" s="236"/>
      <c r="F11" s="237">
        <f>Basic!B14</f>
        <v>39844</v>
      </c>
      <c r="G11" s="237"/>
      <c r="H11" s="237"/>
      <c r="I11" s="237"/>
      <c r="J11" s="237"/>
      <c r="K11" s="237"/>
      <c r="L11" s="237"/>
      <c r="M11" s="237"/>
      <c r="N11" s="237"/>
      <c r="P11" s="224"/>
      <c r="Q11" s="224"/>
      <c r="R11" s="224"/>
      <c r="S11" s="231"/>
      <c r="T11" s="232"/>
    </row>
    <row r="12" spans="1:20" ht="18" customHeight="1" x14ac:dyDescent="0.25">
      <c r="A12" s="236" t="s">
        <v>67</v>
      </c>
      <c r="B12" s="236"/>
      <c r="C12" s="236"/>
      <c r="D12" s="236"/>
      <c r="E12" s="236"/>
      <c r="F12" s="223">
        <f>Basic!B10</f>
        <v>0.16</v>
      </c>
      <c r="G12" s="223"/>
      <c r="H12" s="223"/>
      <c r="I12" s="223"/>
      <c r="J12" s="223"/>
      <c r="K12" s="223"/>
      <c r="L12" s="223"/>
      <c r="M12" s="223"/>
      <c r="N12" s="223"/>
      <c r="P12" s="224"/>
      <c r="Q12" s="224"/>
      <c r="R12" s="224"/>
      <c r="S12" s="231"/>
      <c r="T12" s="232"/>
    </row>
    <row r="13" spans="1:20" ht="12.75" customHeight="1" x14ac:dyDescent="0.2">
      <c r="A13" s="19" t="s">
        <v>70</v>
      </c>
      <c r="B13" s="19" t="s">
        <v>96</v>
      </c>
      <c r="C13" s="19" t="s">
        <v>43</v>
      </c>
      <c r="D13" s="19" t="s">
        <v>281</v>
      </c>
      <c r="E13" s="19" t="s">
        <v>163</v>
      </c>
      <c r="F13" s="19" t="s">
        <v>2</v>
      </c>
      <c r="G13" s="132" t="s">
        <v>216</v>
      </c>
      <c r="H13" s="132" t="s">
        <v>267</v>
      </c>
      <c r="I13" s="132" t="s">
        <v>217</v>
      </c>
      <c r="J13" s="132" t="s">
        <v>69</v>
      </c>
      <c r="K13" s="19" t="s">
        <v>97</v>
      </c>
      <c r="L13" s="118" t="s">
        <v>268</v>
      </c>
      <c r="M13" s="19" t="s">
        <v>92</v>
      </c>
      <c r="N13" s="118" t="s">
        <v>61</v>
      </c>
      <c r="O13" s="228" t="s">
        <v>88</v>
      </c>
      <c r="P13" s="224"/>
      <c r="Q13" s="224"/>
      <c r="R13" s="224"/>
      <c r="S13" s="231"/>
      <c r="T13" s="232"/>
    </row>
    <row r="14" spans="1:20" ht="12.75" customHeight="1" x14ac:dyDescent="0.2">
      <c r="A14" s="65">
        <v>1</v>
      </c>
      <c r="B14" s="66">
        <f>DATE(YEAR($F$11),MONTH($F$11)+1,DAY($F$11))</f>
        <v>39875</v>
      </c>
      <c r="C14" s="67">
        <f>Y!AB7</f>
        <v>464420.99999999959</v>
      </c>
      <c r="D14" s="65">
        <f>Y!Y7</f>
        <v>392116.12837850861</v>
      </c>
      <c r="E14" s="65">
        <f>Y!Y7+Y!Z7</f>
        <v>396173.06989740132</v>
      </c>
      <c r="F14" s="65">
        <f>Y!AA7</f>
        <v>68247.930102598242</v>
      </c>
      <c r="G14" s="133">
        <f>SUM(F14:$F$25)</f>
        <v>454378.99999999872</v>
      </c>
      <c r="H14" s="133">
        <f>SUM(E$14:$E14)</f>
        <v>396173.06989740132</v>
      </c>
      <c r="I14" s="133">
        <f>$F$9-SUM(E$14:$E14)</f>
        <v>6841326.9301025989</v>
      </c>
      <c r="J14" s="133">
        <f>A14</f>
        <v>1</v>
      </c>
      <c r="K14" s="65">
        <f>Y!AC7</f>
        <v>7224831</v>
      </c>
      <c r="L14" s="65">
        <v>12</v>
      </c>
      <c r="M14" s="65"/>
      <c r="N14" s="48">
        <f>Y!Z7</f>
        <v>4056.9415188927233</v>
      </c>
      <c r="O14" s="228"/>
      <c r="P14" s="224"/>
      <c r="Q14" s="224"/>
      <c r="R14" s="224"/>
      <c r="S14" s="231"/>
      <c r="T14" s="232"/>
    </row>
    <row r="15" spans="1:20" ht="12.75" customHeight="1" x14ac:dyDescent="0.2">
      <c r="A15" s="65">
        <f>A14+1</f>
        <v>2</v>
      </c>
      <c r="B15" s="66">
        <f>DATE(YEAR(B14),MONTH(B14)+1,DAY(B14))</f>
        <v>39906</v>
      </c>
      <c r="C15" s="67">
        <f>Y!AB8</f>
        <v>464420.99999999977</v>
      </c>
      <c r="D15" s="65">
        <f>Y!Y8</f>
        <v>397344.17869194131</v>
      </c>
      <c r="E15" s="65">
        <f>Y!Y8+Y!Z8</f>
        <v>401455.29674246436</v>
      </c>
      <c r="F15" s="65">
        <f>Y!AA8</f>
        <v>62965.703257535388</v>
      </c>
      <c r="G15" s="133">
        <f>SUM(F15:$F$25)</f>
        <v>386131.06989740056</v>
      </c>
      <c r="H15" s="133">
        <f>SUM(E$14:$E15)</f>
        <v>797628.36663986568</v>
      </c>
      <c r="I15" s="133">
        <f>$F$9-SUM(E$14:$E15)</f>
        <v>6439871.6333601344</v>
      </c>
      <c r="J15" s="133">
        <f t="shared" ref="J15:J25" si="0">A15</f>
        <v>2</v>
      </c>
      <c r="K15" s="65">
        <f>Y!AC8</f>
        <v>6794207</v>
      </c>
      <c r="L15" s="65">
        <v>12</v>
      </c>
      <c r="M15" s="65"/>
      <c r="N15" s="48">
        <f>Y!Z8</f>
        <v>4111.1180505230586</v>
      </c>
      <c r="O15" s="228"/>
      <c r="P15" s="224"/>
      <c r="Q15" s="224"/>
      <c r="R15" s="224"/>
      <c r="S15" s="231"/>
      <c r="T15" s="232"/>
    </row>
    <row r="16" spans="1:20" ht="12.75" customHeight="1" x14ac:dyDescent="0.2">
      <c r="A16" s="65">
        <f t="shared" ref="A16:A25" si="1">A15+1</f>
        <v>3</v>
      </c>
      <c r="B16" s="66">
        <f t="shared" ref="B16:B25" si="2">DATE(YEAR(B15),MONTH(B15)+1,DAY(B15))</f>
        <v>39936</v>
      </c>
      <c r="C16" s="67">
        <f>Y!AB9</f>
        <v>464421.00000000047</v>
      </c>
      <c r="D16" s="65">
        <f>Y!Y9</f>
        <v>402641.93414653465</v>
      </c>
      <c r="E16" s="65">
        <f>Y!Y9+Y!Z9</f>
        <v>406807.95220388874</v>
      </c>
      <c r="F16" s="65">
        <f>Y!AA9</f>
        <v>57613.047796111714</v>
      </c>
      <c r="G16" s="133">
        <f>SUM(F16:$F$25)</f>
        <v>323165.3666398651</v>
      </c>
      <c r="H16" s="133">
        <f>SUM(E$14:$E16)</f>
        <v>1204436.3188437545</v>
      </c>
      <c r="I16" s="133">
        <f>$F$9-SUM(E$14:$E16)</f>
        <v>6033063.681156246</v>
      </c>
      <c r="J16" s="133">
        <f t="shared" si="0"/>
        <v>3</v>
      </c>
      <c r="K16" s="65">
        <f>Y!AC9</f>
        <v>6359895</v>
      </c>
      <c r="L16" s="65">
        <v>12</v>
      </c>
      <c r="M16" s="65"/>
      <c r="N16" s="48">
        <f>Y!Z9</f>
        <v>4166.0180573540711</v>
      </c>
      <c r="O16" s="228"/>
      <c r="P16" s="224"/>
      <c r="Q16" s="224"/>
      <c r="R16" s="224"/>
      <c r="S16" s="231"/>
      <c r="T16" s="232"/>
    </row>
    <row r="17" spans="1:20" ht="12.75" customHeight="1" x14ac:dyDescent="0.2">
      <c r="A17" s="65">
        <f t="shared" si="1"/>
        <v>4</v>
      </c>
      <c r="B17" s="66">
        <f t="shared" si="2"/>
        <v>39967</v>
      </c>
      <c r="C17" s="67">
        <f>Y!AB10</f>
        <v>464420.99999999983</v>
      </c>
      <c r="D17" s="65">
        <f>Y!Y10</f>
        <v>408010.32411488518</v>
      </c>
      <c r="E17" s="65">
        <f>Y!Y10+Y!Z10</f>
        <v>412231.97531558276</v>
      </c>
      <c r="F17" s="65">
        <f>Y!AA10</f>
        <v>52189.024684417076</v>
      </c>
      <c r="G17" s="133">
        <f>SUM(F17:$F$25)</f>
        <v>265552.31884375337</v>
      </c>
      <c r="H17" s="133">
        <f>SUM(E$14:$E17)</f>
        <v>1616668.2941593372</v>
      </c>
      <c r="I17" s="133">
        <f>$F$9-SUM(E$14:$E17)</f>
        <v>5620831.7058406631</v>
      </c>
      <c r="J17" s="133">
        <f t="shared" si="0"/>
        <v>4</v>
      </c>
      <c r="K17" s="65">
        <f>Y!AC10</f>
        <v>5921863</v>
      </c>
      <c r="L17" s="65">
        <v>12</v>
      </c>
      <c r="M17" s="65"/>
      <c r="N17" s="48">
        <f>Y!Z10</f>
        <v>4221.6512006975754</v>
      </c>
      <c r="O17" s="228"/>
      <c r="P17" s="224"/>
      <c r="Q17" s="224"/>
      <c r="R17" s="224"/>
      <c r="S17" s="231"/>
      <c r="T17" s="232"/>
    </row>
    <row r="18" spans="1:20" ht="12.75" customHeight="1" x14ac:dyDescent="0.2">
      <c r="A18" s="65">
        <f t="shared" si="1"/>
        <v>5</v>
      </c>
      <c r="B18" s="66">
        <f t="shared" si="2"/>
        <v>39997</v>
      </c>
      <c r="C18" s="67">
        <f>Y!AB11</f>
        <v>464421.00000000017</v>
      </c>
      <c r="D18" s="65">
        <f>Y!Y11</f>
        <v>413450.29036083771</v>
      </c>
      <c r="E18" s="65">
        <f>Y!Y11+Y!Z11</f>
        <v>417728.31763172062</v>
      </c>
      <c r="F18" s="65">
        <f>Y!AA11</f>
        <v>46692.682368279588</v>
      </c>
      <c r="G18" s="133">
        <f>SUM(F18:$F$25)</f>
        <v>213363.29415933628</v>
      </c>
      <c r="H18" s="133">
        <f>SUM(E$14:$E18)</f>
        <v>2034396.6117910577</v>
      </c>
      <c r="I18" s="133">
        <f>$F$9-SUM(E$14:$E18)</f>
        <v>5203103.3882089425</v>
      </c>
      <c r="J18" s="133">
        <f t="shared" si="0"/>
        <v>5</v>
      </c>
      <c r="K18" s="65">
        <f>Y!AC11</f>
        <v>5480080</v>
      </c>
      <c r="L18" s="65">
        <v>12</v>
      </c>
      <c r="M18" s="65"/>
      <c r="N18" s="48">
        <f>Y!Z11</f>
        <v>4278.0272708828961</v>
      </c>
      <c r="O18" s="228"/>
      <c r="P18" s="224"/>
      <c r="Q18" s="224"/>
      <c r="R18" s="224"/>
      <c r="S18" s="231"/>
      <c r="T18" s="232"/>
    </row>
    <row r="19" spans="1:20" ht="12.75" customHeight="1" x14ac:dyDescent="0.2">
      <c r="A19" s="65">
        <f t="shared" si="1"/>
        <v>6</v>
      </c>
      <c r="B19" s="66">
        <f t="shared" si="2"/>
        <v>40028</v>
      </c>
      <c r="C19" s="67">
        <f>Y!AB12</f>
        <v>464421</v>
      </c>
      <c r="D19" s="65">
        <f>Y!Y12</f>
        <v>418962.78720468888</v>
      </c>
      <c r="E19" s="65">
        <f>Y!Y12+Y!Z12</f>
        <v>423297.94339366863</v>
      </c>
      <c r="F19" s="65">
        <f>Y!AA12</f>
        <v>41123.056606331382</v>
      </c>
      <c r="G19" s="133">
        <f>SUM(F19:$F$25)</f>
        <v>166670.61179105667</v>
      </c>
      <c r="H19" s="133">
        <f>SUM(E$14:$E19)</f>
        <v>2457694.5551847266</v>
      </c>
      <c r="I19" s="133">
        <f>$F$9-SUM(E$14:$E19)</f>
        <v>4779805.4448152734</v>
      </c>
      <c r="J19" s="133">
        <f t="shared" si="0"/>
        <v>6</v>
      </c>
      <c r="K19" s="65">
        <f>Y!AC12</f>
        <v>5034514</v>
      </c>
      <c r="L19" s="65">
        <v>12</v>
      </c>
      <c r="M19" s="65"/>
      <c r="N19" s="48">
        <f>Y!Z12</f>
        <v>4335.1561889797194</v>
      </c>
      <c r="O19" s="228"/>
      <c r="P19" s="224"/>
      <c r="Q19" s="224"/>
      <c r="R19" s="224"/>
      <c r="S19" s="231"/>
      <c r="T19" s="232"/>
    </row>
    <row r="20" spans="1:20" ht="12.75" customHeight="1" x14ac:dyDescent="0.2">
      <c r="A20" s="65">
        <f t="shared" si="1"/>
        <v>7</v>
      </c>
      <c r="B20" s="66">
        <f t="shared" si="2"/>
        <v>40059</v>
      </c>
      <c r="C20" s="67">
        <f>Y!AB13</f>
        <v>464420.99999999994</v>
      </c>
      <c r="D20" s="65">
        <f>Y!Y13</f>
        <v>424548.78169060731</v>
      </c>
      <c r="E20" s="65">
        <f>Y!Y13+Y!Z13</f>
        <v>428941.82969915133</v>
      </c>
      <c r="F20" s="65">
        <f>Y!AA13</f>
        <v>35479.170300848615</v>
      </c>
      <c r="G20" s="133">
        <f>SUM(F20:$F$25)</f>
        <v>125547.55518472531</v>
      </c>
      <c r="H20" s="133">
        <f>SUM(E$14:$E20)</f>
        <v>2886636.3848838778</v>
      </c>
      <c r="I20" s="133">
        <f>$F$9-SUM(E$14:$E20)</f>
        <v>4350863.6151161222</v>
      </c>
      <c r="J20" s="133">
        <f t="shared" si="0"/>
        <v>7</v>
      </c>
      <c r="K20" s="65">
        <f>Y!AC13</f>
        <v>4585130</v>
      </c>
      <c r="L20" s="65">
        <v>12</v>
      </c>
      <c r="M20" s="65"/>
      <c r="N20" s="48">
        <f>Y!Z13</f>
        <v>4393.0480085440322</v>
      </c>
      <c r="O20" s="228"/>
      <c r="P20" s="224"/>
      <c r="Q20" s="224"/>
      <c r="R20" s="224"/>
      <c r="S20" s="231"/>
      <c r="T20" s="232"/>
    </row>
    <row r="21" spans="1:20" ht="12.75" customHeight="1" x14ac:dyDescent="0.2">
      <c r="A21" s="65">
        <f t="shared" si="1"/>
        <v>8</v>
      </c>
      <c r="B21" s="66">
        <f t="shared" si="2"/>
        <v>40089</v>
      </c>
      <c r="C21" s="67">
        <f>Y!AB14</f>
        <v>464421.00000000006</v>
      </c>
      <c r="D21" s="65">
        <f>Y!Y14</f>
        <v>430209.2537562768</v>
      </c>
      <c r="E21" s="65">
        <f>Y!Y14+Y!Z14</f>
        <v>434660.96667366417</v>
      </c>
      <c r="F21" s="65">
        <f>Y!AA14</f>
        <v>29760.033326335921</v>
      </c>
      <c r="G21" s="133">
        <f>SUM(F21:$F$25)</f>
        <v>90068.384883876686</v>
      </c>
      <c r="H21" s="133">
        <f>SUM(E$14:$E21)</f>
        <v>3321297.3515575421</v>
      </c>
      <c r="I21" s="133">
        <f>$F$9-SUM(E$14:$E21)</f>
        <v>3916202.6484424579</v>
      </c>
      <c r="J21" s="133">
        <f t="shared" si="0"/>
        <v>8</v>
      </c>
      <c r="K21" s="65">
        <f>Y!AC14</f>
        <v>4131898</v>
      </c>
      <c r="L21" s="65">
        <v>12</v>
      </c>
      <c r="M21" s="65"/>
      <c r="N21" s="48">
        <f>Y!Z14</f>
        <v>4451.71291738734</v>
      </c>
      <c r="O21" s="228"/>
      <c r="P21" s="224"/>
      <c r="Q21" s="224"/>
      <c r="R21" s="224"/>
      <c r="S21" s="231"/>
      <c r="T21" s="232"/>
    </row>
    <row r="22" spans="1:20" ht="12.75" customHeight="1" x14ac:dyDescent="0.2">
      <c r="A22" s="65">
        <f t="shared" si="1"/>
        <v>9</v>
      </c>
      <c r="B22" s="66">
        <f t="shared" si="2"/>
        <v>40120</v>
      </c>
      <c r="C22" s="67">
        <f>Y!AB15</f>
        <v>464420.99999999988</v>
      </c>
      <c r="D22" s="65">
        <f>Y!Y15</f>
        <v>435945.19640480494</v>
      </c>
      <c r="E22" s="65">
        <f>Y!Y15+Y!Z15</f>
        <v>440456.35764417448</v>
      </c>
      <c r="F22" s="65">
        <f>Y!AA15</f>
        <v>23964.642355825454</v>
      </c>
      <c r="G22" s="133">
        <f>SUM(F22:$F$25)</f>
        <v>60308.351557540773</v>
      </c>
      <c r="H22" s="133">
        <f>SUM(E$14:$E22)</f>
        <v>3761753.7092017168</v>
      </c>
      <c r="I22" s="133">
        <f>$F$9-SUM(E$14:$E22)</f>
        <v>3475746.2907982832</v>
      </c>
      <c r="J22" s="133">
        <f t="shared" si="0"/>
        <v>9</v>
      </c>
      <c r="K22" s="65">
        <f>Y!AC15</f>
        <v>3674784</v>
      </c>
      <c r="L22" s="65">
        <v>12</v>
      </c>
      <c r="M22" s="65"/>
      <c r="N22" s="48">
        <f>Y!Z15</f>
        <v>4511.1612393695195</v>
      </c>
      <c r="O22" s="228"/>
      <c r="P22" s="224"/>
      <c r="Q22" s="224"/>
      <c r="R22" s="224"/>
      <c r="S22" s="233"/>
      <c r="T22" s="234"/>
    </row>
    <row r="23" spans="1:20" ht="13.5" customHeight="1" thickBot="1" x14ac:dyDescent="0.25">
      <c r="A23" s="65">
        <f t="shared" si="1"/>
        <v>10</v>
      </c>
      <c r="B23" s="66">
        <f t="shared" si="2"/>
        <v>40150</v>
      </c>
      <c r="C23" s="67">
        <f>Y!AB16</f>
        <v>464421.00000000006</v>
      </c>
      <c r="D23" s="65">
        <f>Y!Y16</f>
        <v>441757.61587892449</v>
      </c>
      <c r="E23" s="65">
        <f>Y!Y16+Y!Z16</f>
        <v>446329.01931514009</v>
      </c>
      <c r="F23" s="65">
        <f>Y!AA16</f>
        <v>18091.980684859955</v>
      </c>
      <c r="G23" s="133">
        <f>SUM(F23:$F$25)</f>
        <v>36343.709201715319</v>
      </c>
      <c r="H23" s="133">
        <f>SUM(E$14:$E23)</f>
        <v>4208082.7285168571</v>
      </c>
      <c r="I23" s="133">
        <f>$F$9-SUM(E$14:$E23)</f>
        <v>3029417.2714831429</v>
      </c>
      <c r="J23" s="133">
        <f t="shared" si="0"/>
        <v>10</v>
      </c>
      <c r="K23" s="65">
        <f>Y!AC16</f>
        <v>3213754</v>
      </c>
      <c r="L23" s="65">
        <v>12</v>
      </c>
      <c r="M23" s="65"/>
      <c r="N23" s="48">
        <f>Y!Z16</f>
        <v>4571.4034362156181</v>
      </c>
      <c r="O23" s="228"/>
      <c r="P23" s="225"/>
      <c r="Q23" s="225"/>
      <c r="R23" s="225"/>
    </row>
    <row r="24" spans="1:20" ht="12.75" customHeight="1" x14ac:dyDescent="0.2">
      <c r="A24" s="65">
        <f t="shared" si="1"/>
        <v>11</v>
      </c>
      <c r="B24" s="66">
        <f t="shared" si="2"/>
        <v>40181</v>
      </c>
      <c r="C24" s="67">
        <f>Y!AB17</f>
        <v>464421.00000000006</v>
      </c>
      <c r="D24" s="65">
        <f>Y!Y17</f>
        <v>447647.53183751425</v>
      </c>
      <c r="E24" s="65">
        <f>Y!Y17+Y!Z17</f>
        <v>452279.98194687115</v>
      </c>
      <c r="F24" s="65">
        <f>Y!AA17</f>
        <v>12141.018053128881</v>
      </c>
      <c r="G24" s="133">
        <f>SUM(F24:$F$25)</f>
        <v>18251.728516855368</v>
      </c>
      <c r="H24" s="133">
        <f>SUM(E$14:$E24)</f>
        <v>4660362.7104637288</v>
      </c>
      <c r="I24" s="133">
        <f>$F$9-SUM(E$14:$E24)</f>
        <v>2577137.2895362712</v>
      </c>
      <c r="J24" s="133">
        <f t="shared" si="0"/>
        <v>11</v>
      </c>
      <c r="K24" s="65">
        <f>Y!AC17</f>
        <v>2748775</v>
      </c>
      <c r="L24" s="65">
        <v>12</v>
      </c>
      <c r="M24" s="65"/>
      <c r="N24" s="48">
        <f>Y!Z17</f>
        <v>4632.4501093569052</v>
      </c>
      <c r="O24" s="228"/>
      <c r="P24" s="226" t="s">
        <v>196</v>
      </c>
      <c r="Q24" s="226"/>
      <c r="R24" s="226"/>
      <c r="S24" s="226"/>
    </row>
    <row r="25" spans="1:20" ht="12.75" customHeight="1" x14ac:dyDescent="0.2">
      <c r="A25" s="65">
        <f t="shared" si="1"/>
        <v>12</v>
      </c>
      <c r="B25" s="66">
        <f t="shared" si="2"/>
        <v>40212</v>
      </c>
      <c r="C25" s="67">
        <f>Y!AB18</f>
        <v>464421</v>
      </c>
      <c r="D25" s="65">
        <f>Y!Y18</f>
        <v>453615.97753447702</v>
      </c>
      <c r="E25" s="65">
        <f>Y!Y18+Y!Z18</f>
        <v>458310.28953627351</v>
      </c>
      <c r="F25" s="65">
        <f>Y!AA18</f>
        <v>6110.7104637264874</v>
      </c>
      <c r="G25" s="133">
        <f>SUM(F25:$F$25)</f>
        <v>6110.7104637264874</v>
      </c>
      <c r="H25" s="133">
        <f>SUM(E$14:$E25)</f>
        <v>5118673.0000000019</v>
      </c>
      <c r="I25" s="133">
        <f>$F$9-SUM(E$14:$E25)</f>
        <v>2118826.9999999981</v>
      </c>
      <c r="J25" s="133">
        <f t="shared" si="0"/>
        <v>12</v>
      </c>
      <c r="K25" s="65">
        <f>Y!AC18</f>
        <v>2171250</v>
      </c>
      <c r="L25" s="65">
        <v>12</v>
      </c>
      <c r="M25" s="65"/>
      <c r="N25" s="48">
        <f>Y!Z18</f>
        <v>4694.3120017965139</v>
      </c>
      <c r="O25" s="228"/>
      <c r="P25" s="227"/>
      <c r="Q25" s="227"/>
      <c r="R25" s="227"/>
      <c r="S25" s="227"/>
    </row>
    <row r="26" spans="1:20" ht="12.75" customHeight="1" x14ac:dyDescent="0.2">
      <c r="A26" s="69" t="s">
        <v>5</v>
      </c>
      <c r="B26" s="69"/>
      <c r="C26" s="67">
        <f>SUM(C14:C25)</f>
        <v>5573052</v>
      </c>
      <c r="D26" s="71">
        <f>SUM(D14:D25)</f>
        <v>5066250.0000000009</v>
      </c>
      <c r="E26" s="71">
        <f>SUM(E14:E25)</f>
        <v>5118673.0000000019</v>
      </c>
      <c r="F26" s="71">
        <f>SUM(F14:F25)</f>
        <v>454378.99999999872</v>
      </c>
      <c r="G26" s="133"/>
      <c r="H26" s="134"/>
      <c r="I26" s="134"/>
      <c r="J26" s="134"/>
      <c r="K26" s="70"/>
      <c r="L26" s="70"/>
      <c r="M26" s="70"/>
      <c r="N26" s="119">
        <f>SUM(N14:N25)</f>
        <v>52422.999999999964</v>
      </c>
      <c r="P26" s="227"/>
      <c r="Q26" s="227"/>
      <c r="R26" s="227"/>
      <c r="S26" s="227"/>
    </row>
    <row r="27" spans="1:20" ht="12.75" customHeight="1" x14ac:dyDescent="0.2">
      <c r="A27" s="92"/>
      <c r="B27" s="92"/>
      <c r="C27" s="92"/>
      <c r="D27" s="123"/>
      <c r="E27" s="123"/>
      <c r="F27" s="92"/>
      <c r="G27" s="135"/>
      <c r="H27" s="135"/>
      <c r="I27" s="135"/>
      <c r="J27" s="135"/>
      <c r="K27" s="92"/>
      <c r="L27" s="92"/>
      <c r="M27" s="92"/>
      <c r="P27" s="227"/>
      <c r="Q27" s="227"/>
      <c r="R27" s="227"/>
      <c r="S27" s="227"/>
    </row>
    <row r="28" spans="1:20" ht="13.5" customHeight="1" x14ac:dyDescent="0.2">
      <c r="A28" s="92"/>
      <c r="B28" s="92"/>
      <c r="C28" s="92"/>
      <c r="D28" s="92"/>
      <c r="E28" s="92"/>
      <c r="F28" s="92"/>
      <c r="G28" s="135"/>
      <c r="H28" s="135"/>
      <c r="I28" s="135"/>
      <c r="J28" s="135"/>
      <c r="K28" s="92"/>
      <c r="L28" s="92"/>
      <c r="M28" s="92"/>
      <c r="P28" s="227"/>
      <c r="Q28" s="227"/>
      <c r="R28" s="227"/>
      <c r="S28" s="227"/>
    </row>
    <row r="29" spans="1:20" x14ac:dyDescent="0.2">
      <c r="A29" s="92"/>
      <c r="B29" s="92"/>
      <c r="C29" s="92"/>
      <c r="D29" s="92"/>
      <c r="E29" s="92"/>
      <c r="F29" s="92"/>
      <c r="G29" s="135"/>
      <c r="H29" s="135"/>
      <c r="I29" s="135"/>
      <c r="J29" s="135"/>
      <c r="K29" s="92"/>
      <c r="L29" s="92"/>
      <c r="M29" s="92"/>
      <c r="P29" s="227"/>
      <c r="Q29" s="227"/>
      <c r="R29" s="227"/>
      <c r="S29" s="227"/>
    </row>
    <row r="30" spans="1:20" x14ac:dyDescent="0.2">
      <c r="A30" s="17" t="s">
        <v>69</v>
      </c>
      <c r="B30" s="19" t="s">
        <v>96</v>
      </c>
      <c r="C30" s="17" t="s">
        <v>43</v>
      </c>
      <c r="D30" s="17" t="s">
        <v>281</v>
      </c>
      <c r="E30" s="17" t="s">
        <v>163</v>
      </c>
      <c r="F30" s="17" t="s">
        <v>2</v>
      </c>
      <c r="G30" s="132" t="s">
        <v>216</v>
      </c>
      <c r="H30" s="132" t="s">
        <v>267</v>
      </c>
      <c r="I30" s="132" t="s">
        <v>217</v>
      </c>
      <c r="J30" s="132"/>
      <c r="K30" s="19" t="s">
        <v>97</v>
      </c>
      <c r="L30" s="19" t="s">
        <v>91</v>
      </c>
      <c r="M30" s="19" t="s">
        <v>92</v>
      </c>
      <c r="N30" s="120" t="s">
        <v>61</v>
      </c>
      <c r="O30" s="222" t="s">
        <v>88</v>
      </c>
      <c r="P30" s="227"/>
      <c r="Q30" s="227"/>
      <c r="R30" s="227"/>
      <c r="S30" s="227"/>
    </row>
    <row r="31" spans="1:20" x14ac:dyDescent="0.2">
      <c r="A31" s="69">
        <v>1</v>
      </c>
      <c r="B31" s="66">
        <f>DATE(YEAR($F$11),MONTH($F$11)+1,DAY($F$11))</f>
        <v>39875</v>
      </c>
      <c r="C31" s="67">
        <f>Y!AB37</f>
        <v>252395.9999999998</v>
      </c>
      <c r="D31" s="65">
        <f>Y!Y37</f>
        <v>180658.52133809403</v>
      </c>
      <c r="E31" s="65">
        <f>Y!Y37+Y!Z37</f>
        <v>184497.24375012907</v>
      </c>
      <c r="F31" s="65">
        <f>Y!AA37</f>
        <v>67898.756249870727</v>
      </c>
      <c r="G31" s="133">
        <f>SUM(F31:$F$54)</f>
        <v>891650.99999990035</v>
      </c>
      <c r="H31" s="133">
        <f>SUM($E$31:E31)</f>
        <v>184497.24375012907</v>
      </c>
      <c r="I31" s="133">
        <f>$F$9-SUM($E$31:E31)</f>
        <v>7053002.7562498711</v>
      </c>
      <c r="J31" s="133">
        <f t="shared" ref="J31:J54" si="3">A31</f>
        <v>1</v>
      </c>
      <c r="K31" s="65">
        <f>Y!AC37</f>
        <v>7447066</v>
      </c>
      <c r="L31" s="65">
        <v>24</v>
      </c>
      <c r="M31" s="65"/>
      <c r="N31" s="48">
        <f>Y!Z37</f>
        <v>3838.7224120350438</v>
      </c>
      <c r="O31" s="222"/>
    </row>
    <row r="32" spans="1:20" x14ac:dyDescent="0.2">
      <c r="A32" s="65">
        <f t="shared" ref="A32:A54" si="4">A31+1</f>
        <v>2</v>
      </c>
      <c r="B32" s="66">
        <f t="shared" ref="B32:B54" si="5">DATE(YEAR(B31),MONTH(B31)+1,DAY(B31))</f>
        <v>39906</v>
      </c>
      <c r="C32" s="67">
        <f>Y!AB38</f>
        <v>252395.99999999965</v>
      </c>
      <c r="D32" s="65">
        <f>Y!Y38</f>
        <v>183054.83796444908</v>
      </c>
      <c r="E32" s="65">
        <f>Y!Y38+Y!Z38</f>
        <v>186944.69239538314</v>
      </c>
      <c r="F32" s="65">
        <f>Y!AA38</f>
        <v>65451.307604616515</v>
      </c>
      <c r="G32" s="133">
        <f>SUM(F32:$F$54)</f>
        <v>823752.24375002971</v>
      </c>
      <c r="H32" s="133">
        <f>SUM($E$31:E32)</f>
        <v>371441.93614551221</v>
      </c>
      <c r="I32" s="133">
        <f>$F$9-SUM($E$31:E32)</f>
        <v>6866058.0638544876</v>
      </c>
      <c r="J32" s="133">
        <f t="shared" si="3"/>
        <v>2</v>
      </c>
      <c r="K32" s="65">
        <f>Y!AC38</f>
        <v>7240588</v>
      </c>
      <c r="L32" s="65">
        <v>24</v>
      </c>
      <c r="M32" s="65"/>
      <c r="N32" s="48">
        <f>Y!Z38</f>
        <v>3889.8544309340577</v>
      </c>
      <c r="O32" s="222"/>
    </row>
    <row r="33" spans="1:15" x14ac:dyDescent="0.2">
      <c r="A33" s="65">
        <f t="shared" si="4"/>
        <v>3</v>
      </c>
      <c r="B33" s="66">
        <f t="shared" si="5"/>
        <v>39936</v>
      </c>
      <c r="C33" s="67">
        <f>Y!AB39</f>
        <v>252396.00000000015</v>
      </c>
      <c r="D33" s="65">
        <f>Y!Y39</f>
        <v>185482.94015691709</v>
      </c>
      <c r="E33" s="65">
        <f>Y!Y39+Y!Z39</f>
        <v>189424.60768839036</v>
      </c>
      <c r="F33" s="65">
        <f>Y!AA39</f>
        <v>62971.392311609772</v>
      </c>
      <c r="G33" s="133">
        <f>SUM(F33:$F$54)</f>
        <v>758300.9361454132</v>
      </c>
      <c r="H33" s="133">
        <f>SUM($E$31:E33)</f>
        <v>560866.54383390257</v>
      </c>
      <c r="I33" s="133">
        <f>$F$9-SUM($E$31:E33)</f>
        <v>6676633.4561660979</v>
      </c>
      <c r="J33" s="133">
        <f t="shared" si="3"/>
        <v>3</v>
      </c>
      <c r="K33" s="65">
        <f>Y!AC39</f>
        <v>7032349</v>
      </c>
      <c r="L33" s="65">
        <v>24</v>
      </c>
      <c r="M33" s="65"/>
      <c r="N33" s="48">
        <f>Y!Z39</f>
        <v>3941.6675314732784</v>
      </c>
      <c r="O33" s="222"/>
    </row>
    <row r="34" spans="1:15" x14ac:dyDescent="0.2">
      <c r="A34" s="65">
        <f t="shared" si="4"/>
        <v>4</v>
      </c>
      <c r="B34" s="66">
        <f t="shared" si="5"/>
        <v>39967</v>
      </c>
      <c r="C34" s="67">
        <f>Y!AB40</f>
        <v>252396.00000000023</v>
      </c>
      <c r="D34" s="65">
        <f>Y!Y40</f>
        <v>187943.24953015428</v>
      </c>
      <c r="E34" s="65">
        <f>Y!Y40+Y!Z40</f>
        <v>191937.42031585638</v>
      </c>
      <c r="F34" s="65">
        <f>Y!AA40</f>
        <v>60458.579684143864</v>
      </c>
      <c r="G34" s="133">
        <f>SUM(F34:$F$54)</f>
        <v>695329.54383380339</v>
      </c>
      <c r="H34" s="133">
        <f>SUM($E$31:E34)</f>
        <v>752803.96414975892</v>
      </c>
      <c r="I34" s="133">
        <f>$F$9-SUM($E$31:E34)</f>
        <v>6484696.0358502408</v>
      </c>
      <c r="J34" s="133">
        <f t="shared" si="3"/>
        <v>4</v>
      </c>
      <c r="K34" s="65">
        <f>Y!AC40</f>
        <v>6822333</v>
      </c>
      <c r="L34" s="65">
        <v>24</v>
      </c>
      <c r="M34" s="65"/>
      <c r="N34" s="48">
        <f>Y!Z40</f>
        <v>3994.1707857020883</v>
      </c>
      <c r="O34" s="222"/>
    </row>
    <row r="35" spans="1:15" x14ac:dyDescent="0.2">
      <c r="A35" s="65">
        <f t="shared" si="4"/>
        <v>5</v>
      </c>
      <c r="B35" s="66">
        <f t="shared" si="5"/>
        <v>39997</v>
      </c>
      <c r="C35" s="67">
        <f>Y!AB41</f>
        <v>252396.00000000047</v>
      </c>
      <c r="D35" s="65">
        <f>Y!Y41</f>
        <v>190436.19329125993</v>
      </c>
      <c r="E35" s="65">
        <f>Y!Y41+Y!Z41</f>
        <v>194483.56667777005</v>
      </c>
      <c r="F35" s="65">
        <f>Y!AA41</f>
        <v>57912.433322230398</v>
      </c>
      <c r="G35" s="133">
        <f>SUM(F35:$F$54)</f>
        <v>634870.9641496595</v>
      </c>
      <c r="H35" s="133">
        <f>SUM($E$31:E35)</f>
        <v>947287.53082752903</v>
      </c>
      <c r="I35" s="133">
        <f>$F$9-SUM($E$31:E35)</f>
        <v>6290212.4691724712</v>
      </c>
      <c r="J35" s="133">
        <f t="shared" si="3"/>
        <v>5</v>
      </c>
      <c r="K35" s="65">
        <f>Y!AC41</f>
        <v>6610526</v>
      </c>
      <c r="L35" s="65">
        <v>24</v>
      </c>
      <c r="M35" s="65"/>
      <c r="N35" s="48">
        <f>Y!Z41</f>
        <v>4047.3733865101312</v>
      </c>
      <c r="O35" s="222"/>
    </row>
    <row r="36" spans="1:15" x14ac:dyDescent="0.2">
      <c r="A36" s="65">
        <f t="shared" si="4"/>
        <v>6</v>
      </c>
      <c r="B36" s="66">
        <f t="shared" si="5"/>
        <v>40028</v>
      </c>
      <c r="C36" s="67">
        <f>Y!AB42</f>
        <v>252395.99999999985</v>
      </c>
      <c r="D36" s="65">
        <f>Y!Y42</f>
        <v>192962.20431395341</v>
      </c>
      <c r="E36" s="65">
        <f>Y!Y42+Y!Z42</f>
        <v>197063.48896319032</v>
      </c>
      <c r="F36" s="65">
        <f>Y!AA42</f>
        <v>55332.511036809541</v>
      </c>
      <c r="G36" s="133">
        <f>SUM(F36:$F$54)</f>
        <v>576958.53082742915</v>
      </c>
      <c r="H36" s="133">
        <f>SUM($E$31:E36)</f>
        <v>1144351.0197907193</v>
      </c>
      <c r="I36" s="133">
        <f>$F$9-SUM($E$31:E36)</f>
        <v>6093148.9802092807</v>
      </c>
      <c r="J36" s="133">
        <f t="shared" si="3"/>
        <v>6</v>
      </c>
      <c r="K36" s="65">
        <f>Y!AC42</f>
        <v>6396912</v>
      </c>
      <c r="L36" s="65">
        <v>24</v>
      </c>
      <c r="M36" s="65"/>
      <c r="N36" s="48">
        <f>Y!Z42</f>
        <v>4101.2846492369063</v>
      </c>
      <c r="O36" s="222"/>
    </row>
    <row r="37" spans="1:15" x14ac:dyDescent="0.2">
      <c r="A37" s="65">
        <f t="shared" si="4"/>
        <v>7</v>
      </c>
      <c r="B37" s="66">
        <f t="shared" si="5"/>
        <v>40059</v>
      </c>
      <c r="C37" s="67">
        <f>Y!AB43</f>
        <v>252395.99999999997</v>
      </c>
      <c r="D37" s="65">
        <f>Y!Y43</f>
        <v>195521.72121374216</v>
      </c>
      <c r="E37" s="65">
        <f>Y!Y43+Y!Z43</f>
        <v>199677.63522704499</v>
      </c>
      <c r="F37" s="65">
        <f>Y!AA43</f>
        <v>52718.364772955007</v>
      </c>
      <c r="G37" s="133">
        <f>SUM(F37:$F$54)</f>
        <v>521626.01979061961</v>
      </c>
      <c r="H37" s="133">
        <f>SUM($E$31:E37)</f>
        <v>1344028.6550177643</v>
      </c>
      <c r="I37" s="133">
        <f>$F$9-SUM($E$31:E37)</f>
        <v>5893471.3449822357</v>
      </c>
      <c r="J37" s="133">
        <f t="shared" si="3"/>
        <v>7</v>
      </c>
      <c r="K37" s="65">
        <f>Y!AC43</f>
        <v>6181475</v>
      </c>
      <c r="L37" s="65">
        <v>24</v>
      </c>
      <c r="M37" s="65"/>
      <c r="N37" s="48">
        <f>Y!Z43</f>
        <v>4155.9140133028122</v>
      </c>
      <c r="O37" s="222"/>
    </row>
    <row r="38" spans="1:15" x14ac:dyDescent="0.2">
      <c r="A38" s="65">
        <f t="shared" si="4"/>
        <v>8</v>
      </c>
      <c r="B38" s="66">
        <f t="shared" si="5"/>
        <v>40089</v>
      </c>
      <c r="C38" s="67">
        <f>Y!AB44</f>
        <v>252395.99999999994</v>
      </c>
      <c r="D38" s="65">
        <f>Y!Y44</f>
        <v>198115.18842407782</v>
      </c>
      <c r="E38" s="65">
        <f>Y!Y44+Y!Z44</f>
        <v>202326.45946793971</v>
      </c>
      <c r="F38" s="65">
        <f>Y!AA44</f>
        <v>50069.540532060237</v>
      </c>
      <c r="G38" s="133">
        <f>SUM(F38:$F$54)</f>
        <v>468907.65501766466</v>
      </c>
      <c r="H38" s="133">
        <f>SUM($E$31:E38)</f>
        <v>1546355.1144857041</v>
      </c>
      <c r="I38" s="133">
        <f>$F$9-SUM($E$31:E38)</f>
        <v>5691144.8855142957</v>
      </c>
      <c r="J38" s="133">
        <f t="shared" si="3"/>
        <v>8</v>
      </c>
      <c r="K38" s="65">
        <f>Y!AC44</f>
        <v>5964200</v>
      </c>
      <c r="L38" s="65">
        <v>24</v>
      </c>
      <c r="M38" s="65"/>
      <c r="N38" s="48">
        <f>Y!Z44</f>
        <v>4211.271043861896</v>
      </c>
      <c r="O38" s="222"/>
    </row>
    <row r="39" spans="1:15" x14ac:dyDescent="0.2">
      <c r="A39" s="65">
        <f t="shared" si="4"/>
        <v>9</v>
      </c>
      <c r="B39" s="66">
        <f t="shared" si="5"/>
        <v>40120</v>
      </c>
      <c r="C39" s="67">
        <f>Y!AB45</f>
        <v>252396.00000000023</v>
      </c>
      <c r="D39" s="65">
        <f>Y!Y45</f>
        <v>200743.05627353117</v>
      </c>
      <c r="E39" s="65">
        <f>Y!Y45+Y!Z45</f>
        <v>205010.42170700783</v>
      </c>
      <c r="F39" s="65">
        <f>Y!AA45</f>
        <v>47385.578292992403</v>
      </c>
      <c r="G39" s="133">
        <f>SUM(F39:$F$54)</f>
        <v>418838.11448560434</v>
      </c>
      <c r="H39" s="133">
        <f>SUM($E$31:E39)</f>
        <v>1751365.5361927119</v>
      </c>
      <c r="I39" s="133">
        <f>$F$9-SUM($E$31:E39)</f>
        <v>5486134.4638072886</v>
      </c>
      <c r="J39" s="133">
        <f t="shared" si="3"/>
        <v>9</v>
      </c>
      <c r="K39" s="65">
        <f>Y!AC45</f>
        <v>5745072</v>
      </c>
      <c r="L39" s="65">
        <v>24</v>
      </c>
      <c r="M39" s="65"/>
      <c r="N39" s="48">
        <f>Y!Z45</f>
        <v>4267.3654334766543</v>
      </c>
      <c r="O39" s="222"/>
    </row>
    <row r="40" spans="1:15" x14ac:dyDescent="0.2">
      <c r="A40" s="65">
        <f t="shared" si="4"/>
        <v>10</v>
      </c>
      <c r="B40" s="66">
        <f t="shared" si="5"/>
        <v>40150</v>
      </c>
      <c r="C40" s="67">
        <f>Y!AB46</f>
        <v>252396.00000000015</v>
      </c>
      <c r="D40" s="65">
        <f>Y!Y46</f>
        <v>203405.78106398461</v>
      </c>
      <c r="E40" s="65">
        <f>Y!Y46+Y!Z46</f>
        <v>207729.98806779971</v>
      </c>
      <c r="F40" s="65">
        <f>Y!AA46</f>
        <v>44666.01193220041</v>
      </c>
      <c r="G40" s="133">
        <f>SUM(F40:$F$54)</f>
        <v>371452.53619261202</v>
      </c>
      <c r="H40" s="133">
        <f>SUM($E$31:E40)</f>
        <v>1959095.5242605116</v>
      </c>
      <c r="I40" s="133">
        <f>$F$9-SUM($E$31:E40)</f>
        <v>5278404.4757394884</v>
      </c>
      <c r="J40" s="133">
        <f t="shared" si="3"/>
        <v>10</v>
      </c>
      <c r="K40" s="65">
        <f>Y!AC46</f>
        <v>5524073</v>
      </c>
      <c r="L40" s="65">
        <v>24</v>
      </c>
      <c r="M40" s="65"/>
      <c r="N40" s="48">
        <f>Y!Z46</f>
        <v>4324.2070038151141</v>
      </c>
      <c r="O40" s="222"/>
    </row>
    <row r="41" spans="1:15" x14ac:dyDescent="0.2">
      <c r="A41" s="65">
        <f t="shared" si="4"/>
        <v>11</v>
      </c>
      <c r="B41" s="66">
        <f t="shared" si="5"/>
        <v>40181</v>
      </c>
      <c r="C41" s="67">
        <f>Y!AB47</f>
        <v>252396.00000000003</v>
      </c>
      <c r="D41" s="65">
        <f>Y!Y47</f>
        <v>206103.82514986629</v>
      </c>
      <c r="E41" s="65">
        <f>Y!Y47+Y!Z47</f>
        <v>210485.6308572368</v>
      </c>
      <c r="F41" s="65">
        <f>Y!AA47</f>
        <v>41910.369142763222</v>
      </c>
      <c r="G41" s="133">
        <f>SUM(F41:$F$54)</f>
        <v>326786.52426041156</v>
      </c>
      <c r="H41" s="133">
        <f>SUM($E$31:E41)</f>
        <v>2169581.1551177483</v>
      </c>
      <c r="I41" s="133">
        <f>$F$9-SUM($E$31:E41)</f>
        <v>5067918.8448822517</v>
      </c>
      <c r="J41" s="133">
        <f t="shared" si="3"/>
        <v>11</v>
      </c>
      <c r="K41" s="65">
        <f>Y!AC47</f>
        <v>5301189</v>
      </c>
      <c r="L41" s="65">
        <v>24</v>
      </c>
      <c r="M41" s="65"/>
      <c r="N41" s="48">
        <f>Y!Z47</f>
        <v>4381.8057073705222</v>
      </c>
      <c r="O41" s="222"/>
    </row>
    <row r="42" spans="1:15" x14ac:dyDescent="0.2">
      <c r="A42" s="65">
        <f t="shared" si="4"/>
        <v>12</v>
      </c>
      <c r="B42" s="66">
        <f t="shared" si="5"/>
        <v>40212</v>
      </c>
      <c r="C42" s="67">
        <f>Y!AB48</f>
        <v>252396</v>
      </c>
      <c r="D42" s="65">
        <f>Y!Y48</f>
        <v>208837.65701843193</v>
      </c>
      <c r="E42" s="65">
        <f>Y!Y48+Y!Z48</f>
        <v>213277.82864763588</v>
      </c>
      <c r="F42" s="65">
        <f>Y!AA48</f>
        <v>39118.171352364137</v>
      </c>
      <c r="G42" s="133">
        <f>SUM(F42:$F$54)</f>
        <v>284876.15511764842</v>
      </c>
      <c r="H42" s="133">
        <f>SUM($E$31:E42)</f>
        <v>2382858.9837653842</v>
      </c>
      <c r="I42" s="133">
        <f>$F$9-SUM($E$31:E42)</f>
        <v>4854641.0162346158</v>
      </c>
      <c r="J42" s="133">
        <f t="shared" si="3"/>
        <v>12</v>
      </c>
      <c r="K42" s="65">
        <f>Y!AC48</f>
        <v>5123582</v>
      </c>
      <c r="L42" s="65">
        <v>24</v>
      </c>
      <c r="M42" s="65"/>
      <c r="N42" s="48">
        <f>Y!Z48</f>
        <v>4440.1716292039491</v>
      </c>
      <c r="O42" s="222"/>
    </row>
    <row r="43" spans="1:15" x14ac:dyDescent="0.2">
      <c r="A43" s="65">
        <f t="shared" si="4"/>
        <v>13</v>
      </c>
      <c r="B43" s="66">
        <f t="shared" si="5"/>
        <v>40240</v>
      </c>
      <c r="C43" s="67">
        <f>Y!AB49</f>
        <v>252395.99999999985</v>
      </c>
      <c r="D43" s="65">
        <f>Y!Y49</f>
        <v>211607.75137111265</v>
      </c>
      <c r="E43" s="65">
        <f>Y!Y49+Y!Z49</f>
        <v>215478.6258546974</v>
      </c>
      <c r="F43" s="65">
        <f>Y!AA49</f>
        <v>36917.374145302456</v>
      </c>
      <c r="G43" s="133">
        <f>SUM(F43:$F$54)</f>
        <v>245757.98376528424</v>
      </c>
      <c r="H43" s="133">
        <f>SUM($E$31:E43)</f>
        <v>2598337.6096200817</v>
      </c>
      <c r="I43" s="133">
        <f>$F$9-SUM($E$31:E43)</f>
        <v>4639162.3903799187</v>
      </c>
      <c r="J43" s="133">
        <f t="shared" si="3"/>
        <v>13</v>
      </c>
      <c r="K43" s="65">
        <f>Y!AC49</f>
        <v>4897506</v>
      </c>
      <c r="L43" s="65">
        <v>24</v>
      </c>
      <c r="M43" s="65"/>
      <c r="N43" s="48">
        <f>Y!Z49</f>
        <v>3870.8744835847465</v>
      </c>
      <c r="O43" s="222" t="s">
        <v>88</v>
      </c>
    </row>
    <row r="44" spans="1:15" x14ac:dyDescent="0.2">
      <c r="A44" s="65">
        <f t="shared" si="4"/>
        <v>14</v>
      </c>
      <c r="B44" s="66">
        <f t="shared" si="5"/>
        <v>40271</v>
      </c>
      <c r="C44" s="67">
        <f>Y!AB50</f>
        <v>252396.00000000009</v>
      </c>
      <c r="D44" s="65">
        <f>Y!Y50</f>
        <v>214414.58920594305</v>
      </c>
      <c r="E44" s="65">
        <f>Y!Y50+Y!Z50</f>
        <v>218337.02397599962</v>
      </c>
      <c r="F44" s="65">
        <f>Y!AA50</f>
        <v>34058.976024000469</v>
      </c>
      <c r="G44" s="133">
        <f>SUM(F44:$F$54)</f>
        <v>208840.60961998178</v>
      </c>
      <c r="H44" s="133">
        <f>SUM($E$31:E44)</f>
        <v>2816674.6335960813</v>
      </c>
      <c r="I44" s="133">
        <f>$F$9-SUM($E$31:E44)</f>
        <v>4420825.3664039187</v>
      </c>
      <c r="J44" s="133">
        <f t="shared" si="3"/>
        <v>14</v>
      </c>
      <c r="K44" s="65">
        <f>Y!AC50</f>
        <v>4669503</v>
      </c>
      <c r="L44" s="65">
        <v>24</v>
      </c>
      <c r="M44" s="65"/>
      <c r="N44" s="48">
        <f>Y!Z50</f>
        <v>3922.4347700565704</v>
      </c>
      <c r="O44" s="222"/>
    </row>
    <row r="45" spans="1:15" x14ac:dyDescent="0.2">
      <c r="A45" s="65">
        <f t="shared" si="4"/>
        <v>15</v>
      </c>
      <c r="B45" s="66">
        <f t="shared" si="5"/>
        <v>40301</v>
      </c>
      <c r="C45" s="67">
        <f>Y!AB51</f>
        <v>252395.99999999994</v>
      </c>
      <c r="D45" s="65">
        <f>Y!Y51</f>
        <v>217258.65790107939</v>
      </c>
      <c r="E45" s="65">
        <f>Y!Y51+Y!Z51</f>
        <v>221233.33974379845</v>
      </c>
      <c r="F45" s="65">
        <f>Y!AA51</f>
        <v>31162.660256201496</v>
      </c>
      <c r="G45" s="133">
        <f>SUM(F45:$F$54)</f>
        <v>174781.63359598132</v>
      </c>
      <c r="H45" s="133">
        <f>SUM($E$31:E45)</f>
        <v>3037907.9733398799</v>
      </c>
      <c r="I45" s="133">
        <f>$F$9-SUM($E$31:E45)</f>
        <v>4199592.0266601201</v>
      </c>
      <c r="J45" s="133">
        <f t="shared" si="3"/>
        <v>15</v>
      </c>
      <c r="K45" s="65">
        <f>Y!AC51</f>
        <v>4439557</v>
      </c>
      <c r="L45" s="65">
        <v>24</v>
      </c>
      <c r="M45" s="65"/>
      <c r="N45" s="48">
        <f>Y!Z51</f>
        <v>3974.6818427190519</v>
      </c>
      <c r="O45" s="222"/>
    </row>
    <row r="46" spans="1:15" x14ac:dyDescent="0.2">
      <c r="A46" s="65">
        <f t="shared" si="4"/>
        <v>16</v>
      </c>
      <c r="B46" s="66">
        <f t="shared" si="5"/>
        <v>40332</v>
      </c>
      <c r="C46" s="67">
        <f>Y!AB52</f>
        <v>252395.99999999988</v>
      </c>
      <c r="D46" s="65">
        <f>Y!Y52</f>
        <v>220140.45129943034</v>
      </c>
      <c r="E46" s="65">
        <f>Y!Y52+Y!Z52</f>
        <v>224168.07614903687</v>
      </c>
      <c r="F46" s="65">
        <f>Y!AA52</f>
        <v>28227.923850963023</v>
      </c>
      <c r="G46" s="133">
        <f>SUM(F46:$F$54)</f>
        <v>143618.97333977983</v>
      </c>
      <c r="H46" s="133">
        <f>SUM($E$31:E46)</f>
        <v>3262076.049488917</v>
      </c>
      <c r="I46" s="133">
        <f>$F$9-SUM($E$31:E46)</f>
        <v>3975423.950511083</v>
      </c>
      <c r="J46" s="133">
        <f t="shared" si="3"/>
        <v>16</v>
      </c>
      <c r="K46" s="65">
        <f>Y!AC52</f>
        <v>4207651</v>
      </c>
      <c r="L46" s="65">
        <v>24</v>
      </c>
      <c r="M46" s="65"/>
      <c r="N46" s="48">
        <f>Y!Z52</f>
        <v>4027.6248496065236</v>
      </c>
      <c r="O46" s="222"/>
    </row>
    <row r="47" spans="1:15" x14ac:dyDescent="0.2">
      <c r="A47" s="65">
        <f t="shared" si="4"/>
        <v>17</v>
      </c>
      <c r="B47" s="66">
        <f t="shared" si="5"/>
        <v>40362</v>
      </c>
      <c r="C47" s="67">
        <f>Y!AB53</f>
        <v>252395.99999999988</v>
      </c>
      <c r="D47" s="65">
        <f>Y!Y53</f>
        <v>223060.46979440586</v>
      </c>
      <c r="E47" s="65">
        <f>Y!Y53+Y!Z53</f>
        <v>227141.74285501157</v>
      </c>
      <c r="F47" s="65">
        <f>Y!AA53</f>
        <v>25254.257144988311</v>
      </c>
      <c r="G47" s="133">
        <f>SUM(F47:$F$54)</f>
        <v>115391.04948881676</v>
      </c>
      <c r="H47" s="133">
        <f>SUM($E$31:E47)</f>
        <v>3489217.7923439285</v>
      </c>
      <c r="I47" s="133">
        <f>$F$9-SUM($E$31:E47)</f>
        <v>3748282.2076560715</v>
      </c>
      <c r="J47" s="133">
        <f t="shared" si="3"/>
        <v>17</v>
      </c>
      <c r="K47" s="65">
        <f>Y!AC53</f>
        <v>3973769</v>
      </c>
      <c r="L47" s="65">
        <v>24</v>
      </c>
      <c r="M47" s="65"/>
      <c r="N47" s="48">
        <f>Y!Z53</f>
        <v>4081.2730606057194</v>
      </c>
      <c r="O47" s="222"/>
    </row>
    <row r="48" spans="1:15" x14ac:dyDescent="0.2">
      <c r="A48" s="65">
        <f t="shared" si="4"/>
        <v>18</v>
      </c>
      <c r="B48" s="66">
        <f t="shared" si="5"/>
        <v>40393</v>
      </c>
      <c r="C48" s="67">
        <f>Y!AB54</f>
        <v>252396.00000000003</v>
      </c>
      <c r="D48" s="65">
        <f>Y!Y54</f>
        <v>226019.22041680594</v>
      </c>
      <c r="E48" s="65">
        <f>Y!Y54+Y!Z54</f>
        <v>230154.85628588477</v>
      </c>
      <c r="F48" s="65">
        <f>Y!AA54</f>
        <v>22241.143714115267</v>
      </c>
      <c r="G48" s="133">
        <f>SUM(F48:$F$54)</f>
        <v>90136.792343828449</v>
      </c>
      <c r="H48" s="133">
        <f>SUM($E$31:E48)</f>
        <v>3719372.6486298135</v>
      </c>
      <c r="I48" s="133">
        <f>$F$9-SUM($E$31:E48)</f>
        <v>3518127.3513701865</v>
      </c>
      <c r="J48" s="133">
        <f t="shared" si="3"/>
        <v>18</v>
      </c>
      <c r="K48" s="65">
        <f>Y!AC54</f>
        <v>3737894</v>
      </c>
      <c r="L48" s="65">
        <v>24</v>
      </c>
      <c r="M48" s="65"/>
      <c r="N48" s="48">
        <f>Y!Z54</f>
        <v>4135.6358690788329</v>
      </c>
      <c r="O48" s="222"/>
    </row>
    <row r="49" spans="1:15" x14ac:dyDescent="0.2">
      <c r="A49" s="65">
        <f t="shared" si="4"/>
        <v>19</v>
      </c>
      <c r="B49" s="66">
        <f t="shared" si="5"/>
        <v>40424</v>
      </c>
      <c r="C49" s="67">
        <f>Y!AB55</f>
        <v>252395.99999999988</v>
      </c>
      <c r="D49" s="65">
        <f>Y!Y55</f>
        <v>229017.21692286059</v>
      </c>
      <c r="E49" s="65">
        <f>Y!Y55+Y!Z55</f>
        <v>233207.9397163688</v>
      </c>
      <c r="F49" s="65">
        <f>Y!AA55</f>
        <v>19188.060283631079</v>
      </c>
      <c r="G49" s="133">
        <f>SUM(F49:$F$54)</f>
        <v>67895.648629713207</v>
      </c>
      <c r="H49" s="133">
        <f>SUM($E$31:E49)</f>
        <v>3952580.5883461824</v>
      </c>
      <c r="I49" s="133">
        <f>$F$9-SUM($E$31:E49)</f>
        <v>3284919.4116538176</v>
      </c>
      <c r="J49" s="133">
        <f t="shared" si="3"/>
        <v>19</v>
      </c>
      <c r="K49" s="65">
        <f>Y!AC55</f>
        <v>3500008</v>
      </c>
      <c r="L49" s="65">
        <v>24</v>
      </c>
      <c r="M49" s="65"/>
      <c r="N49" s="48">
        <f>Y!Z55</f>
        <v>4190.7227935082192</v>
      </c>
      <c r="O49" s="222"/>
    </row>
    <row r="50" spans="1:15" x14ac:dyDescent="0.2">
      <c r="A50" s="65">
        <f t="shared" si="4"/>
        <v>20</v>
      </c>
      <c r="B50" s="66">
        <f t="shared" si="5"/>
        <v>40454</v>
      </c>
      <c r="C50" s="67">
        <f>Y!AB56</f>
        <v>252396.00000000006</v>
      </c>
      <c r="D50" s="65">
        <f>Y!Y56</f>
        <v>232054.97988343984</v>
      </c>
      <c r="E50" s="65">
        <f>Y!Y56+Y!Z56</f>
        <v>236301.52336260283</v>
      </c>
      <c r="F50" s="65">
        <f>Y!AA56</f>
        <v>16094.476637397222</v>
      </c>
      <c r="G50" s="133">
        <f>SUM(F50:$F$54)</f>
        <v>48707.588346082121</v>
      </c>
      <c r="H50" s="133">
        <f>SUM($E$31:E50)</f>
        <v>4188882.1117087854</v>
      </c>
      <c r="I50" s="133">
        <f>$F$9-SUM($E$31:E50)</f>
        <v>3048617.8882912146</v>
      </c>
      <c r="J50" s="133">
        <f t="shared" si="3"/>
        <v>20</v>
      </c>
      <c r="K50" s="65">
        <f>Y!AC56</f>
        <v>3260094</v>
      </c>
      <c r="L50" s="65">
        <v>24</v>
      </c>
      <c r="M50" s="65"/>
      <c r="N50" s="48">
        <f>Y!Z56</f>
        <v>4246.5434791630032</v>
      </c>
      <c r="O50" s="222"/>
    </row>
    <row r="51" spans="1:15" x14ac:dyDescent="0.2">
      <c r="A51" s="65">
        <f t="shared" si="4"/>
        <v>21</v>
      </c>
      <c r="B51" s="66">
        <f t="shared" si="5"/>
        <v>40485</v>
      </c>
      <c r="C51" s="67">
        <f>Y!AB57</f>
        <v>252396.00000000003</v>
      </c>
      <c r="D51" s="65">
        <f>Y!Y57</f>
        <v>235133.03677444323</v>
      </c>
      <c r="E51" s="65">
        <f>Y!Y57+Y!Z57</f>
        <v>239436.14447423111</v>
      </c>
      <c r="F51" s="65">
        <f>Y!AA57</f>
        <v>12959.855525768919</v>
      </c>
      <c r="G51" s="133">
        <f>SUM(F51:$F$54)</f>
        <v>32613.111708684897</v>
      </c>
      <c r="H51" s="133">
        <f>SUM($E$31:E51)</f>
        <v>4428318.2561830161</v>
      </c>
      <c r="I51" s="133">
        <f>$F$9-SUM($E$31:E51)</f>
        <v>2809181.7438169839</v>
      </c>
      <c r="J51" s="133">
        <f t="shared" si="3"/>
        <v>21</v>
      </c>
      <c r="K51" s="65">
        <f>Y!AC57</f>
        <v>3018135</v>
      </c>
      <c r="L51" s="65">
        <v>24</v>
      </c>
      <c r="M51" s="65"/>
      <c r="N51" s="48">
        <f>Y!Z57</f>
        <v>4303.1076997878863</v>
      </c>
      <c r="O51" s="222"/>
    </row>
    <row r="52" spans="1:15" x14ac:dyDescent="0.2">
      <c r="A52" s="65">
        <f t="shared" si="4"/>
        <v>22</v>
      </c>
      <c r="B52" s="66">
        <f t="shared" si="5"/>
        <v>40515</v>
      </c>
      <c r="C52" s="67">
        <f>Y!AB58</f>
        <v>252396</v>
      </c>
      <c r="D52" s="65">
        <f>Y!Y58</f>
        <v>238251.92206839239</v>
      </c>
      <c r="E52" s="65">
        <f>Y!Y58+Y!Z58</f>
        <v>242612.34742770685</v>
      </c>
      <c r="F52" s="65">
        <f>Y!AA58</f>
        <v>9783.6525722931601</v>
      </c>
      <c r="G52" s="133">
        <f>SUM(F52:$F$54)</f>
        <v>19653.256182915979</v>
      </c>
      <c r="H52" s="133">
        <f>SUM($E$31:E52)</f>
        <v>4670930.6036107233</v>
      </c>
      <c r="I52" s="133">
        <f>$F$9-SUM($E$31:E52)</f>
        <v>2566569.3963892767</v>
      </c>
      <c r="J52" s="133">
        <f t="shared" si="3"/>
        <v>22</v>
      </c>
      <c r="K52" s="65">
        <f>Y!AC58</f>
        <v>2774114</v>
      </c>
      <c r="L52" s="65">
        <v>24</v>
      </c>
      <c r="M52" s="65"/>
      <c r="N52" s="48">
        <f>Y!Z58</f>
        <v>4360.4253593144549</v>
      </c>
      <c r="O52" s="222"/>
    </row>
    <row r="53" spans="1:15" x14ac:dyDescent="0.2">
      <c r="A53" s="65">
        <f t="shared" si="4"/>
        <v>23</v>
      </c>
      <c r="B53" s="66">
        <f t="shared" si="5"/>
        <v>40546</v>
      </c>
      <c r="C53" s="67">
        <f>Y!AB59</f>
        <v>252395.99999999997</v>
      </c>
      <c r="D53" s="65">
        <f>Y!Y59</f>
        <v>241412.17732723569</v>
      </c>
      <c r="E53" s="65">
        <f>Y!Y59+Y!Z59</f>
        <v>245830.68382083098</v>
      </c>
      <c r="F53" s="65">
        <f>Y!AA59</f>
        <v>6565.31617916901</v>
      </c>
      <c r="G53" s="133">
        <f>SUM(F53:$F$54)</f>
        <v>9869.6036106228203</v>
      </c>
      <c r="H53" s="133">
        <f>SUM($E$31:E53)</f>
        <v>4916761.2874315539</v>
      </c>
      <c r="I53" s="133">
        <f>$F$9-SUM($E$31:E53)</f>
        <v>2320738.7125684461</v>
      </c>
      <c r="J53" s="133">
        <f t="shared" si="3"/>
        <v>23</v>
      </c>
      <c r="K53" s="65">
        <f>Y!AC59</f>
        <v>2528012</v>
      </c>
      <c r="L53" s="65">
        <v>24</v>
      </c>
      <c r="M53" s="65"/>
      <c r="N53" s="48">
        <f>Y!Z59</f>
        <v>4418.5064935952723</v>
      </c>
      <c r="O53" s="222"/>
    </row>
    <row r="54" spans="1:15" x14ac:dyDescent="0.2">
      <c r="A54" s="65">
        <f t="shared" si="4"/>
        <v>24</v>
      </c>
      <c r="B54" s="66">
        <f t="shared" si="5"/>
        <v>40577</v>
      </c>
      <c r="C54" s="67">
        <f>Y!AB60</f>
        <v>252396</v>
      </c>
      <c r="D54" s="65">
        <f>Y!Y60</f>
        <v>244614.35129638511</v>
      </c>
      <c r="E54" s="65">
        <f>Y!Y60+Y!Z60</f>
        <v>249091.71256854618</v>
      </c>
      <c r="F54" s="65">
        <f>Y!AA60</f>
        <v>3304.2874314538108</v>
      </c>
      <c r="G54" s="133">
        <f>SUM(F54:$F$54)</f>
        <v>3304.2874314538108</v>
      </c>
      <c r="H54" s="133">
        <f>SUM($E$31:E54)</f>
        <v>5165853.0000001006</v>
      </c>
      <c r="I54" s="133">
        <f>$F$9-SUM($E$31:E54)</f>
        <v>2071646.9999998994</v>
      </c>
      <c r="J54" s="133">
        <f t="shared" si="3"/>
        <v>24</v>
      </c>
      <c r="K54" s="65">
        <f>Y!AC60</f>
        <v>2171249.9999998226</v>
      </c>
      <c r="L54" s="65">
        <v>24</v>
      </c>
      <c r="M54" s="65"/>
      <c r="N54" s="48">
        <f>Y!Z60</f>
        <v>4477.3612721610771</v>
      </c>
      <c r="O54" s="222"/>
    </row>
    <row r="55" spans="1:15" x14ac:dyDescent="0.2">
      <c r="A55" s="72" t="s">
        <v>5</v>
      </c>
      <c r="B55" s="72"/>
      <c r="C55" s="70">
        <f>SUM(C31:C54)</f>
        <v>6057504</v>
      </c>
      <c r="D55" s="71">
        <f>SUM(D31:D54)</f>
        <v>5066249.9999999953</v>
      </c>
      <c r="E55" s="71">
        <f>SUM(E31:E54)</f>
        <v>5165853.0000001006</v>
      </c>
      <c r="F55" s="71">
        <f>SUM(F31:F54)</f>
        <v>891650.99999990035</v>
      </c>
      <c r="G55" s="134"/>
      <c r="H55" s="134"/>
      <c r="I55" s="134"/>
      <c r="J55" s="134"/>
      <c r="K55" s="70"/>
      <c r="L55" s="73"/>
      <c r="M55" s="73"/>
      <c r="N55" s="119">
        <f>SUM(N31:N54)</f>
        <v>99603.000000103813</v>
      </c>
      <c r="O55" s="222"/>
    </row>
    <row r="56" spans="1:15" x14ac:dyDescent="0.2">
      <c r="A56" s="92"/>
      <c r="B56" s="92"/>
      <c r="C56" s="92"/>
      <c r="D56" s="94"/>
      <c r="E56" s="94"/>
      <c r="F56" s="92"/>
      <c r="G56" s="135"/>
      <c r="H56" s="135"/>
      <c r="I56" s="135"/>
      <c r="J56" s="135"/>
      <c r="K56" s="92"/>
      <c r="L56" s="93"/>
      <c r="M56" s="93"/>
    </row>
    <row r="57" spans="1:15" x14ac:dyDescent="0.2">
      <c r="A57" s="17" t="s">
        <v>69</v>
      </c>
      <c r="B57" s="19" t="s">
        <v>96</v>
      </c>
      <c r="C57" s="17" t="s">
        <v>43</v>
      </c>
      <c r="D57" s="17" t="s">
        <v>281</v>
      </c>
      <c r="E57" s="17" t="s">
        <v>163</v>
      </c>
      <c r="F57" s="106" t="s">
        <v>2</v>
      </c>
      <c r="G57" s="132" t="s">
        <v>216</v>
      </c>
      <c r="H57" s="132" t="s">
        <v>267</v>
      </c>
      <c r="I57" s="132" t="s">
        <v>217</v>
      </c>
      <c r="J57" s="132"/>
      <c r="K57" s="19" t="s">
        <v>97</v>
      </c>
      <c r="L57" s="114" t="s">
        <v>91</v>
      </c>
      <c r="M57" s="19" t="s">
        <v>92</v>
      </c>
      <c r="N57" s="120" t="s">
        <v>61</v>
      </c>
      <c r="O57" s="222" t="s">
        <v>88</v>
      </c>
    </row>
    <row r="58" spans="1:15" x14ac:dyDescent="0.2">
      <c r="A58" s="69">
        <v>1</v>
      </c>
      <c r="B58" s="66">
        <f>DATE(YEAR($F$11),MONTH($F$11)+1,DAY($F$11))</f>
        <v>39875</v>
      </c>
      <c r="C58" s="67">
        <f>Y!AB77</f>
        <v>182312.99999999983</v>
      </c>
      <c r="D58" s="65">
        <f>Y!Y77</f>
        <v>110664.34485879354</v>
      </c>
      <c r="E58" s="65">
        <f>Y!Y77+Y!Z77</f>
        <v>114309.81020493043</v>
      </c>
      <c r="F58" s="68">
        <f>Y!AA77</f>
        <v>68003.189795069382</v>
      </c>
      <c r="G58" s="133">
        <f>SUM($F58:F$93)</f>
        <v>1354955.0000000135</v>
      </c>
      <c r="H58" s="133">
        <f>SUM($E$58:E58)</f>
        <v>114309.81020493043</v>
      </c>
      <c r="I58" s="133">
        <f>$F$9-SUM($E$58:E58)</f>
        <v>7123190.1897950694</v>
      </c>
      <c r="J58" s="133">
        <f t="shared" ref="J58:J121" si="6">A58</f>
        <v>1</v>
      </c>
      <c r="K58" s="65">
        <f>Y!AC77</f>
        <v>7521179</v>
      </c>
      <c r="L58" s="115">
        <v>36</v>
      </c>
      <c r="M58" s="65"/>
      <c r="N58" s="48">
        <f>Y!Z77</f>
        <v>3645.4653461368944</v>
      </c>
      <c r="O58" s="222"/>
    </row>
    <row r="59" spans="1:15" x14ac:dyDescent="0.2">
      <c r="A59" s="69">
        <f>A58+1</f>
        <v>2</v>
      </c>
      <c r="B59" s="66">
        <f t="shared" ref="B59:B93" si="7">DATE(YEAR(B58),MONTH(B58)+1,DAY(B58))</f>
        <v>39906</v>
      </c>
      <c r="C59" s="67">
        <f>Y!AB78</f>
        <v>182313.00000000015</v>
      </c>
      <c r="D59" s="65">
        <f>Y!Y78</f>
        <v>112134.51028038748</v>
      </c>
      <c r="E59" s="65">
        <f>Y!Y78+Y!Z78</f>
        <v>115828.55132562082</v>
      </c>
      <c r="F59" s="68">
        <f>Y!AA78</f>
        <v>66484.44867437931</v>
      </c>
      <c r="G59" s="133">
        <f>SUM($F59:F$93)</f>
        <v>1286951.8102049443</v>
      </c>
      <c r="H59" s="133">
        <f>SUM($E$58:E59)</f>
        <v>230138.36153055125</v>
      </c>
      <c r="I59" s="133">
        <f>$F$9-SUM($E$58:E59)</f>
        <v>7007361.6384694483</v>
      </c>
      <c r="J59" s="133">
        <f t="shared" si="6"/>
        <v>2</v>
      </c>
      <c r="K59" s="65">
        <f>Y!AC78</f>
        <v>7389434</v>
      </c>
      <c r="L59" s="115">
        <v>36</v>
      </c>
      <c r="M59" s="65"/>
      <c r="N59" s="48">
        <f>Y!Z78</f>
        <v>3694.0410452333526</v>
      </c>
      <c r="O59" s="222"/>
    </row>
    <row r="60" spans="1:15" x14ac:dyDescent="0.2">
      <c r="A60" s="69">
        <f t="shared" ref="A60:A93" si="8">A59+1</f>
        <v>3</v>
      </c>
      <c r="B60" s="66">
        <f t="shared" si="7"/>
        <v>39936</v>
      </c>
      <c r="C60" s="67">
        <f>Y!AB79</f>
        <v>182313.00000000023</v>
      </c>
      <c r="D60" s="65">
        <f>Y!Y79</f>
        <v>113624.20671144594</v>
      </c>
      <c r="E60" s="65">
        <f>Y!Y79+Y!Z79</f>
        <v>117367.47072527872</v>
      </c>
      <c r="F60" s="68">
        <f>Y!AA79</f>
        <v>64945.529274721499</v>
      </c>
      <c r="G60" s="133">
        <f>SUM($F60:F$93)</f>
        <v>1220467.3615305652</v>
      </c>
      <c r="H60" s="133">
        <f>SUM($E$58:E60)</f>
        <v>347505.83225582994</v>
      </c>
      <c r="I60" s="133">
        <f>$F$9-SUM($E$58:E60)</f>
        <v>6889994.1677441699</v>
      </c>
      <c r="J60" s="133">
        <f t="shared" si="6"/>
        <v>3</v>
      </c>
      <c r="K60" s="65">
        <f>Y!AC79</f>
        <v>7256555</v>
      </c>
      <c r="L60" s="115">
        <v>36</v>
      </c>
      <c r="M60" s="65"/>
      <c r="N60" s="48">
        <f>Y!Z79</f>
        <v>3743.2640138327915</v>
      </c>
      <c r="O60" s="222"/>
    </row>
    <row r="61" spans="1:15" x14ac:dyDescent="0.2">
      <c r="A61" s="69">
        <f t="shared" si="8"/>
        <v>4</v>
      </c>
      <c r="B61" s="66">
        <f t="shared" si="7"/>
        <v>39967</v>
      </c>
      <c r="C61" s="67">
        <f>Y!AB80</f>
        <v>182312.99999999983</v>
      </c>
      <c r="D61" s="65">
        <f>Y!Y80</f>
        <v>115133.69361959398</v>
      </c>
      <c r="E61" s="65">
        <f>Y!Y80+Y!Z80</f>
        <v>118926.83649637282</v>
      </c>
      <c r="F61" s="68">
        <f>Y!AA80</f>
        <v>63386.163503627009</v>
      </c>
      <c r="G61" s="133">
        <f>SUM($F61:F$93)</f>
        <v>1155521.8322558438</v>
      </c>
      <c r="H61" s="133">
        <f>SUM($E$58:E61)</f>
        <v>466432.66875220276</v>
      </c>
      <c r="I61" s="133">
        <f>$F$9-SUM($E$58:E61)</f>
        <v>6771067.3312477972</v>
      </c>
      <c r="J61" s="133">
        <f t="shared" si="6"/>
        <v>4</v>
      </c>
      <c r="K61" s="65">
        <f>Y!AC80</f>
        <v>7122530</v>
      </c>
      <c r="L61" s="115">
        <v>36</v>
      </c>
      <c r="M61" s="65"/>
      <c r="N61" s="48">
        <f>Y!Z80</f>
        <v>3793.1428767788457</v>
      </c>
      <c r="O61" s="222"/>
    </row>
    <row r="62" spans="1:15" x14ac:dyDescent="0.2">
      <c r="A62" s="69">
        <f t="shared" si="8"/>
        <v>5</v>
      </c>
      <c r="B62" s="66">
        <f t="shared" si="7"/>
        <v>39997</v>
      </c>
      <c r="C62" s="67">
        <f>Y!AB81</f>
        <v>182313.00000000032</v>
      </c>
      <c r="D62" s="65">
        <f>Y!Y81</f>
        <v>116663.23391946126</v>
      </c>
      <c r="E62" s="65">
        <f>Y!Y81+Y!Z81</f>
        <v>120506.92029330216</v>
      </c>
      <c r="F62" s="68">
        <f>Y!AA81</f>
        <v>61806.079706698176</v>
      </c>
      <c r="G62" s="133">
        <f>SUM($F62:F$93)</f>
        <v>1092135.668752217</v>
      </c>
      <c r="H62" s="133">
        <f>SUM($E$58:E62)</f>
        <v>586939.58904550492</v>
      </c>
      <c r="I62" s="133">
        <f>$F$9-SUM($E$58:E62)</f>
        <v>6650560.410954495</v>
      </c>
      <c r="J62" s="133">
        <f t="shared" si="6"/>
        <v>5</v>
      </c>
      <c r="K62" s="65">
        <f>Y!AC81</f>
        <v>6987350</v>
      </c>
      <c r="L62" s="115">
        <v>36</v>
      </c>
      <c r="M62" s="65"/>
      <c r="N62" s="48">
        <f>Y!Z81</f>
        <v>3843.6863738408938</v>
      </c>
      <c r="O62" s="222"/>
    </row>
    <row r="63" spans="1:15" x14ac:dyDescent="0.2">
      <c r="A63" s="69">
        <f t="shared" si="8"/>
        <v>6</v>
      </c>
      <c r="B63" s="66">
        <f t="shared" si="7"/>
        <v>40028</v>
      </c>
      <c r="C63" s="67">
        <f>Y!AB82</f>
        <v>182313</v>
      </c>
      <c r="D63" s="65">
        <f>Y!Y82</f>
        <v>118213.0940184705</v>
      </c>
      <c r="E63" s="65">
        <f>Y!Y82+Y!Z82</f>
        <v>122107.99737971595</v>
      </c>
      <c r="F63" s="68">
        <f>Y!AA82</f>
        <v>60205.002620284045</v>
      </c>
      <c r="G63" s="133">
        <f>SUM($F63:F$93)</f>
        <v>1030329.589045519</v>
      </c>
      <c r="H63" s="133">
        <f>SUM($E$58:E63)</f>
        <v>709047.58642522083</v>
      </c>
      <c r="I63" s="133">
        <f>$F$9-SUM($E$58:E63)</f>
        <v>6528452.4135747794</v>
      </c>
      <c r="J63" s="133">
        <f t="shared" si="6"/>
        <v>6</v>
      </c>
      <c r="K63" s="65">
        <f>Y!AC82</f>
        <v>6851004</v>
      </c>
      <c r="L63" s="115">
        <v>36</v>
      </c>
      <c r="M63" s="65"/>
      <c r="N63" s="48">
        <f>Y!Z82</f>
        <v>3894.903361245455</v>
      </c>
      <c r="O63" s="222"/>
    </row>
    <row r="64" spans="1:15" x14ac:dyDescent="0.2">
      <c r="A64" s="69">
        <f t="shared" si="8"/>
        <v>7</v>
      </c>
      <c r="B64" s="66">
        <f t="shared" si="7"/>
        <v>40059</v>
      </c>
      <c r="C64" s="67">
        <f>Y!AB83</f>
        <v>182313.00000000041</v>
      </c>
      <c r="D64" s="65">
        <f>Y!Y83</f>
        <v>119783.54386324529</v>
      </c>
      <c r="E64" s="65">
        <f>Y!Y83+Y!Z83</f>
        <v>123730.34667647323</v>
      </c>
      <c r="F64" s="68">
        <f>Y!AA83</f>
        <v>58582.6533235272</v>
      </c>
      <c r="G64" s="133">
        <f>SUM($F64:F$93)</f>
        <v>970124.58642523491</v>
      </c>
      <c r="H64" s="133">
        <f>SUM($E$58:E64)</f>
        <v>832777.9331016941</v>
      </c>
      <c r="I64" s="133">
        <f>$F$9-SUM($E$58:E64)</f>
        <v>6404722.0668983059</v>
      </c>
      <c r="J64" s="133">
        <f t="shared" si="6"/>
        <v>7</v>
      </c>
      <c r="K64" s="65">
        <f>Y!AC83</f>
        <v>6713484</v>
      </c>
      <c r="L64" s="115">
        <v>36</v>
      </c>
      <c r="M64" s="65"/>
      <c r="N64" s="48">
        <f>Y!Z83</f>
        <v>3946.8028132279396</v>
      </c>
      <c r="O64" s="222"/>
    </row>
    <row r="65" spans="1:15" x14ac:dyDescent="0.2">
      <c r="A65" s="69">
        <f t="shared" si="8"/>
        <v>8</v>
      </c>
      <c r="B65" s="66">
        <f t="shared" si="7"/>
        <v>40089</v>
      </c>
      <c r="C65" s="67">
        <f>Y!AB84</f>
        <v>182312.99999999983</v>
      </c>
      <c r="D65" s="65">
        <f>Y!Y84</f>
        <v>121374.85698662139</v>
      </c>
      <c r="E65" s="65">
        <f>Y!Y84+Y!Z84</f>
        <v>125374.25081022654</v>
      </c>
      <c r="F65" s="68">
        <f>Y!AA84</f>
        <v>56938.749189773276</v>
      </c>
      <c r="G65" s="133">
        <f>SUM($F65:F$93)</f>
        <v>911541.93310170772</v>
      </c>
      <c r="H65" s="133">
        <f>SUM($E$58:E65)</f>
        <v>958152.18391192064</v>
      </c>
      <c r="I65" s="133">
        <f>$F$9-SUM($E$58:E65)</f>
        <v>6279347.8160880795</v>
      </c>
      <c r="J65" s="133">
        <f t="shared" si="6"/>
        <v>8</v>
      </c>
      <c r="K65" s="65">
        <f>Y!AC84</f>
        <v>6574778</v>
      </c>
      <c r="L65" s="115">
        <v>36</v>
      </c>
      <c r="M65" s="65"/>
      <c r="N65" s="48">
        <f>Y!Z84</f>
        <v>3999.3938236051436</v>
      </c>
      <c r="O65" s="222"/>
    </row>
    <row r="66" spans="1:15" x14ac:dyDescent="0.2">
      <c r="A66" s="69">
        <f t="shared" si="8"/>
        <v>9</v>
      </c>
      <c r="B66" s="66">
        <f t="shared" si="7"/>
        <v>40120</v>
      </c>
      <c r="C66" s="67">
        <f>Y!AB85</f>
        <v>182312.99999999983</v>
      </c>
      <c r="D66" s="65">
        <f>Y!Y85</f>
        <v>122987.31055529602</v>
      </c>
      <c r="E66" s="65">
        <f>Y!Y85+Y!Z85</f>
        <v>127039.99616266467</v>
      </c>
      <c r="F66" s="68">
        <f>Y!AA85</f>
        <v>55273.003837335156</v>
      </c>
      <c r="G66" s="133">
        <f>SUM($F66:F$93)</f>
        <v>854603.18391193449</v>
      </c>
      <c r="H66" s="133">
        <f>SUM($E$58:E66)</f>
        <v>1085192.1800745854</v>
      </c>
      <c r="I66" s="133">
        <f>$F$9-SUM($E$58:E66)</f>
        <v>6152307.8199254144</v>
      </c>
      <c r="J66" s="133">
        <f t="shared" si="6"/>
        <v>9</v>
      </c>
      <c r="K66" s="65">
        <f>Y!AC85</f>
        <v>6434876</v>
      </c>
      <c r="L66" s="115">
        <v>36</v>
      </c>
      <c r="M66" s="65"/>
      <c r="N66" s="48">
        <f>Y!Z85</f>
        <v>4052.6856073686504</v>
      </c>
      <c r="O66" s="222"/>
    </row>
    <row r="67" spans="1:15" x14ac:dyDescent="0.2">
      <c r="A67" s="69">
        <f t="shared" si="8"/>
        <v>10</v>
      </c>
      <c r="B67" s="66">
        <f t="shared" si="7"/>
        <v>40150</v>
      </c>
      <c r="C67" s="67">
        <f>Y!AB86</f>
        <v>182312.99999999997</v>
      </c>
      <c r="D67" s="65">
        <f>Y!Y86</f>
        <v>124621.18541809777</v>
      </c>
      <c r="E67" s="65">
        <f>Y!Y86+Y!Z86</f>
        <v>128727.87292039726</v>
      </c>
      <c r="F67" s="68">
        <f>Y!AA86</f>
        <v>53585.127079602717</v>
      </c>
      <c r="G67" s="133">
        <f>SUM($F67:F$93)</f>
        <v>799330.18007459934</v>
      </c>
      <c r="H67" s="133">
        <f>SUM($E$58:E67)</f>
        <v>1213920.0529949826</v>
      </c>
      <c r="I67" s="133">
        <f>$F$9-SUM($E$58:E67)</f>
        <v>6023579.9470050177</v>
      </c>
      <c r="J67" s="133">
        <f t="shared" si="6"/>
        <v>10</v>
      </c>
      <c r="K67" s="65">
        <f>Y!AC86</f>
        <v>6293768</v>
      </c>
      <c r="L67" s="115">
        <v>36</v>
      </c>
      <c r="M67" s="65"/>
      <c r="N67" s="48">
        <f>Y!Z86</f>
        <v>4106.6875022994864</v>
      </c>
      <c r="O67" s="222"/>
    </row>
    <row r="68" spans="1:15" x14ac:dyDescent="0.2">
      <c r="A68" s="69">
        <f t="shared" si="8"/>
        <v>11</v>
      </c>
      <c r="B68" s="66">
        <f t="shared" si="7"/>
        <v>40181</v>
      </c>
      <c r="C68" s="67">
        <f>Y!AB87</f>
        <v>182313</v>
      </c>
      <c r="D68" s="65">
        <f>Y!Y87</f>
        <v>126276.76615490578</v>
      </c>
      <c r="E68" s="65">
        <f>Y!Y87+Y!Z87</f>
        <v>130438.17512551007</v>
      </c>
      <c r="F68" s="68">
        <f>Y!AA87</f>
        <v>51874.824874489939</v>
      </c>
      <c r="G68" s="133">
        <f>SUM($F68:F$93)</f>
        <v>745745.05299499654</v>
      </c>
      <c r="H68" s="133">
        <f>SUM($E$58:E68)</f>
        <v>1344358.2281204925</v>
      </c>
      <c r="I68" s="133">
        <f>$F$9-SUM($E$58:E68)</f>
        <v>5893141.7718795072</v>
      </c>
      <c r="J68" s="133">
        <f t="shared" si="6"/>
        <v>11</v>
      </c>
      <c r="K68" s="65">
        <f>Y!AC87</f>
        <v>6151443</v>
      </c>
      <c r="L68" s="115">
        <v>36</v>
      </c>
      <c r="M68" s="65"/>
      <c r="N68" s="48">
        <f>Y!Z87</f>
        <v>4161.4089706042905</v>
      </c>
      <c r="O68" s="222"/>
    </row>
    <row r="69" spans="1:15" x14ac:dyDescent="0.2">
      <c r="A69" s="69">
        <f t="shared" si="8"/>
        <v>12</v>
      </c>
      <c r="B69" s="66">
        <f t="shared" si="7"/>
        <v>40212</v>
      </c>
      <c r="C69" s="67">
        <f>Y!AB88</f>
        <v>182313.00000000012</v>
      </c>
      <c r="D69" s="65">
        <f>Y!Y88</f>
        <v>127954.34112621658</v>
      </c>
      <c r="E69" s="65">
        <f>Y!Y88+Y!Z88</f>
        <v>132171.20072678983</v>
      </c>
      <c r="F69" s="68">
        <f>Y!AA88</f>
        <v>50141.799273210279</v>
      </c>
      <c r="G69" s="133">
        <f>SUM($F69:F$93)</f>
        <v>693870.22812050662</v>
      </c>
      <c r="H69" s="133">
        <f>SUM($E$58:E69)</f>
        <v>1476529.4288472824</v>
      </c>
      <c r="I69" s="133">
        <f>$F$9-SUM($E$58:E69)</f>
        <v>5760970.5711527178</v>
      </c>
      <c r="J69" s="133">
        <f t="shared" si="6"/>
        <v>12</v>
      </c>
      <c r="K69" s="65">
        <f>Y!AC88</f>
        <v>6055071</v>
      </c>
      <c r="L69" s="115">
        <v>36</v>
      </c>
      <c r="M69" s="65"/>
      <c r="N69" s="48">
        <f>Y!Z88</f>
        <v>4216.8596005732688</v>
      </c>
      <c r="O69" s="222"/>
    </row>
    <row r="70" spans="1:15" x14ac:dyDescent="0.2">
      <c r="A70" s="69">
        <f t="shared" si="8"/>
        <v>13</v>
      </c>
      <c r="B70" s="66">
        <f t="shared" si="7"/>
        <v>40240</v>
      </c>
      <c r="C70" s="67">
        <f>Y!AB89</f>
        <v>182313.00000000017</v>
      </c>
      <c r="D70" s="65">
        <f>Y!Y89</f>
        <v>129654.20252336841</v>
      </c>
      <c r="E70" s="65">
        <f>Y!Y89+Y!Z89</f>
        <v>133298.57977062758</v>
      </c>
      <c r="F70" s="68">
        <f>Y!AA89</f>
        <v>49014.420229372605</v>
      </c>
      <c r="G70" s="133">
        <f>SUM($F70:F$93)</f>
        <v>643728.42884729628</v>
      </c>
      <c r="H70" s="133">
        <f>SUM($E$58:E70)</f>
        <v>1609828.0086179101</v>
      </c>
      <c r="I70" s="133">
        <f>$F$9-SUM($E$58:E70)</f>
        <v>5627671.9913820904</v>
      </c>
      <c r="J70" s="133">
        <f t="shared" si="6"/>
        <v>13</v>
      </c>
      <c r="K70" s="65">
        <f>Y!AC89</f>
        <v>5910909</v>
      </c>
      <c r="L70" s="115">
        <v>36</v>
      </c>
      <c r="M70" s="65"/>
      <c r="N70" s="48">
        <f>Y!Z89</f>
        <v>3644.377247259159</v>
      </c>
      <c r="O70" s="222" t="s">
        <v>88</v>
      </c>
    </row>
    <row r="71" spans="1:15" x14ac:dyDescent="0.2">
      <c r="A71" s="69">
        <f t="shared" si="8"/>
        <v>14</v>
      </c>
      <c r="B71" s="66">
        <f t="shared" si="7"/>
        <v>40271</v>
      </c>
      <c r="C71" s="67">
        <f>Y!AB90</f>
        <v>182312.99999999983</v>
      </c>
      <c r="D71" s="65">
        <f>Y!Y90</f>
        <v>131376.64641943388</v>
      </c>
      <c r="E71" s="65">
        <f>Y!Y90+Y!Z90</f>
        <v>135069.58486690975</v>
      </c>
      <c r="F71" s="68">
        <f>Y!AA90</f>
        <v>47243.415133090071</v>
      </c>
      <c r="G71" s="133">
        <f>SUM($F71:F$93)</f>
        <v>594714.0086179236</v>
      </c>
      <c r="H71" s="133">
        <f>SUM($E$58:E71)</f>
        <v>1744897.5934848199</v>
      </c>
      <c r="I71" s="133">
        <f>$F$9-SUM($E$58:E71)</f>
        <v>5492602.4065151801</v>
      </c>
      <c r="J71" s="133">
        <f t="shared" si="6"/>
        <v>14</v>
      </c>
      <c r="K71" s="65">
        <f>Y!AC90</f>
        <v>5765507</v>
      </c>
      <c r="L71" s="115">
        <v>36</v>
      </c>
      <c r="M71" s="65"/>
      <c r="N71" s="48">
        <f>Y!Z90</f>
        <v>3692.9384474758772</v>
      </c>
      <c r="O71" s="222"/>
    </row>
    <row r="72" spans="1:15" x14ac:dyDescent="0.2">
      <c r="A72" s="69">
        <f t="shared" si="8"/>
        <v>15</v>
      </c>
      <c r="B72" s="66">
        <f t="shared" si="7"/>
        <v>40301</v>
      </c>
      <c r="C72" s="67">
        <f>Y!AB91</f>
        <v>182312.99999999983</v>
      </c>
      <c r="D72" s="65">
        <f>Y!Y91</f>
        <v>133121.97282078955</v>
      </c>
      <c r="E72" s="65">
        <f>Y!Y91+Y!Z91</f>
        <v>136864.11954478803</v>
      </c>
      <c r="F72" s="68">
        <f>Y!AA91</f>
        <v>45448.88045521178</v>
      </c>
      <c r="G72" s="133">
        <f>SUM($F72:F$93)</f>
        <v>547470.59348483349</v>
      </c>
      <c r="H72" s="133">
        <f>SUM($E$58:E72)</f>
        <v>1881761.7130296079</v>
      </c>
      <c r="I72" s="133">
        <f>$F$9-SUM($E$58:E72)</f>
        <v>5355738.2869703919</v>
      </c>
      <c r="J72" s="133">
        <f t="shared" si="6"/>
        <v>15</v>
      </c>
      <c r="K72" s="65">
        <f>Y!AC91</f>
        <v>5618854</v>
      </c>
      <c r="L72" s="115">
        <v>36</v>
      </c>
      <c r="M72" s="65"/>
      <c r="N72" s="48">
        <f>Y!Z91</f>
        <v>3742.1467239984922</v>
      </c>
      <c r="O72" s="222"/>
    </row>
    <row r="73" spans="1:15" x14ac:dyDescent="0.2">
      <c r="A73" s="69">
        <f t="shared" si="8"/>
        <v>16</v>
      </c>
      <c r="B73" s="66">
        <f t="shared" si="7"/>
        <v>40332</v>
      </c>
      <c r="C73" s="67">
        <f>Y!AB92</f>
        <v>182312.99999999977</v>
      </c>
      <c r="D73" s="65">
        <f>Y!Y92</f>
        <v>134890.4857193674</v>
      </c>
      <c r="E73" s="65">
        <f>Y!Y92+Y!Z92</f>
        <v>138682.49641846371</v>
      </c>
      <c r="F73" s="68">
        <f>Y!AA92</f>
        <v>43630.503581536061</v>
      </c>
      <c r="G73" s="133">
        <f>SUM($F73:F$93)</f>
        <v>502021.71302962175</v>
      </c>
      <c r="H73" s="133">
        <f>SUM($E$58:E73)</f>
        <v>2020444.2094480717</v>
      </c>
      <c r="I73" s="133">
        <f>$F$9-SUM($E$58:E73)</f>
        <v>5217055.7905519288</v>
      </c>
      <c r="J73" s="133">
        <f t="shared" si="6"/>
        <v>16</v>
      </c>
      <c r="K73" s="65">
        <f>Y!AC92</f>
        <v>5470939</v>
      </c>
      <c r="L73" s="115">
        <v>36</v>
      </c>
      <c r="M73" s="65"/>
      <c r="N73" s="48">
        <f>Y!Z92</f>
        <v>3792.0106990963177</v>
      </c>
      <c r="O73" s="222"/>
    </row>
    <row r="74" spans="1:15" x14ac:dyDescent="0.2">
      <c r="A74" s="69">
        <f t="shared" si="8"/>
        <v>17</v>
      </c>
      <c r="B74" s="66">
        <f t="shared" si="7"/>
        <v>40362</v>
      </c>
      <c r="C74" s="67">
        <f>Y!AB93</f>
        <v>182312.9999999998</v>
      </c>
      <c r="D74" s="65">
        <f>Y!Y93</f>
        <v>136682.49314560415</v>
      </c>
      <c r="E74" s="65">
        <f>Y!Y93+Y!Z93</f>
        <v>140525.03225553423</v>
      </c>
      <c r="F74" s="68">
        <f>Y!AA93</f>
        <v>41787.967744465561</v>
      </c>
      <c r="G74" s="133">
        <f>SUM($F74:F$93)</f>
        <v>458391.20944808563</v>
      </c>
      <c r="H74" s="133">
        <f>SUM($E$58:E74)</f>
        <v>2160969.2417036057</v>
      </c>
      <c r="I74" s="133">
        <f>$F$9-SUM($E$58:E74)</f>
        <v>5076530.7582963947</v>
      </c>
      <c r="J74" s="133">
        <f t="shared" si="6"/>
        <v>17</v>
      </c>
      <c r="K74" s="65">
        <f>Y!AC93</f>
        <v>5321751</v>
      </c>
      <c r="L74" s="115">
        <v>36</v>
      </c>
      <c r="M74" s="65"/>
      <c r="N74" s="48">
        <f>Y!Z93</f>
        <v>3842.5391099300832</v>
      </c>
      <c r="O74" s="222"/>
    </row>
    <row r="75" spans="1:15" x14ac:dyDescent="0.2">
      <c r="A75" s="69">
        <f t="shared" si="8"/>
        <v>18</v>
      </c>
      <c r="B75" s="66">
        <f t="shared" si="7"/>
        <v>40393</v>
      </c>
      <c r="C75" s="67">
        <f>Y!AB94</f>
        <v>182313.00000000012</v>
      </c>
      <c r="D75" s="65">
        <f>Y!Y94</f>
        <v>138498.30722209206</v>
      </c>
      <c r="E75" s="65">
        <f>Y!Y94+Y!Z94</f>
        <v>142392.04803217493</v>
      </c>
      <c r="F75" s="68">
        <f>Y!AA94</f>
        <v>39920.951967825175</v>
      </c>
      <c r="G75" s="133">
        <f>SUM($F75:F$93)</f>
        <v>416603.24170362012</v>
      </c>
      <c r="H75" s="133">
        <f>SUM($E$58:E75)</f>
        <v>2303361.2897357806</v>
      </c>
      <c r="I75" s="133">
        <f>$F$9-SUM($E$58:E75)</f>
        <v>4934138.710264219</v>
      </c>
      <c r="J75" s="133">
        <f t="shared" si="6"/>
        <v>18</v>
      </c>
      <c r="K75" s="65">
        <f>Y!AC94</f>
        <v>5171280</v>
      </c>
      <c r="L75" s="115">
        <v>36</v>
      </c>
      <c r="M75" s="65"/>
      <c r="N75" s="48">
        <f>Y!Z94</f>
        <v>3893.740810082887</v>
      </c>
      <c r="O75" s="222"/>
    </row>
    <row r="76" spans="1:15" x14ac:dyDescent="0.2">
      <c r="A76" s="69">
        <f t="shared" si="8"/>
        <v>19</v>
      </c>
      <c r="B76" s="66">
        <f t="shared" si="7"/>
        <v>40424</v>
      </c>
      <c r="C76" s="67">
        <f>Y!AB95</f>
        <v>182312.99999999988</v>
      </c>
      <c r="D76" s="65">
        <f>Y!Y95</f>
        <v>140338.24421794154</v>
      </c>
      <c r="E76" s="65">
        <f>Y!Y95+Y!Z95</f>
        <v>144283.86898905307</v>
      </c>
      <c r="F76" s="68">
        <f>Y!AA95</f>
        <v>38029.13101094681</v>
      </c>
      <c r="G76" s="133">
        <f>SUM($F76:F$93)</f>
        <v>376682.28973579494</v>
      </c>
      <c r="H76" s="133">
        <f>SUM($E$58:E76)</f>
        <v>2447645.1587248337</v>
      </c>
      <c r="I76" s="133">
        <f>$F$9-SUM($E$58:E76)</f>
        <v>4789854.8412751667</v>
      </c>
      <c r="J76" s="133">
        <f t="shared" si="6"/>
        <v>19</v>
      </c>
      <c r="K76" s="65">
        <f>Y!AC95</f>
        <v>5019513</v>
      </c>
      <c r="L76" s="115">
        <v>36</v>
      </c>
      <c r="M76" s="65"/>
      <c r="N76" s="48">
        <f>Y!Z95</f>
        <v>3945.6247711115175</v>
      </c>
      <c r="O76" s="222"/>
    </row>
    <row r="77" spans="1:15" x14ac:dyDescent="0.2">
      <c r="A77" s="69">
        <f t="shared" si="8"/>
        <v>20</v>
      </c>
      <c r="B77" s="66">
        <f t="shared" si="7"/>
        <v>40454</v>
      </c>
      <c r="C77" s="67">
        <f>Y!AB96</f>
        <v>182313.00000000003</v>
      </c>
      <c r="D77" s="65">
        <f>Y!Y96</f>
        <v>142202.62460387032</v>
      </c>
      <c r="E77" s="65">
        <f>Y!Y96+Y!Z96</f>
        <v>146200.82468798876</v>
      </c>
      <c r="F77" s="68">
        <f>Y!AA96</f>
        <v>36112.175312011255</v>
      </c>
      <c r="G77" s="133">
        <f>SUM($F77:F$93)</f>
        <v>338653.15872484812</v>
      </c>
      <c r="H77" s="133">
        <f>SUM($E$58:E77)</f>
        <v>2593845.9834128227</v>
      </c>
      <c r="I77" s="133">
        <f>$F$9-SUM($E$58:E77)</f>
        <v>4643654.0165871773</v>
      </c>
      <c r="J77" s="133">
        <f t="shared" si="6"/>
        <v>20</v>
      </c>
      <c r="K77" s="65">
        <f>Y!AC96</f>
        <v>4866439</v>
      </c>
      <c r="L77" s="115">
        <v>36</v>
      </c>
      <c r="M77" s="65"/>
      <c r="N77" s="48">
        <f>Y!Z96</f>
        <v>3998.2000841184454</v>
      </c>
      <c r="O77" s="222"/>
    </row>
    <row r="78" spans="1:15" x14ac:dyDescent="0.2">
      <c r="A78" s="69">
        <f t="shared" si="8"/>
        <v>21</v>
      </c>
      <c r="B78" s="66">
        <f t="shared" si="7"/>
        <v>40485</v>
      </c>
      <c r="C78" s="67">
        <f>Y!AB97</f>
        <v>182313.00000000017</v>
      </c>
      <c r="D78" s="65">
        <f>Y!Y97</f>
        <v>144091.7731080181</v>
      </c>
      <c r="E78" s="65">
        <f>Y!Y97+Y!Z97</f>
        <v>148143.24906936285</v>
      </c>
      <c r="F78" s="68">
        <f>Y!AA97</f>
        <v>34169.75093063731</v>
      </c>
      <c r="G78" s="133">
        <f>SUM($F78:F$93)</f>
        <v>302540.98341283691</v>
      </c>
      <c r="H78" s="133">
        <f>SUM($E$58:E78)</f>
        <v>2741989.2324821856</v>
      </c>
      <c r="I78" s="133">
        <f>$F$9-SUM($E$58:E78)</f>
        <v>4495510.7675178144</v>
      </c>
      <c r="J78" s="133">
        <f t="shared" si="6"/>
        <v>21</v>
      </c>
      <c r="K78" s="65">
        <f>Y!AC97</f>
        <v>4712048</v>
      </c>
      <c r="L78" s="115">
        <v>36</v>
      </c>
      <c r="M78" s="65"/>
      <c r="N78" s="48">
        <f>Y!Z97</f>
        <v>4051.4759613447604</v>
      </c>
      <c r="O78" s="222"/>
    </row>
    <row r="79" spans="1:15" x14ac:dyDescent="0.2">
      <c r="A79" s="69">
        <f t="shared" si="8"/>
        <v>22</v>
      </c>
      <c r="B79" s="66">
        <f t="shared" si="7"/>
        <v>40515</v>
      </c>
      <c r="C79" s="67">
        <f>Y!AB98</f>
        <v>182313.00000000009</v>
      </c>
      <c r="D79" s="65">
        <f>Y!Y98</f>
        <v>146006.01877250755</v>
      </c>
      <c r="E79" s="65">
        <f>Y!Y98+Y!Z98</f>
        <v>150111.48051029191</v>
      </c>
      <c r="F79" s="68">
        <f>Y!AA98</f>
        <v>32201.519489708186</v>
      </c>
      <c r="G79" s="133">
        <f>SUM($F79:F$93)</f>
        <v>268371.23248219962</v>
      </c>
      <c r="H79" s="133">
        <f>SUM($E$58:E79)</f>
        <v>2892100.7129924777</v>
      </c>
      <c r="I79" s="133">
        <f>$F$9-SUM($E$58:E79)</f>
        <v>4345399.2870075218</v>
      </c>
      <c r="J79" s="133">
        <f t="shared" si="6"/>
        <v>22</v>
      </c>
      <c r="K79" s="65">
        <f>Y!AC98</f>
        <v>4556328</v>
      </c>
      <c r="L79" s="115">
        <v>36</v>
      </c>
      <c r="M79" s="65"/>
      <c r="N79" s="48">
        <f>Y!Z98</f>
        <v>4105.4617377843497</v>
      </c>
      <c r="O79" s="222"/>
    </row>
    <row r="80" spans="1:15" x14ac:dyDescent="0.2">
      <c r="A80" s="69">
        <f t="shared" si="8"/>
        <v>23</v>
      </c>
      <c r="B80" s="66">
        <f t="shared" si="7"/>
        <v>40546</v>
      </c>
      <c r="C80" s="67">
        <f>Y!AB99</f>
        <v>182313.00000000017</v>
      </c>
      <c r="D80" s="65">
        <f>Y!Y99</f>
        <v>147945.69501075568</v>
      </c>
      <c r="E80" s="65">
        <f>Y!Y99+Y!Z99</f>
        <v>152105.86188357524</v>
      </c>
      <c r="F80" s="68">
        <f>Y!AA99</f>
        <v>30207.138116424929</v>
      </c>
      <c r="G80" s="133">
        <f>SUM($F80:F$93)</f>
        <v>236169.71299249146</v>
      </c>
      <c r="H80" s="133">
        <f>SUM($E$58:E80)</f>
        <v>3044206.5748760528</v>
      </c>
      <c r="I80" s="133">
        <f>$F$9-SUM($E$58:E80)</f>
        <v>4193293.4251239472</v>
      </c>
      <c r="J80" s="133">
        <f t="shared" si="6"/>
        <v>23</v>
      </c>
      <c r="K80" s="65">
        <f>Y!AC99</f>
        <v>4399268</v>
      </c>
      <c r="L80" s="115">
        <v>36</v>
      </c>
      <c r="M80" s="65"/>
      <c r="N80" s="48">
        <f>Y!Z99</f>
        <v>4160.1668728195709</v>
      </c>
      <c r="O80" s="222"/>
    </row>
    <row r="81" spans="1:15" x14ac:dyDescent="0.2">
      <c r="A81" s="69">
        <f t="shared" si="8"/>
        <v>24</v>
      </c>
      <c r="B81" s="66">
        <f t="shared" si="7"/>
        <v>40577</v>
      </c>
      <c r="C81" s="67">
        <f>Y!AB100</f>
        <v>182312.99999999994</v>
      </c>
      <c r="D81" s="65">
        <f>Y!Y100</f>
        <v>149911.1396655445</v>
      </c>
      <c r="E81" s="65">
        <f>Y!Y100+Y!Z100</f>
        <v>154126.7406174232</v>
      </c>
      <c r="F81" s="68">
        <f>Y!AA100</f>
        <v>28186.259382576736</v>
      </c>
      <c r="G81" s="133">
        <f>SUM($F81:F$93)</f>
        <v>205962.57487606656</v>
      </c>
      <c r="H81" s="133">
        <f>SUM($E$58:E81)</f>
        <v>3198333.3154934761</v>
      </c>
      <c r="I81" s="133">
        <f>$F$9-SUM($E$58:E81)</f>
        <v>4039166.6845065239</v>
      </c>
      <c r="J81" s="133">
        <f t="shared" si="6"/>
        <v>24</v>
      </c>
      <c r="K81" s="65">
        <f>Y!AC100</f>
        <v>4283315</v>
      </c>
      <c r="L81" s="115">
        <v>36</v>
      </c>
      <c r="M81" s="65"/>
      <c r="N81" s="48">
        <f>Y!Z100</f>
        <v>4215.6009518787178</v>
      </c>
      <c r="O81" s="222"/>
    </row>
    <row r="82" spans="1:15" x14ac:dyDescent="0.2">
      <c r="A82" s="69">
        <f t="shared" si="8"/>
        <v>25</v>
      </c>
      <c r="B82" s="66">
        <f t="shared" si="7"/>
        <v>40605</v>
      </c>
      <c r="C82" s="67">
        <f>Y!AB101</f>
        <v>182313</v>
      </c>
      <c r="D82" s="65">
        <f>Y!Y101</f>
        <v>151902.69506786671</v>
      </c>
      <c r="E82" s="65">
        <f>Y!Y101+Y!Z101</f>
        <v>155608.69073101183</v>
      </c>
      <c r="F82" s="68">
        <f>Y!AA101</f>
        <v>26704.309268988178</v>
      </c>
      <c r="G82" s="133">
        <f>SUM($F82:F$93)</f>
        <v>177776.31549348982</v>
      </c>
      <c r="H82" s="133">
        <f>SUM($E$58:E82)</f>
        <v>3353942.0062244879</v>
      </c>
      <c r="I82" s="133">
        <f>$F$9-SUM($E$58:E82)</f>
        <v>3883557.9937755121</v>
      </c>
      <c r="J82" s="133">
        <f t="shared" si="6"/>
        <v>25</v>
      </c>
      <c r="K82" s="65">
        <f>Y!AC101</f>
        <v>4124103</v>
      </c>
      <c r="L82" s="115">
        <v>36</v>
      </c>
      <c r="M82" s="65"/>
      <c r="N82" s="48">
        <f>Y!Z101</f>
        <v>3705.9956631451132</v>
      </c>
      <c r="O82" s="222"/>
    </row>
    <row r="83" spans="1:15" x14ac:dyDescent="0.2">
      <c r="A83" s="69">
        <f t="shared" si="8"/>
        <v>26</v>
      </c>
      <c r="B83" s="66">
        <f t="shared" si="7"/>
        <v>40636</v>
      </c>
      <c r="C83" s="67">
        <f>Y!AB102</f>
        <v>182312.99999999997</v>
      </c>
      <c r="D83" s="65">
        <f>Y!Y102</f>
        <v>153920.70809654915</v>
      </c>
      <c r="E83" s="65">
        <f>Y!Y102+Y!Z102</f>
        <v>157676.08602316206</v>
      </c>
      <c r="F83" s="68">
        <f>Y!AA102</f>
        <v>24636.913976837885</v>
      </c>
      <c r="G83" s="133">
        <f>SUM($F83:F$93)</f>
        <v>151072.00622450162</v>
      </c>
      <c r="H83" s="133">
        <f>SUM($E$58:E83)</f>
        <v>3511618.09224765</v>
      </c>
      <c r="I83" s="133">
        <f>$F$9-SUM($E$58:E83)</f>
        <v>3725881.90775235</v>
      </c>
      <c r="J83" s="133">
        <f t="shared" si="6"/>
        <v>26</v>
      </c>
      <c r="K83" s="65">
        <f>Y!AC102</f>
        <v>3963524</v>
      </c>
      <c r="L83" s="115">
        <v>36</v>
      </c>
      <c r="M83" s="65"/>
      <c r="N83" s="48">
        <f>Y!Z102</f>
        <v>3755.3779266129277</v>
      </c>
      <c r="O83" s="222"/>
    </row>
    <row r="84" spans="1:15" x14ac:dyDescent="0.2">
      <c r="A84" s="69">
        <f t="shared" si="8"/>
        <v>27</v>
      </c>
      <c r="B84" s="66">
        <f t="shared" si="7"/>
        <v>40666</v>
      </c>
      <c r="C84" s="67">
        <f>Y!AB103</f>
        <v>182312.99999999994</v>
      </c>
      <c r="D84" s="65">
        <f>Y!Y103</f>
        <v>155965.53023867169</v>
      </c>
      <c r="E84" s="65">
        <f>Y!Y103+Y!Z103</f>
        <v>159770.94844569764</v>
      </c>
      <c r="F84" s="68">
        <f>Y!AA103</f>
        <v>22542.051554302285</v>
      </c>
      <c r="G84" s="133">
        <f>SUM($F84:F$93)</f>
        <v>126435.09224766369</v>
      </c>
      <c r="H84" s="133">
        <f>SUM($E$58:E84)</f>
        <v>3671389.0406933478</v>
      </c>
      <c r="I84" s="133">
        <f>$F$9-SUM($E$58:E84)</f>
        <v>3566110.9593066522</v>
      </c>
      <c r="J84" s="133">
        <f t="shared" si="6"/>
        <v>27</v>
      </c>
      <c r="K84" s="65">
        <f>Y!AC103</f>
        <v>3801564</v>
      </c>
      <c r="L84" s="115">
        <v>36</v>
      </c>
      <c r="M84" s="65"/>
      <c r="N84" s="48">
        <f>Y!Z103</f>
        <v>3805.4182070259485</v>
      </c>
      <c r="O84" s="222"/>
    </row>
    <row r="85" spans="1:15" x14ac:dyDescent="0.2">
      <c r="A85" s="69">
        <f t="shared" si="8"/>
        <v>28</v>
      </c>
      <c r="B85" s="66">
        <f t="shared" si="7"/>
        <v>40697</v>
      </c>
      <c r="C85" s="67">
        <f>Y!AB104</f>
        <v>182312.99999999994</v>
      </c>
      <c r="D85" s="65">
        <f>Y!Y104</f>
        <v>158037.51765078702</v>
      </c>
      <c r="E85" s="65">
        <f>Y!Y104+Y!Z104</f>
        <v>161893.64292322414</v>
      </c>
      <c r="F85" s="68">
        <f>Y!AA104</f>
        <v>20419.357076775817</v>
      </c>
      <c r="G85" s="133">
        <f>SUM($F85:F$93)</f>
        <v>103893.04069336141</v>
      </c>
      <c r="H85" s="133">
        <f>SUM($E$58:E85)</f>
        <v>3833282.6836165721</v>
      </c>
      <c r="I85" s="133">
        <f>$F$9-SUM($E$58:E85)</f>
        <v>3404217.3163834279</v>
      </c>
      <c r="J85" s="133">
        <f t="shared" si="6"/>
        <v>28</v>
      </c>
      <c r="K85" s="65">
        <f>Y!AC104</f>
        <v>3638212</v>
      </c>
      <c r="L85" s="115">
        <v>36</v>
      </c>
      <c r="M85" s="65"/>
      <c r="N85" s="48">
        <f>Y!Z104</f>
        <v>3856.1252724371079</v>
      </c>
      <c r="O85" s="222"/>
    </row>
    <row r="86" spans="1:15" x14ac:dyDescent="0.2">
      <c r="A86" s="69">
        <f t="shared" si="8"/>
        <v>29</v>
      </c>
      <c r="B86" s="66">
        <f t="shared" si="7"/>
        <v>40727</v>
      </c>
      <c r="C86" s="67">
        <f>Y!AB105</f>
        <v>182313.00000000009</v>
      </c>
      <c r="D86" s="65">
        <f>Y!Y105</f>
        <v>160137.03122095414</v>
      </c>
      <c r="E86" s="65">
        <f>Y!Y105+Y!Z105</f>
        <v>164044.5392286875</v>
      </c>
      <c r="F86" s="68">
        <f>Y!AA105</f>
        <v>18268.460771312592</v>
      </c>
      <c r="G86" s="133">
        <f>SUM($F86:F$93)</f>
        <v>83473.683616585608</v>
      </c>
      <c r="H86" s="133">
        <f>SUM($E$58:E86)</f>
        <v>3997327.2228452596</v>
      </c>
      <c r="I86" s="133">
        <f>$F$9-SUM($E$58:E86)</f>
        <v>3240172.7771547404</v>
      </c>
      <c r="J86" s="133">
        <f t="shared" si="6"/>
        <v>29</v>
      </c>
      <c r="K86" s="65">
        <f>Y!AC105</f>
        <v>3473456</v>
      </c>
      <c r="L86" s="115">
        <v>36</v>
      </c>
      <c r="M86" s="65"/>
      <c r="N86" s="48">
        <f>Y!Z105</f>
        <v>3907.5080077333441</v>
      </c>
      <c r="O86" s="222"/>
    </row>
    <row r="87" spans="1:15" x14ac:dyDescent="0.2">
      <c r="A87" s="69">
        <f t="shared" si="8"/>
        <v>30</v>
      </c>
      <c r="B87" s="66">
        <f t="shared" si="7"/>
        <v>40758</v>
      </c>
      <c r="C87" s="67">
        <f>Y!AB106</f>
        <v>182313.00000000006</v>
      </c>
      <c r="D87" s="65">
        <f>Y!Y106</f>
        <v>162264.43663159572</v>
      </c>
      <c r="E87" s="65">
        <f>Y!Y106+Y!Z106</f>
        <v>166224.01204778813</v>
      </c>
      <c r="F87" s="68">
        <f>Y!AA106</f>
        <v>16088.987952211952</v>
      </c>
      <c r="G87" s="133">
        <f>SUM($F87:F$93)</f>
        <v>65205.222845273005</v>
      </c>
      <c r="H87" s="133">
        <f>SUM($E$58:E87)</f>
        <v>4163551.2348930477</v>
      </c>
      <c r="I87" s="133">
        <f>$F$9-SUM($E$58:E87)</f>
        <v>3073948.7651069523</v>
      </c>
      <c r="J87" s="133">
        <f t="shared" si="6"/>
        <v>30</v>
      </c>
      <c r="K87" s="65">
        <f>Y!AC106</f>
        <v>3307284</v>
      </c>
      <c r="L87" s="115">
        <v>36</v>
      </c>
      <c r="M87" s="65"/>
      <c r="N87" s="48">
        <f>Y!Z106</f>
        <v>3959.5754161924051</v>
      </c>
      <c r="O87" s="222"/>
    </row>
    <row r="88" spans="1:15" x14ac:dyDescent="0.2">
      <c r="A88" s="69">
        <f t="shared" si="8"/>
        <v>31</v>
      </c>
      <c r="B88" s="66">
        <f t="shared" si="7"/>
        <v>40789</v>
      </c>
      <c r="C88" s="67">
        <f>Y!AB107</f>
        <v>182312.99999999994</v>
      </c>
      <c r="D88" s="65">
        <f>Y!Y107</f>
        <v>164420.10442319128</v>
      </c>
      <c r="E88" s="65">
        <f>Y!Y107+Y!Z107</f>
        <v>168432.44104425167</v>
      </c>
      <c r="F88" s="68">
        <f>Y!AA107</f>
        <v>13880.558955748267</v>
      </c>
      <c r="G88" s="133">
        <f>SUM($F88:F$93)</f>
        <v>49116.234893061053</v>
      </c>
      <c r="H88" s="133">
        <f>SUM($E$58:E88)</f>
        <v>4331983.6759372996</v>
      </c>
      <c r="I88" s="133">
        <f>$F$9-SUM($E$58:E88)</f>
        <v>2905516.3240627004</v>
      </c>
      <c r="J88" s="133">
        <f t="shared" si="6"/>
        <v>31</v>
      </c>
      <c r="K88" s="65">
        <f>Y!AC107</f>
        <v>3139683</v>
      </c>
      <c r="L88" s="115">
        <v>36</v>
      </c>
      <c r="M88" s="65"/>
      <c r="N88" s="48">
        <f>Y!Z107</f>
        <v>4012.3366210603999</v>
      </c>
      <c r="O88" s="222"/>
    </row>
    <row r="89" spans="1:15" x14ac:dyDescent="0.2">
      <c r="A89" s="69">
        <f t="shared" si="8"/>
        <v>32</v>
      </c>
      <c r="B89" s="66">
        <f t="shared" si="7"/>
        <v>40819</v>
      </c>
      <c r="C89" s="67">
        <f>Y!AB108</f>
        <v>182312.99999999997</v>
      </c>
      <c r="D89" s="65">
        <f>Y!Y108</f>
        <v>166604.41005881608</v>
      </c>
      <c r="E89" s="65">
        <f>Y!Y108+Y!Z108</f>
        <v>170670.21092596644</v>
      </c>
      <c r="F89" s="68">
        <f>Y!AA108</f>
        <v>11642.789074033519</v>
      </c>
      <c r="G89" s="133">
        <f>SUM($F89:F$93)</f>
        <v>35235.675937312786</v>
      </c>
      <c r="H89" s="133">
        <f>SUM($E$58:E89)</f>
        <v>4502653.8868632661</v>
      </c>
      <c r="I89" s="133">
        <f>$F$9-SUM($E$58:E89)</f>
        <v>2734846.1131367339</v>
      </c>
      <c r="J89" s="133">
        <f t="shared" si="6"/>
        <v>32</v>
      </c>
      <c r="K89" s="65">
        <f>Y!AC108</f>
        <v>2970641</v>
      </c>
      <c r="L89" s="115">
        <v>36</v>
      </c>
      <c r="M89" s="65"/>
      <c r="N89" s="48">
        <f>Y!Z108</f>
        <v>4065.8008671503703</v>
      </c>
      <c r="O89" s="222"/>
    </row>
    <row r="90" spans="1:15" x14ac:dyDescent="0.2">
      <c r="A90" s="69">
        <f t="shared" si="8"/>
        <v>33</v>
      </c>
      <c r="B90" s="66">
        <f t="shared" si="7"/>
        <v>40850</v>
      </c>
      <c r="C90" s="67">
        <f>Y!AB109</f>
        <v>182313.00000000003</v>
      </c>
      <c r="D90" s="65">
        <f>Y!Y109</f>
        <v>168817.73398953665</v>
      </c>
      <c r="E90" s="65">
        <f>Y!Y109+Y!Z109</f>
        <v>172937.71151199884</v>
      </c>
      <c r="F90" s="68">
        <f>Y!AA109</f>
        <v>9375.2884880012061</v>
      </c>
      <c r="G90" s="133">
        <f>SUM($F90:F$93)</f>
        <v>23592.886863279269</v>
      </c>
      <c r="H90" s="133">
        <f>SUM($E$58:E90)</f>
        <v>4675591.5983752646</v>
      </c>
      <c r="I90" s="133">
        <f>$F$9-SUM($E$58:E90)</f>
        <v>2561908.4016247354</v>
      </c>
      <c r="J90" s="133">
        <f t="shared" si="6"/>
        <v>33</v>
      </c>
      <c r="K90" s="65">
        <f>Y!AC109</f>
        <v>2800146</v>
      </c>
      <c r="L90" s="115">
        <v>36</v>
      </c>
      <c r="M90" s="65"/>
      <c r="N90" s="48">
        <f>Y!Z109</f>
        <v>4119.9775224621844</v>
      </c>
      <c r="O90" s="222"/>
    </row>
    <row r="91" spans="1:15" x14ac:dyDescent="0.2">
      <c r="A91" s="69">
        <f t="shared" si="8"/>
        <v>34</v>
      </c>
      <c r="B91" s="66">
        <f t="shared" si="7"/>
        <v>40880</v>
      </c>
      <c r="C91" s="67">
        <f>Y!AB110</f>
        <v>182313.00000000003</v>
      </c>
      <c r="D91" s="65">
        <f>Y!Y110</f>
        <v>171060.46172067616</v>
      </c>
      <c r="E91" s="65">
        <f>Y!Y110+Y!Z110</f>
        <v>175235.33780050013</v>
      </c>
      <c r="F91" s="68">
        <f>Y!AA110</f>
        <v>7077.6621994998859</v>
      </c>
      <c r="G91" s="133">
        <f>SUM($F91:F$93)</f>
        <v>14217.598375278065</v>
      </c>
      <c r="H91" s="133">
        <f>SUM($E$58:E91)</f>
        <v>4850826.9361757645</v>
      </c>
      <c r="I91" s="133">
        <f>$F$9-SUM($E$58:E91)</f>
        <v>2386673.0638242355</v>
      </c>
      <c r="J91" s="133">
        <f t="shared" si="6"/>
        <v>34</v>
      </c>
      <c r="K91" s="65">
        <f>Y!AC110</f>
        <v>2628184</v>
      </c>
      <c r="L91" s="115">
        <v>36</v>
      </c>
      <c r="M91" s="65"/>
      <c r="N91" s="48">
        <f>Y!Z110</f>
        <v>4174.8760798239709</v>
      </c>
      <c r="O91" s="222"/>
    </row>
    <row r="92" spans="1:15" x14ac:dyDescent="0.2">
      <c r="A92" s="69">
        <f t="shared" si="8"/>
        <v>35</v>
      </c>
      <c r="B92" s="66">
        <f t="shared" si="7"/>
        <v>40911</v>
      </c>
      <c r="C92" s="67">
        <f>Y!AB111</f>
        <v>182313</v>
      </c>
      <c r="D92" s="65">
        <f>Y!Y111</f>
        <v>173332.98387896002</v>
      </c>
      <c r="E92" s="65">
        <f>Y!Y111+Y!Z111</f>
        <v>177563.4900375155</v>
      </c>
      <c r="F92" s="68">
        <f>Y!AA111</f>
        <v>4749.5099624845261</v>
      </c>
      <c r="G92" s="133">
        <f>SUM($F92:F$93)</f>
        <v>7139.9361757781789</v>
      </c>
      <c r="H92" s="133">
        <f>SUM($E$58:E92)</f>
        <v>5028390.4262132803</v>
      </c>
      <c r="I92" s="133">
        <f>$F$9-SUM($E$58:E92)</f>
        <v>2209109.5737867197</v>
      </c>
      <c r="J92" s="133">
        <f t="shared" si="6"/>
        <v>35</v>
      </c>
      <c r="K92" s="65">
        <f>Y!AC111</f>
        <v>2454744</v>
      </c>
      <c r="L92" s="115">
        <v>36</v>
      </c>
      <c r="M92" s="65"/>
      <c r="N92" s="48">
        <f>Y!Z111</f>
        <v>4230.5061585554668</v>
      </c>
      <c r="O92" s="222"/>
    </row>
    <row r="93" spans="1:15" x14ac:dyDescent="0.2">
      <c r="A93" s="69">
        <f t="shared" si="8"/>
        <v>36</v>
      </c>
      <c r="B93" s="66">
        <f t="shared" si="7"/>
        <v>40942</v>
      </c>
      <c r="C93" s="67">
        <f>Y!AB112</f>
        <v>182313</v>
      </c>
      <c r="D93" s="65">
        <f>Y!Y112</f>
        <v>175635.69628055283</v>
      </c>
      <c r="E93" s="65">
        <f>Y!Y112+Y!Z112</f>
        <v>179922.57378670634</v>
      </c>
      <c r="F93" s="68">
        <f>Y!AA112</f>
        <v>2390.4262132936524</v>
      </c>
      <c r="G93" s="133">
        <f>SUM($F$93:F93)</f>
        <v>2390.4262132936524</v>
      </c>
      <c r="H93" s="133">
        <f>SUM($E$58:E93)</f>
        <v>5208312.999999987</v>
      </c>
      <c r="I93" s="133">
        <f>$F$9-SUM($E$58:E93)</f>
        <v>2029187.000000013</v>
      </c>
      <c r="J93" s="133">
        <f t="shared" si="6"/>
        <v>36</v>
      </c>
      <c r="K93" s="65">
        <f>Y!AC112</f>
        <v>2171250.0000000242</v>
      </c>
      <c r="L93" s="115">
        <v>36</v>
      </c>
      <c r="M93" s="65"/>
      <c r="N93" s="48">
        <f>Y!Z112</f>
        <v>4286.8775061535107</v>
      </c>
      <c r="O93" s="222"/>
    </row>
    <row r="94" spans="1:15" x14ac:dyDescent="0.2">
      <c r="A94" s="72" t="s">
        <v>5</v>
      </c>
      <c r="B94" s="72"/>
      <c r="C94" s="70">
        <f>SUM(C58:C93)</f>
        <v>6563268</v>
      </c>
      <c r="D94" s="71">
        <f>SUM(D58:D93)</f>
        <v>5066249.999999986</v>
      </c>
      <c r="E94" s="71">
        <f>SUM(E58:E93)</f>
        <v>5208312.999999987</v>
      </c>
      <c r="F94" s="112">
        <f>SUM(F58:F93)</f>
        <v>1354955.0000000135</v>
      </c>
      <c r="G94" s="137"/>
      <c r="H94" s="137"/>
      <c r="I94" s="137"/>
      <c r="J94" s="133"/>
      <c r="K94" s="65"/>
      <c r="L94" s="115"/>
      <c r="M94" s="65"/>
      <c r="N94" s="119">
        <f>SUM(N58:N93)</f>
        <v>142062.99999999997</v>
      </c>
      <c r="O94" s="222"/>
    </row>
    <row r="95" spans="1:15" x14ac:dyDescent="0.2">
      <c r="A95" s="92"/>
      <c r="B95" s="92"/>
      <c r="C95" s="92"/>
      <c r="D95" s="94"/>
      <c r="E95" s="94"/>
      <c r="F95" s="94"/>
      <c r="G95" s="138"/>
      <c r="H95" s="138"/>
      <c r="I95" s="138"/>
      <c r="J95" s="133"/>
      <c r="K95" s="69"/>
      <c r="L95" s="116"/>
      <c r="M95" s="69"/>
      <c r="N95" s="121"/>
    </row>
    <row r="96" spans="1:15" x14ac:dyDescent="0.2">
      <c r="A96" s="17" t="s">
        <v>69</v>
      </c>
      <c r="B96" s="19" t="s">
        <v>96</v>
      </c>
      <c r="C96" s="17" t="s">
        <v>43</v>
      </c>
      <c r="D96" s="74" t="s">
        <v>281</v>
      </c>
      <c r="E96" s="74" t="s">
        <v>163</v>
      </c>
      <c r="F96" s="113" t="s">
        <v>2</v>
      </c>
      <c r="G96" s="132" t="s">
        <v>216</v>
      </c>
      <c r="H96" s="132" t="s">
        <v>267</v>
      </c>
      <c r="I96" s="132" t="s">
        <v>217</v>
      </c>
      <c r="J96" s="133"/>
      <c r="K96" s="19" t="s">
        <v>97</v>
      </c>
      <c r="L96" s="114" t="s">
        <v>91</v>
      </c>
      <c r="M96" s="19" t="s">
        <v>92</v>
      </c>
      <c r="N96" s="122" t="s">
        <v>61</v>
      </c>
      <c r="O96" s="222" t="s">
        <v>88</v>
      </c>
    </row>
    <row r="97" spans="1:15" x14ac:dyDescent="0.2">
      <c r="A97" s="69">
        <v>1</v>
      </c>
      <c r="B97" s="66">
        <f>DATE(YEAR($F$11),MONTH($F$11)+1,DAY($F$11))</f>
        <v>39875</v>
      </c>
      <c r="C97" s="67">
        <f>Y!AB127</f>
        <v>147639.99999999991</v>
      </c>
      <c r="D97" s="65">
        <f>Y!Y127</f>
        <v>76099.820174543187</v>
      </c>
      <c r="E97" s="65">
        <f>Y!Y127+Y!Z127</f>
        <v>79575.054186312424</v>
      </c>
      <c r="F97" s="68">
        <f>Y!AA127</f>
        <v>68064.945813687489</v>
      </c>
      <c r="G97" s="133">
        <f>SUM($F97:F$144)</f>
        <v>1840196.9999999534</v>
      </c>
      <c r="H97" s="133">
        <f>SUM($E$97:E97)</f>
        <v>79575.054186312424</v>
      </c>
      <c r="I97" s="133">
        <f>$F$9-SUM($E$97:E97)</f>
        <v>7157924.9458136875</v>
      </c>
      <c r="J97" s="133">
        <f t="shared" si="6"/>
        <v>1</v>
      </c>
      <c r="K97" s="65">
        <f>Y!AC127</f>
        <v>7558200</v>
      </c>
      <c r="L97" s="115">
        <v>48</v>
      </c>
      <c r="M97" s="65"/>
      <c r="N97" s="48">
        <f>Y!Z127</f>
        <v>3475.2340117692438</v>
      </c>
      <c r="O97" s="222"/>
    </row>
    <row r="98" spans="1:15" x14ac:dyDescent="0.2">
      <c r="A98" s="69">
        <f>A97+1</f>
        <v>2</v>
      </c>
      <c r="B98" s="66">
        <f t="shared" ref="B98:B144" si="9">DATE(YEAR(B97),MONTH(B97)+1,DAY(B97))</f>
        <v>39906</v>
      </c>
      <c r="C98" s="67">
        <f>Y!AB128</f>
        <v>147640.00000000017</v>
      </c>
      <c r="D98" s="65">
        <f>Y!Y128</f>
        <v>77111.723292345181</v>
      </c>
      <c r="E98" s="65">
        <f>Y!Y128+Y!Z128</f>
        <v>80633.280012249539</v>
      </c>
      <c r="F98" s="68">
        <f>Y!AA128</f>
        <v>67006.719987750621</v>
      </c>
      <c r="G98" s="133">
        <f>SUM($F98:F$144)</f>
        <v>1772132.0541862659</v>
      </c>
      <c r="H98" s="133">
        <f>SUM($E$97:E98)</f>
        <v>160208.33419856196</v>
      </c>
      <c r="I98" s="133">
        <f>$F$9-SUM($E$97:E98)</f>
        <v>7077291.6658014376</v>
      </c>
      <c r="J98" s="133">
        <f t="shared" si="6"/>
        <v>2</v>
      </c>
      <c r="K98" s="65">
        <f>Y!AC128</f>
        <v>7463785</v>
      </c>
      <c r="L98" s="115">
        <v>48</v>
      </c>
      <c r="M98" s="65"/>
      <c r="N98" s="48">
        <f>Y!Z128</f>
        <v>3521.556719904358</v>
      </c>
      <c r="O98" s="222"/>
    </row>
    <row r="99" spans="1:15" x14ac:dyDescent="0.2">
      <c r="A99" s="69">
        <f t="shared" ref="A99:A144" si="10">A98+1</f>
        <v>3</v>
      </c>
      <c r="B99" s="66">
        <f t="shared" si="9"/>
        <v>39936</v>
      </c>
      <c r="C99" s="67">
        <f>Y!AB129</f>
        <v>147639.99999999971</v>
      </c>
      <c r="D99" s="65">
        <f>Y!Y129</f>
        <v>78137.081736551598</v>
      </c>
      <c r="E99" s="65">
        <f>Y!Y129+Y!Z129</f>
        <v>81705.578617482504</v>
      </c>
      <c r="F99" s="68">
        <f>Y!AA129</f>
        <v>65934.421382517219</v>
      </c>
      <c r="G99" s="133">
        <f>SUM($F99:F$144)</f>
        <v>1705125.3341985154</v>
      </c>
      <c r="H99" s="133">
        <f>SUM($E$97:E99)</f>
        <v>241913.91281604447</v>
      </c>
      <c r="I99" s="133">
        <f>$F$9-SUM($E$97:E99)</f>
        <v>6995586.0871839551</v>
      </c>
      <c r="J99" s="133">
        <f t="shared" si="6"/>
        <v>3</v>
      </c>
      <c r="K99" s="65">
        <f>Y!AC129</f>
        <v>7368548</v>
      </c>
      <c r="L99" s="115">
        <v>48</v>
      </c>
      <c r="M99" s="65"/>
      <c r="N99" s="48">
        <f>Y!Z129</f>
        <v>3568.4968809309066</v>
      </c>
      <c r="O99" s="222"/>
    </row>
    <row r="100" spans="1:15" x14ac:dyDescent="0.2">
      <c r="A100" s="69">
        <f t="shared" si="10"/>
        <v>4</v>
      </c>
      <c r="B100" s="66">
        <f t="shared" si="9"/>
        <v>39967</v>
      </c>
      <c r="C100" s="67">
        <f>Y!AB130</f>
        <v>147639.99999999971</v>
      </c>
      <c r="D100" s="65">
        <f>Y!Y130</f>
        <v>79176.07442331221</v>
      </c>
      <c r="E100" s="65">
        <f>Y!Y130+Y!Z130</f>
        <v>82792.137148424139</v>
      </c>
      <c r="F100" s="68">
        <f>Y!AA130</f>
        <v>64847.862851575577</v>
      </c>
      <c r="G100" s="133">
        <f>SUM($F100:F$144)</f>
        <v>1639190.9128159983</v>
      </c>
      <c r="H100" s="133">
        <f>SUM($E$97:E100)</f>
        <v>324706.04996446858</v>
      </c>
      <c r="I100" s="133">
        <f>$F$9-SUM($E$97:E100)</f>
        <v>6912793.9500355311</v>
      </c>
      <c r="J100" s="133">
        <f t="shared" si="6"/>
        <v>4</v>
      </c>
      <c r="K100" s="65">
        <f>Y!AC130</f>
        <v>7272480</v>
      </c>
      <c r="L100" s="115">
        <v>48</v>
      </c>
      <c r="M100" s="65"/>
      <c r="N100" s="48">
        <f>Y!Z130</f>
        <v>3616.0627251119295</v>
      </c>
      <c r="O100" s="222"/>
    </row>
    <row r="101" spans="1:15" x14ac:dyDescent="0.2">
      <c r="A101" s="69">
        <f t="shared" si="10"/>
        <v>5</v>
      </c>
      <c r="B101" s="66">
        <f t="shared" si="9"/>
        <v>39997</v>
      </c>
      <c r="C101" s="67">
        <f>Y!AB131</f>
        <v>147640.00000000032</v>
      </c>
      <c r="D101" s="65">
        <f>Y!Y131</f>
        <v>80228.882647832856</v>
      </c>
      <c r="E101" s="65">
        <f>Y!Y131+Y!Z131</f>
        <v>83893.145240247628</v>
      </c>
      <c r="F101" s="68">
        <f>Y!AA131</f>
        <v>63746.854759752692</v>
      </c>
      <c r="G101" s="133">
        <f>SUM($F101:F$144)</f>
        <v>1574343.0499644228</v>
      </c>
      <c r="H101" s="133">
        <f>SUM($E$97:E101)</f>
        <v>408599.19520471618</v>
      </c>
      <c r="I101" s="133">
        <f>$F$9-SUM($E$97:E101)</f>
        <v>6828900.8047952838</v>
      </c>
      <c r="J101" s="133">
        <f t="shared" si="6"/>
        <v>5</v>
      </c>
      <c r="K101" s="65">
        <f>Y!AC131</f>
        <v>7175574</v>
      </c>
      <c r="L101" s="115">
        <v>48</v>
      </c>
      <c r="M101" s="65"/>
      <c r="N101" s="48">
        <f>Y!Z131</f>
        <v>3664.2625924147796</v>
      </c>
      <c r="O101" s="222"/>
    </row>
    <row r="102" spans="1:15" x14ac:dyDescent="0.2">
      <c r="A102" s="69">
        <f t="shared" si="10"/>
        <v>6</v>
      </c>
      <c r="B102" s="66">
        <f t="shared" si="9"/>
        <v>40028</v>
      </c>
      <c r="C102" s="67">
        <f>Y!AB132</f>
        <v>147639.99999999968</v>
      </c>
      <c r="D102" s="65">
        <f>Y!Y132</f>
        <v>81295.690116008744</v>
      </c>
      <c r="E102" s="65">
        <f>Y!Y132+Y!Z132</f>
        <v>85008.795049982116</v>
      </c>
      <c r="F102" s="68">
        <f>Y!AA132</f>
        <v>62631.204950017578</v>
      </c>
      <c r="G102" s="133">
        <f>SUM($F102:F$144)</f>
        <v>1510596.1952046701</v>
      </c>
      <c r="H102" s="133">
        <f>SUM($E$97:E102)</f>
        <v>493607.99025469832</v>
      </c>
      <c r="I102" s="133">
        <f>$F$9-SUM($E$97:E102)</f>
        <v>6743892.0097453017</v>
      </c>
      <c r="J102" s="133">
        <f t="shared" si="6"/>
        <v>6</v>
      </c>
      <c r="K102" s="65">
        <f>Y!AC132</f>
        <v>7077823</v>
      </c>
      <c r="L102" s="115">
        <v>48</v>
      </c>
      <c r="M102" s="65"/>
      <c r="N102" s="48">
        <f>Y!Z132</f>
        <v>3713.1049339733654</v>
      </c>
      <c r="O102" s="222"/>
    </row>
    <row r="103" spans="1:15" x14ac:dyDescent="0.2">
      <c r="A103" s="69">
        <f t="shared" si="10"/>
        <v>7</v>
      </c>
      <c r="B103" s="66">
        <f t="shared" si="9"/>
        <v>40059</v>
      </c>
      <c r="C103" s="67">
        <f>Y!AB133</f>
        <v>147639.99999999956</v>
      </c>
      <c r="D103" s="65">
        <f>Y!Y133</f>
        <v>82376.68297648523</v>
      </c>
      <c r="E103" s="65">
        <f>Y!Y133+Y!Z133</f>
        <v>86139.281290055194</v>
      </c>
      <c r="F103" s="68">
        <f>Y!AA133</f>
        <v>61500.718709944362</v>
      </c>
      <c r="G103" s="133">
        <f>SUM($F103:F$144)</f>
        <v>1447964.9902546527</v>
      </c>
      <c r="H103" s="133">
        <f>SUM($E$97:E103)</f>
        <v>579747.27154475357</v>
      </c>
      <c r="I103" s="133">
        <f>$F$9-SUM($E$97:E103)</f>
        <v>6657752.7284552464</v>
      </c>
      <c r="J103" s="133">
        <f t="shared" si="6"/>
        <v>7</v>
      </c>
      <c r="K103" s="65">
        <f>Y!AC133</f>
        <v>6979220</v>
      </c>
      <c r="L103" s="115">
        <v>48</v>
      </c>
      <c r="M103" s="65"/>
      <c r="N103" s="48">
        <f>Y!Z133</f>
        <v>3762.5983135699644</v>
      </c>
      <c r="O103" s="222"/>
    </row>
    <row r="104" spans="1:15" x14ac:dyDescent="0.2">
      <c r="A104" s="69">
        <f t="shared" si="10"/>
        <v>8</v>
      </c>
      <c r="B104" s="66">
        <f t="shared" si="9"/>
        <v>40089</v>
      </c>
      <c r="C104" s="67">
        <f>Y!AB134</f>
        <v>147640.00000000017</v>
      </c>
      <c r="D104" s="65">
        <f>Y!Y134</f>
        <v>83472.049853133969</v>
      </c>
      <c r="E104" s="65">
        <f>Y!Y134+Y!Z134</f>
        <v>87284.801262270703</v>
      </c>
      <c r="F104" s="68">
        <f>Y!AA134</f>
        <v>60355.198737729464</v>
      </c>
      <c r="G104" s="133">
        <f>SUM($F104:F$144)</f>
        <v>1386464.2715447084</v>
      </c>
      <c r="H104" s="133">
        <f>SUM($E$97:E104)</f>
        <v>667032.07280702423</v>
      </c>
      <c r="I104" s="133">
        <f>$F$9-SUM($E$97:E104)</f>
        <v>6570467.9271929758</v>
      </c>
      <c r="J104" s="133">
        <f t="shared" si="6"/>
        <v>8</v>
      </c>
      <c r="K104" s="65">
        <f>Y!AC134</f>
        <v>6879756</v>
      </c>
      <c r="L104" s="115">
        <v>48</v>
      </c>
      <c r="M104" s="65"/>
      <c r="N104" s="48">
        <f>Y!Z134</f>
        <v>3812.7514091367375</v>
      </c>
      <c r="O104" s="222"/>
    </row>
    <row r="105" spans="1:15" x14ac:dyDescent="0.2">
      <c r="A105" s="69">
        <f t="shared" si="10"/>
        <v>9</v>
      </c>
      <c r="B105" s="66">
        <f t="shared" si="9"/>
        <v>40120</v>
      </c>
      <c r="C105" s="67">
        <f>Y!AB135</f>
        <v>147639.99999999994</v>
      </c>
      <c r="D105" s="65">
        <f>Y!Y135</f>
        <v>84581.981877965853</v>
      </c>
      <c r="E105" s="65">
        <f>Y!Y135+Y!Z135</f>
        <v>88445.554892243148</v>
      </c>
      <c r="F105" s="68">
        <f>Y!AA135</f>
        <v>59194.445107756786</v>
      </c>
      <c r="G105" s="133">
        <f>SUM($F105:F$144)</f>
        <v>1326109.0728069786</v>
      </c>
      <c r="H105" s="133">
        <f>SUM($E$97:E105)</f>
        <v>755477.62769926735</v>
      </c>
      <c r="I105" s="133">
        <f>$F$9-SUM($E$97:E105)</f>
        <v>6482022.3723007329</v>
      </c>
      <c r="J105" s="133">
        <f t="shared" si="6"/>
        <v>9</v>
      </c>
      <c r="K105" s="65">
        <f>Y!AC135</f>
        <v>6779425</v>
      </c>
      <c r="L105" s="115">
        <v>48</v>
      </c>
      <c r="M105" s="65"/>
      <c r="N105" s="48">
        <f>Y!Z135</f>
        <v>3863.5730142772991</v>
      </c>
      <c r="O105" s="222"/>
    </row>
    <row r="106" spans="1:15" x14ac:dyDescent="0.2">
      <c r="A106" s="69">
        <f t="shared" si="10"/>
        <v>10</v>
      </c>
      <c r="B106" s="66">
        <f t="shared" si="9"/>
        <v>40150</v>
      </c>
      <c r="C106" s="67">
        <f>Y!AB136</f>
        <v>147639.99999999991</v>
      </c>
      <c r="D106" s="65">
        <f>Y!Y136</f>
        <v>85706.672724486329</v>
      </c>
      <c r="E106" s="65">
        <f>Y!Y136+Y!Z136</f>
        <v>89621.744764294854</v>
      </c>
      <c r="F106" s="68">
        <f>Y!AA136</f>
        <v>58018.255235705059</v>
      </c>
      <c r="G106" s="133">
        <f>SUM($F106:F$144)</f>
        <v>1266914.627699222</v>
      </c>
      <c r="H106" s="133">
        <f>SUM($E$97:E106)</f>
        <v>845099.37246356218</v>
      </c>
      <c r="I106" s="133">
        <f>$F$9-SUM($E$97:E106)</f>
        <v>6392400.6275364375</v>
      </c>
      <c r="J106" s="133">
        <f t="shared" si="6"/>
        <v>10</v>
      </c>
      <c r="K106" s="65">
        <f>Y!AC136</f>
        <v>6678218</v>
      </c>
      <c r="L106" s="115">
        <v>48</v>
      </c>
      <c r="M106" s="65"/>
      <c r="N106" s="48">
        <f>Y!Z136</f>
        <v>3915.0720398085214</v>
      </c>
      <c r="O106" s="222"/>
    </row>
    <row r="107" spans="1:15" x14ac:dyDescent="0.2">
      <c r="A107" s="69">
        <f t="shared" si="10"/>
        <v>11</v>
      </c>
      <c r="B107" s="66">
        <f t="shared" si="9"/>
        <v>40181</v>
      </c>
      <c r="C107" s="67">
        <f>Y!AB137</f>
        <v>147639.99999999959</v>
      </c>
      <c r="D107" s="65">
        <f>Y!Y137</f>
        <v>86846.318641485646</v>
      </c>
      <c r="E107" s="65">
        <f>Y!Y137+Y!Z137</f>
        <v>90813.576156808573</v>
      </c>
      <c r="F107" s="68">
        <f>Y!AA137</f>
        <v>56826.423843191034</v>
      </c>
      <c r="G107" s="133">
        <f>SUM($F107:F$144)</f>
        <v>1208896.3724635167</v>
      </c>
      <c r="H107" s="133">
        <f>SUM($E$97:E107)</f>
        <v>935912.94862037071</v>
      </c>
      <c r="I107" s="133">
        <f>$F$9-SUM($E$97:E107)</f>
        <v>6301587.0513796294</v>
      </c>
      <c r="J107" s="133">
        <f t="shared" si="6"/>
        <v>11</v>
      </c>
      <c r="K107" s="65">
        <f>Y!AC137</f>
        <v>6576129</v>
      </c>
      <c r="L107" s="115">
        <v>48</v>
      </c>
      <c r="M107" s="65"/>
      <c r="N107" s="48">
        <f>Y!Z137</f>
        <v>3967.2575153229209</v>
      </c>
      <c r="O107" s="222"/>
    </row>
    <row r="108" spans="1:15" x14ac:dyDescent="0.2">
      <c r="A108" s="69">
        <f t="shared" si="10"/>
        <v>12</v>
      </c>
      <c r="B108" s="66">
        <f t="shared" si="9"/>
        <v>40212</v>
      </c>
      <c r="C108" s="67">
        <f>Y!AB138</f>
        <v>147640</v>
      </c>
      <c r="D108" s="65">
        <f>Y!Y138</f>
        <v>88001.11848728545</v>
      </c>
      <c r="E108" s="65">
        <f>Y!Y138+Y!Z138</f>
        <v>92021.25707805733</v>
      </c>
      <c r="F108" s="68">
        <f>Y!AA138</f>
        <v>55618.742921942678</v>
      </c>
      <c r="G108" s="133">
        <f>SUM($F108:F$144)</f>
        <v>1152069.9486203257</v>
      </c>
      <c r="H108" s="133">
        <f>SUM($E$97:E108)</f>
        <v>1027934.205698428</v>
      </c>
      <c r="I108" s="133">
        <f>$F$9-SUM($E$97:E108)</f>
        <v>6209565.7943015723</v>
      </c>
      <c r="J108" s="133">
        <f t="shared" si="6"/>
        <v>12</v>
      </c>
      <c r="K108" s="65">
        <f>Y!AC138</f>
        <v>6520328</v>
      </c>
      <c r="L108" s="115">
        <v>48</v>
      </c>
      <c r="M108" s="65"/>
      <c r="N108" s="48">
        <f>Y!Z138</f>
        <v>4020.1385907718723</v>
      </c>
      <c r="O108" s="222"/>
    </row>
    <row r="109" spans="1:15" x14ac:dyDescent="0.2">
      <c r="A109" s="69">
        <f t="shared" si="10"/>
        <v>13</v>
      </c>
      <c r="B109" s="66">
        <f t="shared" si="9"/>
        <v>40240</v>
      </c>
      <c r="C109" s="67">
        <f>Y!AB139</f>
        <v>147639.99999999988</v>
      </c>
      <c r="D109" s="65">
        <f>Y!Y139</f>
        <v>89171.273764434271</v>
      </c>
      <c r="E109" s="65">
        <f>Y!Y139+Y!Z139</f>
        <v>92616.118243661185</v>
      </c>
      <c r="F109" s="68">
        <f>Y!AA139</f>
        <v>55023.881756338706</v>
      </c>
      <c r="G109" s="133">
        <f>SUM($F109:F$144)</f>
        <v>1096451.2056983828</v>
      </c>
      <c r="H109" s="133">
        <f>SUM($E$97:E109)</f>
        <v>1120550.3239420892</v>
      </c>
      <c r="I109" s="133">
        <f>$F$9-SUM($E$97:E109)</f>
        <v>6116949.6760579105</v>
      </c>
      <c r="J109" s="133">
        <f t="shared" si="6"/>
        <v>13</v>
      </c>
      <c r="K109" s="65">
        <f>Y!AC139</f>
        <v>6417078</v>
      </c>
      <c r="L109" s="115">
        <v>48</v>
      </c>
      <c r="M109" s="65"/>
      <c r="N109" s="48">
        <f>Y!Z139</f>
        <v>3444.8444792269074</v>
      </c>
      <c r="O109" s="222" t="s">
        <v>88</v>
      </c>
    </row>
    <row r="110" spans="1:15" x14ac:dyDescent="0.2">
      <c r="A110" s="69">
        <f t="shared" si="10"/>
        <v>14</v>
      </c>
      <c r="B110" s="66">
        <f t="shared" si="9"/>
        <v>40271</v>
      </c>
      <c r="C110" s="67">
        <f>Y!AB140</f>
        <v>147639.99999999985</v>
      </c>
      <c r="D110" s="65">
        <f>Y!Y140</f>
        <v>90356.988654871937</v>
      </c>
      <c r="E110" s="65">
        <f>Y!Y140+Y!Z140</f>
        <v>93847.750768664366</v>
      </c>
      <c r="F110" s="68">
        <f>Y!AA140</f>
        <v>53792.249231335496</v>
      </c>
      <c r="G110" s="133">
        <f>SUM($F110:F$144)</f>
        <v>1041427.3239420439</v>
      </c>
      <c r="H110" s="133">
        <f>SUM($E$97:E110)</f>
        <v>1214398.0747107535</v>
      </c>
      <c r="I110" s="133">
        <f>$F$9-SUM($E$97:E110)</f>
        <v>6023101.9252892463</v>
      </c>
      <c r="J110" s="133">
        <f t="shared" si="6"/>
        <v>14</v>
      </c>
      <c r="K110" s="65">
        <f>Y!AC140</f>
        <v>6312930</v>
      </c>
      <c r="L110" s="115">
        <v>48</v>
      </c>
      <c r="M110" s="65"/>
      <c r="N110" s="48">
        <f>Y!Z140</f>
        <v>3490.7621137924289</v>
      </c>
      <c r="O110" s="222"/>
    </row>
    <row r="111" spans="1:15" x14ac:dyDescent="0.2">
      <c r="A111" s="69">
        <f t="shared" si="10"/>
        <v>15</v>
      </c>
      <c r="B111" s="66">
        <f t="shared" si="9"/>
        <v>40301</v>
      </c>
      <c r="C111" s="67">
        <f>Y!AB141</f>
        <v>147639.9999999998</v>
      </c>
      <c r="D111" s="65">
        <f>Y!Y141</f>
        <v>91558.470055554993</v>
      </c>
      <c r="E111" s="65">
        <f>Y!Y141+Y!Z141</f>
        <v>95095.761857425605</v>
      </c>
      <c r="F111" s="68">
        <f>Y!AA141</f>
        <v>52544.238142574199</v>
      </c>
      <c r="G111" s="133">
        <f>SUM($F111:F$144)</f>
        <v>987635.07471070846</v>
      </c>
      <c r="H111" s="133">
        <f>SUM($E$97:E111)</f>
        <v>1309493.8365681791</v>
      </c>
      <c r="I111" s="133">
        <f>$F$9-SUM($E$97:E111)</f>
        <v>5928006.1634318214</v>
      </c>
      <c r="J111" s="133">
        <f t="shared" si="6"/>
        <v>15</v>
      </c>
      <c r="K111" s="65">
        <f>Y!AC141</f>
        <v>6207875</v>
      </c>
      <c r="L111" s="115">
        <v>48</v>
      </c>
      <c r="M111" s="65"/>
      <c r="N111" s="48">
        <f>Y!Z141</f>
        <v>3537.2918018706114</v>
      </c>
      <c r="O111" s="222"/>
    </row>
    <row r="112" spans="1:15" x14ac:dyDescent="0.2">
      <c r="A112" s="69">
        <f t="shared" si="10"/>
        <v>16</v>
      </c>
      <c r="B112" s="66">
        <f t="shared" si="9"/>
        <v>40332</v>
      </c>
      <c r="C112" s="67">
        <f>Y!AB142</f>
        <v>147639.9999999998</v>
      </c>
      <c r="D112" s="65">
        <f>Y!Y142</f>
        <v>92775.927614559419</v>
      </c>
      <c r="E112" s="65">
        <f>Y!Y142+Y!Z142</f>
        <v>96360.369316313561</v>
      </c>
      <c r="F112" s="68">
        <f>Y!AA142</f>
        <v>51279.630683686228</v>
      </c>
      <c r="G112" s="133">
        <f>SUM($F112:F$144)</f>
        <v>935090.83656813425</v>
      </c>
      <c r="H112" s="133">
        <f>SUM($E$97:E112)</f>
        <v>1405854.2058844927</v>
      </c>
      <c r="I112" s="133">
        <f>$F$9-SUM($E$97:E112)</f>
        <v>5831645.794115507</v>
      </c>
      <c r="J112" s="133">
        <f t="shared" si="6"/>
        <v>16</v>
      </c>
      <c r="K112" s="65">
        <f>Y!AC142</f>
        <v>6101906</v>
      </c>
      <c r="L112" s="115">
        <v>48</v>
      </c>
      <c r="M112" s="65"/>
      <c r="N112" s="48">
        <f>Y!Z142</f>
        <v>3584.4417017541491</v>
      </c>
      <c r="O112" s="222"/>
    </row>
    <row r="113" spans="1:15" x14ac:dyDescent="0.2">
      <c r="A113" s="69">
        <f t="shared" si="10"/>
        <v>17</v>
      </c>
      <c r="B113" s="66">
        <f t="shared" si="9"/>
        <v>40362</v>
      </c>
      <c r="C113" s="67">
        <f>Y!AB143</f>
        <v>147639.99999999983</v>
      </c>
      <c r="D113" s="65">
        <f>Y!Y143</f>
        <v>94009.573767662048</v>
      </c>
      <c r="E113" s="65">
        <f>Y!Y143+Y!Z143</f>
        <v>97641.793848142755</v>
      </c>
      <c r="F113" s="68">
        <f>Y!AA143</f>
        <v>49998.206151857084</v>
      </c>
      <c r="G113" s="133">
        <f>SUM($F113:F$144)</f>
        <v>883811.2058844479</v>
      </c>
      <c r="H113" s="133">
        <f>SUM($E$97:E113)</f>
        <v>1503495.9997326354</v>
      </c>
      <c r="I113" s="133">
        <f>$F$9-SUM($E$97:E113)</f>
        <v>5734004.0002673641</v>
      </c>
      <c r="J113" s="133">
        <f t="shared" si="6"/>
        <v>17</v>
      </c>
      <c r="K113" s="65">
        <f>Y!AC143</f>
        <v>5995015</v>
      </c>
      <c r="L113" s="115">
        <v>48</v>
      </c>
      <c r="M113" s="65"/>
      <c r="N113" s="48">
        <f>Y!Z143</f>
        <v>3632.2200804806998</v>
      </c>
      <c r="O113" s="222"/>
    </row>
    <row r="114" spans="1:15" x14ac:dyDescent="0.2">
      <c r="A114" s="69">
        <f t="shared" si="10"/>
        <v>18</v>
      </c>
      <c r="B114" s="66">
        <f t="shared" si="9"/>
        <v>40393</v>
      </c>
      <c r="C114" s="67">
        <f>Y!AB144</f>
        <v>147640.00000000012</v>
      </c>
      <c r="D114" s="65">
        <f>Y!Y144</f>
        <v>95259.623775409069</v>
      </c>
      <c r="E114" s="65">
        <f>Y!Y144+Y!Z144</f>
        <v>98940.259090691456</v>
      </c>
      <c r="F114" s="68">
        <f>Y!AA144</f>
        <v>48699.740909308675</v>
      </c>
      <c r="G114" s="133">
        <f>SUM($F114:F$144)</f>
        <v>833812.99973259086</v>
      </c>
      <c r="H114" s="133">
        <f>SUM($E$97:E114)</f>
        <v>1602436.2588233268</v>
      </c>
      <c r="I114" s="133">
        <f>$F$9-SUM($E$97:E114)</f>
        <v>5635063.7411766732</v>
      </c>
      <c r="J114" s="133">
        <f t="shared" si="6"/>
        <v>18</v>
      </c>
      <c r="K114" s="65">
        <f>Y!AC144</f>
        <v>5887194</v>
      </c>
      <c r="L114" s="115">
        <v>48</v>
      </c>
      <c r="M114" s="65"/>
      <c r="N114" s="48">
        <f>Y!Z144</f>
        <v>3680.6353152823795</v>
      </c>
      <c r="O114" s="222"/>
    </row>
    <row r="115" spans="1:15" x14ac:dyDescent="0.2">
      <c r="A115" s="69">
        <f t="shared" si="10"/>
        <v>19</v>
      </c>
      <c r="B115" s="66">
        <f t="shared" si="9"/>
        <v>40424</v>
      </c>
      <c r="C115" s="67">
        <f>Y!AB145</f>
        <v>147640.0000000002</v>
      </c>
      <c r="D115" s="65">
        <f>Y!Y145</f>
        <v>96526.295760676265</v>
      </c>
      <c r="E115" s="65">
        <f>Y!Y145+Y!Z145</f>
        <v>100255.99165573089</v>
      </c>
      <c r="F115" s="68">
        <f>Y!AA145</f>
        <v>47384.008344269314</v>
      </c>
      <c r="G115" s="133">
        <f>SUM($F115:F$144)</f>
        <v>785113.2588232822</v>
      </c>
      <c r="H115" s="133">
        <f>SUM($E$97:E115)</f>
        <v>1702692.2504790577</v>
      </c>
      <c r="I115" s="133">
        <f>$F$9-SUM($E$97:E115)</f>
        <v>5534807.7495209426</v>
      </c>
      <c r="J115" s="133">
        <f t="shared" si="6"/>
        <v>19</v>
      </c>
      <c r="K115" s="65">
        <f>Y!AC145</f>
        <v>5778434</v>
      </c>
      <c r="L115" s="115">
        <v>48</v>
      </c>
      <c r="M115" s="65"/>
      <c r="N115" s="48">
        <f>Y!Z145</f>
        <v>3729.695895054625</v>
      </c>
      <c r="O115" s="222"/>
    </row>
    <row r="116" spans="1:15" x14ac:dyDescent="0.2">
      <c r="A116" s="69">
        <f t="shared" si="10"/>
        <v>20</v>
      </c>
      <c r="B116" s="66">
        <f t="shared" si="9"/>
        <v>40454</v>
      </c>
      <c r="C116" s="67">
        <f>Y!AB146</f>
        <v>147640.00000000015</v>
      </c>
      <c r="D116" s="65">
        <f>Y!Y146</f>
        <v>97809.810746730771</v>
      </c>
      <c r="E116" s="65">
        <f>Y!Y146+Y!Z146</f>
        <v>101589.22116857531</v>
      </c>
      <c r="F116" s="68">
        <f>Y!AA146</f>
        <v>46050.778831424832</v>
      </c>
      <c r="G116" s="133">
        <f>SUM($F116:F$144)</f>
        <v>737729.25047901284</v>
      </c>
      <c r="H116" s="133">
        <f>SUM($E$97:E116)</f>
        <v>1804281.471647633</v>
      </c>
      <c r="I116" s="133">
        <f>$F$9-SUM($E$97:E116)</f>
        <v>5433218.5283523668</v>
      </c>
      <c r="J116" s="133">
        <f t="shared" si="6"/>
        <v>20</v>
      </c>
      <c r="K116" s="65">
        <f>Y!AC146</f>
        <v>5668728</v>
      </c>
      <c r="L116" s="115">
        <v>48</v>
      </c>
      <c r="M116" s="65"/>
      <c r="N116" s="48">
        <f>Y!Z146</f>
        <v>3779.4104218445464</v>
      </c>
      <c r="O116" s="222"/>
    </row>
    <row r="117" spans="1:15" x14ac:dyDescent="0.2">
      <c r="A117" s="69">
        <f t="shared" si="10"/>
        <v>21</v>
      </c>
      <c r="B117" s="66">
        <f t="shared" si="9"/>
        <v>40485</v>
      </c>
      <c r="C117" s="67">
        <f>Y!AB147</f>
        <v>147640.00000000003</v>
      </c>
      <c r="D117" s="65">
        <f>Y!Y147</f>
        <v>99110.392695797142</v>
      </c>
      <c r="E117" s="65">
        <f>Y!Y147+Y!Z147</f>
        <v>102940.18030815634</v>
      </c>
      <c r="F117" s="68">
        <f>Y!AA147</f>
        <v>44699.819691843681</v>
      </c>
      <c r="G117" s="133">
        <f>SUM($F117:F$144)</f>
        <v>691678.47164758819</v>
      </c>
      <c r="H117" s="133">
        <f>SUM($E$97:E117)</f>
        <v>1907221.6519557894</v>
      </c>
      <c r="I117" s="133">
        <f>$F$9-SUM($E$97:E117)</f>
        <v>5330278.348044211</v>
      </c>
      <c r="J117" s="133">
        <f t="shared" si="6"/>
        <v>21</v>
      </c>
      <c r="K117" s="65">
        <f>Y!AC147</f>
        <v>5558067</v>
      </c>
      <c r="L117" s="115">
        <v>48</v>
      </c>
      <c r="M117" s="65"/>
      <c r="N117" s="48">
        <f>Y!Z147</f>
        <v>3829.7876123592032</v>
      </c>
      <c r="O117" s="222"/>
    </row>
    <row r="118" spans="1:15" x14ac:dyDescent="0.2">
      <c r="A118" s="69">
        <f t="shared" si="10"/>
        <v>22</v>
      </c>
      <c r="B118" s="66">
        <f t="shared" si="9"/>
        <v>40515</v>
      </c>
      <c r="C118" s="67">
        <f>Y!AB148</f>
        <v>147640.00000000006</v>
      </c>
      <c r="D118" s="65">
        <f>Y!Y148</f>
        <v>100428.26854813704</v>
      </c>
      <c r="E118" s="65">
        <f>Y!Y148+Y!Z148</f>
        <v>104309.10484763098</v>
      </c>
      <c r="F118" s="68">
        <f>Y!AA148</f>
        <v>43330.895152369099</v>
      </c>
      <c r="G118" s="133">
        <f>SUM($F118:F$144)</f>
        <v>646978.6519557446</v>
      </c>
      <c r="H118" s="133">
        <f>SUM($E$97:E118)</f>
        <v>2011530.7568034204</v>
      </c>
      <c r="I118" s="133">
        <f>$F$9-SUM($E$97:E118)</f>
        <v>5225969.2431965796</v>
      </c>
      <c r="J118" s="133">
        <f t="shared" si="6"/>
        <v>22</v>
      </c>
      <c r="K118" s="65">
        <f>Y!AC148</f>
        <v>5446442</v>
      </c>
      <c r="L118" s="115">
        <v>48</v>
      </c>
      <c r="M118" s="65"/>
      <c r="N118" s="48">
        <f>Y!Z148</f>
        <v>3880.8362994939343</v>
      </c>
      <c r="O118" s="222"/>
    </row>
    <row r="119" spans="1:15" x14ac:dyDescent="0.2">
      <c r="A119" s="69">
        <f t="shared" si="10"/>
        <v>23</v>
      </c>
      <c r="B119" s="66">
        <f t="shared" si="9"/>
        <v>40546</v>
      </c>
      <c r="C119" s="67">
        <f>Y!AB149</f>
        <v>147640.00000000012</v>
      </c>
      <c r="D119" s="65">
        <f>Y!Y149</f>
        <v>101763.66826164769</v>
      </c>
      <c r="E119" s="65">
        <f>Y!Y149+Y!Z149</f>
        <v>105696.23369552878</v>
      </c>
      <c r="F119" s="68">
        <f>Y!AA149</f>
        <v>41943.766304471355</v>
      </c>
      <c r="G119" s="133">
        <f>SUM($F119:F$144)</f>
        <v>603647.75680337544</v>
      </c>
      <c r="H119" s="133">
        <f>SUM($E$97:E119)</f>
        <v>2117226.9904989493</v>
      </c>
      <c r="I119" s="133">
        <f>$F$9-SUM($E$97:E119)</f>
        <v>5120273.0095010512</v>
      </c>
      <c r="J119" s="133">
        <f t="shared" si="6"/>
        <v>23</v>
      </c>
      <c r="K119" s="65">
        <f>Y!AC149</f>
        <v>5333846</v>
      </c>
      <c r="L119" s="115">
        <v>48</v>
      </c>
      <c r="M119" s="65"/>
      <c r="N119" s="48">
        <f>Y!Z149</f>
        <v>3932.5654338810873</v>
      </c>
      <c r="O119" s="222"/>
    </row>
    <row r="120" spans="1:15" x14ac:dyDescent="0.2">
      <c r="A120" s="69">
        <f t="shared" si="10"/>
        <v>24</v>
      </c>
      <c r="B120" s="66">
        <f t="shared" si="9"/>
        <v>40577</v>
      </c>
      <c r="C120" s="67">
        <f>Y!AB150</f>
        <v>147639.99999999988</v>
      </c>
      <c r="D120" s="65">
        <f>Y!Y150</f>
        <v>103116.82485198788</v>
      </c>
      <c r="E120" s="65">
        <f>Y!Y150+Y!Z150</f>
        <v>107101.80893744725</v>
      </c>
      <c r="F120" s="68">
        <f>Y!AA150</f>
        <v>40538.191062552629</v>
      </c>
      <c r="G120" s="133">
        <f>SUM($F120:F$144)</f>
        <v>561703.99049890414</v>
      </c>
      <c r="H120" s="133">
        <f>SUM($E$97:E120)</f>
        <v>2224328.7994363965</v>
      </c>
      <c r="I120" s="133">
        <f>$F$9-SUM($E$97:E120)</f>
        <v>5013171.200563604</v>
      </c>
      <c r="J120" s="133">
        <f t="shared" si="6"/>
        <v>24</v>
      </c>
      <c r="K120" s="65">
        <f>Y!AC150</f>
        <v>5262729</v>
      </c>
      <c r="L120" s="115">
        <v>48</v>
      </c>
      <c r="M120" s="65"/>
      <c r="N120" s="48">
        <f>Y!Z150</f>
        <v>3984.984085459364</v>
      </c>
      <c r="O120" s="222"/>
    </row>
    <row r="121" spans="1:15" x14ac:dyDescent="0.2">
      <c r="A121" s="69">
        <f t="shared" si="10"/>
        <v>25</v>
      </c>
      <c r="B121" s="66">
        <f t="shared" si="9"/>
        <v>40605</v>
      </c>
      <c r="C121" s="67">
        <f>Y!AB151</f>
        <v>147639.99999999988</v>
      </c>
      <c r="D121" s="65">
        <f>Y!Y151</f>
        <v>104487.97443323815</v>
      </c>
      <c r="E121" s="65">
        <f>Y!Y151+Y!Z151</f>
        <v>107960.11048409977</v>
      </c>
      <c r="F121" s="68">
        <f>Y!AA151</f>
        <v>39679.889515900119</v>
      </c>
      <c r="G121" s="133">
        <f>SUM($F121:F$144)</f>
        <v>521165.79943635158</v>
      </c>
      <c r="H121" s="133">
        <f>SUM($E$97:E121)</f>
        <v>2332288.9099204964</v>
      </c>
      <c r="I121" s="133">
        <f>$F$9-SUM($E$97:E121)</f>
        <v>4905211.0900795031</v>
      </c>
      <c r="J121" s="133">
        <f t="shared" si="6"/>
        <v>25</v>
      </c>
      <c r="K121" s="65">
        <f>Y!AC151</f>
        <v>5148729</v>
      </c>
      <c r="L121" s="115">
        <v>48</v>
      </c>
      <c r="M121" s="65"/>
      <c r="N121" s="48">
        <f>Y!Z151</f>
        <v>3472.1360508616126</v>
      </c>
      <c r="O121" s="222"/>
    </row>
    <row r="122" spans="1:15" x14ac:dyDescent="0.2">
      <c r="A122" s="69">
        <f t="shared" si="10"/>
        <v>26</v>
      </c>
      <c r="B122" s="66">
        <f t="shared" si="9"/>
        <v>40636</v>
      </c>
      <c r="C122" s="67">
        <f>Y!AB152</f>
        <v>147640.00000000015</v>
      </c>
      <c r="D122" s="65">
        <f>Y!Y152</f>
        <v>105877.35625909921</v>
      </c>
      <c r="E122" s="65">
        <f>Y!Y152+Y!Z152</f>
        <v>109395.77372420365</v>
      </c>
      <c r="F122" s="68">
        <f>Y!AA152</f>
        <v>38244.226275796493</v>
      </c>
      <c r="G122" s="133">
        <f>SUM($F122:F$144)</f>
        <v>481485.90992045141</v>
      </c>
      <c r="H122" s="133">
        <f>SUM($E$97:E122)</f>
        <v>2441684.6836446999</v>
      </c>
      <c r="I122" s="133">
        <f>$F$9-SUM($E$97:E122)</f>
        <v>4795815.3163553001</v>
      </c>
      <c r="J122" s="133">
        <f t="shared" ref="J122:J185" si="11">A122</f>
        <v>26</v>
      </c>
      <c r="K122" s="65">
        <f>Y!AC152</f>
        <v>5033738</v>
      </c>
      <c r="L122" s="115">
        <v>48</v>
      </c>
      <c r="M122" s="65"/>
      <c r="N122" s="48">
        <f>Y!Z152</f>
        <v>3518.417465104445</v>
      </c>
      <c r="O122" s="222"/>
    </row>
    <row r="123" spans="1:15" x14ac:dyDescent="0.2">
      <c r="A123" s="69">
        <f t="shared" si="10"/>
        <v>27</v>
      </c>
      <c r="B123" s="66">
        <f t="shared" si="9"/>
        <v>40666</v>
      </c>
      <c r="C123" s="67">
        <f>Y!AB153</f>
        <v>147639.99999999988</v>
      </c>
      <c r="D123" s="65">
        <f>Y!Y153</f>
        <v>107285.21276463941</v>
      </c>
      <c r="E123" s="65">
        <f>Y!Y153+Y!Z153</f>
        <v>110850.52854645622</v>
      </c>
      <c r="F123" s="68">
        <f>Y!AA153</f>
        <v>36789.471453543658</v>
      </c>
      <c r="G123" s="133">
        <f>SUM($F123:F$144)</f>
        <v>443241.68364465487</v>
      </c>
      <c r="H123" s="133">
        <f>SUM($E$97:E123)</f>
        <v>2552535.2121911561</v>
      </c>
      <c r="I123" s="133">
        <f>$F$9-SUM($E$97:E123)</f>
        <v>4684964.7878088439</v>
      </c>
      <c r="J123" s="133">
        <f t="shared" si="11"/>
        <v>27</v>
      </c>
      <c r="K123" s="65">
        <f>Y!AC153</f>
        <v>4917749</v>
      </c>
      <c r="L123" s="115">
        <v>48</v>
      </c>
      <c r="M123" s="65"/>
      <c r="N123" s="48">
        <f>Y!Z153</f>
        <v>3565.3157818168038</v>
      </c>
      <c r="O123" s="222"/>
    </row>
    <row r="124" spans="1:15" x14ac:dyDescent="0.2">
      <c r="A124" s="69">
        <f t="shared" si="10"/>
        <v>28</v>
      </c>
      <c r="B124" s="66">
        <f t="shared" si="9"/>
        <v>40697</v>
      </c>
      <c r="C124" s="67">
        <f>Y!AB154</f>
        <v>147640</v>
      </c>
      <c r="D124" s="65">
        <f>Y!Y154</f>
        <v>108711.78960860008</v>
      </c>
      <c r="E124" s="65">
        <f>Y!Y154+Y!Z154</f>
        <v>112324.62883252505</v>
      </c>
      <c r="F124" s="68">
        <f>Y!AA154</f>
        <v>35315.371167474965</v>
      </c>
      <c r="G124" s="133">
        <f>SUM($F124:F$144)</f>
        <v>406452.21219111123</v>
      </c>
      <c r="H124" s="133">
        <f>SUM($E$97:E124)</f>
        <v>2664859.8410236812</v>
      </c>
      <c r="I124" s="133">
        <f>$F$9-SUM($E$97:E124)</f>
        <v>4572640.1589763183</v>
      </c>
      <c r="J124" s="133">
        <f t="shared" si="11"/>
        <v>28</v>
      </c>
      <c r="K124" s="65">
        <f>Y!AC154</f>
        <v>4800753</v>
      </c>
      <c r="L124" s="115">
        <v>48</v>
      </c>
      <c r="M124" s="65"/>
      <c r="N124" s="48">
        <f>Y!Z154</f>
        <v>3612.8392239249588</v>
      </c>
      <c r="O124" s="222"/>
    </row>
    <row r="125" spans="1:15" x14ac:dyDescent="0.2">
      <c r="A125" s="69">
        <f t="shared" si="10"/>
        <v>29</v>
      </c>
      <c r="B125" s="66">
        <f t="shared" si="9"/>
        <v>40727</v>
      </c>
      <c r="C125" s="67">
        <f>Y!AB155</f>
        <v>147640.00000000015</v>
      </c>
      <c r="D125" s="65">
        <f>Y!Y155</f>
        <v>110157.3357162578</v>
      </c>
      <c r="E125" s="65">
        <f>Y!Y155+Y!Z155</f>
        <v>113818.33184021947</v>
      </c>
      <c r="F125" s="68">
        <f>Y!AA155</f>
        <v>33821.668159780675</v>
      </c>
      <c r="G125" s="133">
        <f>SUM($F125:F$144)</f>
        <v>371136.84102363634</v>
      </c>
      <c r="H125" s="133">
        <f>SUM($E$97:E125)</f>
        <v>2778678.1728639007</v>
      </c>
      <c r="I125" s="133">
        <f>$F$9-SUM($E$97:E125)</f>
        <v>4458821.8271360993</v>
      </c>
      <c r="J125" s="133">
        <f t="shared" si="11"/>
        <v>29</v>
      </c>
      <c r="K125" s="65">
        <f>Y!AC155</f>
        <v>4682740</v>
      </c>
      <c r="L125" s="115">
        <v>48</v>
      </c>
      <c r="M125" s="65"/>
      <c r="N125" s="48">
        <f>Y!Z155</f>
        <v>3660.996123961675</v>
      </c>
      <c r="O125" s="222"/>
    </row>
    <row r="126" spans="1:15" x14ac:dyDescent="0.2">
      <c r="A126" s="69">
        <f t="shared" si="10"/>
        <v>30</v>
      </c>
      <c r="B126" s="66">
        <f t="shared" si="9"/>
        <v>40758</v>
      </c>
      <c r="C126" s="67">
        <f>Y!AB156</f>
        <v>147640.00000000017</v>
      </c>
      <c r="D126" s="65">
        <f>Y!Y156</f>
        <v>111622.10332286125</v>
      </c>
      <c r="E126" s="65">
        <f>Y!Y156+Y!Z156</f>
        <v>115331.89824838845</v>
      </c>
      <c r="F126" s="68">
        <f>Y!AA156</f>
        <v>32308.101751611728</v>
      </c>
      <c r="G126" s="133">
        <f>SUM($F126:F$144)</f>
        <v>337315.17286385561</v>
      </c>
      <c r="H126" s="133">
        <f>SUM($E$97:E126)</f>
        <v>2894010.0711122891</v>
      </c>
      <c r="I126" s="133">
        <f>$F$9-SUM($E$97:E126)</f>
        <v>4343489.9288877109</v>
      </c>
      <c r="J126" s="133">
        <f t="shared" si="11"/>
        <v>30</v>
      </c>
      <c r="K126" s="65">
        <f>Y!AC156</f>
        <v>4563701</v>
      </c>
      <c r="L126" s="115">
        <v>48</v>
      </c>
      <c r="M126" s="65"/>
      <c r="N126" s="48">
        <f>Y!Z156</f>
        <v>3709.7949255271924</v>
      </c>
      <c r="O126" s="222"/>
    </row>
    <row r="127" spans="1:15" x14ac:dyDescent="0.2">
      <c r="A127" s="69">
        <f t="shared" si="10"/>
        <v>31</v>
      </c>
      <c r="B127" s="66">
        <f t="shared" si="9"/>
        <v>40789</v>
      </c>
      <c r="C127" s="67">
        <f>Y!AB157</f>
        <v>147640.00000000023</v>
      </c>
      <c r="D127" s="65">
        <f>Y!Y157</f>
        <v>113106.34801764414</v>
      </c>
      <c r="E127" s="65">
        <f>Y!Y157+Y!Z157</f>
        <v>116865.59220241383</v>
      </c>
      <c r="F127" s="68">
        <f>Y!AA157</f>
        <v>30774.407797586387</v>
      </c>
      <c r="G127" s="133">
        <f>SUM($F127:F$144)</f>
        <v>305007.07111224387</v>
      </c>
      <c r="H127" s="133">
        <f>SUM($E$97:E127)</f>
        <v>3010875.6633147029</v>
      </c>
      <c r="I127" s="133">
        <f>$F$9-SUM($E$97:E127)</f>
        <v>4226624.3366852971</v>
      </c>
      <c r="J127" s="133">
        <f t="shared" si="11"/>
        <v>31</v>
      </c>
      <c r="K127" s="65">
        <f>Y!AC157</f>
        <v>4443628</v>
      </c>
      <c r="L127" s="115">
        <v>48</v>
      </c>
      <c r="M127" s="65"/>
      <c r="N127" s="48">
        <f>Y!Z157</f>
        <v>3759.24418476969</v>
      </c>
      <c r="O127" s="222"/>
    </row>
    <row r="128" spans="1:15" x14ac:dyDescent="0.2">
      <c r="A128" s="69">
        <f t="shared" si="10"/>
        <v>32</v>
      </c>
      <c r="B128" s="66">
        <f t="shared" si="9"/>
        <v>40819</v>
      </c>
      <c r="C128" s="67">
        <f>Y!AB158</f>
        <v>147639.99999999994</v>
      </c>
      <c r="D128" s="65">
        <f>Y!Y158</f>
        <v>114610.32878842251</v>
      </c>
      <c r="E128" s="65">
        <f>Y!Y158+Y!Z158</f>
        <v>118419.68136030799</v>
      </c>
      <c r="F128" s="68">
        <f>Y!AA158</f>
        <v>29220.318639691948</v>
      </c>
      <c r="G128" s="133">
        <f>SUM($F128:F$144)</f>
        <v>274232.6633146574</v>
      </c>
      <c r="H128" s="133">
        <f>SUM($E$97:E128)</f>
        <v>3129295.344675011</v>
      </c>
      <c r="I128" s="133">
        <f>$F$9-SUM($E$97:E128)</f>
        <v>4108204.655324989</v>
      </c>
      <c r="J128" s="133">
        <f t="shared" si="11"/>
        <v>32</v>
      </c>
      <c r="K128" s="65">
        <f>Y!AC158</f>
        <v>4322512</v>
      </c>
      <c r="L128" s="115">
        <v>48</v>
      </c>
      <c r="M128" s="65"/>
      <c r="N128" s="48">
        <f>Y!Z158</f>
        <v>3809.3525718854835</v>
      </c>
      <c r="O128" s="222"/>
    </row>
    <row r="129" spans="1:15" x14ac:dyDescent="0.2">
      <c r="A129" s="69">
        <f t="shared" si="10"/>
        <v>33</v>
      </c>
      <c r="B129" s="66">
        <f t="shared" si="9"/>
        <v>40850</v>
      </c>
      <c r="C129" s="67">
        <f>Y!AB159</f>
        <v>147640.00000000009</v>
      </c>
      <c r="D129" s="65">
        <f>Y!Y159</f>
        <v>116134.30806678743</v>
      </c>
      <c r="E129" s="65">
        <f>Y!Y159+Y!Z159</f>
        <v>119994.43693942664</v>
      </c>
      <c r="F129" s="68">
        <f>Y!AA159</f>
        <v>27645.56306057343</v>
      </c>
      <c r="G129" s="133">
        <f>SUM($F129:F$144)</f>
        <v>245012.34467496545</v>
      </c>
      <c r="H129" s="133">
        <f>SUM($E$97:E129)</f>
        <v>3249289.7816144377</v>
      </c>
      <c r="I129" s="133">
        <f>$F$9-SUM($E$97:E129)</f>
        <v>3988210.2183855623</v>
      </c>
      <c r="J129" s="133">
        <f t="shared" si="11"/>
        <v>33</v>
      </c>
      <c r="K129" s="65">
        <f>Y!AC159</f>
        <v>4200343</v>
      </c>
      <c r="L129" s="115">
        <v>48</v>
      </c>
      <c r="M129" s="65"/>
      <c r="N129" s="48">
        <f>Y!Z159</f>
        <v>3860.1288726392158</v>
      </c>
      <c r="O129" s="222"/>
    </row>
    <row r="130" spans="1:15" x14ac:dyDescent="0.2">
      <c r="A130" s="69">
        <f t="shared" si="10"/>
        <v>34</v>
      </c>
      <c r="B130" s="66">
        <f t="shared" si="9"/>
        <v>40880</v>
      </c>
      <c r="C130" s="67">
        <f>Y!AB160</f>
        <v>147639.99999999994</v>
      </c>
      <c r="D130" s="65">
        <f>Y!Y160</f>
        <v>117678.55177389458</v>
      </c>
      <c r="E130" s="65">
        <f>Y!Y160+Y!Z160</f>
        <v>121590.13376379889</v>
      </c>
      <c r="F130" s="68">
        <f>Y!AA160</f>
        <v>26049.866236201073</v>
      </c>
      <c r="G130" s="133">
        <f>SUM($F130:F$144)</f>
        <v>217366.78161439204</v>
      </c>
      <c r="H130" s="133">
        <f>SUM($E$97:E130)</f>
        <v>3370879.9153782367</v>
      </c>
      <c r="I130" s="133">
        <f>$F$9-SUM($E$97:E130)</f>
        <v>3866620.0846217633</v>
      </c>
      <c r="J130" s="133">
        <f t="shared" si="11"/>
        <v>34</v>
      </c>
      <c r="K130" s="65">
        <f>Y!AC160</f>
        <v>4077112</v>
      </c>
      <c r="L130" s="115">
        <v>48</v>
      </c>
      <c r="M130" s="65"/>
      <c r="N130" s="48">
        <f>Y!Z160</f>
        <v>3911.5819899043054</v>
      </c>
      <c r="O130" s="222"/>
    </row>
    <row r="131" spans="1:15" x14ac:dyDescent="0.2">
      <c r="A131" s="69">
        <f t="shared" si="10"/>
        <v>35</v>
      </c>
      <c r="B131" s="66">
        <f t="shared" si="9"/>
        <v>40911</v>
      </c>
      <c r="C131" s="67">
        <f>Y!AB161</f>
        <v>147640.00000000003</v>
      </c>
      <c r="D131" s="65">
        <f>Y!Y161</f>
        <v>119243.32936686766</v>
      </c>
      <c r="E131" s="65">
        <f>Y!Y161+Y!Z161</f>
        <v>123207.0503120916</v>
      </c>
      <c r="F131" s="68">
        <f>Y!AA161</f>
        <v>24432.949687908429</v>
      </c>
      <c r="G131" s="133">
        <f>SUM($F131:F$144)</f>
        <v>191316.91537819098</v>
      </c>
      <c r="H131" s="133">
        <f>SUM($E$97:E131)</f>
        <v>3494086.9656903283</v>
      </c>
      <c r="I131" s="133">
        <f>$F$9-SUM($E$97:E131)</f>
        <v>3743413.0343096717</v>
      </c>
      <c r="J131" s="133">
        <f t="shared" si="11"/>
        <v>35</v>
      </c>
      <c r="K131" s="65">
        <f>Y!AC161</f>
        <v>3952810</v>
      </c>
      <c r="L131" s="115">
        <v>48</v>
      </c>
      <c r="M131" s="65"/>
      <c r="N131" s="48">
        <f>Y!Z161</f>
        <v>3963.7209452239385</v>
      </c>
      <c r="O131" s="222"/>
    </row>
    <row r="132" spans="1:15" x14ac:dyDescent="0.2">
      <c r="A132" s="69">
        <f t="shared" si="10"/>
        <v>36</v>
      </c>
      <c r="B132" s="66">
        <f t="shared" si="9"/>
        <v>40942</v>
      </c>
      <c r="C132" s="67">
        <f>Y!AB162</f>
        <v>147640.00000000012</v>
      </c>
      <c r="D132" s="65">
        <f>Y!Y162</f>
        <v>120828.9138858146</v>
      </c>
      <c r="E132" s="65">
        <f>Y!Y162+Y!Z162</f>
        <v>124845.46876620746</v>
      </c>
      <c r="F132" s="68">
        <f>Y!AA162</f>
        <v>22794.531233792641</v>
      </c>
      <c r="G132" s="133">
        <f>SUM($F132:F$144)</f>
        <v>166883.96569028255</v>
      </c>
      <c r="H132" s="133">
        <f>SUM($E$97:E132)</f>
        <v>3618932.4344565356</v>
      </c>
      <c r="I132" s="133">
        <f>$F$9-SUM($E$97:E132)</f>
        <v>3618567.5655434644</v>
      </c>
      <c r="J132" s="133">
        <f t="shared" si="11"/>
        <v>36</v>
      </c>
      <c r="K132" s="65">
        <f>Y!AC162</f>
        <v>3865638</v>
      </c>
      <c r="L132" s="115">
        <v>48</v>
      </c>
      <c r="M132" s="65"/>
      <c r="N132" s="48">
        <f>Y!Z162</f>
        <v>4016.5548803928614</v>
      </c>
      <c r="O132" s="222"/>
    </row>
    <row r="133" spans="1:15" x14ac:dyDescent="0.2">
      <c r="A133" s="69">
        <f t="shared" si="10"/>
        <v>37</v>
      </c>
      <c r="B133" s="66">
        <f t="shared" si="9"/>
        <v>40971</v>
      </c>
      <c r="C133" s="67">
        <f>Y!AB163</f>
        <v>147640.00000000009</v>
      </c>
      <c r="D133" s="65">
        <f>Y!Y163</f>
        <v>122435.58200147143</v>
      </c>
      <c r="E133" s="65">
        <f>Y!Y163+Y!Z163</f>
        <v>125996.35952326184</v>
      </c>
      <c r="F133" s="68">
        <f>Y!AA163</f>
        <v>21643.640476738266</v>
      </c>
      <c r="G133" s="133">
        <f>SUM($F133:F$144)</f>
        <v>144089.43445648995</v>
      </c>
      <c r="H133" s="133">
        <f>SUM($E$97:E133)</f>
        <v>3744928.7939797975</v>
      </c>
      <c r="I133" s="133">
        <f>$F$9-SUM($E$97:E133)</f>
        <v>3492571.2060202025</v>
      </c>
      <c r="J133" s="133">
        <f t="shared" si="11"/>
        <v>37</v>
      </c>
      <c r="K133" s="65">
        <f>Y!AC163</f>
        <v>3739675</v>
      </c>
      <c r="L133" s="115">
        <v>48</v>
      </c>
      <c r="M133" s="65"/>
      <c r="N133" s="48">
        <f>Y!Z163</f>
        <v>3560.7775217904054</v>
      </c>
      <c r="O133" s="222"/>
    </row>
    <row r="134" spans="1:15" x14ac:dyDescent="0.2">
      <c r="A134" s="69">
        <f t="shared" si="10"/>
        <v>38</v>
      </c>
      <c r="B134" s="66">
        <f t="shared" si="9"/>
        <v>41002</v>
      </c>
      <c r="C134" s="67">
        <f>Y!AB164</f>
        <v>147639.99999999994</v>
      </c>
      <c r="D134" s="65">
        <f>Y!Y164</f>
        <v>124063.61406347877</v>
      </c>
      <c r="E134" s="65">
        <f>Y!Y164+Y!Z164</f>
        <v>127671.85453519353</v>
      </c>
      <c r="F134" s="68">
        <f>Y!AA164</f>
        <v>19968.14546480641</v>
      </c>
      <c r="G134" s="133">
        <f>SUM($F134:F$144)</f>
        <v>122445.79397975169</v>
      </c>
      <c r="H134" s="133">
        <f>SUM($E$97:E134)</f>
        <v>3872600.6485149912</v>
      </c>
      <c r="I134" s="133">
        <f>$F$9-SUM($E$97:E134)</f>
        <v>3364899.3514850088</v>
      </c>
      <c r="J134" s="133">
        <f t="shared" si="11"/>
        <v>38</v>
      </c>
      <c r="K134" s="65">
        <f>Y!AC164</f>
        <v>3612619</v>
      </c>
      <c r="L134" s="115">
        <v>48</v>
      </c>
      <c r="M134" s="65"/>
      <c r="N134" s="48">
        <f>Y!Z164</f>
        <v>3608.240471714751</v>
      </c>
      <c r="O134" s="222"/>
    </row>
    <row r="135" spans="1:15" x14ac:dyDescent="0.2">
      <c r="A135" s="69">
        <f t="shared" si="10"/>
        <v>39</v>
      </c>
      <c r="B135" s="66">
        <f t="shared" si="9"/>
        <v>41032</v>
      </c>
      <c r="C135" s="67">
        <f>Y!AB165</f>
        <v>147640.00000000003</v>
      </c>
      <c r="D135" s="65">
        <f>Y!Y165</f>
        <v>125713.29414930101</v>
      </c>
      <c r="E135" s="65">
        <f>Y!Y165+Y!Z165</f>
        <v>129369.63022254547</v>
      </c>
      <c r="F135" s="68">
        <f>Y!AA165</f>
        <v>18270.369777454569</v>
      </c>
      <c r="G135" s="133">
        <f>SUM($F135:F$144)</f>
        <v>102477.64851494528</v>
      </c>
      <c r="H135" s="133">
        <f>SUM($E$97:E135)</f>
        <v>4001970.2787375366</v>
      </c>
      <c r="I135" s="133">
        <f>$F$9-SUM($E$97:E135)</f>
        <v>3235529.7212624634</v>
      </c>
      <c r="J135" s="133">
        <f t="shared" si="11"/>
        <v>39</v>
      </c>
      <c r="K135" s="65">
        <f>Y!AC165</f>
        <v>3484461</v>
      </c>
      <c r="L135" s="115">
        <v>48</v>
      </c>
      <c r="M135" s="65"/>
      <c r="N135" s="48">
        <f>Y!Z165</f>
        <v>3656.3360732444562</v>
      </c>
      <c r="O135" s="222"/>
    </row>
    <row r="136" spans="1:15" x14ac:dyDescent="0.2">
      <c r="A136" s="69">
        <f t="shared" si="10"/>
        <v>40</v>
      </c>
      <c r="B136" s="66">
        <f t="shared" si="9"/>
        <v>41063</v>
      </c>
      <c r="C136" s="67">
        <f>Y!AB166</f>
        <v>147640.00000000012</v>
      </c>
      <c r="D136" s="65">
        <f>Y!Y166</f>
        <v>127384.91011379403</v>
      </c>
      <c r="E136" s="65">
        <f>Y!Y166+Y!Z166</f>
        <v>131089.98287302602</v>
      </c>
      <c r="F136" s="68">
        <f>Y!AA166</f>
        <v>16550.017126974097</v>
      </c>
      <c r="G136" s="133">
        <f>SUM($F136:F$144)</f>
        <v>84207.278737490706</v>
      </c>
      <c r="H136" s="133">
        <f>SUM($E$97:E136)</f>
        <v>4133060.2616105624</v>
      </c>
      <c r="I136" s="133">
        <f>$F$9-SUM($E$97:E136)</f>
        <v>3104439.7383894376</v>
      </c>
      <c r="J136" s="133">
        <f t="shared" si="11"/>
        <v>40</v>
      </c>
      <c r="K136" s="65">
        <f>Y!AC166</f>
        <v>3355191</v>
      </c>
      <c r="L136" s="115">
        <v>48</v>
      </c>
      <c r="M136" s="65"/>
      <c r="N136" s="48">
        <f>Y!Z166</f>
        <v>3705.072759231989</v>
      </c>
      <c r="O136" s="222"/>
    </row>
    <row r="137" spans="1:15" x14ac:dyDescent="0.2">
      <c r="A137" s="69">
        <f t="shared" si="10"/>
        <v>41</v>
      </c>
      <c r="B137" s="66">
        <f t="shared" si="9"/>
        <v>41093</v>
      </c>
      <c r="C137" s="67">
        <f>Y!AB167</f>
        <v>147639.99999999994</v>
      </c>
      <c r="D137" s="65">
        <f>Y!Y167</f>
        <v>129078.75363943423</v>
      </c>
      <c r="E137" s="65">
        <f>Y!Y167+Y!Z167</f>
        <v>132833.21271436871</v>
      </c>
      <c r="F137" s="68">
        <f>Y!AA167</f>
        <v>14806.787285631244</v>
      </c>
      <c r="G137" s="133">
        <f>SUM($F137:F$144)</f>
        <v>67657.261610516609</v>
      </c>
      <c r="H137" s="133">
        <f>SUM($E$97:E137)</f>
        <v>4265893.4743249314</v>
      </c>
      <c r="I137" s="133">
        <f>$F$9-SUM($E$97:E137)</f>
        <v>2971606.5256750686</v>
      </c>
      <c r="J137" s="133">
        <f t="shared" si="11"/>
        <v>41</v>
      </c>
      <c r="K137" s="65">
        <f>Y!AC167</f>
        <v>3224799</v>
      </c>
      <c r="L137" s="115">
        <v>48</v>
      </c>
      <c r="M137" s="65"/>
      <c r="N137" s="48">
        <f>Y!Z167</f>
        <v>3754.4590749344788</v>
      </c>
      <c r="O137" s="222"/>
    </row>
    <row r="138" spans="1:15" x14ac:dyDescent="0.2">
      <c r="A138" s="69">
        <f t="shared" si="10"/>
        <v>42</v>
      </c>
      <c r="B138" s="66">
        <f t="shared" si="9"/>
        <v>41124</v>
      </c>
      <c r="C138" s="67">
        <f>Y!AB168</f>
        <v>147640.00000000006</v>
      </c>
      <c r="D138" s="65">
        <f>Y!Y168</f>
        <v>130795.12028721522</v>
      </c>
      <c r="E138" s="65">
        <f>Y!Y168+Y!Z168</f>
        <v>134599.62396672723</v>
      </c>
      <c r="F138" s="68">
        <f>Y!AA168</f>
        <v>13040.376033272805</v>
      </c>
      <c r="G138" s="133">
        <f>SUM($F138:F$144)</f>
        <v>52850.47432488537</v>
      </c>
      <c r="H138" s="133">
        <f>SUM($E$97:E138)</f>
        <v>4400493.0982916588</v>
      </c>
      <c r="I138" s="133">
        <f>$F$9-SUM($E$97:E138)</f>
        <v>2837006.9017083412</v>
      </c>
      <c r="J138" s="133">
        <f t="shared" si="11"/>
        <v>42</v>
      </c>
      <c r="K138" s="65">
        <f>Y!AC168</f>
        <v>3093276</v>
      </c>
      <c r="L138" s="115">
        <v>48</v>
      </c>
      <c r="M138" s="65"/>
      <c r="N138" s="48">
        <f>Y!Z168</f>
        <v>3804.5036795120213</v>
      </c>
      <c r="O138" s="222"/>
    </row>
    <row r="139" spans="1:15" x14ac:dyDescent="0.2">
      <c r="A139" s="69">
        <f t="shared" si="10"/>
        <v>43</v>
      </c>
      <c r="B139" s="66">
        <f t="shared" si="9"/>
        <v>41155</v>
      </c>
      <c r="C139" s="67">
        <f>Y!AB169</f>
        <v>147640.00000000006</v>
      </c>
      <c r="D139" s="65">
        <f>Y!Y169</f>
        <v>132534.30954821908</v>
      </c>
      <c r="E139" s="65">
        <f>Y!Y169+Y!Z169</f>
        <v>136389.524895765</v>
      </c>
      <c r="F139" s="68">
        <f>Y!AA169</f>
        <v>11250.475104235038</v>
      </c>
      <c r="G139" s="133">
        <f>SUM($F139:F$144)</f>
        <v>39810.098291612565</v>
      </c>
      <c r="H139" s="133">
        <f>SUM($E$97:E139)</f>
        <v>4536882.6231874237</v>
      </c>
      <c r="I139" s="133">
        <f>$F$9-SUM($E$97:E139)</f>
        <v>2700617.3768125763</v>
      </c>
      <c r="J139" s="133">
        <f t="shared" si="11"/>
        <v>43</v>
      </c>
      <c r="K139" s="65">
        <f>Y!AC169</f>
        <v>2960611</v>
      </c>
      <c r="L139" s="115">
        <v>48</v>
      </c>
      <c r="M139" s="65"/>
      <c r="N139" s="48">
        <f>Y!Z169</f>
        <v>3855.2153475459345</v>
      </c>
      <c r="O139" s="222"/>
    </row>
    <row r="140" spans="1:15" x14ac:dyDescent="0.2">
      <c r="A140" s="69">
        <f t="shared" si="10"/>
        <v>44</v>
      </c>
      <c r="B140" s="66">
        <f t="shared" si="9"/>
        <v>41185</v>
      </c>
      <c r="C140" s="67">
        <f>Y!AB170</f>
        <v>147639.99999999997</v>
      </c>
      <c r="D140" s="65">
        <f>Y!Y170</f>
        <v>134296.62489587616</v>
      </c>
      <c r="E140" s="65">
        <f>Y!Y170+Y!Z170</f>
        <v>138203.22786645341</v>
      </c>
      <c r="F140" s="68">
        <f>Y!AA170</f>
        <v>9436.7721335465721</v>
      </c>
      <c r="G140" s="133">
        <f>SUM($F140:F$144)</f>
        <v>28559.623187377529</v>
      </c>
      <c r="H140" s="133">
        <f>SUM($E$97:E140)</f>
        <v>4675085.8510538768</v>
      </c>
      <c r="I140" s="133">
        <f>$F$9-SUM($E$97:E140)</f>
        <v>2562414.1489461232</v>
      </c>
      <c r="J140" s="133">
        <f t="shared" si="11"/>
        <v>44</v>
      </c>
      <c r="K140" s="65">
        <f>Y!AC170</f>
        <v>2826795</v>
      </c>
      <c r="L140" s="115">
        <v>48</v>
      </c>
      <c r="M140" s="65"/>
      <c r="N140" s="48">
        <f>Y!Z170</f>
        <v>3906.6029705772435</v>
      </c>
      <c r="O140" s="222"/>
    </row>
    <row r="141" spans="1:15" x14ac:dyDescent="0.2">
      <c r="A141" s="69">
        <f t="shared" si="10"/>
        <v>45</v>
      </c>
      <c r="B141" s="66">
        <f t="shared" si="9"/>
        <v>41216</v>
      </c>
      <c r="C141" s="67">
        <f>Y!AB171</f>
        <v>147640.00000000003</v>
      </c>
      <c r="D141" s="65">
        <f>Y!Y171</f>
        <v>136082.3738389184</v>
      </c>
      <c r="E141" s="65">
        <f>Y!Y171+Y!Z171</f>
        <v>140041.04939758408</v>
      </c>
      <c r="F141" s="68">
        <f>Y!AA171</f>
        <v>7598.9506024159336</v>
      </c>
      <c r="G141" s="133">
        <f>SUM($F141:F$144)</f>
        <v>19122.851053830953</v>
      </c>
      <c r="H141" s="133">
        <f>SUM($E$97:E141)</f>
        <v>4815126.9004514609</v>
      </c>
      <c r="I141" s="133">
        <f>$F$9-SUM($E$97:E141)</f>
        <v>2422373.0995485391</v>
      </c>
      <c r="J141" s="133">
        <f t="shared" si="11"/>
        <v>45</v>
      </c>
      <c r="K141" s="65">
        <f>Y!AC171</f>
        <v>2691817</v>
      </c>
      <c r="L141" s="115">
        <v>48</v>
      </c>
      <c r="M141" s="65"/>
      <c r="N141" s="48">
        <f>Y!Z171</f>
        <v>3958.6755586656891</v>
      </c>
      <c r="O141" s="222"/>
    </row>
    <row r="142" spans="1:15" x14ac:dyDescent="0.2">
      <c r="A142" s="69">
        <f t="shared" si="10"/>
        <v>46</v>
      </c>
      <c r="B142" s="66">
        <f t="shared" si="9"/>
        <v>41246</v>
      </c>
      <c r="C142" s="67">
        <f>Y!AB172</f>
        <v>147640</v>
      </c>
      <c r="D142" s="65">
        <f>Y!Y172</f>
        <v>137891.86797503632</v>
      </c>
      <c r="E142" s="65">
        <f>Y!Y172+Y!Z172</f>
        <v>141903.31021700584</v>
      </c>
      <c r="F142" s="68">
        <f>Y!AA172</f>
        <v>5736.6897829941581</v>
      </c>
      <c r="G142" s="133">
        <f>SUM($F142:F$144)</f>
        <v>11523.900451415018</v>
      </c>
      <c r="H142" s="133">
        <f>SUM($E$97:E142)</f>
        <v>4957030.210668467</v>
      </c>
      <c r="I142" s="133">
        <f>$F$9-SUM($E$97:E142)</f>
        <v>2280469.789331533</v>
      </c>
      <c r="J142" s="133">
        <f t="shared" si="11"/>
        <v>46</v>
      </c>
      <c r="K142" s="65">
        <f>Y!AC172</f>
        <v>2555667</v>
      </c>
      <c r="L142" s="115">
        <v>48</v>
      </c>
      <c r="M142" s="65"/>
      <c r="N142" s="48">
        <f>Y!Z172</f>
        <v>4011.4422419695056</v>
      </c>
      <c r="O142" s="222"/>
    </row>
    <row r="143" spans="1:15" x14ac:dyDescent="0.2">
      <c r="A143" s="69">
        <f t="shared" si="10"/>
        <v>47</v>
      </c>
      <c r="B143" s="66">
        <f t="shared" si="9"/>
        <v>41277</v>
      </c>
      <c r="C143" s="67">
        <f>Y!AB173</f>
        <v>147640</v>
      </c>
      <c r="D143" s="65">
        <f>Y!Y173</f>
        <v>139725.42304525088</v>
      </c>
      <c r="E143" s="65">
        <f>Y!Y173+Y!Z173</f>
        <v>143790.33531759714</v>
      </c>
      <c r="F143" s="68">
        <f>Y!AA173</f>
        <v>3849.6646824028635</v>
      </c>
      <c r="G143" s="133">
        <f>SUM($F143:F$144)</f>
        <v>5787.2106684208602</v>
      </c>
      <c r="H143" s="133">
        <f>SUM($E$97:E143)</f>
        <v>5100820.5459860638</v>
      </c>
      <c r="I143" s="133">
        <f>$F$9-SUM($E$97:E143)</f>
        <v>2136679.4540139362</v>
      </c>
      <c r="J143" s="133">
        <f t="shared" si="11"/>
        <v>47</v>
      </c>
      <c r="K143" s="65">
        <f>Y!AC173</f>
        <v>2418336</v>
      </c>
      <c r="L143" s="115">
        <v>48</v>
      </c>
      <c r="M143" s="65"/>
      <c r="N143" s="48">
        <f>Y!Z173</f>
        <v>4064.9122723462569</v>
      </c>
      <c r="O143" s="222"/>
    </row>
    <row r="144" spans="1:15" x14ac:dyDescent="0.2">
      <c r="A144" s="69">
        <f t="shared" si="10"/>
        <v>48</v>
      </c>
      <c r="B144" s="66">
        <f t="shared" si="9"/>
        <v>41308</v>
      </c>
      <c r="C144" s="67">
        <f>Y!AB174</f>
        <v>147640</v>
      </c>
      <c r="D144" s="65">
        <f>Y!Y174</f>
        <v>141583.35898900699</v>
      </c>
      <c r="E144" s="65">
        <f>Y!Y174+Y!Z174</f>
        <v>145702.454013982</v>
      </c>
      <c r="F144" s="68">
        <f>Y!AA174</f>
        <v>1937.5459860179967</v>
      </c>
      <c r="G144" s="133">
        <f>SUM($F$144:F144)</f>
        <v>1937.5459860179967</v>
      </c>
      <c r="H144" s="133">
        <f>SUM($E$97:E144)</f>
        <v>5246523.0000000456</v>
      </c>
      <c r="I144" s="133">
        <f>$F$9-SUM($E$97:E144)</f>
        <v>1990976.9999999544</v>
      </c>
      <c r="J144" s="133">
        <f t="shared" si="11"/>
        <v>48</v>
      </c>
      <c r="K144" s="65">
        <f>Y!AC174</f>
        <v>2171249.9999999809</v>
      </c>
      <c r="L144" s="115">
        <v>48</v>
      </c>
      <c r="M144" s="65"/>
      <c r="N144" s="48">
        <f>Y!Z174</f>
        <v>4119.095024975014</v>
      </c>
      <c r="O144" s="222"/>
    </row>
    <row r="145" spans="1:15" x14ac:dyDescent="0.2">
      <c r="A145" s="220" t="s">
        <v>5</v>
      </c>
      <c r="B145" s="221"/>
      <c r="C145" s="67">
        <f>SUM(C97:C144)</f>
        <v>7086719.9999999981</v>
      </c>
      <c r="D145" s="65">
        <f>SUM(D97:D144)</f>
        <v>5066250.0000000335</v>
      </c>
      <c r="E145" s="65">
        <f>SUM(E97:E144)</f>
        <v>5246523.0000000456</v>
      </c>
      <c r="F145" s="68">
        <f>SUM(F97:F144)</f>
        <v>1840196.9999999534</v>
      </c>
      <c r="G145" s="136"/>
      <c r="H145" s="136"/>
      <c r="I145" s="136"/>
      <c r="J145" s="133"/>
      <c r="K145" s="65"/>
      <c r="L145" s="115"/>
      <c r="M145" s="65"/>
      <c r="N145" s="48">
        <f>SUM(N97:N144)</f>
        <v>180273.00000001179</v>
      </c>
      <c r="O145" s="222"/>
    </row>
    <row r="146" spans="1:15" x14ac:dyDescent="0.2">
      <c r="A146" s="92"/>
      <c r="B146" s="92"/>
      <c r="C146" s="92"/>
      <c r="D146" s="92"/>
      <c r="E146" s="92"/>
      <c r="F146" s="92"/>
      <c r="G146" s="135"/>
      <c r="H146" s="135"/>
      <c r="I146" s="135"/>
      <c r="J146" s="133"/>
      <c r="K146" s="69"/>
      <c r="L146" s="116"/>
      <c r="M146" s="69"/>
    </row>
    <row r="147" spans="1:15" x14ac:dyDescent="0.2">
      <c r="A147" s="17" t="s">
        <v>69</v>
      </c>
      <c r="B147" s="19" t="s">
        <v>96</v>
      </c>
      <c r="C147" s="17" t="s">
        <v>43</v>
      </c>
      <c r="D147" s="17" t="s">
        <v>281</v>
      </c>
      <c r="E147" s="17" t="s">
        <v>163</v>
      </c>
      <c r="F147" s="106" t="s">
        <v>2</v>
      </c>
      <c r="G147" s="132" t="s">
        <v>216</v>
      </c>
      <c r="H147" s="132" t="s">
        <v>267</v>
      </c>
      <c r="I147" s="132" t="s">
        <v>217</v>
      </c>
      <c r="J147" s="133"/>
      <c r="K147" s="19" t="s">
        <v>97</v>
      </c>
      <c r="L147" s="114" t="s">
        <v>91</v>
      </c>
      <c r="M147" s="19" t="s">
        <v>92</v>
      </c>
      <c r="N147" s="120" t="s">
        <v>61</v>
      </c>
      <c r="O147" s="222" t="s">
        <v>88</v>
      </c>
    </row>
    <row r="148" spans="1:15" x14ac:dyDescent="0.2">
      <c r="A148" s="69">
        <v>1</v>
      </c>
      <c r="B148" s="66">
        <f>DATE(YEAR($F$11),MONTH($F$11)+1,DAY($F$11))</f>
        <v>39875</v>
      </c>
      <c r="C148" s="67">
        <f>Y!AB186</f>
        <v>127137.00000000013</v>
      </c>
      <c r="D148" s="65">
        <f>Y!Y186</f>
        <v>55702.742903495207</v>
      </c>
      <c r="E148" s="65">
        <f>Y!Y186+Y!Z186</f>
        <v>59027.581815603335</v>
      </c>
      <c r="F148" s="68">
        <f>Y!AA186</f>
        <v>68109.418184396796</v>
      </c>
      <c r="G148" s="133">
        <f>SUM(F148:$F$207)</f>
        <v>2347307.0000000144</v>
      </c>
      <c r="H148" s="133">
        <f>SUM($E$148:E148)</f>
        <v>59027.581815603335</v>
      </c>
      <c r="I148" s="133">
        <f>$F$9-SUM($E$148:E148)</f>
        <v>7178472.4181843968</v>
      </c>
      <c r="J148" s="133">
        <f t="shared" si="11"/>
        <v>1</v>
      </c>
      <c r="K148" s="65">
        <f>Y!AC186</f>
        <v>7580366</v>
      </c>
      <c r="L148" s="115">
        <v>60</v>
      </c>
      <c r="M148" s="65"/>
      <c r="N148" s="48">
        <f>Y!Z186</f>
        <v>3324.8389121081273</v>
      </c>
      <c r="O148" s="222"/>
    </row>
    <row r="149" spans="1:15" x14ac:dyDescent="0.2">
      <c r="A149" s="69">
        <f>A148+1</f>
        <v>2</v>
      </c>
      <c r="B149" s="66">
        <f t="shared" ref="B149:B207" si="12">DATE(YEAR(B148),MONTH(B148)+1,DAY(B148))</f>
        <v>39906</v>
      </c>
      <c r="C149" s="67">
        <f>Y!AB187</f>
        <v>127137.00000000001</v>
      </c>
      <c r="D149" s="65">
        <f>Y!Y187</f>
        <v>56443.887697893195</v>
      </c>
      <c r="E149" s="65">
        <f>Y!Y187+Y!Z187</f>
        <v>59813.196550078748</v>
      </c>
      <c r="F149" s="68">
        <f>Y!AA187</f>
        <v>67323.803449921266</v>
      </c>
      <c r="G149" s="133">
        <f>SUM(F149:$F$207)</f>
        <v>2279197.5818156176</v>
      </c>
      <c r="H149" s="133">
        <f>SUM($E$148:E149)</f>
        <v>118840.77836568208</v>
      </c>
      <c r="I149" s="133">
        <f>$F$9-SUM($E$148:E149)</f>
        <v>7118659.2216343181</v>
      </c>
      <c r="J149" s="133">
        <f t="shared" si="11"/>
        <v>2</v>
      </c>
      <c r="K149" s="65">
        <f>Y!AC187</f>
        <v>7508304</v>
      </c>
      <c r="L149" s="115">
        <v>60</v>
      </c>
      <c r="M149" s="65"/>
      <c r="N149" s="48">
        <f>Y!Z187</f>
        <v>3369.3088521855534</v>
      </c>
      <c r="O149" s="222"/>
    </row>
    <row r="150" spans="1:15" x14ac:dyDescent="0.2">
      <c r="A150" s="69">
        <f t="shared" ref="A150:A207" si="13">A149+1</f>
        <v>3</v>
      </c>
      <c r="B150" s="66">
        <f t="shared" si="12"/>
        <v>39936</v>
      </c>
      <c r="C150" s="67">
        <f>Y!AB188</f>
        <v>127137.00000000009</v>
      </c>
      <c r="D150" s="65">
        <f>Y!Y188</f>
        <v>57194.893687227741</v>
      </c>
      <c r="E150" s="65">
        <f>Y!Y188+Y!Z188</f>
        <v>60609.267267876792</v>
      </c>
      <c r="F150" s="68">
        <f>Y!AA188</f>
        <v>66527.732732123288</v>
      </c>
      <c r="G150" s="133">
        <f>SUM(F150:$F$207)</f>
        <v>2211873.7783656954</v>
      </c>
      <c r="H150" s="133">
        <f>SUM($E$148:E150)</f>
        <v>179450.04563355888</v>
      </c>
      <c r="I150" s="133">
        <f>$F$9-SUM($E$148:E150)</f>
        <v>7058049.9543664409</v>
      </c>
      <c r="J150" s="133">
        <f t="shared" si="11"/>
        <v>3</v>
      </c>
      <c r="K150" s="65">
        <f>Y!AC188</f>
        <v>7435606</v>
      </c>
      <c r="L150" s="115">
        <v>60</v>
      </c>
      <c r="M150" s="65"/>
      <c r="N150" s="48">
        <f>Y!Z188</f>
        <v>3414.3735806490513</v>
      </c>
      <c r="O150" s="222"/>
    </row>
    <row r="151" spans="1:15" x14ac:dyDescent="0.2">
      <c r="A151" s="69">
        <f t="shared" si="13"/>
        <v>4</v>
      </c>
      <c r="B151" s="66">
        <f t="shared" si="12"/>
        <v>39967</v>
      </c>
      <c r="C151" s="67">
        <f>Y!AB189</f>
        <v>127136.9999999998</v>
      </c>
      <c r="D151" s="65">
        <f>Y!Y189</f>
        <v>57955.892078202218</v>
      </c>
      <c r="E151" s="65">
        <f>Y!Y189+Y!Z189</f>
        <v>61415.933131034799</v>
      </c>
      <c r="F151" s="68">
        <f>Y!AA189</f>
        <v>65721.06686896499</v>
      </c>
      <c r="G151" s="133">
        <f>SUM(F151:$F$207)</f>
        <v>2145346.0456335722</v>
      </c>
      <c r="H151" s="133">
        <f>SUM($E$148:E151)</f>
        <v>240865.97876459369</v>
      </c>
      <c r="I151" s="133">
        <f>$F$9-SUM($E$148:E151)</f>
        <v>6996634.0212354064</v>
      </c>
      <c r="J151" s="133">
        <f t="shared" si="11"/>
        <v>4</v>
      </c>
      <c r="K151" s="65">
        <f>Y!AC189</f>
        <v>7362265</v>
      </c>
      <c r="L151" s="115">
        <v>60</v>
      </c>
      <c r="M151" s="65"/>
      <c r="N151" s="48">
        <f>Y!Z189</f>
        <v>3460.041052832581</v>
      </c>
      <c r="O151" s="222"/>
    </row>
    <row r="152" spans="1:15" x14ac:dyDescent="0.2">
      <c r="A152" s="69">
        <f t="shared" si="13"/>
        <v>5</v>
      </c>
      <c r="B152" s="66">
        <f t="shared" si="12"/>
        <v>39997</v>
      </c>
      <c r="C152" s="67">
        <f>Y!AB190</f>
        <v>127136.9999999998</v>
      </c>
      <c r="D152" s="65">
        <f>Y!Y190</f>
        <v>58727.015823272988</v>
      </c>
      <c r="E152" s="65">
        <f>Y!Y190+Y!Z190</f>
        <v>62233.3351537462</v>
      </c>
      <c r="F152" s="68">
        <f>Y!AA190</f>
        <v>64903.664846253603</v>
      </c>
      <c r="G152" s="133">
        <f>SUM(F152:$F$207)</f>
        <v>2079624.9787646078</v>
      </c>
      <c r="H152" s="133">
        <f>SUM($E$148:E152)</f>
        <v>303099.3139183399</v>
      </c>
      <c r="I152" s="133">
        <f>$F$9-SUM($E$148:E152)</f>
        <v>6934400.68608166</v>
      </c>
      <c r="J152" s="133">
        <f t="shared" si="11"/>
        <v>5</v>
      </c>
      <c r="K152" s="65">
        <f>Y!AC190</f>
        <v>7288278</v>
      </c>
      <c r="L152" s="115">
        <v>60</v>
      </c>
      <c r="M152" s="65"/>
      <c r="N152" s="48">
        <f>Y!Z190</f>
        <v>3506.3193304732122</v>
      </c>
      <c r="O152" s="222"/>
    </row>
    <row r="153" spans="1:15" x14ac:dyDescent="0.2">
      <c r="A153" s="69">
        <f t="shared" si="13"/>
        <v>6</v>
      </c>
      <c r="B153" s="66">
        <f t="shared" si="12"/>
        <v>40028</v>
      </c>
      <c r="C153" s="67">
        <f>Y!AB191</f>
        <v>127137.00000000032</v>
      </c>
      <c r="D153" s="65">
        <f>Y!Y191</f>
        <v>59508.399643875659</v>
      </c>
      <c r="E153" s="65">
        <f>Y!Y191+Y!Z191</f>
        <v>63061.61622700993</v>
      </c>
      <c r="F153" s="68">
        <f>Y!AA191</f>
        <v>64075.383772990383</v>
      </c>
      <c r="G153" s="133">
        <f>SUM(F153:$F$207)</f>
        <v>2014721.3139183542</v>
      </c>
      <c r="H153" s="133">
        <f>SUM($E$148:E153)</f>
        <v>366160.93014534982</v>
      </c>
      <c r="I153" s="133">
        <f>$F$9-SUM($E$148:E153)</f>
        <v>6871339.0698546506</v>
      </c>
      <c r="J153" s="133">
        <f t="shared" si="11"/>
        <v>6</v>
      </c>
      <c r="K153" s="65">
        <f>Y!AC191</f>
        <v>7213637</v>
      </c>
      <c r="L153" s="115">
        <v>60</v>
      </c>
      <c r="M153" s="65"/>
      <c r="N153" s="48">
        <f>Y!Z191</f>
        <v>3553.2165831342754</v>
      </c>
      <c r="O153" s="222"/>
    </row>
    <row r="154" spans="1:15" x14ac:dyDescent="0.2">
      <c r="A154" s="69">
        <f t="shared" si="13"/>
        <v>7</v>
      </c>
      <c r="B154" s="66">
        <f t="shared" si="12"/>
        <v>40059</v>
      </c>
      <c r="C154" s="67">
        <f>Y!AB192</f>
        <v>127136.99999999964</v>
      </c>
      <c r="D154" s="65">
        <f>Y!Y192</f>
        <v>60300.180053960532</v>
      </c>
      <c r="E154" s="65">
        <f>Y!Y192+Y!Z192</f>
        <v>63900.921143608095</v>
      </c>
      <c r="F154" s="68">
        <f>Y!AA192</f>
        <v>63236.078856391541</v>
      </c>
      <c r="G154" s="133">
        <f>SUM(F154:$F$207)</f>
        <v>1950645.9301453636</v>
      </c>
      <c r="H154" s="133">
        <f>SUM($E$148:E154)</f>
        <v>430061.85128895793</v>
      </c>
      <c r="I154" s="133">
        <f>$F$9-SUM($E$148:E154)</f>
        <v>6807438.1487110425</v>
      </c>
      <c r="J154" s="133">
        <f t="shared" si="11"/>
        <v>7</v>
      </c>
      <c r="K154" s="65">
        <f>Y!AC192</f>
        <v>7138336</v>
      </c>
      <c r="L154" s="115">
        <v>60</v>
      </c>
      <c r="M154" s="65"/>
      <c r="N154" s="48">
        <f>Y!Z192</f>
        <v>3600.7410896475594</v>
      </c>
      <c r="O154" s="222"/>
    </row>
    <row r="155" spans="1:15" x14ac:dyDescent="0.2">
      <c r="A155" s="69">
        <f t="shared" si="13"/>
        <v>8</v>
      </c>
      <c r="B155" s="66">
        <f t="shared" si="12"/>
        <v>40089</v>
      </c>
      <c r="C155" s="67">
        <f>Y!AB193</f>
        <v>127136.99999999997</v>
      </c>
      <c r="D155" s="65">
        <f>Y!Y193</f>
        <v>61102.495383848436</v>
      </c>
      <c r="E155" s="65">
        <f>Y!Y193+Y!Z193</f>
        <v>64751.396623423207</v>
      </c>
      <c r="F155" s="68">
        <f>Y!AA193</f>
        <v>62385.603376576757</v>
      </c>
      <c r="G155" s="133">
        <f>SUM(F155:$F$207)</f>
        <v>1887409.8512889722</v>
      </c>
      <c r="H155" s="133">
        <f>SUM($E$148:E155)</f>
        <v>494813.24791238114</v>
      </c>
      <c r="I155" s="133">
        <f>$F$9-SUM($E$148:E155)</f>
        <v>6742686.7520876192</v>
      </c>
      <c r="J155" s="133">
        <f t="shared" si="11"/>
        <v>8</v>
      </c>
      <c r="K155" s="65">
        <f>Y!AC193</f>
        <v>7062371</v>
      </c>
      <c r="L155" s="115">
        <v>60</v>
      </c>
      <c r="M155" s="65"/>
      <c r="N155" s="48">
        <f>Y!Z193</f>
        <v>3648.9012395747704</v>
      </c>
      <c r="O155" s="222"/>
    </row>
    <row r="156" spans="1:15" x14ac:dyDescent="0.2">
      <c r="A156" s="69">
        <f t="shared" si="13"/>
        <v>9</v>
      </c>
      <c r="B156" s="66">
        <f t="shared" si="12"/>
        <v>40120</v>
      </c>
      <c r="C156" s="67">
        <f>Y!AB194</f>
        <v>127137.00000000032</v>
      </c>
      <c r="D156" s="65">
        <f>Y!Y194</f>
        <v>61915.485804391094</v>
      </c>
      <c r="E156" s="65">
        <f>Y!Y194+Y!Z194</f>
        <v>65613.191339079654</v>
      </c>
      <c r="F156" s="68">
        <f>Y!AA194</f>
        <v>61523.808660920666</v>
      </c>
      <c r="G156" s="133">
        <f>SUM(F156:$F$207)</f>
        <v>1825024.2479123955</v>
      </c>
      <c r="H156" s="133">
        <f>SUM($E$148:E156)</f>
        <v>560426.43925146083</v>
      </c>
      <c r="I156" s="133">
        <f>$F$9-SUM($E$148:E156)</f>
        <v>6677073.5607485389</v>
      </c>
      <c r="J156" s="133">
        <f t="shared" si="11"/>
        <v>9</v>
      </c>
      <c r="K156" s="65">
        <f>Y!AC194</f>
        <v>6985735</v>
      </c>
      <c r="L156" s="115">
        <v>60</v>
      </c>
      <c r="M156" s="65"/>
      <c r="N156" s="48">
        <f>Y!Z194</f>
        <v>3697.7055346885609</v>
      </c>
      <c r="O156" s="222"/>
    </row>
    <row r="157" spans="1:15" x14ac:dyDescent="0.2">
      <c r="A157" s="69">
        <f t="shared" si="13"/>
        <v>10</v>
      </c>
      <c r="B157" s="66">
        <f t="shared" si="12"/>
        <v>40150</v>
      </c>
      <c r="C157" s="67">
        <f>Y!AB195</f>
        <v>127137.00000000044</v>
      </c>
      <c r="D157" s="65">
        <f>Y!Y195</f>
        <v>62739.293351463974</v>
      </c>
      <c r="E157" s="65">
        <f>Y!Y195+Y!Z195</f>
        <v>66486.455941937325</v>
      </c>
      <c r="F157" s="68">
        <f>Y!AA195</f>
        <v>60650.544058063104</v>
      </c>
      <c r="G157" s="133">
        <f>SUM(F157:$F$207)</f>
        <v>1763500.4392514748</v>
      </c>
      <c r="H157" s="133">
        <f>SUM($E$148:E157)</f>
        <v>626912.89519339812</v>
      </c>
      <c r="I157" s="133">
        <f>$F$9-SUM($E$148:E157)</f>
        <v>6610587.104806602</v>
      </c>
      <c r="J157" s="133">
        <f t="shared" si="11"/>
        <v>10</v>
      </c>
      <c r="K157" s="65">
        <f>Y!AC195</f>
        <v>6908421</v>
      </c>
      <c r="L157" s="115">
        <v>60</v>
      </c>
      <c r="M157" s="65"/>
      <c r="N157" s="48">
        <f>Y!Z195</f>
        <v>3747.1625904733519</v>
      </c>
      <c r="O157" s="222"/>
    </row>
    <row r="158" spans="1:15" x14ac:dyDescent="0.2">
      <c r="A158" s="69">
        <f t="shared" si="13"/>
        <v>11</v>
      </c>
      <c r="B158" s="66">
        <f t="shared" si="12"/>
        <v>40181</v>
      </c>
      <c r="C158" s="67">
        <f>Y!AB196</f>
        <v>127137.00000000015</v>
      </c>
      <c r="D158" s="65">
        <f>Y!Y196</f>
        <v>63574.061950780451</v>
      </c>
      <c r="E158" s="65">
        <f>Y!Y196+Y!Z196</f>
        <v>67371.343088426685</v>
      </c>
      <c r="F158" s="68">
        <f>Y!AA196</f>
        <v>59765.65691157346</v>
      </c>
      <c r="G158" s="133">
        <f>SUM(F158:$F$207)</f>
        <v>1702849.8951934117</v>
      </c>
      <c r="H158" s="133">
        <f>SUM($E$148:E158)</f>
        <v>694284.23828182486</v>
      </c>
      <c r="I158" s="133">
        <f>$F$9-SUM($E$148:E158)</f>
        <v>6543215.7617181754</v>
      </c>
      <c r="J158" s="133">
        <f t="shared" si="11"/>
        <v>11</v>
      </c>
      <c r="K158" s="65">
        <f>Y!AC196</f>
        <v>6830425</v>
      </c>
      <c r="L158" s="115">
        <v>60</v>
      </c>
      <c r="M158" s="65"/>
      <c r="N158" s="48">
        <f>Y!Z196</f>
        <v>3797.2811376462341</v>
      </c>
      <c r="O158" s="222"/>
    </row>
    <row r="159" spans="1:15" x14ac:dyDescent="0.2">
      <c r="A159" s="69">
        <f t="shared" si="13"/>
        <v>12</v>
      </c>
      <c r="B159" s="66">
        <f t="shared" si="12"/>
        <v>40212</v>
      </c>
      <c r="C159" s="67">
        <f>Y!AB197</f>
        <v>127137.00000000015</v>
      </c>
      <c r="D159" s="65">
        <f>Y!Y197</f>
        <v>64419.937443037517</v>
      </c>
      <c r="E159" s="65">
        <f>Y!Y197+Y!Z197</f>
        <v>68268.00746673574</v>
      </c>
      <c r="F159" s="68">
        <f>Y!AA197</f>
        <v>58868.992533264412</v>
      </c>
      <c r="G159" s="133">
        <f>SUM(F159:$F$207)</f>
        <v>1643084.2382818384</v>
      </c>
      <c r="H159" s="133">
        <f>SUM($E$148:E159)</f>
        <v>762552.24574856064</v>
      </c>
      <c r="I159" s="133">
        <f>$F$9-SUM($E$148:E159)</f>
        <v>6474947.7542514391</v>
      </c>
      <c r="J159" s="133">
        <f t="shared" si="11"/>
        <v>12</v>
      </c>
      <c r="K159" s="65">
        <f>Y!AC197</f>
        <v>6798919</v>
      </c>
      <c r="L159" s="115">
        <v>60</v>
      </c>
      <c r="M159" s="65"/>
      <c r="N159" s="48">
        <f>Y!Z197</f>
        <v>3848.0700236982229</v>
      </c>
      <c r="O159" s="222"/>
    </row>
    <row r="160" spans="1:15" x14ac:dyDescent="0.2">
      <c r="A160" s="69">
        <f t="shared" si="13"/>
        <v>13</v>
      </c>
      <c r="B160" s="66">
        <f t="shared" si="12"/>
        <v>40240</v>
      </c>
      <c r="C160" s="67">
        <f>Y!AB198</f>
        <v>127136.99999999968</v>
      </c>
      <c r="D160" s="65">
        <f>Y!Y198</f>
        <v>65277.067609393038</v>
      </c>
      <c r="E160" s="65">
        <f>Y!Y198+Y!Z198</f>
        <v>68545.570207292694</v>
      </c>
      <c r="F160" s="68">
        <f>Y!AA198</f>
        <v>58591.429792706986</v>
      </c>
      <c r="G160" s="133">
        <f>SUM(F160:$F$207)</f>
        <v>1584215.2457485737</v>
      </c>
      <c r="H160" s="133">
        <f>SUM($E$148:E160)</f>
        <v>831097.81595585332</v>
      </c>
      <c r="I160" s="133">
        <f>$F$9-SUM($E$148:E160)</f>
        <v>6406402.1840441469</v>
      </c>
      <c r="J160" s="133">
        <f t="shared" si="11"/>
        <v>13</v>
      </c>
      <c r="K160" s="65">
        <f>Y!AC198</f>
        <v>6720169</v>
      </c>
      <c r="L160" s="115">
        <v>60</v>
      </c>
      <c r="M160" s="65"/>
      <c r="N160" s="48">
        <f>Y!Z198</f>
        <v>3268.5025978996564</v>
      </c>
      <c r="O160" s="222" t="s">
        <v>88</v>
      </c>
    </row>
    <row r="161" spans="1:15" x14ac:dyDescent="0.2">
      <c r="A161" s="69">
        <f t="shared" si="13"/>
        <v>14</v>
      </c>
      <c r="B161" s="66">
        <f t="shared" si="12"/>
        <v>40271</v>
      </c>
      <c r="C161" s="67">
        <f>Y!AB199</f>
        <v>127136.99999999988</v>
      </c>
      <c r="D161" s="65">
        <f>Y!Y199</f>
        <v>66145.602197287604</v>
      </c>
      <c r="E161" s="65">
        <f>Y!Y199+Y!Z199</f>
        <v>69457.821233340757</v>
      </c>
      <c r="F161" s="68">
        <f>Y!AA199</f>
        <v>57679.178766659119</v>
      </c>
      <c r="G161" s="133">
        <f>SUM(F161:$F$207)</f>
        <v>1525623.8159558668</v>
      </c>
      <c r="H161" s="133">
        <f>SUM($E$148:E161)</f>
        <v>900555.63718919409</v>
      </c>
      <c r="I161" s="133">
        <f>$F$9-SUM($E$148:E161)</f>
        <v>6336944.3628108054</v>
      </c>
      <c r="J161" s="133">
        <f t="shared" si="11"/>
        <v>14</v>
      </c>
      <c r="K161" s="65">
        <f>Y!AC199</f>
        <v>6640726</v>
      </c>
      <c r="L161" s="115">
        <v>60</v>
      </c>
      <c r="M161" s="65"/>
      <c r="N161" s="48">
        <f>Y!Z199</f>
        <v>3312.2190360531531</v>
      </c>
      <c r="O161" s="222"/>
    </row>
    <row r="162" spans="1:15" x14ac:dyDescent="0.2">
      <c r="A162" s="69">
        <f t="shared" si="13"/>
        <v>15</v>
      </c>
      <c r="B162" s="66">
        <f t="shared" si="12"/>
        <v>40301</v>
      </c>
      <c r="C162" s="67">
        <f>Y!AB200</f>
        <v>127136.99999999971</v>
      </c>
      <c r="D162" s="65">
        <f>Y!Y200</f>
        <v>67025.69294660259</v>
      </c>
      <c r="E162" s="65">
        <f>Y!Y200+Y!Z200</f>
        <v>70382.213131057302</v>
      </c>
      <c r="F162" s="68">
        <f>Y!AA200</f>
        <v>56754.786868942399</v>
      </c>
      <c r="G162" s="133">
        <f>SUM(F162:$F$207)</f>
        <v>1467944.6371892078</v>
      </c>
      <c r="H162" s="133">
        <f>SUM($E$148:E162)</f>
        <v>970937.85032025143</v>
      </c>
      <c r="I162" s="133">
        <f>$F$9-SUM($E$148:E162)</f>
        <v>6266562.1496797483</v>
      </c>
      <c r="J162" s="133">
        <f t="shared" si="11"/>
        <v>15</v>
      </c>
      <c r="K162" s="65">
        <f>Y!AC200</f>
        <v>6560583</v>
      </c>
      <c r="L162" s="115">
        <v>60</v>
      </c>
      <c r="M162" s="65"/>
      <c r="N162" s="48">
        <f>Y!Z200</f>
        <v>3356.5201844547119</v>
      </c>
      <c r="O162" s="222"/>
    </row>
    <row r="163" spans="1:15" x14ac:dyDescent="0.2">
      <c r="A163" s="69">
        <f t="shared" si="13"/>
        <v>16</v>
      </c>
      <c r="B163" s="66">
        <f t="shared" si="12"/>
        <v>40332</v>
      </c>
      <c r="C163" s="67">
        <f>Y!AB201</f>
        <v>127136.99999999971</v>
      </c>
      <c r="D163" s="65">
        <f>Y!Y201</f>
        <v>67917.493616173975</v>
      </c>
      <c r="E163" s="65">
        <f>Y!Y201+Y!Z201</f>
        <v>71318.907479816524</v>
      </c>
      <c r="F163" s="68">
        <f>Y!AA201</f>
        <v>55818.092520183192</v>
      </c>
      <c r="G163" s="133">
        <f>SUM(F163:$F$207)</f>
        <v>1411189.8503202654</v>
      </c>
      <c r="H163" s="133">
        <f>SUM($E$148:E163)</f>
        <v>1042256.757800068</v>
      </c>
      <c r="I163" s="133">
        <f>$F$9-SUM($E$148:E163)</f>
        <v>6195243.2421999322</v>
      </c>
      <c r="J163" s="133">
        <f t="shared" si="11"/>
        <v>16</v>
      </c>
      <c r="K163" s="65">
        <f>Y!AC201</f>
        <v>6479735</v>
      </c>
      <c r="L163" s="115">
        <v>60</v>
      </c>
      <c r="M163" s="65"/>
      <c r="N163" s="48">
        <f>Y!Z201</f>
        <v>3401.4138636425414</v>
      </c>
      <c r="O163" s="222"/>
    </row>
    <row r="164" spans="1:15" x14ac:dyDescent="0.2">
      <c r="A164" s="69">
        <f t="shared" si="13"/>
        <v>17</v>
      </c>
      <c r="B164" s="66">
        <f t="shared" si="12"/>
        <v>40362</v>
      </c>
      <c r="C164" s="67">
        <f>Y!AB202</f>
        <v>127136.9999999998</v>
      </c>
      <c r="D164" s="65">
        <f>Y!Y202</f>
        <v>68821.160010653082</v>
      </c>
      <c r="E164" s="65">
        <f>Y!Y202+Y!Z202</f>
        <v>72268.068009408104</v>
      </c>
      <c r="F164" s="68">
        <f>Y!AA202</f>
        <v>54868.931990591693</v>
      </c>
      <c r="G164" s="133">
        <f>SUM(F164:$F$207)</f>
        <v>1355371.757800082</v>
      </c>
      <c r="H164" s="133">
        <f>SUM($E$148:E164)</f>
        <v>1114524.8258094762</v>
      </c>
      <c r="I164" s="133">
        <f>$F$9-SUM($E$148:E164)</f>
        <v>6122975.174190524</v>
      </c>
      <c r="J164" s="133">
        <f t="shared" si="11"/>
        <v>17</v>
      </c>
      <c r="K164" s="65">
        <f>Y!AC202</f>
        <v>6398175</v>
      </c>
      <c r="L164" s="115">
        <v>60</v>
      </c>
      <c r="M164" s="65"/>
      <c r="N164" s="48">
        <f>Y!Z202</f>
        <v>3446.9079987550285</v>
      </c>
      <c r="O164" s="222"/>
    </row>
    <row r="165" spans="1:15" x14ac:dyDescent="0.2">
      <c r="A165" s="69">
        <f t="shared" si="13"/>
        <v>18</v>
      </c>
      <c r="B165" s="66">
        <f t="shared" si="12"/>
        <v>40393</v>
      </c>
      <c r="C165" s="67">
        <f>Y!AB203</f>
        <v>127137.00000000015</v>
      </c>
      <c r="D165" s="65">
        <f>Y!Y203</f>
        <v>69736.850007727742</v>
      </c>
      <c r="E165" s="65">
        <f>Y!Y203+Y!Z203</f>
        <v>73229.860628657596</v>
      </c>
      <c r="F165" s="68">
        <f>Y!AA203</f>
        <v>53907.139371342557</v>
      </c>
      <c r="G165" s="133">
        <f>SUM(F165:$F$207)</f>
        <v>1300502.8258094902</v>
      </c>
      <c r="H165" s="133">
        <f>SUM($E$148:E165)</f>
        <v>1187754.6864381337</v>
      </c>
      <c r="I165" s="133">
        <f>$F$9-SUM($E$148:E165)</f>
        <v>6049745.3135618661</v>
      </c>
      <c r="J165" s="133">
        <f t="shared" si="11"/>
        <v>18</v>
      </c>
      <c r="K165" s="65">
        <f>Y!AC203</f>
        <v>6315897</v>
      </c>
      <c r="L165" s="115">
        <v>60</v>
      </c>
      <c r="M165" s="65"/>
      <c r="N165" s="48">
        <f>Y!Z203</f>
        <v>3493.0106209298465</v>
      </c>
      <c r="O165" s="222"/>
    </row>
    <row r="166" spans="1:15" x14ac:dyDescent="0.2">
      <c r="A166" s="69">
        <f t="shared" si="13"/>
        <v>19</v>
      </c>
      <c r="B166" s="66">
        <f t="shared" si="12"/>
        <v>40424</v>
      </c>
      <c r="C166" s="67">
        <f>Y!AB204</f>
        <v>127137.0000000002</v>
      </c>
      <c r="D166" s="65">
        <f>Y!Y204</f>
        <v>70664.723585703876</v>
      </c>
      <c r="E166" s="65">
        <f>Y!Y204+Y!Z204</f>
        <v>74204.4534544255</v>
      </c>
      <c r="F166" s="68">
        <f>Y!AA204</f>
        <v>52932.546545574689</v>
      </c>
      <c r="G166" s="133">
        <f>SUM(F166:$F$207)</f>
        <v>1246595.6864381474</v>
      </c>
      <c r="H166" s="133">
        <f>SUM($E$148:E166)</f>
        <v>1261959.1398925593</v>
      </c>
      <c r="I166" s="133">
        <f>$F$9-SUM($E$148:E166)</f>
        <v>5975540.8601074405</v>
      </c>
      <c r="J166" s="133">
        <f t="shared" si="11"/>
        <v>19</v>
      </c>
      <c r="K166" s="65">
        <f>Y!AC204</f>
        <v>6232894</v>
      </c>
      <c r="L166" s="115">
        <v>60</v>
      </c>
      <c r="M166" s="65"/>
      <c r="N166" s="48">
        <f>Y!Z204</f>
        <v>3539.7298687216316</v>
      </c>
      <c r="O166" s="222"/>
    </row>
    <row r="167" spans="1:15" x14ac:dyDescent="0.2">
      <c r="A167" s="69">
        <f t="shared" si="13"/>
        <v>20</v>
      </c>
      <c r="B167" s="66">
        <f t="shared" si="12"/>
        <v>40454</v>
      </c>
      <c r="C167" s="67">
        <f>Y!AB205</f>
        <v>127137.00000000017</v>
      </c>
      <c r="D167" s="65">
        <f>Y!Y205</f>
        <v>71604.942851456348</v>
      </c>
      <c r="E167" s="65">
        <f>Y!Y205+Y!Z205</f>
        <v>75192.016840995115</v>
      </c>
      <c r="F167" s="68">
        <f>Y!AA205</f>
        <v>51944.983159005067</v>
      </c>
      <c r="G167" s="133">
        <f>SUM(F167:$F$207)</f>
        <v>1193663.1398925728</v>
      </c>
      <c r="H167" s="133">
        <f>SUM($E$148:E167)</f>
        <v>1337151.1567335543</v>
      </c>
      <c r="I167" s="133">
        <f>$F$9-SUM($E$148:E167)</f>
        <v>5900348.8432664461</v>
      </c>
      <c r="J167" s="133">
        <f t="shared" si="11"/>
        <v>20</v>
      </c>
      <c r="K167" s="65">
        <f>Y!AC205</f>
        <v>6149160</v>
      </c>
      <c r="L167" s="115">
        <v>60</v>
      </c>
      <c r="M167" s="65"/>
      <c r="N167" s="48">
        <f>Y!Z205</f>
        <v>3587.0739895387596</v>
      </c>
      <c r="O167" s="222"/>
    </row>
    <row r="168" spans="1:15" x14ac:dyDescent="0.2">
      <c r="A168" s="69">
        <f t="shared" si="13"/>
        <v>21</v>
      </c>
      <c r="B168" s="66">
        <f t="shared" si="12"/>
        <v>40485</v>
      </c>
      <c r="C168" s="67">
        <f>Y!AB206</f>
        <v>127137.0000000002</v>
      </c>
      <c r="D168" s="65">
        <f>Y!Y206</f>
        <v>72557.672068749554</v>
      </c>
      <c r="E168" s="65">
        <f>Y!Y206+Y!Z206</f>
        <v>76192.723409848768</v>
      </c>
      <c r="F168" s="68">
        <f>Y!AA206</f>
        <v>50944.276590151443</v>
      </c>
      <c r="G168" s="133">
        <f>SUM(F168:$F$207)</f>
        <v>1141718.1567335678</v>
      </c>
      <c r="H168" s="133">
        <f>SUM($E$148:E168)</f>
        <v>1413343.8801434031</v>
      </c>
      <c r="I168" s="133">
        <f>$F$9-SUM($E$148:E168)</f>
        <v>5824156.1198565969</v>
      </c>
      <c r="J168" s="133">
        <f t="shared" si="11"/>
        <v>21</v>
      </c>
      <c r="K168" s="65">
        <f>Y!AC206</f>
        <v>6064688</v>
      </c>
      <c r="L168" s="115">
        <v>60</v>
      </c>
      <c r="M168" s="65"/>
      <c r="N168" s="48">
        <f>Y!Z206</f>
        <v>3635.0513410992135</v>
      </c>
      <c r="O168" s="222"/>
    </row>
    <row r="169" spans="1:15" x14ac:dyDescent="0.2">
      <c r="A169" s="69">
        <f t="shared" si="13"/>
        <v>22</v>
      </c>
      <c r="B169" s="66">
        <f t="shared" si="12"/>
        <v>40515</v>
      </c>
      <c r="C169" s="67">
        <f>Y!AB207</f>
        <v>127136.99999999997</v>
      </c>
      <c r="D169" s="65">
        <f>Y!Y207</f>
        <v>73523.077686935198</v>
      </c>
      <c r="E169" s="65">
        <f>Y!Y207+Y!Z207</f>
        <v>77206.748079841214</v>
      </c>
      <c r="F169" s="68">
        <f>Y!AA207</f>
        <v>49930.251920158764</v>
      </c>
      <c r="G169" s="133">
        <f>SUM(F169:$F$207)</f>
        <v>1090773.8801434161</v>
      </c>
      <c r="H169" s="133">
        <f>SUM($E$148:E169)</f>
        <v>1490550.6282232443</v>
      </c>
      <c r="I169" s="133">
        <f>$F$9-SUM($E$148:E169)</f>
        <v>5746949.3717767559</v>
      </c>
      <c r="J169" s="133">
        <f t="shared" si="11"/>
        <v>22</v>
      </c>
      <c r="K169" s="65">
        <f>Y!AC207</f>
        <v>5979473</v>
      </c>
      <c r="L169" s="115">
        <v>60</v>
      </c>
      <c r="M169" s="65"/>
      <c r="N169" s="48">
        <f>Y!Z207</f>
        <v>3683.6703929060168</v>
      </c>
      <c r="O169" s="222"/>
    </row>
    <row r="170" spans="1:15" x14ac:dyDescent="0.2">
      <c r="A170" s="69">
        <f t="shared" si="13"/>
        <v>23</v>
      </c>
      <c r="B170" s="66">
        <f t="shared" si="12"/>
        <v>40546</v>
      </c>
      <c r="C170" s="67">
        <f>Y!AB208</f>
        <v>127137.00000000015</v>
      </c>
      <c r="D170" s="65">
        <f>Y!Y208</f>
        <v>74501.328370033763</v>
      </c>
      <c r="E170" s="65">
        <f>Y!Y208+Y!Z208</f>
        <v>78234.268097776105</v>
      </c>
      <c r="F170" s="68">
        <f>Y!AA208</f>
        <v>48902.731902224041</v>
      </c>
      <c r="G170" s="133">
        <f>SUM(F170:$F$207)</f>
        <v>1040843.6282232573</v>
      </c>
      <c r="H170" s="133">
        <f>SUM($E$148:E170)</f>
        <v>1568784.8963210206</v>
      </c>
      <c r="I170" s="133">
        <f>$F$9-SUM($E$148:E170)</f>
        <v>5668715.103678979</v>
      </c>
      <c r="J170" s="133">
        <f t="shared" si="11"/>
        <v>23</v>
      </c>
      <c r="K170" s="65">
        <f>Y!AC208</f>
        <v>5893506</v>
      </c>
      <c r="L170" s="115">
        <v>60</v>
      </c>
      <c r="M170" s="65"/>
      <c r="N170" s="48">
        <f>Y!Z208</f>
        <v>3732.9397277423486</v>
      </c>
      <c r="O170" s="222"/>
    </row>
    <row r="171" spans="1:15" x14ac:dyDescent="0.2">
      <c r="A171" s="69">
        <f t="shared" si="13"/>
        <v>24</v>
      </c>
      <c r="B171" s="66">
        <f t="shared" si="12"/>
        <v>40577</v>
      </c>
      <c r="C171" s="67">
        <f>Y!AB209</f>
        <v>127137.00000000015</v>
      </c>
      <c r="D171" s="65">
        <f>Y!Y209</f>
        <v>75492.59502619924</v>
      </c>
      <c r="E171" s="65">
        <f>Y!Y209+Y!Z209</f>
        <v>79275.463069385936</v>
      </c>
      <c r="F171" s="68">
        <f>Y!AA209</f>
        <v>47861.536930614224</v>
      </c>
      <c r="G171" s="133">
        <f>SUM(F171:$F$207)</f>
        <v>991940.89632103313</v>
      </c>
      <c r="H171" s="133">
        <f>SUM($E$148:E171)</f>
        <v>1648060.3593904064</v>
      </c>
      <c r="I171" s="133">
        <f>$F$9-SUM($E$148:E171)</f>
        <v>5589439.6406095941</v>
      </c>
      <c r="J171" s="133">
        <f t="shared" si="11"/>
        <v>24</v>
      </c>
      <c r="K171" s="65">
        <f>Y!AC209</f>
        <v>5849242</v>
      </c>
      <c r="L171" s="115">
        <v>60</v>
      </c>
      <c r="M171" s="65"/>
      <c r="N171" s="48">
        <f>Y!Z209</f>
        <v>3782.8680431866887</v>
      </c>
      <c r="O171" s="222"/>
    </row>
    <row r="172" spans="1:15" x14ac:dyDescent="0.2">
      <c r="A172" s="69">
        <f t="shared" si="13"/>
        <v>25</v>
      </c>
      <c r="B172" s="66">
        <f t="shared" si="12"/>
        <v>40605</v>
      </c>
      <c r="C172" s="67">
        <f>Y!AB210</f>
        <v>127137.00000000015</v>
      </c>
      <c r="D172" s="65">
        <f>Y!Y210</f>
        <v>76497.050837580115</v>
      </c>
      <c r="E172" s="65">
        <f>Y!Y210+Y!Z210</f>
        <v>79762.609685959615</v>
      </c>
      <c r="F172" s="68">
        <f>Y!AA210</f>
        <v>47374.390314040524</v>
      </c>
      <c r="G172" s="133">
        <f>SUM(F172:$F$207)</f>
        <v>944079.35939041886</v>
      </c>
      <c r="H172" s="133">
        <f>SUM($E$148:E172)</f>
        <v>1727822.9690763659</v>
      </c>
      <c r="I172" s="133">
        <f>$F$9-SUM($E$148:E172)</f>
        <v>5509677.0309236338</v>
      </c>
      <c r="J172" s="133">
        <f t="shared" si="11"/>
        <v>25</v>
      </c>
      <c r="K172" s="65">
        <f>Y!AC210</f>
        <v>5762322</v>
      </c>
      <c r="L172" s="115">
        <v>60</v>
      </c>
      <c r="M172" s="65"/>
      <c r="N172" s="48">
        <f>Y!Z210</f>
        <v>3265.5588483795073</v>
      </c>
      <c r="O172" s="222"/>
    </row>
    <row r="173" spans="1:15" x14ac:dyDescent="0.2">
      <c r="A173" s="69">
        <f t="shared" si="13"/>
        <v>26</v>
      </c>
      <c r="B173" s="66">
        <f t="shared" si="12"/>
        <v>40636</v>
      </c>
      <c r="C173" s="67">
        <f>Y!AB211</f>
        <v>127137.0000000002</v>
      </c>
      <c r="D173" s="65">
        <f>Y!Y211</f>
        <v>77514.871290574782</v>
      </c>
      <c r="E173" s="65">
        <f>Y!Y211+Y!Z211</f>
        <v>80824.107204263506</v>
      </c>
      <c r="F173" s="68">
        <f>Y!AA211</f>
        <v>46312.892795736698</v>
      </c>
      <c r="G173" s="133">
        <f>SUM(F173:$F$207)</f>
        <v>896704.96907637839</v>
      </c>
      <c r="H173" s="133">
        <f>SUM($E$148:E173)</f>
        <v>1808647.0762806295</v>
      </c>
      <c r="I173" s="133">
        <f>$F$9-SUM($E$148:E173)</f>
        <v>5428852.9237193707</v>
      </c>
      <c r="J173" s="133">
        <f t="shared" si="11"/>
        <v>26</v>
      </c>
      <c r="K173" s="65">
        <f>Y!AC211</f>
        <v>5674638</v>
      </c>
      <c r="L173" s="115">
        <v>60</v>
      </c>
      <c r="M173" s="65"/>
      <c r="N173" s="48">
        <f>Y!Z211</f>
        <v>3309.2359136887171</v>
      </c>
      <c r="O173" s="222"/>
    </row>
    <row r="174" spans="1:15" x14ac:dyDescent="0.2">
      <c r="A174" s="69">
        <f t="shared" si="13"/>
        <v>27</v>
      </c>
      <c r="B174" s="66">
        <f t="shared" si="12"/>
        <v>40666</v>
      </c>
      <c r="C174" s="67">
        <f>Y!AB212</f>
        <v>127137</v>
      </c>
      <c r="D174" s="65">
        <f>Y!Y212</f>
        <v>78546.234206490219</v>
      </c>
      <c r="E174" s="65">
        <f>Y!Y212+Y!Z212</f>
        <v>81899.731369121815</v>
      </c>
      <c r="F174" s="68">
        <f>Y!AA212</f>
        <v>45237.268630878178</v>
      </c>
      <c r="G174" s="133">
        <f>SUM(F174:$F$207)</f>
        <v>850392.07628064172</v>
      </c>
      <c r="H174" s="133">
        <f>SUM($E$148:E174)</f>
        <v>1890546.8076497512</v>
      </c>
      <c r="I174" s="133">
        <f>$F$9-SUM($E$148:E174)</f>
        <v>5346953.1923502488</v>
      </c>
      <c r="J174" s="133">
        <f t="shared" si="11"/>
        <v>27</v>
      </c>
      <c r="K174" s="65">
        <f>Y!AC212</f>
        <v>5586184</v>
      </c>
      <c r="L174" s="115">
        <v>60</v>
      </c>
      <c r="M174" s="65"/>
      <c r="N174" s="48">
        <f>Y!Z212</f>
        <v>3353.4971626316037</v>
      </c>
      <c r="O174" s="222"/>
    </row>
    <row r="175" spans="1:15" x14ac:dyDescent="0.2">
      <c r="A175" s="69">
        <f t="shared" si="13"/>
        <v>28</v>
      </c>
      <c r="B175" s="66">
        <f t="shared" si="12"/>
        <v>40697</v>
      </c>
      <c r="C175" s="67">
        <f>Y!AB213</f>
        <v>127137.00000000017</v>
      </c>
      <c r="D175" s="65">
        <f>Y!Y213</f>
        <v>79591.319772609975</v>
      </c>
      <c r="E175" s="65">
        <f>Y!Y213+Y!Z213</f>
        <v>82989.670181312831</v>
      </c>
      <c r="F175" s="68">
        <f>Y!AA213</f>
        <v>44147.329818687344</v>
      </c>
      <c r="G175" s="133">
        <f>SUM(F175:$F$207)</f>
        <v>805154.80764976353</v>
      </c>
      <c r="H175" s="133">
        <f>SUM($E$148:E175)</f>
        <v>1973536.477831064</v>
      </c>
      <c r="I175" s="133">
        <f>$F$9-SUM($E$148:E175)</f>
        <v>5263963.5221689362</v>
      </c>
      <c r="J175" s="133">
        <f t="shared" si="11"/>
        <v>28</v>
      </c>
      <c r="K175" s="65">
        <f>Y!AC213</f>
        <v>5496953</v>
      </c>
      <c r="L175" s="115">
        <v>60</v>
      </c>
      <c r="M175" s="65"/>
      <c r="N175" s="48">
        <f>Y!Z213</f>
        <v>3398.3504087028487</v>
      </c>
      <c r="O175" s="222"/>
    </row>
    <row r="176" spans="1:15" x14ac:dyDescent="0.2">
      <c r="A176" s="69">
        <f t="shared" si="13"/>
        <v>29</v>
      </c>
      <c r="B176" s="66">
        <f t="shared" si="12"/>
        <v>40727</v>
      </c>
      <c r="C176" s="67">
        <f>Y!AB214</f>
        <v>127136.99999999977</v>
      </c>
      <c r="D176" s="65">
        <f>Y!Y214</f>
        <v>80650.310573671944</v>
      </c>
      <c r="E176" s="65">
        <f>Y!Y214+Y!Z214</f>
        <v>84094.114143575105</v>
      </c>
      <c r="F176" s="68">
        <f>Y!AA214</f>
        <v>43042.885856424662</v>
      </c>
      <c r="G176" s="133">
        <f>SUM(F176:$F$207)</f>
        <v>761007.47783107625</v>
      </c>
      <c r="H176" s="133">
        <f>SUM($E$148:E176)</f>
        <v>2057630.5919746391</v>
      </c>
      <c r="I176" s="133">
        <f>$F$9-SUM($E$148:E176)</f>
        <v>5179869.4080253607</v>
      </c>
      <c r="J176" s="133">
        <f t="shared" si="11"/>
        <v>29</v>
      </c>
      <c r="K176" s="65">
        <f>Y!AC214</f>
        <v>5406938</v>
      </c>
      <c r="L176" s="115">
        <v>60</v>
      </c>
      <c r="M176" s="65"/>
      <c r="N176" s="48">
        <f>Y!Z214</f>
        <v>3443.8035699031607</v>
      </c>
      <c r="O176" s="222"/>
    </row>
    <row r="177" spans="1:15" x14ac:dyDescent="0.2">
      <c r="A177" s="69">
        <f t="shared" si="13"/>
        <v>30</v>
      </c>
      <c r="B177" s="66">
        <f t="shared" si="12"/>
        <v>40758</v>
      </c>
      <c r="C177" s="67">
        <f>Y!AB215</f>
        <v>127136.99999999984</v>
      </c>
      <c r="D177" s="65">
        <f>Y!Y215</f>
        <v>81723.391623770818</v>
      </c>
      <c r="E177" s="65">
        <f>Y!Y215+Y!Z215</f>
        <v>85213.256293907834</v>
      </c>
      <c r="F177" s="68">
        <f>Y!AA215</f>
        <v>41923.743706092006</v>
      </c>
      <c r="G177" s="133">
        <f>SUM(F177:$F$207)</f>
        <v>717964.59197465167</v>
      </c>
      <c r="H177" s="133">
        <f>SUM($E$148:E177)</f>
        <v>2142843.8482685471</v>
      </c>
      <c r="I177" s="133">
        <f>$F$9-SUM($E$148:E177)</f>
        <v>5094656.1517314529</v>
      </c>
      <c r="J177" s="133">
        <f t="shared" si="11"/>
        <v>30</v>
      </c>
      <c r="K177" s="65">
        <f>Y!AC215</f>
        <v>5316132</v>
      </c>
      <c r="L177" s="115">
        <v>60</v>
      </c>
      <c r="M177" s="65"/>
      <c r="N177" s="48">
        <f>Y!Z215</f>
        <v>3489.8646701370162</v>
      </c>
      <c r="O177" s="222"/>
    </row>
    <row r="178" spans="1:15" x14ac:dyDescent="0.2">
      <c r="A178" s="69">
        <f t="shared" si="13"/>
        <v>31</v>
      </c>
      <c r="B178" s="66">
        <f t="shared" si="12"/>
        <v>40789</v>
      </c>
      <c r="C178" s="67">
        <f>Y!AB216</f>
        <v>127137.00000000009</v>
      </c>
      <c r="D178" s="65">
        <f>Y!Y216</f>
        <v>82810.750398678239</v>
      </c>
      <c r="E178" s="65">
        <f>Y!Y216+Y!Z216</f>
        <v>86347.292239307382</v>
      </c>
      <c r="F178" s="68">
        <f>Y!AA216</f>
        <v>40789.707760692698</v>
      </c>
      <c r="G178" s="133">
        <f>SUM(F178:$F$207)</f>
        <v>676040.84826855967</v>
      </c>
      <c r="H178" s="133">
        <f>SUM($E$148:E178)</f>
        <v>2229191.1405078545</v>
      </c>
      <c r="I178" s="133">
        <f>$F$9-SUM($E$148:E178)</f>
        <v>5008308.8594921455</v>
      </c>
      <c r="J178" s="133">
        <f t="shared" si="11"/>
        <v>31</v>
      </c>
      <c r="K178" s="65">
        <f>Y!AC216</f>
        <v>5224528</v>
      </c>
      <c r="L178" s="115">
        <v>60</v>
      </c>
      <c r="M178" s="65"/>
      <c r="N178" s="48">
        <f>Y!Z216</f>
        <v>3536.5418406291428</v>
      </c>
      <c r="O178" s="222"/>
    </row>
    <row r="179" spans="1:15" x14ac:dyDescent="0.2">
      <c r="A179" s="69">
        <f t="shared" si="13"/>
        <v>32</v>
      </c>
      <c r="B179" s="66">
        <f t="shared" si="12"/>
        <v>40819</v>
      </c>
      <c r="C179" s="67">
        <f>Y!AB217</f>
        <v>127136.99999999997</v>
      </c>
      <c r="D179" s="65">
        <f>Y!Y217</f>
        <v>83912.576868597418</v>
      </c>
      <c r="E179" s="65">
        <f>Y!Y217+Y!Z217</f>
        <v>87496.420189957353</v>
      </c>
      <c r="F179" s="68">
        <f>Y!AA217</f>
        <v>39640.579810042618</v>
      </c>
      <c r="G179" s="133">
        <f>SUM(F179:$F$207)</f>
        <v>635251.14050786686</v>
      </c>
      <c r="H179" s="133">
        <f>SUM($E$148:E179)</f>
        <v>2316687.5606978117</v>
      </c>
      <c r="I179" s="133">
        <f>$F$9-SUM($E$148:E179)</f>
        <v>4920812.4393021883</v>
      </c>
      <c r="J179" s="133">
        <f t="shared" si="11"/>
        <v>32</v>
      </c>
      <c r="K179" s="65">
        <f>Y!AC217</f>
        <v>5132119</v>
      </c>
      <c r="L179" s="115">
        <v>60</v>
      </c>
      <c r="M179" s="65"/>
      <c r="N179" s="48">
        <f>Y!Z217</f>
        <v>3583.8433213599383</v>
      </c>
      <c r="O179" s="222"/>
    </row>
    <row r="180" spans="1:15" x14ac:dyDescent="0.2">
      <c r="A180" s="69">
        <f t="shared" si="13"/>
        <v>33</v>
      </c>
      <c r="B180" s="66">
        <f t="shared" si="12"/>
        <v>40850</v>
      </c>
      <c r="C180" s="67">
        <f>Y!AB218</f>
        <v>127136.99999999994</v>
      </c>
      <c r="D180" s="65">
        <f>Y!Y218</f>
        <v>85029.063531353604</v>
      </c>
      <c r="E180" s="65">
        <f>Y!Y218+Y!Z218</f>
        <v>88660.840993873688</v>
      </c>
      <c r="F180" s="68">
        <f>Y!AA218</f>
        <v>38476.159006126254</v>
      </c>
      <c r="G180" s="133">
        <f>SUM(F180:$F$207)</f>
        <v>595610.56069782434</v>
      </c>
      <c r="H180" s="133">
        <f>SUM($E$148:E180)</f>
        <v>2405348.4016916854</v>
      </c>
      <c r="I180" s="133">
        <f>$F$9-SUM($E$148:E180)</f>
        <v>4832151.5983083146</v>
      </c>
      <c r="J180" s="133">
        <f t="shared" si="11"/>
        <v>33</v>
      </c>
      <c r="K180" s="65">
        <f>Y!AC218</f>
        <v>5038898</v>
      </c>
      <c r="L180" s="115">
        <v>60</v>
      </c>
      <c r="M180" s="65"/>
      <c r="N180" s="48">
        <f>Y!Z218</f>
        <v>3631.7774625200909</v>
      </c>
      <c r="O180" s="222"/>
    </row>
    <row r="181" spans="1:15" x14ac:dyDescent="0.2">
      <c r="A181" s="69">
        <f t="shared" si="13"/>
        <v>34</v>
      </c>
      <c r="B181" s="66">
        <f t="shared" si="12"/>
        <v>40880</v>
      </c>
      <c r="C181" s="67">
        <f>Y!AB219</f>
        <v>127137.00000000009</v>
      </c>
      <c r="D181" s="65">
        <f>Y!Y219</f>
        <v>86160.40544602368</v>
      </c>
      <c r="E181" s="65">
        <f>Y!Y219+Y!Z219</f>
        <v>89840.758172008325</v>
      </c>
      <c r="F181" s="68">
        <f>Y!AA219</f>
        <v>37296.241827991777</v>
      </c>
      <c r="G181" s="133">
        <f>SUM(F181:$F$207)</f>
        <v>557134.40169169812</v>
      </c>
      <c r="H181" s="133">
        <f>SUM($E$148:E181)</f>
        <v>2495189.1598636936</v>
      </c>
      <c r="I181" s="133">
        <f>$F$9-SUM($E$148:E181)</f>
        <v>4742310.8401363064</v>
      </c>
      <c r="J181" s="133">
        <f t="shared" si="11"/>
        <v>34</v>
      </c>
      <c r="K181" s="65">
        <f>Y!AC219</f>
        <v>4944857</v>
      </c>
      <c r="L181" s="115">
        <v>60</v>
      </c>
      <c r="M181" s="65"/>
      <c r="N181" s="48">
        <f>Y!Z219</f>
        <v>3680.3527259846378</v>
      </c>
      <c r="O181" s="222"/>
    </row>
    <row r="182" spans="1:15" x14ac:dyDescent="0.2">
      <c r="A182" s="69">
        <f t="shared" si="13"/>
        <v>35</v>
      </c>
      <c r="B182" s="66">
        <f t="shared" si="12"/>
        <v>40911</v>
      </c>
      <c r="C182" s="67">
        <f>Y!AB220</f>
        <v>127136.9999999998</v>
      </c>
      <c r="D182" s="65">
        <f>Y!Y220</f>
        <v>87306.800267014187</v>
      </c>
      <c r="E182" s="65">
        <f>Y!Y220+Y!Z220</f>
        <v>91036.37795382092</v>
      </c>
      <c r="F182" s="68">
        <f>Y!AA220</f>
        <v>36100.622046178869</v>
      </c>
      <c r="G182" s="133">
        <f>SUM(F182:$F$207)</f>
        <v>519838.15986370645</v>
      </c>
      <c r="H182" s="133">
        <f>SUM($E$148:E182)</f>
        <v>2586225.5378175145</v>
      </c>
      <c r="I182" s="133">
        <f>$F$9-SUM($E$148:E182)</f>
        <v>4651274.4621824855</v>
      </c>
      <c r="J182" s="133">
        <f t="shared" si="11"/>
        <v>35</v>
      </c>
      <c r="K182" s="65">
        <f>Y!AC220</f>
        <v>4849990</v>
      </c>
      <c r="L182" s="115">
        <v>60</v>
      </c>
      <c r="M182" s="65"/>
      <c r="N182" s="48">
        <f>Y!Z220</f>
        <v>3729.5776868067405</v>
      </c>
      <c r="O182" s="222"/>
    </row>
    <row r="183" spans="1:15" x14ac:dyDescent="0.2">
      <c r="A183" s="69">
        <f t="shared" si="13"/>
        <v>36</v>
      </c>
      <c r="B183" s="66">
        <f t="shared" si="12"/>
        <v>40942</v>
      </c>
      <c r="C183" s="67">
        <f>Y!AB221</f>
        <v>127136.99999999985</v>
      </c>
      <c r="D183" s="65">
        <f>Y!Y221</f>
        <v>88468.448278595228</v>
      </c>
      <c r="E183" s="65">
        <f>Y!Y221+Y!Z221</f>
        <v>92247.909313326702</v>
      </c>
      <c r="F183" s="68">
        <f>Y!AA221</f>
        <v>34889.090686673153</v>
      </c>
      <c r="G183" s="133">
        <f>SUM(F183:$F$207)</f>
        <v>483737.53781752754</v>
      </c>
      <c r="H183" s="133">
        <f>SUM($E$148:E183)</f>
        <v>2678473.4471308412</v>
      </c>
      <c r="I183" s="133">
        <f>$F$9-SUM($E$148:E183)</f>
        <v>4559026.5528691588</v>
      </c>
      <c r="J183" s="133">
        <f t="shared" si="11"/>
        <v>36</v>
      </c>
      <c r="K183" s="65">
        <f>Y!AC221</f>
        <v>4792498</v>
      </c>
      <c r="L183" s="115">
        <v>60</v>
      </c>
      <c r="M183" s="65"/>
      <c r="N183" s="48">
        <f>Y!Z221</f>
        <v>3779.4610347314738</v>
      </c>
      <c r="O183" s="222"/>
    </row>
    <row r="184" spans="1:15" x14ac:dyDescent="0.2">
      <c r="A184" s="69">
        <f t="shared" si="13"/>
        <v>37</v>
      </c>
      <c r="B184" s="66">
        <f t="shared" si="12"/>
        <v>40971</v>
      </c>
      <c r="C184" s="67">
        <f>Y!AB222</f>
        <v>127137.00000000013</v>
      </c>
      <c r="D184" s="65">
        <f>Y!Y222</f>
        <v>89645.552429889329</v>
      </c>
      <c r="E184" s="65">
        <f>Y!Y222+Y!Z222</f>
        <v>92964.50273159158</v>
      </c>
      <c r="F184" s="68">
        <f>Y!AA222</f>
        <v>34172.497268408551</v>
      </c>
      <c r="G184" s="133">
        <f>SUM(F184:$F$207)</f>
        <v>448848.44713085436</v>
      </c>
      <c r="H184" s="133">
        <f>SUM($E$148:E184)</f>
        <v>2771437.9498624327</v>
      </c>
      <c r="I184" s="133">
        <f>$F$9-SUM($E$148:E184)</f>
        <v>4466062.0501375673</v>
      </c>
      <c r="J184" s="133">
        <f t="shared" si="11"/>
        <v>37</v>
      </c>
      <c r="K184" s="65">
        <f>Y!AC222</f>
        <v>4696467</v>
      </c>
      <c r="L184" s="115">
        <v>60</v>
      </c>
      <c r="M184" s="65"/>
      <c r="N184" s="48">
        <f>Y!Z222</f>
        <v>3318.9503017022507</v>
      </c>
      <c r="O184" s="222"/>
    </row>
    <row r="185" spans="1:15" x14ac:dyDescent="0.2">
      <c r="A185" s="69">
        <f t="shared" si="13"/>
        <v>38</v>
      </c>
      <c r="B185" s="66">
        <f t="shared" si="12"/>
        <v>41002</v>
      </c>
      <c r="C185" s="67">
        <f>Y!AB223</f>
        <v>127136.99999999994</v>
      </c>
      <c r="D185" s="65">
        <f>Y!Y223</f>
        <v>90838.31837032875</v>
      </c>
      <c r="E185" s="65">
        <f>Y!Y223+Y!Z223</f>
        <v>94201.659851555276</v>
      </c>
      <c r="F185" s="68">
        <f>Y!AA223</f>
        <v>32935.340148444666</v>
      </c>
      <c r="G185" s="133">
        <f>SUM(F185:$F$207)</f>
        <v>414675.94986244582</v>
      </c>
      <c r="H185" s="133">
        <f>SUM($E$148:E185)</f>
        <v>2865639.6097139879</v>
      </c>
      <c r="I185" s="133">
        <f>$F$9-SUM($E$148:E185)</f>
        <v>4371860.3902860116</v>
      </c>
      <c r="J185" s="133">
        <f t="shared" si="11"/>
        <v>38</v>
      </c>
      <c r="K185" s="65">
        <f>Y!AC223</f>
        <v>4599593</v>
      </c>
      <c r="L185" s="115">
        <v>60</v>
      </c>
      <c r="M185" s="65"/>
      <c r="N185" s="48">
        <f>Y!Z223</f>
        <v>3363.3414812265182</v>
      </c>
      <c r="O185" s="222"/>
    </row>
    <row r="186" spans="1:15" x14ac:dyDescent="0.2">
      <c r="A186" s="69">
        <f t="shared" si="13"/>
        <v>39</v>
      </c>
      <c r="B186" s="66">
        <f t="shared" si="12"/>
        <v>41032</v>
      </c>
      <c r="C186" s="67">
        <f>Y!AB224</f>
        <v>127137</v>
      </c>
      <c r="D186" s="65">
        <f>Y!Y224</f>
        <v>92046.954485585913</v>
      </c>
      <c r="E186" s="65">
        <f>Y!Y224+Y!Z224</f>
        <v>95455.28088129517</v>
      </c>
      <c r="F186" s="68">
        <f>Y!AA224</f>
        <v>31681.719118704827</v>
      </c>
      <c r="G186" s="133">
        <f>SUM(F186:$F$207)</f>
        <v>381740.60971400118</v>
      </c>
      <c r="H186" s="133">
        <f>SUM($E$148:E186)</f>
        <v>2961094.8905952829</v>
      </c>
      <c r="I186" s="133">
        <f>$F$9-SUM($E$148:E186)</f>
        <v>4276405.1094047166</v>
      </c>
      <c r="J186" s="133">
        <f t="shared" ref="J186:J249" si="14">A186</f>
        <v>39</v>
      </c>
      <c r="K186" s="65">
        <f>Y!AC224</f>
        <v>4501869</v>
      </c>
      <c r="L186" s="115">
        <v>60</v>
      </c>
      <c r="M186" s="65"/>
      <c r="N186" s="48">
        <f>Y!Z224</f>
        <v>3408.3263957092568</v>
      </c>
      <c r="O186" s="222"/>
    </row>
    <row r="187" spans="1:15" x14ac:dyDescent="0.2">
      <c r="A187" s="69">
        <f t="shared" si="13"/>
        <v>40</v>
      </c>
      <c r="B187" s="66">
        <f t="shared" si="12"/>
        <v>41063</v>
      </c>
      <c r="C187" s="67">
        <f>Y!AB225</f>
        <v>127137.0000000002</v>
      </c>
      <c r="D187" s="65">
        <f>Y!Y225</f>
        <v>93271.671933977865</v>
      </c>
      <c r="E187" s="65">
        <f>Y!Y225+Y!Z225</f>
        <v>96725.584920372625</v>
      </c>
      <c r="F187" s="68">
        <f>Y!AA225</f>
        <v>30411.415079627583</v>
      </c>
      <c r="G187" s="133">
        <f>SUM(F187:$F$207)</f>
        <v>350058.8905952964</v>
      </c>
      <c r="H187" s="133">
        <f>SUM($E$148:E187)</f>
        <v>3057820.4755156557</v>
      </c>
      <c r="I187" s="133">
        <f>$F$9-SUM($E$148:E187)</f>
        <v>4179679.5244843443</v>
      </c>
      <c r="J187" s="133">
        <f t="shared" si="14"/>
        <v>40</v>
      </c>
      <c r="K187" s="65">
        <f>Y!AC225</f>
        <v>4403289</v>
      </c>
      <c r="L187" s="115">
        <v>60</v>
      </c>
      <c r="M187" s="65"/>
      <c r="N187" s="48">
        <f>Y!Z225</f>
        <v>3453.9129863947601</v>
      </c>
      <c r="O187" s="222"/>
    </row>
    <row r="188" spans="1:15" x14ac:dyDescent="0.2">
      <c r="A188" s="69">
        <f t="shared" si="13"/>
        <v>41</v>
      </c>
      <c r="B188" s="66">
        <f t="shared" si="12"/>
        <v>41093</v>
      </c>
      <c r="C188" s="67">
        <f>Y!AB226</f>
        <v>127137.00000000017</v>
      </c>
      <c r="D188" s="65">
        <f>Y!Y226</f>
        <v>94512.684683357831</v>
      </c>
      <c r="E188" s="65">
        <f>Y!Y226+Y!Z226</f>
        <v>98012.793984099815</v>
      </c>
      <c r="F188" s="68">
        <f>Y!AA226</f>
        <v>29124.206015900359</v>
      </c>
      <c r="G188" s="133">
        <f>SUM(F188:$F$207)</f>
        <v>319647.47551566875</v>
      </c>
      <c r="H188" s="133">
        <f>SUM($E$148:E188)</f>
        <v>3155833.2694997555</v>
      </c>
      <c r="I188" s="133">
        <f>$F$9-SUM($E$148:E188)</f>
        <v>4081666.7305002445</v>
      </c>
      <c r="J188" s="133">
        <f t="shared" si="14"/>
        <v>41</v>
      </c>
      <c r="K188" s="65">
        <f>Y!AC226</f>
        <v>4303843</v>
      </c>
      <c r="L188" s="115">
        <v>60</v>
      </c>
      <c r="M188" s="65"/>
      <c r="N188" s="48">
        <f>Y!Z226</f>
        <v>3500.109300741984</v>
      </c>
      <c r="O188" s="222"/>
    </row>
    <row r="189" spans="1:15" x14ac:dyDescent="0.2">
      <c r="A189" s="69">
        <f t="shared" si="13"/>
        <v>42</v>
      </c>
      <c r="B189" s="66">
        <f t="shared" si="12"/>
        <v>41124</v>
      </c>
      <c r="C189" s="67">
        <f>Y!AB227</f>
        <v>127136.99999999991</v>
      </c>
      <c r="D189" s="65">
        <f>Y!Y227</f>
        <v>95770.209548497805</v>
      </c>
      <c r="E189" s="65">
        <f>Y!Y227+Y!Z227</f>
        <v>99317.13304234299</v>
      </c>
      <c r="F189" s="68">
        <f>Y!AA227</f>
        <v>27819.866957656934</v>
      </c>
      <c r="G189" s="133">
        <f>SUM(F189:$F$207)</f>
        <v>290523.26949976839</v>
      </c>
      <c r="H189" s="133">
        <f>SUM($E$148:E189)</f>
        <v>3255150.4025420984</v>
      </c>
      <c r="I189" s="133">
        <f>$F$9-SUM($E$148:E189)</f>
        <v>3982349.5974579016</v>
      </c>
      <c r="J189" s="133">
        <f t="shared" si="14"/>
        <v>42</v>
      </c>
      <c r="K189" s="65">
        <f>Y!AC227</f>
        <v>4203526</v>
      </c>
      <c r="L189" s="115">
        <v>60</v>
      </c>
      <c r="M189" s="65"/>
      <c r="N189" s="48">
        <f>Y!Z227</f>
        <v>3546.9234938451773</v>
      </c>
      <c r="O189" s="222"/>
    </row>
    <row r="190" spans="1:15" x14ac:dyDescent="0.2">
      <c r="A190" s="69">
        <f t="shared" si="13"/>
        <v>43</v>
      </c>
      <c r="B190" s="66">
        <f t="shared" si="12"/>
        <v>41155</v>
      </c>
      <c r="C190" s="67">
        <f>Y!AB228</f>
        <v>127137.00000000009</v>
      </c>
      <c r="D190" s="65">
        <f>Y!Y228</f>
        <v>97044.466228967998</v>
      </c>
      <c r="E190" s="65">
        <f>Y!Y228+Y!Z228</f>
        <v>100638.83005884151</v>
      </c>
      <c r="F190" s="68">
        <f>Y!AA228</f>
        <v>26498.169941158569</v>
      </c>
      <c r="G190" s="133">
        <f>SUM(F190:$F$207)</f>
        <v>262703.40254211141</v>
      </c>
      <c r="H190" s="133">
        <f>SUM($E$148:E190)</f>
        <v>3355789.2326009399</v>
      </c>
      <c r="I190" s="133">
        <f>$F$9-SUM($E$148:E190)</f>
        <v>3881710.7673990601</v>
      </c>
      <c r="J190" s="133">
        <f t="shared" si="14"/>
        <v>43</v>
      </c>
      <c r="K190" s="65">
        <f>Y!AC228</f>
        <v>4102328</v>
      </c>
      <c r="L190" s="115">
        <v>60</v>
      </c>
      <c r="M190" s="65"/>
      <c r="N190" s="48">
        <f>Y!Z228</f>
        <v>3594.3638298735168</v>
      </c>
      <c r="O190" s="222"/>
    </row>
    <row r="191" spans="1:15" x14ac:dyDescent="0.2">
      <c r="A191" s="69">
        <f t="shared" si="13"/>
        <v>44</v>
      </c>
      <c r="B191" s="66">
        <f t="shared" si="12"/>
        <v>41185</v>
      </c>
      <c r="C191" s="67">
        <f>Y!AB229</f>
        <v>127137.00000000007</v>
      </c>
      <c r="D191" s="65">
        <f>Y!Y229</f>
        <v>98335.677347518271</v>
      </c>
      <c r="E191" s="65">
        <f>Y!Y229+Y!Z229</f>
        <v>101978.11603104827</v>
      </c>
      <c r="F191" s="68">
        <f>Y!AA229</f>
        <v>25158.88396895181</v>
      </c>
      <c r="G191" s="133">
        <f>SUM(F191:$F$207)</f>
        <v>236205.23260095285</v>
      </c>
      <c r="H191" s="133">
        <f>SUM($E$148:E191)</f>
        <v>3457767.3486319883</v>
      </c>
      <c r="I191" s="133">
        <f>$F$9-SUM($E$148:E191)</f>
        <v>3779732.6513680117</v>
      </c>
      <c r="J191" s="133">
        <f t="shared" si="14"/>
        <v>44</v>
      </c>
      <c r="K191" s="65">
        <f>Y!AC229</f>
        <v>4000242</v>
      </c>
      <c r="L191" s="115">
        <v>60</v>
      </c>
      <c r="M191" s="65"/>
      <c r="N191" s="48">
        <f>Y!Z229</f>
        <v>3642.438683529992</v>
      </c>
      <c r="O191" s="222"/>
    </row>
    <row r="192" spans="1:15" x14ac:dyDescent="0.2">
      <c r="A192" s="69">
        <f t="shared" si="13"/>
        <v>45</v>
      </c>
      <c r="B192" s="66">
        <f t="shared" si="12"/>
        <v>41216</v>
      </c>
      <c r="C192" s="67">
        <f>Y!AB230</f>
        <v>127136.99999999988</v>
      </c>
      <c r="D192" s="65">
        <f>Y!Y230</f>
        <v>99644.068488973891</v>
      </c>
      <c r="E192" s="65">
        <f>Y!Y230+Y!Z230</f>
        <v>103335.22503050367</v>
      </c>
      <c r="F192" s="68">
        <f>Y!AA230</f>
        <v>23801.774969496208</v>
      </c>
      <c r="G192" s="133">
        <f>SUM(F192:$F$207)</f>
        <v>211046.34863200103</v>
      </c>
      <c r="H192" s="133">
        <f>SUM($E$148:E192)</f>
        <v>3561102.573662492</v>
      </c>
      <c r="I192" s="133">
        <f>$F$9-SUM($E$148:E192)</f>
        <v>3676397.426337508</v>
      </c>
      <c r="J192" s="133">
        <f t="shared" si="14"/>
        <v>45</v>
      </c>
      <c r="K192" s="65">
        <f>Y!AC230</f>
        <v>3897261</v>
      </c>
      <c r="L192" s="115">
        <v>60</v>
      </c>
      <c r="M192" s="65"/>
      <c r="N192" s="48">
        <f>Y!Z230</f>
        <v>3691.1565415297882</v>
      </c>
      <c r="O192" s="222"/>
    </row>
    <row r="193" spans="1:15" x14ac:dyDescent="0.2">
      <c r="A193" s="69">
        <f t="shared" si="13"/>
        <v>46</v>
      </c>
      <c r="B193" s="66">
        <f t="shared" si="12"/>
        <v>41246</v>
      </c>
      <c r="C193" s="67">
        <f>Y!AB231</f>
        <v>127136.9999999999</v>
      </c>
      <c r="D193" s="65">
        <f>Y!Y231</f>
        <v>100969.86823964678</v>
      </c>
      <c r="E193" s="65">
        <f>Y!Y231+Y!Z231</f>
        <v>104710.39424374525</v>
      </c>
      <c r="F193" s="68">
        <f>Y!AA231</f>
        <v>22426.605756254641</v>
      </c>
      <c r="G193" s="133">
        <f>SUM(F193:$F$207)</f>
        <v>187244.57366250482</v>
      </c>
      <c r="H193" s="133">
        <f>SUM($E$148:E193)</f>
        <v>3665812.9679062371</v>
      </c>
      <c r="I193" s="133">
        <f>$F$9-SUM($E$148:E193)</f>
        <v>3571687.0320937629</v>
      </c>
      <c r="J193" s="133">
        <f t="shared" si="14"/>
        <v>46</v>
      </c>
      <c r="K193" s="65">
        <f>Y!AC231</f>
        <v>3793376</v>
      </c>
      <c r="L193" s="115">
        <v>60</v>
      </c>
      <c r="M193" s="65"/>
      <c r="N193" s="48">
        <f>Y!Z231</f>
        <v>3740.5260040984758</v>
      </c>
      <c r="O193" s="222"/>
    </row>
    <row r="194" spans="1:15" x14ac:dyDescent="0.2">
      <c r="A194" s="69">
        <f t="shared" si="13"/>
        <v>47</v>
      </c>
      <c r="B194" s="66">
        <f t="shared" si="12"/>
        <v>41277</v>
      </c>
      <c r="C194" s="67">
        <f>Y!AB232</f>
        <v>127137.00000000006</v>
      </c>
      <c r="D194" s="65">
        <f>Y!Y232</f>
        <v>102313.30822727061</v>
      </c>
      <c r="E194" s="65">
        <f>Y!Y232+Y!Z232</f>
        <v>106103.86401376082</v>
      </c>
      <c r="F194" s="68">
        <f>Y!AA232</f>
        <v>21033.135986239256</v>
      </c>
      <c r="G194" s="133">
        <f>SUM(F194:$F$207)</f>
        <v>164817.96790625018</v>
      </c>
      <c r="H194" s="133">
        <f>SUM($E$148:E194)</f>
        <v>3771916.8319199979</v>
      </c>
      <c r="I194" s="133">
        <f>$F$9-SUM($E$148:E194)</f>
        <v>3465583.1680800021</v>
      </c>
      <c r="J194" s="133">
        <f t="shared" si="14"/>
        <v>47</v>
      </c>
      <c r="K194" s="65">
        <f>Y!AC232</f>
        <v>3688579</v>
      </c>
      <c r="L194" s="115">
        <v>60</v>
      </c>
      <c r="M194" s="65"/>
      <c r="N194" s="48">
        <f>Y!Z232</f>
        <v>3790.5557864902021</v>
      </c>
      <c r="O194" s="222"/>
    </row>
    <row r="195" spans="1:15" x14ac:dyDescent="0.2">
      <c r="A195" s="69">
        <f t="shared" si="13"/>
        <v>48</v>
      </c>
      <c r="B195" s="66">
        <f t="shared" si="12"/>
        <v>41308</v>
      </c>
      <c r="C195" s="67">
        <f>Y!AB233</f>
        <v>127136.99999999997</v>
      </c>
      <c r="D195" s="65">
        <f>Y!Y233</f>
        <v>103674.62316146796</v>
      </c>
      <c r="E195" s="65">
        <f>Y!Y233+Y!Z233</f>
        <v>107515.87788199418</v>
      </c>
      <c r="F195" s="68">
        <f>Y!AA233</f>
        <v>19621.122118005791</v>
      </c>
      <c r="G195" s="133">
        <f>SUM(F195:$F$207)</f>
        <v>143784.83192001094</v>
      </c>
      <c r="H195" s="133">
        <f>SUM($E$148:E195)</f>
        <v>3879432.7098019919</v>
      </c>
      <c r="I195" s="133">
        <f>$F$9-SUM($E$148:E195)</f>
        <v>3358067.2901980081</v>
      </c>
      <c r="J195" s="133">
        <f t="shared" si="14"/>
        <v>48</v>
      </c>
      <c r="K195" s="65">
        <f>Y!AC233</f>
        <v>3617253</v>
      </c>
      <c r="L195" s="115">
        <v>60</v>
      </c>
      <c r="M195" s="65"/>
      <c r="N195" s="48">
        <f>Y!Z233</f>
        <v>3841.2547205262235</v>
      </c>
      <c r="O195" s="222"/>
    </row>
    <row r="196" spans="1:15" x14ac:dyDescent="0.2">
      <c r="A196" s="69">
        <f t="shared" si="13"/>
        <v>49</v>
      </c>
      <c r="B196" s="66">
        <f t="shared" si="12"/>
        <v>41336</v>
      </c>
      <c r="C196" s="67">
        <f>Y!AB234</f>
        <v>127136.99999999991</v>
      </c>
      <c r="D196" s="65">
        <f>Y!Y234</f>
        <v>105054.05087475711</v>
      </c>
      <c r="E196" s="65">
        <f>Y!Y234+Y!Z234</f>
        <v>108486.71410922021</v>
      </c>
      <c r="F196" s="68">
        <f>Y!AA234</f>
        <v>18650.285890779709</v>
      </c>
      <c r="G196" s="133">
        <f>SUM(F196:$F$207)</f>
        <v>124163.70980200518</v>
      </c>
      <c r="H196" s="133">
        <f>SUM($E$148:E196)</f>
        <v>3987919.423911212</v>
      </c>
      <c r="I196" s="133">
        <f>$F$9-SUM($E$148:E196)</f>
        <v>3249580.576088788</v>
      </c>
      <c r="J196" s="133">
        <f t="shared" si="14"/>
        <v>49</v>
      </c>
      <c r="K196" s="65">
        <f>Y!AC234</f>
        <v>3511068</v>
      </c>
      <c r="L196" s="115">
        <v>60</v>
      </c>
      <c r="M196" s="65"/>
      <c r="N196" s="48">
        <f>Y!Z234</f>
        <v>3432.6632344630925</v>
      </c>
      <c r="O196" s="222"/>
    </row>
    <row r="197" spans="1:15" x14ac:dyDescent="0.2">
      <c r="A197" s="69">
        <f t="shared" si="13"/>
        <v>50</v>
      </c>
      <c r="B197" s="66">
        <f t="shared" si="12"/>
        <v>41367</v>
      </c>
      <c r="C197" s="67">
        <f>Y!AB235</f>
        <v>127137</v>
      </c>
      <c r="D197" s="65">
        <f>Y!Y235</f>
        <v>106451.83236410236</v>
      </c>
      <c r="E197" s="65">
        <f>Y!Y235+Y!Z235</f>
        <v>109930.4076960769</v>
      </c>
      <c r="F197" s="68">
        <f>Y!AA235</f>
        <v>17206.592303923098</v>
      </c>
      <c r="G197" s="133">
        <f>SUM(F197:$F$207)</f>
        <v>105513.42391122546</v>
      </c>
      <c r="H197" s="133">
        <f>SUM($E$148:E197)</f>
        <v>4097849.8316072887</v>
      </c>
      <c r="I197" s="133">
        <f>$F$9-SUM($E$148:E197)</f>
        <v>3139650.1683927113</v>
      </c>
      <c r="J197" s="133">
        <f t="shared" si="14"/>
        <v>50</v>
      </c>
      <c r="K197" s="65">
        <f>Y!AC235</f>
        <v>3403954</v>
      </c>
      <c r="L197" s="115">
        <v>60</v>
      </c>
      <c r="M197" s="65"/>
      <c r="N197" s="48">
        <f>Y!Z235</f>
        <v>3478.5753319745345</v>
      </c>
      <c r="O197" s="222"/>
    </row>
    <row r="198" spans="1:15" x14ac:dyDescent="0.2">
      <c r="A198" s="69">
        <f t="shared" si="13"/>
        <v>51</v>
      </c>
      <c r="B198" s="66">
        <f t="shared" si="12"/>
        <v>41397</v>
      </c>
      <c r="C198" s="67">
        <f>Y!AB236</f>
        <v>127136.99999999996</v>
      </c>
      <c r="D198" s="65">
        <f>Y!Y236</f>
        <v>107868.21183301788</v>
      </c>
      <c r="E198" s="65">
        <f>Y!Y236+Y!Z236</f>
        <v>111393.31333984088</v>
      </c>
      <c r="F198" s="68">
        <f>Y!AA236</f>
        <v>15743.68666015907</v>
      </c>
      <c r="G198" s="133">
        <f>SUM(F198:$F$207)</f>
        <v>88306.83160730236</v>
      </c>
      <c r="H198" s="133">
        <f>SUM($E$148:E198)</f>
        <v>4209243.1449471293</v>
      </c>
      <c r="I198" s="133">
        <f>$F$9-SUM($E$148:E198)</f>
        <v>3028256.8550528707</v>
      </c>
      <c r="J198" s="133">
        <f t="shared" si="14"/>
        <v>51</v>
      </c>
      <c r="K198" s="65">
        <f>Y!AC236</f>
        <v>3295901</v>
      </c>
      <c r="L198" s="115">
        <v>60</v>
      </c>
      <c r="M198" s="65"/>
      <c r="N198" s="48">
        <f>Y!Z236</f>
        <v>3525.1015068230045</v>
      </c>
      <c r="O198" s="222"/>
    </row>
    <row r="199" spans="1:15" x14ac:dyDescent="0.2">
      <c r="A199" s="69">
        <f t="shared" si="13"/>
        <v>52</v>
      </c>
      <c r="B199" s="66">
        <f t="shared" si="12"/>
        <v>41428</v>
      </c>
      <c r="C199" s="67">
        <f>Y!AB237</f>
        <v>127136.99999999993</v>
      </c>
      <c r="D199" s="65">
        <f>Y!Y237</f>
        <v>109303.43673423282</v>
      </c>
      <c r="E199" s="65">
        <f>Y!Y237+Y!Z237</f>
        <v>112875.68670656625</v>
      </c>
      <c r="F199" s="68">
        <f>Y!AA237</f>
        <v>14261.313293433675</v>
      </c>
      <c r="G199" s="133">
        <f>SUM(F199:$F$207)</f>
        <v>72563.144947143286</v>
      </c>
      <c r="H199" s="133">
        <f>SUM($E$148:E199)</f>
        <v>4322118.8316536956</v>
      </c>
      <c r="I199" s="133">
        <f>$F$9-SUM($E$148:E199)</f>
        <v>2915381.1683463044</v>
      </c>
      <c r="J199" s="133">
        <f t="shared" si="14"/>
        <v>52</v>
      </c>
      <c r="K199" s="65">
        <f>Y!AC237</f>
        <v>3186902</v>
      </c>
      <c r="L199" s="115">
        <v>60</v>
      </c>
      <c r="M199" s="65"/>
      <c r="N199" s="48">
        <f>Y!Z237</f>
        <v>3572.2499723334331</v>
      </c>
      <c r="O199" s="222"/>
    </row>
    <row r="200" spans="1:15" x14ac:dyDescent="0.2">
      <c r="A200" s="69">
        <f t="shared" si="13"/>
        <v>53</v>
      </c>
      <c r="B200" s="66">
        <f t="shared" si="12"/>
        <v>41458</v>
      </c>
      <c r="C200" s="67">
        <f>Y!AB238</f>
        <v>127137.00000000003</v>
      </c>
      <c r="D200" s="65">
        <f>Y!Y238</f>
        <v>110757.75781292282</v>
      </c>
      <c r="E200" s="65">
        <f>Y!Y238+Y!Z238</f>
        <v>114377.78686460736</v>
      </c>
      <c r="F200" s="68">
        <f>Y!AA238</f>
        <v>12759.213135392663</v>
      </c>
      <c r="G200" s="133">
        <f>SUM(F200:$F$207)</f>
        <v>58301.831653709625</v>
      </c>
      <c r="H200" s="133">
        <f>SUM($E$148:E200)</f>
        <v>4436496.6185183031</v>
      </c>
      <c r="I200" s="133">
        <f>$F$9-SUM($E$148:E200)</f>
        <v>2801003.3814816969</v>
      </c>
      <c r="J200" s="133">
        <f t="shared" si="14"/>
        <v>53</v>
      </c>
      <c r="K200" s="65">
        <f>Y!AC238</f>
        <v>3076948</v>
      </c>
      <c r="L200" s="115">
        <v>60</v>
      </c>
      <c r="M200" s="65"/>
      <c r="N200" s="48">
        <f>Y!Z238</f>
        <v>3620.029051684538</v>
      </c>
      <c r="O200" s="222"/>
    </row>
    <row r="201" spans="1:15" x14ac:dyDescent="0.2">
      <c r="A201" s="69">
        <f t="shared" si="13"/>
        <v>54</v>
      </c>
      <c r="B201" s="66">
        <f t="shared" si="12"/>
        <v>41489</v>
      </c>
      <c r="C201" s="67">
        <f>Y!AB239</f>
        <v>127137</v>
      </c>
      <c r="D201" s="65">
        <f>Y!Y239</f>
        <v>112231.42915051687</v>
      </c>
      <c r="E201" s="65">
        <f>Y!Y239+Y!Z239</f>
        <v>115899.87632989496</v>
      </c>
      <c r="F201" s="68">
        <f>Y!AA239</f>
        <v>11237.123670105044</v>
      </c>
      <c r="G201" s="133">
        <f>SUM(F201:$F$207)</f>
        <v>45542.618518316965</v>
      </c>
      <c r="H201" s="133">
        <f>SUM($E$148:E201)</f>
        <v>4552396.4948481983</v>
      </c>
      <c r="I201" s="133">
        <f>$F$9-SUM($E$148:E201)</f>
        <v>2685103.5051518017</v>
      </c>
      <c r="J201" s="133">
        <f t="shared" si="14"/>
        <v>54</v>
      </c>
      <c r="K201" s="65">
        <f>Y!AC239</f>
        <v>2966030</v>
      </c>
      <c r="L201" s="115">
        <v>60</v>
      </c>
      <c r="M201" s="65"/>
      <c r="N201" s="48">
        <f>Y!Z239</f>
        <v>3668.4471793780976</v>
      </c>
      <c r="O201" s="222"/>
    </row>
    <row r="202" spans="1:15" x14ac:dyDescent="0.2">
      <c r="A202" s="69">
        <f t="shared" si="13"/>
        <v>55</v>
      </c>
      <c r="B202" s="66">
        <f t="shared" si="12"/>
        <v>41520</v>
      </c>
      <c r="C202" s="67">
        <f>Y!AB240</f>
        <v>127137.00000000003</v>
      </c>
      <c r="D202" s="65">
        <f>Y!Y240</f>
        <v>113724.70820908807</v>
      </c>
      <c r="E202" s="65">
        <f>Y!Y240+Y!Z240</f>
        <v>117442.22111181598</v>
      </c>
      <c r="F202" s="68">
        <f>Y!AA240</f>
        <v>9694.7788881840661</v>
      </c>
      <c r="G202" s="133">
        <f>SUM(F202:$F$207)</f>
        <v>34305.494848211922</v>
      </c>
      <c r="H202" s="133">
        <f>SUM($E$148:E202)</f>
        <v>4669838.7159600146</v>
      </c>
      <c r="I202" s="133">
        <f>$F$9-SUM($E$148:E202)</f>
        <v>2567661.2840399854</v>
      </c>
      <c r="J202" s="133">
        <f t="shared" si="14"/>
        <v>55</v>
      </c>
      <c r="K202" s="65">
        <f>Y!AC240</f>
        <v>2854141</v>
      </c>
      <c r="L202" s="115">
        <v>60</v>
      </c>
      <c r="M202" s="65"/>
      <c r="N202" s="48">
        <f>Y!Z240</f>
        <v>3717.5129027278963</v>
      </c>
      <c r="O202" s="222"/>
    </row>
    <row r="203" spans="1:15" x14ac:dyDescent="0.2">
      <c r="A203" s="69">
        <f t="shared" si="13"/>
        <v>56</v>
      </c>
      <c r="B203" s="66">
        <f t="shared" si="12"/>
        <v>41550</v>
      </c>
      <c r="C203" s="67">
        <f>Y!AB241</f>
        <v>127136.99999999999</v>
      </c>
      <c r="D203" s="65">
        <f>Y!Y241</f>
        <v>115237.85587633366</v>
      </c>
      <c r="E203" s="65">
        <f>Y!Y241+Y!Z241</f>
        <v>119005.09075970229</v>
      </c>
      <c r="F203" s="68">
        <f>Y!AA241</f>
        <v>8131.9092402977039</v>
      </c>
      <c r="G203" s="133">
        <f>SUM(F203:$F$207)</f>
        <v>24610.715960027854</v>
      </c>
      <c r="H203" s="133">
        <f>SUM($E$148:E203)</f>
        <v>4788843.8067197166</v>
      </c>
      <c r="I203" s="133">
        <f>$F$9-SUM($E$148:E203)</f>
        <v>2448656.1932802834</v>
      </c>
      <c r="J203" s="133">
        <f t="shared" si="14"/>
        <v>56</v>
      </c>
      <c r="K203" s="65">
        <f>Y!AC241</f>
        <v>2741271</v>
      </c>
      <c r="L203" s="115">
        <v>60</v>
      </c>
      <c r="M203" s="65"/>
      <c r="N203" s="48">
        <f>Y!Z241</f>
        <v>3767.2348833686228</v>
      </c>
      <c r="O203" s="222"/>
    </row>
    <row r="204" spans="1:15" x14ac:dyDescent="0.2">
      <c r="A204" s="69">
        <f t="shared" si="13"/>
        <v>57</v>
      </c>
      <c r="B204" s="66">
        <f t="shared" si="12"/>
        <v>41581</v>
      </c>
      <c r="C204" s="67">
        <f>Y!AB242</f>
        <v>127136.99999999997</v>
      </c>
      <c r="D204" s="65">
        <f>Y!Y242</f>
        <v>116771.13651115465</v>
      </c>
      <c r="E204" s="65">
        <f>Y!Y242+Y!Z242</f>
        <v>120588.75840993953</v>
      </c>
      <c r="F204" s="68">
        <f>Y!AA242</f>
        <v>6548.2415900604392</v>
      </c>
      <c r="G204" s="133">
        <f>SUM(F204:$F$207)</f>
        <v>16478.806719730146</v>
      </c>
      <c r="H204" s="133">
        <f>SUM($E$148:E204)</f>
        <v>4909432.5651296563</v>
      </c>
      <c r="I204" s="133">
        <f>$F$9-SUM($E$148:E204)</f>
        <v>2328067.4348703437</v>
      </c>
      <c r="J204" s="133">
        <f t="shared" si="14"/>
        <v>57</v>
      </c>
      <c r="K204" s="65">
        <f>Y!AC242</f>
        <v>2627412</v>
      </c>
      <c r="L204" s="115">
        <v>60</v>
      </c>
      <c r="M204" s="65"/>
      <c r="N204" s="48">
        <f>Y!Z242</f>
        <v>3817.6218987848897</v>
      </c>
      <c r="O204" s="222"/>
    </row>
    <row r="205" spans="1:15" x14ac:dyDescent="0.2">
      <c r="A205" s="69">
        <f t="shared" si="13"/>
        <v>58</v>
      </c>
      <c r="B205" s="66">
        <f t="shared" si="12"/>
        <v>41611</v>
      </c>
      <c r="C205" s="67">
        <f>Y!AB243</f>
        <v>127136.99999999997</v>
      </c>
      <c r="D205" s="65">
        <f>Y!Y243</f>
        <v>118324.81798984105</v>
      </c>
      <c r="E205" s="65">
        <f>Y!Y243+Y!Z243</f>
        <v>122193.50083370179</v>
      </c>
      <c r="F205" s="68">
        <f>Y!AA243</f>
        <v>4943.4991662981765</v>
      </c>
      <c r="G205" s="133">
        <f>SUM(F205:$F$207)</f>
        <v>9930.5651296697088</v>
      </c>
      <c r="H205" s="133">
        <f>SUM($E$148:E205)</f>
        <v>5031626.0659633577</v>
      </c>
      <c r="I205" s="133">
        <f>$F$9-SUM($E$148:E205)</f>
        <v>2205873.9340366423</v>
      </c>
      <c r="J205" s="133">
        <f t="shared" si="14"/>
        <v>58</v>
      </c>
      <c r="K205" s="65">
        <f>Y!AC243</f>
        <v>2512555</v>
      </c>
      <c r="L205" s="115">
        <v>60</v>
      </c>
      <c r="M205" s="65"/>
      <c r="N205" s="48">
        <f>Y!Z243</f>
        <v>3868.6828438607508</v>
      </c>
      <c r="O205" s="222"/>
    </row>
    <row r="206" spans="1:15" x14ac:dyDescent="0.2">
      <c r="A206" s="69">
        <f t="shared" si="13"/>
        <v>59</v>
      </c>
      <c r="B206" s="66">
        <f t="shared" si="12"/>
        <v>41642</v>
      </c>
      <c r="C206" s="67">
        <f>Y!AB244</f>
        <v>127137</v>
      </c>
      <c r="D206" s="65">
        <f>Y!Y244</f>
        <v>119899.17175287218</v>
      </c>
      <c r="E206" s="65">
        <f>Y!Y244+Y!Z244</f>
        <v>123819.5984853221</v>
      </c>
      <c r="F206" s="68">
        <f>Y!AA244</f>
        <v>3317.401514677897</v>
      </c>
      <c r="G206" s="133">
        <f>SUM(F206:$F$207)</f>
        <v>4987.0659633715313</v>
      </c>
      <c r="H206" s="133">
        <f>SUM($E$148:E206)</f>
        <v>5155445.6644486794</v>
      </c>
      <c r="I206" s="133">
        <f>$F$9-SUM($E$148:E206)</f>
        <v>2082054.3355513206</v>
      </c>
      <c r="J206" s="133">
        <f t="shared" si="14"/>
        <v>59</v>
      </c>
      <c r="K206" s="65">
        <f>Y!AC244</f>
        <v>2396692</v>
      </c>
      <c r="L206" s="115">
        <v>60</v>
      </c>
      <c r="M206" s="65"/>
      <c r="N206" s="48">
        <f>Y!Z244</f>
        <v>3920.426732449921</v>
      </c>
      <c r="O206" s="222"/>
    </row>
    <row r="207" spans="1:15" x14ac:dyDescent="0.2">
      <c r="A207" s="69">
        <f t="shared" si="13"/>
        <v>60</v>
      </c>
      <c r="B207" s="66">
        <f t="shared" si="12"/>
        <v>41673</v>
      </c>
      <c r="C207" s="67">
        <f>Y!AB245</f>
        <v>127137</v>
      </c>
      <c r="D207" s="65">
        <f>Y!Y245</f>
        <v>121494.47285233936</v>
      </c>
      <c r="E207" s="65">
        <f>Y!Y245+Y!Z245</f>
        <v>125467.33555130636</v>
      </c>
      <c r="F207" s="68">
        <f>Y!AA245</f>
        <v>1669.6644486936341</v>
      </c>
      <c r="G207" s="133">
        <f>SUM(F207:$F$207)</f>
        <v>1669.6644486936341</v>
      </c>
      <c r="H207" s="133">
        <f>SUM($E$148:E207)</f>
        <v>5280912.999999986</v>
      </c>
      <c r="I207" s="133">
        <f>$F$9-SUM($E$148:E207)</f>
        <v>1956587.000000014</v>
      </c>
      <c r="J207" s="133">
        <f t="shared" si="14"/>
        <v>60</v>
      </c>
      <c r="K207" s="65">
        <f>Y!AC245</f>
        <v>2171250.0000000182</v>
      </c>
      <c r="L207" s="115">
        <v>60</v>
      </c>
      <c r="M207" s="65"/>
      <c r="N207" s="48">
        <f>Y!Z245</f>
        <v>3972.8626989670024</v>
      </c>
      <c r="O207" s="222"/>
    </row>
    <row r="208" spans="1:15" x14ac:dyDescent="0.2">
      <c r="A208" s="220" t="s">
        <v>5</v>
      </c>
      <c r="B208" s="221"/>
      <c r="C208" s="67">
        <f>SUM(C148:C207)</f>
        <v>7628220</v>
      </c>
      <c r="D208" s="65">
        <f>SUM(D148:D207)</f>
        <v>5066249.999999987</v>
      </c>
      <c r="E208" s="65">
        <f>SUM(E148:E207)</f>
        <v>5280912.999999986</v>
      </c>
      <c r="F208" s="68">
        <f>SUM(F148:F207)</f>
        <v>2347307.0000000144</v>
      </c>
      <c r="G208" s="136"/>
      <c r="H208" s="136"/>
      <c r="I208" s="136"/>
      <c r="J208" s="133"/>
      <c r="K208" s="65"/>
      <c r="L208" s="115"/>
      <c r="M208" s="65"/>
      <c r="N208" s="48">
        <f>SUM(N148:N207)</f>
        <v>214662.99999999997</v>
      </c>
      <c r="O208" s="222"/>
    </row>
    <row r="209" spans="1:15" x14ac:dyDescent="0.2">
      <c r="A209" s="92"/>
      <c r="B209" s="92"/>
      <c r="C209" s="92"/>
      <c r="D209" s="94"/>
      <c r="E209" s="94"/>
      <c r="F209" s="94"/>
      <c r="G209" s="138"/>
      <c r="H209" s="138"/>
      <c r="I209" s="138"/>
      <c r="J209" s="133"/>
      <c r="K209" s="69"/>
      <c r="L209" s="116"/>
      <c r="M209" s="69"/>
      <c r="N209" s="121"/>
    </row>
    <row r="210" spans="1:15" x14ac:dyDescent="0.2">
      <c r="A210" s="17" t="s">
        <v>69</v>
      </c>
      <c r="B210" s="19" t="s">
        <v>96</v>
      </c>
      <c r="C210" s="17" t="s">
        <v>43</v>
      </c>
      <c r="D210" s="74" t="s">
        <v>281</v>
      </c>
      <c r="E210" s="74" t="s">
        <v>163</v>
      </c>
      <c r="F210" s="113" t="s">
        <v>2</v>
      </c>
      <c r="G210" s="132" t="s">
        <v>216</v>
      </c>
      <c r="H210" s="132" t="s">
        <v>267</v>
      </c>
      <c r="I210" s="132" t="s">
        <v>217</v>
      </c>
      <c r="J210" s="133"/>
      <c r="K210" s="19" t="s">
        <v>97</v>
      </c>
      <c r="L210" s="114" t="s">
        <v>91</v>
      </c>
      <c r="M210" s="19" t="s">
        <v>92</v>
      </c>
      <c r="N210" s="122" t="s">
        <v>61</v>
      </c>
      <c r="O210" s="222" t="s">
        <v>88</v>
      </c>
    </row>
    <row r="211" spans="1:15" x14ac:dyDescent="0.2">
      <c r="A211" s="69">
        <v>1</v>
      </c>
      <c r="B211" s="66">
        <f>DATE(YEAR($F$11),MONTH($F$11)+1,DAY($F$11))</f>
        <v>39875</v>
      </c>
      <c r="C211" s="67">
        <f>Y!AB257</f>
        <v>113714.00000000035</v>
      </c>
      <c r="D211" s="65">
        <f>Y!Y257</f>
        <v>42384.973767482676</v>
      </c>
      <c r="E211" s="65">
        <f>Y!Y257+Y!Z257</f>
        <v>45579.259674525129</v>
      </c>
      <c r="F211" s="68">
        <f>Y!AA257</f>
        <v>68134.740325475213</v>
      </c>
      <c r="G211" s="133">
        <f>SUM(F211:F$282)</f>
        <v>2875544.9999999893</v>
      </c>
      <c r="H211" s="133">
        <f>SUM($E$211:E211)</f>
        <v>45579.259674525129</v>
      </c>
      <c r="I211" s="133">
        <f>$F$9-SUM($E$211:E211)</f>
        <v>7191920.7403254751</v>
      </c>
      <c r="J211" s="133">
        <f t="shared" si="14"/>
        <v>1</v>
      </c>
      <c r="K211" s="65">
        <f>Y!AC257</f>
        <v>7595087</v>
      </c>
      <c r="L211" s="115">
        <v>72</v>
      </c>
      <c r="M211" s="65"/>
      <c r="N211" s="48">
        <f>Y!Z257</f>
        <v>3194.2859070424529</v>
      </c>
      <c r="O211" s="222"/>
    </row>
    <row r="212" spans="1:15" x14ac:dyDescent="0.2">
      <c r="A212" s="69">
        <f>A211+1</f>
        <v>2</v>
      </c>
      <c r="B212" s="66">
        <f t="shared" ref="B212:B275" si="15">DATE(YEAR(B211),MONTH(B211)+1,DAY(B211))</f>
        <v>39906</v>
      </c>
      <c r="C212" s="67">
        <f>Y!AB258</f>
        <v>113714.00000000025</v>
      </c>
      <c r="D212" s="65">
        <f>Y!Y258</f>
        <v>42949.153230171651</v>
      </c>
      <c r="E212" s="65">
        <f>Y!Y258+Y!Z258</f>
        <v>46186.013819704356</v>
      </c>
      <c r="F212" s="68">
        <f>Y!AA258</f>
        <v>67527.986180295891</v>
      </c>
      <c r="G212" s="133">
        <f>SUM(F212:F$282)</f>
        <v>2807410.2596745137</v>
      </c>
      <c r="H212" s="133">
        <f>SUM($E$211:E212)</f>
        <v>91765.273494229477</v>
      </c>
      <c r="I212" s="133">
        <f>$F$9-SUM($E$211:E212)</f>
        <v>7145734.7265057703</v>
      </c>
      <c r="J212" s="133">
        <f t="shared" si="14"/>
        <v>2</v>
      </c>
      <c r="K212" s="65">
        <f>Y!AC258</f>
        <v>7537869</v>
      </c>
      <c r="L212" s="115">
        <v>72</v>
      </c>
      <c r="M212" s="65"/>
      <c r="N212" s="48">
        <f>Y!Z258</f>
        <v>3236.8605895327055</v>
      </c>
      <c r="O212" s="222"/>
    </row>
    <row r="213" spans="1:15" x14ac:dyDescent="0.2">
      <c r="A213" s="69">
        <f t="shared" ref="A213:A276" si="16">A212+1</f>
        <v>3</v>
      </c>
      <c r="B213" s="66">
        <f t="shared" si="15"/>
        <v>39936</v>
      </c>
      <c r="C213" s="67">
        <f>Y!AB259</f>
        <v>113714.00000000044</v>
      </c>
      <c r="D213" s="65">
        <f>Y!Y259</f>
        <v>43520.842393536121</v>
      </c>
      <c r="E213" s="65">
        <f>Y!Y259+Y!Z259</f>
        <v>46800.845117453449</v>
      </c>
      <c r="F213" s="68">
        <f>Y!AA259</f>
        <v>66913.15488254698</v>
      </c>
      <c r="G213" s="133">
        <f>SUM(F213:F$282)</f>
        <v>2739882.273494218</v>
      </c>
      <c r="H213" s="133">
        <f>SUM($E$211:E213)</f>
        <v>138566.11861168293</v>
      </c>
      <c r="I213" s="133">
        <f>$F$9-SUM($E$211:E213)</f>
        <v>7098933.8813883169</v>
      </c>
      <c r="J213" s="133">
        <f t="shared" si="14"/>
        <v>3</v>
      </c>
      <c r="K213" s="65">
        <f>Y!AC259</f>
        <v>7480140</v>
      </c>
      <c r="L213" s="115">
        <v>72</v>
      </c>
      <c r="M213" s="65"/>
      <c r="N213" s="48">
        <f>Y!Z259</f>
        <v>3280.0027239173287</v>
      </c>
      <c r="O213" s="222"/>
    </row>
    <row r="214" spans="1:15" x14ac:dyDescent="0.2">
      <c r="A214" s="69">
        <f t="shared" si="16"/>
        <v>4</v>
      </c>
      <c r="B214" s="66">
        <f t="shared" si="15"/>
        <v>39967</v>
      </c>
      <c r="C214" s="67">
        <f>Y!AB260</f>
        <v>113713.9999999998</v>
      </c>
      <c r="D214" s="65">
        <f>Y!Y260</f>
        <v>44100.141217974015</v>
      </c>
      <c r="E214" s="65">
        <f>Y!Y260+Y!Z260</f>
        <v>47423.861091389474</v>
      </c>
      <c r="F214" s="68">
        <f>Y!AA260</f>
        <v>66290.138908610315</v>
      </c>
      <c r="G214" s="133">
        <f>SUM(F214:F$282)</f>
        <v>2672969.118611671</v>
      </c>
      <c r="H214" s="133">
        <f>SUM($E$211:E214)</f>
        <v>185989.9797030724</v>
      </c>
      <c r="I214" s="133">
        <f>$F$9-SUM($E$211:E214)</f>
        <v>7051510.0202969275</v>
      </c>
      <c r="J214" s="133">
        <f t="shared" si="14"/>
        <v>4</v>
      </c>
      <c r="K214" s="65">
        <f>Y!AC260</f>
        <v>7421895</v>
      </c>
      <c r="L214" s="115">
        <v>72</v>
      </c>
      <c r="M214" s="65"/>
      <c r="N214" s="48">
        <f>Y!Z260</f>
        <v>3323.719873415459</v>
      </c>
      <c r="O214" s="222"/>
    </row>
    <row r="215" spans="1:15" x14ac:dyDescent="0.2">
      <c r="A215" s="69">
        <f t="shared" si="16"/>
        <v>5</v>
      </c>
      <c r="B215" s="66">
        <f t="shared" si="15"/>
        <v>39997</v>
      </c>
      <c r="C215" s="67">
        <f>Y!AB261</f>
        <v>113713.99999999977</v>
      </c>
      <c r="D215" s="65">
        <f>Y!Y261</f>
        <v>44687.150994442403</v>
      </c>
      <c r="E215" s="65">
        <f>Y!Y261+Y!Z261</f>
        <v>48055.170696494119</v>
      </c>
      <c r="F215" s="68">
        <f>Y!AA261</f>
        <v>65658.829303505656</v>
      </c>
      <c r="G215" s="133">
        <f>SUM(F215:F$282)</f>
        <v>2606678.9797030608</v>
      </c>
      <c r="H215" s="133">
        <f>SUM($E$211:E215)</f>
        <v>234045.15039956651</v>
      </c>
      <c r="I215" s="133">
        <f>$F$9-SUM($E$211:E215)</f>
        <v>7003454.8496004334</v>
      </c>
      <c r="J215" s="133">
        <f t="shared" si="14"/>
        <v>5</v>
      </c>
      <c r="K215" s="65">
        <f>Y!AC261</f>
        <v>7363130</v>
      </c>
      <c r="L215" s="115">
        <v>72</v>
      </c>
      <c r="M215" s="65"/>
      <c r="N215" s="48">
        <f>Y!Z261</f>
        <v>3368.0197020517153</v>
      </c>
      <c r="O215" s="222"/>
    </row>
    <row r="216" spans="1:15" x14ac:dyDescent="0.2">
      <c r="A216" s="69">
        <f t="shared" si="16"/>
        <v>6</v>
      </c>
      <c r="B216" s="66">
        <f t="shared" si="15"/>
        <v>40028</v>
      </c>
      <c r="C216" s="67">
        <f>Y!AB262</f>
        <v>113713.99999999994</v>
      </c>
      <c r="D216" s="65">
        <f>Y!Y262</f>
        <v>45281.974362163804</v>
      </c>
      <c r="E216" s="65">
        <f>Y!Y262+Y!Z262</f>
        <v>48694.88433816364</v>
      </c>
      <c r="F216" s="68">
        <f>Y!AA262</f>
        <v>65019.115661836309</v>
      </c>
      <c r="G216" s="133">
        <f>SUM(F216:F$282)</f>
        <v>2541020.150399555</v>
      </c>
      <c r="H216" s="133">
        <f>SUM($E$211:E216)</f>
        <v>282740.03473773017</v>
      </c>
      <c r="I216" s="133">
        <f>$F$9-SUM($E$211:E216)</f>
        <v>6954759.9652622696</v>
      </c>
      <c r="J216" s="133">
        <f t="shared" si="14"/>
        <v>6</v>
      </c>
      <c r="K216" s="65">
        <f>Y!AC262</f>
        <v>7303840</v>
      </c>
      <c r="L216" s="115">
        <v>72</v>
      </c>
      <c r="M216" s="65"/>
      <c r="N216" s="48">
        <f>Y!Z262</f>
        <v>3412.9099759998317</v>
      </c>
      <c r="O216" s="222"/>
    </row>
    <row r="217" spans="1:15" x14ac:dyDescent="0.2">
      <c r="A217" s="69">
        <f t="shared" si="16"/>
        <v>7</v>
      </c>
      <c r="B217" s="66">
        <f t="shared" si="15"/>
        <v>40059</v>
      </c>
      <c r="C217" s="67">
        <f>Y!AB263</f>
        <v>113713.99999999981</v>
      </c>
      <c r="D217" s="65">
        <f>Y!Y263</f>
        <v>45884.715326574631</v>
      </c>
      <c r="E217" s="65">
        <f>Y!Y263+Y!Z263</f>
        <v>49343.113891518748</v>
      </c>
      <c r="F217" s="68">
        <f>Y!AA263</f>
        <v>64370.886108481056</v>
      </c>
      <c r="G217" s="133">
        <f>SUM(F217:F$282)</f>
        <v>2476001.0347377188</v>
      </c>
      <c r="H217" s="133">
        <f>SUM($E$211:E217)</f>
        <v>332083.1486292489</v>
      </c>
      <c r="I217" s="133">
        <f>$F$9-SUM($E$211:E217)</f>
        <v>6905416.8513707509</v>
      </c>
      <c r="J217" s="133">
        <f t="shared" si="14"/>
        <v>7</v>
      </c>
      <c r="K217" s="65">
        <f>Y!AC263</f>
        <v>7244019</v>
      </c>
      <c r="L217" s="115">
        <v>72</v>
      </c>
      <c r="M217" s="65"/>
      <c r="N217" s="48">
        <f>Y!Z263</f>
        <v>3458.3985649441202</v>
      </c>
      <c r="O217" s="222"/>
    </row>
    <row r="218" spans="1:15" x14ac:dyDescent="0.2">
      <c r="A218" s="69">
        <f t="shared" si="16"/>
        <v>8</v>
      </c>
      <c r="B218" s="66">
        <f t="shared" si="15"/>
        <v>40089</v>
      </c>
      <c r="C218" s="67">
        <f>Y!AB264</f>
        <v>113714.00000000023</v>
      </c>
      <c r="D218" s="65">
        <f>Y!Y264</f>
        <v>46495.479277512059</v>
      </c>
      <c r="E218" s="65">
        <f>Y!Y264+Y!Z264</f>
        <v>49999.972720971156</v>
      </c>
      <c r="F218" s="68">
        <f>Y!AA264</f>
        <v>63714.027279029084</v>
      </c>
      <c r="G218" s="133">
        <f>SUM(F218:F$282)</f>
        <v>2411630.1486292379</v>
      </c>
      <c r="H218" s="133">
        <f>SUM($E$211:E218)</f>
        <v>382083.12135022006</v>
      </c>
      <c r="I218" s="133">
        <f>$F$9-SUM($E$211:E218)</f>
        <v>6855416.8786497796</v>
      </c>
      <c r="J218" s="133">
        <f t="shared" si="14"/>
        <v>8</v>
      </c>
      <c r="K218" s="65">
        <f>Y!AC264</f>
        <v>7183665</v>
      </c>
      <c r="L218" s="115">
        <v>72</v>
      </c>
      <c r="M218" s="65"/>
      <c r="N218" s="48">
        <f>Y!Z264</f>
        <v>3504.4934434590941</v>
      </c>
      <c r="O218" s="222"/>
    </row>
    <row r="219" spans="1:15" x14ac:dyDescent="0.2">
      <c r="A219" s="69">
        <f t="shared" si="16"/>
        <v>9</v>
      </c>
      <c r="B219" s="66">
        <f t="shared" si="15"/>
        <v>40120</v>
      </c>
      <c r="C219" s="67">
        <f>Y!AB265</f>
        <v>113714.00000000038</v>
      </c>
      <c r="D219" s="65">
        <f>Y!Y265</f>
        <v>47114.37300763838</v>
      </c>
      <c r="E219" s="65">
        <f>Y!Y265+Y!Z265</f>
        <v>50665.575700045883</v>
      </c>
      <c r="F219" s="68">
        <f>Y!AA265</f>
        <v>63048.424299954502</v>
      </c>
      <c r="G219" s="133">
        <f>SUM(F219:F$282)</f>
        <v>2347916.1213502092</v>
      </c>
      <c r="H219" s="133">
        <f>SUM($E$211:E219)</f>
        <v>432748.69705026597</v>
      </c>
      <c r="I219" s="133">
        <f>$F$9-SUM($E$211:E219)</f>
        <v>6804751.302949734</v>
      </c>
      <c r="J219" s="133">
        <f t="shared" si="14"/>
        <v>9</v>
      </c>
      <c r="K219" s="65">
        <f>Y!AC265</f>
        <v>7122770</v>
      </c>
      <c r="L219" s="115">
        <v>72</v>
      </c>
      <c r="M219" s="65"/>
      <c r="N219" s="48">
        <f>Y!Z265</f>
        <v>3551.2026924074999</v>
      </c>
      <c r="O219" s="222"/>
    </row>
    <row r="220" spans="1:15" x14ac:dyDescent="0.2">
      <c r="A220" s="69">
        <f t="shared" si="16"/>
        <v>10</v>
      </c>
      <c r="B220" s="66">
        <f t="shared" si="15"/>
        <v>40150</v>
      </c>
      <c r="C220" s="67">
        <f>Y!AB266</f>
        <v>113713.99999999962</v>
      </c>
      <c r="D220" s="65">
        <f>Y!Y266</f>
        <v>47741.504731115885</v>
      </c>
      <c r="E220" s="65">
        <f>Y!Y266+Y!Z266</f>
        <v>51340.039231472831</v>
      </c>
      <c r="F220" s="68">
        <f>Y!AA266</f>
        <v>62373.960768526798</v>
      </c>
      <c r="G220" s="133">
        <f>SUM(F220:F$282)</f>
        <v>2284867.6970502543</v>
      </c>
      <c r="H220" s="133">
        <f>SUM($E$211:E220)</f>
        <v>484088.73628173879</v>
      </c>
      <c r="I220" s="133">
        <f>$F$9-SUM($E$211:E220)</f>
        <v>6753411.2637182614</v>
      </c>
      <c r="J220" s="133">
        <f t="shared" si="14"/>
        <v>10</v>
      </c>
      <c r="K220" s="65">
        <f>Y!AC266</f>
        <v>7061331</v>
      </c>
      <c r="L220" s="115">
        <v>72</v>
      </c>
      <c r="M220" s="65"/>
      <c r="N220" s="48">
        <f>Y!Z266</f>
        <v>3598.5345003569455</v>
      </c>
      <c r="O220" s="222"/>
    </row>
    <row r="221" spans="1:15" x14ac:dyDescent="0.2">
      <c r="A221" s="69">
        <f t="shared" si="16"/>
        <v>11</v>
      </c>
      <c r="B221" s="66">
        <f t="shared" si="15"/>
        <v>40181</v>
      </c>
      <c r="C221" s="67">
        <f>Y!AB267</f>
        <v>113713.99999999991</v>
      </c>
      <c r="D221" s="65">
        <f>Y!Y267</f>
        <v>48376.984102530405</v>
      </c>
      <c r="E221" s="65">
        <f>Y!Y267+Y!Z267</f>
        <v>52023.481267545867</v>
      </c>
      <c r="F221" s="68">
        <f>Y!AA267</f>
        <v>61690.518732454046</v>
      </c>
      <c r="G221" s="133">
        <f>SUM(F221:F$282)</f>
        <v>2222493.736281727</v>
      </c>
      <c r="H221" s="133">
        <f>SUM($E$211:E221)</f>
        <v>536112.21754928469</v>
      </c>
      <c r="I221" s="133">
        <f>$F$9-SUM($E$211:E221)</f>
        <v>6701387.7824507151</v>
      </c>
      <c r="J221" s="133">
        <f t="shared" si="14"/>
        <v>11</v>
      </c>
      <c r="K221" s="65">
        <f>Y!AC267</f>
        <v>6999343</v>
      </c>
      <c r="L221" s="115">
        <v>72</v>
      </c>
      <c r="M221" s="65"/>
      <c r="N221" s="48">
        <f>Y!Z267</f>
        <v>3646.4971650154621</v>
      </c>
      <c r="O221" s="222"/>
    </row>
    <row r="222" spans="1:15" x14ac:dyDescent="0.2">
      <c r="A222" s="69">
        <f t="shared" si="16"/>
        <v>12</v>
      </c>
      <c r="B222" s="66">
        <f t="shared" si="15"/>
        <v>40212</v>
      </c>
      <c r="C222" s="67">
        <f>Y!AB268</f>
        <v>113713.99999999994</v>
      </c>
      <c r="D222" s="65">
        <f>Y!Y268</f>
        <v>49020.922236058861</v>
      </c>
      <c r="E222" s="65">
        <f>Y!Y268+Y!Z268</f>
        <v>52716.021330745003</v>
      </c>
      <c r="F222" s="68">
        <f>Y!AA268</f>
        <v>60997.978669254946</v>
      </c>
      <c r="G222" s="133">
        <f>SUM(F222:F$282)</f>
        <v>2160803.2175492728</v>
      </c>
      <c r="H222" s="133">
        <f>SUM($E$211:E222)</f>
        <v>588828.23888002965</v>
      </c>
      <c r="I222" s="133">
        <f>$F$9-SUM($E$211:E222)</f>
        <v>6648671.7611199701</v>
      </c>
      <c r="J222" s="133">
        <f t="shared" si="14"/>
        <v>12</v>
      </c>
      <c r="K222" s="65">
        <f>Y!AC268</f>
        <v>6983980</v>
      </c>
      <c r="L222" s="115">
        <v>72</v>
      </c>
      <c r="M222" s="65"/>
      <c r="N222" s="48">
        <f>Y!Z268</f>
        <v>3695.0990946861421</v>
      </c>
      <c r="O222" s="222"/>
    </row>
    <row r="223" spans="1:15" x14ac:dyDescent="0.2">
      <c r="A223" s="69">
        <f t="shared" si="16"/>
        <v>13</v>
      </c>
      <c r="B223" s="66">
        <f t="shared" si="15"/>
        <v>40240</v>
      </c>
      <c r="C223" s="67">
        <f>Y!AB269</f>
        <v>113713.99999999988</v>
      </c>
      <c r="D223" s="65">
        <f>Y!Y269</f>
        <v>49673.431724902242</v>
      </c>
      <c r="E223" s="65">
        <f>Y!Y269+Y!Z269</f>
        <v>52788.947180853378</v>
      </c>
      <c r="F223" s="68">
        <f>Y!AA269</f>
        <v>60925.052819146513</v>
      </c>
      <c r="G223" s="133">
        <f>SUM(F223:F$282)</f>
        <v>2099805.2388800173</v>
      </c>
      <c r="H223" s="133">
        <f>SUM($E$211:E223)</f>
        <v>641617.18606088299</v>
      </c>
      <c r="I223" s="133">
        <f>$F$9-SUM($E$211:E223)</f>
        <v>6595882.8139391169</v>
      </c>
      <c r="J223" s="133">
        <f t="shared" si="14"/>
        <v>13</v>
      </c>
      <c r="K223" s="65">
        <f>Y!AC269</f>
        <v>6921506</v>
      </c>
      <c r="L223" s="115">
        <v>72</v>
      </c>
      <c r="M223" s="65"/>
      <c r="N223" s="48">
        <f>Y!Z269</f>
        <v>3115.5154559511357</v>
      </c>
      <c r="O223" s="222" t="s">
        <v>88</v>
      </c>
    </row>
    <row r="224" spans="1:15" x14ac:dyDescent="0.2">
      <c r="A224" s="69">
        <f t="shared" si="16"/>
        <v>14</v>
      </c>
      <c r="B224" s="66">
        <f t="shared" si="15"/>
        <v>40271</v>
      </c>
      <c r="C224" s="67">
        <f>Y!AB270</f>
        <v>113713.99999999959</v>
      </c>
      <c r="D224" s="65">
        <f>Y!Y270</f>
        <v>50334.626660970971</v>
      </c>
      <c r="E224" s="65">
        <f>Y!Y270+Y!Z270</f>
        <v>53491.666916264003</v>
      </c>
      <c r="F224" s="68">
        <f>Y!AA270</f>
        <v>60222.333083735597</v>
      </c>
      <c r="G224" s="133">
        <f>SUM(F224:F$282)</f>
        <v>2038880.1860608708</v>
      </c>
      <c r="H224" s="133">
        <f>SUM($E$211:E224)</f>
        <v>695108.85297714698</v>
      </c>
      <c r="I224" s="133">
        <f>$F$9-SUM($E$211:E224)</f>
        <v>6542391.1470228527</v>
      </c>
      <c r="J224" s="133">
        <f t="shared" si="14"/>
        <v>14</v>
      </c>
      <c r="K224" s="65">
        <f>Y!AC270</f>
        <v>6858477</v>
      </c>
      <c r="L224" s="115">
        <v>72</v>
      </c>
      <c r="M224" s="65"/>
      <c r="N224" s="48">
        <f>Y!Z270</f>
        <v>3157.0402552930318</v>
      </c>
      <c r="O224" s="222"/>
    </row>
    <row r="225" spans="1:15" x14ac:dyDescent="0.2">
      <c r="A225" s="69">
        <f t="shared" si="16"/>
        <v>15</v>
      </c>
      <c r="B225" s="66">
        <f t="shared" si="15"/>
        <v>40301</v>
      </c>
      <c r="C225" s="67">
        <f>Y!AB271</f>
        <v>113714.00000000038</v>
      </c>
      <c r="D225" s="65">
        <f>Y!Y271</f>
        <v>51004.622654835694</v>
      </c>
      <c r="E225" s="65">
        <f>Y!Y271+Y!Z271</f>
        <v>54203.741168114866</v>
      </c>
      <c r="F225" s="68">
        <f>Y!AA271</f>
        <v>59510.258831885512</v>
      </c>
      <c r="G225" s="133">
        <f>SUM(F225:F$282)</f>
        <v>1978657.8529771352</v>
      </c>
      <c r="H225" s="133">
        <f>SUM($E$211:E225)</f>
        <v>749312.5941452618</v>
      </c>
      <c r="I225" s="133">
        <f>$F$9-SUM($E$211:E225)</f>
        <v>6488187.4058547383</v>
      </c>
      <c r="J225" s="133">
        <f t="shared" si="14"/>
        <v>15</v>
      </c>
      <c r="K225" s="65">
        <f>Y!AC271</f>
        <v>6794886</v>
      </c>
      <c r="L225" s="115">
        <v>72</v>
      </c>
      <c r="M225" s="65"/>
      <c r="N225" s="48">
        <f>Y!Z271</f>
        <v>3199.1185132791725</v>
      </c>
      <c r="O225" s="222"/>
    </row>
    <row r="226" spans="1:15" x14ac:dyDescent="0.2">
      <c r="A226" s="69">
        <f t="shared" si="16"/>
        <v>16</v>
      </c>
      <c r="B226" s="66">
        <f t="shared" si="15"/>
        <v>40332</v>
      </c>
      <c r="C226" s="67">
        <f>Y!AB272</f>
        <v>113714.00000000003</v>
      </c>
      <c r="D226" s="65">
        <f>Y!Y272</f>
        <v>51683.536855936982</v>
      </c>
      <c r="E226" s="65">
        <f>Y!Y272+Y!Z272</f>
        <v>54925.294462558195</v>
      </c>
      <c r="F226" s="68">
        <f>Y!AA272</f>
        <v>58788.705537441834</v>
      </c>
      <c r="G226" s="133">
        <f>SUM(F226:F$282)</f>
        <v>1919147.5941452498</v>
      </c>
      <c r="H226" s="133">
        <f>SUM($E$211:E226)</f>
        <v>804237.88860782003</v>
      </c>
      <c r="I226" s="133">
        <f>$F$9-SUM($E$211:E226)</f>
        <v>6433262.1113921795</v>
      </c>
      <c r="J226" s="133">
        <f t="shared" si="14"/>
        <v>16</v>
      </c>
      <c r="K226" s="65">
        <f>Y!AC272</f>
        <v>6730729</v>
      </c>
      <c r="L226" s="115">
        <v>72</v>
      </c>
      <c r="M226" s="65"/>
      <c r="N226" s="48">
        <f>Y!Z272</f>
        <v>3241.7576066212132</v>
      </c>
      <c r="O226" s="222"/>
    </row>
    <row r="227" spans="1:15" x14ac:dyDescent="0.2">
      <c r="A227" s="69">
        <f t="shared" si="16"/>
        <v>17</v>
      </c>
      <c r="B227" s="66">
        <f t="shared" si="15"/>
        <v>40362</v>
      </c>
      <c r="C227" s="67">
        <f>Y!AB273</f>
        <v>113714.00000000017</v>
      </c>
      <c r="D227" s="65">
        <f>Y!Y273</f>
        <v>52371.487973076291</v>
      </c>
      <c r="E227" s="65">
        <f>Y!Y273+Y!Z273</f>
        <v>55656.452983426752</v>
      </c>
      <c r="F227" s="68">
        <f>Y!AA273</f>
        <v>58057.547016573422</v>
      </c>
      <c r="G227" s="133">
        <f>SUM(F227:F$282)</f>
        <v>1860358.8886078082</v>
      </c>
      <c r="H227" s="133">
        <f>SUM($E$211:E227)</f>
        <v>859894.34159124678</v>
      </c>
      <c r="I227" s="133">
        <f>$F$9-SUM($E$211:E227)</f>
        <v>6377605.6584087536</v>
      </c>
      <c r="J227" s="133">
        <f t="shared" si="14"/>
        <v>17</v>
      </c>
      <c r="K227" s="65">
        <f>Y!AC273</f>
        <v>6666001</v>
      </c>
      <c r="L227" s="115">
        <v>72</v>
      </c>
      <c r="M227" s="65"/>
      <c r="N227" s="48">
        <f>Y!Z273</f>
        <v>3284.9650103504609</v>
      </c>
      <c r="O227" s="222"/>
    </row>
    <row r="228" spans="1:15" x14ac:dyDescent="0.2">
      <c r="A228" s="69">
        <f t="shared" si="16"/>
        <v>18</v>
      </c>
      <c r="B228" s="66">
        <f t="shared" si="15"/>
        <v>40393</v>
      </c>
      <c r="C228" s="67">
        <f>Y!AB274</f>
        <v>113713.99999999974</v>
      </c>
      <c r="D228" s="65">
        <f>Y!Y274</f>
        <v>53068.596295165829</v>
      </c>
      <c r="E228" s="65">
        <f>Y!Y274+Y!Z274</f>
        <v>56397.344594294198</v>
      </c>
      <c r="F228" s="68">
        <f>Y!AA274</f>
        <v>57316.65540570554</v>
      </c>
      <c r="G228" s="133">
        <f>SUM(F228:F$282)</f>
        <v>1802301.3415912348</v>
      </c>
      <c r="H228" s="133">
        <f>SUM($E$211:E228)</f>
        <v>916291.68618554098</v>
      </c>
      <c r="I228" s="133">
        <f>$F$9-SUM($E$211:E228)</f>
        <v>6321208.3138144594</v>
      </c>
      <c r="J228" s="133">
        <f t="shared" si="14"/>
        <v>18</v>
      </c>
      <c r="K228" s="65">
        <f>Y!AC274</f>
        <v>6600696</v>
      </c>
      <c r="L228" s="115">
        <v>72</v>
      </c>
      <c r="M228" s="65"/>
      <c r="N228" s="48">
        <f>Y!Z274</f>
        <v>3328.7482991283687</v>
      </c>
      <c r="O228" s="222"/>
    </row>
    <row r="229" spans="1:15" x14ac:dyDescent="0.2">
      <c r="A229" s="69">
        <f t="shared" si="16"/>
        <v>19</v>
      </c>
      <c r="B229" s="66">
        <f t="shared" si="15"/>
        <v>40424</v>
      </c>
      <c r="C229" s="67">
        <f>Y!AB275</f>
        <v>113713.99999999994</v>
      </c>
      <c r="D229" s="65">
        <f>Y!Y275</f>
        <v>53774.983712266199</v>
      </c>
      <c r="E229" s="65">
        <f>Y!Y275+Y!Z275</f>
        <v>57148.098860840604</v>
      </c>
      <c r="F229" s="68">
        <f>Y!AA275</f>
        <v>56565.901139159338</v>
      </c>
      <c r="G229" s="133">
        <f>SUM(F229:F$282)</f>
        <v>1744984.686185529</v>
      </c>
      <c r="H229" s="133">
        <f>SUM($E$211:E229)</f>
        <v>973439.78504638164</v>
      </c>
      <c r="I229" s="133">
        <f>$F$9-SUM($E$211:E229)</f>
        <v>6264060.2149536181</v>
      </c>
      <c r="J229" s="133">
        <f t="shared" si="14"/>
        <v>19</v>
      </c>
      <c r="K229" s="65">
        <f>Y!AC275</f>
        <v>6534810</v>
      </c>
      <c r="L229" s="115">
        <v>72</v>
      </c>
      <c r="M229" s="65"/>
      <c r="N229" s="48">
        <f>Y!Z275</f>
        <v>3373.1151485744049</v>
      </c>
      <c r="O229" s="222"/>
    </row>
    <row r="230" spans="1:15" x14ac:dyDescent="0.2">
      <c r="A230" s="69">
        <f t="shared" si="16"/>
        <v>20</v>
      </c>
      <c r="B230" s="66">
        <f t="shared" si="15"/>
        <v>40454</v>
      </c>
      <c r="C230" s="67">
        <f>Y!AB276</f>
        <v>113714.00000000041</v>
      </c>
      <c r="D230" s="65">
        <f>Y!Y276</f>
        <v>54490.773736895062</v>
      </c>
      <c r="E230" s="65">
        <f>Y!Y276+Y!Z276</f>
        <v>57908.847073506731</v>
      </c>
      <c r="F230" s="68">
        <f>Y!AA276</f>
        <v>55805.152926493683</v>
      </c>
      <c r="G230" s="133">
        <f>SUM(F230:F$282)</f>
        <v>1688418.7850463698</v>
      </c>
      <c r="H230" s="133">
        <f>SUM($E$211:E230)</f>
        <v>1031348.6321198883</v>
      </c>
      <c r="I230" s="133">
        <f>$F$9-SUM($E$211:E230)</f>
        <v>6206151.3678801116</v>
      </c>
      <c r="J230" s="133">
        <f t="shared" si="14"/>
        <v>20</v>
      </c>
      <c r="K230" s="65">
        <f>Y!AC276</f>
        <v>6468337</v>
      </c>
      <c r="L230" s="115">
        <v>72</v>
      </c>
      <c r="M230" s="65"/>
      <c r="N230" s="48">
        <f>Y!Z276</f>
        <v>3418.0733366116692</v>
      </c>
      <c r="O230" s="222"/>
    </row>
    <row r="231" spans="1:15" x14ac:dyDescent="0.2">
      <c r="A231" s="69">
        <f t="shared" si="16"/>
        <v>21</v>
      </c>
      <c r="B231" s="66">
        <f t="shared" si="15"/>
        <v>40485</v>
      </c>
      <c r="C231" s="67">
        <f>Y!AB277</f>
        <v>113713.99999999977</v>
      </c>
      <c r="D231" s="65">
        <f>Y!Y277</f>
        <v>55216.091525624041</v>
      </c>
      <c r="E231" s="65">
        <f>Y!Y277+Y!Z277</f>
        <v>58679.722270454484</v>
      </c>
      <c r="F231" s="68">
        <f>Y!AA277</f>
        <v>55034.277729545283</v>
      </c>
      <c r="G231" s="133">
        <f>SUM(F231:F$282)</f>
        <v>1632613.6321198761</v>
      </c>
      <c r="H231" s="133">
        <f>SUM($E$211:E231)</f>
        <v>1090028.3543903427</v>
      </c>
      <c r="I231" s="133">
        <f>$F$9-SUM($E$211:E231)</f>
        <v>6147471.6456096573</v>
      </c>
      <c r="J231" s="133">
        <f t="shared" si="14"/>
        <v>21</v>
      </c>
      <c r="K231" s="65">
        <f>Y!AC277</f>
        <v>6401271</v>
      </c>
      <c r="L231" s="115">
        <v>72</v>
      </c>
      <c r="M231" s="65"/>
      <c r="N231" s="48">
        <f>Y!Z277</f>
        <v>3463.6307448304469</v>
      </c>
      <c r="O231" s="222"/>
    </row>
    <row r="232" spans="1:15" x14ac:dyDescent="0.2">
      <c r="A232" s="69">
        <f t="shared" si="16"/>
        <v>22</v>
      </c>
      <c r="B232" s="66">
        <f t="shared" si="15"/>
        <v>40515</v>
      </c>
      <c r="C232" s="67">
        <f>Y!AB278</f>
        <v>113713.99999999985</v>
      </c>
      <c r="D232" s="65">
        <f>Y!Y278</f>
        <v>55951.063900966663</v>
      </c>
      <c r="E232" s="65">
        <f>Y!Y278+Y!Z278</f>
        <v>59460.85926083658</v>
      </c>
      <c r="F232" s="68">
        <f>Y!AA278</f>
        <v>54253.140739163282</v>
      </c>
      <c r="G232" s="133">
        <f>SUM(F232:F$282)</f>
        <v>1577579.3543903308</v>
      </c>
      <c r="H232" s="133">
        <f>SUM($E$211:E232)</f>
        <v>1149489.2136511793</v>
      </c>
      <c r="I232" s="133">
        <f>$F$9-SUM($E$211:E232)</f>
        <v>6088010.7863488207</v>
      </c>
      <c r="J232" s="133">
        <f t="shared" si="14"/>
        <v>22</v>
      </c>
      <c r="K232" s="65">
        <f>Y!AC278</f>
        <v>6333608</v>
      </c>
      <c r="L232" s="115">
        <v>72</v>
      </c>
      <c r="M232" s="65"/>
      <c r="N232" s="48">
        <f>Y!Z278</f>
        <v>3509.7953598699169</v>
      </c>
      <c r="O232" s="222"/>
    </row>
    <row r="233" spans="1:15" x14ac:dyDescent="0.2">
      <c r="A233" s="69">
        <f t="shared" si="16"/>
        <v>23</v>
      </c>
      <c r="B233" s="66">
        <f t="shared" si="15"/>
        <v>40546</v>
      </c>
      <c r="C233" s="67">
        <f>Y!AB279</f>
        <v>113713.99999999988</v>
      </c>
      <c r="D233" s="65">
        <f>Y!Y279</f>
        <v>56695.819373547565</v>
      </c>
      <c r="E233" s="65">
        <f>Y!Y279+Y!Z279</f>
        <v>60252.394648365844</v>
      </c>
      <c r="F233" s="68">
        <f>Y!AA279</f>
        <v>53461.605351634047</v>
      </c>
      <c r="G233" s="133">
        <f>SUM(F233:F$282)</f>
        <v>1523326.2136511675</v>
      </c>
      <c r="H233" s="133">
        <f>SUM($E$211:E233)</f>
        <v>1209741.6082995452</v>
      </c>
      <c r="I233" s="133">
        <f>$F$9-SUM($E$211:E233)</f>
        <v>6027758.391700455</v>
      </c>
      <c r="J233" s="133">
        <f t="shared" si="14"/>
        <v>23</v>
      </c>
      <c r="K233" s="65">
        <f>Y!AC279</f>
        <v>6265343</v>
      </c>
      <c r="L233" s="115">
        <v>72</v>
      </c>
      <c r="M233" s="65"/>
      <c r="N233" s="48">
        <f>Y!Z279</f>
        <v>3556.5752748182786</v>
      </c>
      <c r="O233" s="222"/>
    </row>
    <row r="234" spans="1:15" x14ac:dyDescent="0.2">
      <c r="A234" s="69">
        <f t="shared" si="16"/>
        <v>24</v>
      </c>
      <c r="B234" s="66">
        <f t="shared" si="15"/>
        <v>40577</v>
      </c>
      <c r="C234" s="67">
        <f>Y!AB280</f>
        <v>113713.99999999997</v>
      </c>
      <c r="D234" s="65">
        <f>Y!Y280</f>
        <v>57450.488164576236</v>
      </c>
      <c r="E234" s="65">
        <f>Y!Y280+Y!Z280</f>
        <v>61054.466855207807</v>
      </c>
      <c r="F234" s="68">
        <f>Y!AA280</f>
        <v>52659.533144792171</v>
      </c>
      <c r="G234" s="133">
        <f>SUM(F234:F$282)</f>
        <v>1469864.6082995334</v>
      </c>
      <c r="H234" s="133">
        <f>SUM($E$211:E234)</f>
        <v>1270796.0751547529</v>
      </c>
      <c r="I234" s="133">
        <f>$F$9-SUM($E$211:E234)</f>
        <v>5966703.9248452466</v>
      </c>
      <c r="J234" s="133">
        <f t="shared" si="14"/>
        <v>24</v>
      </c>
      <c r="K234" s="65">
        <f>Y!AC280</f>
        <v>6238928</v>
      </c>
      <c r="L234" s="115">
        <v>72</v>
      </c>
      <c r="M234" s="65"/>
      <c r="N234" s="48">
        <f>Y!Z280</f>
        <v>3603.9786906315712</v>
      </c>
      <c r="O234" s="222"/>
    </row>
    <row r="235" spans="1:15" x14ac:dyDescent="0.2">
      <c r="A235" s="69">
        <f t="shared" si="16"/>
        <v>25</v>
      </c>
      <c r="B235" s="66">
        <f t="shared" si="15"/>
        <v>40605</v>
      </c>
      <c r="C235" s="67">
        <f>Y!AB281</f>
        <v>113713.99999999985</v>
      </c>
      <c r="D235" s="65">
        <f>Y!Y281</f>
        <v>58215.20222861506</v>
      </c>
      <c r="E235" s="65">
        <f>Y!Y281+Y!Z281</f>
        <v>61301.292784551661</v>
      </c>
      <c r="F235" s="68">
        <f>Y!AA281</f>
        <v>52412.707215448187</v>
      </c>
      <c r="G235" s="133">
        <f>SUM(F235:F$282)</f>
        <v>1417205.0751547411</v>
      </c>
      <c r="H235" s="133">
        <f>SUM($E$211:E235)</f>
        <v>1332097.3679393046</v>
      </c>
      <c r="I235" s="133">
        <f>$F$9-SUM($E$211:E235)</f>
        <v>5905402.6320606954</v>
      </c>
      <c r="J235" s="133">
        <f t="shared" si="14"/>
        <v>25</v>
      </c>
      <c r="K235" s="65">
        <f>Y!AC281</f>
        <v>6170006</v>
      </c>
      <c r="L235" s="115">
        <v>72</v>
      </c>
      <c r="M235" s="65"/>
      <c r="N235" s="48">
        <f>Y!Z281</f>
        <v>3086.0905559366001</v>
      </c>
      <c r="O235" s="222"/>
    </row>
    <row r="236" spans="1:15" x14ac:dyDescent="0.2">
      <c r="A236" s="69">
        <f t="shared" si="16"/>
        <v>26</v>
      </c>
      <c r="B236" s="66">
        <f t="shared" si="15"/>
        <v>40636</v>
      </c>
      <c r="C236" s="67">
        <f>Y!AB282</f>
        <v>113714.00000000009</v>
      </c>
      <c r="D236" s="65">
        <f>Y!Y282</f>
        <v>58990.095276652835</v>
      </c>
      <c r="E236" s="65">
        <f>Y!Y282+Y!Z282</f>
        <v>62117.318445442113</v>
      </c>
      <c r="F236" s="68">
        <f>Y!AA282</f>
        <v>51596.681554557967</v>
      </c>
      <c r="G236" s="133">
        <f>SUM(F236:F$282)</f>
        <v>1364792.3679392925</v>
      </c>
      <c r="H236" s="133">
        <f>SUM($E$211:E236)</f>
        <v>1394214.6863847466</v>
      </c>
      <c r="I236" s="133">
        <f>$F$9-SUM($E$211:E236)</f>
        <v>5843285.3136152532</v>
      </c>
      <c r="J236" s="133">
        <f t="shared" si="14"/>
        <v>26</v>
      </c>
      <c r="K236" s="65">
        <f>Y!AC282</f>
        <v>6100472</v>
      </c>
      <c r="L236" s="115">
        <v>72</v>
      </c>
      <c r="M236" s="65"/>
      <c r="N236" s="48">
        <f>Y!Z282</f>
        <v>3127.2231687892781</v>
      </c>
      <c r="O236" s="222"/>
    </row>
    <row r="237" spans="1:15" x14ac:dyDescent="0.2">
      <c r="A237" s="69">
        <f t="shared" si="16"/>
        <v>27</v>
      </c>
      <c r="B237" s="66">
        <f t="shared" si="15"/>
        <v>40666</v>
      </c>
      <c r="C237" s="67">
        <f>Y!AB283</f>
        <v>113714.00000000009</v>
      </c>
      <c r="D237" s="65">
        <f>Y!Y283</f>
        <v>59775.302799482364</v>
      </c>
      <c r="E237" s="65">
        <f>Y!Y283+Y!Z283</f>
        <v>62944.20681255481</v>
      </c>
      <c r="F237" s="68">
        <f>Y!AA283</f>
        <v>50769.79318744527</v>
      </c>
      <c r="G237" s="133">
        <f>SUM(F237:F$282)</f>
        <v>1313195.6863847345</v>
      </c>
      <c r="H237" s="133">
        <f>SUM($E$211:E237)</f>
        <v>1457158.8931973013</v>
      </c>
      <c r="I237" s="133">
        <f>$F$9-SUM($E$211:E237)</f>
        <v>5780341.1068026982</v>
      </c>
      <c r="J237" s="133">
        <f t="shared" si="14"/>
        <v>27</v>
      </c>
      <c r="K237" s="65">
        <f>Y!AC283</f>
        <v>6030320</v>
      </c>
      <c r="L237" s="115">
        <v>72</v>
      </c>
      <c r="M237" s="65"/>
      <c r="N237" s="48">
        <f>Y!Z283</f>
        <v>3168.9040130724461</v>
      </c>
      <c r="O237" s="222"/>
    </row>
    <row r="238" spans="1:15" x14ac:dyDescent="0.2">
      <c r="A238" s="69">
        <f t="shared" si="16"/>
        <v>28</v>
      </c>
      <c r="B238" s="66">
        <f t="shared" si="15"/>
        <v>40697</v>
      </c>
      <c r="C238" s="67">
        <f>Y!AB284</f>
        <v>113713.99999999985</v>
      </c>
      <c r="D238" s="65">
        <f>Y!Y284</f>
        <v>60570.962091392837</v>
      </c>
      <c r="E238" s="65">
        <f>Y!Y284+Y!Z284</f>
        <v>63782.102487220247</v>
      </c>
      <c r="F238" s="68">
        <f>Y!AA284</f>
        <v>49931.897512779607</v>
      </c>
      <c r="G238" s="133">
        <f>SUM(F238:F$282)</f>
        <v>1262425.8931972894</v>
      </c>
      <c r="H238" s="133">
        <f>SUM($E$211:E238)</f>
        <v>1520940.9956845215</v>
      </c>
      <c r="I238" s="133">
        <f>$F$9-SUM($E$211:E238)</f>
        <v>5716559.0043154787</v>
      </c>
      <c r="J238" s="133">
        <f t="shared" si="14"/>
        <v>28</v>
      </c>
      <c r="K238" s="65">
        <f>Y!AC284</f>
        <v>5959545</v>
      </c>
      <c r="L238" s="115">
        <v>72</v>
      </c>
      <c r="M238" s="65"/>
      <c r="N238" s="48">
        <f>Y!Z284</f>
        <v>3211.1403958274095</v>
      </c>
      <c r="O238" s="222"/>
    </row>
    <row r="239" spans="1:15" x14ac:dyDescent="0.2">
      <c r="A239" s="69">
        <f t="shared" si="16"/>
        <v>29</v>
      </c>
      <c r="B239" s="66">
        <f t="shared" si="15"/>
        <v>40727</v>
      </c>
      <c r="C239" s="67">
        <f>Y!AB285</f>
        <v>113714.00000000017</v>
      </c>
      <c r="D239" s="65">
        <f>Y!Y285</f>
        <v>61377.212274176069</v>
      </c>
      <c r="E239" s="65">
        <f>Y!Y285+Y!Z285</f>
        <v>64631.151995662629</v>
      </c>
      <c r="F239" s="68">
        <f>Y!AA285</f>
        <v>49082.848004337538</v>
      </c>
      <c r="G239" s="133">
        <f>SUM(F239:F$282)</f>
        <v>1212493.9956845101</v>
      </c>
      <c r="H239" s="133">
        <f>SUM($E$211:E239)</f>
        <v>1585572.1476801841</v>
      </c>
      <c r="I239" s="133">
        <f>$F$9-SUM($E$211:E239)</f>
        <v>5651927.8523198161</v>
      </c>
      <c r="J239" s="133">
        <f t="shared" si="14"/>
        <v>29</v>
      </c>
      <c r="K239" s="65">
        <f>Y!AC285</f>
        <v>5888142</v>
      </c>
      <c r="L239" s="115">
        <v>72</v>
      </c>
      <c r="M239" s="65"/>
      <c r="N239" s="48">
        <f>Y!Z285</f>
        <v>3253.9397214865603</v>
      </c>
      <c r="O239" s="222"/>
    </row>
    <row r="240" spans="1:15" x14ac:dyDescent="0.2">
      <c r="A240" s="69">
        <f t="shared" si="16"/>
        <v>30</v>
      </c>
      <c r="B240" s="66">
        <f t="shared" si="15"/>
        <v>40758</v>
      </c>
      <c r="C240" s="67">
        <f>Y!AB286</f>
        <v>113713.99999999983</v>
      </c>
      <c r="D240" s="65">
        <f>Y!Y286</f>
        <v>62194.19432144938</v>
      </c>
      <c r="E240" s="65">
        <f>Y!Y286+Y!Z286</f>
        <v>65491.503814620832</v>
      </c>
      <c r="F240" s="68">
        <f>Y!AA286</f>
        <v>48222.496185378986</v>
      </c>
      <c r="G240" s="133">
        <f>SUM(F240:F$282)</f>
        <v>1163411.1476801727</v>
      </c>
      <c r="H240" s="133">
        <f>SUM($E$211:E240)</f>
        <v>1651063.651494805</v>
      </c>
      <c r="I240" s="133">
        <f>$F$9-SUM($E$211:E240)</f>
        <v>5586436.3485051952</v>
      </c>
      <c r="J240" s="133">
        <f t="shared" si="14"/>
        <v>30</v>
      </c>
      <c r="K240" s="65">
        <f>Y!AC286</f>
        <v>5816105</v>
      </c>
      <c r="L240" s="115">
        <v>72</v>
      </c>
      <c r="M240" s="65"/>
      <c r="N240" s="48">
        <f>Y!Z286</f>
        <v>3297.3094931714513</v>
      </c>
      <c r="O240" s="222"/>
    </row>
    <row r="241" spans="1:15" x14ac:dyDescent="0.2">
      <c r="A241" s="69">
        <f t="shared" si="16"/>
        <v>31</v>
      </c>
      <c r="B241" s="66">
        <f t="shared" si="15"/>
        <v>40789</v>
      </c>
      <c r="C241" s="67">
        <f>Y!AB287</f>
        <v>113713.99999999988</v>
      </c>
      <c r="D241" s="65">
        <f>Y!Y287</f>
        <v>63022.05108330911</v>
      </c>
      <c r="E241" s="65">
        <f>Y!Y287+Y!Z287</f>
        <v>66363.308397317247</v>
      </c>
      <c r="F241" s="68">
        <f>Y!AA287</f>
        <v>47350.691602682629</v>
      </c>
      <c r="G241" s="133">
        <f>SUM(F241:F$282)</f>
        <v>1115188.6514947938</v>
      </c>
      <c r="H241" s="133">
        <f>SUM($E$211:E241)</f>
        <v>1717426.9598921223</v>
      </c>
      <c r="I241" s="133">
        <f>$F$9-SUM($E$211:E241)</f>
        <v>5520073.0401078779</v>
      </c>
      <c r="J241" s="133">
        <f t="shared" si="14"/>
        <v>31</v>
      </c>
      <c r="K241" s="65">
        <f>Y!AC287</f>
        <v>5743428</v>
      </c>
      <c r="L241" s="115">
        <v>72</v>
      </c>
      <c r="M241" s="65"/>
      <c r="N241" s="48">
        <f>Y!Z287</f>
        <v>3341.2573140081367</v>
      </c>
      <c r="O241" s="222"/>
    </row>
    <row r="242" spans="1:15" x14ac:dyDescent="0.2">
      <c r="A242" s="69">
        <f t="shared" si="16"/>
        <v>32</v>
      </c>
      <c r="B242" s="66">
        <f t="shared" si="15"/>
        <v>40819</v>
      </c>
      <c r="C242" s="67">
        <f>Y!AB288</f>
        <v>113713.99999999997</v>
      </c>
      <c r="D242" s="65">
        <f>Y!Y288</f>
        <v>63860.927311304491</v>
      </c>
      <c r="E242" s="65">
        <f>Y!Y288+Y!Z288</f>
        <v>67246.718199764582</v>
      </c>
      <c r="F242" s="68">
        <f>Y!AA288</f>
        <v>46467.281800235382</v>
      </c>
      <c r="G242" s="133">
        <f>SUM(F242:F$282)</f>
        <v>1067837.9598921114</v>
      </c>
      <c r="H242" s="133">
        <f>SUM($E$211:E242)</f>
        <v>1784673.6780918869</v>
      </c>
      <c r="I242" s="133">
        <f>$F$9-SUM($E$211:E242)</f>
        <v>5452826.3219081126</v>
      </c>
      <c r="J242" s="133">
        <f t="shared" si="14"/>
        <v>32</v>
      </c>
      <c r="K242" s="65">
        <f>Y!AC288</f>
        <v>5670105</v>
      </c>
      <c r="L242" s="115">
        <v>72</v>
      </c>
      <c r="M242" s="65"/>
      <c r="N242" s="48">
        <f>Y!Z288</f>
        <v>3385.7908884600984</v>
      </c>
      <c r="O242" s="222"/>
    </row>
    <row r="243" spans="1:15" x14ac:dyDescent="0.2">
      <c r="A243" s="69">
        <f t="shared" si="16"/>
        <v>33</v>
      </c>
      <c r="B243" s="66">
        <f t="shared" si="15"/>
        <v>40850</v>
      </c>
      <c r="C243" s="67">
        <f>Y!AB289</f>
        <v>113713.9999999999</v>
      </c>
      <c r="D243" s="65">
        <f>Y!Y289</f>
        <v>64710.969683749136</v>
      </c>
      <c r="E243" s="65">
        <f>Y!Y289+Y!Z289</f>
        <v>68141.887707428017</v>
      </c>
      <c r="F243" s="68">
        <f>Y!AA289</f>
        <v>45572.112292571888</v>
      </c>
      <c r="G243" s="133">
        <f>SUM(F243:F$282)</f>
        <v>1021370.6780918757</v>
      </c>
      <c r="H243" s="133">
        <f>SUM($E$211:E243)</f>
        <v>1852815.565799315</v>
      </c>
      <c r="I243" s="133">
        <f>$F$9-SUM($E$211:E243)</f>
        <v>5384684.4342006855</v>
      </c>
      <c r="J243" s="133">
        <f t="shared" si="14"/>
        <v>33</v>
      </c>
      <c r="K243" s="65">
        <f>Y!AC289</f>
        <v>5596131</v>
      </c>
      <c r="L243" s="115">
        <v>72</v>
      </c>
      <c r="M243" s="65"/>
      <c r="N243" s="48">
        <f>Y!Z289</f>
        <v>3430.9180236788779</v>
      </c>
      <c r="O243" s="222"/>
    </row>
    <row r="244" spans="1:15" x14ac:dyDescent="0.2">
      <c r="A244" s="69">
        <f t="shared" si="16"/>
        <v>34</v>
      </c>
      <c r="B244" s="66">
        <f t="shared" si="15"/>
        <v>40880</v>
      </c>
      <c r="C244" s="67">
        <f>Y!AB290</f>
        <v>113714</v>
      </c>
      <c r="D244" s="65">
        <f>Y!Y290</f>
        <v>65572.326831368264</v>
      </c>
      <c r="E244" s="65">
        <f>Y!Y290+Y!Z290</f>
        <v>69048.973462241061</v>
      </c>
      <c r="F244" s="68">
        <f>Y!AA290</f>
        <v>44665.026537758939</v>
      </c>
      <c r="G244" s="133">
        <f>SUM(F244:F$282)</f>
        <v>975798.56579930382</v>
      </c>
      <c r="H244" s="133">
        <f>SUM($E$211:E244)</f>
        <v>1921864.539261556</v>
      </c>
      <c r="I244" s="133">
        <f>$F$9-SUM($E$211:E244)</f>
        <v>5315635.4607384438</v>
      </c>
      <c r="J244" s="133">
        <f t="shared" si="14"/>
        <v>34</v>
      </c>
      <c r="K244" s="65">
        <f>Y!AC290</f>
        <v>5521499</v>
      </c>
      <c r="L244" s="115">
        <v>72</v>
      </c>
      <c r="M244" s="65"/>
      <c r="N244" s="48">
        <f>Y!Z290</f>
        <v>3476.6466308727904</v>
      </c>
      <c r="O244" s="222"/>
    </row>
    <row r="245" spans="1:15" x14ac:dyDescent="0.2">
      <c r="A245" s="69">
        <f t="shared" si="16"/>
        <v>35</v>
      </c>
      <c r="B245" s="66">
        <f t="shared" si="15"/>
        <v>40911</v>
      </c>
      <c r="C245" s="67">
        <f>Y!AB291</f>
        <v>113714.00000000003</v>
      </c>
      <c r="D245" s="65">
        <f>Y!Y291</f>
        <v>66445.149363285862</v>
      </c>
      <c r="E245" s="65">
        <f>Y!Y291+Y!Z291</f>
        <v>69968.134089979649</v>
      </c>
      <c r="F245" s="68">
        <f>Y!AA291</f>
        <v>43745.865910020373</v>
      </c>
      <c r="G245" s="133">
        <f>SUM(F245:F$282)</f>
        <v>931133.53926154494</v>
      </c>
      <c r="H245" s="133">
        <f>SUM($E$211:E245)</f>
        <v>1991832.6733515356</v>
      </c>
      <c r="I245" s="133">
        <f>$F$9-SUM($E$211:E245)</f>
        <v>5245667.3266484644</v>
      </c>
      <c r="J245" s="133">
        <f t="shared" si="14"/>
        <v>35</v>
      </c>
      <c r="K245" s="65">
        <f>Y!AC291</f>
        <v>5446204</v>
      </c>
      <c r="L245" s="115">
        <v>72</v>
      </c>
      <c r="M245" s="65"/>
      <c r="N245" s="48">
        <f>Y!Z291</f>
        <v>3522.9847266937904</v>
      </c>
      <c r="O245" s="222"/>
    </row>
    <row r="246" spans="1:15" x14ac:dyDescent="0.2">
      <c r="A246" s="69">
        <f t="shared" si="16"/>
        <v>36</v>
      </c>
      <c r="B246" s="66">
        <f t="shared" si="15"/>
        <v>40942</v>
      </c>
      <c r="C246" s="67">
        <f>Y!AB292</f>
        <v>113714.00000000012</v>
      </c>
      <c r="D246" s="65">
        <f>Y!Y292</f>
        <v>67329.589893359691</v>
      </c>
      <c r="E246" s="65">
        <f>Y!Y292+Y!Z292</f>
        <v>70899.530328002569</v>
      </c>
      <c r="F246" s="68">
        <f>Y!AA292</f>
        <v>42814.46967199754</v>
      </c>
      <c r="G246" s="133">
        <f>SUM(F246:F$282)</f>
        <v>887387.67335152451</v>
      </c>
      <c r="H246" s="133">
        <f>SUM($E$211:E246)</f>
        <v>2062732.2036795381</v>
      </c>
      <c r="I246" s="133">
        <f>$F$9-SUM($E$211:E246)</f>
        <v>5174767.7963204617</v>
      </c>
      <c r="J246" s="133">
        <f t="shared" si="14"/>
        <v>36</v>
      </c>
      <c r="K246" s="65">
        <f>Y!AC292</f>
        <v>5408450</v>
      </c>
      <c r="L246" s="115">
        <v>72</v>
      </c>
      <c r="M246" s="65"/>
      <c r="N246" s="48">
        <f>Y!Z292</f>
        <v>3569.9404346428782</v>
      </c>
      <c r="O246" s="222"/>
    </row>
    <row r="247" spans="1:15" x14ac:dyDescent="0.2">
      <c r="A247" s="69">
        <f t="shared" si="16"/>
        <v>37</v>
      </c>
      <c r="B247" s="66">
        <f t="shared" si="15"/>
        <v>40971</v>
      </c>
      <c r="C247" s="67">
        <f>Y!AB293</f>
        <v>113713.9999999998</v>
      </c>
      <c r="D247" s="65">
        <f>Y!Y293</f>
        <v>68225.803066865075</v>
      </c>
      <c r="E247" s="65">
        <f>Y!Y293+Y!Z293</f>
        <v>71334.047341440746</v>
      </c>
      <c r="F247" s="68">
        <f>Y!AA293</f>
        <v>42379.952658559057</v>
      </c>
      <c r="G247" s="133">
        <f>SUM(F247:F$282)</f>
        <v>844573.20367952704</v>
      </c>
      <c r="H247" s="133">
        <f>SUM($E$211:E247)</f>
        <v>2134066.2510209787</v>
      </c>
      <c r="I247" s="133">
        <f>$F$9-SUM($E$211:E247)</f>
        <v>5103433.7489790209</v>
      </c>
      <c r="J247" s="133">
        <f t="shared" si="14"/>
        <v>37</v>
      </c>
      <c r="K247" s="65">
        <f>Y!AC293</f>
        <v>5332321</v>
      </c>
      <c r="L247" s="115">
        <v>72</v>
      </c>
      <c r="M247" s="65"/>
      <c r="N247" s="48">
        <f>Y!Z293</f>
        <v>3108.2442745756634</v>
      </c>
      <c r="O247" s="222"/>
    </row>
    <row r="248" spans="1:15" x14ac:dyDescent="0.2">
      <c r="A248" s="69">
        <f t="shared" si="16"/>
        <v>38</v>
      </c>
      <c r="B248" s="66">
        <f t="shared" si="15"/>
        <v>41002</v>
      </c>
      <c r="C248" s="67">
        <f>Y!AB294</f>
        <v>113714.00000000006</v>
      </c>
      <c r="D248" s="65">
        <f>Y!Y294</f>
        <v>69133.945587536786</v>
      </c>
      <c r="E248" s="65">
        <f>Y!Y294+Y!Z294</f>
        <v>72283.617748326535</v>
      </c>
      <c r="F248" s="68">
        <f>Y!AA294</f>
        <v>41430.382251673538</v>
      </c>
      <c r="G248" s="133">
        <f>SUM(F248:F$282)</f>
        <v>802193.25102096796</v>
      </c>
      <c r="H248" s="133">
        <f>SUM($E$211:E248)</f>
        <v>2206349.8687693053</v>
      </c>
      <c r="I248" s="133">
        <f>$F$9-SUM($E$211:E248)</f>
        <v>5031150.1312306952</v>
      </c>
      <c r="J248" s="133">
        <f t="shared" si="14"/>
        <v>38</v>
      </c>
      <c r="K248" s="65">
        <f>Y!AC294</f>
        <v>5255516</v>
      </c>
      <c r="L248" s="115">
        <v>72</v>
      </c>
      <c r="M248" s="65"/>
      <c r="N248" s="48">
        <f>Y!Z294</f>
        <v>3149.6721607897416</v>
      </c>
      <c r="O248" s="222"/>
    </row>
    <row r="249" spans="1:15" x14ac:dyDescent="0.2">
      <c r="A249" s="69">
        <f t="shared" si="16"/>
        <v>39</v>
      </c>
      <c r="B249" s="66">
        <f t="shared" si="15"/>
        <v>41032</v>
      </c>
      <c r="C249" s="67">
        <f>Y!AB295</f>
        <v>113713.99999999978</v>
      </c>
      <c r="D249" s="65">
        <f>Y!Y295</f>
        <v>70054.176244965289</v>
      </c>
      <c r="E249" s="65">
        <f>Y!Y295+Y!Z295</f>
        <v>73245.82845891756</v>
      </c>
      <c r="F249" s="68">
        <f>Y!AA295</f>
        <v>40468.171541082214</v>
      </c>
      <c r="G249" s="133">
        <f>SUM(F249:F$282)</f>
        <v>760762.86876929458</v>
      </c>
      <c r="H249" s="133">
        <f>SUM($E$211:E249)</f>
        <v>2279595.6972282231</v>
      </c>
      <c r="I249" s="133">
        <f>$F$9-SUM($E$211:E249)</f>
        <v>4957904.3027717769</v>
      </c>
      <c r="J249" s="133">
        <f t="shared" si="14"/>
        <v>39</v>
      </c>
      <c r="K249" s="65">
        <f>Y!AC295</f>
        <v>5178031</v>
      </c>
      <c r="L249" s="115">
        <v>72</v>
      </c>
      <c r="M249" s="65"/>
      <c r="N249" s="48">
        <f>Y!Z295</f>
        <v>3191.6522139522785</v>
      </c>
      <c r="O249" s="222"/>
    </row>
    <row r="250" spans="1:15" x14ac:dyDescent="0.2">
      <c r="A250" s="69">
        <f t="shared" si="16"/>
        <v>40</v>
      </c>
      <c r="B250" s="66">
        <f t="shared" si="15"/>
        <v>41063</v>
      </c>
      <c r="C250" s="67">
        <f>Y!AB296</f>
        <v>113714</v>
      </c>
      <c r="D250" s="65">
        <f>Y!Y296</f>
        <v>70986.655942365527</v>
      </c>
      <c r="E250" s="65">
        <f>Y!Y296+Y!Z296</f>
        <v>74220.847735924239</v>
      </c>
      <c r="F250" s="68">
        <f>Y!AA296</f>
        <v>39493.152264075761</v>
      </c>
      <c r="G250" s="133">
        <f>SUM(F250:F$282)</f>
        <v>720294.69722821238</v>
      </c>
      <c r="H250" s="133">
        <f>SUM($E$211:E250)</f>
        <v>2353816.5449641473</v>
      </c>
      <c r="I250" s="133">
        <f>$F$9-SUM($E$211:E250)</f>
        <v>4883683.4550358523</v>
      </c>
      <c r="J250" s="133">
        <f t="shared" ref="J250:J313" si="17">A250</f>
        <v>40</v>
      </c>
      <c r="K250" s="65">
        <f>Y!AC296</f>
        <v>5099860</v>
      </c>
      <c r="L250" s="115">
        <v>72</v>
      </c>
      <c r="M250" s="65"/>
      <c r="N250" s="48">
        <f>Y!Z296</f>
        <v>3234.1917935587044</v>
      </c>
      <c r="O250" s="222"/>
    </row>
    <row r="251" spans="1:15" x14ac:dyDescent="0.2">
      <c r="A251" s="69">
        <f t="shared" si="16"/>
        <v>41</v>
      </c>
      <c r="B251" s="66">
        <f t="shared" si="15"/>
        <v>41093</v>
      </c>
      <c r="C251" s="67">
        <f>Y!AB297</f>
        <v>113713.99999999993</v>
      </c>
      <c r="D251" s="65">
        <f>Y!Y297</f>
        <v>71931.547724707052</v>
      </c>
      <c r="E251" s="65">
        <f>Y!Y297+Y!Z297</f>
        <v>75208.846081901691</v>
      </c>
      <c r="F251" s="68">
        <f>Y!AA297</f>
        <v>38505.153918098229</v>
      </c>
      <c r="G251" s="133">
        <f>SUM(F251:F$282)</f>
        <v>680801.54496413667</v>
      </c>
      <c r="H251" s="133">
        <f>SUM($E$211:E251)</f>
        <v>2429025.3910460491</v>
      </c>
      <c r="I251" s="133">
        <f>$F$9-SUM($E$211:E251)</f>
        <v>4808474.6089539509</v>
      </c>
      <c r="J251" s="133">
        <f t="shared" si="17"/>
        <v>41</v>
      </c>
      <c r="K251" s="65">
        <f>Y!AC297</f>
        <v>5020995</v>
      </c>
      <c r="L251" s="115">
        <v>72</v>
      </c>
      <c r="M251" s="65"/>
      <c r="N251" s="48">
        <f>Y!Z297</f>
        <v>3277.2983571946461</v>
      </c>
      <c r="O251" s="222"/>
    </row>
    <row r="252" spans="1:15" x14ac:dyDescent="0.2">
      <c r="A252" s="69">
        <f t="shared" si="16"/>
        <v>42</v>
      </c>
      <c r="B252" s="66">
        <f t="shared" si="15"/>
        <v>41124</v>
      </c>
      <c r="C252" s="67">
        <f>Y!AB298</f>
        <v>113714</v>
      </c>
      <c r="D252" s="65">
        <f>Y!Y298</f>
        <v>72889.016807225533</v>
      </c>
      <c r="E252" s="65">
        <f>Y!Y298+Y!Z298</f>
        <v>76209.996269068884</v>
      </c>
      <c r="F252" s="68">
        <f>Y!AA298</f>
        <v>37504.003730931116</v>
      </c>
      <c r="G252" s="133">
        <f>SUM(F252:F$282)</f>
        <v>642296.39104603836</v>
      </c>
      <c r="H252" s="133">
        <f>SUM($E$211:E252)</f>
        <v>2505235.3873151178</v>
      </c>
      <c r="I252" s="133">
        <f>$F$9-SUM($E$211:E252)</f>
        <v>4732264.6126848822</v>
      </c>
      <c r="J252" s="133">
        <f t="shared" si="17"/>
        <v>42</v>
      </c>
      <c r="K252" s="65">
        <f>Y!AC298</f>
        <v>4941432</v>
      </c>
      <c r="L252" s="115">
        <v>72</v>
      </c>
      <c r="M252" s="65"/>
      <c r="N252" s="48">
        <f>Y!Z298</f>
        <v>3320.9794618433443</v>
      </c>
      <c r="O252" s="222"/>
    </row>
    <row r="253" spans="1:15" x14ac:dyDescent="0.2">
      <c r="A253" s="69">
        <f t="shared" si="16"/>
        <v>43</v>
      </c>
      <c r="B253" s="66">
        <f t="shared" si="15"/>
        <v>41155</v>
      </c>
      <c r="C253" s="67">
        <f>Y!AB299</f>
        <v>113714.00000000003</v>
      </c>
      <c r="D253" s="65">
        <f>Y!Y299</f>
        <v>73859.230604309123</v>
      </c>
      <c r="E253" s="65">
        <f>Y!Y299+Y!Z299</f>
        <v>77224.473369519546</v>
      </c>
      <c r="F253" s="68">
        <f>Y!AA299</f>
        <v>36489.52663048049</v>
      </c>
      <c r="G253" s="133">
        <f>SUM(F253:F$282)</f>
        <v>604792.38731510716</v>
      </c>
      <c r="H253" s="133">
        <f>SUM($E$211:E253)</f>
        <v>2582459.8606846374</v>
      </c>
      <c r="I253" s="133">
        <f>$F$9-SUM($E$211:E253)</f>
        <v>4655040.139315363</v>
      </c>
      <c r="J253" s="133">
        <f t="shared" si="17"/>
        <v>43</v>
      </c>
      <c r="K253" s="65">
        <f>Y!AC299</f>
        <v>4861164</v>
      </c>
      <c r="L253" s="115">
        <v>72</v>
      </c>
      <c r="M253" s="65"/>
      <c r="N253" s="48">
        <f>Y!Z299</f>
        <v>3365.2427652104234</v>
      </c>
      <c r="O253" s="222"/>
    </row>
    <row r="254" spans="1:15" x14ac:dyDescent="0.2">
      <c r="A254" s="69">
        <f t="shared" si="16"/>
        <v>44</v>
      </c>
      <c r="B254" s="66">
        <f t="shared" si="15"/>
        <v>41185</v>
      </c>
      <c r="C254" s="67">
        <f>Y!AB300</f>
        <v>113714.00000000017</v>
      </c>
      <c r="D254" s="65">
        <f>Y!Y300</f>
        <v>74842.358758771792</v>
      </c>
      <c r="E254" s="65">
        <f>Y!Y300+Y!Z300</f>
        <v>78252.454785838199</v>
      </c>
      <c r="F254" s="68">
        <f>Y!AA300</f>
        <v>35461.54521416199</v>
      </c>
      <c r="G254" s="133">
        <f>SUM(F254:F$282)</f>
        <v>568302.86068462674</v>
      </c>
      <c r="H254" s="133">
        <f>SUM($E$211:E254)</f>
        <v>2660712.3154704757</v>
      </c>
      <c r="I254" s="133">
        <f>$F$9-SUM($E$211:E254)</f>
        <v>4576787.6845295243</v>
      </c>
      <c r="J254" s="133">
        <f t="shared" si="17"/>
        <v>44</v>
      </c>
      <c r="K254" s="65">
        <f>Y!AC300</f>
        <v>4780183</v>
      </c>
      <c r="L254" s="115">
        <v>72</v>
      </c>
      <c r="M254" s="65"/>
      <c r="N254" s="48">
        <f>Y!Z300</f>
        <v>3410.0960270664</v>
      </c>
      <c r="O254" s="222"/>
    </row>
    <row r="255" spans="1:15" x14ac:dyDescent="0.2">
      <c r="A255" s="69">
        <f t="shared" si="16"/>
        <v>45</v>
      </c>
      <c r="B255" s="66">
        <f t="shared" si="15"/>
        <v>41216</v>
      </c>
      <c r="C255" s="67">
        <f>Y!AB301</f>
        <v>113713.9999999998</v>
      </c>
      <c r="D255" s="65">
        <f>Y!Y301</f>
        <v>75838.573171514552</v>
      </c>
      <c r="E255" s="65">
        <f>Y!Y301+Y!Z301</f>
        <v>79294.12028212157</v>
      </c>
      <c r="F255" s="68">
        <f>Y!AA301</f>
        <v>34419.879717878219</v>
      </c>
      <c r="G255" s="133">
        <f>SUM(F255:F$282)</f>
        <v>532841.31547046488</v>
      </c>
      <c r="H255" s="133">
        <f>SUM($E$211:E255)</f>
        <v>2740006.4357525972</v>
      </c>
      <c r="I255" s="133">
        <f>$F$9-SUM($E$211:E255)</f>
        <v>4497493.5642474033</v>
      </c>
      <c r="J255" s="133">
        <f t="shared" si="17"/>
        <v>45</v>
      </c>
      <c r="K255" s="65">
        <f>Y!AC301</f>
        <v>4698485</v>
      </c>
      <c r="L255" s="115">
        <v>72</v>
      </c>
      <c r="M255" s="65"/>
      <c r="N255" s="48">
        <f>Y!Z301</f>
        <v>3455.5471106070218</v>
      </c>
      <c r="O255" s="222"/>
    </row>
    <row r="256" spans="1:15" x14ac:dyDescent="0.2">
      <c r="A256" s="69">
        <f t="shared" si="16"/>
        <v>46</v>
      </c>
      <c r="B256" s="66">
        <f t="shared" si="15"/>
        <v>41246</v>
      </c>
      <c r="C256" s="67">
        <f>Y!AB302</f>
        <v>113713.9999999998</v>
      </c>
      <c r="D256" s="65">
        <f>Y!Y302</f>
        <v>76848.048031584825</v>
      </c>
      <c r="E256" s="65">
        <f>Y!Y302+Y!Z302</f>
        <v>80349.652015416577</v>
      </c>
      <c r="F256" s="68">
        <f>Y!AA302</f>
        <v>33364.347984583226</v>
      </c>
      <c r="G256" s="133">
        <f>SUM(F256:F$282)</f>
        <v>498421.43575258669</v>
      </c>
      <c r="H256" s="133">
        <f>SUM($E$211:E256)</f>
        <v>2820356.0877680136</v>
      </c>
      <c r="I256" s="133">
        <f>$F$9-SUM($E$211:E256)</f>
        <v>4417143.9122319864</v>
      </c>
      <c r="J256" s="133">
        <f t="shared" si="17"/>
        <v>46</v>
      </c>
      <c r="K256" s="65">
        <f>Y!AC302</f>
        <v>4616063</v>
      </c>
      <c r="L256" s="115">
        <v>72</v>
      </c>
      <c r="M256" s="65"/>
      <c r="N256" s="48">
        <f>Y!Z302</f>
        <v>3501.6039838317483</v>
      </c>
      <c r="O256" s="222"/>
    </row>
    <row r="257" spans="1:15" x14ac:dyDescent="0.2">
      <c r="A257" s="69">
        <f t="shared" si="16"/>
        <v>47</v>
      </c>
      <c r="B257" s="66">
        <f t="shared" si="15"/>
        <v>41277</v>
      </c>
      <c r="C257" s="67">
        <f>Y!AB303</f>
        <v>113713.99999999987</v>
      </c>
      <c r="D257" s="65">
        <f>Y!Y303</f>
        <v>77870.959846630692</v>
      </c>
      <c r="E257" s="65">
        <f>Y!Y303+Y!Z303</f>
        <v>81419.23456757133</v>
      </c>
      <c r="F257" s="68">
        <f>Y!AA303</f>
        <v>32294.765432428539</v>
      </c>
      <c r="G257" s="133">
        <f>SUM(F257:F$282)</f>
        <v>465057.0877680034</v>
      </c>
      <c r="H257" s="133">
        <f>SUM($E$211:E257)</f>
        <v>2901775.322335585</v>
      </c>
      <c r="I257" s="133">
        <f>$F$9-SUM($E$211:E257)</f>
        <v>4335724.677664415</v>
      </c>
      <c r="J257" s="133">
        <f t="shared" si="17"/>
        <v>47</v>
      </c>
      <c r="K257" s="65">
        <f>Y!AC303</f>
        <v>4532910</v>
      </c>
      <c r="L257" s="115">
        <v>72</v>
      </c>
      <c r="M257" s="65"/>
      <c r="N257" s="48">
        <f>Y!Z303</f>
        <v>3548.2747209406407</v>
      </c>
      <c r="O257" s="222"/>
    </row>
    <row r="258" spans="1:15" x14ac:dyDescent="0.2">
      <c r="A258" s="69">
        <f t="shared" si="16"/>
        <v>48</v>
      </c>
      <c r="B258" s="66">
        <f t="shared" si="15"/>
        <v>41308</v>
      </c>
      <c r="C258" s="67">
        <f>Y!AB304</f>
        <v>113713.99999999988</v>
      </c>
      <c r="D258" s="65">
        <f>Y!Y304</f>
        <v>78907.487473764922</v>
      </c>
      <c r="E258" s="65">
        <f>Y!Y304+Y!Z304</f>
        <v>82503.054977514752</v>
      </c>
      <c r="F258" s="68">
        <f>Y!AA304</f>
        <v>31210.945022485132</v>
      </c>
      <c r="G258" s="133">
        <f>SUM(F258:F$282)</f>
        <v>432762.32233557483</v>
      </c>
      <c r="H258" s="133">
        <f>SUM($E$211:E258)</f>
        <v>2984278.3773130998</v>
      </c>
      <c r="I258" s="133">
        <f>$F$9-SUM($E$211:E258)</f>
        <v>4253221.6226869002</v>
      </c>
      <c r="J258" s="133">
        <f t="shared" si="17"/>
        <v>48</v>
      </c>
      <c r="K258" s="65">
        <f>Y!AC304</f>
        <v>4483409</v>
      </c>
      <c r="L258" s="115">
        <v>72</v>
      </c>
      <c r="M258" s="65"/>
      <c r="N258" s="48">
        <f>Y!Z304</f>
        <v>3595.5675037498331</v>
      </c>
      <c r="O258" s="222"/>
    </row>
    <row r="259" spans="1:15" x14ac:dyDescent="0.2">
      <c r="A259" s="69">
        <f t="shared" si="16"/>
        <v>49</v>
      </c>
      <c r="B259" s="66">
        <f t="shared" si="15"/>
        <v>41336</v>
      </c>
      <c r="C259" s="67">
        <f>Y!AB305</f>
        <v>113713.99999999994</v>
      </c>
      <c r="D259" s="65">
        <f>Y!Y305</f>
        <v>79957.812150838319</v>
      </c>
      <c r="E259" s="65">
        <f>Y!Y305+Y!Z305</f>
        <v>83142.939504849302</v>
      </c>
      <c r="F259" s="68">
        <f>Y!AA305</f>
        <v>30571.060495150632</v>
      </c>
      <c r="G259" s="133">
        <f>SUM(F259:F$282)</f>
        <v>401551.37731308973</v>
      </c>
      <c r="H259" s="133">
        <f>SUM($E$211:E259)</f>
        <v>3067421.3168179491</v>
      </c>
      <c r="I259" s="133">
        <f>$F$9-SUM($E$211:E259)</f>
        <v>4170078.6831820509</v>
      </c>
      <c r="J259" s="133">
        <f t="shared" si="17"/>
        <v>49</v>
      </c>
      <c r="K259" s="65">
        <f>Y!AC305</f>
        <v>4399233</v>
      </c>
      <c r="L259" s="115">
        <v>72</v>
      </c>
      <c r="M259" s="65"/>
      <c r="N259" s="48">
        <f>Y!Z305</f>
        <v>3185.1273540109833</v>
      </c>
      <c r="O259" s="222"/>
    </row>
    <row r="260" spans="1:15" x14ac:dyDescent="0.2">
      <c r="A260" s="69">
        <f t="shared" si="16"/>
        <v>50</v>
      </c>
      <c r="B260" s="66">
        <f t="shared" si="15"/>
        <v>41367</v>
      </c>
      <c r="C260" s="67">
        <f>Y!AB306</f>
        <v>113713.99999999988</v>
      </c>
      <c r="D260" s="65">
        <f>Y!Y306</f>
        <v>81022.117528128903</v>
      </c>
      <c r="E260" s="65">
        <f>Y!Y306+Y!Z306</f>
        <v>84249.697495880275</v>
      </c>
      <c r="F260" s="68">
        <f>Y!AA306</f>
        <v>29464.30250411962</v>
      </c>
      <c r="G260" s="133">
        <f>SUM(F260:F$282)</f>
        <v>370980.31681793911</v>
      </c>
      <c r="H260" s="133">
        <f>SUM($E$211:E260)</f>
        <v>3151671.0143138291</v>
      </c>
      <c r="I260" s="133">
        <f>$F$9-SUM($E$211:E260)</f>
        <v>4085828.9856861709</v>
      </c>
      <c r="J260" s="133">
        <f t="shared" si="17"/>
        <v>50</v>
      </c>
      <c r="K260" s="65">
        <f>Y!AC306</f>
        <v>4314312</v>
      </c>
      <c r="L260" s="115">
        <v>72</v>
      </c>
      <c r="M260" s="65"/>
      <c r="N260" s="48">
        <f>Y!Z306</f>
        <v>3227.5799677513642</v>
      </c>
      <c r="O260" s="222"/>
    </row>
    <row r="261" spans="1:15" x14ac:dyDescent="0.2">
      <c r="A261" s="69">
        <f t="shared" si="16"/>
        <v>51</v>
      </c>
      <c r="B261" s="66">
        <f t="shared" si="15"/>
        <v>41397</v>
      </c>
      <c r="C261" s="67">
        <f>Y!AB307</f>
        <v>113714</v>
      </c>
      <c r="D261" s="65">
        <f>Y!Y307</f>
        <v>82100.589700453915</v>
      </c>
      <c r="E261" s="65">
        <f>Y!Y307+Y!Z307</f>
        <v>85371.188106860354</v>
      </c>
      <c r="F261" s="68">
        <f>Y!AA307</f>
        <v>28342.811893139638</v>
      </c>
      <c r="G261" s="133">
        <f>SUM(F261:F$282)</f>
        <v>341516.01431381947</v>
      </c>
      <c r="H261" s="133">
        <f>SUM($E$211:E261)</f>
        <v>3237042.2024206896</v>
      </c>
      <c r="I261" s="133">
        <f>$F$9-SUM($E$211:E261)</f>
        <v>4000457.7975793104</v>
      </c>
      <c r="J261" s="133">
        <f t="shared" si="17"/>
        <v>51</v>
      </c>
      <c r="K261" s="65">
        <f>Y!AC307</f>
        <v>4228639</v>
      </c>
      <c r="L261" s="115">
        <v>72</v>
      </c>
      <c r="M261" s="65"/>
      <c r="N261" s="48">
        <f>Y!Z307</f>
        <v>3270.5984064064469</v>
      </c>
      <c r="O261" s="222"/>
    </row>
    <row r="262" spans="1:15" x14ac:dyDescent="0.2">
      <c r="A262" s="69">
        <f t="shared" si="16"/>
        <v>52</v>
      </c>
      <c r="B262" s="66">
        <f t="shared" si="15"/>
        <v>41428</v>
      </c>
      <c r="C262" s="67">
        <f>Y!AB308</f>
        <v>113714.00000000009</v>
      </c>
      <c r="D262" s="65">
        <f>Y!Y308</f>
        <v>83193.417239707895</v>
      </c>
      <c r="E262" s="65">
        <f>Y!Y308+Y!Z308</f>
        <v>86507.607451218209</v>
      </c>
      <c r="F262" s="68">
        <f>Y!AA308</f>
        <v>27206.392548781874</v>
      </c>
      <c r="G262" s="133">
        <f>SUM(F262:F$282)</f>
        <v>313173.20242067985</v>
      </c>
      <c r="H262" s="133">
        <f>SUM($E$211:E262)</f>
        <v>3323549.8098719078</v>
      </c>
      <c r="I262" s="133">
        <f>$F$9-SUM($E$211:E262)</f>
        <v>3913950.1901280922</v>
      </c>
      <c r="J262" s="133">
        <f t="shared" si="17"/>
        <v>52</v>
      </c>
      <c r="K262" s="65">
        <f>Y!AC308</f>
        <v>4142209</v>
      </c>
      <c r="L262" s="115">
        <v>72</v>
      </c>
      <c r="M262" s="65"/>
      <c r="N262" s="48">
        <f>Y!Z308</f>
        <v>3314.1902115103221</v>
      </c>
      <c r="O262" s="222"/>
    </row>
    <row r="263" spans="1:15" x14ac:dyDescent="0.2">
      <c r="A263" s="69">
        <f t="shared" si="16"/>
        <v>53</v>
      </c>
      <c r="B263" s="66">
        <f t="shared" si="15"/>
        <v>41458</v>
      </c>
      <c r="C263" s="67">
        <f>Y!AB309</f>
        <v>113713.99999999994</v>
      </c>
      <c r="D263" s="65">
        <f>Y!Y309</f>
        <v>84300.791227834998</v>
      </c>
      <c r="E263" s="65">
        <f>Y!Y309+Y!Z309</f>
        <v>87659.154252948589</v>
      </c>
      <c r="F263" s="68">
        <f>Y!AA309</f>
        <v>26054.845747051346</v>
      </c>
      <c r="G263" s="133">
        <f>SUM(F263:F$282)</f>
        <v>285966.80987189797</v>
      </c>
      <c r="H263" s="133">
        <f>SUM($E$211:E263)</f>
        <v>3411208.9641248565</v>
      </c>
      <c r="I263" s="133">
        <f>$F$9-SUM($E$211:E263)</f>
        <v>3826291.0358751435</v>
      </c>
      <c r="J263" s="133">
        <f t="shared" si="17"/>
        <v>53</v>
      </c>
      <c r="K263" s="65">
        <f>Y!AC309</f>
        <v>4055014</v>
      </c>
      <c r="L263" s="115">
        <v>72</v>
      </c>
      <c r="M263" s="65"/>
      <c r="N263" s="48">
        <f>Y!Z309</f>
        <v>3358.363025113591</v>
      </c>
      <c r="O263" s="222"/>
    </row>
    <row r="264" spans="1:15" x14ac:dyDescent="0.2">
      <c r="A264" s="69">
        <f t="shared" si="16"/>
        <v>54</v>
      </c>
      <c r="B264" s="66">
        <f t="shared" si="15"/>
        <v>41489</v>
      </c>
      <c r="C264" s="67">
        <f>Y!AB310</f>
        <v>113714.00000000001</v>
      </c>
      <c r="D264" s="65">
        <f>Y!Y310</f>
        <v>85422.905290240655</v>
      </c>
      <c r="E264" s="65">
        <f>Y!Y310+Y!Z310</f>
        <v>88826.02988136372</v>
      </c>
      <c r="F264" s="68">
        <f>Y!AA310</f>
        <v>24887.970118636298</v>
      </c>
      <c r="G264" s="133">
        <f>SUM(F264:F$282)</f>
        <v>259911.96412484651</v>
      </c>
      <c r="H264" s="133">
        <f>SUM($E$211:E264)</f>
        <v>3500034.9940062203</v>
      </c>
      <c r="I264" s="133">
        <f>$F$9-SUM($E$211:E264)</f>
        <v>3737465.0059937797</v>
      </c>
      <c r="J264" s="133">
        <f t="shared" si="17"/>
        <v>54</v>
      </c>
      <c r="K264" s="65">
        <f>Y!AC310</f>
        <v>3967047</v>
      </c>
      <c r="L264" s="115">
        <v>72</v>
      </c>
      <c r="M264" s="65"/>
      <c r="N264" s="48">
        <f>Y!Z310</f>
        <v>3403.1245911230653</v>
      </c>
      <c r="O264" s="222"/>
    </row>
    <row r="265" spans="1:15" x14ac:dyDescent="0.2">
      <c r="A265" s="69">
        <f t="shared" si="16"/>
        <v>55</v>
      </c>
      <c r="B265" s="66">
        <f t="shared" si="15"/>
        <v>41520</v>
      </c>
      <c r="C265" s="67">
        <f>Y!AB311</f>
        <v>113713.99999999999</v>
      </c>
      <c r="D265" s="65">
        <f>Y!Y311</f>
        <v>86559.955629645614</v>
      </c>
      <c r="E265" s="65">
        <f>Y!Y311+Y!Z311</f>
        <v>90008.438386304944</v>
      </c>
      <c r="F265" s="68">
        <f>Y!AA311</f>
        <v>23705.56161369503</v>
      </c>
      <c r="G265" s="133">
        <f>SUM(F265:F$282)</f>
        <v>235023.99400621021</v>
      </c>
      <c r="H265" s="133">
        <f>SUM($E$211:E265)</f>
        <v>3590043.432392525</v>
      </c>
      <c r="I265" s="133">
        <f>$F$9-SUM($E$211:E265)</f>
        <v>3647456.567607475</v>
      </c>
      <c r="J265" s="133">
        <f t="shared" si="17"/>
        <v>55</v>
      </c>
      <c r="K265" s="65">
        <f>Y!AC311</f>
        <v>3878302</v>
      </c>
      <c r="L265" s="115">
        <v>72</v>
      </c>
      <c r="M265" s="65"/>
      <c r="N265" s="48">
        <f>Y!Z311</f>
        <v>3448.4827566593376</v>
      </c>
      <c r="O265" s="222"/>
    </row>
    <row r="266" spans="1:15" x14ac:dyDescent="0.2">
      <c r="A266" s="69">
        <f t="shared" si="16"/>
        <v>56</v>
      </c>
      <c r="B266" s="66">
        <f t="shared" si="15"/>
        <v>41550</v>
      </c>
      <c r="C266" s="67">
        <f>Y!AB312</f>
        <v>113714.00000000004</v>
      </c>
      <c r="D266" s="65">
        <f>Y!Y312</f>
        <v>87712.141060393536</v>
      </c>
      <c r="E266" s="65">
        <f>Y!Y312+Y!Z312</f>
        <v>91206.586533826019</v>
      </c>
      <c r="F266" s="68">
        <f>Y!AA312</f>
        <v>22507.413466174017</v>
      </c>
      <c r="G266" s="133">
        <f>SUM(F266:F$282)</f>
        <v>211318.43239251518</v>
      </c>
      <c r="H266" s="133">
        <f>SUM($E$211:E266)</f>
        <v>3681250.0189263509</v>
      </c>
      <c r="I266" s="133">
        <f>$F$9-SUM($E$211:E266)</f>
        <v>3556249.9810736491</v>
      </c>
      <c r="J266" s="133">
        <f t="shared" si="17"/>
        <v>56</v>
      </c>
      <c r="K266" s="65">
        <f>Y!AC312</f>
        <v>3788772</v>
      </c>
      <c r="L266" s="115">
        <v>72</v>
      </c>
      <c r="M266" s="65"/>
      <c r="N266" s="48">
        <f>Y!Z312</f>
        <v>3494.44547343249</v>
      </c>
      <c r="O266" s="222"/>
    </row>
    <row r="267" spans="1:15" x14ac:dyDescent="0.2">
      <c r="A267" s="69">
        <f t="shared" si="16"/>
        <v>57</v>
      </c>
      <c r="B267" s="66">
        <f t="shared" si="15"/>
        <v>41581</v>
      </c>
      <c r="C267" s="67">
        <f>Y!AB313</f>
        <v>113713.99999999991</v>
      </c>
      <c r="D267" s="65">
        <f>Y!Y313</f>
        <v>88879.663043212844</v>
      </c>
      <c r="E267" s="65">
        <f>Y!Y313+Y!Z313</f>
        <v>92420.683842348924</v>
      </c>
      <c r="F267" s="68">
        <f>Y!AA313</f>
        <v>21293.316157650992</v>
      </c>
      <c r="G267" s="133">
        <f>SUM(F267:F$282)</f>
        <v>188811.01892634114</v>
      </c>
      <c r="H267" s="133">
        <f>SUM($E$211:E267)</f>
        <v>3773670.7027686997</v>
      </c>
      <c r="I267" s="133">
        <f>$F$9-SUM($E$211:E267)</f>
        <v>3463829.2972313003</v>
      </c>
      <c r="J267" s="133">
        <f t="shared" si="17"/>
        <v>57</v>
      </c>
      <c r="K267" s="65">
        <f>Y!AC313</f>
        <v>3698449</v>
      </c>
      <c r="L267" s="115">
        <v>72</v>
      </c>
      <c r="M267" s="65"/>
      <c r="N267" s="48">
        <f>Y!Z313</f>
        <v>3541.020799136073</v>
      </c>
      <c r="O267" s="222"/>
    </row>
    <row r="268" spans="1:15" x14ac:dyDescent="0.2">
      <c r="A268" s="69">
        <f t="shared" si="16"/>
        <v>58</v>
      </c>
      <c r="B268" s="66">
        <f t="shared" si="15"/>
        <v>41611</v>
      </c>
      <c r="C268" s="67">
        <f>Y!AB314</f>
        <v>113714.00000000001</v>
      </c>
      <c r="D268" s="65">
        <f>Y!Y314</f>
        <v>90062.72572044353</v>
      </c>
      <c r="E268" s="65">
        <f>Y!Y314+Y!Z314</f>
        <v>93650.942619303241</v>
      </c>
      <c r="F268" s="68">
        <f>Y!AA314</f>
        <v>20063.057380696777</v>
      </c>
      <c r="G268" s="133">
        <f>SUM(F268:F$282)</f>
        <v>167517.70276869019</v>
      </c>
      <c r="H268" s="133">
        <f>SUM($E$211:E268)</f>
        <v>3867321.645388003</v>
      </c>
      <c r="I268" s="133">
        <f>$F$9-SUM($E$211:E268)</f>
        <v>3370178.354611997</v>
      </c>
      <c r="J268" s="133">
        <f t="shared" si="17"/>
        <v>58</v>
      </c>
      <c r="K268" s="65">
        <f>Y!AC314</f>
        <v>3607326</v>
      </c>
      <c r="L268" s="115">
        <v>72</v>
      </c>
      <c r="M268" s="65"/>
      <c r="N268" s="48">
        <f>Y!Z314</f>
        <v>3588.2168988597077</v>
      </c>
      <c r="O268" s="222"/>
    </row>
    <row r="269" spans="1:15" x14ac:dyDescent="0.2">
      <c r="A269" s="69">
        <f t="shared" si="16"/>
        <v>59</v>
      </c>
      <c r="B269" s="66">
        <f t="shared" si="15"/>
        <v>41642</v>
      </c>
      <c r="C269" s="67">
        <f>Y!AB315</f>
        <v>113713.99999999996</v>
      </c>
      <c r="D269" s="65">
        <f>Y!Y315</f>
        <v>91261.535951730097</v>
      </c>
      <c r="E269" s="65">
        <f>Y!Y315+Y!Z315</f>
        <v>94897.577998250592</v>
      </c>
      <c r="F269" s="68">
        <f>Y!AA315</f>
        <v>18816.422001749357</v>
      </c>
      <c r="G269" s="133">
        <f>SUM(F269:F$282)</f>
        <v>147454.64538799343</v>
      </c>
      <c r="H269" s="133">
        <f>SUM($E$211:E269)</f>
        <v>3962219.2233862537</v>
      </c>
      <c r="I269" s="133">
        <f>$F$9-SUM($E$211:E269)</f>
        <v>3275280.7766137463</v>
      </c>
      <c r="J269" s="133">
        <f t="shared" si="17"/>
        <v>59</v>
      </c>
      <c r="K269" s="65">
        <f>Y!AC315</f>
        <v>3515397</v>
      </c>
      <c r="L269" s="115">
        <v>72</v>
      </c>
      <c r="M269" s="65"/>
      <c r="N269" s="48">
        <f>Y!Z315</f>
        <v>3636.0420465204988</v>
      </c>
      <c r="O269" s="222"/>
    </row>
    <row r="270" spans="1:15" x14ac:dyDescent="0.2">
      <c r="A270" s="69">
        <f t="shared" si="16"/>
        <v>60</v>
      </c>
      <c r="B270" s="66">
        <f t="shared" si="15"/>
        <v>41673</v>
      </c>
      <c r="C270" s="67">
        <f>Y!AB316</f>
        <v>113714.00000000007</v>
      </c>
      <c r="D270" s="65">
        <f>Y!Y316</f>
        <v>92476.303350192728</v>
      </c>
      <c r="E270" s="65">
        <f>Y!Y316+Y!Z316</f>
        <v>96160.807976506258</v>
      </c>
      <c r="F270" s="68">
        <f>Y!AA316</f>
        <v>17553.192023493812</v>
      </c>
      <c r="G270" s="133">
        <f>SUM(F270:F$282)</f>
        <v>128638.22338624411</v>
      </c>
      <c r="H270" s="133">
        <f>SUM($E$211:E270)</f>
        <v>4058380.0313627599</v>
      </c>
      <c r="I270" s="133">
        <f>$F$9-SUM($E$211:E270)</f>
        <v>3179119.9686372401</v>
      </c>
      <c r="J270" s="133">
        <f t="shared" si="17"/>
        <v>60</v>
      </c>
      <c r="K270" s="65">
        <f>Y!AC316</f>
        <v>3453604</v>
      </c>
      <c r="L270" s="115">
        <v>72</v>
      </c>
      <c r="M270" s="65"/>
      <c r="N270" s="48">
        <f>Y!Z316</f>
        <v>3684.50462631353</v>
      </c>
      <c r="O270" s="222"/>
    </row>
    <row r="271" spans="1:15" x14ac:dyDescent="0.2">
      <c r="A271" s="69">
        <f t="shared" si="16"/>
        <v>61</v>
      </c>
      <c r="B271" s="66">
        <f t="shared" si="15"/>
        <v>41701</v>
      </c>
      <c r="C271" s="67">
        <f>Y!AB317</f>
        <v>113714.00000000001</v>
      </c>
      <c r="D271" s="65">
        <f>Y!Y317</f>
        <v>93707.240319076926</v>
      </c>
      <c r="E271" s="65">
        <f>Y!Y317+Y!Z317</f>
        <v>97028.33983944339</v>
      </c>
      <c r="F271" s="68">
        <f>Y!AA317</f>
        <v>16685.660160556632</v>
      </c>
      <c r="G271" s="133">
        <f>SUM(F271:F$282)</f>
        <v>111085.03136275031</v>
      </c>
      <c r="H271" s="133">
        <f>SUM($E$211:E271)</f>
        <v>4155408.3712022034</v>
      </c>
      <c r="I271" s="133">
        <f>$F$9-SUM($E$211:E271)</f>
        <v>3082091.6287977966</v>
      </c>
      <c r="J271" s="133">
        <f t="shared" si="17"/>
        <v>61</v>
      </c>
      <c r="K271" s="65">
        <f>Y!AC317</f>
        <v>3360452</v>
      </c>
      <c r="L271" s="115">
        <v>72</v>
      </c>
      <c r="M271" s="65"/>
      <c r="N271" s="48">
        <f>Y!Z317</f>
        <v>3321.099520366457</v>
      </c>
      <c r="O271" s="222"/>
    </row>
    <row r="272" spans="1:15" x14ac:dyDescent="0.2">
      <c r="A272" s="69">
        <f t="shared" si="16"/>
        <v>62</v>
      </c>
      <c r="B272" s="66">
        <f t="shared" si="15"/>
        <v>41732</v>
      </c>
      <c r="C272" s="67">
        <f>Y!AB318</f>
        <v>113714.00000000006</v>
      </c>
      <c r="D272" s="65">
        <f>Y!Y318</f>
        <v>94954.562088893726</v>
      </c>
      <c r="E272" s="65">
        <f>Y!Y318+Y!Z318</f>
        <v>98319.926512813865</v>
      </c>
      <c r="F272" s="68">
        <f>Y!AA318</f>
        <v>15394.073487186201</v>
      </c>
      <c r="G272" s="133">
        <f>SUM(F272:F$282)</f>
        <v>94399.371202193666</v>
      </c>
      <c r="H272" s="133">
        <f>SUM($E$211:E272)</f>
        <v>4253728.2977150176</v>
      </c>
      <c r="I272" s="133">
        <f>$F$9-SUM($E$211:E272)</f>
        <v>2983771.7022849824</v>
      </c>
      <c r="J272" s="133">
        <f t="shared" si="17"/>
        <v>62</v>
      </c>
      <c r="K272" s="65">
        <f>Y!AC318</f>
        <v>3266477</v>
      </c>
      <c r="L272" s="115">
        <v>72</v>
      </c>
      <c r="M272" s="65"/>
      <c r="N272" s="48">
        <f>Y!Z318</f>
        <v>3365.3644239201385</v>
      </c>
      <c r="O272" s="222"/>
    </row>
    <row r="273" spans="1:15" x14ac:dyDescent="0.2">
      <c r="A273" s="69">
        <f t="shared" si="16"/>
        <v>63</v>
      </c>
      <c r="B273" s="66">
        <f t="shared" si="15"/>
        <v>41762</v>
      </c>
      <c r="C273" s="67">
        <f>Y!AB319</f>
        <v>113714.00000000004</v>
      </c>
      <c r="D273" s="65">
        <f>Y!Y319</f>
        <v>96218.486755051883</v>
      </c>
      <c r="E273" s="65">
        <f>Y!Y319+Y!Z319</f>
        <v>99628.706062342506</v>
      </c>
      <c r="F273" s="68">
        <f>Y!AA319</f>
        <v>14085.293937657536</v>
      </c>
      <c r="G273" s="133">
        <f>SUM(F273:F$282)</f>
        <v>79005.297715007473</v>
      </c>
      <c r="H273" s="133">
        <f>SUM($E$211:E273)</f>
        <v>4353357.0037773605</v>
      </c>
      <c r="I273" s="133">
        <f>$F$9-SUM($E$211:E273)</f>
        <v>2884142.9962226395</v>
      </c>
      <c r="J273" s="133">
        <f t="shared" si="17"/>
        <v>63</v>
      </c>
      <c r="K273" s="65">
        <f>Y!AC319</f>
        <v>3171672</v>
      </c>
      <c r="L273" s="115">
        <v>72</v>
      </c>
      <c r="M273" s="65"/>
      <c r="N273" s="48">
        <f>Y!Z319</f>
        <v>3410.219307290623</v>
      </c>
      <c r="O273" s="222"/>
    </row>
    <row r="274" spans="1:15" x14ac:dyDescent="0.2">
      <c r="A274" s="69">
        <f t="shared" si="16"/>
        <v>64</v>
      </c>
      <c r="B274" s="66">
        <f t="shared" si="15"/>
        <v>41793</v>
      </c>
      <c r="C274" s="67">
        <f>Y!AB320</f>
        <v>113713.99999999999</v>
      </c>
      <c r="D274" s="65">
        <f>Y!Y320</f>
        <v>97499.23531599273</v>
      </c>
      <c r="E274" s="65">
        <f>Y!Y320+Y!Z320</f>
        <v>100954.90734995065</v>
      </c>
      <c r="F274" s="68">
        <f>Y!AA320</f>
        <v>12759.092650049335</v>
      </c>
      <c r="G274" s="133">
        <f>SUM(F274:F$282)</f>
        <v>64920.003777349913</v>
      </c>
      <c r="H274" s="133">
        <f>SUM($E$211:E274)</f>
        <v>4454311.9111273112</v>
      </c>
      <c r="I274" s="133">
        <f>$F$9-SUM($E$211:E274)</f>
        <v>2783188.0888726888</v>
      </c>
      <c r="J274" s="133">
        <f t="shared" si="17"/>
        <v>64</v>
      </c>
      <c r="K274" s="65">
        <f>Y!AC320</f>
        <v>3076029</v>
      </c>
      <c r="L274" s="115">
        <v>72</v>
      </c>
      <c r="M274" s="65"/>
      <c r="N274" s="48">
        <f>Y!Z320</f>
        <v>3455.6720339579224</v>
      </c>
      <c r="O274" s="222"/>
    </row>
    <row r="275" spans="1:15" x14ac:dyDescent="0.2">
      <c r="A275" s="69">
        <f t="shared" si="16"/>
        <v>65</v>
      </c>
      <c r="B275" s="66">
        <f t="shared" si="15"/>
        <v>41823</v>
      </c>
      <c r="C275" s="67">
        <f>Y!AB321</f>
        <v>113714</v>
      </c>
      <c r="D275" s="65">
        <f>Y!Y321</f>
        <v>98797.031711831805</v>
      </c>
      <c r="E275" s="65">
        <f>Y!Y321+Y!Z321</f>
        <v>102298.76228404137</v>
      </c>
      <c r="F275" s="68">
        <f>Y!AA321</f>
        <v>11415.237715958627</v>
      </c>
      <c r="G275" s="133">
        <f>SUM(F275:F$282)</f>
        <v>52160.911127300576</v>
      </c>
      <c r="H275" s="133">
        <f>SUM($E$211:E275)</f>
        <v>4556610.6734113526</v>
      </c>
      <c r="I275" s="133">
        <f>$F$9-SUM($E$211:E275)</f>
        <v>2680889.3265886474</v>
      </c>
      <c r="J275" s="133">
        <f t="shared" si="17"/>
        <v>65</v>
      </c>
      <c r="K275" s="65">
        <f>Y!AC321</f>
        <v>2979541</v>
      </c>
      <c r="L275" s="115">
        <v>72</v>
      </c>
      <c r="M275" s="65"/>
      <c r="N275" s="48">
        <f>Y!Z321</f>
        <v>3501.7305722095625</v>
      </c>
      <c r="O275" s="222"/>
    </row>
    <row r="276" spans="1:15" x14ac:dyDescent="0.2">
      <c r="A276" s="69">
        <f t="shared" si="16"/>
        <v>66</v>
      </c>
      <c r="B276" s="66">
        <f t="shared" ref="B276:B282" si="18">DATE(YEAR(B275),MONTH(B275)+1,DAY(B275))</f>
        <v>41854</v>
      </c>
      <c r="C276" s="67">
        <f>Y!AB322</f>
        <v>113713.99999999999</v>
      </c>
      <c r="D276" s="65">
        <f>Y!Y322</f>
        <v>100112.1028635148</v>
      </c>
      <c r="E276" s="65">
        <f>Y!Y322+Y!Z322</f>
        <v>103660.50586005229</v>
      </c>
      <c r="F276" s="68">
        <f>Y!AA322</f>
        <v>10053.494139947701</v>
      </c>
      <c r="G276" s="133">
        <f>SUM(F276:F$282)</f>
        <v>40745.673411341952</v>
      </c>
      <c r="H276" s="133">
        <f>SUM($E$211:E276)</f>
        <v>4660271.1792714046</v>
      </c>
      <c r="I276" s="133">
        <f>$F$9-SUM($E$211:E276)</f>
        <v>2577228.8207285954</v>
      </c>
      <c r="J276" s="133">
        <f t="shared" si="17"/>
        <v>66</v>
      </c>
      <c r="K276" s="65">
        <f>Y!AC322</f>
        <v>2882200</v>
      </c>
      <c r="L276" s="115">
        <v>72</v>
      </c>
      <c r="M276" s="65"/>
      <c r="N276" s="48">
        <f>Y!Z322</f>
        <v>3548.4029965374903</v>
      </c>
      <c r="O276" s="222"/>
    </row>
    <row r="277" spans="1:15" x14ac:dyDescent="0.2">
      <c r="A277" s="69">
        <f t="shared" ref="A277:A282" si="19">A276+1</f>
        <v>67</v>
      </c>
      <c r="B277" s="66">
        <f t="shared" si="18"/>
        <v>41885</v>
      </c>
      <c r="C277" s="67">
        <f>Y!AB323</f>
        <v>113714.00000000001</v>
      </c>
      <c r="D277" s="65">
        <f>Y!Y323</f>
        <v>101444.67871249514</v>
      </c>
      <c r="E277" s="65">
        <f>Y!Y323+Y!Z323</f>
        <v>105040.37620154876</v>
      </c>
      <c r="F277" s="68">
        <f>Y!AA323</f>
        <v>8673.6237984512536</v>
      </c>
      <c r="G277" s="133">
        <f>SUM(F277:F$282)</f>
        <v>30692.179271394252</v>
      </c>
      <c r="H277" s="133">
        <f>SUM($E$211:E277)</f>
        <v>4765311.5554729532</v>
      </c>
      <c r="I277" s="133">
        <f>$F$9-SUM($E$211:E277)</f>
        <v>2472188.4445270468</v>
      </c>
      <c r="J277" s="133">
        <f t="shared" si="17"/>
        <v>67</v>
      </c>
      <c r="K277" s="65">
        <f>Y!AC323</f>
        <v>2783998</v>
      </c>
      <c r="L277" s="115">
        <v>72</v>
      </c>
      <c r="M277" s="65"/>
      <c r="N277" s="48">
        <f>Y!Z323</f>
        <v>3595.6974890536294</v>
      </c>
      <c r="O277" s="222"/>
    </row>
    <row r="278" spans="1:15" x14ac:dyDescent="0.2">
      <c r="A278" s="69">
        <f t="shared" si="19"/>
        <v>68</v>
      </c>
      <c r="B278" s="66">
        <f t="shared" si="18"/>
        <v>41915</v>
      </c>
      <c r="C278" s="67">
        <f>Y!AB324</f>
        <v>113713.99999999994</v>
      </c>
      <c r="D278" s="65">
        <f>Y!Y324</f>
        <v>102794.99226093921</v>
      </c>
      <c r="E278" s="65">
        <f>Y!Y324+Y!Z324</f>
        <v>106438.61460186346</v>
      </c>
      <c r="F278" s="68">
        <f>Y!AA324</f>
        <v>7275.3853981364828</v>
      </c>
      <c r="G278" s="133">
        <f>SUM(F278:F$282)</f>
        <v>22018.555472943</v>
      </c>
      <c r="H278" s="133">
        <f>SUM($E$211:E278)</f>
        <v>4871750.1700748168</v>
      </c>
      <c r="I278" s="133">
        <f>$F$9-SUM($E$211:E278)</f>
        <v>2365749.8299251832</v>
      </c>
      <c r="J278" s="133">
        <f t="shared" si="17"/>
        <v>68</v>
      </c>
      <c r="K278" s="65">
        <f>Y!AC324</f>
        <v>2684928</v>
      </c>
      <c r="L278" s="115">
        <v>72</v>
      </c>
      <c r="M278" s="65"/>
      <c r="N278" s="48">
        <f>Y!Z324</f>
        <v>3643.6223409242557</v>
      </c>
      <c r="O278" s="222"/>
    </row>
    <row r="279" spans="1:15" x14ac:dyDescent="0.2">
      <c r="A279" s="69">
        <f t="shared" si="19"/>
        <v>69</v>
      </c>
      <c r="B279" s="66">
        <f t="shared" si="18"/>
        <v>41946</v>
      </c>
      <c r="C279" s="67">
        <f>Y!AB325</f>
        <v>113714.00000000003</v>
      </c>
      <c r="D279" s="65">
        <f>Y!Y325</f>
        <v>104163.27961246757</v>
      </c>
      <c r="E279" s="65">
        <f>Y!Y325+Y!Z325</f>
        <v>107855.4655662911</v>
      </c>
      <c r="F279" s="68">
        <f>Y!AA325</f>
        <v>5858.5344337089273</v>
      </c>
      <c r="G279" s="133">
        <f>SUM(F279:F$282)</f>
        <v>14743.170074806518</v>
      </c>
      <c r="H279" s="133">
        <f>SUM($E$211:E279)</f>
        <v>4979605.6356411083</v>
      </c>
      <c r="I279" s="133">
        <f>$F$9-SUM($E$211:E279)</f>
        <v>2257894.3643588917</v>
      </c>
      <c r="J279" s="133">
        <f t="shared" si="17"/>
        <v>69</v>
      </c>
      <c r="K279" s="65">
        <f>Y!AC325</f>
        <v>2584983</v>
      </c>
      <c r="L279" s="115">
        <v>72</v>
      </c>
      <c r="M279" s="65"/>
      <c r="N279" s="48">
        <f>Y!Z325</f>
        <v>3692.1859538235312</v>
      </c>
      <c r="O279" s="222"/>
    </row>
    <row r="280" spans="1:15" x14ac:dyDescent="0.2">
      <c r="A280" s="69">
        <f t="shared" si="19"/>
        <v>70</v>
      </c>
      <c r="B280" s="66">
        <f t="shared" si="18"/>
        <v>41976</v>
      </c>
      <c r="C280" s="67">
        <f>Y!AB326</f>
        <v>113713.99999999999</v>
      </c>
      <c r="D280" s="65">
        <f>Y!Y326</f>
        <v>105549.78001343698</v>
      </c>
      <c r="E280" s="65">
        <f>Y!Y326+Y!Z326</f>
        <v>109291.17685484338</v>
      </c>
      <c r="F280" s="68">
        <f>Y!AA326</f>
        <v>4422.8231451566216</v>
      </c>
      <c r="G280" s="133">
        <f>SUM(F280:F$282)</f>
        <v>8884.6356410975895</v>
      </c>
      <c r="H280" s="133">
        <f>SUM($E$211:E280)</f>
        <v>5088896.8124959515</v>
      </c>
      <c r="I280" s="133">
        <f>$F$9-SUM($E$211:E280)</f>
        <v>2148603.1875040485</v>
      </c>
      <c r="J280" s="133">
        <f t="shared" si="17"/>
        <v>70</v>
      </c>
      <c r="K280" s="65">
        <f>Y!AC326</f>
        <v>2484154</v>
      </c>
      <c r="L280" s="115">
        <v>72</v>
      </c>
      <c r="M280" s="65"/>
      <c r="N280" s="48">
        <f>Y!Z326</f>
        <v>3741.3968414063947</v>
      </c>
      <c r="O280" s="222"/>
    </row>
    <row r="281" spans="1:15" x14ac:dyDescent="0.2">
      <c r="A281" s="69">
        <f t="shared" si="19"/>
        <v>71</v>
      </c>
      <c r="B281" s="66">
        <f t="shared" si="18"/>
        <v>42007</v>
      </c>
      <c r="C281" s="67">
        <f>Y!AB327</f>
        <v>113714</v>
      </c>
      <c r="D281" s="65">
        <f>Y!Y327</f>
        <v>106954.7358947738</v>
      </c>
      <c r="E281" s="65">
        <f>Y!Y327+Y!Z327</f>
        <v>110745.99952557488</v>
      </c>
      <c r="F281" s="68">
        <f>Y!AA327</f>
        <v>2968.0004744251305</v>
      </c>
      <c r="G281" s="133">
        <f>SUM(F281:F$282)</f>
        <v>4461.8124959409679</v>
      </c>
      <c r="H281" s="133">
        <f>SUM($E$211:E281)</f>
        <v>5199642.8120215265</v>
      </c>
      <c r="I281" s="133">
        <f>$F$9-SUM($E$211:E281)</f>
        <v>2037857.1879784735</v>
      </c>
      <c r="J281" s="133">
        <f t="shared" si="17"/>
        <v>71</v>
      </c>
      <c r="K281" s="65">
        <f>Y!AC327</f>
        <v>2382433</v>
      </c>
      <c r="L281" s="115">
        <v>72</v>
      </c>
      <c r="M281" s="65"/>
      <c r="N281" s="48">
        <f>Y!Z327</f>
        <v>3791.2636308010779</v>
      </c>
      <c r="O281" s="222"/>
    </row>
    <row r="282" spans="1:15" x14ac:dyDescent="0.2">
      <c r="A282" s="69">
        <f t="shared" si="19"/>
        <v>72</v>
      </c>
      <c r="B282" s="66">
        <f t="shared" si="18"/>
        <v>42038</v>
      </c>
      <c r="C282" s="67">
        <f>Y!AB328</f>
        <v>113714</v>
      </c>
      <c r="D282" s="65">
        <f>Y!Y328</f>
        <v>108378.39291436263</v>
      </c>
      <c r="E282" s="65">
        <f>Y!Y328+Y!Z328</f>
        <v>112220.18797848416</v>
      </c>
      <c r="F282" s="68">
        <f>Y!AA328</f>
        <v>1493.8120215158372</v>
      </c>
      <c r="G282" s="133">
        <f>SUM(F282:F$282)</f>
        <v>1493.8120215158372</v>
      </c>
      <c r="H282" s="133">
        <f>SUM($E$211:E282)</f>
        <v>5311863.0000000102</v>
      </c>
      <c r="I282" s="133">
        <f>$F$9-SUM($E$211:E282)</f>
        <v>1925636.9999999898</v>
      </c>
      <c r="J282" s="133">
        <f t="shared" si="17"/>
        <v>72</v>
      </c>
      <c r="K282" s="65">
        <f>Y!AC328</f>
        <v>2171250.0000000955</v>
      </c>
      <c r="L282" s="115">
        <v>72</v>
      </c>
      <c r="M282" s="65"/>
      <c r="N282" s="48">
        <f>Y!Z328</f>
        <v>3841.7950641215307</v>
      </c>
      <c r="O282" s="222"/>
    </row>
    <row r="283" spans="1:15" x14ac:dyDescent="0.2">
      <c r="A283" s="220" t="s">
        <v>5</v>
      </c>
      <c r="B283" s="221"/>
      <c r="C283" s="67">
        <f>SUM(C211:C282)</f>
        <v>8187408.0000000009</v>
      </c>
      <c r="D283" s="65">
        <f>SUM(D211:D282)</f>
        <v>5066250.0000000112</v>
      </c>
      <c r="E283" s="65">
        <f>SUM(E211:E282)</f>
        <v>5311863.0000000102</v>
      </c>
      <c r="F283" s="68">
        <f>SUM(F211:F282)</f>
        <v>2875544.9999999893</v>
      </c>
      <c r="G283" s="133"/>
      <c r="H283" s="133"/>
      <c r="I283" s="133"/>
      <c r="J283" s="133"/>
      <c r="K283" s="65"/>
      <c r="L283" s="115"/>
      <c r="M283" s="65"/>
      <c r="N283" s="48">
        <f>SUM(N211:N282)</f>
        <v>245612.99999999924</v>
      </c>
      <c r="O283" s="222"/>
    </row>
    <row r="284" spans="1:15" x14ac:dyDescent="0.2">
      <c r="A284" s="92"/>
      <c r="B284" s="92"/>
      <c r="C284" s="92"/>
      <c r="D284" s="94"/>
      <c r="E284" s="94"/>
      <c r="F284" s="94"/>
      <c r="G284" s="138"/>
      <c r="H284" s="138"/>
      <c r="I284" s="138"/>
      <c r="J284" s="133"/>
      <c r="K284" s="69"/>
      <c r="L284" s="116"/>
      <c r="M284" s="69"/>
      <c r="N284" s="121"/>
    </row>
    <row r="285" spans="1:15" x14ac:dyDescent="0.2">
      <c r="A285" s="17" t="s">
        <v>69</v>
      </c>
      <c r="B285" s="19" t="s">
        <v>96</v>
      </c>
      <c r="C285" s="17" t="s">
        <v>43</v>
      </c>
      <c r="D285" s="74" t="s">
        <v>281</v>
      </c>
      <c r="E285" s="74" t="s">
        <v>163</v>
      </c>
      <c r="F285" s="113" t="s">
        <v>2</v>
      </c>
      <c r="G285" s="132" t="s">
        <v>216</v>
      </c>
      <c r="H285" s="132" t="s">
        <v>267</v>
      </c>
      <c r="I285" s="132" t="s">
        <v>217</v>
      </c>
      <c r="J285" s="133"/>
      <c r="K285" s="19" t="s">
        <v>97</v>
      </c>
      <c r="L285" s="114" t="s">
        <v>91</v>
      </c>
      <c r="M285" s="19" t="s">
        <v>92</v>
      </c>
      <c r="N285" s="122" t="s">
        <v>61</v>
      </c>
      <c r="O285" s="222" t="s">
        <v>88</v>
      </c>
    </row>
    <row r="286" spans="1:15" x14ac:dyDescent="0.2">
      <c r="A286" s="69">
        <v>1</v>
      </c>
      <c r="B286" s="66">
        <f>DATE(YEAR($F$11),MONTH($F$11)+1,DAY($F$11))</f>
        <v>39875</v>
      </c>
      <c r="C286" s="67">
        <f>Y!AB347</f>
        <v>104340.00000000017</v>
      </c>
      <c r="D286" s="65">
        <f>Y!Y347</f>
        <v>33105.922487268224</v>
      </c>
      <c r="E286" s="65">
        <f>Y!Y347+Y!Z347</f>
        <v>36184.958448169062</v>
      </c>
      <c r="F286" s="68">
        <f>Y!AA347</f>
        <v>68155.041551831106</v>
      </c>
      <c r="G286" s="133">
        <f>SUM(F286:F$468)</f>
        <v>10844304.999999763</v>
      </c>
      <c r="H286" s="133">
        <f>SUM($E$286:E286)</f>
        <v>36184.958448169062</v>
      </c>
      <c r="I286" s="133">
        <f>$F$9-SUM($E$286:E286)</f>
        <v>7201315.0415518312</v>
      </c>
      <c r="J286" s="133">
        <f t="shared" si="17"/>
        <v>1</v>
      </c>
      <c r="K286" s="65">
        <f>Y!AC347</f>
        <v>7605544</v>
      </c>
      <c r="L286" s="115">
        <v>84</v>
      </c>
      <c r="M286" s="65"/>
      <c r="N286" s="48">
        <f>Y!Z347</f>
        <v>3079.0359609008374</v>
      </c>
      <c r="O286" s="222"/>
    </row>
    <row r="287" spans="1:15" x14ac:dyDescent="0.2">
      <c r="A287" s="69">
        <f>A286+1</f>
        <v>2</v>
      </c>
      <c r="B287" s="66">
        <f t="shared" ref="B287:B350" si="20">DATE(YEAR(B286),MONTH(B286)+1,DAY(B286))</f>
        <v>39906</v>
      </c>
      <c r="C287" s="67">
        <f>Y!AB348</f>
        <v>104340.00000000003</v>
      </c>
      <c r="D287" s="65">
        <f>Y!Y348</f>
        <v>33546.721041115932</v>
      </c>
      <c r="E287" s="65">
        <f>Y!Y348+Y!Z348</f>
        <v>36666.810268937072</v>
      </c>
      <c r="F287" s="68">
        <f>Y!AA348</f>
        <v>67673.189731062957</v>
      </c>
      <c r="G287" s="133">
        <f>SUM(F287:F$468)</f>
        <v>10776149.958447933</v>
      </c>
      <c r="H287" s="133">
        <f>SUM($E$286:E287)</f>
        <v>72851.768717106141</v>
      </c>
      <c r="I287" s="133">
        <f>$F$9-SUM($E$286:E287)</f>
        <v>7164648.2312828936</v>
      </c>
      <c r="J287" s="133">
        <f t="shared" si="17"/>
        <v>2</v>
      </c>
      <c r="K287" s="65">
        <f>Y!AC348</f>
        <v>7558872</v>
      </c>
      <c r="L287" s="115">
        <v>84</v>
      </c>
      <c r="M287" s="65"/>
      <c r="N287" s="48">
        <f>Y!Z348</f>
        <v>3120.0892278211395</v>
      </c>
      <c r="O287" s="222"/>
    </row>
    <row r="288" spans="1:15" x14ac:dyDescent="0.2">
      <c r="A288" s="69">
        <f t="shared" ref="A288:A351" si="21">A287+1</f>
        <v>3</v>
      </c>
      <c r="B288" s="66">
        <f t="shared" si="20"/>
        <v>39936</v>
      </c>
      <c r="C288" s="67">
        <f>Y!AB349</f>
        <v>104339.99999999977</v>
      </c>
      <c r="D288" s="65">
        <f>Y!Y349</f>
        <v>33993.388737113215</v>
      </c>
      <c r="E288" s="65">
        <f>Y!Y349+Y!Z349</f>
        <v>37155.078601468464</v>
      </c>
      <c r="F288" s="68">
        <f>Y!AA349</f>
        <v>67184.921398531311</v>
      </c>
      <c r="G288" s="133">
        <f>SUM(F288:F$468)</f>
        <v>10708476.76871687</v>
      </c>
      <c r="H288" s="133">
        <f>SUM($E$286:E288)</f>
        <v>110006.84731857461</v>
      </c>
      <c r="I288" s="133">
        <f>$F$9-SUM($E$286:E288)</f>
        <v>7127493.1526814252</v>
      </c>
      <c r="J288" s="133">
        <f t="shared" si="17"/>
        <v>3</v>
      </c>
      <c r="K288" s="65">
        <f>Y!AC349</f>
        <v>7511779</v>
      </c>
      <c r="L288" s="115">
        <v>84</v>
      </c>
      <c r="M288" s="65"/>
      <c r="N288" s="48">
        <f>Y!Z349</f>
        <v>3161.6898643552486</v>
      </c>
      <c r="O288" s="222"/>
    </row>
    <row r="289" spans="1:15" x14ac:dyDescent="0.2">
      <c r="A289" s="69">
        <f t="shared" si="21"/>
        <v>4</v>
      </c>
      <c r="B289" s="66">
        <f t="shared" si="20"/>
        <v>39967</v>
      </c>
      <c r="C289" s="67">
        <f>Y!AB350</f>
        <v>104340.00000000022</v>
      </c>
      <c r="D289" s="65">
        <f>Y!Y350</f>
        <v>34446.003721682355</v>
      </c>
      <c r="E289" s="65">
        <f>Y!Y350+Y!Z350</f>
        <v>37649.848890349997</v>
      </c>
      <c r="F289" s="68">
        <f>Y!AA350</f>
        <v>66690.151109650222</v>
      </c>
      <c r="G289" s="133">
        <f>SUM(F289:F$468)</f>
        <v>10641291.847318338</v>
      </c>
      <c r="H289" s="133">
        <f>SUM($E$286:E289)</f>
        <v>147656.69620892461</v>
      </c>
      <c r="I289" s="133">
        <f>$F$9-SUM($E$286:E289)</f>
        <v>7089843.303791075</v>
      </c>
      <c r="J289" s="133">
        <f t="shared" si="17"/>
        <v>4</v>
      </c>
      <c r="K289" s="65">
        <f>Y!AC350</f>
        <v>7464259</v>
      </c>
      <c r="L289" s="115">
        <v>84</v>
      </c>
      <c r="M289" s="65"/>
      <c r="N289" s="48">
        <f>Y!Z350</f>
        <v>3203.8451686676417</v>
      </c>
      <c r="O289" s="222"/>
    </row>
    <row r="290" spans="1:15" x14ac:dyDescent="0.2">
      <c r="A290" s="69">
        <f t="shared" si="21"/>
        <v>5</v>
      </c>
      <c r="B290" s="66">
        <f t="shared" si="20"/>
        <v>39997</v>
      </c>
      <c r="C290" s="67">
        <f>Y!AB351</f>
        <v>104340.00000000017</v>
      </c>
      <c r="D290" s="65">
        <f>Y!Y351</f>
        <v>34904.645181747153</v>
      </c>
      <c r="E290" s="65">
        <f>Y!Y351+Y!Z351</f>
        <v>38151.207717977515</v>
      </c>
      <c r="F290" s="68">
        <f>Y!AA351</f>
        <v>66188.792282022652</v>
      </c>
      <c r="G290" s="133">
        <f>SUM(F290:F$468)</f>
        <v>10574601.696208687</v>
      </c>
      <c r="H290" s="133">
        <f>SUM($E$286:E290)</f>
        <v>185807.90392690213</v>
      </c>
      <c r="I290" s="133">
        <f>$F$9-SUM($E$286:E290)</f>
        <v>7051692.0960730975</v>
      </c>
      <c r="J290" s="133">
        <f t="shared" si="17"/>
        <v>5</v>
      </c>
      <c r="K290" s="65">
        <f>Y!AC351</f>
        <v>7416309</v>
      </c>
      <c r="L290" s="115">
        <v>84</v>
      </c>
      <c r="M290" s="65"/>
      <c r="N290" s="48">
        <f>Y!Z351</f>
        <v>3246.5625362303617</v>
      </c>
      <c r="O290" s="222"/>
    </row>
    <row r="291" spans="1:15" x14ac:dyDescent="0.2">
      <c r="A291" s="69">
        <f t="shared" si="21"/>
        <v>6</v>
      </c>
      <c r="B291" s="66">
        <f t="shared" si="20"/>
        <v>40028</v>
      </c>
      <c r="C291" s="67">
        <f>Y!AB352</f>
        <v>104340.00000000032</v>
      </c>
      <c r="D291" s="65">
        <f>Y!Y352</f>
        <v>35369.393358591013</v>
      </c>
      <c r="E291" s="65">
        <f>Y!Y352+Y!Z352</f>
        <v>38659.242819711428</v>
      </c>
      <c r="F291" s="68">
        <f>Y!AA352</f>
        <v>65680.757180288885</v>
      </c>
      <c r="G291" s="133">
        <f>SUM(F291:F$468)</f>
        <v>10508412.903926663</v>
      </c>
      <c r="H291" s="133">
        <f>SUM($E$286:E291)</f>
        <v>224467.14674661355</v>
      </c>
      <c r="I291" s="133">
        <f>$F$9-SUM($E$286:E291)</f>
        <v>7013032.8532533869</v>
      </c>
      <c r="J291" s="133">
        <f t="shared" si="17"/>
        <v>6</v>
      </c>
      <c r="K291" s="65">
        <f>Y!AC352</f>
        <v>7367926</v>
      </c>
      <c r="L291" s="115">
        <v>84</v>
      </c>
      <c r="M291" s="65"/>
      <c r="N291" s="48">
        <f>Y!Z352</f>
        <v>3289.8494611204151</v>
      </c>
      <c r="O291" s="222"/>
    </row>
    <row r="292" spans="1:15" x14ac:dyDescent="0.2">
      <c r="A292" s="69">
        <f t="shared" si="21"/>
        <v>7</v>
      </c>
      <c r="B292" s="66">
        <f t="shared" si="20"/>
        <v>40059</v>
      </c>
      <c r="C292" s="67">
        <f>Y!AB353</f>
        <v>104339.99999999994</v>
      </c>
      <c r="D292" s="65">
        <f>Y!Y353</f>
        <v>35840.329561891966</v>
      </c>
      <c r="E292" s="65">
        <f>Y!Y353+Y!Z353</f>
        <v>39174.043099226503</v>
      </c>
      <c r="F292" s="68">
        <f>Y!AA353</f>
        <v>65165.956900773432</v>
      </c>
      <c r="G292" s="133">
        <f>SUM(F292:F$468)</f>
        <v>10442732.146746375</v>
      </c>
      <c r="H292" s="133">
        <f>SUM($E$286:E292)</f>
        <v>263641.18984584004</v>
      </c>
      <c r="I292" s="133">
        <f>$F$9-SUM($E$286:E292)</f>
        <v>6973858.8101541596</v>
      </c>
      <c r="J292" s="133">
        <f t="shared" si="17"/>
        <v>7</v>
      </c>
      <c r="K292" s="65">
        <f>Y!AC353</f>
        <v>7319104</v>
      </c>
      <c r="L292" s="115">
        <v>84</v>
      </c>
      <c r="M292" s="65"/>
      <c r="N292" s="48">
        <f>Y!Z353</f>
        <v>3333.7135373345409</v>
      </c>
      <c r="O292" s="222"/>
    </row>
    <row r="293" spans="1:15" x14ac:dyDescent="0.2">
      <c r="A293" s="69">
        <f t="shared" si="21"/>
        <v>8</v>
      </c>
      <c r="B293" s="66">
        <f t="shared" si="20"/>
        <v>40089</v>
      </c>
      <c r="C293" s="67">
        <f>Y!AB354</f>
        <v>104339.99999999991</v>
      </c>
      <c r="D293" s="65">
        <f>Y!Y354</f>
        <v>36317.536183951423</v>
      </c>
      <c r="E293" s="65">
        <f>Y!Y354+Y!Z354</f>
        <v>39695.698644072807</v>
      </c>
      <c r="F293" s="68">
        <f>Y!AA354</f>
        <v>64644.301355927106</v>
      </c>
      <c r="G293" s="133">
        <f>SUM(F293:F$468)</f>
        <v>10377566.189845603</v>
      </c>
      <c r="H293" s="133">
        <f>SUM($E$286:E293)</f>
        <v>303336.88848991285</v>
      </c>
      <c r="I293" s="133">
        <f>$F$9-SUM($E$286:E293)</f>
        <v>6934163.1115100868</v>
      </c>
      <c r="J293" s="133">
        <f t="shared" si="17"/>
        <v>8</v>
      </c>
      <c r="K293" s="65">
        <f>Y!AC354</f>
        <v>7269841</v>
      </c>
      <c r="L293" s="115">
        <v>84</v>
      </c>
      <c r="M293" s="65"/>
      <c r="N293" s="48">
        <f>Y!Z354</f>
        <v>3378.162460121388</v>
      </c>
      <c r="O293" s="222"/>
    </row>
    <row r="294" spans="1:15" x14ac:dyDescent="0.2">
      <c r="A294" s="69">
        <f t="shared" si="21"/>
        <v>9</v>
      </c>
      <c r="B294" s="66">
        <f t="shared" si="20"/>
        <v>40120</v>
      </c>
      <c r="C294" s="67">
        <f>Y!AB355</f>
        <v>104340.0000000002</v>
      </c>
      <c r="D294" s="65">
        <f>Y!Y355</f>
        <v>36801.096714106388</v>
      </c>
      <c r="E294" s="65">
        <f>Y!Y355+Y!Z355</f>
        <v>40224.300741437961</v>
      </c>
      <c r="F294" s="68">
        <f>Y!AA355</f>
        <v>64115.69925856225</v>
      </c>
      <c r="G294" s="133">
        <f>SUM(F294:F$468)</f>
        <v>10312921.888489677</v>
      </c>
      <c r="H294" s="133">
        <f>SUM($E$286:E294)</f>
        <v>343561.18923135079</v>
      </c>
      <c r="I294" s="133">
        <f>$F$9-SUM($E$286:E294)</f>
        <v>6893938.810768649</v>
      </c>
      <c r="J294" s="133">
        <f t="shared" si="17"/>
        <v>9</v>
      </c>
      <c r="K294" s="65">
        <f>Y!AC355</f>
        <v>7220133</v>
      </c>
      <c r="L294" s="115">
        <v>84</v>
      </c>
      <c r="M294" s="65"/>
      <c r="N294" s="48">
        <f>Y!Z355</f>
        <v>3423.2040273315724</v>
      </c>
      <c r="O294" s="222"/>
    </row>
    <row r="295" spans="1:15" x14ac:dyDescent="0.2">
      <c r="A295" s="69">
        <f t="shared" si="21"/>
        <v>10</v>
      </c>
      <c r="B295" s="66">
        <f t="shared" si="20"/>
        <v>40150</v>
      </c>
      <c r="C295" s="67">
        <f>Y!AB356</f>
        <v>104339.99999999988</v>
      </c>
      <c r="D295" s="65">
        <f>Y!Y356</f>
        <v>37291.095753336325</v>
      </c>
      <c r="E295" s="65">
        <f>Y!Y356+Y!Z356</f>
        <v>40759.941894121992</v>
      </c>
      <c r="F295" s="68">
        <f>Y!AA356</f>
        <v>63580.058105877884</v>
      </c>
      <c r="G295" s="133">
        <f>SUM(F295:F$468)</f>
        <v>10248806.189231114</v>
      </c>
      <c r="H295" s="133">
        <f>SUM($E$286:E295)</f>
        <v>384321.13112547278</v>
      </c>
      <c r="I295" s="133">
        <f>$F$9-SUM($E$286:E295)</f>
        <v>6853178.8688745275</v>
      </c>
      <c r="J295" s="133">
        <f t="shared" si="17"/>
        <v>10</v>
      </c>
      <c r="K295" s="65">
        <f>Y!AC356</f>
        <v>7169974</v>
      </c>
      <c r="L295" s="115">
        <v>84</v>
      </c>
      <c r="M295" s="65"/>
      <c r="N295" s="48">
        <f>Y!Z356</f>
        <v>3468.8461407856703</v>
      </c>
      <c r="O295" s="222"/>
    </row>
    <row r="296" spans="1:15" x14ac:dyDescent="0.2">
      <c r="A296" s="69">
        <f t="shared" si="21"/>
        <v>11</v>
      </c>
      <c r="B296" s="66">
        <f t="shared" si="20"/>
        <v>40181</v>
      </c>
      <c r="C296" s="67">
        <f>Y!AB357</f>
        <v>104340.00000000009</v>
      </c>
      <c r="D296" s="65">
        <f>Y!Y357</f>
        <v>37787.619029067457</v>
      </c>
      <c r="E296" s="65">
        <f>Y!Y357+Y!Z357</f>
        <v>41302.715836727919</v>
      </c>
      <c r="F296" s="68">
        <f>Y!AA357</f>
        <v>63037.284163272176</v>
      </c>
      <c r="G296" s="133">
        <f>SUM(F296:F$468)</f>
        <v>10185226.131125236</v>
      </c>
      <c r="H296" s="133">
        <f>SUM($E$286:E296)</f>
        <v>425623.84696220071</v>
      </c>
      <c r="I296" s="133">
        <f>$F$9-SUM($E$286:E296)</f>
        <v>6811876.1530377995</v>
      </c>
      <c r="J296" s="133">
        <f t="shared" si="17"/>
        <v>11</v>
      </c>
      <c r="K296" s="65">
        <f>Y!AC357</f>
        <v>7119361</v>
      </c>
      <c r="L296" s="115">
        <v>84</v>
      </c>
      <c r="M296" s="65"/>
      <c r="N296" s="48">
        <f>Y!Z357</f>
        <v>3515.0968076604604</v>
      </c>
      <c r="O296" s="222"/>
    </row>
    <row r="297" spans="1:15" x14ac:dyDescent="0.2">
      <c r="A297" s="69">
        <f t="shared" si="21"/>
        <v>12</v>
      </c>
      <c r="B297" s="66">
        <f t="shared" si="20"/>
        <v>40212</v>
      </c>
      <c r="C297" s="67">
        <f>Y!AB358</f>
        <v>104340</v>
      </c>
      <c r="D297" s="65">
        <f>Y!Y358</f>
        <v>38290.753410167061</v>
      </c>
      <c r="E297" s="65">
        <f>Y!Y358+Y!Z358</f>
        <v>41852.71755206072</v>
      </c>
      <c r="F297" s="68">
        <f>Y!AA358</f>
        <v>62487.28244793928</v>
      </c>
      <c r="G297" s="133">
        <f>SUM(F297:F$468)</f>
        <v>10122188.846961964</v>
      </c>
      <c r="H297" s="133">
        <f>SUM($E$286:E297)</f>
        <v>467476.56451426144</v>
      </c>
      <c r="I297" s="133">
        <f>$F$9-SUM($E$286:E297)</f>
        <v>6770023.4354857383</v>
      </c>
      <c r="J297" s="133">
        <f t="shared" si="17"/>
        <v>12</v>
      </c>
      <c r="K297" s="65">
        <f>Y!AC358</f>
        <v>7115470</v>
      </c>
      <c r="L297" s="115">
        <v>84</v>
      </c>
      <c r="M297" s="65"/>
      <c r="N297" s="48">
        <f>Y!Z358</f>
        <v>3561.964141893659</v>
      </c>
      <c r="O297" s="222"/>
    </row>
    <row r="298" spans="1:15" x14ac:dyDescent="0.2">
      <c r="A298" s="69">
        <f t="shared" si="21"/>
        <v>13</v>
      </c>
      <c r="B298" s="66">
        <f t="shared" si="20"/>
        <v>40240</v>
      </c>
      <c r="C298" s="67">
        <f>Y!AB359</f>
        <v>104339.99999999974</v>
      </c>
      <c r="D298" s="65">
        <f>Y!Y359</f>
        <v>38800.586922144517</v>
      </c>
      <c r="E298" s="65">
        <f>Y!Y359+Y!Z359</f>
        <v>41780.98498577188</v>
      </c>
      <c r="F298" s="68">
        <f>Y!AA359</f>
        <v>62559.015014227858</v>
      </c>
      <c r="G298" s="133">
        <f>SUM(F298:F$468)</f>
        <v>10059701.564514024</v>
      </c>
      <c r="H298" s="133">
        <f>SUM($E$286:E298)</f>
        <v>509257.54950003332</v>
      </c>
      <c r="I298" s="133">
        <f>$F$9-SUM($E$286:E298)</f>
        <v>6728242.4504999667</v>
      </c>
      <c r="J298" s="133">
        <f t="shared" si="17"/>
        <v>13</v>
      </c>
      <c r="K298" s="65">
        <f>Y!AC359</f>
        <v>7064565</v>
      </c>
      <c r="L298" s="115">
        <v>84</v>
      </c>
      <c r="M298" s="65"/>
      <c r="N298" s="48">
        <f>Y!Z359</f>
        <v>2980.3980636273627</v>
      </c>
      <c r="O298" s="222" t="s">
        <v>88</v>
      </c>
    </row>
    <row r="299" spans="1:15" x14ac:dyDescent="0.2">
      <c r="A299" s="69">
        <f t="shared" si="21"/>
        <v>14</v>
      </c>
      <c r="B299" s="66">
        <f t="shared" si="20"/>
        <v>40271</v>
      </c>
      <c r="C299" s="67">
        <f>Y!AB360</f>
        <v>104340.00000000032</v>
      </c>
      <c r="D299" s="65">
        <f>Y!Y360</f>
        <v>39317.208762551658</v>
      </c>
      <c r="E299" s="65">
        <f>Y!Y360+Y!Z360</f>
        <v>42337.344938623486</v>
      </c>
      <c r="F299" s="68">
        <f>Y!AA360</f>
        <v>62002.655061376841</v>
      </c>
      <c r="G299" s="133">
        <f>SUM(F299:F$468)</f>
        <v>9997142.5494997986</v>
      </c>
      <c r="H299" s="133">
        <f>SUM($E$286:E299)</f>
        <v>551594.89443865675</v>
      </c>
      <c r="I299" s="133">
        <f>$F$9-SUM($E$286:E299)</f>
        <v>6685905.105561343</v>
      </c>
      <c r="J299" s="133">
        <f t="shared" si="17"/>
        <v>14</v>
      </c>
      <c r="K299" s="65">
        <f>Y!AC360</f>
        <v>7013202</v>
      </c>
      <c r="L299" s="115">
        <v>84</v>
      </c>
      <c r="M299" s="65"/>
      <c r="N299" s="48">
        <f>Y!Z360</f>
        <v>3020.1361760718282</v>
      </c>
      <c r="O299" s="222"/>
    </row>
    <row r="300" spans="1:15" x14ac:dyDescent="0.2">
      <c r="A300" s="69">
        <f t="shared" si="21"/>
        <v>15</v>
      </c>
      <c r="B300" s="66">
        <f t="shared" si="20"/>
        <v>40301</v>
      </c>
      <c r="C300" s="67">
        <f>Y!AB361</f>
        <v>104339.99999999971</v>
      </c>
      <c r="D300" s="65">
        <f>Y!Y361</f>
        <v>39840.709316584282</v>
      </c>
      <c r="E300" s="65">
        <f>Y!Y361+Y!Z361</f>
        <v>42901.113439554545</v>
      </c>
      <c r="F300" s="68">
        <f>Y!AA361</f>
        <v>61438.886560445164</v>
      </c>
      <c r="G300" s="133">
        <f>SUM(F300:F$468)</f>
        <v>9935139.8944384214</v>
      </c>
      <c r="H300" s="133">
        <f>SUM($E$286:E300)</f>
        <v>594496.00787821133</v>
      </c>
      <c r="I300" s="133">
        <f>$F$9-SUM($E$286:E300)</f>
        <v>6643003.9921217887</v>
      </c>
      <c r="J300" s="133">
        <f t="shared" si="17"/>
        <v>15</v>
      </c>
      <c r="K300" s="65">
        <f>Y!AC361</f>
        <v>6961376</v>
      </c>
      <c r="L300" s="115">
        <v>84</v>
      </c>
      <c r="M300" s="65"/>
      <c r="N300" s="48">
        <f>Y!Z361</f>
        <v>3060.4041229702634</v>
      </c>
      <c r="O300" s="222"/>
    </row>
    <row r="301" spans="1:15" x14ac:dyDescent="0.2">
      <c r="A301" s="69">
        <f t="shared" si="21"/>
        <v>16</v>
      </c>
      <c r="B301" s="66">
        <f t="shared" si="20"/>
        <v>40332</v>
      </c>
      <c r="C301" s="67">
        <f>Y!AB362</f>
        <v>104339.99999999983</v>
      </c>
      <c r="D301" s="65">
        <f>Y!Y362</f>
        <v>40371.180172902532</v>
      </c>
      <c r="E301" s="65">
        <f>Y!Y362+Y!Z362</f>
        <v>43472.389141590647</v>
      </c>
      <c r="F301" s="68">
        <f>Y!AA362</f>
        <v>60867.610858409178</v>
      </c>
      <c r="G301" s="133">
        <f>SUM(F301:F$468)</f>
        <v>9873701.0078779776</v>
      </c>
      <c r="H301" s="133">
        <f>SUM($E$286:E301)</f>
        <v>637968.39701980201</v>
      </c>
      <c r="I301" s="133">
        <f>$F$9-SUM($E$286:E301)</f>
        <v>6599531.6029801983</v>
      </c>
      <c r="J301" s="133">
        <f t="shared" si="17"/>
        <v>16</v>
      </c>
      <c r="K301" s="65">
        <f>Y!AC362</f>
        <v>6909084</v>
      </c>
      <c r="L301" s="115">
        <v>84</v>
      </c>
      <c r="M301" s="65"/>
      <c r="N301" s="48">
        <f>Y!Z362</f>
        <v>3101.2089686881154</v>
      </c>
      <c r="O301" s="222"/>
    </row>
    <row r="302" spans="1:15" x14ac:dyDescent="0.2">
      <c r="A302" s="69">
        <f t="shared" si="21"/>
        <v>17</v>
      </c>
      <c r="B302" s="66">
        <f t="shared" si="20"/>
        <v>40362</v>
      </c>
      <c r="C302" s="67">
        <f>Y!AB363</f>
        <v>104339.99999999968</v>
      </c>
      <c r="D302" s="65">
        <f>Y!Y363</f>
        <v>40908.714139647782</v>
      </c>
      <c r="E302" s="65">
        <f>Y!Y363+Y!Z363</f>
        <v>44051.272011428911</v>
      </c>
      <c r="F302" s="68">
        <f>Y!AA363</f>
        <v>60288.727988570776</v>
      </c>
      <c r="G302" s="133">
        <f>SUM(F302:F$468)</f>
        <v>9812833.3970195688</v>
      </c>
      <c r="H302" s="133">
        <f>SUM($E$286:E302)</f>
        <v>682019.66903123097</v>
      </c>
      <c r="I302" s="133">
        <f>$F$9-SUM($E$286:E302)</f>
        <v>6555480.3309687693</v>
      </c>
      <c r="J302" s="133">
        <f t="shared" si="17"/>
        <v>17</v>
      </c>
      <c r="K302" s="65">
        <f>Y!AC363</f>
        <v>6856321</v>
      </c>
      <c r="L302" s="115">
        <v>84</v>
      </c>
      <c r="M302" s="65"/>
      <c r="N302" s="48">
        <f>Y!Z363</f>
        <v>3142.5578717811295</v>
      </c>
      <c r="O302" s="222"/>
    </row>
    <row r="303" spans="1:15" x14ac:dyDescent="0.2">
      <c r="A303" s="69">
        <f t="shared" si="21"/>
        <v>18</v>
      </c>
      <c r="B303" s="66">
        <f t="shared" si="20"/>
        <v>40393</v>
      </c>
      <c r="C303" s="67">
        <f>Y!AB364</f>
        <v>104339.99999999956</v>
      </c>
      <c r="D303" s="65">
        <f>Y!Y364</f>
        <v>41453.405260683969</v>
      </c>
      <c r="E303" s="65">
        <f>Y!Y364+Y!Z364</f>
        <v>44637.863346935141</v>
      </c>
      <c r="F303" s="68">
        <f>Y!AA364</f>
        <v>59702.136653064415</v>
      </c>
      <c r="G303" s="133">
        <f>SUM(F303:F$468)</f>
        <v>9752544.6690309979</v>
      </c>
      <c r="H303" s="133">
        <f>SUM($E$286:E303)</f>
        <v>726657.5323781661</v>
      </c>
      <c r="I303" s="133">
        <f>$F$9-SUM($E$286:E303)</f>
        <v>6510842.467621834</v>
      </c>
      <c r="J303" s="133">
        <f t="shared" si="17"/>
        <v>18</v>
      </c>
      <c r="K303" s="65">
        <f>Y!AC364</f>
        <v>6803082</v>
      </c>
      <c r="L303" s="115">
        <v>84</v>
      </c>
      <c r="M303" s="65"/>
      <c r="N303" s="48">
        <f>Y!Z364</f>
        <v>3184.4580862511721</v>
      </c>
      <c r="O303" s="222"/>
    </row>
    <row r="304" spans="1:15" x14ac:dyDescent="0.2">
      <c r="A304" s="69">
        <f t="shared" si="21"/>
        <v>19</v>
      </c>
      <c r="B304" s="66">
        <f t="shared" si="20"/>
        <v>40424</v>
      </c>
      <c r="C304" s="67">
        <f>Y!AB365</f>
        <v>104340.00000000023</v>
      </c>
      <c r="D304" s="65">
        <f>Y!Y365</f>
        <v>42005.348832050338</v>
      </c>
      <c r="E304" s="65">
        <f>Y!Y365+Y!Z365</f>
        <v>45232.265794869199</v>
      </c>
      <c r="F304" s="68">
        <f>Y!AA365</f>
        <v>59107.734205131041</v>
      </c>
      <c r="G304" s="133">
        <f>SUM(F304:F$468)</f>
        <v>9692842.5323779341</v>
      </c>
      <c r="H304" s="133">
        <f>SUM($E$286:E304)</f>
        <v>771889.79817303526</v>
      </c>
      <c r="I304" s="133">
        <f>$F$9-SUM($E$286:E304)</f>
        <v>6465610.2018269645</v>
      </c>
      <c r="J304" s="133">
        <f t="shared" si="17"/>
        <v>19</v>
      </c>
      <c r="K304" s="65">
        <f>Y!AC365</f>
        <v>6749364</v>
      </c>
      <c r="L304" s="115">
        <v>84</v>
      </c>
      <c r="M304" s="65"/>
      <c r="N304" s="48">
        <f>Y!Z365</f>
        <v>3226.9169628188611</v>
      </c>
      <c r="O304" s="222"/>
    </row>
    <row r="305" spans="1:15" x14ac:dyDescent="0.2">
      <c r="A305" s="69">
        <f t="shared" si="21"/>
        <v>20</v>
      </c>
      <c r="B305" s="66">
        <f t="shared" si="20"/>
        <v>40454</v>
      </c>
      <c r="C305" s="67">
        <f>Y!AB366</f>
        <v>104340.00000000047</v>
      </c>
      <c r="D305" s="65">
        <f>Y!Y366</f>
        <v>42564.641418631189</v>
      </c>
      <c r="E305" s="65">
        <f>Y!Y366+Y!Z366</f>
        <v>45834.583368844309</v>
      </c>
      <c r="F305" s="68">
        <f>Y!AA366</f>
        <v>58505.416631156157</v>
      </c>
      <c r="G305" s="133">
        <f>SUM(F305:F$468)</f>
        <v>9633734.7981728036</v>
      </c>
      <c r="H305" s="133">
        <f>SUM($E$286:E305)</f>
        <v>817724.38154187961</v>
      </c>
      <c r="I305" s="133">
        <f>$F$9-SUM($E$286:E305)</f>
        <v>6419775.6184581202</v>
      </c>
      <c r="J305" s="133">
        <f t="shared" si="17"/>
        <v>20</v>
      </c>
      <c r="K305" s="65">
        <f>Y!AC366</f>
        <v>6695161</v>
      </c>
      <c r="L305" s="115">
        <v>84</v>
      </c>
      <c r="M305" s="65"/>
      <c r="N305" s="48">
        <f>Y!Z366</f>
        <v>3269.9419502131204</v>
      </c>
      <c r="O305" s="222"/>
    </row>
    <row r="306" spans="1:15" x14ac:dyDescent="0.2">
      <c r="A306" s="69">
        <f t="shared" si="21"/>
        <v>21</v>
      </c>
      <c r="B306" s="66">
        <f t="shared" si="20"/>
        <v>40485</v>
      </c>
      <c r="C306" s="67">
        <f>Y!AB367</f>
        <v>104340.00000000029</v>
      </c>
      <c r="D306" s="65">
        <f>Y!Y367</f>
        <v>43131.380871053785</v>
      </c>
      <c r="E306" s="65">
        <f>Y!Y367+Y!Z367</f>
        <v>46444.921467531734</v>
      </c>
      <c r="F306" s="68">
        <f>Y!AA367</f>
        <v>57895.078532468557</v>
      </c>
      <c r="G306" s="133">
        <f>SUM(F306:F$468)</f>
        <v>9575229.3815416489</v>
      </c>
      <c r="H306" s="133">
        <f>SUM($E$286:E306)</f>
        <v>864169.30300941132</v>
      </c>
      <c r="I306" s="133">
        <f>$F$9-SUM($E$286:E306)</f>
        <v>6373330.6969905887</v>
      </c>
      <c r="J306" s="133">
        <f t="shared" si="17"/>
        <v>21</v>
      </c>
      <c r="K306" s="65">
        <f>Y!AC367</f>
        <v>6640470</v>
      </c>
      <c r="L306" s="115">
        <v>84</v>
      </c>
      <c r="M306" s="65"/>
      <c r="N306" s="48">
        <f>Y!Z367</f>
        <v>3313.5405964779457</v>
      </c>
      <c r="O306" s="222"/>
    </row>
    <row r="307" spans="1:15" x14ac:dyDescent="0.2">
      <c r="A307" s="69">
        <f t="shared" si="21"/>
        <v>22</v>
      </c>
      <c r="B307" s="66">
        <f t="shared" si="20"/>
        <v>40515</v>
      </c>
      <c r="C307" s="67">
        <f>Y!AB368</f>
        <v>104340.00000000045</v>
      </c>
      <c r="D307" s="65">
        <f>Y!Y368</f>
        <v>43705.666342807002</v>
      </c>
      <c r="E307" s="65">
        <f>Y!Y368+Y!Z368</f>
        <v>47063.386893103569</v>
      </c>
      <c r="F307" s="68">
        <f>Y!AA368</f>
        <v>57276.613106896883</v>
      </c>
      <c r="G307" s="133">
        <f>SUM(F307:F$468)</f>
        <v>9517334.3030091785</v>
      </c>
      <c r="H307" s="133">
        <f>SUM($E$286:E307)</f>
        <v>911232.68990251492</v>
      </c>
      <c r="I307" s="133">
        <f>$F$9-SUM($E$286:E307)</f>
        <v>6326267.3100974848</v>
      </c>
      <c r="J307" s="133">
        <f t="shared" si="17"/>
        <v>22</v>
      </c>
      <c r="K307" s="65">
        <f>Y!AC368</f>
        <v>6585286</v>
      </c>
      <c r="L307" s="115">
        <v>84</v>
      </c>
      <c r="M307" s="65"/>
      <c r="N307" s="48">
        <f>Y!Z368</f>
        <v>3357.7205502965626</v>
      </c>
      <c r="O307" s="222"/>
    </row>
    <row r="308" spans="1:15" x14ac:dyDescent="0.2">
      <c r="A308" s="69">
        <f t="shared" si="21"/>
        <v>23</v>
      </c>
      <c r="B308" s="66">
        <f t="shared" si="20"/>
        <v>40546</v>
      </c>
      <c r="C308" s="67">
        <f>Y!AB369</f>
        <v>104339.99999999985</v>
      </c>
      <c r="D308" s="65">
        <f>Y!Y369</f>
        <v>44287.598307586275</v>
      </c>
      <c r="E308" s="65">
        <f>Y!Y369+Y!Z369</f>
        <v>47690.087869919567</v>
      </c>
      <c r="F308" s="68">
        <f>Y!AA369</f>
        <v>56649.912130080287</v>
      </c>
      <c r="G308" s="133">
        <f>SUM(F308:F$468)</f>
        <v>9460057.6899022833</v>
      </c>
      <c r="H308" s="133">
        <f>SUM($E$286:E308)</f>
        <v>958922.77777243452</v>
      </c>
      <c r="I308" s="133">
        <f>$F$9-SUM($E$286:E308)</f>
        <v>6278577.2222275659</v>
      </c>
      <c r="J308" s="133">
        <f t="shared" si="17"/>
        <v>23</v>
      </c>
      <c r="K308" s="65">
        <f>Y!AC369</f>
        <v>6529605</v>
      </c>
      <c r="L308" s="115">
        <v>84</v>
      </c>
      <c r="M308" s="65"/>
      <c r="N308" s="48">
        <f>Y!Z369</f>
        <v>3402.4895623332923</v>
      </c>
      <c r="O308" s="222"/>
    </row>
    <row r="309" spans="1:15" x14ac:dyDescent="0.2">
      <c r="A309" s="69">
        <f t="shared" si="21"/>
        <v>24</v>
      </c>
      <c r="B309" s="66">
        <f t="shared" si="20"/>
        <v>40577</v>
      </c>
      <c r="C309" s="67">
        <f>Y!AB370</f>
        <v>104339.99999999985</v>
      </c>
      <c r="D309" s="65">
        <f>Y!Y370</f>
        <v>44877.278576876037</v>
      </c>
      <c r="E309" s="65">
        <f>Y!Y370+Y!Z370</f>
        <v>48325.134063469312</v>
      </c>
      <c r="F309" s="68">
        <f>Y!AA370</f>
        <v>56014.865936530543</v>
      </c>
      <c r="G309" s="133">
        <f>SUM(F309:F$468)</f>
        <v>9403407.7777722031</v>
      </c>
      <c r="H309" s="133">
        <f>SUM($E$286:E309)</f>
        <v>1007247.9118359039</v>
      </c>
      <c r="I309" s="133">
        <f>$F$9-SUM($E$286:E309)</f>
        <v>6230252.0881640958</v>
      </c>
      <c r="J309" s="133">
        <f t="shared" si="17"/>
        <v>24</v>
      </c>
      <c r="K309" s="65">
        <f>Y!AC370</f>
        <v>6515881</v>
      </c>
      <c r="L309" s="115">
        <v>84</v>
      </c>
      <c r="M309" s="65"/>
      <c r="N309" s="48">
        <f>Y!Z370</f>
        <v>3447.8554865932747</v>
      </c>
      <c r="O309" s="222"/>
    </row>
    <row r="310" spans="1:15" x14ac:dyDescent="0.2">
      <c r="A310" s="69">
        <f t="shared" si="21"/>
        <v>25</v>
      </c>
      <c r="B310" s="66">
        <f t="shared" si="20"/>
        <v>40605</v>
      </c>
      <c r="C310" s="67">
        <f>Y!AB371</f>
        <v>104340.00000000006</v>
      </c>
      <c r="D310" s="65">
        <f>Y!Y371</f>
        <v>45474.810317758005</v>
      </c>
      <c r="E310" s="65">
        <f>Y!Y371+Y!Z371</f>
        <v>48402.510794088405</v>
      </c>
      <c r="F310" s="68">
        <f>Y!AA371</f>
        <v>55937.489205911654</v>
      </c>
      <c r="G310" s="133">
        <f>SUM(F310:F$468)</f>
        <v>9347392.9118356705</v>
      </c>
      <c r="H310" s="133">
        <f>SUM($E$286:E310)</f>
        <v>1055650.4226299922</v>
      </c>
      <c r="I310" s="133">
        <f>$F$9-SUM($E$286:E310)</f>
        <v>6181849.5773700075</v>
      </c>
      <c r="J310" s="133">
        <f t="shared" si="17"/>
        <v>25</v>
      </c>
      <c r="K310" s="65">
        <f>Y!AC371</f>
        <v>6459757</v>
      </c>
      <c r="L310" s="115">
        <v>84</v>
      </c>
      <c r="M310" s="65"/>
      <c r="N310" s="48">
        <f>Y!Z371</f>
        <v>2927.7004763303994</v>
      </c>
      <c r="O310" s="222"/>
    </row>
    <row r="311" spans="1:15" x14ac:dyDescent="0.2">
      <c r="A311" s="69">
        <f t="shared" si="21"/>
        <v>26</v>
      </c>
      <c r="B311" s="66">
        <f t="shared" si="20"/>
        <v>40636</v>
      </c>
      <c r="C311" s="67">
        <f>Y!AB372</f>
        <v>104339.9999999998</v>
      </c>
      <c r="D311" s="65">
        <f>Y!Y372</f>
        <v>46080.298070962075</v>
      </c>
      <c r="E311" s="65">
        <f>Y!Y372+Y!Z372</f>
        <v>49047.034034582561</v>
      </c>
      <c r="F311" s="68">
        <f>Y!AA372</f>
        <v>55292.965965417236</v>
      </c>
      <c r="G311" s="133">
        <f>SUM(F311:F$468)</f>
        <v>9291455.4226297587</v>
      </c>
      <c r="H311" s="133">
        <f>SUM($E$286:E311)</f>
        <v>1104697.4566645748</v>
      </c>
      <c r="I311" s="133">
        <f>$F$9-SUM($E$286:E311)</f>
        <v>6132802.5433354247</v>
      </c>
      <c r="J311" s="133">
        <f t="shared" si="17"/>
        <v>26</v>
      </c>
      <c r="K311" s="65">
        <f>Y!AC372</f>
        <v>6403130</v>
      </c>
      <c r="L311" s="115">
        <v>84</v>
      </c>
      <c r="M311" s="65"/>
      <c r="N311" s="48">
        <f>Y!Z372</f>
        <v>2966.7359636204856</v>
      </c>
      <c r="O311" s="222"/>
    </row>
    <row r="312" spans="1:15" x14ac:dyDescent="0.2">
      <c r="A312" s="69">
        <f t="shared" si="21"/>
        <v>27</v>
      </c>
      <c r="B312" s="66">
        <f t="shared" si="20"/>
        <v>40666</v>
      </c>
      <c r="C312" s="67">
        <f>Y!AB373</f>
        <v>104339.99999999985</v>
      </c>
      <c r="D312" s="65">
        <f>Y!Y373</f>
        <v>46693.847769157961</v>
      </c>
      <c r="E312" s="65">
        <f>Y!Y373+Y!Z373</f>
        <v>49700.13968631169</v>
      </c>
      <c r="F312" s="68">
        <f>Y!AA373</f>
        <v>54639.860313688165</v>
      </c>
      <c r="G312" s="133">
        <f>SUM(F312:F$468)</f>
        <v>9236162.4566643424</v>
      </c>
      <c r="H312" s="133">
        <f>SUM($E$286:E312)</f>
        <v>1154397.5963508864</v>
      </c>
      <c r="I312" s="133">
        <f>$F$9-SUM($E$286:E312)</f>
        <v>6083102.4036491141</v>
      </c>
      <c r="J312" s="133">
        <f t="shared" si="17"/>
        <v>27</v>
      </c>
      <c r="K312" s="65">
        <f>Y!AC373</f>
        <v>6345994</v>
      </c>
      <c r="L312" s="115">
        <v>84</v>
      </c>
      <c r="M312" s="65"/>
      <c r="N312" s="48">
        <f>Y!Z373</f>
        <v>3006.2919171537287</v>
      </c>
      <c r="O312" s="222"/>
    </row>
    <row r="313" spans="1:15" x14ac:dyDescent="0.2">
      <c r="A313" s="69">
        <f t="shared" si="21"/>
        <v>28</v>
      </c>
      <c r="B313" s="66">
        <f t="shared" si="20"/>
        <v>40697</v>
      </c>
      <c r="C313" s="67">
        <f>Y!AB374</f>
        <v>104340.00000000012</v>
      </c>
      <c r="D313" s="65">
        <f>Y!Y374</f>
        <v>47315.566755486187</v>
      </c>
      <c r="E313" s="65">
        <f>Y!Y374+Y!Z374</f>
        <v>50361.942031873928</v>
      </c>
      <c r="F313" s="68">
        <f>Y!AA374</f>
        <v>53978.057968126188</v>
      </c>
      <c r="G313" s="133">
        <f>SUM(F313:F$468)</f>
        <v>9181522.5963506531</v>
      </c>
      <c r="H313" s="133">
        <f>SUM($E$286:E313)</f>
        <v>1204759.5383827602</v>
      </c>
      <c r="I313" s="133">
        <f>$F$9-SUM($E$286:E313)</f>
        <v>6032740.4616172398</v>
      </c>
      <c r="J313" s="133">
        <f t="shared" si="17"/>
        <v>28</v>
      </c>
      <c r="K313" s="65">
        <f>Y!AC374</f>
        <v>6288345</v>
      </c>
      <c r="L313" s="115">
        <v>84</v>
      </c>
      <c r="M313" s="65"/>
      <c r="N313" s="48">
        <f>Y!Z374</f>
        <v>3046.3752763877419</v>
      </c>
      <c r="O313" s="222"/>
    </row>
    <row r="314" spans="1:15" x14ac:dyDescent="0.2">
      <c r="A314" s="69">
        <f t="shared" si="21"/>
        <v>29</v>
      </c>
      <c r="B314" s="66">
        <f t="shared" si="20"/>
        <v>40727</v>
      </c>
      <c r="C314" s="67">
        <f>Y!AB375</f>
        <v>104340.00000000003</v>
      </c>
      <c r="D314" s="65">
        <f>Y!Y375</f>
        <v>47945.563802338671</v>
      </c>
      <c r="E314" s="65">
        <f>Y!Y375+Y!Z375</f>
        <v>51032.556875643721</v>
      </c>
      <c r="F314" s="68">
        <f>Y!AA375</f>
        <v>53307.443124356301</v>
      </c>
      <c r="G314" s="133">
        <f>SUM(F314:F$468)</f>
        <v>9127544.5383825265</v>
      </c>
      <c r="H314" s="133">
        <f>SUM($E$286:E314)</f>
        <v>1255792.095258404</v>
      </c>
      <c r="I314" s="133">
        <f>$F$9-SUM($E$286:E314)</f>
        <v>5981707.9047415964</v>
      </c>
      <c r="J314" s="133">
        <f t="shared" ref="J314:J377" si="22">A314</f>
        <v>29</v>
      </c>
      <c r="K314" s="65">
        <f>Y!AC375</f>
        <v>6230178</v>
      </c>
      <c r="L314" s="115">
        <v>84</v>
      </c>
      <c r="M314" s="65"/>
      <c r="N314" s="48">
        <f>Y!Z375</f>
        <v>3086.9930733050496</v>
      </c>
      <c r="O314" s="222"/>
    </row>
    <row r="315" spans="1:15" x14ac:dyDescent="0.2">
      <c r="A315" s="69">
        <f t="shared" si="21"/>
        <v>30</v>
      </c>
      <c r="B315" s="66">
        <f t="shared" si="20"/>
        <v>40758</v>
      </c>
      <c r="C315" s="67">
        <f>Y!AB376</f>
        <v>104339.99999999988</v>
      </c>
      <c r="D315" s="65">
        <f>Y!Y376</f>
        <v>48583.949130390305</v>
      </c>
      <c r="E315" s="65">
        <f>Y!Y376+Y!Z376</f>
        <v>51712.101564036966</v>
      </c>
      <c r="F315" s="68">
        <f>Y!AA376</f>
        <v>52627.898435962925</v>
      </c>
      <c r="G315" s="133">
        <f>SUM(F315:F$468)</f>
        <v>9074237.0952581707</v>
      </c>
      <c r="H315" s="133">
        <f>SUM($E$286:E315)</f>
        <v>1307504.196822441</v>
      </c>
      <c r="I315" s="133">
        <f>$F$9-SUM($E$286:E315)</f>
        <v>5929995.8031775588</v>
      </c>
      <c r="J315" s="133">
        <f t="shared" si="22"/>
        <v>30</v>
      </c>
      <c r="K315" s="65">
        <f>Y!AC376</f>
        <v>6171489</v>
      </c>
      <c r="L315" s="115">
        <v>84</v>
      </c>
      <c r="M315" s="65"/>
      <c r="N315" s="48">
        <f>Y!Z376</f>
        <v>3128.1524336466609</v>
      </c>
      <c r="O315" s="222"/>
    </row>
    <row r="316" spans="1:15" x14ac:dyDescent="0.2">
      <c r="A316" s="69">
        <f t="shared" si="21"/>
        <v>31</v>
      </c>
      <c r="B316" s="66">
        <f t="shared" si="20"/>
        <v>40789</v>
      </c>
      <c r="C316" s="67">
        <f>Y!AB377</f>
        <v>104340.00000000003</v>
      </c>
      <c r="D316" s="65">
        <f>Y!Y377</f>
        <v>49230.83442788152</v>
      </c>
      <c r="E316" s="65">
        <f>Y!Y377+Y!Z377</f>
        <v>52400.695006043752</v>
      </c>
      <c r="F316" s="68">
        <f>Y!AA377</f>
        <v>51939.30499395627</v>
      </c>
      <c r="G316" s="133">
        <f>SUM(F316:F$468)</f>
        <v>9021609.1968222093</v>
      </c>
      <c r="H316" s="133">
        <f>SUM($E$286:E316)</f>
        <v>1359904.8918284846</v>
      </c>
      <c r="I316" s="133">
        <f>$F$9-SUM($E$286:E316)</f>
        <v>5877595.1081715152</v>
      </c>
      <c r="J316" s="133">
        <f t="shared" si="22"/>
        <v>31</v>
      </c>
      <c r="K316" s="65">
        <f>Y!AC377</f>
        <v>6112273</v>
      </c>
      <c r="L316" s="115">
        <v>84</v>
      </c>
      <c r="M316" s="65"/>
      <c r="N316" s="48">
        <f>Y!Z377</f>
        <v>3169.8605781622318</v>
      </c>
      <c r="O316" s="222"/>
    </row>
    <row r="317" spans="1:15" x14ac:dyDescent="0.2">
      <c r="A317" s="69">
        <f t="shared" si="21"/>
        <v>32</v>
      </c>
      <c r="B317" s="66">
        <f t="shared" si="20"/>
        <v>40819</v>
      </c>
      <c r="C317" s="67">
        <f>Y!AB378</f>
        <v>104339.99999999983</v>
      </c>
      <c r="D317" s="65">
        <f>Y!Y378</f>
        <v>49886.332870157901</v>
      </c>
      <c r="E317" s="65">
        <f>Y!Y378+Y!Z378</f>
        <v>53098.457694034674</v>
      </c>
      <c r="F317" s="68">
        <f>Y!AA378</f>
        <v>51241.542305965158</v>
      </c>
      <c r="G317" s="133">
        <f>SUM(F317:F$468)</f>
        <v>8969669.891828252</v>
      </c>
      <c r="H317" s="133">
        <f>SUM($E$286:E317)</f>
        <v>1413003.3495225194</v>
      </c>
      <c r="I317" s="133">
        <f>$F$9-SUM($E$286:E317)</f>
        <v>5824496.6504774801</v>
      </c>
      <c r="J317" s="133">
        <f t="shared" si="22"/>
        <v>32</v>
      </c>
      <c r="K317" s="65">
        <f>Y!AC378</f>
        <v>6052526</v>
      </c>
      <c r="L317" s="115">
        <v>84</v>
      </c>
      <c r="M317" s="65"/>
      <c r="N317" s="48">
        <f>Y!Z378</f>
        <v>3212.124823876773</v>
      </c>
      <c r="O317" s="222"/>
    </row>
    <row r="318" spans="1:15" x14ac:dyDescent="0.2">
      <c r="A318" s="69">
        <f t="shared" si="21"/>
        <v>33</v>
      </c>
      <c r="B318" s="66">
        <f t="shared" si="20"/>
        <v>40850</v>
      </c>
      <c r="C318" s="67">
        <f>Y!AB379</f>
        <v>104340.0000000002</v>
      </c>
      <c r="D318" s="65">
        <f>Y!Y379</f>
        <v>50550.559139472898</v>
      </c>
      <c r="E318" s="65">
        <f>Y!Y379+Y!Z379</f>
        <v>53805.511724847245</v>
      </c>
      <c r="F318" s="68">
        <f>Y!AA379</f>
        <v>50534.488275152951</v>
      </c>
      <c r="G318" s="133">
        <f>SUM(F318:F$468)</f>
        <v>8918428.349522287</v>
      </c>
      <c r="H318" s="133">
        <f>SUM($E$286:E318)</f>
        <v>1466808.8612473665</v>
      </c>
      <c r="I318" s="133">
        <f>$F$9-SUM($E$286:E318)</f>
        <v>5770691.1387526337</v>
      </c>
      <c r="J318" s="133">
        <f t="shared" si="22"/>
        <v>33</v>
      </c>
      <c r="K318" s="65">
        <f>Y!AC379</f>
        <v>5992241</v>
      </c>
      <c r="L318" s="115">
        <v>84</v>
      </c>
      <c r="M318" s="65"/>
      <c r="N318" s="48">
        <f>Y!Z379</f>
        <v>3254.9525853743471</v>
      </c>
      <c r="O318" s="222"/>
    </row>
    <row r="319" spans="1:15" x14ac:dyDescent="0.2">
      <c r="A319" s="69">
        <f t="shared" si="21"/>
        <v>34</v>
      </c>
      <c r="B319" s="66">
        <f t="shared" si="20"/>
        <v>40880</v>
      </c>
      <c r="C319" s="67">
        <f>Y!AB380</f>
        <v>104339.99999999984</v>
      </c>
      <c r="D319" s="65">
        <f>Y!Y380</f>
        <v>51223.629445048515</v>
      </c>
      <c r="E319" s="65">
        <f>Y!Y380+Y!Z380</f>
        <v>54521.980821147343</v>
      </c>
      <c r="F319" s="68">
        <f>Y!AA380</f>
        <v>49818.019178852497</v>
      </c>
      <c r="G319" s="133">
        <f>SUM(F319:F$468)</f>
        <v>8867893.8612471335</v>
      </c>
      <c r="H319" s="133">
        <f>SUM($E$286:E319)</f>
        <v>1521330.8420685139</v>
      </c>
      <c r="I319" s="133">
        <f>$F$9-SUM($E$286:E319)</f>
        <v>5716169.1579314861</v>
      </c>
      <c r="J319" s="133">
        <f t="shared" si="22"/>
        <v>34</v>
      </c>
      <c r="K319" s="65">
        <f>Y!AC380</f>
        <v>5931415</v>
      </c>
      <c r="L319" s="115">
        <v>84</v>
      </c>
      <c r="M319" s="65"/>
      <c r="N319" s="48">
        <f>Y!Z380</f>
        <v>3298.3513760988317</v>
      </c>
      <c r="O319" s="222"/>
    </row>
    <row r="320" spans="1:15" x14ac:dyDescent="0.2">
      <c r="A320" s="69">
        <f t="shared" si="21"/>
        <v>35</v>
      </c>
      <c r="B320" s="66">
        <f t="shared" si="20"/>
        <v>40911</v>
      </c>
      <c r="C320" s="67">
        <f>Y!AB381</f>
        <v>104340.00000000012</v>
      </c>
      <c r="D320" s="65">
        <f>Y!Y381</f>
        <v>51905.661543411203</v>
      </c>
      <c r="E320" s="65">
        <f>Y!Y381+Y!Z381</f>
        <v>55247.990353083209</v>
      </c>
      <c r="F320" s="68">
        <f>Y!AA381</f>
        <v>49092.009646916908</v>
      </c>
      <c r="G320" s="133">
        <f>SUM(F320:F$468)</f>
        <v>8818075.8420682792</v>
      </c>
      <c r="H320" s="133">
        <f>SUM($E$286:E320)</f>
        <v>1576578.8324215971</v>
      </c>
      <c r="I320" s="133">
        <f>$F$9-SUM($E$286:E320)</f>
        <v>5660921.1675784029</v>
      </c>
      <c r="J320" s="133">
        <f t="shared" si="22"/>
        <v>35</v>
      </c>
      <c r="K320" s="65">
        <f>Y!AC381</f>
        <v>5870043</v>
      </c>
      <c r="L320" s="115">
        <v>84</v>
      </c>
      <c r="M320" s="65"/>
      <c r="N320" s="48">
        <f>Y!Z381</f>
        <v>3342.3288096720025</v>
      </c>
      <c r="O320" s="222"/>
    </row>
    <row r="321" spans="1:15" x14ac:dyDescent="0.2">
      <c r="A321" s="69">
        <f t="shared" si="21"/>
        <v>36</v>
      </c>
      <c r="B321" s="66">
        <f t="shared" si="20"/>
        <v>40942</v>
      </c>
      <c r="C321" s="67">
        <f>Y!AB382</f>
        <v>104339.99999999991</v>
      </c>
      <c r="D321" s="65">
        <f>Y!Y382</f>
        <v>52596.774758988991</v>
      </c>
      <c r="E321" s="65">
        <f>Y!Y382+Y!Z382</f>
        <v>55983.667360218249</v>
      </c>
      <c r="F321" s="68">
        <f>Y!AA382</f>
        <v>48356.332639781656</v>
      </c>
      <c r="G321" s="133">
        <f>SUM(F321:F$468)</f>
        <v>8768983.8324213605</v>
      </c>
      <c r="H321" s="133">
        <f>SUM($E$286:E321)</f>
        <v>1632562.4997818153</v>
      </c>
      <c r="I321" s="133">
        <f>$F$9-SUM($E$286:E321)</f>
        <v>5604937.5002181847</v>
      </c>
      <c r="J321" s="133">
        <f t="shared" si="22"/>
        <v>36</v>
      </c>
      <c r="K321" s="65">
        <f>Y!AC382</f>
        <v>5846329</v>
      </c>
      <c r="L321" s="115">
        <v>84</v>
      </c>
      <c r="M321" s="65"/>
      <c r="N321" s="48">
        <f>Y!Z382</f>
        <v>3386.8926012292577</v>
      </c>
      <c r="O321" s="222"/>
    </row>
    <row r="322" spans="1:15" x14ac:dyDescent="0.2">
      <c r="A322" s="69">
        <f t="shared" si="21"/>
        <v>37</v>
      </c>
      <c r="B322" s="66">
        <f t="shared" si="20"/>
        <v>40971</v>
      </c>
      <c r="C322" s="67">
        <f>Y!AB383</f>
        <v>104339.99999999977</v>
      </c>
      <c r="D322" s="65">
        <f>Y!Y383</f>
        <v>53297.09000499174</v>
      </c>
      <c r="E322" s="65">
        <f>Y!Y383+Y!Z383</f>
        <v>56219.680681466045</v>
      </c>
      <c r="F322" s="68">
        <f>Y!AA383</f>
        <v>48120.31931853373</v>
      </c>
      <c r="G322" s="133">
        <f>SUM(F322:F$468)</f>
        <v>8720627.4997815788</v>
      </c>
      <c r="H322" s="133">
        <f>SUM($E$286:E322)</f>
        <v>1688782.1804632815</v>
      </c>
      <c r="I322" s="133">
        <f>$F$9-SUM($E$286:E322)</f>
        <v>5548717.8195367185</v>
      </c>
      <c r="J322" s="133">
        <f t="shared" si="22"/>
        <v>37</v>
      </c>
      <c r="K322" s="65">
        <f>Y!AC383</f>
        <v>5784358</v>
      </c>
      <c r="L322" s="115">
        <v>84</v>
      </c>
      <c r="M322" s="65"/>
      <c r="N322" s="48">
        <f>Y!Z383</f>
        <v>2922.5906764743049</v>
      </c>
      <c r="O322" s="222"/>
    </row>
    <row r="323" spans="1:15" x14ac:dyDescent="0.2">
      <c r="A323" s="69">
        <f t="shared" si="21"/>
        <v>38</v>
      </c>
      <c r="B323" s="66">
        <f t="shared" si="20"/>
        <v>41002</v>
      </c>
      <c r="C323" s="67">
        <f>Y!AB384</f>
        <v>104340.0000000002</v>
      </c>
      <c r="D323" s="65">
        <f>Y!Y384</f>
        <v>54006.729804563802</v>
      </c>
      <c r="E323" s="65">
        <f>Y!Y384+Y!Z384</f>
        <v>56968.287838569384</v>
      </c>
      <c r="F323" s="68">
        <f>Y!AA384</f>
        <v>47371.712161430827</v>
      </c>
      <c r="G323" s="133">
        <f>SUM(F323:F$468)</f>
        <v>8672507.1804630458</v>
      </c>
      <c r="H323" s="133">
        <f>SUM($E$286:E323)</f>
        <v>1745750.4683018508</v>
      </c>
      <c r="I323" s="133">
        <f>$F$9-SUM($E$286:E323)</f>
        <v>5491749.5316981487</v>
      </c>
      <c r="J323" s="133">
        <f t="shared" si="22"/>
        <v>38</v>
      </c>
      <c r="K323" s="65">
        <f>Y!AC384</f>
        <v>5721832</v>
      </c>
      <c r="L323" s="115">
        <v>84</v>
      </c>
      <c r="M323" s="65"/>
      <c r="N323" s="48">
        <f>Y!Z384</f>
        <v>2961.5580340055822</v>
      </c>
      <c r="O323" s="222"/>
    </row>
    <row r="324" spans="1:15" x14ac:dyDescent="0.2">
      <c r="A324" s="69">
        <f t="shared" si="21"/>
        <v>39</v>
      </c>
      <c r="B324" s="66">
        <f t="shared" si="20"/>
        <v>41032</v>
      </c>
      <c r="C324" s="67">
        <f>Y!AB385</f>
        <v>104340.00000000009</v>
      </c>
      <c r="D324" s="65">
        <f>Y!Y385</f>
        <v>54725.818312218413</v>
      </c>
      <c r="E324" s="65">
        <f>Y!Y385+Y!Z385</f>
        <v>57726.863261613711</v>
      </c>
      <c r="F324" s="68">
        <f>Y!AA385</f>
        <v>46613.136738386369</v>
      </c>
      <c r="G324" s="133">
        <f>SUM(F324:F$468)</f>
        <v>8625135.4683016147</v>
      </c>
      <c r="H324" s="133">
        <f>SUM($E$286:E324)</f>
        <v>1803477.3315634646</v>
      </c>
      <c r="I324" s="133">
        <f>$F$9-SUM($E$286:E324)</f>
        <v>5434022.6684365356</v>
      </c>
      <c r="J324" s="133">
        <f t="shared" si="22"/>
        <v>39</v>
      </c>
      <c r="K324" s="65">
        <f>Y!AC385</f>
        <v>5658747</v>
      </c>
      <c r="L324" s="115">
        <v>84</v>
      </c>
      <c r="M324" s="65"/>
      <c r="N324" s="48">
        <f>Y!Z385</f>
        <v>3001.0449493952983</v>
      </c>
      <c r="O324" s="222"/>
    </row>
    <row r="325" spans="1:15" x14ac:dyDescent="0.2">
      <c r="A325" s="69">
        <f t="shared" si="21"/>
        <v>40</v>
      </c>
      <c r="B325" s="66">
        <f t="shared" si="20"/>
        <v>41063</v>
      </c>
      <c r="C325" s="67">
        <f>Y!AB386</f>
        <v>104339.99999999983</v>
      </c>
      <c r="D325" s="65">
        <f>Y!Y386</f>
        <v>55454.481335562188</v>
      </c>
      <c r="E325" s="65">
        <f>Y!Y386+Y!Z386</f>
        <v>58495.539685551645</v>
      </c>
      <c r="F325" s="68">
        <f>Y!AA386</f>
        <v>45844.460314448181</v>
      </c>
      <c r="G325" s="133">
        <f>SUM(F325:F$468)</f>
        <v>8578522.3315632269</v>
      </c>
      <c r="H325" s="133">
        <f>SUM($E$286:E325)</f>
        <v>1861972.8712490161</v>
      </c>
      <c r="I325" s="133">
        <f>$F$9-SUM($E$286:E325)</f>
        <v>5375527.1287509836</v>
      </c>
      <c r="J325" s="133">
        <f t="shared" si="22"/>
        <v>40</v>
      </c>
      <c r="K325" s="65">
        <f>Y!AC386</f>
        <v>5595097</v>
      </c>
      <c r="L325" s="115">
        <v>84</v>
      </c>
      <c r="M325" s="65"/>
      <c r="N325" s="48">
        <f>Y!Z386</f>
        <v>3041.0583499894565</v>
      </c>
      <c r="O325" s="222"/>
    </row>
    <row r="326" spans="1:15" x14ac:dyDescent="0.2">
      <c r="A326" s="69">
        <f t="shared" si="21"/>
        <v>41</v>
      </c>
      <c r="B326" s="66">
        <f t="shared" si="20"/>
        <v>41093</v>
      </c>
      <c r="C326" s="67">
        <f>Y!AB387</f>
        <v>104339.99999999985</v>
      </c>
      <c r="D326" s="65">
        <f>Y!Y387</f>
        <v>56192.846357304137</v>
      </c>
      <c r="E326" s="65">
        <f>Y!Y387+Y!Z387</f>
        <v>59274.451612801575</v>
      </c>
      <c r="F326" s="68">
        <f>Y!AA387</f>
        <v>45065.54838719828</v>
      </c>
      <c r="G326" s="133">
        <f>SUM(F326:F$468)</f>
        <v>8532677.8712487798</v>
      </c>
      <c r="H326" s="133">
        <f>SUM($E$286:E326)</f>
        <v>1921247.3228618177</v>
      </c>
      <c r="I326" s="133">
        <f>$F$9-SUM($E$286:E326)</f>
        <v>5316252.6771381823</v>
      </c>
      <c r="J326" s="133">
        <f t="shared" si="22"/>
        <v>41</v>
      </c>
      <c r="K326" s="65">
        <f>Y!AC387</f>
        <v>5530876</v>
      </c>
      <c r="L326" s="115">
        <v>84</v>
      </c>
      <c r="M326" s="65"/>
      <c r="N326" s="48">
        <f>Y!Z387</f>
        <v>3081.6052554974376</v>
      </c>
      <c r="O326" s="222"/>
    </row>
    <row r="327" spans="1:15" x14ac:dyDescent="0.2">
      <c r="A327" s="69">
        <f t="shared" si="21"/>
        <v>42</v>
      </c>
      <c r="B327" s="66">
        <f t="shared" si="20"/>
        <v>41124</v>
      </c>
      <c r="C327" s="67">
        <f>Y!AB388</f>
        <v>104340.0000000002</v>
      </c>
      <c r="D327" s="65">
        <f>Y!Y388</f>
        <v>56941.042557558976</v>
      </c>
      <c r="E327" s="65">
        <f>Y!Y388+Y!Z388</f>
        <v>60063.735336782476</v>
      </c>
      <c r="F327" s="68">
        <f>Y!AA388</f>
        <v>44276.26466321772</v>
      </c>
      <c r="G327" s="133">
        <f>SUM(F327:F$468)</f>
        <v>8487612.322861582</v>
      </c>
      <c r="H327" s="133">
        <f>SUM($E$286:E327)</f>
        <v>1981311.0581986001</v>
      </c>
      <c r="I327" s="133">
        <f>$F$9-SUM($E$286:E327)</f>
        <v>5256188.9418013999</v>
      </c>
      <c r="J327" s="133">
        <f t="shared" si="22"/>
        <v>42</v>
      </c>
      <c r="K327" s="65">
        <f>Y!AC388</f>
        <v>5466081</v>
      </c>
      <c r="L327" s="115">
        <v>84</v>
      </c>
      <c r="M327" s="65"/>
      <c r="N327" s="48">
        <f>Y!Z388</f>
        <v>3122.6927792235001</v>
      </c>
      <c r="O327" s="222"/>
    </row>
    <row r="328" spans="1:15" x14ac:dyDescent="0.2">
      <c r="A328" s="69">
        <f t="shared" si="21"/>
        <v>43</v>
      </c>
      <c r="B328" s="66">
        <f t="shared" si="20"/>
        <v>41155</v>
      </c>
      <c r="C328" s="67">
        <f>Y!AB389</f>
        <v>104339.99999999985</v>
      </c>
      <c r="D328" s="65">
        <f>Y!Y389</f>
        <v>57699.200836447068</v>
      </c>
      <c r="E328" s="65">
        <f>Y!Y389+Y!Z389</f>
        <v>60863.52896576179</v>
      </c>
      <c r="F328" s="68">
        <f>Y!AA389</f>
        <v>43476.471034238071</v>
      </c>
      <c r="G328" s="133">
        <f>SUM(F328:F$468)</f>
        <v>8443336.0581983626</v>
      </c>
      <c r="H328" s="133">
        <f>SUM($E$286:E328)</f>
        <v>2042174.587164362</v>
      </c>
      <c r="I328" s="133">
        <f>$F$9-SUM($E$286:E328)</f>
        <v>5195325.412835638</v>
      </c>
      <c r="J328" s="133">
        <f t="shared" si="22"/>
        <v>43</v>
      </c>
      <c r="K328" s="65">
        <f>Y!AC389</f>
        <v>5400705</v>
      </c>
      <c r="L328" s="115">
        <v>84</v>
      </c>
      <c r="M328" s="65"/>
      <c r="N328" s="48">
        <f>Y!Z389</f>
        <v>3164.3281293147229</v>
      </c>
      <c r="O328" s="222"/>
    </row>
    <row r="329" spans="1:15" x14ac:dyDescent="0.2">
      <c r="A329" s="69">
        <f t="shared" si="21"/>
        <v>44</v>
      </c>
      <c r="B329" s="66">
        <f t="shared" si="20"/>
        <v>41185</v>
      </c>
      <c r="C329" s="67">
        <f>Y!AB390</f>
        <v>104339.9999999998</v>
      </c>
      <c r="D329" s="65">
        <f>Y!Y390</f>
        <v>58467.453836998902</v>
      </c>
      <c r="E329" s="65">
        <f>Y!Y390+Y!Z390</f>
        <v>61673.972447024396</v>
      </c>
      <c r="F329" s="68">
        <f>Y!AA390</f>
        <v>42666.0275529754</v>
      </c>
      <c r="G329" s="133">
        <f>SUM(F329:F$468)</f>
        <v>8399859.5871641245</v>
      </c>
      <c r="H329" s="133">
        <f>SUM($E$286:E329)</f>
        <v>2103848.5596113862</v>
      </c>
      <c r="I329" s="133">
        <f>$F$9-SUM($E$286:E329)</f>
        <v>5133651.4403886143</v>
      </c>
      <c r="J329" s="133">
        <f t="shared" si="22"/>
        <v>44</v>
      </c>
      <c r="K329" s="65">
        <f>Y!AC390</f>
        <v>5334743</v>
      </c>
      <c r="L329" s="115">
        <v>84</v>
      </c>
      <c r="M329" s="65"/>
      <c r="N329" s="48">
        <f>Y!Z390</f>
        <v>3206.5186100254941</v>
      </c>
      <c r="O329" s="222"/>
    </row>
    <row r="330" spans="1:15" x14ac:dyDescent="0.2">
      <c r="A330" s="69">
        <f t="shared" si="21"/>
        <v>45</v>
      </c>
      <c r="B330" s="66">
        <f t="shared" si="20"/>
        <v>41216</v>
      </c>
      <c r="C330" s="67">
        <f>Y!AB391</f>
        <v>104339.99999999981</v>
      </c>
      <c r="D330" s="65">
        <f>Y!Y391</f>
        <v>59245.935968358535</v>
      </c>
      <c r="E330" s="65">
        <f>Y!Y391+Y!Z391</f>
        <v>62495.207591357532</v>
      </c>
      <c r="F330" s="68">
        <f>Y!AA391</f>
        <v>41844.792408642279</v>
      </c>
      <c r="G330" s="133">
        <f>SUM(F330:F$468)</f>
        <v>8357193.5596111501</v>
      </c>
      <c r="H330" s="133">
        <f>SUM($E$286:E330)</f>
        <v>2166343.7672027438</v>
      </c>
      <c r="I330" s="133">
        <f>$F$9-SUM($E$286:E330)</f>
        <v>5071156.2327972557</v>
      </c>
      <c r="J330" s="133">
        <f t="shared" si="22"/>
        <v>45</v>
      </c>
      <c r="K330" s="65">
        <f>Y!AC391</f>
        <v>5268191</v>
      </c>
      <c r="L330" s="115">
        <v>84</v>
      </c>
      <c r="M330" s="65"/>
      <c r="N330" s="48">
        <f>Y!Z391</f>
        <v>3249.2716229989965</v>
      </c>
      <c r="O330" s="222"/>
    </row>
    <row r="331" spans="1:15" x14ac:dyDescent="0.2">
      <c r="A331" s="69">
        <f t="shared" si="21"/>
        <v>46</v>
      </c>
      <c r="B331" s="66">
        <f t="shared" si="20"/>
        <v>41246</v>
      </c>
      <c r="C331" s="67">
        <f>Y!AB392</f>
        <v>104339.99999999997</v>
      </c>
      <c r="D331" s="65">
        <f>Y!Y392</f>
        <v>60034.783429300413</v>
      </c>
      <c r="E331" s="65">
        <f>Y!Y392+Y!Z392</f>
        <v>63327.378097866087</v>
      </c>
      <c r="F331" s="68">
        <f>Y!AA392</f>
        <v>41012.621902133891</v>
      </c>
      <c r="G331" s="133">
        <f>SUM(F331:F$468)</f>
        <v>8315348.7672025077</v>
      </c>
      <c r="H331" s="133">
        <f>SUM($E$286:E331)</f>
        <v>2229671.14530061</v>
      </c>
      <c r="I331" s="133">
        <f>$F$9-SUM($E$286:E331)</f>
        <v>5007828.85469939</v>
      </c>
      <c r="J331" s="133">
        <f t="shared" si="22"/>
        <v>46</v>
      </c>
      <c r="K331" s="65">
        <f>Y!AC392</f>
        <v>5201042</v>
      </c>
      <c r="L331" s="115">
        <v>84</v>
      </c>
      <c r="M331" s="65"/>
      <c r="N331" s="48">
        <f>Y!Z392</f>
        <v>3292.5946685656745</v>
      </c>
      <c r="O331" s="222"/>
    </row>
    <row r="332" spans="1:15" x14ac:dyDescent="0.2">
      <c r="A332" s="69">
        <f t="shared" si="21"/>
        <v>47</v>
      </c>
      <c r="B332" s="66">
        <f t="shared" si="20"/>
        <v>41277</v>
      </c>
      <c r="C332" s="67">
        <f>Y!AB393</f>
        <v>104339.99999999996</v>
      </c>
      <c r="D332" s="65">
        <f>Y!Y393</f>
        <v>60834.134232057258</v>
      </c>
      <c r="E332" s="65">
        <f>Y!Y393+Y!Z393</f>
        <v>64170.629579116285</v>
      </c>
      <c r="F332" s="68">
        <f>Y!AA393</f>
        <v>40169.370420883672</v>
      </c>
      <c r="G332" s="133">
        <f>SUM(F332:F$468)</f>
        <v>8274336.1453003734</v>
      </c>
      <c r="H332" s="133">
        <f>SUM($E$286:E332)</f>
        <v>2293841.7748797261</v>
      </c>
      <c r="I332" s="133">
        <f>$F$9-SUM($E$286:E332)</f>
        <v>4943658.2251202744</v>
      </c>
      <c r="J332" s="133">
        <f t="shared" si="22"/>
        <v>47</v>
      </c>
      <c r="K332" s="65">
        <f>Y!AC393</f>
        <v>5133292</v>
      </c>
      <c r="L332" s="115">
        <v>84</v>
      </c>
      <c r="M332" s="65"/>
      <c r="N332" s="48">
        <f>Y!Z393</f>
        <v>3336.4953470590226</v>
      </c>
      <c r="O332" s="222"/>
    </row>
    <row r="333" spans="1:15" x14ac:dyDescent="0.2">
      <c r="A333" s="69">
        <f t="shared" si="21"/>
        <v>48</v>
      </c>
      <c r="B333" s="66">
        <f t="shared" si="20"/>
        <v>41308</v>
      </c>
      <c r="C333" s="67">
        <f>Y!AB394</f>
        <v>104340.00000000006</v>
      </c>
      <c r="D333" s="65">
        <f>Y!Y394</f>
        <v>61644.128226466943</v>
      </c>
      <c r="E333" s="65">
        <f>Y!Y394+Y!Z394</f>
        <v>65025.109586615945</v>
      </c>
      <c r="F333" s="68">
        <f>Y!AA394</f>
        <v>39314.890413384106</v>
      </c>
      <c r="G333" s="133">
        <f>SUM(F333:F$468)</f>
        <v>8234166.77487949</v>
      </c>
      <c r="H333" s="133">
        <f>SUM($E$286:E333)</f>
        <v>2358866.8844663422</v>
      </c>
      <c r="I333" s="133">
        <f>$F$9-SUM($E$286:E333)</f>
        <v>4878633.1155336574</v>
      </c>
      <c r="J333" s="133">
        <f t="shared" si="22"/>
        <v>48</v>
      </c>
      <c r="K333" s="65">
        <f>Y!AC394</f>
        <v>5099324</v>
      </c>
      <c r="L333" s="115">
        <v>84</v>
      </c>
      <c r="M333" s="65"/>
      <c r="N333" s="48">
        <f>Y!Z394</f>
        <v>3380.9813601490059</v>
      </c>
      <c r="O333" s="222"/>
    </row>
    <row r="334" spans="1:15" x14ac:dyDescent="0.2">
      <c r="A334" s="69">
        <f t="shared" si="21"/>
        <v>49</v>
      </c>
      <c r="B334" s="66">
        <f t="shared" si="20"/>
        <v>41336</v>
      </c>
      <c r="C334" s="67">
        <f>Y!AB395</f>
        <v>104340.00000000015</v>
      </c>
      <c r="D334" s="65">
        <f>Y!Y395</f>
        <v>62464.907124438789</v>
      </c>
      <c r="E334" s="65">
        <f>Y!Y395+Y!Z395</f>
        <v>65432.440400406966</v>
      </c>
      <c r="F334" s="68">
        <f>Y!AA395</f>
        <v>38907.559599593187</v>
      </c>
      <c r="G334" s="133">
        <f>SUM(F334:F$468)</f>
        <v>8194851.8844661061</v>
      </c>
      <c r="H334" s="133">
        <f>SUM($E$286:E334)</f>
        <v>2424299.3248667493</v>
      </c>
      <c r="I334" s="133">
        <f>$F$9-SUM($E$286:E334)</f>
        <v>4813200.6751332507</v>
      </c>
      <c r="J334" s="133">
        <f t="shared" si="22"/>
        <v>49</v>
      </c>
      <c r="K334" s="65">
        <f>Y!AC395</f>
        <v>5030813</v>
      </c>
      <c r="L334" s="115">
        <v>84</v>
      </c>
      <c r="M334" s="65"/>
      <c r="N334" s="48">
        <f>Y!Z395</f>
        <v>2967.5332759681769</v>
      </c>
      <c r="O334" s="222"/>
    </row>
    <row r="335" spans="1:15" x14ac:dyDescent="0.2">
      <c r="A335" s="69">
        <f t="shared" si="21"/>
        <v>50</v>
      </c>
      <c r="B335" s="66">
        <f t="shared" si="20"/>
        <v>41367</v>
      </c>
      <c r="C335" s="67">
        <f>Y!AB396</f>
        <v>104339.99999999988</v>
      </c>
      <c r="D335" s="65">
        <f>Y!Y396</f>
        <v>63296.614524746779</v>
      </c>
      <c r="E335" s="65">
        <f>Y!Y396+Y!Z396</f>
        <v>66303.714384938139</v>
      </c>
      <c r="F335" s="68">
        <f>Y!AA396</f>
        <v>38036.285615061737</v>
      </c>
      <c r="G335" s="133">
        <f>SUM(F335:F$468)</f>
        <v>8155944.3248665128</v>
      </c>
      <c r="H335" s="133">
        <f>SUM($E$286:E335)</f>
        <v>2490603.0392516875</v>
      </c>
      <c r="I335" s="133">
        <f>$F$9-SUM($E$286:E335)</f>
        <v>4746896.960748313</v>
      </c>
      <c r="J335" s="133">
        <f t="shared" si="22"/>
        <v>50</v>
      </c>
      <c r="K335" s="65">
        <f>Y!AC396</f>
        <v>4961689</v>
      </c>
      <c r="L335" s="115">
        <v>84</v>
      </c>
      <c r="M335" s="65"/>
      <c r="N335" s="48">
        <f>Y!Z396</f>
        <v>3007.0998601913598</v>
      </c>
      <c r="O335" s="222"/>
    </row>
    <row r="336" spans="1:15" x14ac:dyDescent="0.2">
      <c r="A336" s="69">
        <f t="shared" si="21"/>
        <v>51</v>
      </c>
      <c r="B336" s="66">
        <f t="shared" si="20"/>
        <v>41397</v>
      </c>
      <c r="C336" s="67">
        <f>Y!AB397</f>
        <v>104340.00000000009</v>
      </c>
      <c r="D336" s="65">
        <f>Y!Y397</f>
        <v>64139.39593815431</v>
      </c>
      <c r="E336" s="65">
        <f>Y!Y397+Y!Z397</f>
        <v>67186.58993001029</v>
      </c>
      <c r="F336" s="68">
        <f>Y!AA397</f>
        <v>37153.410069989812</v>
      </c>
      <c r="G336" s="133">
        <f>SUM(F336:F$468)</f>
        <v>8117908.0392514514</v>
      </c>
      <c r="H336" s="133">
        <f>SUM($E$286:E336)</f>
        <v>2557789.629181698</v>
      </c>
      <c r="I336" s="133">
        <f>$F$9-SUM($E$286:E336)</f>
        <v>4679710.370818302</v>
      </c>
      <c r="J336" s="133">
        <f t="shared" si="22"/>
        <v>51</v>
      </c>
      <c r="K336" s="65">
        <f>Y!AC397</f>
        <v>4891947</v>
      </c>
      <c r="L336" s="115">
        <v>84</v>
      </c>
      <c r="M336" s="65"/>
      <c r="N336" s="48">
        <f>Y!Z397</f>
        <v>3047.1939918559729</v>
      </c>
      <c r="O336" s="222"/>
    </row>
    <row r="337" spans="1:15" x14ac:dyDescent="0.2">
      <c r="A337" s="69">
        <f t="shared" si="21"/>
        <v>52</v>
      </c>
      <c r="B337" s="66">
        <f t="shared" si="20"/>
        <v>41428</v>
      </c>
      <c r="C337" s="67">
        <f>Y!AB398</f>
        <v>104340.00000000006</v>
      </c>
      <c r="D337" s="65">
        <f>Y!Y398</f>
        <v>64993.398812869098</v>
      </c>
      <c r="E337" s="65">
        <f>Y!Y398+Y!Z398</f>
        <v>68081.221517703467</v>
      </c>
      <c r="F337" s="68">
        <f>Y!AA398</f>
        <v>36258.778482296606</v>
      </c>
      <c r="G337" s="133">
        <f>SUM(F337:F$468)</f>
        <v>8080754.6291814623</v>
      </c>
      <c r="H337" s="133">
        <f>SUM($E$286:E337)</f>
        <v>2625870.8506994015</v>
      </c>
      <c r="I337" s="133">
        <f>$F$9-SUM($E$286:E337)</f>
        <v>4611629.1493005985</v>
      </c>
      <c r="J337" s="133">
        <f t="shared" si="22"/>
        <v>52</v>
      </c>
      <c r="K337" s="65">
        <f>Y!AC398</f>
        <v>4821583</v>
      </c>
      <c r="L337" s="115">
        <v>84</v>
      </c>
      <c r="M337" s="65"/>
      <c r="N337" s="48">
        <f>Y!Z398</f>
        <v>3087.8227048343615</v>
      </c>
      <c r="O337" s="222"/>
    </row>
    <row r="338" spans="1:15" x14ac:dyDescent="0.2">
      <c r="A338" s="69">
        <f t="shared" si="21"/>
        <v>53</v>
      </c>
      <c r="B338" s="66">
        <f t="shared" si="20"/>
        <v>41458</v>
      </c>
      <c r="C338" s="67">
        <f>Y!AB399</f>
        <v>104339.99999999984</v>
      </c>
      <c r="D338" s="65">
        <f>Y!Y399</f>
        <v>65858.772560342215</v>
      </c>
      <c r="E338" s="65">
        <f>Y!Y399+Y!Z399</f>
        <v>68987.765687124833</v>
      </c>
      <c r="F338" s="68">
        <f>Y!AA399</f>
        <v>35352.234312875014</v>
      </c>
      <c r="G338" s="133">
        <f>SUM(F338:F$468)</f>
        <v>8044495.8506991658</v>
      </c>
      <c r="H338" s="133">
        <f>SUM($E$286:E338)</f>
        <v>2694858.6163865263</v>
      </c>
      <c r="I338" s="133">
        <f>$F$9-SUM($E$286:E338)</f>
        <v>4542641.3836134737</v>
      </c>
      <c r="J338" s="133">
        <f t="shared" si="22"/>
        <v>53</v>
      </c>
      <c r="K338" s="65">
        <f>Y!AC399</f>
        <v>4750589</v>
      </c>
      <c r="L338" s="115">
        <v>84</v>
      </c>
      <c r="M338" s="65"/>
      <c r="N338" s="48">
        <f>Y!Z399</f>
        <v>3128.9931267826105</v>
      </c>
      <c r="O338" s="222"/>
    </row>
    <row r="339" spans="1:15" x14ac:dyDescent="0.2">
      <c r="A339" s="69">
        <f t="shared" si="21"/>
        <v>54</v>
      </c>
      <c r="B339" s="66">
        <f t="shared" si="20"/>
        <v>41489</v>
      </c>
      <c r="C339" s="67">
        <f>Y!AB400</f>
        <v>104339.99999999997</v>
      </c>
      <c r="D339" s="65">
        <f>Y!Y400</f>
        <v>66735.668581407983</v>
      </c>
      <c r="E339" s="65">
        <f>Y!Y400+Y!Z400</f>
        <v>69906.381061798922</v>
      </c>
      <c r="F339" s="68">
        <f>Y!AA400</f>
        <v>34433.618938201034</v>
      </c>
      <c r="G339" s="133">
        <f>SUM(F339:F$468)</f>
        <v>8009143.6163862906</v>
      </c>
      <c r="H339" s="133">
        <f>SUM($E$286:E339)</f>
        <v>2764764.9974483252</v>
      </c>
      <c r="I339" s="133">
        <f>$F$9-SUM($E$286:E339)</f>
        <v>4472735.0025516748</v>
      </c>
      <c r="J339" s="133">
        <f t="shared" si="22"/>
        <v>54</v>
      </c>
      <c r="K339" s="65">
        <f>Y!AC400</f>
        <v>4678961</v>
      </c>
      <c r="L339" s="115">
        <v>84</v>
      </c>
      <c r="M339" s="65"/>
      <c r="N339" s="48">
        <f>Y!Z400</f>
        <v>3170.7124803909464</v>
      </c>
      <c r="O339" s="222"/>
    </row>
    <row r="340" spans="1:15" x14ac:dyDescent="0.2">
      <c r="A340" s="69">
        <f t="shared" si="21"/>
        <v>55</v>
      </c>
      <c r="B340" s="66">
        <f t="shared" si="20"/>
        <v>41520</v>
      </c>
      <c r="C340" s="67">
        <f>Y!AB401</f>
        <v>104340.00000000003</v>
      </c>
      <c r="D340" s="65">
        <f>Y!Y401</f>
        <v>67624.240292770788</v>
      </c>
      <c r="E340" s="65">
        <f>Y!Y401+Y!Z401</f>
        <v>70837.228377421619</v>
      </c>
      <c r="F340" s="68">
        <f>Y!AA401</f>
        <v>33502.771622578417</v>
      </c>
      <c r="G340" s="133">
        <f>SUM(F340:F$468)</f>
        <v>7974709.9974480895</v>
      </c>
      <c r="H340" s="133">
        <f>SUM($E$286:E340)</f>
        <v>2835602.2258257465</v>
      </c>
      <c r="I340" s="133">
        <f>$F$9-SUM($E$286:E340)</f>
        <v>4401897.7741742535</v>
      </c>
      <c r="J340" s="133">
        <f t="shared" si="22"/>
        <v>55</v>
      </c>
      <c r="K340" s="65">
        <f>Y!AC401</f>
        <v>4606693</v>
      </c>
      <c r="L340" s="115">
        <v>84</v>
      </c>
      <c r="M340" s="65"/>
      <c r="N340" s="48">
        <f>Y!Z401</f>
        <v>3212.9880846508313</v>
      </c>
      <c r="O340" s="222"/>
    </row>
    <row r="341" spans="1:15" x14ac:dyDescent="0.2">
      <c r="A341" s="69">
        <f t="shared" si="21"/>
        <v>56</v>
      </c>
      <c r="B341" s="66">
        <f t="shared" si="20"/>
        <v>41550</v>
      </c>
      <c r="C341" s="67">
        <f>Y!AB402</f>
        <v>104339.99999999996</v>
      </c>
      <c r="D341" s="65">
        <f>Y!Y402</f>
        <v>68524.643153847195</v>
      </c>
      <c r="E341" s="65">
        <f>Y!Y402+Y!Z402</f>
        <v>71780.470509986219</v>
      </c>
      <c r="F341" s="68">
        <f>Y!AA402</f>
        <v>32559.529490013741</v>
      </c>
      <c r="G341" s="133">
        <f>SUM(F341:F$468)</f>
        <v>7941207.2258255109</v>
      </c>
      <c r="H341" s="133">
        <f>SUM($E$286:E341)</f>
        <v>2907382.6963357329</v>
      </c>
      <c r="I341" s="133">
        <f>$F$9-SUM($E$286:E341)</f>
        <v>4330117.3036642671</v>
      </c>
      <c r="J341" s="133">
        <f t="shared" si="22"/>
        <v>56</v>
      </c>
      <c r="K341" s="65">
        <f>Y!AC402</f>
        <v>4533778</v>
      </c>
      <c r="L341" s="115">
        <v>84</v>
      </c>
      <c r="M341" s="65"/>
      <c r="N341" s="48">
        <f>Y!Z402</f>
        <v>3255.827356139016</v>
      </c>
      <c r="O341" s="222"/>
    </row>
    <row r="342" spans="1:15" x14ac:dyDescent="0.2">
      <c r="A342" s="69">
        <f t="shared" si="21"/>
        <v>57</v>
      </c>
      <c r="B342" s="66">
        <f t="shared" si="20"/>
        <v>41581</v>
      </c>
      <c r="C342" s="67">
        <f>Y!AB403</f>
        <v>104339.99999999996</v>
      </c>
      <c r="D342" s="65">
        <f>Y!Y403</f>
        <v>69437.034693964291</v>
      </c>
      <c r="E342" s="65">
        <f>Y!Y403+Y!Z403</f>
        <v>72736.272504282897</v>
      </c>
      <c r="F342" s="68">
        <f>Y!AA403</f>
        <v>31603.727495717063</v>
      </c>
      <c r="G342" s="133">
        <f>SUM(F342:F$468)</f>
        <v>7908647.6963354973</v>
      </c>
      <c r="H342" s="133">
        <f>SUM($E$286:E342)</f>
        <v>2980118.9688400161</v>
      </c>
      <c r="I342" s="133">
        <f>$F$9-SUM($E$286:E342)</f>
        <v>4257381.0311599839</v>
      </c>
      <c r="J342" s="133">
        <f t="shared" si="22"/>
        <v>57</v>
      </c>
      <c r="K342" s="65">
        <f>Y!AC403</f>
        <v>4460212</v>
      </c>
      <c r="L342" s="115">
        <v>84</v>
      </c>
      <c r="M342" s="65"/>
      <c r="N342" s="48">
        <f>Y!Z403</f>
        <v>3299.237810318602</v>
      </c>
      <c r="O342" s="222"/>
    </row>
    <row r="343" spans="1:15" x14ac:dyDescent="0.2">
      <c r="A343" s="69">
        <f t="shared" si="21"/>
        <v>58</v>
      </c>
      <c r="B343" s="66">
        <f t="shared" si="20"/>
        <v>41611</v>
      </c>
      <c r="C343" s="67">
        <f>Y!AB404</f>
        <v>104339.9999999999</v>
      </c>
      <c r="D343" s="65">
        <f>Y!Y404</f>
        <v>70361.574539919384</v>
      </c>
      <c r="E343" s="65">
        <f>Y!Y404+Y!Z404</f>
        <v>73704.801602776919</v>
      </c>
      <c r="F343" s="68">
        <f>Y!AA404</f>
        <v>30635.198397222968</v>
      </c>
      <c r="G343" s="133">
        <f>SUM(F343:F$468)</f>
        <v>7877043.9688397804</v>
      </c>
      <c r="H343" s="133">
        <f>SUM($E$286:E343)</f>
        <v>3053823.7704427931</v>
      </c>
      <c r="I343" s="133">
        <f>$F$9-SUM($E$286:E343)</f>
        <v>4183676.2295572069</v>
      </c>
      <c r="J343" s="133">
        <f t="shared" si="22"/>
        <v>58</v>
      </c>
      <c r="K343" s="65">
        <f>Y!AC404</f>
        <v>4385988</v>
      </c>
      <c r="L343" s="115">
        <v>84</v>
      </c>
      <c r="M343" s="65"/>
      <c r="N343" s="48">
        <f>Y!Z404</f>
        <v>3343.2270628575425</v>
      </c>
      <c r="O343" s="222"/>
    </row>
    <row r="344" spans="1:15" x14ac:dyDescent="0.2">
      <c r="A344" s="69">
        <f t="shared" si="21"/>
        <v>59</v>
      </c>
      <c r="B344" s="66">
        <f t="shared" si="20"/>
        <v>41642</v>
      </c>
      <c r="C344" s="67">
        <f>Y!AB405</f>
        <v>104339.99999999987</v>
      </c>
      <c r="D344" s="65">
        <f>Y!Y405</f>
        <v>71298.424443908036</v>
      </c>
      <c r="E344" s="65">
        <f>Y!Y405+Y!Z405</f>
        <v>74686.227274872712</v>
      </c>
      <c r="F344" s="68">
        <f>Y!AA405</f>
        <v>29653.772725127146</v>
      </c>
      <c r="G344" s="133">
        <f>SUM(F344:F$468)</f>
        <v>7846408.7704425585</v>
      </c>
      <c r="H344" s="133">
        <f>SUM($E$286:E344)</f>
        <v>3128509.997717666</v>
      </c>
      <c r="I344" s="133">
        <f>$F$9-SUM($E$286:E344)</f>
        <v>4108990.002282334</v>
      </c>
      <c r="J344" s="133">
        <f t="shared" si="22"/>
        <v>59</v>
      </c>
      <c r="K344" s="65">
        <f>Y!AC405</f>
        <v>4311100</v>
      </c>
      <c r="L344" s="115">
        <v>84</v>
      </c>
      <c r="M344" s="65"/>
      <c r="N344" s="48">
        <f>Y!Z405</f>
        <v>3387.8028309646834</v>
      </c>
      <c r="O344" s="222"/>
    </row>
    <row r="345" spans="1:15" x14ac:dyDescent="0.2">
      <c r="A345" s="69">
        <f t="shared" si="21"/>
        <v>60</v>
      </c>
      <c r="B345" s="66">
        <f t="shared" si="20"/>
        <v>41673</v>
      </c>
      <c r="C345" s="67">
        <f>Y!AB406</f>
        <v>104340.00000000015</v>
      </c>
      <c r="D345" s="65">
        <f>Y!Y406</f>
        <v>72247.748311823234</v>
      </c>
      <c r="E345" s="65">
        <f>Y!Y406+Y!Z406</f>
        <v>75680.721246566842</v>
      </c>
      <c r="F345" s="68">
        <f>Y!AA406</f>
        <v>28659.278753433307</v>
      </c>
      <c r="G345" s="133">
        <f>SUM(F345:F$468)</f>
        <v>7816754.9977174308</v>
      </c>
      <c r="H345" s="133">
        <f>SUM($E$286:E345)</f>
        <v>3204190.7189642326</v>
      </c>
      <c r="I345" s="133">
        <f>$F$9-SUM($E$286:E345)</f>
        <v>4033309.2810357674</v>
      </c>
      <c r="J345" s="133">
        <f t="shared" si="22"/>
        <v>60</v>
      </c>
      <c r="K345" s="65">
        <f>Y!AC406</f>
        <v>4266493</v>
      </c>
      <c r="L345" s="115">
        <v>84</v>
      </c>
      <c r="M345" s="65"/>
      <c r="N345" s="48">
        <f>Y!Z406</f>
        <v>3432.9729347436041</v>
      </c>
      <c r="O345" s="222"/>
    </row>
    <row r="346" spans="1:15" x14ac:dyDescent="0.2">
      <c r="A346" s="69">
        <f t="shared" si="21"/>
        <v>61</v>
      </c>
      <c r="B346" s="66">
        <f t="shared" si="20"/>
        <v>41701</v>
      </c>
      <c r="C346" s="67">
        <f>Y!AB407</f>
        <v>104339.99999999991</v>
      </c>
      <c r="D346" s="65">
        <f>Y!Y407</f>
        <v>73209.712231930112</v>
      </c>
      <c r="E346" s="65">
        <f>Y!Y407+Y!Z407</f>
        <v>76275.79635104828</v>
      </c>
      <c r="F346" s="68">
        <f>Y!AA407</f>
        <v>28064.203648951629</v>
      </c>
      <c r="G346" s="133">
        <f>SUM(F346:F$468)</f>
        <v>7788095.7189639974</v>
      </c>
      <c r="H346" s="133">
        <f>SUM($E$286:E346)</f>
        <v>3280466.5153152808</v>
      </c>
      <c r="I346" s="133">
        <f>$F$9-SUM($E$286:E346)</f>
        <v>3957033.4846847192</v>
      </c>
      <c r="J346" s="133">
        <f t="shared" si="22"/>
        <v>61</v>
      </c>
      <c r="K346" s="65">
        <f>Y!AC407</f>
        <v>4190672</v>
      </c>
      <c r="L346" s="115">
        <v>84</v>
      </c>
      <c r="M346" s="65"/>
      <c r="N346" s="48">
        <f>Y!Z407</f>
        <v>3066.084119118168</v>
      </c>
      <c r="O346" s="222"/>
    </row>
    <row r="347" spans="1:15" x14ac:dyDescent="0.2">
      <c r="A347" s="69">
        <f t="shared" si="21"/>
        <v>62</v>
      </c>
      <c r="B347" s="66">
        <f t="shared" si="20"/>
        <v>41732</v>
      </c>
      <c r="C347" s="67">
        <f>Y!AB408</f>
        <v>104340.00000000009</v>
      </c>
      <c r="D347" s="65">
        <f>Y!Y408</f>
        <v>74184.484503926709</v>
      </c>
      <c r="E347" s="65">
        <f>Y!Y408+Y!Z408</f>
        <v>77291.449201037671</v>
      </c>
      <c r="F347" s="68">
        <f>Y!AA408</f>
        <v>27048.550798962406</v>
      </c>
      <c r="G347" s="133">
        <f>SUM(F347:F$468)</f>
        <v>7760031.5153150465</v>
      </c>
      <c r="H347" s="133">
        <f>SUM($E$286:E347)</f>
        <v>3357757.9645163184</v>
      </c>
      <c r="I347" s="133">
        <f>$F$9-SUM($E$286:E347)</f>
        <v>3879742.0354836816</v>
      </c>
      <c r="J347" s="133">
        <f t="shared" si="22"/>
        <v>62</v>
      </c>
      <c r="K347" s="65">
        <f>Y!AC408</f>
        <v>4114175</v>
      </c>
      <c r="L347" s="115">
        <v>84</v>
      </c>
      <c r="M347" s="65"/>
      <c r="N347" s="48">
        <f>Y!Z408</f>
        <v>3106.9646971109687</v>
      </c>
      <c r="O347" s="222"/>
    </row>
    <row r="348" spans="1:15" x14ac:dyDescent="0.2">
      <c r="A348" s="69">
        <f t="shared" si="21"/>
        <v>63</v>
      </c>
      <c r="B348" s="66">
        <f t="shared" si="20"/>
        <v>41762</v>
      </c>
      <c r="C348" s="67">
        <f>Y!AB409</f>
        <v>104340.00000000006</v>
      </c>
      <c r="D348" s="65">
        <f>Y!Y409</f>
        <v>75172.235668385401</v>
      </c>
      <c r="E348" s="65">
        <f>Y!Y409+Y!Z409</f>
        <v>78320.626010614564</v>
      </c>
      <c r="F348" s="68">
        <f>Y!AA409</f>
        <v>26019.373989385494</v>
      </c>
      <c r="G348" s="133">
        <f>SUM(F348:F$468)</f>
        <v>7732982.9645160837</v>
      </c>
      <c r="H348" s="133">
        <f>SUM($E$286:E348)</f>
        <v>3436078.5905269329</v>
      </c>
      <c r="I348" s="133">
        <f>$F$9-SUM($E$286:E348)</f>
        <v>3801421.4094730671</v>
      </c>
      <c r="J348" s="133">
        <f t="shared" si="22"/>
        <v>63</v>
      </c>
      <c r="K348" s="65">
        <f>Y!AC409</f>
        <v>4036995</v>
      </c>
      <c r="L348" s="115">
        <v>84</v>
      </c>
      <c r="M348" s="65"/>
      <c r="N348" s="48">
        <f>Y!Z409</f>
        <v>3148.3903422291623</v>
      </c>
      <c r="O348" s="222"/>
    </row>
    <row r="349" spans="1:15" x14ac:dyDescent="0.2">
      <c r="A349" s="69">
        <f t="shared" si="21"/>
        <v>64</v>
      </c>
      <c r="B349" s="66">
        <f t="shared" si="20"/>
        <v>41793</v>
      </c>
      <c r="C349" s="67">
        <f>Y!AB410</f>
        <v>104340.00000000003</v>
      </c>
      <c r="D349" s="65">
        <f>Y!Y410</f>
        <v>76173.138536592014</v>
      </c>
      <c r="E349" s="65">
        <f>Y!Y410+Y!Z410</f>
        <v>79363.506858529814</v>
      </c>
      <c r="F349" s="68">
        <f>Y!AA410</f>
        <v>24976.493141470222</v>
      </c>
      <c r="G349" s="133">
        <f>SUM(F349:F$468)</f>
        <v>7706963.5905266982</v>
      </c>
      <c r="H349" s="133">
        <f>SUM($E$286:E349)</f>
        <v>3515442.0973854628</v>
      </c>
      <c r="I349" s="133">
        <f>$F$9-SUM($E$286:E349)</f>
        <v>3722057.9026145372</v>
      </c>
      <c r="J349" s="133">
        <f t="shared" si="22"/>
        <v>64</v>
      </c>
      <c r="K349" s="65">
        <f>Y!AC410</f>
        <v>3959127</v>
      </c>
      <c r="L349" s="115">
        <v>84</v>
      </c>
      <c r="M349" s="65"/>
      <c r="N349" s="48">
        <f>Y!Z410</f>
        <v>3190.3683219377926</v>
      </c>
      <c r="O349" s="222"/>
    </row>
    <row r="350" spans="1:15" x14ac:dyDescent="0.2">
      <c r="A350" s="69">
        <f t="shared" si="21"/>
        <v>65</v>
      </c>
      <c r="B350" s="66">
        <f t="shared" si="20"/>
        <v>41823</v>
      </c>
      <c r="C350" s="67">
        <f>Y!AB411</f>
        <v>104339.99999999988</v>
      </c>
      <c r="D350" s="65">
        <f>Y!Y411</f>
        <v>77187.368220778881</v>
      </c>
      <c r="E350" s="65">
        <f>Y!Y411+Y!Z411</f>
        <v>80420.274221379004</v>
      </c>
      <c r="F350" s="68">
        <f>Y!AA411</f>
        <v>23919.725778620876</v>
      </c>
      <c r="G350" s="133">
        <f>SUM(F350:F$468)</f>
        <v>7681987.0973852277</v>
      </c>
      <c r="H350" s="133">
        <f>SUM($E$286:E350)</f>
        <v>3595862.3716068417</v>
      </c>
      <c r="I350" s="133">
        <f>$F$9-SUM($E$286:E350)</f>
        <v>3641637.6283931583</v>
      </c>
      <c r="J350" s="133">
        <f t="shared" si="22"/>
        <v>65</v>
      </c>
      <c r="K350" s="65">
        <f>Y!AC411</f>
        <v>3880564</v>
      </c>
      <c r="L350" s="115">
        <v>84</v>
      </c>
      <c r="M350" s="65"/>
      <c r="N350" s="48">
        <f>Y!Z411</f>
        <v>3232.9060006001237</v>
      </c>
      <c r="O350" s="222"/>
    </row>
    <row r="351" spans="1:15" x14ac:dyDescent="0.2">
      <c r="A351" s="69">
        <f t="shared" si="21"/>
        <v>66</v>
      </c>
      <c r="B351" s="66">
        <f t="shared" ref="B351:B369" si="23">DATE(YEAR(B350),MONTH(B350)+1,DAY(B350))</f>
        <v>41854</v>
      </c>
      <c r="C351" s="67">
        <f>Y!AB412</f>
        <v>104339.99999999994</v>
      </c>
      <c r="D351" s="65">
        <f>Y!Y412</f>
        <v>78215.102164762095</v>
      </c>
      <c r="E351" s="65">
        <f>Y!Y412+Y!Z412</f>
        <v>81491.113005531748</v>
      </c>
      <c r="F351" s="68">
        <f>Y!AA412</f>
        <v>22848.886994468194</v>
      </c>
      <c r="G351" s="133">
        <f>SUM(F351:F$468)</f>
        <v>7658067.371606607</v>
      </c>
      <c r="H351" s="133">
        <f>SUM($E$286:E351)</f>
        <v>3677353.4846123736</v>
      </c>
      <c r="I351" s="133">
        <f>$F$9-SUM($E$286:E351)</f>
        <v>3560146.5153876264</v>
      </c>
      <c r="J351" s="133">
        <f t="shared" si="22"/>
        <v>66</v>
      </c>
      <c r="K351" s="65">
        <f>Y!AC412</f>
        <v>3801300</v>
      </c>
      <c r="L351" s="115">
        <v>84</v>
      </c>
      <c r="M351" s="65"/>
      <c r="N351" s="48">
        <f>Y!Z412</f>
        <v>3276.0108407696607</v>
      </c>
      <c r="O351" s="222"/>
    </row>
    <row r="352" spans="1:15" x14ac:dyDescent="0.2">
      <c r="A352" s="69">
        <f>A351+1</f>
        <v>67</v>
      </c>
      <c r="B352" s="66">
        <f t="shared" si="23"/>
        <v>41885</v>
      </c>
      <c r="C352" s="67">
        <f>Y!AB413</f>
        <v>104340.0000000001</v>
      </c>
      <c r="D352" s="65">
        <f>Y!Y413</f>
        <v>79256.520174985286</v>
      </c>
      <c r="E352" s="65">
        <f>Y!Y413+Y!Z413</f>
        <v>82576.210579484556</v>
      </c>
      <c r="F352" s="68">
        <f>Y!AA413</f>
        <v>21763.789420515554</v>
      </c>
      <c r="G352" s="133">
        <f>SUM(F352:F$468)</f>
        <v>7635218.4846121389</v>
      </c>
      <c r="H352" s="133">
        <f>SUM($E$286:E352)</f>
        <v>3759929.6951918583</v>
      </c>
      <c r="I352" s="133">
        <f>$F$9-SUM($E$286:E352)</f>
        <v>3477570.3048081417</v>
      </c>
      <c r="J352" s="133">
        <f t="shared" si="22"/>
        <v>67</v>
      </c>
      <c r="K352" s="65">
        <f>Y!AC413</f>
        <v>3721328</v>
      </c>
      <c r="L352" s="115">
        <v>84</v>
      </c>
      <c r="M352" s="65"/>
      <c r="N352" s="48">
        <f>Y!Z413</f>
        <v>3319.6904044992625</v>
      </c>
      <c r="O352" s="222"/>
    </row>
    <row r="353" spans="1:15" x14ac:dyDescent="0.2">
      <c r="A353" s="69">
        <f>A352+1</f>
        <v>68</v>
      </c>
      <c r="B353" s="66">
        <f t="shared" si="23"/>
        <v>41915</v>
      </c>
      <c r="C353" s="67">
        <f>Y!AB414</f>
        <v>104339.99999999993</v>
      </c>
      <c r="D353" s="65">
        <f>Y!Y414</f>
        <v>80311.804451977601</v>
      </c>
      <c r="E353" s="65">
        <f>Y!Y414+Y!Z414</f>
        <v>83675.756806645441</v>
      </c>
      <c r="F353" s="68">
        <f>Y!AA414</f>
        <v>20664.243193354483</v>
      </c>
      <c r="G353" s="133">
        <f>SUM(F353:F$468)</f>
        <v>7613454.6951916236</v>
      </c>
      <c r="H353" s="133">
        <f>SUM($E$286:E353)</f>
        <v>3843605.4519985039</v>
      </c>
      <c r="I353" s="133">
        <f>$F$9-SUM($E$286:E353)</f>
        <v>3393894.5480014961</v>
      </c>
      <c r="J353" s="133">
        <f t="shared" si="22"/>
        <v>68</v>
      </c>
      <c r="K353" s="65">
        <f>Y!AC414</f>
        <v>3640643</v>
      </c>
      <c r="L353" s="115">
        <v>84</v>
      </c>
      <c r="M353" s="65"/>
      <c r="N353" s="48">
        <f>Y!Z414</f>
        <v>3363.9523546678429</v>
      </c>
      <c r="O353" s="222"/>
    </row>
    <row r="354" spans="1:15" x14ac:dyDescent="0.2">
      <c r="A354" s="69">
        <f>A353+1</f>
        <v>69</v>
      </c>
      <c r="B354" s="66">
        <f t="shared" si="23"/>
        <v>41946</v>
      </c>
      <c r="C354" s="67">
        <f>Y!AB415</f>
        <v>104339.99999999991</v>
      </c>
      <c r="D354" s="65">
        <f>Y!Y415</f>
        <v>81381.139622231713</v>
      </c>
      <c r="E354" s="65">
        <f>Y!Y415+Y!Z415</f>
        <v>84789.944078556378</v>
      </c>
      <c r="F354" s="68">
        <f>Y!AA415</f>
        <v>19550.055921443527</v>
      </c>
      <c r="G354" s="133">
        <f>SUM(F354:F$468)</f>
        <v>7592790.4519982692</v>
      </c>
      <c r="H354" s="133">
        <f>SUM($E$286:E354)</f>
        <v>3928395.3960770601</v>
      </c>
      <c r="I354" s="133">
        <f>$F$9-SUM($E$286:E354)</f>
        <v>3309104.6039229399</v>
      </c>
      <c r="J354" s="133">
        <f t="shared" si="22"/>
        <v>69</v>
      </c>
      <c r="K354" s="65">
        <f>Y!AC415</f>
        <v>3559237</v>
      </c>
      <c r="L354" s="115">
        <v>84</v>
      </c>
      <c r="M354" s="65"/>
      <c r="N354" s="48">
        <f>Y!Z415</f>
        <v>3408.8044563246694</v>
      </c>
      <c r="O354" s="222"/>
    </row>
    <row r="355" spans="1:15" x14ac:dyDescent="0.2">
      <c r="A355" s="69">
        <f>A354+1</f>
        <v>70</v>
      </c>
      <c r="B355" s="66">
        <f t="shared" si="23"/>
        <v>41976</v>
      </c>
      <c r="C355" s="67">
        <f>Y!AB416</f>
        <v>104339.99999999994</v>
      </c>
      <c r="D355" s="65">
        <f>Y!Y416</f>
        <v>82464.71277050348</v>
      </c>
      <c r="E355" s="65">
        <f>Y!Y416+Y!Z416</f>
        <v>85918.967348555103</v>
      </c>
      <c r="F355" s="68">
        <f>Y!AA416</f>
        <v>18421.032651444835</v>
      </c>
      <c r="G355" s="133">
        <f>SUM(F355:F$468)</f>
        <v>7573240.3960768254</v>
      </c>
      <c r="H355" s="133">
        <f>SUM($E$286:E355)</f>
        <v>4014314.3634256152</v>
      </c>
      <c r="I355" s="133">
        <f>$F$9-SUM($E$286:E355)</f>
        <v>3223185.6365743848</v>
      </c>
      <c r="J355" s="133">
        <f t="shared" si="22"/>
        <v>70</v>
      </c>
      <c r="K355" s="65">
        <f>Y!AC416</f>
        <v>3477104</v>
      </c>
      <c r="L355" s="115">
        <v>84</v>
      </c>
      <c r="M355" s="65"/>
      <c r="N355" s="48">
        <f>Y!Z416</f>
        <v>3454.2545780516193</v>
      </c>
      <c r="O355" s="222"/>
    </row>
    <row r="356" spans="1:15" x14ac:dyDescent="0.2">
      <c r="A356" s="69">
        <f>A355+1</f>
        <v>71</v>
      </c>
      <c r="B356" s="66">
        <f t="shared" si="23"/>
        <v>42007</v>
      </c>
      <c r="C356" s="67">
        <f>Y!AB417</f>
        <v>104340.00000000003</v>
      </c>
      <c r="D356" s="65">
        <f>Y!Y417</f>
        <v>83562.713472543983</v>
      </c>
      <c r="E356" s="65">
        <f>Y!Y417+Y!Z417</f>
        <v>87063.024165887589</v>
      </c>
      <c r="F356" s="68">
        <f>Y!AA417</f>
        <v>17276.975834112436</v>
      </c>
      <c r="G356" s="133">
        <f>SUM(F356:F$468)</f>
        <v>7554819.3634253806</v>
      </c>
      <c r="H356" s="133">
        <f>SUM($E$286:E356)</f>
        <v>4101377.3875915026</v>
      </c>
      <c r="I356" s="133">
        <f>$F$9-SUM($E$286:E356)</f>
        <v>3136122.6124084974</v>
      </c>
      <c r="J356" s="133">
        <f t="shared" si="22"/>
        <v>71</v>
      </c>
      <c r="K356" s="65">
        <f>Y!AC417</f>
        <v>3394238</v>
      </c>
      <c r="L356" s="115">
        <v>84</v>
      </c>
      <c r="M356" s="65"/>
      <c r="N356" s="48">
        <f>Y!Z417</f>
        <v>3500.3106933436029</v>
      </c>
      <c r="O356" s="222"/>
    </row>
    <row r="357" spans="1:15" x14ac:dyDescent="0.2">
      <c r="A357" s="69">
        <f t="shared" ref="A357:A369" si="24">A356+1</f>
        <v>72</v>
      </c>
      <c r="B357" s="66">
        <f t="shared" si="23"/>
        <v>42038</v>
      </c>
      <c r="C357" s="67">
        <f>Y!AB418</f>
        <v>104339.99999999997</v>
      </c>
      <c r="D357" s="65">
        <f>Y!Y418</f>
        <v>84675.333828266244</v>
      </c>
      <c r="E357" s="65">
        <f>Y!Y418+Y!Z418</f>
        <v>88222.31471027364</v>
      </c>
      <c r="F357" s="68">
        <f>Y!AA418</f>
        <v>16117.685289726347</v>
      </c>
      <c r="G357" s="133">
        <f>SUM(F357:F$468)</f>
        <v>7537542.3875912689</v>
      </c>
      <c r="H357" s="133">
        <f>SUM($E$286:E357)</f>
        <v>4189599.702301776</v>
      </c>
      <c r="I357" s="133">
        <f>$F$9-SUM($E$286:E357)</f>
        <v>3047900.297698224</v>
      </c>
      <c r="J357" s="133">
        <f t="shared" si="22"/>
        <v>72</v>
      </c>
      <c r="K357" s="65">
        <f>Y!AC418</f>
        <v>3338493</v>
      </c>
      <c r="L357" s="115">
        <v>84</v>
      </c>
      <c r="M357" s="65"/>
      <c r="N357" s="48">
        <f>Y!Z418</f>
        <v>3546.9808820073886</v>
      </c>
      <c r="O357" s="222"/>
    </row>
    <row r="358" spans="1:15" x14ac:dyDescent="0.2">
      <c r="A358" s="69">
        <f t="shared" si="24"/>
        <v>73</v>
      </c>
      <c r="B358" s="66">
        <f t="shared" si="23"/>
        <v>42066</v>
      </c>
      <c r="C358" s="67">
        <f>Y!AB419</f>
        <v>104340.00000000003</v>
      </c>
      <c r="D358" s="65">
        <f>Y!Y419</f>
        <v>85802.768495354569</v>
      </c>
      <c r="E358" s="65">
        <f>Y!Y419+Y!Z419</f>
        <v>89025.580099651648</v>
      </c>
      <c r="F358" s="68">
        <f>Y!AA419</f>
        <v>15314.419900348374</v>
      </c>
      <c r="G358" s="133">
        <f>SUM(F358:F$468)</f>
        <v>7521424.7023015423</v>
      </c>
      <c r="H358" s="133">
        <f>SUM($E$286:E358)</f>
        <v>4278625.2824014276</v>
      </c>
      <c r="I358" s="133">
        <f>$F$9-SUM($E$286:E358)</f>
        <v>2958874.7175985724</v>
      </c>
      <c r="J358" s="133">
        <f t="shared" si="22"/>
        <v>73</v>
      </c>
      <c r="K358" s="65">
        <f>Y!AC419</f>
        <v>3254512</v>
      </c>
      <c r="L358" s="115">
        <v>84</v>
      </c>
      <c r="M358" s="65"/>
      <c r="N358" s="48">
        <f>Y!Z419</f>
        <v>3222.8116042970796</v>
      </c>
      <c r="O358" s="222"/>
    </row>
    <row r="359" spans="1:15" x14ac:dyDescent="0.2">
      <c r="A359" s="69">
        <f t="shared" si="24"/>
        <v>74</v>
      </c>
      <c r="B359" s="66">
        <f t="shared" si="23"/>
        <v>42097</v>
      </c>
      <c r="C359" s="67">
        <f>Y!AB420</f>
        <v>104340.00000000006</v>
      </c>
      <c r="D359" s="65">
        <f>Y!Y420</f>
        <v>86945.214723319979</v>
      </c>
      <c r="E359" s="65">
        <f>Y!Y420+Y!Z420</f>
        <v>90210.996577625556</v>
      </c>
      <c r="F359" s="68">
        <f>Y!AA420</f>
        <v>14129.003422374497</v>
      </c>
      <c r="G359" s="133">
        <f>SUM(F359:F$468)</f>
        <v>7506110.2824011939</v>
      </c>
      <c r="H359" s="133">
        <f>SUM($E$286:E359)</f>
        <v>4368836.2789790528</v>
      </c>
      <c r="I359" s="133">
        <f>$F$9-SUM($E$286:E359)</f>
        <v>2868663.7210209472</v>
      </c>
      <c r="J359" s="133">
        <f t="shared" si="22"/>
        <v>74</v>
      </c>
      <c r="K359" s="65">
        <f>Y!AC420</f>
        <v>3169782</v>
      </c>
      <c r="L359" s="115">
        <v>84</v>
      </c>
      <c r="M359" s="65"/>
      <c r="N359" s="48">
        <f>Y!Z420</f>
        <v>3265.7818543055764</v>
      </c>
      <c r="O359" s="222"/>
    </row>
    <row r="360" spans="1:15" x14ac:dyDescent="0.2">
      <c r="A360" s="69">
        <f t="shared" si="24"/>
        <v>75</v>
      </c>
      <c r="B360" s="66">
        <f t="shared" si="23"/>
        <v>42127</v>
      </c>
      <c r="C360" s="67">
        <f>Y!AB421</f>
        <v>104340</v>
      </c>
      <c r="D360" s="65">
        <f>Y!Y421</f>
        <v>88102.872388010263</v>
      </c>
      <c r="E360" s="65">
        <f>Y!Y421+Y!Z421</f>
        <v>91412.197421372781</v>
      </c>
      <c r="F360" s="68">
        <f>Y!AA421</f>
        <v>12927.802578627221</v>
      </c>
      <c r="G360" s="133">
        <f>SUM(F360:F$468)</f>
        <v>7491981.27897882</v>
      </c>
      <c r="H360" s="133">
        <f>SUM($E$286:E360)</f>
        <v>4460248.4764004257</v>
      </c>
      <c r="I360" s="133">
        <f>$F$9-SUM($E$286:E360)</f>
        <v>2777251.5235995743</v>
      </c>
      <c r="J360" s="133">
        <f t="shared" si="22"/>
        <v>75</v>
      </c>
      <c r="K360" s="65">
        <f>Y!AC421</f>
        <v>3084298</v>
      </c>
      <c r="L360" s="115">
        <v>84</v>
      </c>
      <c r="M360" s="65"/>
      <c r="N360" s="48">
        <f>Y!Z421</f>
        <v>3309.3250333625183</v>
      </c>
      <c r="O360" s="222"/>
    </row>
    <row r="361" spans="1:15" x14ac:dyDescent="0.2">
      <c r="A361" s="69">
        <f t="shared" si="24"/>
        <v>76</v>
      </c>
      <c r="B361" s="66">
        <f t="shared" si="23"/>
        <v>42158</v>
      </c>
      <c r="C361" s="67">
        <f>Y!AB422</f>
        <v>104340.00000000006</v>
      </c>
      <c r="D361" s="65">
        <f>Y!Y422</f>
        <v>89275.944026579265</v>
      </c>
      <c r="E361" s="65">
        <f>Y!Y422+Y!Z422</f>
        <v>92629.392806999589</v>
      </c>
      <c r="F361" s="68">
        <f>Y!AA422</f>
        <v>11710.607193000469</v>
      </c>
      <c r="G361" s="133">
        <f>SUM(F361:F$468)</f>
        <v>7479053.4764001928</v>
      </c>
      <c r="H361" s="133">
        <f>SUM($E$286:E361)</f>
        <v>4552877.869207425</v>
      </c>
      <c r="I361" s="133">
        <f>$F$9-SUM($E$286:E361)</f>
        <v>2684622.130792575</v>
      </c>
      <c r="J361" s="133">
        <f t="shared" si="22"/>
        <v>76</v>
      </c>
      <c r="K361" s="65">
        <f>Y!AC422</f>
        <v>2998051</v>
      </c>
      <c r="L361" s="115">
        <v>84</v>
      </c>
      <c r="M361" s="65"/>
      <c r="N361" s="48">
        <f>Y!Z422</f>
        <v>3353.4487804203163</v>
      </c>
      <c r="O361" s="222"/>
    </row>
    <row r="362" spans="1:15" x14ac:dyDescent="0.2">
      <c r="A362" s="69">
        <f t="shared" si="24"/>
        <v>77</v>
      </c>
      <c r="B362" s="66">
        <f t="shared" si="23"/>
        <v>42188</v>
      </c>
      <c r="C362" s="67">
        <f>Y!AB423</f>
        <v>104340.00000000001</v>
      </c>
      <c r="D362" s="65">
        <f>Y!Y423</f>
        <v>90464.634872921044</v>
      </c>
      <c r="E362" s="65">
        <f>Y!Y423+Y!Z423</f>
        <v>93862.795709203769</v>
      </c>
      <c r="F362" s="68">
        <f>Y!AA423</f>
        <v>10477.204290796246</v>
      </c>
      <c r="G362" s="133">
        <f>SUM(F362:F$468)</f>
        <v>7467342.8692071922</v>
      </c>
      <c r="H362" s="133">
        <f>SUM($E$286:E362)</f>
        <v>4646740.664916629</v>
      </c>
      <c r="I362" s="133">
        <f>$F$9-SUM($E$286:E362)</f>
        <v>2590759.335083371</v>
      </c>
      <c r="J362" s="133">
        <f t="shared" si="22"/>
        <v>77</v>
      </c>
      <c r="K362" s="65">
        <f>Y!AC423</f>
        <v>2911036</v>
      </c>
      <c r="L362" s="115">
        <v>84</v>
      </c>
      <c r="M362" s="65"/>
      <c r="N362" s="48">
        <f>Y!Z423</f>
        <v>3398.160836282721</v>
      </c>
      <c r="O362" s="222"/>
    </row>
    <row r="363" spans="1:15" x14ac:dyDescent="0.2">
      <c r="A363" s="69">
        <f t="shared" si="24"/>
        <v>78</v>
      </c>
      <c r="B363" s="66">
        <f t="shared" si="23"/>
        <v>42219</v>
      </c>
      <c r="C363" s="67">
        <f>Y!AB424</f>
        <v>104340.00000000003</v>
      </c>
      <c r="D363" s="65">
        <f>Y!Y424</f>
        <v>91669.15289357712</v>
      </c>
      <c r="E363" s="65">
        <f>Y!Y424+Y!Z424</f>
        <v>95112.621938539931</v>
      </c>
      <c r="F363" s="68">
        <f>Y!AA424</f>
        <v>9227.3780614600892</v>
      </c>
      <c r="G363" s="133">
        <f>SUM(F363:F$468)</f>
        <v>7456865.6649163952</v>
      </c>
      <c r="H363" s="133">
        <f>SUM($E$286:E363)</f>
        <v>4741853.2868551686</v>
      </c>
      <c r="I363" s="133">
        <f>$F$9-SUM($E$286:E363)</f>
        <v>2495646.7131448314</v>
      </c>
      <c r="J363" s="133">
        <f t="shared" si="22"/>
        <v>78</v>
      </c>
      <c r="K363" s="65">
        <f>Y!AC424</f>
        <v>2823245</v>
      </c>
      <c r="L363" s="115">
        <v>84</v>
      </c>
      <c r="M363" s="65"/>
      <c r="N363" s="48">
        <f>Y!Z424</f>
        <v>3443.4690449628179</v>
      </c>
      <c r="O363" s="222"/>
    </row>
    <row r="364" spans="1:15" x14ac:dyDescent="0.2">
      <c r="A364" s="69">
        <f t="shared" si="24"/>
        <v>79</v>
      </c>
      <c r="B364" s="66">
        <f t="shared" si="23"/>
        <v>42250</v>
      </c>
      <c r="C364" s="67">
        <f>Y!AB425</f>
        <v>104339.99999999994</v>
      </c>
      <c r="D364" s="65">
        <f>Y!Y425</f>
        <v>92889.708824120462</v>
      </c>
      <c r="E364" s="65">
        <f>Y!Y425+Y!Z425</f>
        <v>96379.09017917962</v>
      </c>
      <c r="F364" s="68">
        <f>Y!AA425</f>
        <v>7960.9098208203322</v>
      </c>
      <c r="G364" s="133">
        <f>SUM(F364:F$468)</f>
        <v>7447638.2868549349</v>
      </c>
      <c r="H364" s="133">
        <f>SUM($E$286:E364)</f>
        <v>4838232.3770343484</v>
      </c>
      <c r="I364" s="133">
        <f>$F$9-SUM($E$286:E364)</f>
        <v>2399267.6229656516</v>
      </c>
      <c r="J364" s="133">
        <f t="shared" si="22"/>
        <v>79</v>
      </c>
      <c r="K364" s="65">
        <f>Y!AC425</f>
        <v>2734671</v>
      </c>
      <c r="L364" s="115">
        <v>84</v>
      </c>
      <c r="M364" s="65"/>
      <c r="N364" s="48">
        <f>Y!Z425</f>
        <v>3489.3813550591512</v>
      </c>
      <c r="O364" s="222"/>
    </row>
    <row r="365" spans="1:15" x14ac:dyDescent="0.2">
      <c r="A365" s="69">
        <f t="shared" si="24"/>
        <v>80</v>
      </c>
      <c r="B365" s="66">
        <f t="shared" si="23"/>
        <v>42280</v>
      </c>
      <c r="C365" s="67">
        <f>Y!AB426</f>
        <v>104339.99999999999</v>
      </c>
      <c r="D365" s="65">
        <f>Y!Y426</f>
        <v>94126.516206025262</v>
      </c>
      <c r="E365" s="65">
        <f>Y!Y426+Y!Z426</f>
        <v>97662.422027175431</v>
      </c>
      <c r="F365" s="68">
        <f>Y!AA426</f>
        <v>6677.5779728245579</v>
      </c>
      <c r="G365" s="133">
        <f>SUM(F365:F$468)</f>
        <v>7439677.3770341147</v>
      </c>
      <c r="H365" s="133">
        <f>SUM($E$286:E365)</f>
        <v>4935894.7990615238</v>
      </c>
      <c r="I365" s="133">
        <f>$F$9-SUM($E$286:E365)</f>
        <v>2301605.2009384762</v>
      </c>
      <c r="J365" s="133">
        <f t="shared" si="22"/>
        <v>80</v>
      </c>
      <c r="K365" s="65">
        <f>Y!AC426</f>
        <v>2645307</v>
      </c>
      <c r="L365" s="115">
        <v>84</v>
      </c>
      <c r="M365" s="65"/>
      <c r="N365" s="48">
        <f>Y!Z426</f>
        <v>3535.9058211501688</v>
      </c>
      <c r="O365" s="222"/>
    </row>
    <row r="366" spans="1:15" x14ac:dyDescent="0.2">
      <c r="A366" s="69">
        <f t="shared" si="24"/>
        <v>81</v>
      </c>
      <c r="B366" s="66">
        <f t="shared" si="23"/>
        <v>42311</v>
      </c>
      <c r="C366" s="67">
        <f>Y!AB427</f>
        <v>104340.00000000001</v>
      </c>
      <c r="D366" s="65">
        <f>Y!Y427</f>
        <v>95379.791424026189</v>
      </c>
      <c r="E366" s="65">
        <f>Y!Y427+Y!Z427</f>
        <v>98962.842029233463</v>
      </c>
      <c r="F366" s="68">
        <f>Y!AA427</f>
        <v>5377.1579707665587</v>
      </c>
      <c r="G366" s="133">
        <f>SUM(F366:F$468)</f>
        <v>7432999.79906129</v>
      </c>
      <c r="H366" s="133">
        <f>SUM($E$286:E366)</f>
        <v>5034857.6410907572</v>
      </c>
      <c r="I366" s="133">
        <f>$F$9-SUM($E$286:E366)</f>
        <v>2202642.3589092428</v>
      </c>
      <c r="J366" s="133">
        <f t="shared" si="22"/>
        <v>81</v>
      </c>
      <c r="K366" s="65">
        <f>Y!AC427</f>
        <v>2555147</v>
      </c>
      <c r="L366" s="115">
        <v>84</v>
      </c>
      <c r="M366" s="65"/>
      <c r="N366" s="48">
        <f>Y!Z427</f>
        <v>3583.0506052072687</v>
      </c>
      <c r="O366" s="222"/>
    </row>
    <row r="367" spans="1:15" x14ac:dyDescent="0.2">
      <c r="A367" s="69">
        <f t="shared" si="24"/>
        <v>82</v>
      </c>
      <c r="B367" s="66">
        <f t="shared" si="23"/>
        <v>42341</v>
      </c>
      <c r="C367" s="67">
        <f>Y!AB428</f>
        <v>104340</v>
      </c>
      <c r="D367" s="65">
        <f>Y!Y428</f>
        <v>96649.753743976296</v>
      </c>
      <c r="E367" s="65">
        <f>Y!Y428+Y!Z428</f>
        <v>100280.57772200298</v>
      </c>
      <c r="F367" s="68">
        <f>Y!AA428</f>
        <v>4059.422277997016</v>
      </c>
      <c r="G367" s="133">
        <f>SUM(F367:F$468)</f>
        <v>7427622.6410905235</v>
      </c>
      <c r="H367" s="133">
        <f>SUM($E$286:E367)</f>
        <v>5135138.21881276</v>
      </c>
      <c r="I367" s="133">
        <f>$F$9-SUM($E$286:E367)</f>
        <v>2102361.78118724</v>
      </c>
      <c r="J367" s="133">
        <f t="shared" si="22"/>
        <v>82</v>
      </c>
      <c r="K367" s="65">
        <f>Y!AC428</f>
        <v>2464183</v>
      </c>
      <c r="L367" s="115">
        <v>84</v>
      </c>
      <c r="M367" s="65"/>
      <c r="N367" s="48">
        <f>Y!Z428</f>
        <v>3630.8239780266877</v>
      </c>
      <c r="O367" s="222"/>
    </row>
    <row r="368" spans="1:15" x14ac:dyDescent="0.2">
      <c r="A368" s="69">
        <f t="shared" si="24"/>
        <v>83</v>
      </c>
      <c r="B368" s="66">
        <f t="shared" si="23"/>
        <v>42372</v>
      </c>
      <c r="C368" s="67">
        <f>Y!AB429</f>
        <v>104340</v>
      </c>
      <c r="D368" s="65">
        <f>Y!Y429</f>
        <v>97936.625351208495</v>
      </c>
      <c r="E368" s="65">
        <f>Y!Y429+Y!Z429</f>
        <v>101615.85967188897</v>
      </c>
      <c r="F368" s="68">
        <f>Y!AA429</f>
        <v>2724.1403281110292</v>
      </c>
      <c r="G368" s="133">
        <f>SUM(F368:F$468)</f>
        <v>7423563.2188125271</v>
      </c>
      <c r="H368" s="133">
        <f>SUM($E$286:E368)</f>
        <v>5236754.0784846488</v>
      </c>
      <c r="I368" s="133">
        <f>$F$9-SUM($E$286:E368)</f>
        <v>2000745.9215153512</v>
      </c>
      <c r="J368" s="133">
        <f t="shared" si="22"/>
        <v>83</v>
      </c>
      <c r="K368" s="65">
        <f>Y!AC429</f>
        <v>2372407</v>
      </c>
      <c r="L368" s="115">
        <v>84</v>
      </c>
      <c r="M368" s="65"/>
      <c r="N368" s="48">
        <f>Y!Z429</f>
        <v>3679.2343206804771</v>
      </c>
      <c r="O368" s="222"/>
    </row>
    <row r="369" spans="1:15" x14ac:dyDescent="0.2">
      <c r="A369" s="69">
        <f t="shared" si="24"/>
        <v>84</v>
      </c>
      <c r="B369" s="66">
        <f t="shared" si="23"/>
        <v>42403</v>
      </c>
      <c r="C369" s="67">
        <f>Y!AB430</f>
        <v>104340</v>
      </c>
      <c r="D369" s="65">
        <f>Y!Y430</f>
        <v>99240.631389407659</v>
      </c>
      <c r="E369" s="65">
        <f>Y!Y430+Y!Z430</f>
        <v>102968.9215153945</v>
      </c>
      <c r="F369" s="68">
        <f>Y!AA430</f>
        <v>1371.0784846055108</v>
      </c>
      <c r="G369" s="133">
        <f>SUM(F369:F$468)</f>
        <v>7420839.078484416</v>
      </c>
      <c r="H369" s="133">
        <f>SUM($E$286:E369)</f>
        <v>5339723.0000000438</v>
      </c>
      <c r="I369" s="133">
        <f>$F$9-SUM($E$286:E369)</f>
        <v>1897776.9999999562</v>
      </c>
      <c r="J369" s="133">
        <f t="shared" si="22"/>
        <v>84</v>
      </c>
      <c r="K369" s="65">
        <f>Y!AC430</f>
        <v>2171250.0000000028</v>
      </c>
      <c r="L369" s="115">
        <v>84</v>
      </c>
      <c r="M369" s="65"/>
      <c r="N369" s="48">
        <f>Y!Z430</f>
        <v>3728.2901259868331</v>
      </c>
      <c r="O369" s="222"/>
    </row>
    <row r="370" spans="1:15" x14ac:dyDescent="0.2">
      <c r="A370" s="220" t="s">
        <v>5</v>
      </c>
      <c r="B370" s="221"/>
      <c r="C370" s="67">
        <f>SUM(C286:C369)</f>
        <v>8764560.0000000019</v>
      </c>
      <c r="D370" s="65">
        <f>Y!Y431</f>
        <v>5066250.00000004</v>
      </c>
      <c r="E370" s="65">
        <f>Y!Y431</f>
        <v>5066250.00000004</v>
      </c>
      <c r="F370" s="68">
        <f>SUM(F286:F369)</f>
        <v>3424836.9999999553</v>
      </c>
      <c r="G370" s="133"/>
      <c r="H370" s="133"/>
      <c r="I370" s="133"/>
      <c r="J370" s="133"/>
      <c r="K370" s="65"/>
      <c r="L370" s="115"/>
      <c r="M370" s="65"/>
      <c r="N370" s="48">
        <f>SUM(N286:N369)</f>
        <v>273473.00000000146</v>
      </c>
      <c r="O370" s="222"/>
    </row>
    <row r="371" spans="1:15" x14ac:dyDescent="0.2">
      <c r="A371" s="106"/>
      <c r="B371" s="125"/>
      <c r="C371" s="67"/>
      <c r="D371" s="65"/>
      <c r="E371" s="65"/>
      <c r="F371" s="68"/>
      <c r="G371" s="133"/>
      <c r="H371" s="136"/>
      <c r="I371" s="136"/>
      <c r="J371" s="133"/>
      <c r="K371" s="65"/>
      <c r="L371" s="115"/>
      <c r="M371" s="65"/>
      <c r="N371" s="48"/>
      <c r="O371" s="126"/>
    </row>
    <row r="372" spans="1:15" x14ac:dyDescent="0.2">
      <c r="A372" s="17" t="s">
        <v>69</v>
      </c>
      <c r="B372" s="19" t="s">
        <v>96</v>
      </c>
      <c r="C372" s="17" t="s">
        <v>43</v>
      </c>
      <c r="D372" s="73" t="s">
        <v>281</v>
      </c>
      <c r="E372" s="73" t="s">
        <v>163</v>
      </c>
      <c r="F372" s="113" t="s">
        <v>2</v>
      </c>
      <c r="G372" s="132" t="s">
        <v>216</v>
      </c>
      <c r="H372" s="132" t="s">
        <v>267</v>
      </c>
      <c r="I372" s="132" t="s">
        <v>217</v>
      </c>
      <c r="J372" s="133"/>
      <c r="K372" s="19" t="s">
        <v>97</v>
      </c>
      <c r="L372" s="114" t="s">
        <v>91</v>
      </c>
      <c r="M372" s="19" t="s">
        <v>92</v>
      </c>
      <c r="N372" s="122" t="s">
        <v>61</v>
      </c>
      <c r="O372" s="222" t="s">
        <v>88</v>
      </c>
    </row>
    <row r="373" spans="1:15" x14ac:dyDescent="0.2">
      <c r="A373" s="69">
        <v>1</v>
      </c>
      <c r="B373" s="66">
        <f>DATE(YEAR($F$11),MONTH($F$11)+1,DAY($F$11))</f>
        <v>39875</v>
      </c>
      <c r="C373" s="67">
        <f>Y!AB446</f>
        <v>97493.999999999913</v>
      </c>
      <c r="D373" s="65">
        <f>Y!Y446</f>
        <v>26344.189160096459</v>
      </c>
      <c r="E373" s="65">
        <f>Y!Y446+Y!Z446</f>
        <v>29322.322879289713</v>
      </c>
      <c r="F373" s="68">
        <f>Y!AA446</f>
        <v>68171.677120710199</v>
      </c>
      <c r="G373" s="133">
        <f>SUM(F373:F$468)</f>
        <v>3994630.9999998515</v>
      </c>
      <c r="H373" s="133">
        <f>SUM($E$373:E373)</f>
        <v>29322.322879289713</v>
      </c>
      <c r="I373" s="133">
        <f>$F$9-SUM($E$373:E373)</f>
        <v>7208177.6771207107</v>
      </c>
      <c r="J373" s="133">
        <f t="shared" si="22"/>
        <v>1</v>
      </c>
      <c r="K373" s="65">
        <f>Y!AC446</f>
        <v>7613328</v>
      </c>
      <c r="L373" s="115">
        <v>96</v>
      </c>
      <c r="M373" s="65"/>
      <c r="N373" s="48">
        <f>Y!Z446</f>
        <v>2978.1337191932544</v>
      </c>
      <c r="O373" s="222"/>
    </row>
    <row r="374" spans="1:15" x14ac:dyDescent="0.2">
      <c r="A374" s="69">
        <f>A373+1</f>
        <v>2</v>
      </c>
      <c r="B374" s="66">
        <f>DATE(YEAR(B373),MONTH(B373)+1,DAY(B373))</f>
        <v>39906</v>
      </c>
      <c r="C374" s="67">
        <f>Y!AB447</f>
        <v>97493.999999999593</v>
      </c>
      <c r="D374" s="65">
        <f>Y!Y447</f>
        <v>26695.043636667542</v>
      </c>
      <c r="E374" s="65">
        <f>Y!Y447+Y!Z447</f>
        <v>29712.879723830534</v>
      </c>
      <c r="F374" s="68">
        <f>Y!AA447</f>
        <v>67781.120276169066</v>
      </c>
      <c r="G374" s="133">
        <f>SUM(F374:F$468)</f>
        <v>3926459.3228791417</v>
      </c>
      <c r="H374" s="133">
        <f>SUM($E$373:E374)</f>
        <v>59035.202603120248</v>
      </c>
      <c r="I374" s="133">
        <f>$F$9-SUM($E$373:E374)</f>
        <v>7178464.7973968796</v>
      </c>
      <c r="J374" s="133">
        <f t="shared" si="22"/>
        <v>2</v>
      </c>
      <c r="K374" s="65">
        <f>Y!AC447</f>
        <v>7574506</v>
      </c>
      <c r="L374" s="115">
        <v>96</v>
      </c>
      <c r="M374" s="65"/>
      <c r="N374" s="48">
        <f>Y!Z447</f>
        <v>3017.836087162992</v>
      </c>
      <c r="O374" s="222"/>
    </row>
    <row r="375" spans="1:15" x14ac:dyDescent="0.2">
      <c r="A375" s="69">
        <f t="shared" ref="A375:A438" si="25">A374+1</f>
        <v>3</v>
      </c>
      <c r="B375" s="66">
        <f t="shared" ref="B375:B438" si="26">DATE(YEAR(B374),MONTH(B374)+1,DAY(B374))</f>
        <v>39936</v>
      </c>
      <c r="C375" s="67">
        <f>Y!AB448</f>
        <v>97494.000000000218</v>
      </c>
      <c r="D375" s="65">
        <f>Y!Y448</f>
        <v>27050.570827323943</v>
      </c>
      <c r="E375" s="65">
        <f>Y!Y448+Y!Z448</f>
        <v>30108.638566287103</v>
      </c>
      <c r="F375" s="68">
        <f>Y!AA448</f>
        <v>67385.361433713115</v>
      </c>
      <c r="G375" s="133">
        <f>SUM(F375:F$468)</f>
        <v>3858678.2026029727</v>
      </c>
      <c r="H375" s="133">
        <f>SUM($E$373:E375)</f>
        <v>89143.841169407358</v>
      </c>
      <c r="I375" s="133">
        <f>$F$9-SUM($E$373:E375)</f>
        <v>7148356.1588305924</v>
      </c>
      <c r="J375" s="133">
        <f t="shared" si="22"/>
        <v>3</v>
      </c>
      <c r="K375" s="65">
        <f>Y!AC448</f>
        <v>7535328</v>
      </c>
      <c r="L375" s="115">
        <v>96</v>
      </c>
      <c r="M375" s="65"/>
      <c r="N375" s="48">
        <f>Y!Z448</f>
        <v>3058.0677389631601</v>
      </c>
      <c r="O375" s="222"/>
    </row>
    <row r="376" spans="1:15" x14ac:dyDescent="0.2">
      <c r="A376" s="69">
        <f t="shared" si="25"/>
        <v>4</v>
      </c>
      <c r="B376" s="66">
        <f t="shared" si="26"/>
        <v>39967</v>
      </c>
      <c r="C376" s="67">
        <f>Y!AB449</f>
        <v>97494.000000000466</v>
      </c>
      <c r="D376" s="65">
        <f>Y!Y449</f>
        <v>27410.832963725552</v>
      </c>
      <c r="E376" s="65">
        <f>Y!Y449+Y!Z449</f>
        <v>30509.668694356187</v>
      </c>
      <c r="F376" s="68">
        <f>Y!AA449</f>
        <v>66984.331305644271</v>
      </c>
      <c r="G376" s="133">
        <f>SUM(F376:F$468)</f>
        <v>3791292.841169259</v>
      </c>
      <c r="H376" s="133">
        <f>SUM($E$373:E376)</f>
        <v>119653.50986376355</v>
      </c>
      <c r="I376" s="133">
        <f>$F$9-SUM($E$373:E376)</f>
        <v>7117846.4901362369</v>
      </c>
      <c r="J376" s="133">
        <f t="shared" si="22"/>
        <v>4</v>
      </c>
      <c r="K376" s="65">
        <f>Y!AC449</f>
        <v>7495792</v>
      </c>
      <c r="L376" s="115">
        <v>96</v>
      </c>
      <c r="M376" s="65"/>
      <c r="N376" s="48">
        <f>Y!Z449</f>
        <v>3098.8357306306352</v>
      </c>
      <c r="O376" s="222"/>
    </row>
    <row r="377" spans="1:15" x14ac:dyDescent="0.2">
      <c r="A377" s="69">
        <f t="shared" si="25"/>
        <v>5</v>
      </c>
      <c r="B377" s="66">
        <f t="shared" si="26"/>
        <v>39997</v>
      </c>
      <c r="C377" s="67">
        <f>Y!AB450</f>
        <v>97493.999999999869</v>
      </c>
      <c r="D377" s="65">
        <f>Y!Y450</f>
        <v>27775.893106340431</v>
      </c>
      <c r="E377" s="65">
        <f>Y!Y450+Y!Z450</f>
        <v>30916.040318608837</v>
      </c>
      <c r="F377" s="68">
        <f>Y!AA450</f>
        <v>66577.959681391032</v>
      </c>
      <c r="G377" s="133">
        <f>SUM(F377:F$468)</f>
        <v>3724308.5098636146</v>
      </c>
      <c r="H377" s="133">
        <f>SUM($E$373:E377)</f>
        <v>150569.55018237239</v>
      </c>
      <c r="I377" s="133">
        <f>$F$9-SUM($E$373:E377)</f>
        <v>7086930.4498176277</v>
      </c>
      <c r="J377" s="133">
        <f t="shared" si="22"/>
        <v>5</v>
      </c>
      <c r="K377" s="65">
        <f>Y!AC450</f>
        <v>7455894</v>
      </c>
      <c r="L377" s="115">
        <v>96</v>
      </c>
      <c r="M377" s="65"/>
      <c r="N377" s="48">
        <f>Y!Z450</f>
        <v>3140.1472122684063</v>
      </c>
      <c r="O377" s="222"/>
    </row>
    <row r="378" spans="1:15" x14ac:dyDescent="0.2">
      <c r="A378" s="69">
        <f t="shared" si="25"/>
        <v>6</v>
      </c>
      <c r="B378" s="66">
        <f t="shared" si="26"/>
        <v>40028</v>
      </c>
      <c r="C378" s="67">
        <f>Y!AB451</f>
        <v>97493.99999999968</v>
      </c>
      <c r="D378" s="65">
        <f>Y!Y451</f>
        <v>28145.815155483782</v>
      </c>
      <c r="E378" s="65">
        <f>Y!Y451+Y!Z451</f>
        <v>31327.824584783339</v>
      </c>
      <c r="F378" s="68">
        <f>Y!AA451</f>
        <v>66166.175415216348</v>
      </c>
      <c r="G378" s="133">
        <f>SUM(F378:F$468)</f>
        <v>3657730.5501822238</v>
      </c>
      <c r="H378" s="133">
        <f>SUM($E$373:E378)</f>
        <v>181897.37476715574</v>
      </c>
      <c r="I378" s="133">
        <f>$F$9-SUM($E$373:E378)</f>
        <v>7055602.6252328446</v>
      </c>
      <c r="J378" s="133">
        <f t="shared" ref="J378:J441" si="27">A378</f>
        <v>6</v>
      </c>
      <c r="K378" s="65">
        <f>Y!AC451</f>
        <v>7415630</v>
      </c>
      <c r="L378" s="115">
        <v>96</v>
      </c>
      <c r="M378" s="65"/>
      <c r="N378" s="48">
        <f>Y!Z451</f>
        <v>3182.0094292995564</v>
      </c>
      <c r="O378" s="222"/>
    </row>
    <row r="379" spans="1:15" x14ac:dyDescent="0.2">
      <c r="A379" s="69">
        <f t="shared" si="25"/>
        <v>7</v>
      </c>
      <c r="B379" s="66">
        <f t="shared" si="26"/>
        <v>40059</v>
      </c>
      <c r="C379" s="67">
        <f>Y!AB452</f>
        <v>97494.000000000029</v>
      </c>
      <c r="D379" s="65">
        <f>Y!Y452</f>
        <v>28520.66386250034</v>
      </c>
      <c r="E379" s="65">
        <f>Y!Y452+Y!Z452</f>
        <v>31745.093586238338</v>
      </c>
      <c r="F379" s="68">
        <f>Y!AA452</f>
        <v>65748.906413761695</v>
      </c>
      <c r="G379" s="133">
        <f>SUM(F379:F$468)</f>
        <v>3591564.3747670068</v>
      </c>
      <c r="H379" s="133">
        <f>SUM($E$373:E379)</f>
        <v>213642.46835339407</v>
      </c>
      <c r="I379" s="133">
        <f>$F$9-SUM($E$373:E379)</f>
        <v>7023857.5316466056</v>
      </c>
      <c r="J379" s="133">
        <f t="shared" si="27"/>
        <v>7</v>
      </c>
      <c r="K379" s="65">
        <f>Y!AC452</f>
        <v>7374998</v>
      </c>
      <c r="L379" s="115">
        <v>96</v>
      </c>
      <c r="M379" s="65"/>
      <c r="N379" s="48">
        <f>Y!Z452</f>
        <v>3224.4297237379978</v>
      </c>
      <c r="O379" s="222"/>
    </row>
    <row r="380" spans="1:15" x14ac:dyDescent="0.2">
      <c r="A380" s="69">
        <f t="shared" si="25"/>
        <v>8</v>
      </c>
      <c r="B380" s="66">
        <f t="shared" si="26"/>
        <v>40089</v>
      </c>
      <c r="C380" s="67">
        <f>Y!AB453</f>
        <v>97494.000000000087</v>
      </c>
      <c r="D380" s="65">
        <f>Y!Y453</f>
        <v>28900.504841098562</v>
      </c>
      <c r="E380" s="65">
        <f>Y!Y453+Y!Z453</f>
        <v>32167.920376574759</v>
      </c>
      <c r="F380" s="68">
        <f>Y!AA453</f>
        <v>65326.079623425328</v>
      </c>
      <c r="G380" s="133">
        <f>SUM(F380:F$468)</f>
        <v>3525815.4683532459</v>
      </c>
      <c r="H380" s="133">
        <f>SUM($E$373:E380)</f>
        <v>245810.38872996884</v>
      </c>
      <c r="I380" s="133">
        <f>$F$9-SUM($E$373:E380)</f>
        <v>6991689.611270031</v>
      </c>
      <c r="J380" s="133">
        <f t="shared" si="27"/>
        <v>8</v>
      </c>
      <c r="K380" s="65">
        <f>Y!AC453</f>
        <v>7333993</v>
      </c>
      <c r="L380" s="115">
        <v>96</v>
      </c>
      <c r="M380" s="65"/>
      <c r="N380" s="48">
        <f>Y!Z453</f>
        <v>3267.415535476197</v>
      </c>
      <c r="O380" s="222"/>
    </row>
    <row r="381" spans="1:15" x14ac:dyDescent="0.2">
      <c r="A381" s="69">
        <f t="shared" si="25"/>
        <v>9</v>
      </c>
      <c r="B381" s="66">
        <f t="shared" si="26"/>
        <v>40120</v>
      </c>
      <c r="C381" s="67">
        <f>Y!AB454</f>
        <v>97493.999999999913</v>
      </c>
      <c r="D381" s="65">
        <f>Y!Y454</f>
        <v>29285.404578837566</v>
      </c>
      <c r="E381" s="65">
        <f>Y!Y454+Y!Z454</f>
        <v>32596.378982427537</v>
      </c>
      <c r="F381" s="68">
        <f>Y!AA454</f>
        <v>64897.621017572368</v>
      </c>
      <c r="G381" s="133">
        <f>SUM(F381:F$468)</f>
        <v>3460489.3887298205</v>
      </c>
      <c r="H381" s="133">
        <f>SUM($E$373:E381)</f>
        <v>278406.76771239639</v>
      </c>
      <c r="I381" s="133">
        <f>$F$9-SUM($E$373:E381)</f>
        <v>6959093.2322876034</v>
      </c>
      <c r="J381" s="133">
        <f t="shared" si="27"/>
        <v>9</v>
      </c>
      <c r="K381" s="65">
        <f>Y!AC454</f>
        <v>7292613</v>
      </c>
      <c r="L381" s="115">
        <v>96</v>
      </c>
      <c r="M381" s="65"/>
      <c r="N381" s="48">
        <f>Y!Z454</f>
        <v>3310.9744035899712</v>
      </c>
      <c r="O381" s="222"/>
    </row>
    <row r="382" spans="1:15" x14ac:dyDescent="0.2">
      <c r="A382" s="69">
        <f t="shared" si="25"/>
        <v>10</v>
      </c>
      <c r="B382" s="66">
        <f t="shared" si="26"/>
        <v>40150</v>
      </c>
      <c r="C382" s="67">
        <f>Y!AB455</f>
        <v>97494.000000000204</v>
      </c>
      <c r="D382" s="65">
        <f>Y!Y455</f>
        <v>29675.430448764935</v>
      </c>
      <c r="E382" s="65">
        <f>Y!Y455+Y!Z455</f>
        <v>33030.544416425699</v>
      </c>
      <c r="F382" s="68">
        <f>Y!AA455</f>
        <v>64463.455583574512</v>
      </c>
      <c r="G382" s="133">
        <f>SUM(F382:F$468)</f>
        <v>3395591.767712248</v>
      </c>
      <c r="H382" s="133">
        <f>SUM($E$373:E382)</f>
        <v>311437.31212882209</v>
      </c>
      <c r="I382" s="133">
        <f>$F$9-SUM($E$373:E382)</f>
        <v>6926062.6878711777</v>
      </c>
      <c r="J382" s="133">
        <f t="shared" si="27"/>
        <v>10</v>
      </c>
      <c r="K382" s="65">
        <f>Y!AC455</f>
        <v>7250854</v>
      </c>
      <c r="L382" s="115">
        <v>96</v>
      </c>
      <c r="M382" s="65"/>
      <c r="N382" s="48">
        <f>Y!Z455</f>
        <v>3355.1139676607636</v>
      </c>
      <c r="O382" s="222"/>
    </row>
    <row r="383" spans="1:15" x14ac:dyDescent="0.2">
      <c r="A383" s="69">
        <f t="shared" si="25"/>
        <v>11</v>
      </c>
      <c r="B383" s="66">
        <f t="shared" si="26"/>
        <v>40181</v>
      </c>
      <c r="C383" s="67">
        <f>Y!AB456</f>
        <v>97493.999999999971</v>
      </c>
      <c r="D383" s="65">
        <f>Y!Y456</f>
        <v>30070.650721207261</v>
      </c>
      <c r="E383" s="65">
        <f>Y!Y456+Y!Z456</f>
        <v>33470.492690322768</v>
      </c>
      <c r="F383" s="68">
        <f>Y!AA456</f>
        <v>64023.507309677196</v>
      </c>
      <c r="G383" s="133">
        <f>SUM(F383:F$468)</f>
        <v>3331128.3121286728</v>
      </c>
      <c r="H383" s="133">
        <f>SUM($E$373:E383)</f>
        <v>344907.80481914483</v>
      </c>
      <c r="I383" s="133">
        <f>$F$9-SUM($E$373:E383)</f>
        <v>6892592.1951808548</v>
      </c>
      <c r="J383" s="133">
        <f t="shared" si="27"/>
        <v>11</v>
      </c>
      <c r="K383" s="65">
        <f>Y!AC456</f>
        <v>7208712</v>
      </c>
      <c r="L383" s="115">
        <v>96</v>
      </c>
      <c r="M383" s="65"/>
      <c r="N383" s="48">
        <f>Y!Z456</f>
        <v>3399.8419691155068</v>
      </c>
      <c r="O383" s="222"/>
    </row>
    <row r="384" spans="1:15" x14ac:dyDescent="0.2">
      <c r="A384" s="69">
        <f t="shared" si="25"/>
        <v>12</v>
      </c>
      <c r="B384" s="66">
        <f t="shared" si="26"/>
        <v>40212</v>
      </c>
      <c r="C384" s="67">
        <f>Y!AB457</f>
        <v>97493.999999999753</v>
      </c>
      <c r="D384" s="65">
        <f>Y!Y457</f>
        <v>30471.13457572367</v>
      </c>
      <c r="E384" s="65">
        <f>Y!Y457+Y!Z457</f>
        <v>33916.300828308013</v>
      </c>
      <c r="F384" s="68">
        <f>Y!AA457</f>
        <v>63577.69917169174</v>
      </c>
      <c r="G384" s="133">
        <f>SUM(F384:F$468)</f>
        <v>3267104.8048189948</v>
      </c>
      <c r="H384" s="133">
        <f>SUM($E$373:E384)</f>
        <v>378824.10564745287</v>
      </c>
      <c r="I384" s="133">
        <f>$F$9-SUM($E$373:E384)</f>
        <v>6858675.8943525469</v>
      </c>
      <c r="J384" s="133">
        <f t="shared" si="27"/>
        <v>12</v>
      </c>
      <c r="K384" s="65">
        <f>Y!AC457</f>
        <v>7213364</v>
      </c>
      <c r="L384" s="115">
        <v>96</v>
      </c>
      <c r="M384" s="65"/>
      <c r="N384" s="48">
        <f>Y!Z457</f>
        <v>3445.1662525843421</v>
      </c>
      <c r="O384" s="222"/>
    </row>
    <row r="385" spans="1:15" x14ac:dyDescent="0.2">
      <c r="A385" s="69">
        <f t="shared" si="25"/>
        <v>13</v>
      </c>
      <c r="B385" s="66">
        <f t="shared" si="26"/>
        <v>40240</v>
      </c>
      <c r="C385" s="67">
        <f>Y!AB458</f>
        <v>97493.999999999825</v>
      </c>
      <c r="D385" s="65">
        <f>Y!Y458</f>
        <v>30876.952113213018</v>
      </c>
      <c r="E385" s="65">
        <f>Y!Y458+Y!Z458</f>
        <v>33739.076559667265</v>
      </c>
      <c r="F385" s="68">
        <f>Y!AA458</f>
        <v>63754.923440332561</v>
      </c>
      <c r="G385" s="133">
        <f>SUM(F385:F$468)</f>
        <v>3203527.1056473036</v>
      </c>
      <c r="H385" s="133">
        <f>SUM($E$373:E385)</f>
        <v>412563.18220712012</v>
      </c>
      <c r="I385" s="133">
        <f>$F$9-SUM($E$373:E385)</f>
        <v>6824936.8177928794</v>
      </c>
      <c r="J385" s="133">
        <f t="shared" si="27"/>
        <v>13</v>
      </c>
      <c r="K385" s="65">
        <f>Y!AC458</f>
        <v>7171075</v>
      </c>
      <c r="L385" s="115">
        <v>96</v>
      </c>
      <c r="M385" s="65"/>
      <c r="N385" s="48">
        <f>Y!Z458</f>
        <v>2862.1244464542469</v>
      </c>
      <c r="O385" s="222"/>
    </row>
    <row r="386" spans="1:15" x14ac:dyDescent="0.2">
      <c r="A386" s="69">
        <f t="shared" si="25"/>
        <v>14</v>
      </c>
      <c r="B386" s="66">
        <f t="shared" si="26"/>
        <v>40271</v>
      </c>
      <c r="C386" s="67">
        <f>Y!AB459</f>
        <v>97493.999999999724</v>
      </c>
      <c r="D386" s="65">
        <f>Y!Y459</f>
        <v>31288.17436818406</v>
      </c>
      <c r="E386" s="65">
        <f>Y!Y459+Y!Z459</f>
        <v>34188.454629206331</v>
      </c>
      <c r="F386" s="68">
        <f>Y!AA459</f>
        <v>63305.545370793392</v>
      </c>
      <c r="G386" s="133">
        <f>SUM(F386:F$468)</f>
        <v>3139772.1822069711</v>
      </c>
      <c r="H386" s="133">
        <f>SUM($E$373:E386)</f>
        <v>446751.63683632645</v>
      </c>
      <c r="I386" s="133">
        <f>$F$9-SUM($E$373:E386)</f>
        <v>6790748.3631636733</v>
      </c>
      <c r="J386" s="133">
        <f t="shared" si="27"/>
        <v>14</v>
      </c>
      <c r="K386" s="65">
        <f>Y!AC459</f>
        <v>7128401</v>
      </c>
      <c r="L386" s="115">
        <v>96</v>
      </c>
      <c r="M386" s="65"/>
      <c r="N386" s="48">
        <f>Y!Z459</f>
        <v>2900.2802610222716</v>
      </c>
      <c r="O386" s="222"/>
    </row>
    <row r="387" spans="1:15" x14ac:dyDescent="0.2">
      <c r="A387" s="69">
        <f t="shared" si="25"/>
        <v>15</v>
      </c>
      <c r="B387" s="66">
        <f t="shared" si="26"/>
        <v>40301</v>
      </c>
      <c r="C387" s="67">
        <f>Y!AB460</f>
        <v>97494.00000000032</v>
      </c>
      <c r="D387" s="65">
        <f>Y!Y460</f>
        <v>31704.873321191408</v>
      </c>
      <c r="E387" s="65">
        <f>Y!Y460+Y!Z460</f>
        <v>34643.818063058301</v>
      </c>
      <c r="F387" s="68">
        <f>Y!AA460</f>
        <v>62850.181936942019</v>
      </c>
      <c r="G387" s="133">
        <f>SUM(F387:F$468)</f>
        <v>3076466.6368361772</v>
      </c>
      <c r="H387" s="133">
        <f>SUM($E$373:E387)</f>
        <v>481395.45489938476</v>
      </c>
      <c r="I387" s="133">
        <f>$F$9-SUM($E$373:E387)</f>
        <v>6756104.5451006154</v>
      </c>
      <c r="J387" s="133">
        <f t="shared" si="27"/>
        <v>15</v>
      </c>
      <c r="K387" s="65">
        <f>Y!AC460</f>
        <v>7085338</v>
      </c>
      <c r="L387" s="115">
        <v>96</v>
      </c>
      <c r="M387" s="65"/>
      <c r="N387" s="48">
        <f>Y!Z460</f>
        <v>2938.9447418668933</v>
      </c>
      <c r="O387" s="222"/>
    </row>
    <row r="388" spans="1:15" x14ac:dyDescent="0.2">
      <c r="A388" s="69">
        <f t="shared" si="25"/>
        <v>16</v>
      </c>
      <c r="B388" s="66">
        <f t="shared" si="26"/>
        <v>40332</v>
      </c>
      <c r="C388" s="67">
        <f>Y!AB461</f>
        <v>97493.999999999563</v>
      </c>
      <c r="D388" s="65">
        <f>Y!Y461</f>
        <v>32127.121911430731</v>
      </c>
      <c r="E388" s="65">
        <f>Y!Y461+Y!Z461</f>
        <v>35105.24658159713</v>
      </c>
      <c r="F388" s="68">
        <f>Y!AA461</f>
        <v>62388.753418402426</v>
      </c>
      <c r="G388" s="133">
        <f>SUM(F388:F$468)</f>
        <v>3013616.4548992361</v>
      </c>
      <c r="H388" s="133">
        <f>SUM($E$373:E388)</f>
        <v>516500.70148098189</v>
      </c>
      <c r="I388" s="133">
        <f>$F$9-SUM($E$373:E388)</f>
        <v>6720999.2985190181</v>
      </c>
      <c r="J388" s="133">
        <f t="shared" si="27"/>
        <v>16</v>
      </c>
      <c r="K388" s="65">
        <f>Y!AC461</f>
        <v>7041882</v>
      </c>
      <c r="L388" s="115">
        <v>96</v>
      </c>
      <c r="M388" s="65"/>
      <c r="N388" s="48">
        <f>Y!Z461</f>
        <v>2978.1246701663986</v>
      </c>
      <c r="O388" s="222"/>
    </row>
    <row r="389" spans="1:15" x14ac:dyDescent="0.2">
      <c r="A389" s="69">
        <f t="shared" si="25"/>
        <v>17</v>
      </c>
      <c r="B389" s="66">
        <f t="shared" si="26"/>
        <v>40362</v>
      </c>
      <c r="C389" s="67">
        <f>Y!AB462</f>
        <v>97494.000000000029</v>
      </c>
      <c r="D389" s="65">
        <f>Y!Y462</f>
        <v>32554.994049513713</v>
      </c>
      <c r="E389" s="65">
        <f>Y!Y462+Y!Z462</f>
        <v>35572.820967014646</v>
      </c>
      <c r="F389" s="68">
        <f>Y!AA462</f>
        <v>61921.17903298539</v>
      </c>
      <c r="G389" s="133">
        <f>SUM(F389:F$468)</f>
        <v>2951227.7014808333</v>
      </c>
      <c r="H389" s="133">
        <f>SUM($E$373:E389)</f>
        <v>552073.52244799654</v>
      </c>
      <c r="I389" s="133">
        <f>$F$9-SUM($E$373:E389)</f>
        <v>6685426.4775520032</v>
      </c>
      <c r="J389" s="133">
        <f t="shared" si="27"/>
        <v>17</v>
      </c>
      <c r="K389" s="65">
        <f>Y!AC462</f>
        <v>6998031</v>
      </c>
      <c r="L389" s="115">
        <v>96</v>
      </c>
      <c r="M389" s="65"/>
      <c r="N389" s="48">
        <f>Y!Z462</f>
        <v>3017.8269175009336</v>
      </c>
      <c r="O389" s="222"/>
    </row>
    <row r="390" spans="1:15" x14ac:dyDescent="0.2">
      <c r="A390" s="69">
        <f t="shared" si="25"/>
        <v>18</v>
      </c>
      <c r="B390" s="66">
        <f t="shared" si="26"/>
        <v>40393</v>
      </c>
      <c r="C390" s="67">
        <f>Y!AB463</f>
        <v>97494.000000000291</v>
      </c>
      <c r="D390" s="65">
        <f>Y!Y463</f>
        <v>32988.564630396664</v>
      </c>
      <c r="E390" s="65">
        <f>Y!Y463+Y!Z463</f>
        <v>36046.623077454322</v>
      </c>
      <c r="F390" s="68">
        <f>Y!AA463</f>
        <v>61447.376922545962</v>
      </c>
      <c r="G390" s="133">
        <f>SUM(F390:F$468)</f>
        <v>2889306.5224478482</v>
      </c>
      <c r="H390" s="133">
        <f>SUM($E$373:E390)</f>
        <v>588120.14552545082</v>
      </c>
      <c r="I390" s="133">
        <f>$F$9-SUM($E$373:E390)</f>
        <v>6649379.8544745492</v>
      </c>
      <c r="J390" s="133">
        <f t="shared" si="27"/>
        <v>18</v>
      </c>
      <c r="K390" s="65">
        <f>Y!AC463</f>
        <v>6953781</v>
      </c>
      <c r="L390" s="115">
        <v>96</v>
      </c>
      <c r="M390" s="65"/>
      <c r="N390" s="48">
        <f>Y!Z463</f>
        <v>3058.0584470576578</v>
      </c>
      <c r="O390" s="222"/>
    </row>
    <row r="391" spans="1:15" x14ac:dyDescent="0.2">
      <c r="A391" s="69">
        <f t="shared" si="25"/>
        <v>19</v>
      </c>
      <c r="B391" s="66">
        <f t="shared" si="26"/>
        <v>40424</v>
      </c>
      <c r="C391" s="67">
        <f>Y!AB464</f>
        <v>97494</v>
      </c>
      <c r="D391" s="65">
        <f>Y!Y464</f>
        <v>33427.909546495415</v>
      </c>
      <c r="E391" s="65">
        <f>Y!Y464+Y!Z464</f>
        <v>36526.735861347457</v>
      </c>
      <c r="F391" s="68">
        <f>Y!AA464</f>
        <v>60967.26413865255</v>
      </c>
      <c r="G391" s="133">
        <f>SUM(F391:F$468)</f>
        <v>2827859.1455253023</v>
      </c>
      <c r="H391" s="133">
        <f>SUM($E$373:E391)</f>
        <v>624646.88138679822</v>
      </c>
      <c r="I391" s="133">
        <f>$F$9-SUM($E$373:E391)</f>
        <v>6612853.1186132021</v>
      </c>
      <c r="J391" s="133">
        <f t="shared" si="27"/>
        <v>19</v>
      </c>
      <c r="K391" s="65">
        <f>Y!AC464</f>
        <v>6909127</v>
      </c>
      <c r="L391" s="115">
        <v>96</v>
      </c>
      <c r="M391" s="65"/>
      <c r="N391" s="48">
        <f>Y!Z464</f>
        <v>3098.8263148520418</v>
      </c>
      <c r="O391" s="222"/>
    </row>
    <row r="392" spans="1:15" x14ac:dyDescent="0.2">
      <c r="A392" s="69">
        <f t="shared" si="25"/>
        <v>20</v>
      </c>
      <c r="B392" s="66">
        <f t="shared" si="26"/>
        <v>40454</v>
      </c>
      <c r="C392" s="67">
        <f>Y!AB465</f>
        <v>97494.000000000262</v>
      </c>
      <c r="D392" s="65">
        <f>Y!Y465</f>
        <v>33873.105700969696</v>
      </c>
      <c r="E392" s="65">
        <f>Y!Y465+Y!Z465</f>
        <v>37013.243371935023</v>
      </c>
      <c r="F392" s="68">
        <f>Y!AA465</f>
        <v>60480.756628065232</v>
      </c>
      <c r="G392" s="133">
        <f>SUM(F392:F$468)</f>
        <v>2766891.8813866493</v>
      </c>
      <c r="H392" s="133">
        <f>SUM($E$373:E392)</f>
        <v>661660.1247587332</v>
      </c>
      <c r="I392" s="133">
        <f>$F$9-SUM($E$373:E392)</f>
        <v>6575839.8752412666</v>
      </c>
      <c r="J392" s="133">
        <f t="shared" si="27"/>
        <v>20</v>
      </c>
      <c r="K392" s="65">
        <f>Y!AC465</f>
        <v>6864066</v>
      </c>
      <c r="L392" s="115">
        <v>96</v>
      </c>
      <c r="M392" s="65"/>
      <c r="N392" s="48">
        <f>Y!Z465</f>
        <v>3140.1376709653268</v>
      </c>
      <c r="O392" s="222"/>
    </row>
    <row r="393" spans="1:15" x14ac:dyDescent="0.2">
      <c r="A393" s="69">
        <f t="shared" si="25"/>
        <v>21</v>
      </c>
      <c r="B393" s="66">
        <f t="shared" si="26"/>
        <v>40485</v>
      </c>
      <c r="C393" s="67">
        <f>Y!AB466</f>
        <v>97493.999999999796</v>
      </c>
      <c r="D393" s="65">
        <f>Y!Y466</f>
        <v>34324.231021180749</v>
      </c>
      <c r="E393" s="65">
        <f>Y!Y466+Y!Z466</f>
        <v>37506.230781979328</v>
      </c>
      <c r="F393" s="68">
        <f>Y!AA466</f>
        <v>59987.769218020461</v>
      </c>
      <c r="G393" s="133">
        <f>SUM(F393:F$468)</f>
        <v>2706411.1247585849</v>
      </c>
      <c r="H393" s="133">
        <f>SUM($E$373:E393)</f>
        <v>699166.35554071248</v>
      </c>
      <c r="I393" s="133">
        <f>$F$9-SUM($E$373:E393)</f>
        <v>6538333.6444592876</v>
      </c>
      <c r="J393" s="133">
        <f t="shared" si="27"/>
        <v>21</v>
      </c>
      <c r="K393" s="65">
        <f>Y!AC466</f>
        <v>6818594</v>
      </c>
      <c r="L393" s="115">
        <v>96</v>
      </c>
      <c r="M393" s="65"/>
      <c r="N393" s="48">
        <f>Y!Z466</f>
        <v>3181.9997607985788</v>
      </c>
      <c r="O393" s="222"/>
    </row>
    <row r="394" spans="1:15" x14ac:dyDescent="0.2">
      <c r="A394" s="69">
        <f t="shared" si="25"/>
        <v>22</v>
      </c>
      <c r="B394" s="66">
        <f t="shared" si="26"/>
        <v>40515</v>
      </c>
      <c r="C394" s="67">
        <f>Y!AB467</f>
        <v>97493.999999999534</v>
      </c>
      <c r="D394" s="65">
        <f>Y!Y467</f>
        <v>34781.364472336136</v>
      </c>
      <c r="E394" s="65">
        <f>Y!Y467+Y!Z467</f>
        <v>38005.784398679556</v>
      </c>
      <c r="F394" s="68">
        <f>Y!AA467</f>
        <v>59488.215601319978</v>
      </c>
      <c r="G394" s="133">
        <f>SUM(F394:F$468)</f>
        <v>2646423.3555405647</v>
      </c>
      <c r="H394" s="133">
        <f>SUM($E$373:E394)</f>
        <v>737172.13993939199</v>
      </c>
      <c r="I394" s="133">
        <f>$F$9-SUM($E$373:E394)</f>
        <v>6500327.860060608</v>
      </c>
      <c r="J394" s="133">
        <f t="shared" si="27"/>
        <v>22</v>
      </c>
      <c r="K394" s="65">
        <f>Y!AC467</f>
        <v>6772708</v>
      </c>
      <c r="L394" s="115">
        <v>96</v>
      </c>
      <c r="M394" s="65"/>
      <c r="N394" s="48">
        <f>Y!Z467</f>
        <v>3224.4199263434202</v>
      </c>
      <c r="O394" s="222"/>
    </row>
    <row r="395" spans="1:15" x14ac:dyDescent="0.2">
      <c r="A395" s="69">
        <f t="shared" si="25"/>
        <v>23</v>
      </c>
      <c r="B395" s="66">
        <f t="shared" si="26"/>
        <v>40546</v>
      </c>
      <c r="C395" s="67">
        <f>Y!AB468</f>
        <v>97494.000000000276</v>
      </c>
      <c r="D395" s="65">
        <f>Y!Y468</f>
        <v>35244.586071309634</v>
      </c>
      <c r="E395" s="65">
        <f>Y!Y468+Y!Z468</f>
        <v>38511.991678779334</v>
      </c>
      <c r="F395" s="68">
        <f>Y!AA468</f>
        <v>58982.00832122095</v>
      </c>
      <c r="G395" s="133">
        <f>SUM(F395:F$468)</f>
        <v>2586935.1399392444</v>
      </c>
      <c r="H395" s="133">
        <f>SUM($E$373:E395)</f>
        <v>775684.13161817135</v>
      </c>
      <c r="I395" s="133">
        <f>$F$9-SUM($E$373:E395)</f>
        <v>6461815.868381829</v>
      </c>
      <c r="J395" s="133">
        <f t="shared" si="27"/>
        <v>23</v>
      </c>
      <c r="K395" s="65">
        <f>Y!AC468</f>
        <v>6726403</v>
      </c>
      <c r="L395" s="115">
        <v>96</v>
      </c>
      <c r="M395" s="65"/>
      <c r="N395" s="48">
        <f>Y!Z468</f>
        <v>3267.4056074696964</v>
      </c>
      <c r="O395" s="222"/>
    </row>
    <row r="396" spans="1:15" x14ac:dyDescent="0.2">
      <c r="A396" s="69">
        <f t="shared" si="25"/>
        <v>24</v>
      </c>
      <c r="B396" s="66">
        <f t="shared" si="26"/>
        <v>40577</v>
      </c>
      <c r="C396" s="67">
        <f>Y!AB469</f>
        <v>97493.999999999913</v>
      </c>
      <c r="D396" s="65">
        <f>Y!Y469</f>
        <v>35713.9769006446</v>
      </c>
      <c r="E396" s="65">
        <f>Y!Y469+Y!Z469</f>
        <v>39024.941243874928</v>
      </c>
      <c r="F396" s="68">
        <f>Y!AA469</f>
        <v>58469.058756124985</v>
      </c>
      <c r="G396" s="133">
        <f>SUM(F396:F$468)</f>
        <v>2527953.1316180225</v>
      </c>
      <c r="H396" s="133">
        <f>SUM($E$373:E396)</f>
        <v>814709.07286204631</v>
      </c>
      <c r="I396" s="133">
        <f>$F$9-SUM($E$373:E396)</f>
        <v>6422790.9271379542</v>
      </c>
      <c r="J396" s="133">
        <f t="shared" si="27"/>
        <v>24</v>
      </c>
      <c r="K396" s="65">
        <f>Y!AC469</f>
        <v>6722136</v>
      </c>
      <c r="L396" s="115">
        <v>96</v>
      </c>
      <c r="M396" s="65"/>
      <c r="N396" s="48">
        <f>Y!Z469</f>
        <v>3310.9643432303274</v>
      </c>
      <c r="O396" s="222"/>
    </row>
    <row r="397" spans="1:15" x14ac:dyDescent="0.2">
      <c r="A397" s="69">
        <f t="shared" si="25"/>
        <v>25</v>
      </c>
      <c r="B397" s="66">
        <f t="shared" si="26"/>
        <v>40605</v>
      </c>
      <c r="C397" s="67">
        <f>Y!AB470</f>
        <v>97493.999999999593</v>
      </c>
      <c r="D397" s="65">
        <f>Y!Y470</f>
        <v>36189.61912275292</v>
      </c>
      <c r="E397" s="65">
        <f>Y!Y470+Y!Z470</f>
        <v>38978.67626977896</v>
      </c>
      <c r="F397" s="68">
        <f>Y!AA470</f>
        <v>58515.323730220633</v>
      </c>
      <c r="G397" s="133">
        <f>SUM(F397:F$468)</f>
        <v>2469484.0728618982</v>
      </c>
      <c r="H397" s="133">
        <f>SUM($E$373:E397)</f>
        <v>853687.74913182529</v>
      </c>
      <c r="I397" s="133">
        <f>$F$9-SUM($E$373:E397)</f>
        <v>6383812.2508681752</v>
      </c>
      <c r="J397" s="133">
        <f t="shared" si="27"/>
        <v>25</v>
      </c>
      <c r="K397" s="65">
        <f>Y!AC470</f>
        <v>6675548</v>
      </c>
      <c r="L397" s="115">
        <v>96</v>
      </c>
      <c r="M397" s="65"/>
      <c r="N397" s="48">
        <f>Y!Z470</f>
        <v>2789.0571470260402</v>
      </c>
      <c r="O397" s="222"/>
    </row>
    <row r="398" spans="1:15" x14ac:dyDescent="0.2">
      <c r="A398" s="69">
        <f t="shared" si="25"/>
        <v>26</v>
      </c>
      <c r="B398" s="66">
        <f t="shared" si="26"/>
        <v>40636</v>
      </c>
      <c r="C398" s="67">
        <f>Y!AB471</f>
        <v>97493.999999999796</v>
      </c>
      <c r="D398" s="65">
        <f>Y!Y471</f>
        <v>36671.595994292758</v>
      </c>
      <c r="E398" s="65">
        <f>Y!Y471+Y!Z471</f>
        <v>39497.834874437838</v>
      </c>
      <c r="F398" s="68">
        <f>Y!AA471</f>
        <v>57996.165125561958</v>
      </c>
      <c r="G398" s="133">
        <f>SUM(F398:F$468)</f>
        <v>2410968.7491316772</v>
      </c>
      <c r="H398" s="133">
        <f>SUM($E$373:E398)</f>
        <v>893185.58400626318</v>
      </c>
      <c r="I398" s="133">
        <f>$F$9-SUM($E$373:E398)</f>
        <v>6344314.4159937371</v>
      </c>
      <c r="J398" s="133">
        <f t="shared" si="27"/>
        <v>26</v>
      </c>
      <c r="K398" s="65">
        <f>Y!AC471</f>
        <v>6628539</v>
      </c>
      <c r="L398" s="115">
        <v>96</v>
      </c>
      <c r="M398" s="65"/>
      <c r="N398" s="48">
        <f>Y!Z471</f>
        <v>2826.2388801450797</v>
      </c>
      <c r="O398" s="222"/>
    </row>
    <row r="399" spans="1:15" x14ac:dyDescent="0.2">
      <c r="A399" s="69">
        <f t="shared" si="25"/>
        <v>27</v>
      </c>
      <c r="B399" s="66">
        <f t="shared" si="26"/>
        <v>40666</v>
      </c>
      <c r="C399" s="67">
        <f>Y!AB472</f>
        <v>97494.00000000032</v>
      </c>
      <c r="D399" s="65">
        <f>Y!Y472</f>
        <v>37159.991880741902</v>
      </c>
      <c r="E399" s="65">
        <f>Y!Y472+Y!Z472</f>
        <v>40023.908174519136</v>
      </c>
      <c r="F399" s="68">
        <f>Y!AA472</f>
        <v>57470.091825481191</v>
      </c>
      <c r="G399" s="133">
        <f>SUM(F399:F$468)</f>
        <v>2352972.5840061158</v>
      </c>
      <c r="H399" s="133">
        <f>SUM($E$373:E399)</f>
        <v>933209.49218078237</v>
      </c>
      <c r="I399" s="133">
        <f>$F$9-SUM($E$373:E399)</f>
        <v>6304290.5078192176</v>
      </c>
      <c r="J399" s="133">
        <f t="shared" si="27"/>
        <v>27</v>
      </c>
      <c r="K399" s="65">
        <f>Y!AC472</f>
        <v>6581102</v>
      </c>
      <c r="L399" s="115">
        <v>96</v>
      </c>
      <c r="M399" s="65"/>
      <c r="N399" s="48">
        <f>Y!Z472</f>
        <v>2863.9162937772344</v>
      </c>
      <c r="O399" s="222"/>
    </row>
    <row r="400" spans="1:15" x14ac:dyDescent="0.2">
      <c r="A400" s="69">
        <f t="shared" si="25"/>
        <v>28</v>
      </c>
      <c r="B400" s="66">
        <f t="shared" si="26"/>
        <v>40697</v>
      </c>
      <c r="C400" s="67">
        <f>Y!AB473</f>
        <v>97494</v>
      </c>
      <c r="D400" s="65">
        <f>Y!Y473</f>
        <v>37654.892271164805</v>
      </c>
      <c r="E400" s="65">
        <f>Y!Y473+Y!Z473</f>
        <v>40556.98826714859</v>
      </c>
      <c r="F400" s="68">
        <f>Y!AA473</f>
        <v>56937.011732851417</v>
      </c>
      <c r="G400" s="133">
        <f>SUM(F400:F$468)</f>
        <v>2295502.4921806348</v>
      </c>
      <c r="H400" s="133">
        <f>SUM($E$373:E400)</f>
        <v>973766.48044793098</v>
      </c>
      <c r="I400" s="133">
        <f>$F$9-SUM($E$373:E400)</f>
        <v>6263733.5195520688</v>
      </c>
      <c r="J400" s="133">
        <f t="shared" si="27"/>
        <v>28</v>
      </c>
      <c r="K400" s="65">
        <f>Y!AC473</f>
        <v>6533235</v>
      </c>
      <c r="L400" s="115">
        <v>96</v>
      </c>
      <c r="M400" s="65"/>
      <c r="N400" s="48">
        <f>Y!Z473</f>
        <v>2902.0959959837855</v>
      </c>
      <c r="O400" s="222"/>
    </row>
    <row r="401" spans="1:15" x14ac:dyDescent="0.2">
      <c r="A401" s="69">
        <f t="shared" si="25"/>
        <v>29</v>
      </c>
      <c r="B401" s="66">
        <f t="shared" si="26"/>
        <v>40727</v>
      </c>
      <c r="C401" s="67">
        <f>Y!AB474</f>
        <v>97493.999999999942</v>
      </c>
      <c r="D401" s="65">
        <f>Y!Y474</f>
        <v>38156.383793179877</v>
      </c>
      <c r="E401" s="65">
        <f>Y!Y474+Y!Z474</f>
        <v>41097.168476099883</v>
      </c>
      <c r="F401" s="68">
        <f>Y!AA474</f>
        <v>56396.831523900059</v>
      </c>
      <c r="G401" s="133">
        <f>SUM(F401:F$468)</f>
        <v>2238565.4804477831</v>
      </c>
      <c r="H401" s="133">
        <f>SUM($E$373:E401)</f>
        <v>1014863.6489240308</v>
      </c>
      <c r="I401" s="133">
        <f>$F$9-SUM($E$373:E401)</f>
        <v>6222636.3510759696</v>
      </c>
      <c r="J401" s="133">
        <f t="shared" si="27"/>
        <v>29</v>
      </c>
      <c r="K401" s="65">
        <f>Y!AC474</f>
        <v>6484934</v>
      </c>
      <c r="L401" s="115">
        <v>96</v>
      </c>
      <c r="M401" s="65"/>
      <c r="N401" s="48">
        <f>Y!Z474</f>
        <v>2940.7846829200062</v>
      </c>
      <c r="O401" s="222"/>
    </row>
    <row r="402" spans="1:15" x14ac:dyDescent="0.2">
      <c r="A402" s="69">
        <f t="shared" si="25"/>
        <v>30</v>
      </c>
      <c r="B402" s="66">
        <f t="shared" si="26"/>
        <v>40758</v>
      </c>
      <c r="C402" s="67">
        <f>Y!AB475</f>
        <v>97494.000000000175</v>
      </c>
      <c r="D402" s="65">
        <f>Y!Y475</f>
        <v>38664.554228119552</v>
      </c>
      <c r="E402" s="65">
        <f>Y!Y475+Y!Z475</f>
        <v>41644.543368129111</v>
      </c>
      <c r="F402" s="68">
        <f>Y!AA475</f>
        <v>55849.456631871057</v>
      </c>
      <c r="G402" s="133">
        <f>SUM(F402:F$468)</f>
        <v>2182168.6489238832</v>
      </c>
      <c r="H402" s="133">
        <f>SUM($E$373:E402)</f>
        <v>1056508.1922921599</v>
      </c>
      <c r="I402" s="133">
        <f>$F$9-SUM($E$373:E402)</f>
        <v>6180991.8077078406</v>
      </c>
      <c r="J402" s="133">
        <f t="shared" si="27"/>
        <v>30</v>
      </c>
      <c r="K402" s="65">
        <f>Y!AC475</f>
        <v>6436195</v>
      </c>
      <c r="L402" s="115">
        <v>96</v>
      </c>
      <c r="M402" s="65"/>
      <c r="N402" s="48">
        <f>Y!Z475</f>
        <v>2979.9891400095585</v>
      </c>
      <c r="O402" s="222"/>
    </row>
    <row r="403" spans="1:15" x14ac:dyDescent="0.2">
      <c r="A403" s="69">
        <f t="shared" si="25"/>
        <v>31</v>
      </c>
      <c r="B403" s="66">
        <f t="shared" si="26"/>
        <v>40789</v>
      </c>
      <c r="C403" s="67">
        <f>Y!AB476</f>
        <v>97493.999999999854</v>
      </c>
      <c r="D403" s="65">
        <f>Y!Y476</f>
        <v>39179.492526395712</v>
      </c>
      <c r="E403" s="65">
        <f>Y!Y476+Y!Z476</f>
        <v>42199.208769530291</v>
      </c>
      <c r="F403" s="68">
        <f>Y!AA476</f>
        <v>55294.791230469571</v>
      </c>
      <c r="G403" s="133">
        <f>SUM(F403:F$468)</f>
        <v>2126319.1922920118</v>
      </c>
      <c r="H403" s="133">
        <f>SUM($E$373:E403)</f>
        <v>1098707.4010616902</v>
      </c>
      <c r="I403" s="133">
        <f>$F$9-SUM($E$373:E403)</f>
        <v>6138792.5989383096</v>
      </c>
      <c r="J403" s="133">
        <f t="shared" si="27"/>
        <v>31</v>
      </c>
      <c r="K403" s="65">
        <f>Y!AC476</f>
        <v>6387013</v>
      </c>
      <c r="L403" s="115">
        <v>96</v>
      </c>
      <c r="M403" s="65"/>
      <c r="N403" s="48">
        <f>Y!Z476</f>
        <v>3019.7162431345787</v>
      </c>
      <c r="O403" s="222"/>
    </row>
    <row r="404" spans="1:15" x14ac:dyDescent="0.2">
      <c r="A404" s="69">
        <f t="shared" si="25"/>
        <v>32</v>
      </c>
      <c r="B404" s="66">
        <f t="shared" si="26"/>
        <v>40819</v>
      </c>
      <c r="C404" s="67">
        <f>Y!AB477</f>
        <v>97494.000000000058</v>
      </c>
      <c r="D404" s="65">
        <f>Y!Y477</f>
        <v>39701.288823072333</v>
      </c>
      <c r="E404" s="65">
        <f>Y!Y477+Y!Z477</f>
        <v>42761.261782913913</v>
      </c>
      <c r="F404" s="68">
        <f>Y!AA477</f>
        <v>54732.738217086153</v>
      </c>
      <c r="G404" s="133">
        <f>SUM(F404:F$468)</f>
        <v>2071024.4010615423</v>
      </c>
      <c r="H404" s="133">
        <f>SUM($E$373:E404)</f>
        <v>1141468.6628446041</v>
      </c>
      <c r="I404" s="133">
        <f>$F$9-SUM($E$373:E404)</f>
        <v>6096031.3371553961</v>
      </c>
      <c r="J404" s="133">
        <f t="shared" si="27"/>
        <v>32</v>
      </c>
      <c r="K404" s="65">
        <f>Y!AC477</f>
        <v>6337384</v>
      </c>
      <c r="L404" s="115">
        <v>96</v>
      </c>
      <c r="M404" s="65"/>
      <c r="N404" s="48">
        <f>Y!Z477</f>
        <v>3059.9729598415797</v>
      </c>
      <c r="O404" s="222"/>
    </row>
    <row r="405" spans="1:15" x14ac:dyDescent="0.2">
      <c r="A405" s="69">
        <f t="shared" si="25"/>
        <v>33</v>
      </c>
      <c r="B405" s="66">
        <f t="shared" si="26"/>
        <v>40850</v>
      </c>
      <c r="C405" s="67">
        <f>Y!AB478</f>
        <v>97494.000000000146</v>
      </c>
      <c r="D405" s="65">
        <f>Y!Y478</f>
        <v>40230.034453639295</v>
      </c>
      <c r="E405" s="65">
        <f>Y!Y478+Y!Z478</f>
        <v>43330.800804202765</v>
      </c>
      <c r="F405" s="68">
        <f>Y!AA478</f>
        <v>54163.199195797373</v>
      </c>
      <c r="G405" s="133">
        <f>SUM(F405:F$468)</f>
        <v>2016291.6628444563</v>
      </c>
      <c r="H405" s="133">
        <f>SUM($E$373:E405)</f>
        <v>1184799.4636488068</v>
      </c>
      <c r="I405" s="133">
        <f>$F$9-SUM($E$373:E405)</f>
        <v>6052700.5363511927</v>
      </c>
      <c r="J405" s="133">
        <f t="shared" si="27"/>
        <v>33</v>
      </c>
      <c r="K405" s="65">
        <f>Y!AC478</f>
        <v>6287305</v>
      </c>
      <c r="L405" s="115">
        <v>96</v>
      </c>
      <c r="M405" s="65"/>
      <c r="N405" s="48">
        <f>Y!Z478</f>
        <v>3100.76635056347</v>
      </c>
      <c r="O405" s="222"/>
    </row>
    <row r="406" spans="1:15" x14ac:dyDescent="0.2">
      <c r="A406" s="69">
        <f t="shared" si="25"/>
        <v>34</v>
      </c>
      <c r="B406" s="66">
        <f t="shared" si="26"/>
        <v>40880</v>
      </c>
      <c r="C406" s="67">
        <f>Y!AB479</f>
        <v>97493.999999999796</v>
      </c>
      <c r="D406" s="65">
        <f>Y!Y479</f>
        <v>40765.821970001794</v>
      </c>
      <c r="E406" s="65">
        <f>Y!Y479+Y!Z479</f>
        <v>43907.925539859643</v>
      </c>
      <c r="F406" s="68">
        <f>Y!AA479</f>
        <v>53586.07446014016</v>
      </c>
      <c r="G406" s="133">
        <f>SUM(F406:F$468)</f>
        <v>1962128.4636486587</v>
      </c>
      <c r="H406" s="133">
        <f>SUM($E$373:E406)</f>
        <v>1228707.3891886664</v>
      </c>
      <c r="I406" s="133">
        <f>$F$9-SUM($E$373:E406)</f>
        <v>6008792.6108113341</v>
      </c>
      <c r="J406" s="133">
        <f t="shared" si="27"/>
        <v>34</v>
      </c>
      <c r="K406" s="65">
        <f>Y!AC479</f>
        <v>6236771</v>
      </c>
      <c r="L406" s="115">
        <v>96</v>
      </c>
      <c r="M406" s="65"/>
      <c r="N406" s="48">
        <f>Y!Z479</f>
        <v>3142.1035698578489</v>
      </c>
      <c r="O406" s="222"/>
    </row>
    <row r="407" spans="1:15" x14ac:dyDescent="0.2">
      <c r="A407" s="69">
        <f t="shared" si="25"/>
        <v>35</v>
      </c>
      <c r="B407" s="66">
        <f t="shared" si="26"/>
        <v>40911</v>
      </c>
      <c r="C407" s="67">
        <f>Y!AB480</f>
        <v>97494.000000000116</v>
      </c>
      <c r="D407" s="65">
        <f>Y!Y480</f>
        <v>41308.745156681631</v>
      </c>
      <c r="E407" s="65">
        <f>Y!Y480+Y!Z480</f>
        <v>44492.73702434342</v>
      </c>
      <c r="F407" s="68">
        <f>Y!AA480</f>
        <v>53001.262975656697</v>
      </c>
      <c r="G407" s="133">
        <f>SUM(F407:F$468)</f>
        <v>1908542.3891885192</v>
      </c>
      <c r="H407" s="133">
        <f>SUM($E$373:E407)</f>
        <v>1273200.1262130097</v>
      </c>
      <c r="I407" s="133">
        <f>$F$9-SUM($E$373:E407)</f>
        <v>5964299.8737869905</v>
      </c>
      <c r="J407" s="133">
        <f t="shared" si="27"/>
        <v>35</v>
      </c>
      <c r="K407" s="65">
        <f>Y!AC480</f>
        <v>6185779</v>
      </c>
      <c r="L407" s="115">
        <v>96</v>
      </c>
      <c r="M407" s="65"/>
      <c r="N407" s="48">
        <f>Y!Z480</f>
        <v>3183.991867661789</v>
      </c>
      <c r="O407" s="222"/>
    </row>
    <row r="408" spans="1:15" x14ac:dyDescent="0.2">
      <c r="A408" s="69">
        <f t="shared" si="25"/>
        <v>36</v>
      </c>
      <c r="B408" s="66">
        <f t="shared" si="26"/>
        <v>40942</v>
      </c>
      <c r="C408" s="67">
        <f>Y!AB481</f>
        <v>97494.000000000058</v>
      </c>
      <c r="D408" s="65">
        <f>Y!Y481</f>
        <v>41858.899047229905</v>
      </c>
      <c r="E408" s="65">
        <f>Y!Y481+Y!Z481</f>
        <v>45085.337637793324</v>
      </c>
      <c r="F408" s="68">
        <f>Y!AA481</f>
        <v>52408.662362206735</v>
      </c>
      <c r="G408" s="133">
        <f>SUM(F408:F$468)</f>
        <v>1855541.1262128623</v>
      </c>
      <c r="H408" s="133">
        <f>SUM($E$373:E408)</f>
        <v>1318285.463850803</v>
      </c>
      <c r="I408" s="133">
        <f>$F$9-SUM($E$373:E408)</f>
        <v>5919214.5361491973</v>
      </c>
      <c r="J408" s="133">
        <f t="shared" si="27"/>
        <v>36</v>
      </c>
      <c r="K408" s="65">
        <f>Y!AC481</f>
        <v>6172533</v>
      </c>
      <c r="L408" s="115">
        <v>96</v>
      </c>
      <c r="M408" s="65"/>
      <c r="N408" s="48">
        <f>Y!Z481</f>
        <v>3226.438590563419</v>
      </c>
      <c r="O408" s="222"/>
    </row>
    <row r="409" spans="1:15" x14ac:dyDescent="0.2">
      <c r="A409" s="69">
        <f t="shared" si="25"/>
        <v>37</v>
      </c>
      <c r="B409" s="66">
        <f t="shared" si="26"/>
        <v>40971</v>
      </c>
      <c r="C409" s="67">
        <f>Y!AB482</f>
        <v>97493.999999999825</v>
      </c>
      <c r="D409" s="65">
        <f>Y!Y482</f>
        <v>42416.379940865096</v>
      </c>
      <c r="E409" s="65">
        <f>Y!Y482+Y!Z482</f>
        <v>45176.442485578649</v>
      </c>
      <c r="F409" s="68">
        <f>Y!AA482</f>
        <v>52317.557514421183</v>
      </c>
      <c r="G409" s="133">
        <f>SUM(F409:F$468)</f>
        <v>1803132.4638506556</v>
      </c>
      <c r="H409" s="133">
        <f>SUM($E$373:E409)</f>
        <v>1363461.9063363816</v>
      </c>
      <c r="I409" s="133">
        <f>$F$9-SUM($E$373:E409)</f>
        <v>5874038.093663618</v>
      </c>
      <c r="J409" s="133">
        <f t="shared" si="27"/>
        <v>37</v>
      </c>
      <c r="K409" s="65">
        <f>Y!AC482</f>
        <v>6121119</v>
      </c>
      <c r="L409" s="115">
        <v>96</v>
      </c>
      <c r="M409" s="65"/>
      <c r="N409" s="48">
        <f>Y!Z482</f>
        <v>2760.0625447135535</v>
      </c>
      <c r="O409" s="222" t="s">
        <v>88</v>
      </c>
    </row>
    <row r="410" spans="1:15" x14ac:dyDescent="0.2">
      <c r="A410" s="69">
        <f t="shared" si="25"/>
        <v>38</v>
      </c>
      <c r="B410" s="66">
        <f t="shared" si="26"/>
        <v>41002</v>
      </c>
      <c r="C410" s="67">
        <f>Y!AB483</f>
        <v>97493.999999999825</v>
      </c>
      <c r="D410" s="65">
        <f>Y!Y483</f>
        <v>42981.285419328138</v>
      </c>
      <c r="E410" s="65">
        <f>Y!Y483+Y!Z483</f>
        <v>45778.143161672844</v>
      </c>
      <c r="F410" s="68">
        <f>Y!AA483</f>
        <v>51715.856838326974</v>
      </c>
      <c r="G410" s="133">
        <f>SUM(F410:F$468)</f>
        <v>1750814.9063362344</v>
      </c>
      <c r="H410" s="133">
        <f>SUM($E$373:E410)</f>
        <v>1409240.0494980544</v>
      </c>
      <c r="I410" s="133">
        <f>$F$9-SUM($E$373:E410)</f>
        <v>5828259.9505019458</v>
      </c>
      <c r="J410" s="133">
        <f t="shared" si="27"/>
        <v>38</v>
      </c>
      <c r="K410" s="65">
        <f>Y!AC483</f>
        <v>6069240</v>
      </c>
      <c r="L410" s="115">
        <v>96</v>
      </c>
      <c r="M410" s="65"/>
      <c r="N410" s="48">
        <f>Y!Z483</f>
        <v>2796.8577423447059</v>
      </c>
      <c r="O410" s="222"/>
    </row>
    <row r="411" spans="1:15" x14ac:dyDescent="0.2">
      <c r="A411" s="69">
        <f t="shared" si="25"/>
        <v>39</v>
      </c>
      <c r="B411" s="66">
        <f t="shared" si="26"/>
        <v>41032</v>
      </c>
      <c r="C411" s="67">
        <f>Y!AB484</f>
        <v>97494.000000000116</v>
      </c>
      <c r="D411" s="65">
        <f>Y!Y484</f>
        <v>43553.714363962878</v>
      </c>
      <c r="E411" s="65">
        <f>Y!Y484+Y!Z484</f>
        <v>46387.857831434681</v>
      </c>
      <c r="F411" s="68">
        <f>Y!AA484</f>
        <v>51106.142168565435</v>
      </c>
      <c r="G411" s="133">
        <f>SUM(F411:F$468)</f>
        <v>1699099.0494979073</v>
      </c>
      <c r="H411" s="133">
        <f>SUM($E$373:E411)</f>
        <v>1455627.907329489</v>
      </c>
      <c r="I411" s="133">
        <f>$F$9-SUM($E$373:E411)</f>
        <v>5781872.0926705115</v>
      </c>
      <c r="J411" s="133">
        <f t="shared" si="27"/>
        <v>39</v>
      </c>
      <c r="K411" s="65">
        <f>Y!AC484</f>
        <v>6016891</v>
      </c>
      <c r="L411" s="115">
        <v>96</v>
      </c>
      <c r="M411" s="65"/>
      <c r="N411" s="48">
        <f>Y!Z484</f>
        <v>2834.1434674718039</v>
      </c>
      <c r="O411" s="222"/>
    </row>
    <row r="412" spans="1:15" x14ac:dyDescent="0.2">
      <c r="A412" s="69">
        <f t="shared" si="25"/>
        <v>40</v>
      </c>
      <c r="B412" s="66">
        <f t="shared" si="26"/>
        <v>41063</v>
      </c>
      <c r="C412" s="67">
        <f>Y!AB485</f>
        <v>97494.000000000087</v>
      </c>
      <c r="D412" s="65">
        <f>Y!Y485</f>
        <v>44133.766973023769</v>
      </c>
      <c r="E412" s="65">
        <f>Y!Y485+Y!Z485</f>
        <v>47005.693232483529</v>
      </c>
      <c r="F412" s="68">
        <f>Y!AA485</f>
        <v>50488.306767516566</v>
      </c>
      <c r="G412" s="133">
        <f>SUM(F412:F$468)</f>
        <v>1647992.9073293421</v>
      </c>
      <c r="H412" s="133">
        <f>SUM($E$373:E412)</f>
        <v>1502633.6005619725</v>
      </c>
      <c r="I412" s="133">
        <f>$F$9-SUM($E$373:E412)</f>
        <v>5734866.3994380273</v>
      </c>
      <c r="J412" s="133">
        <f t="shared" si="27"/>
        <v>40</v>
      </c>
      <c r="K412" s="65">
        <f>Y!AC485</f>
        <v>5964070</v>
      </c>
      <c r="L412" s="115">
        <v>96</v>
      </c>
      <c r="M412" s="65"/>
      <c r="N412" s="48">
        <f>Y!Z485</f>
        <v>2871.9262594597603</v>
      </c>
      <c r="O412" s="222"/>
    </row>
    <row r="413" spans="1:15" x14ac:dyDescent="0.2">
      <c r="A413" s="69">
        <f t="shared" si="25"/>
        <v>41</v>
      </c>
      <c r="B413" s="66">
        <f t="shared" si="26"/>
        <v>41093</v>
      </c>
      <c r="C413" s="67">
        <f>Y!AB486</f>
        <v>97494.000000000146</v>
      </c>
      <c r="D413" s="65">
        <f>Y!Y486</f>
        <v>44721.544779216405</v>
      </c>
      <c r="E413" s="65">
        <f>Y!Y486+Y!Z486</f>
        <v>47631.757524068074</v>
      </c>
      <c r="F413" s="68">
        <f>Y!AA486</f>
        <v>49862.242475932071</v>
      </c>
      <c r="G413" s="133">
        <f>SUM(F413:F$468)</f>
        <v>1597504.6005618256</v>
      </c>
      <c r="H413" s="133">
        <f>SUM($E$373:E413)</f>
        <v>1550265.3580860405</v>
      </c>
      <c r="I413" s="133">
        <f>$F$9-SUM($E$373:E413)</f>
        <v>5687234.6419139598</v>
      </c>
      <c r="J413" s="133">
        <f t="shared" si="27"/>
        <v>41</v>
      </c>
      <c r="K413" s="65">
        <f>Y!AC486</f>
        <v>5910770</v>
      </c>
      <c r="L413" s="115">
        <v>96</v>
      </c>
      <c r="M413" s="65"/>
      <c r="N413" s="48">
        <f>Y!Z486</f>
        <v>2910.2127448516694</v>
      </c>
      <c r="O413" s="222"/>
    </row>
    <row r="414" spans="1:15" x14ac:dyDescent="0.2">
      <c r="A414" s="69">
        <f t="shared" si="25"/>
        <v>42</v>
      </c>
      <c r="B414" s="66">
        <f t="shared" si="26"/>
        <v>41124</v>
      </c>
      <c r="C414" s="67">
        <f>Y!AB487</f>
        <v>97493.999999999884</v>
      </c>
      <c r="D414" s="65">
        <f>Y!Y487</f>
        <v>45317.150667468086</v>
      </c>
      <c r="E414" s="65">
        <f>Y!Y487+Y!Z487</f>
        <v>48266.160305999074</v>
      </c>
      <c r="F414" s="68">
        <f>Y!AA487</f>
        <v>49227.839694000817</v>
      </c>
      <c r="G414" s="133">
        <f>SUM(F414:F$468)</f>
        <v>1547642.3580858933</v>
      </c>
      <c r="H414" s="133">
        <f>SUM($E$373:E414)</f>
        <v>1598531.5183920395</v>
      </c>
      <c r="I414" s="133">
        <f>$F$9-SUM($E$373:E414)</f>
        <v>5638968.4816079605</v>
      </c>
      <c r="J414" s="133">
        <f t="shared" si="27"/>
        <v>42</v>
      </c>
      <c r="K414" s="65">
        <f>Y!AC487</f>
        <v>5856988</v>
      </c>
      <c r="L414" s="115">
        <v>96</v>
      </c>
      <c r="M414" s="65"/>
      <c r="N414" s="48">
        <f>Y!Z487</f>
        <v>2949.009638530988</v>
      </c>
      <c r="O414" s="222"/>
    </row>
    <row r="415" spans="1:15" x14ac:dyDescent="0.2">
      <c r="A415" s="69">
        <f t="shared" si="25"/>
        <v>43</v>
      </c>
      <c r="B415" s="66">
        <f t="shared" si="26"/>
        <v>41155</v>
      </c>
      <c r="C415" s="67">
        <f>Y!AB488</f>
        <v>97494.000000000058</v>
      </c>
      <c r="D415" s="65">
        <f>Y!Y488</f>
        <v>45920.688892938662</v>
      </c>
      <c r="E415" s="65">
        <f>Y!Y488+Y!Z488</f>
        <v>48909.012637837914</v>
      </c>
      <c r="F415" s="68">
        <f>Y!AA488</f>
        <v>48584.987362162145</v>
      </c>
      <c r="G415" s="133">
        <f>SUM(F415:F$468)</f>
        <v>1498414.5183918928</v>
      </c>
      <c r="H415" s="133">
        <f>SUM($E$373:E415)</f>
        <v>1647440.5310298775</v>
      </c>
      <c r="I415" s="133">
        <f>$F$9-SUM($E$373:E415)</f>
        <v>5590059.4689701227</v>
      </c>
      <c r="J415" s="133">
        <f t="shared" si="27"/>
        <v>43</v>
      </c>
      <c r="K415" s="65">
        <f>Y!AC488</f>
        <v>5802720</v>
      </c>
      <c r="L415" s="115">
        <v>96</v>
      </c>
      <c r="M415" s="65"/>
      <c r="N415" s="48">
        <f>Y!Z488</f>
        <v>2988.3237448992513</v>
      </c>
      <c r="O415" s="222"/>
    </row>
    <row r="416" spans="1:15" x14ac:dyDescent="0.2">
      <c r="A416" s="69">
        <f t="shared" si="25"/>
        <v>44</v>
      </c>
      <c r="B416" s="66">
        <f t="shared" si="26"/>
        <v>41185</v>
      </c>
      <c r="C416" s="67">
        <f>Y!AB489</f>
        <v>97494</v>
      </c>
      <c r="D416" s="65">
        <f>Y!Y489</f>
        <v>46532.26509926701</v>
      </c>
      <c r="E416" s="65">
        <f>Y!Y489+Y!Z489</f>
        <v>49560.427058336456</v>
      </c>
      <c r="F416" s="68">
        <f>Y!AA489</f>
        <v>47933.572941663544</v>
      </c>
      <c r="G416" s="133">
        <f>SUM(F416:F$468)</f>
        <v>1449829.5310297306</v>
      </c>
      <c r="H416" s="133">
        <f>SUM($E$373:E416)</f>
        <v>1697000.958088214</v>
      </c>
      <c r="I416" s="133">
        <f>$F$9-SUM($E$373:E416)</f>
        <v>5540499.0419117864</v>
      </c>
      <c r="J416" s="133">
        <f t="shared" si="27"/>
        <v>44</v>
      </c>
      <c r="K416" s="65">
        <f>Y!AC489</f>
        <v>5747960</v>
      </c>
      <c r="L416" s="115">
        <v>96</v>
      </c>
      <c r="M416" s="65"/>
      <c r="N416" s="48">
        <f>Y!Z489</f>
        <v>3028.1619590694463</v>
      </c>
      <c r="O416" s="222"/>
    </row>
    <row r="417" spans="1:15" x14ac:dyDescent="0.2">
      <c r="A417" s="69">
        <f t="shared" si="25"/>
        <v>45</v>
      </c>
      <c r="B417" s="66">
        <f t="shared" si="26"/>
        <v>41216</v>
      </c>
      <c r="C417" s="67">
        <f>Y!AB490</f>
        <v>97494.000000000029</v>
      </c>
      <c r="D417" s="65">
        <f>Y!Y490</f>
        <v>47151.986337065231</v>
      </c>
      <c r="E417" s="65">
        <f>Y!Y490+Y!Z490</f>
        <v>50220.517605140558</v>
      </c>
      <c r="F417" s="68">
        <f>Y!AA490</f>
        <v>47273.482394859471</v>
      </c>
      <c r="G417" s="133">
        <f>SUM(F417:F$468)</f>
        <v>1401895.9580880669</v>
      </c>
      <c r="H417" s="133">
        <f>SUM($E$373:E417)</f>
        <v>1747221.4756933546</v>
      </c>
      <c r="I417" s="133">
        <f>$F$9-SUM($E$373:E417)</f>
        <v>5490278.5243066456</v>
      </c>
      <c r="J417" s="133">
        <f t="shared" si="27"/>
        <v>45</v>
      </c>
      <c r="K417" s="65">
        <f>Y!AC490</f>
        <v>5692705</v>
      </c>
      <c r="L417" s="115">
        <v>96</v>
      </c>
      <c r="M417" s="65"/>
      <c r="N417" s="48">
        <f>Y!Z490</f>
        <v>3068.5312680753268</v>
      </c>
      <c r="O417" s="222"/>
    </row>
    <row r="418" spans="1:15" x14ac:dyDescent="0.2">
      <c r="A418" s="69">
        <f t="shared" si="25"/>
        <v>46</v>
      </c>
      <c r="B418" s="66">
        <f t="shared" si="26"/>
        <v>41246</v>
      </c>
      <c r="C418" s="67">
        <f>Y!AB491</f>
        <v>97494.000000000029</v>
      </c>
      <c r="D418" s="65">
        <f>Y!Y491</f>
        <v>47779.961082655471</v>
      </c>
      <c r="E418" s="65">
        <f>Y!Y491+Y!Z491</f>
        <v>50889.399834752294</v>
      </c>
      <c r="F418" s="68">
        <f>Y!AA491</f>
        <v>46604.600165247743</v>
      </c>
      <c r="G418" s="133">
        <f>SUM(F418:F$468)</f>
        <v>1354622.4756932072</v>
      </c>
      <c r="H418" s="133">
        <f>SUM($E$373:E418)</f>
        <v>1798110.8755281069</v>
      </c>
      <c r="I418" s="133">
        <f>$F$9-SUM($E$373:E418)</f>
        <v>5439389.1244718935</v>
      </c>
      <c r="J418" s="133">
        <f t="shared" si="27"/>
        <v>46</v>
      </c>
      <c r="K418" s="65">
        <f>Y!AC491</f>
        <v>5636949</v>
      </c>
      <c r="L418" s="115">
        <v>96</v>
      </c>
      <c r="M418" s="65"/>
      <c r="N418" s="48">
        <f>Y!Z491</f>
        <v>3109.438752096823</v>
      </c>
      <c r="O418" s="222"/>
    </row>
    <row r="419" spans="1:15" x14ac:dyDescent="0.2">
      <c r="A419" s="69">
        <f t="shared" si="25"/>
        <v>47</v>
      </c>
      <c r="B419" s="66">
        <f t="shared" si="26"/>
        <v>41277</v>
      </c>
      <c r="C419" s="67">
        <f>Y!AB492</f>
        <v>97494</v>
      </c>
      <c r="D419" s="65">
        <f>Y!Y492</f>
        <v>48416.299257058185</v>
      </c>
      <c r="E419" s="65">
        <f>Y!Y492+Y!Z492</f>
        <v>51567.190842759999</v>
      </c>
      <c r="F419" s="68">
        <f>Y!AA492</f>
        <v>45926.809157239994</v>
      </c>
      <c r="G419" s="133">
        <f>SUM(F419:F$468)</f>
        <v>1308017.8755279595</v>
      </c>
      <c r="H419" s="133">
        <f>SUM($E$373:E419)</f>
        <v>1849678.066370867</v>
      </c>
      <c r="I419" s="133">
        <f>$F$9-SUM($E$373:E419)</f>
        <v>5387821.9336291328</v>
      </c>
      <c r="J419" s="133">
        <f t="shared" si="27"/>
        <v>47</v>
      </c>
      <c r="K419" s="65">
        <f>Y!AC492</f>
        <v>5580689</v>
      </c>
      <c r="L419" s="115">
        <v>96</v>
      </c>
      <c r="M419" s="65"/>
      <c r="N419" s="48">
        <f>Y!Z492</f>
        <v>3150.8915857018146</v>
      </c>
      <c r="O419" s="222"/>
    </row>
    <row r="420" spans="1:15" x14ac:dyDescent="0.2">
      <c r="A420" s="69">
        <f t="shared" si="25"/>
        <v>48</v>
      </c>
      <c r="B420" s="66">
        <f t="shared" si="26"/>
        <v>41308</v>
      </c>
      <c r="C420" s="67">
        <f>Y!AB493</f>
        <v>97493.999999999985</v>
      </c>
      <c r="D420" s="65">
        <f>Y!Y493</f>
        <v>49061.112245232798</v>
      </c>
      <c r="E420" s="65">
        <f>Y!Y493+Y!Z493</f>
        <v>52254.009284337211</v>
      </c>
      <c r="F420" s="68">
        <f>Y!AA493</f>
        <v>45239.990715662774</v>
      </c>
      <c r="G420" s="133">
        <f>SUM(F420:F$468)</f>
        <v>1262091.0663707193</v>
      </c>
      <c r="H420" s="133">
        <f>SUM($E$373:E420)</f>
        <v>1901932.0756552042</v>
      </c>
      <c r="I420" s="133">
        <f>$F$9-SUM($E$373:E420)</f>
        <v>5335567.9243447958</v>
      </c>
      <c r="J420" s="133">
        <f t="shared" si="27"/>
        <v>48</v>
      </c>
      <c r="K420" s="65">
        <f>Y!AC493</f>
        <v>5558310</v>
      </c>
      <c r="L420" s="115">
        <v>96</v>
      </c>
      <c r="M420" s="65"/>
      <c r="N420" s="48">
        <f>Y!Z493</f>
        <v>3192.8970391044131</v>
      </c>
      <c r="O420" s="222"/>
    </row>
    <row r="421" spans="1:15" x14ac:dyDescent="0.2">
      <c r="A421" s="69">
        <f t="shared" si="25"/>
        <v>49</v>
      </c>
      <c r="B421" s="66">
        <f t="shared" si="26"/>
        <v>41336</v>
      </c>
      <c r="C421" s="67">
        <f>Y!AB494</f>
        <v>97494.000000000116</v>
      </c>
      <c r="D421" s="65">
        <f>Y!Y494</f>
        <v>49714.51291557448</v>
      </c>
      <c r="E421" s="65">
        <f>Y!Y494+Y!Z494</f>
        <v>52491.51228918424</v>
      </c>
      <c r="F421" s="68">
        <f>Y!AA494</f>
        <v>45002.487710815883</v>
      </c>
      <c r="G421" s="133">
        <f>SUM(F421:F$468)</f>
        <v>1216851.0756550566</v>
      </c>
      <c r="H421" s="133">
        <f>SUM($E$373:E421)</f>
        <v>1954423.5879443884</v>
      </c>
      <c r="I421" s="133">
        <f>$F$9-SUM($E$373:E421)</f>
        <v>5283076.4120556116</v>
      </c>
      <c r="J421" s="133">
        <f t="shared" si="27"/>
        <v>49</v>
      </c>
      <c r="K421" s="65">
        <f>Y!AC494</f>
        <v>5501485</v>
      </c>
      <c r="L421" s="115">
        <v>96</v>
      </c>
      <c r="M421" s="65"/>
      <c r="N421" s="48">
        <f>Y!Z494</f>
        <v>2776.9993736097604</v>
      </c>
      <c r="O421" s="222"/>
    </row>
    <row r="422" spans="1:15" x14ac:dyDescent="0.2">
      <c r="A422" s="69">
        <f t="shared" si="25"/>
        <v>50</v>
      </c>
      <c r="B422" s="66">
        <f t="shared" si="26"/>
        <v>41367</v>
      </c>
      <c r="C422" s="67">
        <f>Y!AB495</f>
        <v>97494.000000000102</v>
      </c>
      <c r="D422" s="65">
        <f>Y!Y495</f>
        <v>50376.615639670286</v>
      </c>
      <c r="E422" s="65">
        <f>Y!Y495+Y!Z495</f>
        <v>53190.636000709943</v>
      </c>
      <c r="F422" s="68">
        <f>Y!AA495</f>
        <v>44303.363999290159</v>
      </c>
      <c r="G422" s="133">
        <f>SUM(F422:F$468)</f>
        <v>1171848.5879442408</v>
      </c>
      <c r="H422" s="133">
        <f>SUM($E$373:E422)</f>
        <v>2007614.2239450982</v>
      </c>
      <c r="I422" s="133">
        <f>$F$9-SUM($E$373:E422)</f>
        <v>5229885.776054902</v>
      </c>
      <c r="J422" s="133">
        <f t="shared" si="27"/>
        <v>50</v>
      </c>
      <c r="K422" s="65">
        <f>Y!AC495</f>
        <v>5444147</v>
      </c>
      <c r="L422" s="115">
        <v>96</v>
      </c>
      <c r="M422" s="65"/>
      <c r="N422" s="48">
        <f>Y!Z495</f>
        <v>2814.0203610396566</v>
      </c>
      <c r="O422" s="222"/>
    </row>
    <row r="423" spans="1:15" x14ac:dyDescent="0.2">
      <c r="A423" s="69">
        <f t="shared" si="25"/>
        <v>51</v>
      </c>
      <c r="B423" s="66">
        <f t="shared" si="26"/>
        <v>41397</v>
      </c>
      <c r="C423" s="67">
        <f>Y!AB496</f>
        <v>97494.000000000233</v>
      </c>
      <c r="D423" s="65">
        <f>Y!Y496</f>
        <v>51047.536312319804</v>
      </c>
      <c r="E423" s="65">
        <f>Y!Y496+Y!Z496</f>
        <v>53899.071198354868</v>
      </c>
      <c r="F423" s="68">
        <f>Y!AA496</f>
        <v>43594.928801645357</v>
      </c>
      <c r="G423" s="133">
        <f>SUM(F423:F$468)</f>
        <v>1127545.2239449506</v>
      </c>
      <c r="H423" s="133">
        <f>SUM($E$373:E423)</f>
        <v>2061513.2951434532</v>
      </c>
      <c r="I423" s="133">
        <f>$F$9-SUM($E$373:E423)</f>
        <v>5175986.7048565466</v>
      </c>
      <c r="J423" s="133">
        <f t="shared" si="27"/>
        <v>51</v>
      </c>
      <c r="K423" s="65">
        <f>Y!AC496</f>
        <v>5386292</v>
      </c>
      <c r="L423" s="115">
        <v>96</v>
      </c>
      <c r="M423" s="65"/>
      <c r="N423" s="48">
        <f>Y!Z496</f>
        <v>2851.5348860350641</v>
      </c>
      <c r="O423" s="222"/>
    </row>
    <row r="424" spans="1:15" x14ac:dyDescent="0.2">
      <c r="A424" s="69">
        <f t="shared" si="25"/>
        <v>52</v>
      </c>
      <c r="B424" s="66">
        <f t="shared" si="26"/>
        <v>41428</v>
      </c>
      <c r="C424" s="67">
        <f>Y!AB497</f>
        <v>97493.999999999767</v>
      </c>
      <c r="D424" s="65">
        <f>Y!Y497</f>
        <v>51727.39237181982</v>
      </c>
      <c r="E424" s="65">
        <f>Y!Y497+Y!Z497</f>
        <v>54616.94189990883</v>
      </c>
      <c r="F424" s="68">
        <f>Y!AA497</f>
        <v>42877.058100090944</v>
      </c>
      <c r="G424" s="133">
        <f>SUM(F424:F$468)</f>
        <v>1083950.2951433051</v>
      </c>
      <c r="H424" s="133">
        <f>SUM($E$373:E424)</f>
        <v>2116130.2370433621</v>
      </c>
      <c r="I424" s="133">
        <f>$F$9-SUM($E$373:E424)</f>
        <v>5121369.7629566379</v>
      </c>
      <c r="J424" s="133">
        <f t="shared" si="27"/>
        <v>52</v>
      </c>
      <c r="K424" s="65">
        <f>Y!AC497</f>
        <v>5327914</v>
      </c>
      <c r="L424" s="115">
        <v>96</v>
      </c>
      <c r="M424" s="65"/>
      <c r="N424" s="48">
        <f>Y!Z497</f>
        <v>2889.54952808901</v>
      </c>
      <c r="O424" s="222"/>
    </row>
    <row r="425" spans="1:15" x14ac:dyDescent="0.2">
      <c r="A425" s="69">
        <f t="shared" si="25"/>
        <v>53</v>
      </c>
      <c r="B425" s="66">
        <f t="shared" si="26"/>
        <v>41458</v>
      </c>
      <c r="C425" s="67">
        <f>Y!AB498</f>
        <v>97493.999999999956</v>
      </c>
      <c r="D425" s="65">
        <f>Y!Y498</f>
        <v>52416.302820523735</v>
      </c>
      <c r="E425" s="65">
        <f>Y!Y498+Y!Z498</f>
        <v>55344.373774931395</v>
      </c>
      <c r="F425" s="68">
        <f>Y!AA498</f>
        <v>42149.626225068561</v>
      </c>
      <c r="G425" s="133">
        <f>SUM(F425:F$468)</f>
        <v>1041073.2370432143</v>
      </c>
      <c r="H425" s="133">
        <f>SUM($E$373:E425)</f>
        <v>2171474.6108182934</v>
      </c>
      <c r="I425" s="133">
        <f>$F$9-SUM($E$373:E425)</f>
        <v>5066025.3891817071</v>
      </c>
      <c r="J425" s="133">
        <f t="shared" si="27"/>
        <v>53</v>
      </c>
      <c r="K425" s="65">
        <f>Y!AC498</f>
        <v>5269010</v>
      </c>
      <c r="L425" s="115">
        <v>96</v>
      </c>
      <c r="M425" s="65"/>
      <c r="N425" s="48">
        <f>Y!Z498</f>
        <v>2928.0709544076599</v>
      </c>
      <c r="O425" s="222"/>
    </row>
    <row r="426" spans="1:15" x14ac:dyDescent="0.2">
      <c r="A426" s="69">
        <f t="shared" si="25"/>
        <v>54</v>
      </c>
      <c r="B426" s="66">
        <f t="shared" si="26"/>
        <v>41489</v>
      </c>
      <c r="C426" s="67">
        <f>Y!AB499</f>
        <v>97493.999999999913</v>
      </c>
      <c r="D426" s="65">
        <f>Y!Y499</f>
        <v>53114.388245667797</v>
      </c>
      <c r="E426" s="65">
        <f>Y!Y499+Y!Z499</f>
        <v>56081.494166747434</v>
      </c>
      <c r="F426" s="68">
        <f>Y!AA499</f>
        <v>41412.505833252486</v>
      </c>
      <c r="G426" s="133">
        <f>SUM(F426:F$468)</f>
        <v>998923.61081814568</v>
      </c>
      <c r="H426" s="133">
        <f>SUM($E$373:E426)</f>
        <v>2227556.1049850406</v>
      </c>
      <c r="I426" s="133">
        <f>$F$9-SUM($E$373:E426)</f>
        <v>5009943.8950149594</v>
      </c>
      <c r="J426" s="133">
        <f t="shared" si="27"/>
        <v>54</v>
      </c>
      <c r="K426" s="65">
        <f>Y!AC499</f>
        <v>5209575</v>
      </c>
      <c r="L426" s="115">
        <v>96</v>
      </c>
      <c r="M426" s="65"/>
      <c r="N426" s="48">
        <f>Y!Z499</f>
        <v>2967.1059210796375</v>
      </c>
      <c r="O426" s="222"/>
    </row>
    <row r="427" spans="1:15" x14ac:dyDescent="0.2">
      <c r="A427" s="69">
        <f t="shared" si="25"/>
        <v>55</v>
      </c>
      <c r="B427" s="66">
        <f t="shared" si="26"/>
        <v>41520</v>
      </c>
      <c r="C427" s="67">
        <f>Y!AB500</f>
        <v>97493.99999999984</v>
      </c>
      <c r="D427" s="65">
        <f>Y!Y500</f>
        <v>53821.770840481855</v>
      </c>
      <c r="E427" s="65">
        <f>Y!Y500+Y!Z500</f>
        <v>56828.43211474282</v>
      </c>
      <c r="F427" s="68">
        <f>Y!AA500</f>
        <v>40665.56788525702</v>
      </c>
      <c r="G427" s="133">
        <f>SUM(F427:F$468)</f>
        <v>957511.10498489323</v>
      </c>
      <c r="H427" s="133">
        <f>SUM($E$373:E427)</f>
        <v>2284384.5370997833</v>
      </c>
      <c r="I427" s="133">
        <f>$F$9-SUM($E$373:E427)</f>
        <v>4953115.4629002167</v>
      </c>
      <c r="J427" s="133">
        <f t="shared" si="27"/>
        <v>55</v>
      </c>
      <c r="K427" s="65">
        <f>Y!AC500</f>
        <v>5149603</v>
      </c>
      <c r="L427" s="115">
        <v>96</v>
      </c>
      <c r="M427" s="65"/>
      <c r="N427" s="48">
        <f>Y!Z500</f>
        <v>3006.661274260965</v>
      </c>
      <c r="O427" s="222"/>
    </row>
    <row r="428" spans="1:15" x14ac:dyDescent="0.2">
      <c r="A428" s="69">
        <f t="shared" si="25"/>
        <v>56</v>
      </c>
      <c r="B428" s="66">
        <f t="shared" si="26"/>
        <v>41550</v>
      </c>
      <c r="C428" s="67">
        <f>Y!AB501</f>
        <v>97493.999999999985</v>
      </c>
      <c r="D428" s="65">
        <f>Y!Y501</f>
        <v>54538.574425577186</v>
      </c>
      <c r="E428" s="65">
        <f>Y!Y501+Y!Z501</f>
        <v>57585.318376952935</v>
      </c>
      <c r="F428" s="68">
        <f>Y!AA501</f>
        <v>39908.68162304705</v>
      </c>
      <c r="G428" s="133">
        <f>SUM(F428:F$468)</f>
        <v>916845.53709963616</v>
      </c>
      <c r="H428" s="133">
        <f>SUM($E$373:E428)</f>
        <v>2341969.8554767361</v>
      </c>
      <c r="I428" s="133">
        <f>$F$9-SUM($E$373:E428)</f>
        <v>4895530.1445232639</v>
      </c>
      <c r="J428" s="133">
        <f t="shared" si="27"/>
        <v>56</v>
      </c>
      <c r="K428" s="65">
        <f>Y!AC501</f>
        <v>5089089</v>
      </c>
      <c r="L428" s="115">
        <v>96</v>
      </c>
      <c r="M428" s="65"/>
      <c r="N428" s="48">
        <f>Y!Z501</f>
        <v>3046.743951375749</v>
      </c>
      <c r="O428" s="222"/>
    </row>
    <row r="429" spans="1:15" x14ac:dyDescent="0.2">
      <c r="A429" s="69">
        <f t="shared" si="25"/>
        <v>57</v>
      </c>
      <c r="B429" s="66">
        <f t="shared" si="26"/>
        <v>41581</v>
      </c>
      <c r="C429" s="67">
        <f>Y!AB502</f>
        <v>97493.999999999913</v>
      </c>
      <c r="D429" s="65">
        <f>Y!Y502</f>
        <v>55264.924470619299</v>
      </c>
      <c r="E429" s="65">
        <f>Y!Y502+Y!Z502</f>
        <v>58352.28545295223</v>
      </c>
      <c r="F429" s="68">
        <f>Y!AA502</f>
        <v>39141.71454704769</v>
      </c>
      <c r="G429" s="133">
        <f>SUM(F429:F$468)</f>
        <v>876936.85547658906</v>
      </c>
      <c r="H429" s="133">
        <f>SUM($E$373:E429)</f>
        <v>2400322.1409296882</v>
      </c>
      <c r="I429" s="133">
        <f>$F$9-SUM($E$373:E429)</f>
        <v>4837177.8590703122</v>
      </c>
      <c r="J429" s="133">
        <f t="shared" si="27"/>
        <v>57</v>
      </c>
      <c r="K429" s="65">
        <f>Y!AC502</f>
        <v>5028029</v>
      </c>
      <c r="L429" s="115">
        <v>96</v>
      </c>
      <c r="M429" s="65"/>
      <c r="N429" s="48">
        <f>Y!Z502</f>
        <v>3087.3609823329316</v>
      </c>
      <c r="O429" s="222"/>
    </row>
    <row r="430" spans="1:15" x14ac:dyDescent="0.2">
      <c r="A430" s="69">
        <f t="shared" si="25"/>
        <v>58</v>
      </c>
      <c r="B430" s="66">
        <f t="shared" si="26"/>
        <v>41611</v>
      </c>
      <c r="C430" s="67">
        <f>Y!AB503</f>
        <v>97494.000000000029</v>
      </c>
      <c r="D430" s="65">
        <f>Y!Y503</f>
        <v>56000.94811629178</v>
      </c>
      <c r="E430" s="65">
        <f>Y!Y503+Y!Z503</f>
        <v>59129.467607050989</v>
      </c>
      <c r="F430" s="68">
        <f>Y!AA503</f>
        <v>38364.532392949041</v>
      </c>
      <c r="G430" s="133">
        <f>SUM(F430:F$468)</f>
        <v>837795.14092954155</v>
      </c>
      <c r="H430" s="133">
        <f>SUM($E$373:E430)</f>
        <v>2459451.6085367394</v>
      </c>
      <c r="I430" s="133">
        <f>$F$9-SUM($E$373:E430)</f>
        <v>4778048.3914632611</v>
      </c>
      <c r="J430" s="133">
        <f t="shared" si="27"/>
        <v>58</v>
      </c>
      <c r="K430" s="65">
        <f>Y!AC503</f>
        <v>4966418</v>
      </c>
      <c r="L430" s="115">
        <v>96</v>
      </c>
      <c r="M430" s="65"/>
      <c r="N430" s="48">
        <f>Y!Z503</f>
        <v>3128.5194907592086</v>
      </c>
      <c r="O430" s="222"/>
    </row>
    <row r="431" spans="1:15" x14ac:dyDescent="0.2">
      <c r="A431" s="69">
        <f t="shared" si="25"/>
        <v>59</v>
      </c>
      <c r="B431" s="66">
        <f t="shared" si="26"/>
        <v>41642</v>
      </c>
      <c r="C431" s="67">
        <f>Y!AB504</f>
        <v>97493.999999999825</v>
      </c>
      <c r="D431" s="65">
        <f>Y!Y504</f>
        <v>56746.774196549319</v>
      </c>
      <c r="E431" s="65">
        <f>Y!Y504+Y!Z504</f>
        <v>59917.000891797747</v>
      </c>
      <c r="F431" s="68">
        <f>Y!AA504</f>
        <v>37576.999108202072</v>
      </c>
      <c r="G431" s="133">
        <f>SUM(F431:F$468)</f>
        <v>799430.60853659257</v>
      </c>
      <c r="H431" s="133">
        <f>SUM($E$373:E431)</f>
        <v>2519368.6094285371</v>
      </c>
      <c r="I431" s="133">
        <f>$F$9-SUM($E$373:E431)</f>
        <v>4718131.3905714629</v>
      </c>
      <c r="J431" s="133">
        <f t="shared" si="27"/>
        <v>59</v>
      </c>
      <c r="K431" s="65">
        <f>Y!AC504</f>
        <v>4904250</v>
      </c>
      <c r="L431" s="115">
        <v>96</v>
      </c>
      <c r="M431" s="65"/>
      <c r="N431" s="48">
        <f>Y!Z504</f>
        <v>3170.2266952484279</v>
      </c>
      <c r="O431" s="222"/>
    </row>
    <row r="432" spans="1:15" x14ac:dyDescent="0.2">
      <c r="A432" s="69">
        <f t="shared" si="25"/>
        <v>60</v>
      </c>
      <c r="B432" s="66">
        <f t="shared" si="26"/>
        <v>41673</v>
      </c>
      <c r="C432" s="67">
        <f>Y!AB505</f>
        <v>97494.000000000116</v>
      </c>
      <c r="D432" s="65">
        <f>Y!Y505</f>
        <v>57502.533261171076</v>
      </c>
      <c r="E432" s="65">
        <f>Y!Y505+Y!Z505</f>
        <v>60715.023171798683</v>
      </c>
      <c r="F432" s="68">
        <f>Y!AA505</f>
        <v>36778.976828201434</v>
      </c>
      <c r="G432" s="133">
        <f>SUM(F432:F$468)</f>
        <v>761853.60942839039</v>
      </c>
      <c r="H432" s="133">
        <f>SUM($E$373:E432)</f>
        <v>2580083.6326003359</v>
      </c>
      <c r="I432" s="133">
        <f>$F$9-SUM($E$373:E432)</f>
        <v>4657416.3673996646</v>
      </c>
      <c r="J432" s="133">
        <f t="shared" si="27"/>
        <v>60</v>
      </c>
      <c r="K432" s="65">
        <f>Y!AC505</f>
        <v>4872471</v>
      </c>
      <c r="L432" s="115">
        <v>96</v>
      </c>
      <c r="M432" s="65"/>
      <c r="N432" s="48">
        <f>Y!Z505</f>
        <v>3212.4899106276062</v>
      </c>
      <c r="O432" s="222"/>
    </row>
    <row r="433" spans="1:15" x14ac:dyDescent="0.2">
      <c r="A433" s="69">
        <f t="shared" si="25"/>
        <v>61</v>
      </c>
      <c r="B433" s="66">
        <f t="shared" si="26"/>
        <v>41701</v>
      </c>
      <c r="C433" s="67">
        <f>Y!AB506</f>
        <v>97494.000000000146</v>
      </c>
      <c r="D433" s="65">
        <f>Y!Y506</f>
        <v>58268.357598609291</v>
      </c>
      <c r="E433" s="65">
        <f>Y!Y506+Y!Z506</f>
        <v>61111.070683893071</v>
      </c>
      <c r="F433" s="68">
        <f>Y!AA506</f>
        <v>36382.929316107067</v>
      </c>
      <c r="G433" s="133">
        <f>SUM(F433:F$468)</f>
        <v>725074.63260018884</v>
      </c>
      <c r="H433" s="133">
        <f>SUM($E$373:E433)</f>
        <v>2641194.7032842292</v>
      </c>
      <c r="I433" s="133">
        <f>$F$9-SUM($E$373:E433)</f>
        <v>4596305.2967157708</v>
      </c>
      <c r="J433" s="133">
        <f t="shared" si="27"/>
        <v>61</v>
      </c>
      <c r="K433" s="65">
        <f>Y!AC506</f>
        <v>4809588</v>
      </c>
      <c r="L433" s="115">
        <v>96</v>
      </c>
      <c r="M433" s="65"/>
      <c r="N433" s="48">
        <f>Y!Z506</f>
        <v>2842.7130852837799</v>
      </c>
      <c r="O433" s="222"/>
    </row>
    <row r="434" spans="1:15" x14ac:dyDescent="0.2">
      <c r="A434" s="69">
        <f t="shared" si="25"/>
        <v>62</v>
      </c>
      <c r="B434" s="66">
        <f t="shared" si="26"/>
        <v>41732</v>
      </c>
      <c r="C434" s="67">
        <f>Y!AB507</f>
        <v>97493.999999999956</v>
      </c>
      <c r="D434" s="65">
        <f>Y!Y507</f>
        <v>59044.381259147543</v>
      </c>
      <c r="E434" s="65">
        <f>Y!Y507+Y!Z507</f>
        <v>61924.991380490173</v>
      </c>
      <c r="F434" s="68">
        <f>Y!AA507</f>
        <v>35569.008619509783</v>
      </c>
      <c r="G434" s="133">
        <f>SUM(F434:F$468)</f>
        <v>688691.70328408189</v>
      </c>
      <c r="H434" s="133">
        <f>SUM($E$373:E434)</f>
        <v>2703119.6946647195</v>
      </c>
      <c r="I434" s="133">
        <f>$F$9-SUM($E$373:E434)</f>
        <v>4534380.3053352805</v>
      </c>
      <c r="J434" s="133">
        <f t="shared" si="27"/>
        <v>62</v>
      </c>
      <c r="K434" s="65">
        <f>Y!AC507</f>
        <v>4746139</v>
      </c>
      <c r="L434" s="115">
        <v>96</v>
      </c>
      <c r="M434" s="65"/>
      <c r="N434" s="48">
        <f>Y!Z507</f>
        <v>2880.61012134263</v>
      </c>
      <c r="O434" s="222"/>
    </row>
    <row r="435" spans="1:15" x14ac:dyDescent="0.2">
      <c r="A435" s="69">
        <f t="shared" si="25"/>
        <v>63</v>
      </c>
      <c r="B435" s="66">
        <f t="shared" si="26"/>
        <v>41762</v>
      </c>
      <c r="C435" s="67">
        <f>Y!AB508</f>
        <v>97494.000000000029</v>
      </c>
      <c r="D435" s="65">
        <f>Y!Y508</f>
        <v>59830.740078364499</v>
      </c>
      <c r="E435" s="65">
        <f>Y!Y508+Y!Z508</f>
        <v>62749.752452190907</v>
      </c>
      <c r="F435" s="68">
        <f>Y!AA508</f>
        <v>34744.247547809115</v>
      </c>
      <c r="G435" s="133">
        <f>SUM(F435:F$468)</f>
        <v>653122.69466457202</v>
      </c>
      <c r="H435" s="133">
        <f>SUM($E$373:E435)</f>
        <v>2765869.4471169105</v>
      </c>
      <c r="I435" s="133">
        <f>$F$9-SUM($E$373:E435)</f>
        <v>4471630.5528830895</v>
      </c>
      <c r="J435" s="133">
        <f t="shared" si="27"/>
        <v>63</v>
      </c>
      <c r="K435" s="65">
        <f>Y!AC508</f>
        <v>4682118</v>
      </c>
      <c r="L435" s="115">
        <v>96</v>
      </c>
      <c r="M435" s="65"/>
      <c r="N435" s="48">
        <f>Y!Z508</f>
        <v>2919.0123738264083</v>
      </c>
      <c r="O435" s="222"/>
    </row>
    <row r="436" spans="1:15" x14ac:dyDescent="0.2">
      <c r="A436" s="69">
        <f t="shared" si="25"/>
        <v>64</v>
      </c>
      <c r="B436" s="66">
        <f t="shared" si="26"/>
        <v>41793</v>
      </c>
      <c r="C436" s="67">
        <f>Y!AB509</f>
        <v>97494.000000000087</v>
      </c>
      <c r="D436" s="65">
        <f>Y!Y509</f>
        <v>60627.571700909641</v>
      </c>
      <c r="E436" s="65">
        <f>Y!Y509+Y!Z509</f>
        <v>63585.498278832049</v>
      </c>
      <c r="F436" s="68">
        <f>Y!AA509</f>
        <v>33908.501721168039</v>
      </c>
      <c r="G436" s="133">
        <f>SUM(F436:F$468)</f>
        <v>618378.44711676298</v>
      </c>
      <c r="H436" s="133">
        <f>SUM($E$373:E436)</f>
        <v>2829454.9453957425</v>
      </c>
      <c r="I436" s="133">
        <f>$F$9-SUM($E$373:E436)</f>
        <v>4408045.0546042575</v>
      </c>
      <c r="J436" s="133">
        <f t="shared" si="27"/>
        <v>64</v>
      </c>
      <c r="K436" s="65">
        <f>Y!AC509</f>
        <v>4617521</v>
      </c>
      <c r="L436" s="115">
        <v>96</v>
      </c>
      <c r="M436" s="65"/>
      <c r="N436" s="48">
        <f>Y!Z509</f>
        <v>2957.9265779224079</v>
      </c>
      <c r="O436" s="222"/>
    </row>
    <row r="437" spans="1:15" x14ac:dyDescent="0.2">
      <c r="A437" s="69">
        <f t="shared" si="25"/>
        <v>65</v>
      </c>
      <c r="B437" s="66">
        <f t="shared" si="26"/>
        <v>41823</v>
      </c>
      <c r="C437" s="67">
        <f>Y!AB510</f>
        <v>97494.000000000204</v>
      </c>
      <c r="D437" s="65">
        <f>Y!Y510</f>
        <v>61435.015604597516</v>
      </c>
      <c r="E437" s="65">
        <f>Y!Y510+Y!Z510</f>
        <v>64432.375163204211</v>
      </c>
      <c r="F437" s="68">
        <f>Y!AA510</f>
        <v>33061.624836795992</v>
      </c>
      <c r="G437" s="133">
        <f>SUM(F437:F$468)</f>
        <v>584469.94539559493</v>
      </c>
      <c r="H437" s="133">
        <f>SUM($E$373:E437)</f>
        <v>2893887.3205589466</v>
      </c>
      <c r="I437" s="133">
        <f>$F$9-SUM($E$373:E437)</f>
        <v>4343612.6794410534</v>
      </c>
      <c r="J437" s="133">
        <f t="shared" si="27"/>
        <v>65</v>
      </c>
      <c r="K437" s="65">
        <f>Y!AC510</f>
        <v>4552342</v>
      </c>
      <c r="L437" s="115">
        <v>96</v>
      </c>
      <c r="M437" s="65"/>
      <c r="N437" s="48">
        <f>Y!Z510</f>
        <v>2997.3595586066949</v>
      </c>
      <c r="O437" s="222"/>
    </row>
    <row r="438" spans="1:15" x14ac:dyDescent="0.2">
      <c r="A438" s="69">
        <f t="shared" si="25"/>
        <v>66</v>
      </c>
      <c r="B438" s="66">
        <f t="shared" si="26"/>
        <v>41854</v>
      </c>
      <c r="C438" s="67">
        <f>Y!AB511</f>
        <v>97493.999999999985</v>
      </c>
      <c r="D438" s="65">
        <f>Y!Y511</f>
        <v>62253.213124821428</v>
      </c>
      <c r="E438" s="65">
        <f>Y!Y511+Y!Z511</f>
        <v>65290.531356662468</v>
      </c>
      <c r="F438" s="68">
        <f>Y!AA511</f>
        <v>32203.468643337517</v>
      </c>
      <c r="G438" s="133">
        <f>SUM(F438:F$468)</f>
        <v>551408.32055879885</v>
      </c>
      <c r="H438" s="133">
        <f>SUM($E$373:E438)</f>
        <v>2959177.8519156091</v>
      </c>
      <c r="I438" s="133">
        <f>$F$9-SUM($E$373:E438)</f>
        <v>4278322.1480843909</v>
      </c>
      <c r="J438" s="133">
        <f t="shared" si="27"/>
        <v>66</v>
      </c>
      <c r="K438" s="65">
        <f>Y!AC511</f>
        <v>4486575</v>
      </c>
      <c r="L438" s="115">
        <v>96</v>
      </c>
      <c r="M438" s="65"/>
      <c r="N438" s="48">
        <f>Y!Z511</f>
        <v>3037.31823184104</v>
      </c>
      <c r="O438" s="222"/>
    </row>
    <row r="439" spans="1:15" x14ac:dyDescent="0.2">
      <c r="A439" s="69">
        <f t="shared" ref="A439:A468" si="28">A438+1</f>
        <v>67</v>
      </c>
      <c r="B439" s="66">
        <f t="shared" ref="B439:B468" si="29">DATE(YEAR(B438),MONTH(B438)+1,DAY(B438))</f>
        <v>41885</v>
      </c>
      <c r="C439" s="67">
        <f>Y!AB512</f>
        <v>97493.999999999884</v>
      </c>
      <c r="D439" s="65">
        <f>Y!Y512</f>
        <v>63082.307479294017</v>
      </c>
      <c r="E439" s="65">
        <f>Y!Y512+Y!Z512</f>
        <v>66160.117085079954</v>
      </c>
      <c r="F439" s="68">
        <f>Y!AA512</f>
        <v>31333.88291491993</v>
      </c>
      <c r="G439" s="133">
        <f>SUM(F439:F$468)</f>
        <v>519204.85191546148</v>
      </c>
      <c r="H439" s="133">
        <f>SUM($E$373:E439)</f>
        <v>3025337.9690006892</v>
      </c>
      <c r="I439" s="133">
        <f>$F$9-SUM($E$373:E439)</f>
        <v>4212162.0309993103</v>
      </c>
      <c r="J439" s="133">
        <f t="shared" si="27"/>
        <v>67</v>
      </c>
      <c r="K439" s="65">
        <f>Y!AC512</f>
        <v>4420216</v>
      </c>
      <c r="L439" s="115">
        <v>96</v>
      </c>
      <c r="M439" s="65"/>
      <c r="N439" s="48">
        <f>Y!Z512</f>
        <v>3077.8096057859293</v>
      </c>
      <c r="O439" s="222"/>
    </row>
    <row r="440" spans="1:15" x14ac:dyDescent="0.2">
      <c r="A440" s="69">
        <f t="shared" si="28"/>
        <v>68</v>
      </c>
      <c r="B440" s="66">
        <f t="shared" si="29"/>
        <v>41915</v>
      </c>
      <c r="C440" s="67">
        <f>Y!AB513</f>
        <v>97494.000000000189</v>
      </c>
      <c r="D440" s="65">
        <f>Y!Y513</f>
        <v>63922.443793115206</v>
      </c>
      <c r="E440" s="65">
        <f>Y!Y513+Y!Z513</f>
        <v>67041.284575144906</v>
      </c>
      <c r="F440" s="68">
        <f>Y!AA513</f>
        <v>30452.715424855287</v>
      </c>
      <c r="G440" s="133">
        <f>SUM(F440:F$468)</f>
        <v>487870.96900054161</v>
      </c>
      <c r="H440" s="133">
        <f>SUM($E$373:E440)</f>
        <v>3092379.253575834</v>
      </c>
      <c r="I440" s="133">
        <f>$F$9-SUM($E$373:E440)</f>
        <v>4145120.746424166</v>
      </c>
      <c r="J440" s="133">
        <f t="shared" si="27"/>
        <v>68</v>
      </c>
      <c r="K440" s="65">
        <f>Y!AC513</f>
        <v>4353260</v>
      </c>
      <c r="L440" s="115">
        <v>96</v>
      </c>
      <c r="M440" s="65"/>
      <c r="N440" s="48">
        <f>Y!Z513</f>
        <v>3118.8407820296998</v>
      </c>
      <c r="O440" s="222"/>
    </row>
    <row r="441" spans="1:15" x14ac:dyDescent="0.2">
      <c r="A441" s="69">
        <f t="shared" si="28"/>
        <v>69</v>
      </c>
      <c r="B441" s="66">
        <f t="shared" si="29"/>
        <v>41946</v>
      </c>
      <c r="C441" s="67">
        <f>Y!AB514</f>
        <v>97494.000000000087</v>
      </c>
      <c r="D441" s="65">
        <f>Y!Y514</f>
        <v>64773.769124174025</v>
      </c>
      <c r="E441" s="65">
        <f>Y!Y514+Y!Z514</f>
        <v>67934.188081008018</v>
      </c>
      <c r="F441" s="68">
        <f>Y!AA514</f>
        <v>29559.811918992076</v>
      </c>
      <c r="G441" s="133">
        <f>SUM(F441:F$468)</f>
        <v>457418.25357568631</v>
      </c>
      <c r="H441" s="133">
        <f>SUM($E$373:E441)</f>
        <v>3160313.4416568419</v>
      </c>
      <c r="I441" s="133">
        <f>$F$9-SUM($E$373:E441)</f>
        <v>4077186.5583431581</v>
      </c>
      <c r="J441" s="133">
        <f t="shared" si="27"/>
        <v>69</v>
      </c>
      <c r="K441" s="65">
        <f>Y!AC514</f>
        <v>4285699</v>
      </c>
      <c r="L441" s="115">
        <v>96</v>
      </c>
      <c r="M441" s="65"/>
      <c r="N441" s="48">
        <f>Y!Z514</f>
        <v>3160.4189568339934</v>
      </c>
      <c r="O441" s="222"/>
    </row>
    <row r="442" spans="1:15" x14ac:dyDescent="0.2">
      <c r="A442" s="69">
        <f t="shared" si="28"/>
        <v>70</v>
      </c>
      <c r="B442" s="66">
        <f t="shared" si="29"/>
        <v>41976</v>
      </c>
      <c r="C442" s="67">
        <f>Y!AB515</f>
        <v>97494.000000000218</v>
      </c>
      <c r="D442" s="65">
        <f>Y!Y515</f>
        <v>65636.432488892227</v>
      </c>
      <c r="E442" s="65">
        <f>Y!Y515+Y!Z515</f>
        <v>68838.98391128816</v>
      </c>
      <c r="F442" s="68">
        <f>Y!AA515</f>
        <v>28655.016088712055</v>
      </c>
      <c r="G442" s="133">
        <f>SUM(F442:F$468)</f>
        <v>427858.44165669422</v>
      </c>
      <c r="H442" s="133">
        <f>SUM($E$373:E442)</f>
        <v>3229152.4255681299</v>
      </c>
      <c r="I442" s="133">
        <f>$F$9-SUM($E$373:E442)</f>
        <v>4008347.5744318701</v>
      </c>
      <c r="J442" s="133">
        <f t="shared" ref="J442:J505" si="30">A442</f>
        <v>70</v>
      </c>
      <c r="K442" s="65">
        <f>Y!AC515</f>
        <v>4217530</v>
      </c>
      <c r="L442" s="115">
        <v>96</v>
      </c>
      <c r="M442" s="65"/>
      <c r="N442" s="48">
        <f>Y!Z515</f>
        <v>3202.5514223959326</v>
      </c>
      <c r="O442" s="222"/>
    </row>
    <row r="443" spans="1:15" x14ac:dyDescent="0.2">
      <c r="A443" s="69">
        <f t="shared" si="28"/>
        <v>71</v>
      </c>
      <c r="B443" s="66">
        <f t="shared" si="29"/>
        <v>42007</v>
      </c>
      <c r="C443" s="67">
        <f>Y!AB516</f>
        <v>97493.999999999913</v>
      </c>
      <c r="D443" s="65">
        <f>Y!Y516</f>
        <v>66510.584888305515</v>
      </c>
      <c r="E443" s="65">
        <f>Y!Y516+Y!Z516</f>
        <v>69755.830456432566</v>
      </c>
      <c r="F443" s="68">
        <f>Y!AA516</f>
        <v>27738.169543567346</v>
      </c>
      <c r="G443" s="133">
        <f>SUM(F443:F$468)</f>
        <v>399203.42556798225</v>
      </c>
      <c r="H443" s="133">
        <f>SUM($E$373:E443)</f>
        <v>3298908.2560245623</v>
      </c>
      <c r="I443" s="133">
        <f>$F$9-SUM($E$373:E443)</f>
        <v>3938591.7439754377</v>
      </c>
      <c r="J443" s="133">
        <f t="shared" si="30"/>
        <v>71</v>
      </c>
      <c r="K443" s="65">
        <f>Y!AC516</f>
        <v>4148747</v>
      </c>
      <c r="L443" s="115">
        <v>96</v>
      </c>
      <c r="M443" s="65"/>
      <c r="N443" s="48">
        <f>Y!Z516</f>
        <v>3245.2455681270476</v>
      </c>
      <c r="O443" s="222"/>
    </row>
    <row r="444" spans="1:15" x14ac:dyDescent="0.2">
      <c r="A444" s="69">
        <f t="shared" si="28"/>
        <v>72</v>
      </c>
      <c r="B444" s="66">
        <f t="shared" si="29"/>
        <v>42038</v>
      </c>
      <c r="C444" s="67">
        <f>Y!AB517</f>
        <v>97493.999999999942</v>
      </c>
      <c r="D444" s="65">
        <f>Y!Y517</f>
        <v>67396.379334497498</v>
      </c>
      <c r="E444" s="65">
        <f>Y!Y517+Y!Z517</f>
        <v>70684.88821644675</v>
      </c>
      <c r="F444" s="68">
        <f>Y!AA517</f>
        <v>26809.111783553188</v>
      </c>
      <c r="G444" s="133">
        <f>SUM(F444:F$468)</f>
        <v>371465.25602441485</v>
      </c>
      <c r="H444" s="133">
        <f>SUM($E$373:E444)</f>
        <v>3369593.1442410089</v>
      </c>
      <c r="I444" s="133">
        <f>$F$9-SUM($E$373:E444)</f>
        <v>3867906.8557589911</v>
      </c>
      <c r="J444" s="133">
        <f t="shared" si="30"/>
        <v>72</v>
      </c>
      <c r="K444" s="65">
        <f>Y!AC517</f>
        <v>4107203</v>
      </c>
      <c r="L444" s="115">
        <v>96</v>
      </c>
      <c r="M444" s="65"/>
      <c r="N444" s="48">
        <f>Y!Z517</f>
        <v>3288.5088819492485</v>
      </c>
      <c r="O444" s="222"/>
    </row>
    <row r="445" spans="1:15" x14ac:dyDescent="0.2">
      <c r="A445" s="69">
        <f t="shared" si="28"/>
        <v>73</v>
      </c>
      <c r="B445" s="66">
        <f t="shared" si="29"/>
        <v>42066</v>
      </c>
      <c r="C445" s="67">
        <f>Y!AB518</f>
        <v>97494.000000000029</v>
      </c>
      <c r="D445" s="65">
        <f>Y!Y518</f>
        <v>68293.970877380576</v>
      </c>
      <c r="E445" s="65">
        <f>Y!Y518+Y!Z518</f>
        <v>71254.910054972046</v>
      </c>
      <c r="F445" s="68">
        <f>Y!AA518</f>
        <v>26239.089945027983</v>
      </c>
      <c r="G445" s="133">
        <f>SUM(F445:F$468)</f>
        <v>344656.14424086164</v>
      </c>
      <c r="H445" s="133">
        <f>SUM($E$373:E445)</f>
        <v>3440848.0542959808</v>
      </c>
      <c r="I445" s="133">
        <f>$F$9-SUM($E$373:E445)</f>
        <v>3796651.9457040192</v>
      </c>
      <c r="J445" s="133">
        <f t="shared" si="30"/>
        <v>73</v>
      </c>
      <c r="K445" s="65">
        <f>Y!AC518</f>
        <v>4037545</v>
      </c>
      <c r="L445" s="115">
        <v>96</v>
      </c>
      <c r="M445" s="65"/>
      <c r="N445" s="48">
        <f>Y!Z518</f>
        <v>2960.9391775914701</v>
      </c>
      <c r="O445" s="222"/>
    </row>
    <row r="446" spans="1:15" x14ac:dyDescent="0.2">
      <c r="A446" s="69">
        <f t="shared" si="28"/>
        <v>74</v>
      </c>
      <c r="B446" s="66">
        <f t="shared" si="29"/>
        <v>42097</v>
      </c>
      <c r="C446" s="67">
        <f>Y!AB519</f>
        <v>97493.999999999927</v>
      </c>
      <c r="D446" s="65">
        <f>Y!Y519</f>
        <v>69203.516631837003</v>
      </c>
      <c r="E446" s="65">
        <f>Y!Y519+Y!Z519</f>
        <v>72203.928951956332</v>
      </c>
      <c r="F446" s="68">
        <f>Y!AA519</f>
        <v>25290.071048043592</v>
      </c>
      <c r="G446" s="133">
        <f>SUM(F446:F$468)</f>
        <v>318417.05429583363</v>
      </c>
      <c r="H446" s="133">
        <f>SUM($E$373:E446)</f>
        <v>3513051.9832479372</v>
      </c>
      <c r="I446" s="133">
        <f>$F$9-SUM($E$373:E446)</f>
        <v>3724448.0167520628</v>
      </c>
      <c r="J446" s="133">
        <f t="shared" si="30"/>
        <v>74</v>
      </c>
      <c r="K446" s="65">
        <f>Y!AC519</f>
        <v>3967261</v>
      </c>
      <c r="L446" s="115">
        <v>96</v>
      </c>
      <c r="M446" s="65"/>
      <c r="N446" s="48">
        <f>Y!Z519</f>
        <v>3000.4123201193361</v>
      </c>
      <c r="O446" s="222"/>
    </row>
    <row r="447" spans="1:15" x14ac:dyDescent="0.2">
      <c r="A447" s="69">
        <f t="shared" si="28"/>
        <v>75</v>
      </c>
      <c r="B447" s="66">
        <f t="shared" si="29"/>
        <v>42127</v>
      </c>
      <c r="C447" s="67">
        <f>Y!AB520</f>
        <v>97493.999999999898</v>
      </c>
      <c r="D447" s="65">
        <f>Y!Y520</f>
        <v>70125.175805220846</v>
      </c>
      <c r="E447" s="65">
        <f>Y!Y520+Y!Z520</f>
        <v>73165.587495827349</v>
      </c>
      <c r="F447" s="68">
        <f>Y!AA520</f>
        <v>24328.412504172557</v>
      </c>
      <c r="G447" s="133">
        <f>SUM(F447:F$468)</f>
        <v>293126.98324779014</v>
      </c>
      <c r="H447" s="133">
        <f>SUM($E$373:E447)</f>
        <v>3586217.5707437648</v>
      </c>
      <c r="I447" s="133">
        <f>$F$9-SUM($E$373:E447)</f>
        <v>3651282.4292562352</v>
      </c>
      <c r="J447" s="133">
        <f t="shared" si="30"/>
        <v>75</v>
      </c>
      <c r="K447" s="65">
        <f>Y!AC520</f>
        <v>3896345</v>
      </c>
      <c r="L447" s="115">
        <v>96</v>
      </c>
      <c r="M447" s="65"/>
      <c r="N447" s="48">
        <f>Y!Z520</f>
        <v>3040.4116906064955</v>
      </c>
      <c r="O447" s="222"/>
    </row>
    <row r="448" spans="1:15" x14ac:dyDescent="0.2">
      <c r="A448" s="69">
        <f t="shared" si="28"/>
        <v>76</v>
      </c>
      <c r="B448" s="66">
        <f t="shared" si="29"/>
        <v>42158</v>
      </c>
      <c r="C448" s="67">
        <f>Y!AB521</f>
        <v>97494</v>
      </c>
      <c r="D448" s="65">
        <f>Y!Y521</f>
        <v>71059.109725225018</v>
      </c>
      <c r="E448" s="65">
        <f>Y!Y521+Y!Z521</f>
        <v>74140.05402957616</v>
      </c>
      <c r="F448" s="68">
        <f>Y!AA521</f>
        <v>23353.945970423836</v>
      </c>
      <c r="G448" s="133">
        <f>SUM(F448:F$468)</f>
        <v>268798.57074361754</v>
      </c>
      <c r="H448" s="133">
        <f>SUM($E$373:E448)</f>
        <v>3660357.6247733408</v>
      </c>
      <c r="I448" s="133">
        <f>$F$9-SUM($E$373:E448)</f>
        <v>3577142.3752266592</v>
      </c>
      <c r="J448" s="133">
        <f t="shared" si="30"/>
        <v>76</v>
      </c>
      <c r="K448" s="65">
        <f>Y!AC521</f>
        <v>3824791</v>
      </c>
      <c r="L448" s="115">
        <v>96</v>
      </c>
      <c r="M448" s="65"/>
      <c r="N448" s="48">
        <f>Y!Z521</f>
        <v>3080.9443043511419</v>
      </c>
      <c r="O448" s="222"/>
    </row>
    <row r="449" spans="1:15" x14ac:dyDescent="0.2">
      <c r="A449" s="69">
        <f t="shared" si="28"/>
        <v>77</v>
      </c>
      <c r="B449" s="66">
        <f t="shared" si="29"/>
        <v>42188</v>
      </c>
      <c r="C449" s="67">
        <f>Y!AB522</f>
        <v>97494.000000000073</v>
      </c>
      <c r="D449" s="65">
        <f>Y!Y522</f>
        <v>72005.481868120143</v>
      </c>
      <c r="E449" s="65">
        <f>Y!Y522+Y!Z522</f>
        <v>75127.499138294574</v>
      </c>
      <c r="F449" s="68">
        <f>Y!AA522</f>
        <v>22366.500861705492</v>
      </c>
      <c r="G449" s="133">
        <f>SUM(F449:F$468)</f>
        <v>245444.62477319373</v>
      </c>
      <c r="H449" s="133">
        <f>SUM($E$373:E449)</f>
        <v>3735485.1239116355</v>
      </c>
      <c r="I449" s="133">
        <f>$F$9-SUM($E$373:E449)</f>
        <v>3502014.8760883645</v>
      </c>
      <c r="J449" s="133">
        <f t="shared" si="30"/>
        <v>77</v>
      </c>
      <c r="K449" s="65">
        <f>Y!AC522</f>
        <v>3752593</v>
      </c>
      <c r="L449" s="115">
        <v>96</v>
      </c>
      <c r="M449" s="65"/>
      <c r="N449" s="48">
        <f>Y!Z522</f>
        <v>3122.0172701744377</v>
      </c>
      <c r="O449" s="222"/>
    </row>
    <row r="450" spans="1:15" x14ac:dyDescent="0.2">
      <c r="A450" s="69">
        <f t="shared" si="28"/>
        <v>78</v>
      </c>
      <c r="B450" s="66">
        <f t="shared" si="29"/>
        <v>42219</v>
      </c>
      <c r="C450" s="67">
        <f>Y!AB523</f>
        <v>97493.999999999913</v>
      </c>
      <c r="D450" s="65">
        <f>Y!Y523</f>
        <v>72964.457887369674</v>
      </c>
      <c r="E450" s="65">
        <f>Y!Y523+Y!Z523</f>
        <v>76128.095679036982</v>
      </c>
      <c r="F450" s="68">
        <f>Y!AA523</f>
        <v>21365.904320962916</v>
      </c>
      <c r="G450" s="133">
        <f>SUM(F450:F$468)</f>
        <v>223078.12391148822</v>
      </c>
      <c r="H450" s="133">
        <f>SUM($E$373:E450)</f>
        <v>3811613.2195906723</v>
      </c>
      <c r="I450" s="133">
        <f>$F$9-SUM($E$373:E450)</f>
        <v>3425886.7804093277</v>
      </c>
      <c r="J450" s="133">
        <f t="shared" si="30"/>
        <v>78</v>
      </c>
      <c r="K450" s="65">
        <f>Y!AC523</f>
        <v>3679746</v>
      </c>
      <c r="L450" s="115">
        <v>96</v>
      </c>
      <c r="M450" s="65"/>
      <c r="N450" s="48">
        <f>Y!Z523</f>
        <v>3163.6377916673155</v>
      </c>
      <c r="O450" s="222"/>
    </row>
    <row r="451" spans="1:15" x14ac:dyDescent="0.2">
      <c r="A451" s="69">
        <f t="shared" si="28"/>
        <v>79</v>
      </c>
      <c r="B451" s="66">
        <f t="shared" si="29"/>
        <v>42250</v>
      </c>
      <c r="C451" s="67">
        <f>Y!AB524</f>
        <v>97493.999999999884</v>
      </c>
      <c r="D451" s="65">
        <f>Y!Y524</f>
        <v>73936.205642626621</v>
      </c>
      <c r="E451" s="65">
        <f>Y!Y524+Y!Z524</f>
        <v>77142.018811080503</v>
      </c>
      <c r="F451" s="68">
        <f>Y!AA524</f>
        <v>20351.981188919384</v>
      </c>
      <c r="G451" s="133">
        <f>SUM(F451:F$468)</f>
        <v>201712.21959052532</v>
      </c>
      <c r="H451" s="133">
        <f>SUM($E$373:E451)</f>
        <v>3888755.2384017529</v>
      </c>
      <c r="I451" s="133">
        <f>$F$9-SUM($E$373:E451)</f>
        <v>3348744.7615982471</v>
      </c>
      <c r="J451" s="133">
        <f t="shared" si="30"/>
        <v>79</v>
      </c>
      <c r="K451" s="65">
        <f>Y!AC524</f>
        <v>3606243</v>
      </c>
      <c r="L451" s="115">
        <v>96</v>
      </c>
      <c r="M451" s="65"/>
      <c r="N451" s="48">
        <f>Y!Z524</f>
        <v>3205.8131684538857</v>
      </c>
      <c r="O451" s="222"/>
    </row>
    <row r="452" spans="1:15" x14ac:dyDescent="0.2">
      <c r="A452" s="69">
        <f t="shared" si="28"/>
        <v>80</v>
      </c>
      <c r="B452" s="66">
        <f t="shared" si="29"/>
        <v>42280</v>
      </c>
      <c r="C452" s="67">
        <f>Y!AB525</f>
        <v>97493.999999999898</v>
      </c>
      <c r="D452" s="65">
        <f>Y!Y525</f>
        <v>74920.895229114685</v>
      </c>
      <c r="E452" s="65">
        <f>Y!Y525+Y!Z525</f>
        <v>78169.446026586345</v>
      </c>
      <c r="F452" s="68">
        <f>Y!AA525</f>
        <v>19324.553973413553</v>
      </c>
      <c r="G452" s="133">
        <f>SUM(F452:F$468)</f>
        <v>181360.23840160589</v>
      </c>
      <c r="H452" s="133">
        <f>SUM($E$373:E452)</f>
        <v>3966924.6844283394</v>
      </c>
      <c r="I452" s="133">
        <f>$F$9-SUM($E$373:E452)</f>
        <v>3270575.3155716606</v>
      </c>
      <c r="J452" s="133">
        <f t="shared" si="30"/>
        <v>80</v>
      </c>
      <c r="K452" s="65">
        <f>Y!AC525</f>
        <v>3532079</v>
      </c>
      <c r="L452" s="115">
        <v>96</v>
      </c>
      <c r="M452" s="65"/>
      <c r="N452" s="48">
        <f>Y!Z525</f>
        <v>3248.5507974716566</v>
      </c>
      <c r="O452" s="222"/>
    </row>
    <row r="453" spans="1:15" x14ac:dyDescent="0.2">
      <c r="A453" s="69">
        <f t="shared" si="28"/>
        <v>81</v>
      </c>
      <c r="B453" s="66">
        <f t="shared" si="29"/>
        <v>42311</v>
      </c>
      <c r="C453" s="67">
        <f>Y!AB526</f>
        <v>97494.000000000102</v>
      </c>
      <c r="D453" s="65">
        <f>Y!Y526</f>
        <v>75918.69900740264</v>
      </c>
      <c r="E453" s="65">
        <f>Y!Y526+Y!Z526</f>
        <v>79210.557181671524</v>
      </c>
      <c r="F453" s="68">
        <f>Y!AA526</f>
        <v>18283.442818328585</v>
      </c>
      <c r="G453" s="133">
        <f>SUM(F453:F$468)</f>
        <v>162035.68442819235</v>
      </c>
      <c r="H453" s="133">
        <f>SUM($E$373:E453)</f>
        <v>4046135.2416100111</v>
      </c>
      <c r="I453" s="133">
        <f>$F$9-SUM($E$373:E453)</f>
        <v>3191364.7583899889</v>
      </c>
      <c r="J453" s="133">
        <f t="shared" si="30"/>
        <v>81</v>
      </c>
      <c r="K453" s="65">
        <f>Y!AC526</f>
        <v>3457247</v>
      </c>
      <c r="L453" s="115">
        <v>96</v>
      </c>
      <c r="M453" s="65"/>
      <c r="N453" s="48">
        <f>Y!Z526</f>
        <v>3291.8581742688802</v>
      </c>
      <c r="O453" s="222"/>
    </row>
    <row r="454" spans="1:15" x14ac:dyDescent="0.2">
      <c r="A454" s="69">
        <f t="shared" si="28"/>
        <v>82</v>
      </c>
      <c r="B454" s="66">
        <f t="shared" si="29"/>
        <v>42341</v>
      </c>
      <c r="C454" s="67">
        <f>Y!AB527</f>
        <v>97493.999999999985</v>
      </c>
      <c r="D454" s="65">
        <f>Y!Y527</f>
        <v>76929.791633573361</v>
      </c>
      <c r="E454" s="65">
        <f>Y!Y527+Y!Z527</f>
        <v>80265.534527892494</v>
      </c>
      <c r="F454" s="68">
        <f>Y!AA527</f>
        <v>17228.465472107484</v>
      </c>
      <c r="G454" s="133">
        <f>SUM(F454:F$468)</f>
        <v>143752.24160986376</v>
      </c>
      <c r="H454" s="133">
        <f>SUM($E$373:E454)</f>
        <v>4126400.7761379038</v>
      </c>
      <c r="I454" s="133">
        <f>$F$9-SUM($E$373:E454)</f>
        <v>3111099.2238620962</v>
      </c>
      <c r="J454" s="133">
        <f t="shared" si="30"/>
        <v>82</v>
      </c>
      <c r="K454" s="65">
        <f>Y!AC527</f>
        <v>3381742</v>
      </c>
      <c r="L454" s="115">
        <v>96</v>
      </c>
      <c r="M454" s="65"/>
      <c r="N454" s="48">
        <f>Y!Z527</f>
        <v>3335.7428943191371</v>
      </c>
      <c r="O454" s="222"/>
    </row>
    <row r="455" spans="1:15" x14ac:dyDescent="0.2">
      <c r="A455" s="69">
        <f t="shared" si="28"/>
        <v>83</v>
      </c>
      <c r="B455" s="66">
        <f t="shared" si="29"/>
        <v>42372</v>
      </c>
      <c r="C455" s="67">
        <f>Y!AB528</f>
        <v>97494.000000000058</v>
      </c>
      <c r="D455" s="65">
        <f>Y!Y528</f>
        <v>77954.350089797517</v>
      </c>
      <c r="E455" s="65">
        <f>Y!Y528+Y!Z528</f>
        <v>81334.562744151001</v>
      </c>
      <c r="F455" s="68">
        <f>Y!AA528</f>
        <v>16159.437255849052</v>
      </c>
      <c r="G455" s="133">
        <f>SUM(F455:F$468)</f>
        <v>126523.77613775631</v>
      </c>
      <c r="H455" s="133">
        <f>SUM($E$373:E455)</f>
        <v>4207735.3388820551</v>
      </c>
      <c r="I455" s="133">
        <f>$F$9-SUM($E$373:E455)</f>
        <v>3029764.6611179449</v>
      </c>
      <c r="J455" s="133">
        <f t="shared" si="30"/>
        <v>83</v>
      </c>
      <c r="K455" s="65">
        <f>Y!AC528</f>
        <v>3305558</v>
      </c>
      <c r="L455" s="115">
        <v>96</v>
      </c>
      <c r="M455" s="65"/>
      <c r="N455" s="48">
        <f>Y!Z528</f>
        <v>3380.2126543534796</v>
      </c>
      <c r="O455" s="222"/>
    </row>
    <row r="456" spans="1:15" x14ac:dyDescent="0.2">
      <c r="A456" s="69">
        <f t="shared" si="28"/>
        <v>84</v>
      </c>
      <c r="B456" s="66">
        <f t="shared" si="29"/>
        <v>42403</v>
      </c>
      <c r="C456" s="67">
        <f>Y!AB529</f>
        <v>97494.000000000029</v>
      </c>
      <c r="D456" s="65">
        <f>Y!Y529</f>
        <v>78992.553715310758</v>
      </c>
      <c r="E456" s="65">
        <f>Y!Y529+Y!Z529</f>
        <v>82417.82896902108</v>
      </c>
      <c r="F456" s="68">
        <f>Y!AA529</f>
        <v>15076.171030978952</v>
      </c>
      <c r="G456" s="133">
        <f>SUM(F456:F$468)</f>
        <v>110364.33888190726</v>
      </c>
      <c r="H456" s="133">
        <f>SUM($E$373:E456)</f>
        <v>4290153.1678510765</v>
      </c>
      <c r="I456" s="133">
        <f>$F$9-SUM($E$373:E456)</f>
        <v>2947346.8321489235</v>
      </c>
      <c r="J456" s="133">
        <f t="shared" si="30"/>
        <v>84</v>
      </c>
      <c r="K456" s="65">
        <f>Y!AC529</f>
        <v>3253757</v>
      </c>
      <c r="L456" s="115">
        <v>96</v>
      </c>
      <c r="M456" s="65"/>
      <c r="N456" s="48">
        <f>Y!Z529</f>
        <v>3425.2752537103261</v>
      </c>
      <c r="O456" s="222"/>
    </row>
    <row r="457" spans="1:15" x14ac:dyDescent="0.2">
      <c r="A457" s="69">
        <f t="shared" si="28"/>
        <v>85</v>
      </c>
      <c r="B457" s="66">
        <f t="shared" si="29"/>
        <v>42432</v>
      </c>
      <c r="C457" s="67">
        <f>Y!AB530</f>
        <v>97494.000000000029</v>
      </c>
      <c r="D457" s="65">
        <f>Y!Y530</f>
        <v>80044.584237806499</v>
      </c>
      <c r="E457" s="65">
        <f>Y!Y530+Y!Z530</f>
        <v>83181.307362059801</v>
      </c>
      <c r="F457" s="68">
        <f>Y!AA530</f>
        <v>14312.692637940225</v>
      </c>
      <c r="G457" s="133">
        <f>SUM(F457:F$468)</f>
        <v>95288.167850928294</v>
      </c>
      <c r="H457" s="133">
        <f>SUM($E$373:E457)</f>
        <v>4373334.4752131365</v>
      </c>
      <c r="I457" s="133">
        <f>$F$9-SUM($E$373:E457)</f>
        <v>2864165.5247868635</v>
      </c>
      <c r="J457" s="133">
        <f t="shared" si="30"/>
        <v>85</v>
      </c>
      <c r="K457" s="65">
        <f>Y!AC530</f>
        <v>3176529</v>
      </c>
      <c r="L457" s="115">
        <v>96</v>
      </c>
      <c r="M457" s="65"/>
      <c r="N457" s="48">
        <f>Y!Z530</f>
        <v>3136.7231242533089</v>
      </c>
      <c r="O457" s="222"/>
    </row>
    <row r="458" spans="1:15" x14ac:dyDescent="0.2">
      <c r="A458" s="69">
        <f t="shared" si="28"/>
        <v>86</v>
      </c>
      <c r="B458" s="66">
        <f t="shared" si="29"/>
        <v>42463</v>
      </c>
      <c r="C458" s="67">
        <f>Y!AB531</f>
        <v>97493.999999999971</v>
      </c>
      <c r="D458" s="65">
        <f>Y!Y531</f>
        <v>81110.62580524513</v>
      </c>
      <c r="E458" s="65">
        <f>Y!Y531+Y!Z531</f>
        <v>84289.165499015013</v>
      </c>
      <c r="F458" s="68">
        <f>Y!AA531</f>
        <v>13204.834500984965</v>
      </c>
      <c r="G458" s="133">
        <f>SUM(F458:F$468)</f>
        <v>80975.475212988065</v>
      </c>
      <c r="H458" s="133">
        <f>SUM($E$373:E458)</f>
        <v>4457623.6407121513</v>
      </c>
      <c r="I458" s="133">
        <f>$F$9-SUM($E$373:E458)</f>
        <v>2779876.3592878487</v>
      </c>
      <c r="J458" s="133">
        <f t="shared" si="30"/>
        <v>86</v>
      </c>
      <c r="K458" s="65">
        <f>Y!AC531</f>
        <v>3098607</v>
      </c>
      <c r="L458" s="115">
        <v>96</v>
      </c>
      <c r="M458" s="65"/>
      <c r="N458" s="48">
        <f>Y!Z531</f>
        <v>3178.5396937698824</v>
      </c>
      <c r="O458" s="222"/>
    </row>
    <row r="459" spans="1:15" x14ac:dyDescent="0.2">
      <c r="A459" s="69">
        <f t="shared" si="28"/>
        <v>87</v>
      </c>
      <c r="B459" s="66">
        <f t="shared" si="29"/>
        <v>42493</v>
      </c>
      <c r="C459" s="67">
        <f>Y!AB532</f>
        <v>97493.999999999985</v>
      </c>
      <c r="D459" s="65">
        <f>Y!Y532</f>
        <v>82190.865018087672</v>
      </c>
      <c r="E459" s="65">
        <f>Y!Y532+Y!Z532</f>
        <v>85411.778750241123</v>
      </c>
      <c r="F459" s="68">
        <f>Y!AA532</f>
        <v>12082.221249758866</v>
      </c>
      <c r="G459" s="133">
        <f>SUM(F459:F$468)</f>
        <v>67770.640712003093</v>
      </c>
      <c r="H459" s="133">
        <f>SUM($E$373:E459)</f>
        <v>4543035.4194623921</v>
      </c>
      <c r="I459" s="133">
        <f>$F$9-SUM($E$373:E459)</f>
        <v>2694464.5805376079</v>
      </c>
      <c r="J459" s="133">
        <f t="shared" si="30"/>
        <v>87</v>
      </c>
      <c r="K459" s="65">
        <f>Y!AC532</f>
        <v>3019985</v>
      </c>
      <c r="L459" s="115">
        <v>96</v>
      </c>
      <c r="M459" s="65"/>
      <c r="N459" s="48">
        <f>Y!Z532</f>
        <v>3220.9137321534472</v>
      </c>
      <c r="O459" s="222"/>
    </row>
    <row r="460" spans="1:15" x14ac:dyDescent="0.2">
      <c r="A460" s="69">
        <f t="shared" si="28"/>
        <v>88</v>
      </c>
      <c r="B460" s="66">
        <f t="shared" si="29"/>
        <v>42524</v>
      </c>
      <c r="C460" s="67">
        <f>Y!AB533</f>
        <v>97493.999999999971</v>
      </c>
      <c r="D460" s="65">
        <f>Y!Y533</f>
        <v>83285.490961958072</v>
      </c>
      <c r="E460" s="65">
        <f>Y!Y533+Y!Z533</f>
        <v>86549.343633141892</v>
      </c>
      <c r="F460" s="68">
        <f>Y!AA533</f>
        <v>10944.656366858077</v>
      </c>
      <c r="G460" s="133">
        <f>SUM(F460:F$468)</f>
        <v>55688.419462244237</v>
      </c>
      <c r="H460" s="133">
        <f>SUM($E$373:E460)</f>
        <v>4629584.7630955344</v>
      </c>
      <c r="I460" s="133">
        <f>$F$9-SUM($E$373:E460)</f>
        <v>2607915.2369044656</v>
      </c>
      <c r="J460" s="133">
        <f t="shared" si="30"/>
        <v>88</v>
      </c>
      <c r="K460" s="65">
        <f>Y!AC533</f>
        <v>2940657</v>
      </c>
      <c r="L460" s="115">
        <v>96</v>
      </c>
      <c r="M460" s="65"/>
      <c r="N460" s="48">
        <f>Y!Z533</f>
        <v>3263.852671183824</v>
      </c>
      <c r="O460" s="222"/>
    </row>
    <row r="461" spans="1:15" x14ac:dyDescent="0.2">
      <c r="A461" s="69">
        <f t="shared" si="28"/>
        <v>89</v>
      </c>
      <c r="B461" s="66">
        <f t="shared" si="29"/>
        <v>42554</v>
      </c>
      <c r="C461" s="67">
        <f>Y!AB534</f>
        <v>97493.999999999971</v>
      </c>
      <c r="D461" s="65">
        <f>Y!Y534</f>
        <v>84394.69524074113</v>
      </c>
      <c r="E461" s="65">
        <f>Y!Y534+Y!Z534</f>
        <v>87702.059282457194</v>
      </c>
      <c r="F461" s="68">
        <f>Y!AA534</f>
        <v>9791.9407175427787</v>
      </c>
      <c r="G461" s="133">
        <f>SUM(F461:F$468)</f>
        <v>44743.763095386152</v>
      </c>
      <c r="H461" s="133">
        <f>SUM($E$373:E461)</f>
        <v>4717286.8223779919</v>
      </c>
      <c r="I461" s="133">
        <f>$F$9-SUM($E$373:E461)</f>
        <v>2520213.1776220081</v>
      </c>
      <c r="J461" s="133">
        <f t="shared" si="30"/>
        <v>89</v>
      </c>
      <c r="K461" s="65">
        <f>Y!AC534</f>
        <v>2860615</v>
      </c>
      <c r="L461" s="115">
        <v>96</v>
      </c>
      <c r="M461" s="65"/>
      <c r="N461" s="48">
        <f>Y!Z534</f>
        <v>3307.3640417160605</v>
      </c>
      <c r="O461" s="222"/>
    </row>
    <row r="462" spans="1:15" x14ac:dyDescent="0.2">
      <c r="A462" s="69">
        <f t="shared" si="28"/>
        <v>90</v>
      </c>
      <c r="B462" s="66">
        <f t="shared" si="29"/>
        <v>42585</v>
      </c>
      <c r="C462" s="67">
        <f>Y!AB535</f>
        <v>97493.999999999971</v>
      </c>
      <c r="D462" s="65">
        <f>Y!Y535</f>
        <v>85518.672010120819</v>
      </c>
      <c r="E462" s="65">
        <f>Y!Y535+Y!Z535</f>
        <v>88870.127485122037</v>
      </c>
      <c r="F462" s="68">
        <f>Y!AA535</f>
        <v>8623.8725148779322</v>
      </c>
      <c r="G462" s="133">
        <f>SUM(F462:F$468)</f>
        <v>34951.822377843375</v>
      </c>
      <c r="H462" s="133">
        <f>SUM($E$373:E462)</f>
        <v>4806156.9498631135</v>
      </c>
      <c r="I462" s="133">
        <f>$F$9-SUM($E$373:E462)</f>
        <v>2431343.0501368865</v>
      </c>
      <c r="J462" s="133">
        <f t="shared" si="30"/>
        <v>90</v>
      </c>
      <c r="K462" s="65">
        <f>Y!AC535</f>
        <v>2779854</v>
      </c>
      <c r="L462" s="115">
        <v>96</v>
      </c>
      <c r="M462" s="65"/>
      <c r="N462" s="48">
        <f>Y!Z535</f>
        <v>3351.4554750012212</v>
      </c>
      <c r="O462" s="222"/>
    </row>
    <row r="463" spans="1:15" x14ac:dyDescent="0.2">
      <c r="A463" s="69">
        <f t="shared" si="28"/>
        <v>91</v>
      </c>
      <c r="B463" s="66">
        <f t="shared" si="29"/>
        <v>42616</v>
      </c>
      <c r="C463" s="67">
        <f>Y!AB536</f>
        <v>97493.999999999985</v>
      </c>
      <c r="D463" s="65">
        <f>Y!Y536</f>
        <v>86657.618011565413</v>
      </c>
      <c r="E463" s="65">
        <f>Y!Y536+Y!Z536</f>
        <v>90053.752715590221</v>
      </c>
      <c r="F463" s="68">
        <f>Y!AA536</f>
        <v>7440.2472844097611</v>
      </c>
      <c r="G463" s="133">
        <f>SUM(F463:F$468)</f>
        <v>26327.949862965441</v>
      </c>
      <c r="H463" s="133">
        <f>SUM($E$373:E463)</f>
        <v>4896210.7025787039</v>
      </c>
      <c r="I463" s="133">
        <f>$F$9-SUM($E$373:E463)</f>
        <v>2341289.2974212961</v>
      </c>
      <c r="J463" s="133">
        <f t="shared" si="30"/>
        <v>91</v>
      </c>
      <c r="K463" s="65">
        <f>Y!AC536</f>
        <v>2698368</v>
      </c>
      <c r="L463" s="115">
        <v>96</v>
      </c>
      <c r="M463" s="65"/>
      <c r="N463" s="48">
        <f>Y!Z536</f>
        <v>3396.1347040248111</v>
      </c>
      <c r="O463" s="222"/>
    </row>
    <row r="464" spans="1:15" x14ac:dyDescent="0.2">
      <c r="A464" s="69">
        <f t="shared" si="28"/>
        <v>92</v>
      </c>
      <c r="B464" s="66">
        <f t="shared" si="29"/>
        <v>42646</v>
      </c>
      <c r="C464" s="67">
        <f>Y!AB537</f>
        <v>97494</v>
      </c>
      <c r="D464" s="65">
        <f>Y!Y537</f>
        <v>87811.732606765232</v>
      </c>
      <c r="E464" s="65">
        <f>Y!Y537+Y!Z537</f>
        <v>91253.142171628235</v>
      </c>
      <c r="F464" s="68">
        <f>Y!AA537</f>
        <v>6240.8578283717734</v>
      </c>
      <c r="G464" s="133">
        <f>SUM(F464:F$468)</f>
        <v>18887.702578555676</v>
      </c>
      <c r="H464" s="133">
        <f>SUM($E$373:E464)</f>
        <v>4987463.8447503317</v>
      </c>
      <c r="I464" s="133">
        <f>$F$9-SUM($E$373:E464)</f>
        <v>2250036.1552496683</v>
      </c>
      <c r="J464" s="133">
        <f t="shared" si="30"/>
        <v>92</v>
      </c>
      <c r="K464" s="65">
        <f>Y!AC537</f>
        <v>2616148</v>
      </c>
      <c r="L464" s="115">
        <v>96</v>
      </c>
      <c r="M464" s="65"/>
      <c r="N464" s="48">
        <f>Y!Z537</f>
        <v>3441.4095648630027</v>
      </c>
      <c r="O464" s="222"/>
    </row>
    <row r="465" spans="1:15" x14ac:dyDescent="0.2">
      <c r="A465" s="69">
        <f t="shared" si="28"/>
        <v>93</v>
      </c>
      <c r="B465" s="66">
        <f t="shared" si="29"/>
        <v>42677</v>
      </c>
      <c r="C465" s="67">
        <f>Y!AB538</f>
        <v>97494</v>
      </c>
      <c r="D465" s="65">
        <f>Y!Y538</f>
        <v>88981.21781252895</v>
      </c>
      <c r="E465" s="65">
        <f>Y!Y538+Y!Z538</f>
        <v>92468.50581058595</v>
      </c>
      <c r="F465" s="68">
        <f>Y!AA538</f>
        <v>5025.494189414062</v>
      </c>
      <c r="G465" s="133">
        <f>SUM(F465:F$468)</f>
        <v>12646.844750183905</v>
      </c>
      <c r="H465" s="133">
        <f>SUM($E$373:E465)</f>
        <v>5079932.3505609175</v>
      </c>
      <c r="I465" s="133">
        <f>$F$9-SUM($E$373:E465)</f>
        <v>2157567.6494390825</v>
      </c>
      <c r="J465" s="133">
        <f t="shared" si="30"/>
        <v>93</v>
      </c>
      <c r="K465" s="65">
        <f>Y!AC538</f>
        <v>2533190</v>
      </c>
      <c r="L465" s="115">
        <v>96</v>
      </c>
      <c r="M465" s="65"/>
      <c r="N465" s="48">
        <f>Y!Z538</f>
        <v>3487.2879980569924</v>
      </c>
      <c r="O465" s="222"/>
    </row>
    <row r="466" spans="1:15" x14ac:dyDescent="0.2">
      <c r="A466" s="69">
        <f t="shared" si="28"/>
        <v>94</v>
      </c>
      <c r="B466" s="66">
        <f t="shared" si="29"/>
        <v>42707</v>
      </c>
      <c r="C466" s="67">
        <f>Y!AB539</f>
        <v>97494.000000000029</v>
      </c>
      <c r="D466" s="65">
        <f>Y!Y539</f>
        <v>90166.278336144867</v>
      </c>
      <c r="E466" s="65">
        <f>Y!Y539+Y!Z539</f>
        <v>93700.056386150507</v>
      </c>
      <c r="F466" s="68">
        <f>Y!AA539</f>
        <v>3793.9436138495189</v>
      </c>
      <c r="G466" s="133">
        <f>SUM(F466:F$468)</f>
        <v>7621.3505607698444</v>
      </c>
      <c r="H466" s="133">
        <f>SUM($E$373:E466)</f>
        <v>5173632.4069470679</v>
      </c>
      <c r="I466" s="133">
        <f>$F$9-SUM($E$373:E466)</f>
        <v>2063867.5930529321</v>
      </c>
      <c r="J466" s="133">
        <f t="shared" si="30"/>
        <v>94</v>
      </c>
      <c r="K466" s="65">
        <f>Y!AC539</f>
        <v>2449486</v>
      </c>
      <c r="L466" s="115">
        <v>96</v>
      </c>
      <c r="M466" s="65"/>
      <c r="N466" s="48">
        <f>Y!Z539</f>
        <v>3533.7780500056433</v>
      </c>
      <c r="O466" s="222"/>
    </row>
    <row r="467" spans="1:15" x14ac:dyDescent="0.2">
      <c r="A467" s="69">
        <f t="shared" si="28"/>
        <v>95</v>
      </c>
      <c r="B467" s="66">
        <f t="shared" si="29"/>
        <v>42738</v>
      </c>
      <c r="C467" s="67">
        <f>Y!AB540</f>
        <v>97494.000000000015</v>
      </c>
      <c r="D467" s="65">
        <f>Y!Y540</f>
        <v>91367.121611212759</v>
      </c>
      <c r="E467" s="65">
        <f>Y!Y540+Y!Z540</f>
        <v>94948.009485589457</v>
      </c>
      <c r="F467" s="68">
        <f>Y!AA540</f>
        <v>2545.9905144105533</v>
      </c>
      <c r="G467" s="133">
        <f>SUM(F467:F$468)</f>
        <v>3827.406946920325</v>
      </c>
      <c r="H467" s="133">
        <f>SUM($E$373:E467)</f>
        <v>5268580.4164326573</v>
      </c>
      <c r="I467" s="133">
        <f>$F$9-SUM($E$373:E467)</f>
        <v>1968919.5835673427</v>
      </c>
      <c r="J467" s="133">
        <f t="shared" si="30"/>
        <v>95</v>
      </c>
      <c r="K467" s="65">
        <f>Y!AC540</f>
        <v>2365029</v>
      </c>
      <c r="L467" s="115">
        <v>96</v>
      </c>
      <c r="M467" s="65"/>
      <c r="N467" s="48">
        <f>Y!Z540</f>
        <v>3580.8878743767009</v>
      </c>
      <c r="O467" s="222"/>
    </row>
    <row r="468" spans="1:15" x14ac:dyDescent="0.2">
      <c r="A468" s="69">
        <f t="shared" si="28"/>
        <v>96</v>
      </c>
      <c r="B468" s="66">
        <f t="shared" si="29"/>
        <v>42769</v>
      </c>
      <c r="C468" s="67">
        <f>Y!AB541</f>
        <v>97494</v>
      </c>
      <c r="D468" s="65">
        <f>Y!Y541</f>
        <v>92583.957833953391</v>
      </c>
      <c r="E468" s="65">
        <f>Y!Y541+Y!Z541</f>
        <v>96212.583567490219</v>
      </c>
      <c r="F468" s="68">
        <f>Y!AA541</f>
        <v>1281.4164325097718</v>
      </c>
      <c r="G468" s="133">
        <f>SUM(F468:F$468)</f>
        <v>1281.4164325097718</v>
      </c>
      <c r="H468" s="133">
        <f>SUM($E$373:E468)</f>
        <v>5364793.0000001471</v>
      </c>
      <c r="I468" s="133">
        <f>$F$9-SUM($E$373:E468)</f>
        <v>1872706.9999998529</v>
      </c>
      <c r="J468" s="133">
        <f t="shared" si="30"/>
        <v>96</v>
      </c>
      <c r="K468" s="65">
        <f>Y!AC541</f>
        <v>2171249.9999998976</v>
      </c>
      <c r="L468" s="115">
        <v>96</v>
      </c>
      <c r="M468" s="65"/>
      <c r="N468" s="48">
        <f>Y!Z541</f>
        <v>3628.6257335368332</v>
      </c>
      <c r="O468" s="222"/>
    </row>
    <row r="469" spans="1:15" x14ac:dyDescent="0.2">
      <c r="A469" s="220" t="s">
        <v>5</v>
      </c>
      <c r="B469" s="221"/>
      <c r="C469" s="67">
        <f>SUM(C373:C468)</f>
        <v>9359424</v>
      </c>
      <c r="D469" s="65">
        <f>SUM(D373:D468)</f>
        <v>5066250.0000000922</v>
      </c>
      <c r="E469" s="65">
        <f>SUM(E373:E468)</f>
        <v>5364793.0000001471</v>
      </c>
      <c r="F469" s="68">
        <f>SUM(F373:F468)</f>
        <v>3994630.9999998515</v>
      </c>
      <c r="G469" s="136"/>
      <c r="H469" s="136"/>
      <c r="I469" s="136"/>
      <c r="J469" s="133"/>
      <c r="K469" s="65"/>
      <c r="L469" s="115"/>
      <c r="M469" s="65"/>
      <c r="N469" s="48">
        <f>SUM(N373:N468)</f>
        <v>298543.00000005425</v>
      </c>
      <c r="O469" s="222"/>
    </row>
    <row r="470" spans="1:15" x14ac:dyDescent="0.2">
      <c r="A470" s="92"/>
      <c r="B470" s="92"/>
      <c r="C470" s="92"/>
      <c r="D470" s="92"/>
      <c r="E470" s="92"/>
      <c r="F470" s="92"/>
      <c r="G470" s="135"/>
      <c r="H470" s="135"/>
      <c r="I470" s="135"/>
      <c r="J470" s="133"/>
      <c r="K470" s="69"/>
      <c r="L470" s="92"/>
      <c r="M470" s="92"/>
    </row>
    <row r="471" spans="1:15" x14ac:dyDescent="0.2">
      <c r="A471" s="17" t="s">
        <v>69</v>
      </c>
      <c r="B471" s="19" t="s">
        <v>96</v>
      </c>
      <c r="C471" s="17" t="s">
        <v>43</v>
      </c>
      <c r="D471" s="74" t="s">
        <v>281</v>
      </c>
      <c r="E471" s="74" t="s">
        <v>163</v>
      </c>
      <c r="F471" s="113" t="s">
        <v>2</v>
      </c>
      <c r="G471" s="132" t="s">
        <v>216</v>
      </c>
      <c r="H471" s="132" t="s">
        <v>267</v>
      </c>
      <c r="I471" s="132" t="s">
        <v>217</v>
      </c>
      <c r="J471" s="133"/>
      <c r="K471" s="19" t="s">
        <v>97</v>
      </c>
      <c r="L471" s="114" t="s">
        <v>91</v>
      </c>
      <c r="M471" s="19" t="s">
        <v>92</v>
      </c>
      <c r="N471" s="122" t="s">
        <v>61</v>
      </c>
    </row>
    <row r="472" spans="1:15" x14ac:dyDescent="0.2">
      <c r="A472" s="69">
        <v>1</v>
      </c>
      <c r="B472" s="66">
        <f>DATE(YEAR($F$11),MONTH($F$11)+1,DAY($F$11))</f>
        <v>39875</v>
      </c>
      <c r="C472" s="67">
        <f>Y!AB556</f>
        <v>92330.000000000102</v>
      </c>
      <c r="D472" s="65">
        <f>Y!Y556</f>
        <v>21254.682572214864</v>
      </c>
      <c r="E472" s="65">
        <f>Y!Y556+Y!Z556</f>
        <v>24144.484701755544</v>
      </c>
      <c r="F472" s="68">
        <f>Y!AA556</f>
        <v>68185.515298244558</v>
      </c>
      <c r="G472" s="133">
        <f>SUM(F472:$F$579)</f>
        <v>4584286.9999997644</v>
      </c>
      <c r="H472" s="133">
        <f>SUM($E$472:E472)</f>
        <v>24144.484701755544</v>
      </c>
      <c r="I472" s="133">
        <f>$F$9-SUM($E$472:E472)</f>
        <v>7213355.5152982445</v>
      </c>
      <c r="J472" s="133">
        <f t="shared" si="30"/>
        <v>1</v>
      </c>
      <c r="K472" s="65">
        <f>Y!AC556</f>
        <v>7619321</v>
      </c>
      <c r="L472" s="115">
        <v>108</v>
      </c>
      <c r="M472" s="65"/>
      <c r="N472" s="48">
        <f>Y!Z556</f>
        <v>2889.8021295406797</v>
      </c>
    </row>
    <row r="473" spans="1:15" x14ac:dyDescent="0.2">
      <c r="A473" s="69">
        <f>A472+1</f>
        <v>2</v>
      </c>
      <c r="B473" s="66">
        <f>DATE(YEAR(B472),MONTH(B472)+1,DAY(B472))</f>
        <v>39906</v>
      </c>
      <c r="C473" s="67">
        <f>Y!AB557</f>
        <v>92329.999999999854</v>
      </c>
      <c r="D473" s="65">
        <f>Y!Y557</f>
        <v>21537.811169282533</v>
      </c>
      <c r="E473" s="65">
        <f>Y!Y557+Y!Z557</f>
        <v>24466.156371425386</v>
      </c>
      <c r="F473" s="68">
        <f>Y!AA557</f>
        <v>67863.843628574468</v>
      </c>
      <c r="G473" s="133">
        <f>SUM(F473:$F$579)</f>
        <v>4516101.4847015189</v>
      </c>
      <c r="H473" s="133">
        <f>SUM($E$472:E473)</f>
        <v>48610.64107318093</v>
      </c>
      <c r="I473" s="133">
        <f>$F$9-SUM($E$472:E473)</f>
        <v>7188889.3589268187</v>
      </c>
      <c r="J473" s="133">
        <f t="shared" si="30"/>
        <v>2</v>
      </c>
      <c r="K473" s="65">
        <f>Y!AC557</f>
        <v>7586544</v>
      </c>
      <c r="L473" s="115">
        <v>108</v>
      </c>
      <c r="M473" s="65"/>
      <c r="N473" s="48">
        <f>Y!Z557</f>
        <v>2928.3452021428529</v>
      </c>
    </row>
    <row r="474" spans="1:15" x14ac:dyDescent="0.2">
      <c r="A474" s="69">
        <f t="shared" ref="A474:A537" si="31">A473+1</f>
        <v>3</v>
      </c>
      <c r="B474" s="66">
        <f t="shared" ref="B474:B537" si="32">DATE(YEAR(B473),MONTH(B473)+1,DAY(B473))</f>
        <v>39936</v>
      </c>
      <c r="C474" s="67">
        <f>Y!AB558</f>
        <v>92330.000000000146</v>
      </c>
      <c r="D474" s="65">
        <f>Y!Y558</f>
        <v>21824.711255395785</v>
      </c>
      <c r="E474" s="65">
        <f>Y!Y558+Y!Z558</f>
        <v>24792.11360286241</v>
      </c>
      <c r="F474" s="68">
        <f>Y!AA558</f>
        <v>67537.886397137729</v>
      </c>
      <c r="G474" s="133">
        <f>SUM(F474:$F$579)</f>
        <v>4448237.6410729438</v>
      </c>
      <c r="H474" s="133">
        <f>SUM($E$472:E474)</f>
        <v>73402.754676043347</v>
      </c>
      <c r="I474" s="133">
        <f>$F$9-SUM($E$472:E474)</f>
        <v>7164097.2453239569</v>
      </c>
      <c r="J474" s="133">
        <f t="shared" si="30"/>
        <v>3</v>
      </c>
      <c r="K474" s="65">
        <f>Y!AC558</f>
        <v>7553463</v>
      </c>
      <c r="L474" s="115">
        <v>108</v>
      </c>
      <c r="M474" s="65"/>
      <c r="N474" s="48">
        <f>Y!Z558</f>
        <v>2967.4023474666246</v>
      </c>
    </row>
    <row r="475" spans="1:15" x14ac:dyDescent="0.2">
      <c r="A475" s="69">
        <f t="shared" si="31"/>
        <v>4</v>
      </c>
      <c r="B475" s="66">
        <f t="shared" si="32"/>
        <v>39967</v>
      </c>
      <c r="C475" s="67">
        <f>Y!AB559</f>
        <v>92330</v>
      </c>
      <c r="D475" s="65">
        <f>Y!Y559</f>
        <v>22115.433069666848</v>
      </c>
      <c r="E475" s="65">
        <f>Y!Y559+Y!Z559</f>
        <v>25122.413491683663</v>
      </c>
      <c r="F475" s="68">
        <f>Y!AA559</f>
        <v>67207.586508316337</v>
      </c>
      <c r="G475" s="133">
        <f>SUM(F475:$F$579)</f>
        <v>4380699.7546758065</v>
      </c>
      <c r="H475" s="133">
        <f>SUM($E$472:E475)</f>
        <v>98525.16816772701</v>
      </c>
      <c r="I475" s="133">
        <f>$F$9-SUM($E$472:E475)</f>
        <v>7138974.8318322729</v>
      </c>
      <c r="J475" s="133">
        <f t="shared" si="30"/>
        <v>4</v>
      </c>
      <c r="K475" s="65">
        <f>Y!AC559</f>
        <v>7520076</v>
      </c>
      <c r="L475" s="115">
        <v>108</v>
      </c>
      <c r="M475" s="65"/>
      <c r="N475" s="48">
        <f>Y!Z559</f>
        <v>3006.9804220168153</v>
      </c>
    </row>
    <row r="476" spans="1:15" x14ac:dyDescent="0.2">
      <c r="A476" s="69">
        <f t="shared" si="31"/>
        <v>5</v>
      </c>
      <c r="B476" s="66">
        <f t="shared" si="32"/>
        <v>39997</v>
      </c>
      <c r="C476" s="67">
        <f>Y!AB560</f>
        <v>92330.000000000378</v>
      </c>
      <c r="D476" s="65">
        <f>Y!Y560</f>
        <v>22410.027520433068</v>
      </c>
      <c r="E476" s="65">
        <f>Y!Y560+Y!Z560</f>
        <v>25457.113894180744</v>
      </c>
      <c r="F476" s="68">
        <f>Y!AA560</f>
        <v>66872.886105819634</v>
      </c>
      <c r="G476" s="133">
        <f>SUM(F476:$F$579)</f>
        <v>4313492.1681674905</v>
      </c>
      <c r="H476" s="133">
        <f>SUM($E$472:E476)</f>
        <v>123982.28206190775</v>
      </c>
      <c r="I476" s="133">
        <f>$F$9-SUM($E$472:E476)</f>
        <v>7113517.7179380925</v>
      </c>
      <c r="J476" s="133">
        <f t="shared" si="30"/>
        <v>5</v>
      </c>
      <c r="K476" s="65">
        <f>Y!AC560</f>
        <v>7486379</v>
      </c>
      <c r="L476" s="115">
        <v>108</v>
      </c>
      <c r="M476" s="65"/>
      <c r="N476" s="48">
        <f>Y!Z560</f>
        <v>3047.0863737476757</v>
      </c>
    </row>
    <row r="477" spans="1:15" x14ac:dyDescent="0.2">
      <c r="A477" s="69">
        <f t="shared" si="31"/>
        <v>6</v>
      </c>
      <c r="B477" s="66">
        <f t="shared" si="32"/>
        <v>40028</v>
      </c>
      <c r="C477" s="67">
        <f>Y!AB561</f>
        <v>92330.000000000233</v>
      </c>
      <c r="D477" s="65">
        <f>Y!Y561</f>
        <v>22708.546194167808</v>
      </c>
      <c r="E477" s="65">
        <f>Y!Y561+Y!Z561</f>
        <v>25796.273437450422</v>
      </c>
      <c r="F477" s="68">
        <f>Y!AA561</f>
        <v>66533.726562549811</v>
      </c>
      <c r="G477" s="133">
        <f>SUM(F477:$F$579)</f>
        <v>4246619.2820616709</v>
      </c>
      <c r="H477" s="133">
        <f>SUM($E$472:E477)</f>
        <v>149778.55549935816</v>
      </c>
      <c r="I477" s="133">
        <f>$F$9-SUM($E$472:E477)</f>
        <v>7087721.4445006419</v>
      </c>
      <c r="J477" s="133">
        <f t="shared" si="30"/>
        <v>6</v>
      </c>
      <c r="K477" s="65">
        <f>Y!AC561</f>
        <v>7452370</v>
      </c>
      <c r="L477" s="115">
        <v>108</v>
      </c>
      <c r="M477" s="65"/>
      <c r="N477" s="48">
        <f>Y!Z561</f>
        <v>3087.7272432826139</v>
      </c>
    </row>
    <row r="478" spans="1:15" x14ac:dyDescent="0.2">
      <c r="A478" s="69">
        <f t="shared" si="31"/>
        <v>7</v>
      </c>
      <c r="B478" s="66">
        <f t="shared" si="32"/>
        <v>40059</v>
      </c>
      <c r="C478" s="67">
        <f>Y!AB562</f>
        <v>92330</v>
      </c>
      <c r="D478" s="65">
        <f>Y!Y562</f>
        <v>23011.041364517063</v>
      </c>
      <c r="E478" s="65">
        <f>Y!Y562+Y!Z562</f>
        <v>26139.951529667225</v>
      </c>
      <c r="F478" s="68">
        <f>Y!AA562</f>
        <v>66190.048470332767</v>
      </c>
      <c r="G478" s="133">
        <f>SUM(F478:$F$579)</f>
        <v>4180085.5554991206</v>
      </c>
      <c r="H478" s="133">
        <f>SUM($E$472:E478)</f>
        <v>175918.50702902538</v>
      </c>
      <c r="I478" s="133">
        <f>$F$9-SUM($E$472:E478)</f>
        <v>7061581.4929709742</v>
      </c>
      <c r="J478" s="133">
        <f t="shared" si="30"/>
        <v>7</v>
      </c>
      <c r="K478" s="65">
        <f>Y!AC562</f>
        <v>7418045</v>
      </c>
      <c r="L478" s="115">
        <v>108</v>
      </c>
      <c r="M478" s="65"/>
      <c r="N478" s="48">
        <f>Y!Z562</f>
        <v>3128.9101651501624</v>
      </c>
    </row>
    <row r="479" spans="1:15" x14ac:dyDescent="0.2">
      <c r="A479" s="69">
        <f t="shared" si="31"/>
        <v>8</v>
      </c>
      <c r="B479" s="66">
        <f t="shared" si="32"/>
        <v>40089</v>
      </c>
      <c r="C479" s="67">
        <f>Y!AB563</f>
        <v>92329.999999999942</v>
      </c>
      <c r="D479" s="65">
        <f>Y!Y563</f>
        <v>23317.566001451574</v>
      </c>
      <c r="E479" s="65">
        <f>Y!Y563+Y!Z563</f>
        <v>26488.208370488035</v>
      </c>
      <c r="F479" s="68">
        <f>Y!AA563</f>
        <v>65841.791629511907</v>
      </c>
      <c r="G479" s="133">
        <f>SUM(F479:$F$579)</f>
        <v>4113895.5070287879</v>
      </c>
      <c r="H479" s="133">
        <f>SUM($E$472:E479)</f>
        <v>202406.71539951343</v>
      </c>
      <c r="I479" s="133">
        <f>$F$9-SUM($E$472:E479)</f>
        <v>7035093.284600487</v>
      </c>
      <c r="J479" s="133">
        <f t="shared" si="30"/>
        <v>8</v>
      </c>
      <c r="K479" s="65">
        <f>Y!AC563</f>
        <v>7383403</v>
      </c>
      <c r="L479" s="115">
        <v>108</v>
      </c>
      <c r="M479" s="65"/>
      <c r="N479" s="48">
        <f>Y!Z563</f>
        <v>3170.6423690364609</v>
      </c>
    </row>
    <row r="480" spans="1:15" x14ac:dyDescent="0.2">
      <c r="A480" s="69">
        <f t="shared" si="31"/>
        <v>9</v>
      </c>
      <c r="B480" s="66">
        <f t="shared" si="32"/>
        <v>40120</v>
      </c>
      <c r="C480" s="67">
        <f>Y!AB564</f>
        <v>92329.999999999738</v>
      </c>
      <c r="D480" s="65">
        <f>Y!Y564</f>
        <v>23628.173780541867</v>
      </c>
      <c r="E480" s="65">
        <f>Y!Y564+Y!Z564</f>
        <v>26841.104961596306</v>
      </c>
      <c r="F480" s="68">
        <f>Y!AA564</f>
        <v>65488.895038403425</v>
      </c>
      <c r="G480" s="133">
        <f>SUM(F480:$F$579)</f>
        <v>4048053.715399276</v>
      </c>
      <c r="H480" s="133">
        <f>SUM($E$472:E480)</f>
        <v>229247.82036110974</v>
      </c>
      <c r="I480" s="133">
        <f>$F$9-SUM($E$472:E480)</f>
        <v>7008252.1796388905</v>
      </c>
      <c r="J480" s="133">
        <f t="shared" si="30"/>
        <v>9</v>
      </c>
      <c r="K480" s="65">
        <f>Y!AC564</f>
        <v>7348439</v>
      </c>
      <c r="L480" s="115">
        <v>108</v>
      </c>
      <c r="M480" s="65"/>
      <c r="N480" s="48">
        <f>Y!Z564</f>
        <v>3212.9311810544386</v>
      </c>
    </row>
    <row r="481" spans="1:14" x14ac:dyDescent="0.2">
      <c r="A481" s="69">
        <f t="shared" si="31"/>
        <v>10</v>
      </c>
      <c r="B481" s="66">
        <f t="shared" si="32"/>
        <v>40150</v>
      </c>
      <c r="C481" s="67">
        <f>Y!AB565</f>
        <v>92329.999999999942</v>
      </c>
      <c r="D481" s="65">
        <f>Y!Y565</f>
        <v>23942.919092359021</v>
      </c>
      <c r="E481" s="65">
        <f>Y!Y565+Y!Z565</f>
        <v>27198.703117388919</v>
      </c>
      <c r="F481" s="68">
        <f>Y!AA565</f>
        <v>65131.29688261103</v>
      </c>
      <c r="G481" s="133">
        <f>SUM(F481:$F$579)</f>
        <v>3982564.8203608724</v>
      </c>
      <c r="H481" s="133">
        <f>SUM($E$472:E481)</f>
        <v>256446.52347849865</v>
      </c>
      <c r="I481" s="133">
        <f>$F$9-SUM($E$472:E481)</f>
        <v>6981053.4765215013</v>
      </c>
      <c r="J481" s="133">
        <f t="shared" si="30"/>
        <v>10</v>
      </c>
      <c r="K481" s="65">
        <f>Y!AC565</f>
        <v>7313151</v>
      </c>
      <c r="L481" s="115">
        <v>108</v>
      </c>
      <c r="M481" s="65"/>
      <c r="N481" s="48">
        <f>Y!Z565</f>
        <v>3255.7840250298977</v>
      </c>
    </row>
    <row r="482" spans="1:14" x14ac:dyDescent="0.2">
      <c r="A482" s="69">
        <f t="shared" si="31"/>
        <v>11</v>
      </c>
      <c r="B482" s="66">
        <f t="shared" si="32"/>
        <v>40181</v>
      </c>
      <c r="C482" s="67">
        <f>Y!AB566</f>
        <v>92329.999999999694</v>
      </c>
      <c r="D482" s="65">
        <f>Y!Y566</f>
        <v>24261.857051996514</v>
      </c>
      <c r="E482" s="65">
        <f>Y!Y566+Y!Z566</f>
        <v>27561.065475801308</v>
      </c>
      <c r="F482" s="68">
        <f>Y!AA566</f>
        <v>64768.93452419839</v>
      </c>
      <c r="G482" s="133">
        <f>SUM(F482:$F$579)</f>
        <v>3917433.5234782612</v>
      </c>
      <c r="H482" s="133">
        <f>SUM($E$472:E482)</f>
        <v>284007.58895429998</v>
      </c>
      <c r="I482" s="133">
        <f>$F$9-SUM($E$472:E482)</f>
        <v>6953492.4110457003</v>
      </c>
      <c r="J482" s="133">
        <f t="shared" si="30"/>
        <v>11</v>
      </c>
      <c r="K482" s="65">
        <f>Y!AC566</f>
        <v>7277535</v>
      </c>
      <c r="L482" s="115">
        <v>108</v>
      </c>
      <c r="M482" s="65"/>
      <c r="N482" s="48">
        <f>Y!Z566</f>
        <v>3299.2084238047937</v>
      </c>
    </row>
    <row r="483" spans="1:14" x14ac:dyDescent="0.2">
      <c r="A483" s="69">
        <f t="shared" si="31"/>
        <v>12</v>
      </c>
      <c r="B483" s="66">
        <f t="shared" si="32"/>
        <v>40212</v>
      </c>
      <c r="C483" s="67">
        <f>Y!AB567</f>
        <v>92330.000000000364</v>
      </c>
      <c r="D483" s="65">
        <f>Y!Y567</f>
        <v>24585.043508725241</v>
      </c>
      <c r="E483" s="65">
        <f>Y!Y567+Y!Z567</f>
        <v>27928.255509283103</v>
      </c>
      <c r="F483" s="68">
        <f>Y!AA567</f>
        <v>64401.744490717261</v>
      </c>
      <c r="G483" s="133">
        <f>SUM(F483:$F$579)</f>
        <v>3852664.5889540631</v>
      </c>
      <c r="H483" s="133">
        <f>SUM($E$472:E483)</f>
        <v>311935.84446358308</v>
      </c>
      <c r="I483" s="133">
        <f>$F$9-SUM($E$472:E483)</f>
        <v>6925564.1555364169</v>
      </c>
      <c r="J483" s="133">
        <f t="shared" si="30"/>
        <v>12</v>
      </c>
      <c r="K483" s="65">
        <f>Y!AC567</f>
        <v>7288769</v>
      </c>
      <c r="L483" s="115">
        <v>108</v>
      </c>
      <c r="M483" s="65"/>
      <c r="N483" s="48">
        <f>Y!Z567</f>
        <v>3343.2120005578618</v>
      </c>
    </row>
    <row r="484" spans="1:14" x14ac:dyDescent="0.2">
      <c r="A484" s="69">
        <f t="shared" si="31"/>
        <v>13</v>
      </c>
      <c r="B484" s="66">
        <f t="shared" si="32"/>
        <v>40240</v>
      </c>
      <c r="C484" s="67">
        <f>Y!AB568</f>
        <v>92330.000000000029</v>
      </c>
      <c r="D484" s="65">
        <f>Y!Y568</f>
        <v>24912.535055767745</v>
      </c>
      <c r="E484" s="65">
        <f>Y!Y568+Y!Z568</f>
        <v>27671.068788828765</v>
      </c>
      <c r="F484" s="68">
        <f>Y!AA568</f>
        <v>64658.931211171264</v>
      </c>
      <c r="G484" s="133">
        <f>SUM(F484:$F$579)</f>
        <v>3788262.8444633461</v>
      </c>
      <c r="H484" s="133">
        <f>SUM($E$472:E484)</f>
        <v>339606.91325241188</v>
      </c>
      <c r="I484" s="133">
        <f>$F$9-SUM($E$472:E484)</f>
        <v>6897893.0867475886</v>
      </c>
      <c r="J484" s="133">
        <f t="shared" si="30"/>
        <v>13</v>
      </c>
      <c r="K484" s="65">
        <f>Y!AC568</f>
        <v>7253119</v>
      </c>
      <c r="L484" s="115">
        <v>108</v>
      </c>
      <c r="M484" s="65"/>
      <c r="N484" s="48">
        <f>Y!Z568</f>
        <v>2758.53373306102</v>
      </c>
    </row>
    <row r="485" spans="1:14" x14ac:dyDescent="0.2">
      <c r="A485" s="69">
        <f t="shared" si="31"/>
        <v>14</v>
      </c>
      <c r="B485" s="66">
        <f t="shared" si="32"/>
        <v>40271</v>
      </c>
      <c r="C485" s="67">
        <f>Y!AB569</f>
        <v>92330.000000000291</v>
      </c>
      <c r="D485" s="65">
        <f>Y!Y569</f>
        <v>25244.389040214941</v>
      </c>
      <c r="E485" s="65">
        <f>Y!Y569+Y!Z569</f>
        <v>28039.715038345617</v>
      </c>
      <c r="F485" s="68">
        <f>Y!AA569</f>
        <v>64290.284961654666</v>
      </c>
      <c r="G485" s="133">
        <f>SUM(F485:$F$579)</f>
        <v>3723603.9132521749</v>
      </c>
      <c r="H485" s="133">
        <f>SUM($E$472:E485)</f>
        <v>367646.62829075748</v>
      </c>
      <c r="I485" s="133">
        <f>$F$9-SUM($E$472:E485)</f>
        <v>6869853.3717092425</v>
      </c>
      <c r="J485" s="133">
        <f t="shared" si="30"/>
        <v>14</v>
      </c>
      <c r="K485" s="65">
        <f>Y!AC569</f>
        <v>7217140</v>
      </c>
      <c r="L485" s="115">
        <v>108</v>
      </c>
      <c r="M485" s="65"/>
      <c r="N485" s="48">
        <f>Y!Z569</f>
        <v>2795.3259981306765</v>
      </c>
    </row>
    <row r="486" spans="1:14" x14ac:dyDescent="0.2">
      <c r="A486" s="69">
        <f t="shared" si="31"/>
        <v>15</v>
      </c>
      <c r="B486" s="66">
        <f t="shared" si="32"/>
        <v>40301</v>
      </c>
      <c r="C486" s="67">
        <f>Y!AB570</f>
        <v>92329.999999999913</v>
      </c>
      <c r="D486" s="65">
        <f>Y!Y570</f>
        <v>25580.663573062047</v>
      </c>
      <c r="E486" s="65">
        <f>Y!Y570+Y!Z570</f>
        <v>28413.272557384516</v>
      </c>
      <c r="F486" s="68">
        <f>Y!AA570</f>
        <v>63916.727442615404</v>
      </c>
      <c r="G486" s="133">
        <f>SUM(F486:$F$579)</f>
        <v>3659313.62829052</v>
      </c>
      <c r="H486" s="133">
        <f>SUM($E$472:E486)</f>
        <v>396059.90084814199</v>
      </c>
      <c r="I486" s="133">
        <f>$F$9-SUM($E$472:E486)</f>
        <v>6841440.0991518581</v>
      </c>
      <c r="J486" s="133">
        <f t="shared" si="30"/>
        <v>15</v>
      </c>
      <c r="K486" s="65">
        <f>Y!AC570</f>
        <v>7180830</v>
      </c>
      <c r="L486" s="115">
        <v>108</v>
      </c>
      <c r="M486" s="65"/>
      <c r="N486" s="48">
        <f>Y!Z570</f>
        <v>2832.608984322469</v>
      </c>
    </row>
    <row r="487" spans="1:14" x14ac:dyDescent="0.2">
      <c r="A487" s="69">
        <f t="shared" si="31"/>
        <v>16</v>
      </c>
      <c r="B487" s="66">
        <f t="shared" si="32"/>
        <v>40332</v>
      </c>
      <c r="C487" s="67">
        <f>Y!AB571</f>
        <v>92329.999999999563</v>
      </c>
      <c r="D487" s="65">
        <f>Y!Y571</f>
        <v>25921.417539388873</v>
      </c>
      <c r="E487" s="65">
        <f>Y!Y571+Y!Z571</f>
        <v>28791.806776075427</v>
      </c>
      <c r="F487" s="68">
        <f>Y!AA571</f>
        <v>63538.193223924143</v>
      </c>
      <c r="G487" s="133">
        <f>SUM(F487:$F$579)</f>
        <v>3595396.9008479048</v>
      </c>
      <c r="H487" s="133">
        <f>SUM($E$472:E487)</f>
        <v>424851.70762421744</v>
      </c>
      <c r="I487" s="133">
        <f>$F$9-SUM($E$472:E487)</f>
        <v>6812648.2923757825</v>
      </c>
      <c r="J487" s="133">
        <f t="shared" si="30"/>
        <v>16</v>
      </c>
      <c r="K487" s="65">
        <f>Y!AC571</f>
        <v>7144185</v>
      </c>
      <c r="L487" s="115">
        <v>108</v>
      </c>
      <c r="M487" s="65"/>
      <c r="N487" s="48">
        <f>Y!Z571</f>
        <v>2870.3892366865548</v>
      </c>
    </row>
    <row r="488" spans="1:14" x14ac:dyDescent="0.2">
      <c r="A488" s="69">
        <f t="shared" si="31"/>
        <v>17</v>
      </c>
      <c r="B488" s="66">
        <f t="shared" si="32"/>
        <v>40362</v>
      </c>
      <c r="C488" s="67">
        <f>Y!AB572</f>
        <v>92329.999999999942</v>
      </c>
      <c r="D488" s="65">
        <f>Y!Y572</f>
        <v>26266.710608669557</v>
      </c>
      <c r="E488" s="65">
        <f>Y!Y572+Y!Z572</f>
        <v>29175.383996237986</v>
      </c>
      <c r="F488" s="68">
        <f>Y!AA572</f>
        <v>63154.616003761963</v>
      </c>
      <c r="G488" s="133">
        <f>SUM(F488:$F$579)</f>
        <v>3531858.7076239809</v>
      </c>
      <c r="H488" s="133">
        <f>SUM($E$472:E488)</f>
        <v>454027.09162045544</v>
      </c>
      <c r="I488" s="133">
        <f>$F$9-SUM($E$472:E488)</f>
        <v>6783472.9083795445</v>
      </c>
      <c r="J488" s="133">
        <f t="shared" si="30"/>
        <v>17</v>
      </c>
      <c r="K488" s="65">
        <f>Y!AC572</f>
        <v>7107203</v>
      </c>
      <c r="L488" s="115">
        <v>108</v>
      </c>
      <c r="M488" s="65"/>
      <c r="N488" s="48">
        <f>Y!Z572</f>
        <v>2908.6733875684295</v>
      </c>
    </row>
    <row r="489" spans="1:14" x14ac:dyDescent="0.2">
      <c r="A489" s="69">
        <f t="shared" si="31"/>
        <v>18</v>
      </c>
      <c r="B489" s="66">
        <f t="shared" si="32"/>
        <v>40393</v>
      </c>
      <c r="C489" s="67">
        <f>Y!AB573</f>
        <v>92329.999999999796</v>
      </c>
      <c r="D489" s="65">
        <f>Y!Y573</f>
        <v>26616.603245219216</v>
      </c>
      <c r="E489" s="65">
        <f>Y!Y573+Y!Z573</f>
        <v>29564.071402992508</v>
      </c>
      <c r="F489" s="68">
        <f>Y!AA573</f>
        <v>62765.928597007296</v>
      </c>
      <c r="G489" s="133">
        <f>SUM(F489:$F$579)</f>
        <v>3468704.0916202189</v>
      </c>
      <c r="H489" s="133">
        <f>SUM($E$472:E489)</f>
        <v>483591.16302344797</v>
      </c>
      <c r="I489" s="133">
        <f>$F$9-SUM($E$472:E489)</f>
        <v>6753908.8369765524</v>
      </c>
      <c r="J489" s="133">
        <f t="shared" si="30"/>
        <v>18</v>
      </c>
      <c r="K489" s="65">
        <f>Y!AC573</f>
        <v>7069880</v>
      </c>
      <c r="L489" s="115">
        <v>108</v>
      </c>
      <c r="M489" s="65"/>
      <c r="N489" s="48">
        <f>Y!Z573</f>
        <v>2947.4681577732918</v>
      </c>
    </row>
    <row r="490" spans="1:14" x14ac:dyDescent="0.2">
      <c r="A490" s="69">
        <f t="shared" si="31"/>
        <v>19</v>
      </c>
      <c r="B490" s="66">
        <f t="shared" si="32"/>
        <v>40424</v>
      </c>
      <c r="C490" s="67">
        <f>Y!AB574</f>
        <v>92329.999999999971</v>
      </c>
      <c r="D490" s="65">
        <f>Y!Y574</f>
        <v>26971.156718785875</v>
      </c>
      <c r="E490" s="65">
        <f>Y!Y574+Y!Z574</f>
        <v>29957.937076531729</v>
      </c>
      <c r="F490" s="68">
        <f>Y!AA574</f>
        <v>62372.062923468235</v>
      </c>
      <c r="G490" s="133">
        <f>SUM(F490:$F$579)</f>
        <v>3405938.1630232115</v>
      </c>
      <c r="H490" s="133">
        <f>SUM($E$472:E490)</f>
        <v>513549.10009997967</v>
      </c>
      <c r="I490" s="133">
        <f>$F$9-SUM($E$472:E490)</f>
        <v>6723950.8999000201</v>
      </c>
      <c r="J490" s="133">
        <f t="shared" si="30"/>
        <v>19</v>
      </c>
      <c r="K490" s="65">
        <f>Y!AC574</f>
        <v>7032213</v>
      </c>
      <c r="L490" s="115">
        <v>108</v>
      </c>
      <c r="M490" s="65"/>
      <c r="N490" s="48">
        <f>Y!Z574</f>
        <v>2986.7803577458544</v>
      </c>
    </row>
    <row r="491" spans="1:14" x14ac:dyDescent="0.2">
      <c r="A491" s="69">
        <f t="shared" si="31"/>
        <v>20</v>
      </c>
      <c r="B491" s="66">
        <f t="shared" si="32"/>
        <v>40454</v>
      </c>
      <c r="C491" s="67">
        <f>Y!AB575</f>
        <v>92330.000000000378</v>
      </c>
      <c r="D491" s="65">
        <f>Y!Y575</f>
        <v>27330.433115276508</v>
      </c>
      <c r="E491" s="65">
        <f>Y!Y575+Y!Z575</f>
        <v>30357.050004042445</v>
      </c>
      <c r="F491" s="68">
        <f>Y!AA575</f>
        <v>61972.949995957941</v>
      </c>
      <c r="G491" s="133">
        <f>SUM(F491:$F$579)</f>
        <v>3343566.1000997429</v>
      </c>
      <c r="H491" s="133">
        <f>SUM($E$472:E491)</f>
        <v>543906.15010402212</v>
      </c>
      <c r="I491" s="133">
        <f>$F$9-SUM($E$472:E491)</f>
        <v>6693593.8498959783</v>
      </c>
      <c r="J491" s="133">
        <f t="shared" si="30"/>
        <v>20</v>
      </c>
      <c r="K491" s="65">
        <f>Y!AC575</f>
        <v>6994199</v>
      </c>
      <c r="L491" s="115">
        <v>108</v>
      </c>
      <c r="M491" s="65"/>
      <c r="N491" s="48">
        <f>Y!Z575</f>
        <v>3026.6168887659369</v>
      </c>
    </row>
    <row r="492" spans="1:14" x14ac:dyDescent="0.2">
      <c r="A492" s="69">
        <f t="shared" si="31"/>
        <v>21</v>
      </c>
      <c r="B492" s="66">
        <f t="shared" si="32"/>
        <v>40485</v>
      </c>
      <c r="C492" s="67">
        <f>Y!AB576</f>
        <v>92329.999999999651</v>
      </c>
      <c r="D492" s="65">
        <f>Y!Y576</f>
        <v>27694.49534762837</v>
      </c>
      <c r="E492" s="65">
        <f>Y!Y576+Y!Z576</f>
        <v>30761.48009178834</v>
      </c>
      <c r="F492" s="68">
        <f>Y!AA576</f>
        <v>61568.519908211303</v>
      </c>
      <c r="G492" s="133">
        <f>SUM(F492:$F$579)</f>
        <v>3281593.1501037851</v>
      </c>
      <c r="H492" s="133">
        <f>SUM($E$472:E492)</f>
        <v>574667.63019581046</v>
      </c>
      <c r="I492" s="133">
        <f>$F$9-SUM($E$472:E492)</f>
        <v>6662832.3698041895</v>
      </c>
      <c r="J492" s="133">
        <f t="shared" si="30"/>
        <v>21</v>
      </c>
      <c r="K492" s="65">
        <f>Y!AC576</f>
        <v>6955834</v>
      </c>
      <c r="L492" s="115">
        <v>108</v>
      </c>
      <c r="M492" s="65"/>
      <c r="N492" s="48">
        <f>Y!Z576</f>
        <v>3066.9847441599704</v>
      </c>
    </row>
    <row r="493" spans="1:14" x14ac:dyDescent="0.2">
      <c r="A493" s="69">
        <f t="shared" si="31"/>
        <v>22</v>
      </c>
      <c r="B493" s="66">
        <f t="shared" si="32"/>
        <v>40515</v>
      </c>
      <c r="C493" s="67">
        <f>Y!AB577</f>
        <v>92330.000000000407</v>
      </c>
      <c r="D493" s="65">
        <f>Y!Y577</f>
        <v>28063.407166831195</v>
      </c>
      <c r="E493" s="65">
        <f>Y!Y577+Y!Z577</f>
        <v>31171.298177359895</v>
      </c>
      <c r="F493" s="68">
        <f>Y!AA577</f>
        <v>61158.70182264052</v>
      </c>
      <c r="G493" s="133">
        <f>SUM(F493:$F$579)</f>
        <v>3220024.6301955739</v>
      </c>
      <c r="H493" s="133">
        <f>SUM($E$472:E493)</f>
        <v>605838.92837317032</v>
      </c>
      <c r="I493" s="133">
        <f>$F$9-SUM($E$472:E493)</f>
        <v>6631661.0716268299</v>
      </c>
      <c r="J493" s="133">
        <f t="shared" si="30"/>
        <v>22</v>
      </c>
      <c r="K493" s="65">
        <f>Y!AC577</f>
        <v>6917115</v>
      </c>
      <c r="L493" s="115">
        <v>108</v>
      </c>
      <c r="M493" s="65"/>
      <c r="N493" s="48">
        <f>Y!Z577</f>
        <v>3107.8910105286996</v>
      </c>
    </row>
    <row r="494" spans="1:14" x14ac:dyDescent="0.2">
      <c r="A494" s="69">
        <f t="shared" si="31"/>
        <v>23</v>
      </c>
      <c r="B494" s="66">
        <f t="shared" si="32"/>
        <v>40546</v>
      </c>
      <c r="C494" s="67">
        <f>Y!AB578</f>
        <v>92329.999999999563</v>
      </c>
      <c r="D494" s="65">
        <f>Y!Y578</f>
        <v>28437.23317308072</v>
      </c>
      <c r="E494" s="65">
        <f>Y!Y578+Y!Z578</f>
        <v>31586.576042071949</v>
      </c>
      <c r="F494" s="68">
        <f>Y!AA578</f>
        <v>60743.423957927618</v>
      </c>
      <c r="G494" s="133">
        <f>SUM(F494:$F$579)</f>
        <v>3158865.9283729331</v>
      </c>
      <c r="H494" s="133">
        <f>SUM($E$472:E494)</f>
        <v>637425.50441524223</v>
      </c>
      <c r="I494" s="133">
        <f>$F$9-SUM($E$472:E494)</f>
        <v>6600074.495584758</v>
      </c>
      <c r="J494" s="133">
        <f t="shared" si="30"/>
        <v>23</v>
      </c>
      <c r="K494" s="65">
        <f>Y!AC578</f>
        <v>6878039</v>
      </c>
      <c r="L494" s="115">
        <v>108</v>
      </c>
      <c r="M494" s="65"/>
      <c r="N494" s="48">
        <f>Y!Z578</f>
        <v>3149.3428689912289</v>
      </c>
    </row>
    <row r="495" spans="1:14" x14ac:dyDescent="0.2">
      <c r="A495" s="69">
        <f t="shared" si="31"/>
        <v>24</v>
      </c>
      <c r="B495" s="66">
        <f t="shared" si="32"/>
        <v>40577</v>
      </c>
      <c r="C495" s="67">
        <f>Y!AB579</f>
        <v>92329.999999999971</v>
      </c>
      <c r="D495" s="65">
        <f>Y!Y579</f>
        <v>28816.038827102631</v>
      </c>
      <c r="E495" s="65">
        <f>Y!Y579+Y!Z579</f>
        <v>32007.38642354832</v>
      </c>
      <c r="F495" s="68">
        <f>Y!AA579</f>
        <v>60322.613576451658</v>
      </c>
      <c r="G495" s="133">
        <f>SUM(F495:$F$579)</f>
        <v>3098122.5044150054</v>
      </c>
      <c r="H495" s="133">
        <f>SUM($E$472:E495)</f>
        <v>669432.89083879057</v>
      </c>
      <c r="I495" s="133">
        <f>$F$9-SUM($E$472:E495)</f>
        <v>6568067.1091612093</v>
      </c>
      <c r="J495" s="133">
        <f t="shared" si="30"/>
        <v>24</v>
      </c>
      <c r="K495" s="65">
        <f>Y!AC579</f>
        <v>6881063</v>
      </c>
      <c r="L495" s="115">
        <v>108</v>
      </c>
      <c r="M495" s="65"/>
      <c r="N495" s="48">
        <f>Y!Z579</f>
        <v>3191.3475964456884</v>
      </c>
    </row>
    <row r="496" spans="1:14" x14ac:dyDescent="0.2">
      <c r="A496" s="69">
        <f t="shared" si="31"/>
        <v>25</v>
      </c>
      <c r="B496" s="66">
        <f t="shared" si="32"/>
        <v>40605</v>
      </c>
      <c r="C496" s="67">
        <f>Y!AB580</f>
        <v>92330.000000000087</v>
      </c>
      <c r="D496" s="65">
        <f>Y!Y580</f>
        <v>29199.890461605042</v>
      </c>
      <c r="E496" s="65">
        <f>Y!Y580+Y!Z580</f>
        <v>31867.487831311082</v>
      </c>
      <c r="F496" s="68">
        <f>Y!AA580</f>
        <v>60462.512168689012</v>
      </c>
      <c r="G496" s="133">
        <f>SUM(F496:$F$579)</f>
        <v>3037799.8908385537</v>
      </c>
      <c r="H496" s="133">
        <f>SUM($E$472:E496)</f>
        <v>701300.37867010164</v>
      </c>
      <c r="I496" s="133">
        <f>$F$9-SUM($E$472:E496)</f>
        <v>6536199.621329898</v>
      </c>
      <c r="J496" s="133">
        <f t="shared" si="30"/>
        <v>25</v>
      </c>
      <c r="K496" s="65">
        <f>Y!AC580</f>
        <v>6841830</v>
      </c>
      <c r="L496" s="115">
        <v>108</v>
      </c>
      <c r="M496" s="65"/>
      <c r="N496" s="48">
        <f>Y!Z580</f>
        <v>2667.5973697060399</v>
      </c>
    </row>
    <row r="497" spans="1:14" x14ac:dyDescent="0.2">
      <c r="A497" s="69">
        <f t="shared" si="31"/>
        <v>26</v>
      </c>
      <c r="B497" s="66">
        <f t="shared" si="32"/>
        <v>40636</v>
      </c>
      <c r="C497" s="67">
        <f>Y!AB581</f>
        <v>92329.999999999563</v>
      </c>
      <c r="D497" s="65">
        <f>Y!Y581</f>
        <v>29588.855292899534</v>
      </c>
      <c r="E497" s="65">
        <f>Y!Y581+Y!Z581</f>
        <v>32292.032053333714</v>
      </c>
      <c r="F497" s="68">
        <f>Y!AA581</f>
        <v>60037.967946665842</v>
      </c>
      <c r="G497" s="133">
        <f>SUM(F497:$F$579)</f>
        <v>2977337.3786698645</v>
      </c>
      <c r="H497" s="133">
        <f>SUM($E$472:E497)</f>
        <v>733592.41072343534</v>
      </c>
      <c r="I497" s="133">
        <f>$F$9-SUM($E$472:E497)</f>
        <v>6503907.5892765643</v>
      </c>
      <c r="J497" s="133">
        <f t="shared" si="30"/>
        <v>26</v>
      </c>
      <c r="K497" s="65">
        <f>Y!AC581</f>
        <v>6802236</v>
      </c>
      <c r="L497" s="115">
        <v>108</v>
      </c>
      <c r="M497" s="65"/>
      <c r="N497" s="48">
        <f>Y!Z581</f>
        <v>2703.1767604341803</v>
      </c>
    </row>
    <row r="498" spans="1:14" x14ac:dyDescent="0.2">
      <c r="A498" s="69">
        <f t="shared" si="31"/>
        <v>27</v>
      </c>
      <c r="B498" s="66">
        <f t="shared" si="32"/>
        <v>40666</v>
      </c>
      <c r="C498" s="67">
        <f>Y!AB582</f>
        <v>92329.999999999854</v>
      </c>
      <c r="D498" s="65">
        <f>Y!Y582</f>
        <v>29983.001432672143</v>
      </c>
      <c r="E498" s="65">
        <f>Y!Y582+Y!Z582</f>
        <v>32722.232128103766</v>
      </c>
      <c r="F498" s="68">
        <f>Y!AA582</f>
        <v>59607.767871896096</v>
      </c>
      <c r="G498" s="133">
        <f>SUM(F498:$F$579)</f>
        <v>2917299.4107231987</v>
      </c>
      <c r="H498" s="133">
        <f>SUM($E$472:E498)</f>
        <v>766314.64285153907</v>
      </c>
      <c r="I498" s="133">
        <f>$F$9-SUM($E$472:E498)</f>
        <v>6471185.357148461</v>
      </c>
      <c r="J498" s="133">
        <f t="shared" si="30"/>
        <v>27</v>
      </c>
      <c r="K498" s="65">
        <f>Y!AC582</f>
        <v>6762280</v>
      </c>
      <c r="L498" s="115">
        <v>108</v>
      </c>
      <c r="M498" s="65"/>
      <c r="N498" s="48">
        <f>Y!Z582</f>
        <v>2739.2306954316227</v>
      </c>
    </row>
    <row r="499" spans="1:14" x14ac:dyDescent="0.2">
      <c r="A499" s="69">
        <f t="shared" si="31"/>
        <v>28</v>
      </c>
      <c r="B499" s="66">
        <f t="shared" si="32"/>
        <v>40697</v>
      </c>
      <c r="C499" s="67">
        <f>Y!AB583</f>
        <v>92330.000000000116</v>
      </c>
      <c r="D499" s="65">
        <f>Y!Y583</f>
        <v>30382.397899906151</v>
      </c>
      <c r="E499" s="65">
        <f>Y!Y583+Y!Z583</f>
        <v>33158.163403893988</v>
      </c>
      <c r="F499" s="68">
        <f>Y!AA583</f>
        <v>59171.836596106121</v>
      </c>
      <c r="G499" s="133">
        <f>SUM(F499:$F$579)</f>
        <v>2857691.6428513024</v>
      </c>
      <c r="H499" s="133">
        <f>SUM($E$472:E499)</f>
        <v>799472.80625543301</v>
      </c>
      <c r="I499" s="133">
        <f>$F$9-SUM($E$472:E499)</f>
        <v>6438027.1937445672</v>
      </c>
      <c r="J499" s="133">
        <f t="shared" si="30"/>
        <v>28</v>
      </c>
      <c r="K499" s="65">
        <f>Y!AC583</f>
        <v>6721957</v>
      </c>
      <c r="L499" s="115">
        <v>108</v>
      </c>
      <c r="M499" s="65"/>
      <c r="N499" s="48">
        <f>Y!Z583</f>
        <v>2775.7655039878373</v>
      </c>
    </row>
    <row r="500" spans="1:14" x14ac:dyDescent="0.2">
      <c r="A500" s="69">
        <f t="shared" si="31"/>
        <v>29</v>
      </c>
      <c r="B500" s="66">
        <f t="shared" si="32"/>
        <v>40727</v>
      </c>
      <c r="C500" s="67">
        <f>Y!AB584</f>
        <v>92329.999999999651</v>
      </c>
      <c r="D500" s="65">
        <f>Y!Y584</f>
        <v>30787.114632970653</v>
      </c>
      <c r="E500" s="65">
        <f>Y!Y584+Y!Z584</f>
        <v>33599.902232780609</v>
      </c>
      <c r="F500" s="68">
        <f>Y!AA584</f>
        <v>58730.097767219042</v>
      </c>
      <c r="G500" s="133">
        <f>SUM(F500:$F$579)</f>
        <v>2798519.8062551958</v>
      </c>
      <c r="H500" s="133">
        <f>SUM($E$472:E500)</f>
        <v>833072.7084882136</v>
      </c>
      <c r="I500" s="133">
        <f>$F$9-SUM($E$472:E500)</f>
        <v>6404427.2915117862</v>
      </c>
      <c r="J500" s="133">
        <f t="shared" si="30"/>
        <v>29</v>
      </c>
      <c r="K500" s="65">
        <f>Y!AC584</f>
        <v>6681264</v>
      </c>
      <c r="L500" s="115">
        <v>108</v>
      </c>
      <c r="M500" s="65"/>
      <c r="N500" s="48">
        <f>Y!Z584</f>
        <v>2812.7875998099553</v>
      </c>
    </row>
    <row r="501" spans="1:14" x14ac:dyDescent="0.2">
      <c r="A501" s="69">
        <f t="shared" si="31"/>
        <v>30</v>
      </c>
      <c r="B501" s="66">
        <f t="shared" si="32"/>
        <v>40758</v>
      </c>
      <c r="C501" s="67">
        <f>Y!AB585</f>
        <v>92329.999999999971</v>
      </c>
      <c r="D501" s="65">
        <f>Y!Y585</f>
        <v>31197.222501869313</v>
      </c>
      <c r="E501" s="65">
        <f>Y!Y585+Y!Z585</f>
        <v>34047.525984017964</v>
      </c>
      <c r="F501" s="68">
        <f>Y!AA585</f>
        <v>58282.474015981999</v>
      </c>
      <c r="G501" s="133">
        <f>SUM(F501:$F$579)</f>
        <v>2739789.7084879768</v>
      </c>
      <c r="H501" s="133">
        <f>SUM($E$472:E501)</f>
        <v>867120.23447223159</v>
      </c>
      <c r="I501" s="133">
        <f>$F$9-SUM($E$472:E501)</f>
        <v>6370379.7655277681</v>
      </c>
      <c r="J501" s="133">
        <f t="shared" si="30"/>
        <v>30</v>
      </c>
      <c r="K501" s="65">
        <f>Y!AC585</f>
        <v>6640198</v>
      </c>
      <c r="L501" s="115">
        <v>108</v>
      </c>
      <c r="M501" s="65"/>
      <c r="N501" s="48">
        <f>Y!Z585</f>
        <v>2850.3034821486508</v>
      </c>
    </row>
    <row r="502" spans="1:14" x14ac:dyDescent="0.2">
      <c r="A502" s="69">
        <f t="shared" si="31"/>
        <v>31</v>
      </c>
      <c r="B502" s="66">
        <f t="shared" si="32"/>
        <v>40789</v>
      </c>
      <c r="C502" s="67">
        <f>Y!AB586</f>
        <v>92329.999999999738</v>
      </c>
      <c r="D502" s="65">
        <f>Y!Y586</f>
        <v>31612.793320645578</v>
      </c>
      <c r="E502" s="65">
        <f>Y!Y586+Y!Z586</f>
        <v>34501.113057584706</v>
      </c>
      <c r="F502" s="68">
        <f>Y!AA586</f>
        <v>57828.886942415033</v>
      </c>
      <c r="G502" s="133">
        <f>SUM(F502:$F$579)</f>
        <v>2681507.2344719949</v>
      </c>
      <c r="H502" s="133">
        <f>SUM($E$472:E502)</f>
        <v>901621.34752981632</v>
      </c>
      <c r="I502" s="133">
        <f>$F$9-SUM($E$472:E502)</f>
        <v>6335878.6524701836</v>
      </c>
      <c r="J502" s="133">
        <f t="shared" si="30"/>
        <v>31</v>
      </c>
      <c r="K502" s="65">
        <f>Y!AC586</f>
        <v>6598756</v>
      </c>
      <c r="L502" s="115">
        <v>108</v>
      </c>
      <c r="M502" s="65"/>
      <c r="N502" s="48">
        <f>Y!Z586</f>
        <v>2888.3197369391273</v>
      </c>
    </row>
    <row r="503" spans="1:14" x14ac:dyDescent="0.2">
      <c r="A503" s="69">
        <f t="shared" si="31"/>
        <v>32</v>
      </c>
      <c r="B503" s="66">
        <f t="shared" si="32"/>
        <v>40819</v>
      </c>
      <c r="C503" s="67">
        <f>Y!AB587</f>
        <v>92329.999999999884</v>
      </c>
      <c r="D503" s="65">
        <f>Y!Y587</f>
        <v>32033.899859962985</v>
      </c>
      <c r="E503" s="65">
        <f>Y!Y587+Y!Z587</f>
        <v>34960.742897920238</v>
      </c>
      <c r="F503" s="68">
        <f>Y!AA587</f>
        <v>57369.257102079646</v>
      </c>
      <c r="G503" s="133">
        <f>SUM(F503:$F$579)</f>
        <v>2623678.3475295799</v>
      </c>
      <c r="H503" s="133">
        <f>SUM($E$472:E503)</f>
        <v>936582.09042773652</v>
      </c>
      <c r="I503" s="133">
        <f>$F$9-SUM($E$472:E503)</f>
        <v>6300917.9095722632</v>
      </c>
      <c r="J503" s="133">
        <f t="shared" si="30"/>
        <v>32</v>
      </c>
      <c r="K503" s="65">
        <f>Y!AC587</f>
        <v>6556933</v>
      </c>
      <c r="L503" s="115">
        <v>108</v>
      </c>
      <c r="M503" s="65"/>
      <c r="N503" s="48">
        <f>Y!Z587</f>
        <v>2926.8430379572528</v>
      </c>
    </row>
    <row r="504" spans="1:14" x14ac:dyDescent="0.2">
      <c r="A504" s="69">
        <f t="shared" si="31"/>
        <v>33</v>
      </c>
      <c r="B504" s="66">
        <f t="shared" si="32"/>
        <v>40850</v>
      </c>
      <c r="C504" s="67">
        <f>Y!AB588</f>
        <v>92330.000000000175</v>
      </c>
      <c r="D504" s="65">
        <f>Y!Y588</f>
        <v>32460.615859844722</v>
      </c>
      <c r="E504" s="65">
        <f>Y!Y588+Y!Z588</f>
        <v>35426.4960078359</v>
      </c>
      <c r="F504" s="68">
        <f>Y!AA588</f>
        <v>56903.503992164282</v>
      </c>
      <c r="G504" s="133">
        <f>SUM(F504:$F$579)</f>
        <v>2566309.0904275002</v>
      </c>
      <c r="H504" s="133">
        <f>SUM($E$472:E504)</f>
        <v>972008.58643557248</v>
      </c>
      <c r="I504" s="133">
        <f>$F$9-SUM($E$472:E504)</f>
        <v>6265491.4135644278</v>
      </c>
      <c r="J504" s="133">
        <f t="shared" si="30"/>
        <v>33</v>
      </c>
      <c r="K504" s="65">
        <f>Y!AC588</f>
        <v>6514726</v>
      </c>
      <c r="L504" s="115">
        <v>108</v>
      </c>
      <c r="M504" s="65"/>
      <c r="N504" s="48">
        <f>Y!Z588</f>
        <v>2965.8801479911781</v>
      </c>
    </row>
    <row r="505" spans="1:14" x14ac:dyDescent="0.2">
      <c r="A505" s="69">
        <f t="shared" si="31"/>
        <v>34</v>
      </c>
      <c r="B505" s="66">
        <f t="shared" si="32"/>
        <v>40880</v>
      </c>
      <c r="C505" s="67">
        <f>Y!AB589</f>
        <v>92330.000000000378</v>
      </c>
      <c r="D505" s="65">
        <f>Y!Y589</f>
        <v>32893.016042587347</v>
      </c>
      <c r="E505" s="65">
        <f>Y!Y589+Y!Z589</f>
        <v>35898.453962615858</v>
      </c>
      <c r="F505" s="68">
        <f>Y!AA589</f>
        <v>56431.546037384513</v>
      </c>
      <c r="G505" s="133">
        <f>SUM(F505:$F$579)</f>
        <v>2509405.5864353352</v>
      </c>
      <c r="H505" s="133">
        <f>SUM($E$472:E505)</f>
        <v>1007907.0403981883</v>
      </c>
      <c r="I505" s="133">
        <f>$F$9-SUM($E$472:E505)</f>
        <v>6229592.9596018121</v>
      </c>
      <c r="J505" s="133">
        <f t="shared" si="30"/>
        <v>34</v>
      </c>
      <c r="K505" s="65">
        <f>Y!AC589</f>
        <v>6472132</v>
      </c>
      <c r="L505" s="115">
        <v>108</v>
      </c>
      <c r="M505" s="65"/>
      <c r="N505" s="48">
        <f>Y!Z589</f>
        <v>3005.4379200285111</v>
      </c>
    </row>
    <row r="506" spans="1:14" x14ac:dyDescent="0.2">
      <c r="A506" s="69">
        <f t="shared" si="31"/>
        <v>35</v>
      </c>
      <c r="B506" s="66">
        <f t="shared" si="32"/>
        <v>40911</v>
      </c>
      <c r="C506" s="67">
        <f>Y!AB590</f>
        <v>92329.99999999968</v>
      </c>
      <c r="D506" s="65">
        <f>Y!Y590</f>
        <v>33331.176125844941</v>
      </c>
      <c r="E506" s="65">
        <f>Y!Y590+Y!Z590</f>
        <v>36376.699424304323</v>
      </c>
      <c r="F506" s="68">
        <f>Y!AA590</f>
        <v>55953.300575695357</v>
      </c>
      <c r="G506" s="133">
        <f>SUM(F506:$F$579)</f>
        <v>2452974.0403979509</v>
      </c>
      <c r="H506" s="133">
        <f>SUM($E$472:E506)</f>
        <v>1044283.7398224926</v>
      </c>
      <c r="I506" s="133">
        <f>$F$9-SUM($E$472:E506)</f>
        <v>6193216.2601775071</v>
      </c>
      <c r="J506" s="133">
        <f t="shared" ref="J506:J569" si="33">A506</f>
        <v>35</v>
      </c>
      <c r="K506" s="65">
        <f>Y!AC590</f>
        <v>6429147</v>
      </c>
      <c r="L506" s="115">
        <v>108</v>
      </c>
      <c r="M506" s="65"/>
      <c r="N506" s="48">
        <f>Y!Z590</f>
        <v>3045.5232984593822</v>
      </c>
    </row>
    <row r="507" spans="1:14" x14ac:dyDescent="0.2">
      <c r="A507" s="69">
        <f t="shared" si="31"/>
        <v>36</v>
      </c>
      <c r="B507" s="66">
        <f t="shared" si="32"/>
        <v>40942</v>
      </c>
      <c r="C507" s="67">
        <f>Y!AB591</f>
        <v>92329.999999999942</v>
      </c>
      <c r="D507" s="65">
        <f>Y!Y591</f>
        <v>33775.172835891135</v>
      </c>
      <c r="E507" s="65">
        <f>Y!Y591+Y!Z591</f>
        <v>36861.316156186673</v>
      </c>
      <c r="F507" s="68">
        <f>Y!AA591</f>
        <v>55468.683843813262</v>
      </c>
      <c r="G507" s="133">
        <f>SUM(F507:$F$579)</f>
        <v>2397020.7398222554</v>
      </c>
      <c r="H507" s="133">
        <f>SUM($E$472:E507)</f>
        <v>1081145.0559786793</v>
      </c>
      <c r="I507" s="133">
        <f>$F$9-SUM($E$472:E507)</f>
        <v>6156354.9440213209</v>
      </c>
      <c r="J507" s="133">
        <f t="shared" si="33"/>
        <v>36</v>
      </c>
      <c r="K507" s="65">
        <f>Y!AC591</f>
        <v>6423977</v>
      </c>
      <c r="L507" s="115">
        <v>108</v>
      </c>
      <c r="M507" s="65"/>
      <c r="N507" s="48">
        <f>Y!Z591</f>
        <v>3086.1433202955377</v>
      </c>
    </row>
    <row r="508" spans="1:14" x14ac:dyDescent="0.2">
      <c r="A508" s="69">
        <f t="shared" si="31"/>
        <v>37</v>
      </c>
      <c r="B508" s="66">
        <f t="shared" si="32"/>
        <v>40971</v>
      </c>
      <c r="C508" s="67">
        <f>Y!AB592</f>
        <v>92330.000000000146</v>
      </c>
      <c r="D508" s="65">
        <f>Y!Y592</f>
        <v>34225.083921049256</v>
      </c>
      <c r="E508" s="65">
        <f>Y!Y592+Y!Z592</f>
        <v>36842.758710494454</v>
      </c>
      <c r="F508" s="68">
        <f>Y!AA592</f>
        <v>55487.241289505699</v>
      </c>
      <c r="G508" s="133">
        <f>SUM(F508:$F$579)</f>
        <v>2341552.0559784425</v>
      </c>
      <c r="H508" s="133">
        <f>SUM($E$472:E508)</f>
        <v>1117987.8146891738</v>
      </c>
      <c r="I508" s="133">
        <f>$F$9-SUM($E$472:E508)</f>
        <v>6119512.1853108257</v>
      </c>
      <c r="J508" s="133">
        <f t="shared" si="33"/>
        <v>37</v>
      </c>
      <c r="K508" s="65">
        <f>Y!AC592</f>
        <v>6380709</v>
      </c>
      <c r="L508" s="115">
        <v>108</v>
      </c>
      <c r="M508" s="65"/>
      <c r="N508" s="48">
        <f>Y!Z592</f>
        <v>2617.6747894451983</v>
      </c>
    </row>
    <row r="509" spans="1:14" x14ac:dyDescent="0.2">
      <c r="A509" s="69">
        <f t="shared" si="31"/>
        <v>38</v>
      </c>
      <c r="B509" s="66">
        <f t="shared" si="32"/>
        <v>41002</v>
      </c>
      <c r="C509" s="67">
        <f>Y!AB593</f>
        <v>92329.999999999767</v>
      </c>
      <c r="D509" s="65">
        <f>Y!Y593</f>
        <v>34680.988165310118</v>
      </c>
      <c r="E509" s="65">
        <f>Y!Y593+Y!Z593</f>
        <v>37333.576497252594</v>
      </c>
      <c r="F509" s="68">
        <f>Y!AA593</f>
        <v>54996.423502747173</v>
      </c>
      <c r="G509" s="133">
        <f>SUM(F509:$F$579)</f>
        <v>2286064.8146889363</v>
      </c>
      <c r="H509" s="133">
        <f>SUM($E$472:E509)</f>
        <v>1155321.3911864264</v>
      </c>
      <c r="I509" s="133">
        <f>$F$9-SUM($E$472:E509)</f>
        <v>6082178.6088135736</v>
      </c>
      <c r="J509" s="133">
        <f t="shared" si="33"/>
        <v>38</v>
      </c>
      <c r="K509" s="65">
        <f>Y!AC593</f>
        <v>6337045</v>
      </c>
      <c r="L509" s="115">
        <v>108</v>
      </c>
      <c r="M509" s="65"/>
      <c r="N509" s="48">
        <f>Y!Z593</f>
        <v>2652.5883319424756</v>
      </c>
    </row>
    <row r="510" spans="1:14" x14ac:dyDescent="0.2">
      <c r="A510" s="69">
        <f t="shared" si="31"/>
        <v>39</v>
      </c>
      <c r="B510" s="66">
        <f t="shared" si="32"/>
        <v>41032</v>
      </c>
      <c r="C510" s="67">
        <f>Y!AB594</f>
        <v>92329.999999999942</v>
      </c>
      <c r="D510" s="65">
        <f>Y!Y594</f>
        <v>35142.965402129106</v>
      </c>
      <c r="E510" s="65">
        <f>Y!Y594+Y!Z594</f>
        <v>37830.932940009807</v>
      </c>
      <c r="F510" s="68">
        <f>Y!AA594</f>
        <v>54499.067059990128</v>
      </c>
      <c r="G510" s="133">
        <f>SUM(F510:$F$579)</f>
        <v>2231068.3911861894</v>
      </c>
      <c r="H510" s="133">
        <f>SUM($E$472:E510)</f>
        <v>1193152.3241264361</v>
      </c>
      <c r="I510" s="133">
        <f>$F$9-SUM($E$472:E510)</f>
        <v>6044347.6758735636</v>
      </c>
      <c r="J510" s="133">
        <f t="shared" si="33"/>
        <v>39</v>
      </c>
      <c r="K510" s="65">
        <f>Y!AC594</f>
        <v>6292982</v>
      </c>
      <c r="L510" s="115">
        <v>108</v>
      </c>
      <c r="M510" s="65"/>
      <c r="N510" s="48">
        <f>Y!Z594</f>
        <v>2687.9675378807005</v>
      </c>
    </row>
    <row r="511" spans="1:14" x14ac:dyDescent="0.2">
      <c r="A511" s="69">
        <f t="shared" si="31"/>
        <v>40</v>
      </c>
      <c r="B511" s="66">
        <f t="shared" si="32"/>
        <v>41063</v>
      </c>
      <c r="C511" s="67">
        <f>Y!AB595</f>
        <v>92330.000000000116</v>
      </c>
      <c r="D511" s="65">
        <f>Y!Y595</f>
        <v>35611.09652840253</v>
      </c>
      <c r="E511" s="65">
        <f>Y!Y595+Y!Z595</f>
        <v>38334.91514650279</v>
      </c>
      <c r="F511" s="68">
        <f>Y!AA595</f>
        <v>53995.084853497334</v>
      </c>
      <c r="G511" s="133">
        <f>SUM(F511:$F$579)</f>
        <v>2176569.3241261994</v>
      </c>
      <c r="H511" s="133">
        <f>SUM($E$472:E511)</f>
        <v>1231487.239272939</v>
      </c>
      <c r="I511" s="133">
        <f>$F$9-SUM($E$472:E511)</f>
        <v>6006012.760727061</v>
      </c>
      <c r="J511" s="133">
        <f t="shared" si="33"/>
        <v>40</v>
      </c>
      <c r="K511" s="65">
        <f>Y!AC595</f>
        <v>6248517</v>
      </c>
      <c r="L511" s="115">
        <v>108</v>
      </c>
      <c r="M511" s="65"/>
      <c r="N511" s="48">
        <f>Y!Z595</f>
        <v>2723.8186181002602</v>
      </c>
    </row>
    <row r="512" spans="1:14" x14ac:dyDescent="0.2">
      <c r="A512" s="69">
        <f t="shared" si="31"/>
        <v>41</v>
      </c>
      <c r="B512" s="66">
        <f t="shared" si="32"/>
        <v>41093</v>
      </c>
      <c r="C512" s="67">
        <f>Y!AB596</f>
        <v>92330.000000000087</v>
      </c>
      <c r="D512" s="65">
        <f>Y!Y596</f>
        <v>36085.46351863537</v>
      </c>
      <c r="E512" s="65">
        <f>Y!Y596+Y!Z596</f>
        <v>38845.611384914737</v>
      </c>
      <c r="F512" s="68">
        <f>Y!AA596</f>
        <v>53484.388615085358</v>
      </c>
      <c r="G512" s="133">
        <f>SUM(F512:$F$579)</f>
        <v>2122574.239272702</v>
      </c>
      <c r="H512" s="133">
        <f>SUM($E$472:E512)</f>
        <v>1270332.8506578538</v>
      </c>
      <c r="I512" s="133">
        <f>$F$9-SUM($E$472:E512)</f>
        <v>5967167.1493421458</v>
      </c>
      <c r="J512" s="133">
        <f t="shared" si="33"/>
        <v>41</v>
      </c>
      <c r="K512" s="65">
        <f>Y!AC596</f>
        <v>6203646</v>
      </c>
      <c r="L512" s="115">
        <v>108</v>
      </c>
      <c r="M512" s="65"/>
      <c r="N512" s="48">
        <f>Y!Z596</f>
        <v>2760.147866279367</v>
      </c>
    </row>
    <row r="513" spans="1:14" x14ac:dyDescent="0.2">
      <c r="A513" s="69">
        <f t="shared" si="31"/>
        <v>42</v>
      </c>
      <c r="B513" s="66">
        <f t="shared" si="32"/>
        <v>41124</v>
      </c>
      <c r="C513" s="67">
        <f>Y!AB597</f>
        <v>92330.000000000233</v>
      </c>
      <c r="D513" s="65">
        <f>Y!Y597</f>
        <v>36566.149439296219</v>
      </c>
      <c r="E513" s="65">
        <f>Y!Y597+Y!Z597</f>
        <v>39363.11109933511</v>
      </c>
      <c r="F513" s="68">
        <f>Y!AA597</f>
        <v>52966.888900665115</v>
      </c>
      <c r="G513" s="133">
        <f>SUM(F513:$F$579)</f>
        <v>2069089.850657617</v>
      </c>
      <c r="H513" s="133">
        <f>SUM($E$472:E513)</f>
        <v>1309695.9617571889</v>
      </c>
      <c r="I513" s="133">
        <f>$F$9-SUM($E$472:E513)</f>
        <v>5927804.0382428113</v>
      </c>
      <c r="J513" s="133">
        <f t="shared" si="33"/>
        <v>42</v>
      </c>
      <c r="K513" s="65">
        <f>Y!AC597</f>
        <v>6158364</v>
      </c>
      <c r="L513" s="115">
        <v>108</v>
      </c>
      <c r="M513" s="65"/>
      <c r="N513" s="48">
        <f>Y!Z597</f>
        <v>2796.9616600388908</v>
      </c>
    </row>
    <row r="514" spans="1:14" x14ac:dyDescent="0.2">
      <c r="A514" s="69">
        <f t="shared" si="31"/>
        <v>43</v>
      </c>
      <c r="B514" s="66">
        <f t="shared" si="32"/>
        <v>41155</v>
      </c>
      <c r="C514" s="67">
        <f>Y!AB598</f>
        <v>92330.000000000175</v>
      </c>
      <c r="D514" s="65">
        <f>Y!Y598</f>
        <v>37053.238463361748</v>
      </c>
      <c r="E514" s="65">
        <f>Y!Y598+Y!Z598</f>
        <v>39887.504925423709</v>
      </c>
      <c r="F514" s="68">
        <f>Y!AA598</f>
        <v>52442.495074576473</v>
      </c>
      <c r="G514" s="133">
        <f>SUM(F514:$F$579)</f>
        <v>2016122.9617569521</v>
      </c>
      <c r="H514" s="133">
        <f>SUM($E$472:E514)</f>
        <v>1349583.4666826127</v>
      </c>
      <c r="I514" s="133">
        <f>$F$9-SUM($E$472:E514)</f>
        <v>5887916.5333173871</v>
      </c>
      <c r="J514" s="133">
        <f t="shared" si="33"/>
        <v>43</v>
      </c>
      <c r="K514" s="65">
        <f>Y!AC598</f>
        <v>6112668</v>
      </c>
      <c r="L514" s="115">
        <v>108</v>
      </c>
      <c r="M514" s="65"/>
      <c r="N514" s="48">
        <f>Y!Z598</f>
        <v>2834.2664620619616</v>
      </c>
    </row>
    <row r="515" spans="1:14" x14ac:dyDescent="0.2">
      <c r="A515" s="69">
        <f t="shared" si="31"/>
        <v>44</v>
      </c>
      <c r="B515" s="66">
        <f t="shared" si="32"/>
        <v>41185</v>
      </c>
      <c r="C515" s="67">
        <f>Y!AB599</f>
        <v>92329.999999999942</v>
      </c>
      <c r="D515" s="65">
        <f>Y!Y599</f>
        <v>37546.815885057207</v>
      </c>
      <c r="E515" s="65">
        <f>Y!Y599+Y!Z599</f>
        <v>40418.884706285717</v>
      </c>
      <c r="F515" s="68">
        <f>Y!AA599</f>
        <v>51911.115293714225</v>
      </c>
      <c r="G515" s="133">
        <f>SUM(F515:$F$579)</f>
        <v>1963680.4666823756</v>
      </c>
      <c r="H515" s="133">
        <f>SUM($E$472:E515)</f>
        <v>1390002.3513888984</v>
      </c>
      <c r="I515" s="133">
        <f>$F$9-SUM($E$472:E515)</f>
        <v>5847497.6486111013</v>
      </c>
      <c r="J515" s="133">
        <f t="shared" si="33"/>
        <v>44</v>
      </c>
      <c r="K515" s="65">
        <f>Y!AC599</f>
        <v>6066555</v>
      </c>
      <c r="L515" s="115">
        <v>108</v>
      </c>
      <c r="M515" s="65"/>
      <c r="N515" s="48">
        <f>Y!Z599</f>
        <v>2872.0688212285095</v>
      </c>
    </row>
    <row r="516" spans="1:14" x14ac:dyDescent="0.2">
      <c r="A516" s="69">
        <f t="shared" si="31"/>
        <v>45</v>
      </c>
      <c r="B516" s="66">
        <f t="shared" si="32"/>
        <v>41216</v>
      </c>
      <c r="C516" s="67">
        <f>Y!AB600</f>
        <v>92329.999999999942</v>
      </c>
      <c r="D516" s="65">
        <f>Y!Y600</f>
        <v>38046.968134792522</v>
      </c>
      <c r="E516" s="65">
        <f>Y!Y600+Y!Z600</f>
        <v>40957.343508557431</v>
      </c>
      <c r="F516" s="68">
        <f>Y!AA600</f>
        <v>51372.656491442503</v>
      </c>
      <c r="G516" s="133">
        <f>SUM(F516:$F$579)</f>
        <v>1911769.3513886617</v>
      </c>
      <c r="H516" s="133">
        <f>SUM($E$472:E516)</f>
        <v>1430959.6948974559</v>
      </c>
      <c r="I516" s="133">
        <f>$F$9-SUM($E$472:E516)</f>
        <v>5806540.3051025439</v>
      </c>
      <c r="J516" s="133">
        <f t="shared" si="33"/>
        <v>45</v>
      </c>
      <c r="K516" s="65">
        <f>Y!AC600</f>
        <v>6020020</v>
      </c>
      <c r="L516" s="115">
        <v>108</v>
      </c>
      <c r="M516" s="65"/>
      <c r="N516" s="48">
        <f>Y!Z600</f>
        <v>2910.3753737649095</v>
      </c>
    </row>
    <row r="517" spans="1:14" x14ac:dyDescent="0.2">
      <c r="A517" s="69">
        <f t="shared" si="31"/>
        <v>46</v>
      </c>
      <c r="B517" s="66">
        <f t="shared" si="32"/>
        <v>41246</v>
      </c>
      <c r="C517" s="67">
        <f>Y!AB601</f>
        <v>92330.000000000233</v>
      </c>
      <c r="D517" s="65">
        <f>Y!Y601</f>
        <v>38553.782794296276</v>
      </c>
      <c r="E517" s="65">
        <f>Y!Y601+Y!Z601</f>
        <v>41502.975638705248</v>
      </c>
      <c r="F517" s="68">
        <f>Y!AA601</f>
        <v>50827.024361294978</v>
      </c>
      <c r="G517" s="133">
        <f>SUM(F517:$F$579)</f>
        <v>1860396.6948972191</v>
      </c>
      <c r="H517" s="133">
        <f>SUM($E$472:E517)</f>
        <v>1472462.6705361612</v>
      </c>
      <c r="I517" s="133">
        <f>$F$9-SUM($E$472:E517)</f>
        <v>5765037.3294638386</v>
      </c>
      <c r="J517" s="133">
        <f t="shared" si="33"/>
        <v>46</v>
      </c>
      <c r="K517" s="65">
        <f>Y!AC601</f>
        <v>5973060</v>
      </c>
      <c r="L517" s="115">
        <v>108</v>
      </c>
      <c r="M517" s="65"/>
      <c r="N517" s="48">
        <f>Y!Z601</f>
        <v>2949.1928444089717</v>
      </c>
    </row>
    <row r="518" spans="1:14" x14ac:dyDescent="0.2">
      <c r="A518" s="69">
        <f t="shared" si="31"/>
        <v>47</v>
      </c>
      <c r="B518" s="66">
        <f t="shared" si="32"/>
        <v>41277</v>
      </c>
      <c r="C518" s="67">
        <f>Y!AB602</f>
        <v>92330.000000000146</v>
      </c>
      <c r="D518" s="65">
        <f>Y!Y602</f>
        <v>39067.348611951806</v>
      </c>
      <c r="E518" s="65">
        <f>Y!Y602+Y!Z602</f>
        <v>42055.876659542293</v>
      </c>
      <c r="F518" s="68">
        <f>Y!AA602</f>
        <v>50274.123340457845</v>
      </c>
      <c r="G518" s="133">
        <f>SUM(F518:$F$579)</f>
        <v>1809569.6705359241</v>
      </c>
      <c r="H518" s="133">
        <f>SUM($E$472:E518)</f>
        <v>1514518.5471957035</v>
      </c>
      <c r="I518" s="133">
        <f>$F$9-SUM($E$472:E518)</f>
        <v>5722981.4528042963</v>
      </c>
      <c r="J518" s="133">
        <f t="shared" si="33"/>
        <v>47</v>
      </c>
      <c r="K518" s="65">
        <f>Y!AC602</f>
        <v>5925670</v>
      </c>
      <c r="L518" s="115">
        <v>108</v>
      </c>
      <c r="M518" s="65"/>
      <c r="N518" s="48">
        <f>Y!Z602</f>
        <v>2988.5280475904874</v>
      </c>
    </row>
    <row r="519" spans="1:14" x14ac:dyDescent="0.2">
      <c r="A519" s="69">
        <f t="shared" si="31"/>
        <v>48</v>
      </c>
      <c r="B519" s="66">
        <f t="shared" si="32"/>
        <v>41308</v>
      </c>
      <c r="C519" s="67">
        <f>Y!AB603</f>
        <v>92329.999999999913</v>
      </c>
      <c r="D519" s="65">
        <f>Y!Y603</f>
        <v>39587.755518339574</v>
      </c>
      <c r="E519" s="65">
        <f>Y!Y603+Y!Z603</f>
        <v>42616.143406967058</v>
      </c>
      <c r="F519" s="68">
        <f>Y!AA603</f>
        <v>49713.856593032848</v>
      </c>
      <c r="G519" s="133">
        <f>SUM(F519:$F$579)</f>
        <v>1759295.5471954665</v>
      </c>
      <c r="H519" s="133">
        <f>SUM($E$472:E519)</f>
        <v>1557134.6906026707</v>
      </c>
      <c r="I519" s="133">
        <f>$F$9-SUM($E$472:E519)</f>
        <v>5680365.3093973296</v>
      </c>
      <c r="J519" s="133">
        <f t="shared" si="33"/>
        <v>48</v>
      </c>
      <c r="K519" s="65">
        <f>Y!AC603</f>
        <v>5912237</v>
      </c>
      <c r="L519" s="115">
        <v>108</v>
      </c>
      <c r="M519" s="65"/>
      <c r="N519" s="48">
        <f>Y!Z603</f>
        <v>3028.3878886274833</v>
      </c>
    </row>
    <row r="520" spans="1:14" x14ac:dyDescent="0.2">
      <c r="A520" s="69">
        <f t="shared" si="31"/>
        <v>49</v>
      </c>
      <c r="B520" s="66">
        <f t="shared" si="32"/>
        <v>41336</v>
      </c>
      <c r="C520" s="67">
        <f>Y!AB604</f>
        <v>92329.999999999767</v>
      </c>
      <c r="D520" s="65">
        <f>Y!Y604</f>
        <v>40115.094641983975</v>
      </c>
      <c r="E520" s="65">
        <f>Y!Y604+Y!Z604</f>
        <v>42725.193375041534</v>
      </c>
      <c r="F520" s="68">
        <f>Y!AA604</f>
        <v>49604.806624958233</v>
      </c>
      <c r="G520" s="133">
        <f>SUM(F520:$F$579)</f>
        <v>1709581.6906024336</v>
      </c>
      <c r="H520" s="133">
        <f>SUM($E$472:E520)</f>
        <v>1599859.8839777121</v>
      </c>
      <c r="I520" s="133">
        <f>$F$9-SUM($E$472:E520)</f>
        <v>5637640.1160222879</v>
      </c>
      <c r="J520" s="133">
        <f t="shared" si="33"/>
        <v>49</v>
      </c>
      <c r="K520" s="65">
        <f>Y!AC604</f>
        <v>5864435</v>
      </c>
      <c r="L520" s="115">
        <v>108</v>
      </c>
      <c r="M520" s="65"/>
      <c r="N520" s="48">
        <f>Y!Z604</f>
        <v>2610.098733057559</v>
      </c>
    </row>
    <row r="521" spans="1:14" x14ac:dyDescent="0.2">
      <c r="A521" s="69">
        <f t="shared" si="31"/>
        <v>50</v>
      </c>
      <c r="B521" s="66">
        <f t="shared" si="32"/>
        <v>41367</v>
      </c>
      <c r="C521" s="67">
        <f>Y!AB605</f>
        <v>92330.000000000029</v>
      </c>
      <c r="D521" s="65">
        <f>Y!Y605</f>
        <v>40649.458325311076</v>
      </c>
      <c r="E521" s="65">
        <f>Y!Y605+Y!Z605</f>
        <v>43294.369554331133</v>
      </c>
      <c r="F521" s="68">
        <f>Y!AA605</f>
        <v>49035.630445668896</v>
      </c>
      <c r="G521" s="133">
        <f>SUM(F521:$F$579)</f>
        <v>1659976.8839774753</v>
      </c>
      <c r="H521" s="133">
        <f>SUM($E$472:E521)</f>
        <v>1643154.2535320432</v>
      </c>
      <c r="I521" s="133">
        <f>$F$9-SUM($E$472:E521)</f>
        <v>5594345.7464679573</v>
      </c>
      <c r="J521" s="133">
        <f t="shared" si="33"/>
        <v>50</v>
      </c>
      <c r="K521" s="65">
        <f>Y!AC605</f>
        <v>5816198</v>
      </c>
      <c r="L521" s="115">
        <v>108</v>
      </c>
      <c r="M521" s="65"/>
      <c r="N521" s="48">
        <f>Y!Z605</f>
        <v>2644.9112290200574</v>
      </c>
    </row>
    <row r="522" spans="1:14" x14ac:dyDescent="0.2">
      <c r="A522" s="69">
        <f t="shared" si="31"/>
        <v>51</v>
      </c>
      <c r="B522" s="66">
        <f t="shared" si="32"/>
        <v>41397</v>
      </c>
      <c r="C522" s="67">
        <f>Y!AB606</f>
        <v>92329.999999999825</v>
      </c>
      <c r="D522" s="65">
        <f>Y!Y606</f>
        <v>41190.940140817314</v>
      </c>
      <c r="E522" s="65">
        <f>Y!Y606+Y!Z606</f>
        <v>43871.128181520893</v>
      </c>
      <c r="F522" s="68">
        <f>Y!AA606</f>
        <v>48458.87181847894</v>
      </c>
      <c r="G522" s="133">
        <f>SUM(F522:$F$579)</f>
        <v>1610941.2535318064</v>
      </c>
      <c r="H522" s="133">
        <f>SUM($E$472:E522)</f>
        <v>1687025.381713564</v>
      </c>
      <c r="I522" s="133">
        <f>$F$9-SUM($E$472:E522)</f>
        <v>5550474.6182864364</v>
      </c>
      <c r="J522" s="133">
        <f t="shared" si="33"/>
        <v>51</v>
      </c>
      <c r="K522" s="65">
        <f>Y!AC606</f>
        <v>5767521</v>
      </c>
      <c r="L522" s="115">
        <v>108</v>
      </c>
      <c r="M522" s="65"/>
      <c r="N522" s="48">
        <f>Y!Z606</f>
        <v>2680.1880407035787</v>
      </c>
    </row>
    <row r="523" spans="1:14" x14ac:dyDescent="0.2">
      <c r="A523" s="69">
        <f t="shared" si="31"/>
        <v>52</v>
      </c>
      <c r="B523" s="66">
        <f t="shared" si="32"/>
        <v>41428</v>
      </c>
      <c r="C523" s="67">
        <f>Y!AB607</f>
        <v>92330.000000000058</v>
      </c>
      <c r="D523" s="65">
        <f>Y!Y607</f>
        <v>41739.634907457978</v>
      </c>
      <c r="E523" s="65">
        <f>Y!Y607+Y!Z607</f>
        <v>44455.570268431104</v>
      </c>
      <c r="F523" s="68">
        <f>Y!AA607</f>
        <v>47874.429731568962</v>
      </c>
      <c r="G523" s="133">
        <f>SUM(F523:$F$579)</f>
        <v>1562482.3817133277</v>
      </c>
      <c r="H523" s="133">
        <f>SUM($E$472:E523)</f>
        <v>1731480.9519819953</v>
      </c>
      <c r="I523" s="133">
        <f>$F$9-SUM($E$472:E523)</f>
        <v>5506019.0480180047</v>
      </c>
      <c r="J523" s="133">
        <f t="shared" si="33"/>
        <v>52</v>
      </c>
      <c r="K523" s="65">
        <f>Y!AC607</f>
        <v>5718401</v>
      </c>
      <c r="L523" s="115">
        <v>108</v>
      </c>
      <c r="M523" s="65"/>
      <c r="N523" s="48">
        <f>Y!Z607</f>
        <v>2715.9353609731261</v>
      </c>
    </row>
    <row r="524" spans="1:14" x14ac:dyDescent="0.2">
      <c r="A524" s="69">
        <f t="shared" si="31"/>
        <v>53</v>
      </c>
      <c r="B524" s="66">
        <f t="shared" si="32"/>
        <v>41458</v>
      </c>
      <c r="C524" s="67">
        <f>Y!AB608</f>
        <v>92329.999999999942</v>
      </c>
      <c r="D524" s="65">
        <f>Y!Y608</f>
        <v>42295.638707247563</v>
      </c>
      <c r="E524" s="65">
        <f>Y!Y608+Y!Z608</f>
        <v>45047.798172539355</v>
      </c>
      <c r="F524" s="68">
        <f>Y!AA608</f>
        <v>47282.201827460594</v>
      </c>
      <c r="G524" s="133">
        <f>SUM(F524:$F$579)</f>
        <v>1514607.9519817587</v>
      </c>
      <c r="H524" s="133">
        <f>SUM($E$472:E524)</f>
        <v>1776528.7501545346</v>
      </c>
      <c r="I524" s="133">
        <f>$F$9-SUM($E$472:E524)</f>
        <v>5460971.2498454656</v>
      </c>
      <c r="J524" s="133">
        <f t="shared" si="33"/>
        <v>53</v>
      </c>
      <c r="K524" s="65">
        <f>Y!AC608</f>
        <v>5668834</v>
      </c>
      <c r="L524" s="115">
        <v>108</v>
      </c>
      <c r="M524" s="65"/>
      <c r="N524" s="48">
        <f>Y!Z608</f>
        <v>2752.159465291792</v>
      </c>
    </row>
    <row r="525" spans="1:14" x14ac:dyDescent="0.2">
      <c r="A525" s="69">
        <f t="shared" si="31"/>
        <v>54</v>
      </c>
      <c r="B525" s="66">
        <f t="shared" si="32"/>
        <v>41489</v>
      </c>
      <c r="C525" s="67">
        <f>Y!AB609</f>
        <v>92330.000000000233</v>
      </c>
      <c r="D525" s="65">
        <f>Y!Y609</f>
        <v>42859.048902087845</v>
      </c>
      <c r="E525" s="65">
        <f>Y!Y609+Y!Z609</f>
        <v>45647.915614910235</v>
      </c>
      <c r="F525" s="68">
        <f>Y!AA609</f>
        <v>46682.084385089991</v>
      </c>
      <c r="G525" s="133">
        <f>SUM(F525:$F$579)</f>
        <v>1467325.7501542983</v>
      </c>
      <c r="H525" s="133">
        <f>SUM($E$472:E525)</f>
        <v>1822176.6657694448</v>
      </c>
      <c r="I525" s="133">
        <f>$F$9-SUM($E$472:E525)</f>
        <v>5415323.3342305552</v>
      </c>
      <c r="J525" s="133">
        <f t="shared" si="33"/>
        <v>54</v>
      </c>
      <c r="K525" s="65">
        <f>Y!AC609</f>
        <v>5618814</v>
      </c>
      <c r="L525" s="115">
        <v>108</v>
      </c>
      <c r="M525" s="65"/>
      <c r="N525" s="48">
        <f>Y!Z609</f>
        <v>2788.8667128223897</v>
      </c>
    </row>
    <row r="526" spans="1:14" x14ac:dyDescent="0.2">
      <c r="A526" s="69">
        <f t="shared" si="31"/>
        <v>55</v>
      </c>
      <c r="B526" s="66">
        <f t="shared" si="32"/>
        <v>41520</v>
      </c>
      <c r="C526" s="67">
        <f>Y!AB610</f>
        <v>92330.000000000029</v>
      </c>
      <c r="D526" s="65">
        <f>Y!Y610</f>
        <v>43429.964150813874</v>
      </c>
      <c r="E526" s="65">
        <f>Y!Y610+Y!Z610</f>
        <v>46256.02769835767</v>
      </c>
      <c r="F526" s="68">
        <f>Y!AA610</f>
        <v>46073.972301642352</v>
      </c>
      <c r="G526" s="133">
        <f>SUM(F526:$F$579)</f>
        <v>1420643.6657692085</v>
      </c>
      <c r="H526" s="133">
        <f>SUM($E$472:E526)</f>
        <v>1868432.6934678024</v>
      </c>
      <c r="I526" s="133">
        <f>$F$9-SUM($E$472:E526)</f>
        <v>5369067.3065321976</v>
      </c>
      <c r="J526" s="133">
        <f t="shared" si="33"/>
        <v>55</v>
      </c>
      <c r="K526" s="65">
        <f>Y!AC610</f>
        <v>5568339</v>
      </c>
      <c r="L526" s="115">
        <v>108</v>
      </c>
      <c r="M526" s="65"/>
      <c r="N526" s="48">
        <f>Y!Z610</f>
        <v>2826.0635475437957</v>
      </c>
    </row>
    <row r="527" spans="1:14" x14ac:dyDescent="0.2">
      <c r="A527" s="69">
        <f t="shared" si="31"/>
        <v>56</v>
      </c>
      <c r="B527" s="66">
        <f t="shared" si="32"/>
        <v>41550</v>
      </c>
      <c r="C527" s="67">
        <f>Y!AB611</f>
        <v>92330.000000000058</v>
      </c>
      <c r="D527" s="65">
        <f>Y!Y611</f>
        <v>44008.484426473267</v>
      </c>
      <c r="E527" s="65">
        <f>Y!Y611+Y!Z611</f>
        <v>46872.240925855476</v>
      </c>
      <c r="F527" s="68">
        <f>Y!AA611</f>
        <v>45457.759074144589</v>
      </c>
      <c r="G527" s="133">
        <f>SUM(F527:$F$579)</f>
        <v>1374569.693467566</v>
      </c>
      <c r="H527" s="133">
        <f>SUM($E$472:E527)</f>
        <v>1915304.9343936578</v>
      </c>
      <c r="I527" s="133">
        <f>$F$9-SUM($E$472:E527)</f>
        <v>5322195.0656063426</v>
      </c>
      <c r="J527" s="133">
        <f t="shared" si="33"/>
        <v>56</v>
      </c>
      <c r="K527" s="65">
        <f>Y!AC611</f>
        <v>5517404</v>
      </c>
      <c r="L527" s="115">
        <v>108</v>
      </c>
      <c r="M527" s="65"/>
      <c r="N527" s="48">
        <f>Y!Z611</f>
        <v>2863.7564993822089</v>
      </c>
    </row>
    <row r="528" spans="1:14" x14ac:dyDescent="0.2">
      <c r="A528" s="69">
        <f t="shared" si="31"/>
        <v>57</v>
      </c>
      <c r="B528" s="66">
        <f t="shared" si="32"/>
        <v>41581</v>
      </c>
      <c r="C528" s="67">
        <f>Y!AB612</f>
        <v>92330.000000000087</v>
      </c>
      <c r="D528" s="65">
        <f>Y!Y612</f>
        <v>44594.711033829954</v>
      </c>
      <c r="E528" s="65">
        <f>Y!Y612+Y!Z612</f>
        <v>47496.663219187445</v>
      </c>
      <c r="F528" s="68">
        <f>Y!AA612</f>
        <v>44833.336780812642</v>
      </c>
      <c r="G528" s="133">
        <f>SUM(F528:$F$579)</f>
        <v>1329111.9343934215</v>
      </c>
      <c r="H528" s="133">
        <f>SUM($E$472:E528)</f>
        <v>1962801.5976128452</v>
      </c>
      <c r="I528" s="133">
        <f>$F$9-SUM($E$472:E528)</f>
        <v>5274698.4023871552</v>
      </c>
      <c r="J528" s="133">
        <f t="shared" si="33"/>
        <v>57</v>
      </c>
      <c r="K528" s="65">
        <f>Y!AC612</f>
        <v>5466004</v>
      </c>
      <c r="L528" s="115">
        <v>108</v>
      </c>
      <c r="M528" s="65"/>
      <c r="N528" s="48">
        <f>Y!Z612</f>
        <v>2901.9521853574915</v>
      </c>
    </row>
    <row r="529" spans="1:14" x14ac:dyDescent="0.2">
      <c r="A529" s="69">
        <f t="shared" si="31"/>
        <v>58</v>
      </c>
      <c r="B529" s="66">
        <f t="shared" si="32"/>
        <v>41611</v>
      </c>
      <c r="C529" s="67">
        <f>Y!AB613</f>
        <v>92330.000000000087</v>
      </c>
      <c r="D529" s="65">
        <f>Y!Y613</f>
        <v>45188.746627104934</v>
      </c>
      <c r="E529" s="65">
        <f>Y!Y613+Y!Z613</f>
        <v>48129.403937849696</v>
      </c>
      <c r="F529" s="68">
        <f>Y!AA613</f>
        <v>44200.596062150384</v>
      </c>
      <c r="G529" s="133">
        <f>SUM(F529:$F$579)</f>
        <v>1284278.5976126089</v>
      </c>
      <c r="H529" s="133">
        <f>SUM($E$472:E529)</f>
        <v>2010931.0015506949</v>
      </c>
      <c r="I529" s="133">
        <f>$F$9-SUM($E$472:E529)</f>
        <v>5226568.9984493051</v>
      </c>
      <c r="J529" s="133">
        <f t="shared" si="33"/>
        <v>58</v>
      </c>
      <c r="K529" s="65">
        <f>Y!AC613</f>
        <v>5414136</v>
      </c>
      <c r="L529" s="115">
        <v>108</v>
      </c>
      <c r="M529" s="65"/>
      <c r="N529" s="48">
        <f>Y!Z613</f>
        <v>2940.6573107447621</v>
      </c>
    </row>
    <row r="530" spans="1:14" x14ac:dyDescent="0.2">
      <c r="A530" s="69">
        <f t="shared" si="31"/>
        <v>59</v>
      </c>
      <c r="B530" s="66">
        <f t="shared" si="32"/>
        <v>41642</v>
      </c>
      <c r="C530" s="67">
        <f>Y!AB614</f>
        <v>92330</v>
      </c>
      <c r="D530" s="65">
        <f>Y!Y614</f>
        <v>45790.695227951743</v>
      </c>
      <c r="E530" s="65">
        <f>Y!Y614+Y!Z614</f>
        <v>48770.573898203271</v>
      </c>
      <c r="F530" s="68">
        <f>Y!AA614</f>
        <v>43559.426101796722</v>
      </c>
      <c r="G530" s="133">
        <f>SUM(F530:$F$579)</f>
        <v>1240078.0015504584</v>
      </c>
      <c r="H530" s="133">
        <f>SUM($E$472:E530)</f>
        <v>2059701.5754488981</v>
      </c>
      <c r="I530" s="133">
        <f>$F$9-SUM($E$472:E530)</f>
        <v>5177798.4245511014</v>
      </c>
      <c r="J530" s="133">
        <f t="shared" si="33"/>
        <v>59</v>
      </c>
      <c r="K530" s="65">
        <f>Y!AC614</f>
        <v>5361795</v>
      </c>
      <c r="L530" s="115">
        <v>108</v>
      </c>
      <c r="M530" s="65"/>
      <c r="N530" s="48">
        <f>Y!Z614</f>
        <v>2979.8786702515281</v>
      </c>
    </row>
    <row r="531" spans="1:14" x14ac:dyDescent="0.2">
      <c r="A531" s="69">
        <f t="shared" si="31"/>
        <v>60</v>
      </c>
      <c r="B531" s="66">
        <f t="shared" si="32"/>
        <v>41673</v>
      </c>
      <c r="C531" s="67">
        <f>Y!AB615</f>
        <v>92330.000000000218</v>
      </c>
      <c r="D531" s="65">
        <f>Y!Y615</f>
        <v>46400.662243672181</v>
      </c>
      <c r="E531" s="65">
        <f>Y!Y615+Y!Z615</f>
        <v>49420.285392882695</v>
      </c>
      <c r="F531" s="68">
        <f>Y!AA615</f>
        <v>42909.714607117523</v>
      </c>
      <c r="G531" s="133">
        <f>SUM(F531:$F$579)</f>
        <v>1196518.5754486616</v>
      </c>
      <c r="H531" s="133">
        <f>SUM($E$472:E531)</f>
        <v>2109121.8608417809</v>
      </c>
      <c r="I531" s="133">
        <f>$F$9-SUM($E$472:E531)</f>
        <v>5128378.1391582191</v>
      </c>
      <c r="J531" s="133">
        <f t="shared" si="33"/>
        <v>60</v>
      </c>
      <c r="K531" s="65">
        <f>Y!AC615</f>
        <v>5339927</v>
      </c>
      <c r="L531" s="115">
        <v>108</v>
      </c>
      <c r="M531" s="65"/>
      <c r="N531" s="48">
        <f>Y!Z615</f>
        <v>3019.6231492105144</v>
      </c>
    </row>
    <row r="532" spans="1:14" x14ac:dyDescent="0.2">
      <c r="A532" s="69">
        <f t="shared" si="31"/>
        <v>61</v>
      </c>
      <c r="B532" s="66">
        <f t="shared" si="32"/>
        <v>41701</v>
      </c>
      <c r="C532" s="67">
        <f>Y!AB616</f>
        <v>92330.000000000175</v>
      </c>
      <c r="D532" s="65">
        <f>Y!Y616</f>
        <v>47018.754485672805</v>
      </c>
      <c r="E532" s="65">
        <f>Y!Y616+Y!Z616</f>
        <v>49665.852979384814</v>
      </c>
      <c r="F532" s="68">
        <f>Y!AA616</f>
        <v>42664.147020615354</v>
      </c>
      <c r="G532" s="133">
        <f>SUM(F532:$F$579)</f>
        <v>1153608.8608415441</v>
      </c>
      <c r="H532" s="133">
        <f>SUM($E$472:E532)</f>
        <v>2158787.7138211657</v>
      </c>
      <c r="I532" s="133">
        <f>$F$9-SUM($E$472:E532)</f>
        <v>5078712.2861788347</v>
      </c>
      <c r="J532" s="133">
        <f t="shared" si="33"/>
        <v>61</v>
      </c>
      <c r="K532" s="65">
        <f>Y!AC616</f>
        <v>5287039</v>
      </c>
      <c r="L532" s="115">
        <v>108</v>
      </c>
      <c r="M532" s="65"/>
      <c r="N532" s="48">
        <f>Y!Z616</f>
        <v>2647.0984937120083</v>
      </c>
    </row>
    <row r="533" spans="1:14" x14ac:dyDescent="0.2">
      <c r="A533" s="69">
        <f t="shared" si="31"/>
        <v>62</v>
      </c>
      <c r="B533" s="66">
        <f t="shared" si="32"/>
        <v>41732</v>
      </c>
      <c r="C533" s="67">
        <f>Y!AB617</f>
        <v>92330.00000000016</v>
      </c>
      <c r="D533" s="65">
        <f>Y!Y617</f>
        <v>47645.080188170541</v>
      </c>
      <c r="E533" s="65">
        <f>Y!Y617+Y!Z617</f>
        <v>50327.484666463737</v>
      </c>
      <c r="F533" s="68">
        <f>Y!AA617</f>
        <v>42002.515333536423</v>
      </c>
      <c r="G533" s="133">
        <f>SUM(F533:$F$579)</f>
        <v>1110944.7138209287</v>
      </c>
      <c r="H533" s="133">
        <f>SUM($E$472:E533)</f>
        <v>2209115.1984876296</v>
      </c>
      <c r="I533" s="133">
        <f>$F$9-SUM($E$472:E533)</f>
        <v>5028384.8015123699</v>
      </c>
      <c r="J533" s="133">
        <f t="shared" si="33"/>
        <v>62</v>
      </c>
      <c r="K533" s="65">
        <f>Y!AC617</f>
        <v>5233672</v>
      </c>
      <c r="L533" s="115">
        <v>108</v>
      </c>
      <c r="M533" s="65"/>
      <c r="N533" s="48">
        <f>Y!Z617</f>
        <v>2682.404478293196</v>
      </c>
    </row>
    <row r="534" spans="1:14" x14ac:dyDescent="0.2">
      <c r="A534" s="69">
        <f t="shared" si="31"/>
        <v>63</v>
      </c>
      <c r="B534" s="66">
        <f t="shared" si="32"/>
        <v>41762</v>
      </c>
      <c r="C534" s="67">
        <f>Y!AB618</f>
        <v>92329.999999999942</v>
      </c>
      <c r="D534" s="65">
        <f>Y!Y618</f>
        <v>48279.749027144164</v>
      </c>
      <c r="E534" s="65">
        <f>Y!Y618+Y!Z618</f>
        <v>50997.930387701497</v>
      </c>
      <c r="F534" s="68">
        <f>Y!AA618</f>
        <v>41332.069612298452</v>
      </c>
      <c r="G534" s="133">
        <f>SUM(F534:$F$579)</f>
        <v>1068942.1984873922</v>
      </c>
      <c r="H534" s="133">
        <f>SUM($E$472:E534)</f>
        <v>2260113.128875331</v>
      </c>
      <c r="I534" s="133">
        <f>$F$9-SUM($E$472:E534)</f>
        <v>4977386.871124669</v>
      </c>
      <c r="J534" s="133">
        <f t="shared" si="33"/>
        <v>63</v>
      </c>
      <c r="K534" s="65">
        <f>Y!AC618</f>
        <v>5179819</v>
      </c>
      <c r="L534" s="115">
        <v>108</v>
      </c>
      <c r="M534" s="65"/>
      <c r="N534" s="48">
        <f>Y!Z618</f>
        <v>2718.1813605573334</v>
      </c>
    </row>
    <row r="535" spans="1:14" x14ac:dyDescent="0.2">
      <c r="A535" s="69">
        <f t="shared" si="31"/>
        <v>64</v>
      </c>
      <c r="B535" s="66">
        <f t="shared" si="32"/>
        <v>41793</v>
      </c>
      <c r="C535" s="67">
        <f>Y!AB619</f>
        <v>92330.000000000087</v>
      </c>
      <c r="D535" s="65">
        <f>Y!Y619</f>
        <v>48922.872139540967</v>
      </c>
      <c r="E535" s="65">
        <f>Y!Y619+Y!Z619</f>
        <v>51677.307560698115</v>
      </c>
      <c r="F535" s="68">
        <f>Y!AA619</f>
        <v>40652.692439301965</v>
      </c>
      <c r="G535" s="133">
        <f>SUM(F535:$F$579)</f>
        <v>1027610.1288750935</v>
      </c>
      <c r="H535" s="133">
        <f>SUM($E$472:E535)</f>
        <v>2311790.4364360292</v>
      </c>
      <c r="I535" s="133">
        <f>$F$9-SUM($E$472:E535)</f>
        <v>4925709.5635639708</v>
      </c>
      <c r="J535" s="133">
        <f t="shared" si="33"/>
        <v>64</v>
      </c>
      <c r="K535" s="65">
        <f>Y!AC619</f>
        <v>5125476</v>
      </c>
      <c r="L535" s="115">
        <v>108</v>
      </c>
      <c r="M535" s="65"/>
      <c r="N535" s="48">
        <f>Y!Z619</f>
        <v>2754.4354211571481</v>
      </c>
    </row>
    <row r="536" spans="1:14" x14ac:dyDescent="0.2">
      <c r="A536" s="69">
        <f t="shared" si="31"/>
        <v>65</v>
      </c>
      <c r="B536" s="66">
        <f t="shared" si="32"/>
        <v>41823</v>
      </c>
      <c r="C536" s="67">
        <f>Y!AB620</f>
        <v>92330.000000000116</v>
      </c>
      <c r="D536" s="65">
        <f>Y!Y620</f>
        <v>49574.562142736278</v>
      </c>
      <c r="E536" s="65">
        <f>Y!Y620+Y!Z620</f>
        <v>52365.735167250554</v>
      </c>
      <c r="F536" s="68">
        <f>Y!AA620</f>
        <v>39964.26483274957</v>
      </c>
      <c r="G536" s="133">
        <f>SUM(F536:$F$579)</f>
        <v>986957.43643579166</v>
      </c>
      <c r="H536" s="133">
        <f>SUM($E$472:E536)</f>
        <v>2364156.1716032797</v>
      </c>
      <c r="I536" s="133">
        <f>$F$9-SUM($E$472:E536)</f>
        <v>4873343.8283967208</v>
      </c>
      <c r="J536" s="133">
        <f t="shared" si="33"/>
        <v>65</v>
      </c>
      <c r="K536" s="65">
        <f>Y!AC620</f>
        <v>5070640</v>
      </c>
      <c r="L536" s="115">
        <v>108</v>
      </c>
      <c r="M536" s="65"/>
      <c r="N536" s="48">
        <f>Y!Z620</f>
        <v>2791.1730245142753</v>
      </c>
    </row>
    <row r="537" spans="1:14" x14ac:dyDescent="0.2">
      <c r="A537" s="69">
        <f t="shared" si="31"/>
        <v>66</v>
      </c>
      <c r="B537" s="66">
        <f t="shared" si="32"/>
        <v>41854</v>
      </c>
      <c r="C537" s="67">
        <f>Y!AB621</f>
        <v>92330</v>
      </c>
      <c r="D537" s="65">
        <f>Y!Y621</f>
        <v>50234.933154255152</v>
      </c>
      <c r="E537" s="65">
        <f>Y!Y621+Y!Z621</f>
        <v>53063.333774191742</v>
      </c>
      <c r="F537" s="68">
        <f>Y!AA621</f>
        <v>39266.666225808251</v>
      </c>
      <c r="G537" s="133">
        <f>SUM(F537:$F$579)</f>
        <v>946993.17160304205</v>
      </c>
      <c r="H537" s="133">
        <f>SUM($E$472:E537)</f>
        <v>2417219.5053774714</v>
      </c>
      <c r="I537" s="133">
        <f>$F$9-SUM($E$472:E537)</f>
        <v>4820280.4946225286</v>
      </c>
      <c r="J537" s="133">
        <f t="shared" si="33"/>
        <v>66</v>
      </c>
      <c r="K537" s="65">
        <f>Y!AC621</f>
        <v>5015305</v>
      </c>
      <c r="L537" s="115">
        <v>108</v>
      </c>
      <c r="M537" s="65"/>
      <c r="N537" s="48">
        <f>Y!Z621</f>
        <v>2828.4006199365904</v>
      </c>
    </row>
    <row r="538" spans="1:14" x14ac:dyDescent="0.2">
      <c r="A538" s="69">
        <f t="shared" ref="A538:A579" si="34">A537+1</f>
        <v>67</v>
      </c>
      <c r="B538" s="66">
        <f t="shared" ref="B538:B579" si="35">DATE(YEAR(B537),MONTH(B537)+1,DAY(B537))</f>
        <v>41885</v>
      </c>
      <c r="C538" s="67">
        <f>Y!AB622</f>
        <v>92330.000000000146</v>
      </c>
      <c r="D538" s="65">
        <f>Y!Y622</f>
        <v>50904.10081175575</v>
      </c>
      <c r="E538" s="65">
        <f>Y!Y622+Y!Z622</f>
        <v>53770.225554506098</v>
      </c>
      <c r="F538" s="68">
        <f>Y!AA622</f>
        <v>38559.774445494048</v>
      </c>
      <c r="G538" s="133">
        <f>SUM(F538:$F$579)</f>
        <v>907726.50537723373</v>
      </c>
      <c r="H538" s="133">
        <f>SUM($E$472:E538)</f>
        <v>2470989.7309319777</v>
      </c>
      <c r="I538" s="133">
        <f>$F$9-SUM($E$472:E538)</f>
        <v>4766510.2690680223</v>
      </c>
      <c r="J538" s="133">
        <f t="shared" si="33"/>
        <v>67</v>
      </c>
      <c r="K538" s="65">
        <f>Y!AC622</f>
        <v>4959467</v>
      </c>
      <c r="L538" s="115">
        <v>108</v>
      </c>
      <c r="M538" s="65"/>
      <c r="N538" s="48">
        <f>Y!Z622</f>
        <v>2866.1247427503477</v>
      </c>
    </row>
    <row r="539" spans="1:14" x14ac:dyDescent="0.2">
      <c r="A539" s="69">
        <f t="shared" si="34"/>
        <v>68</v>
      </c>
      <c r="B539" s="66">
        <f t="shared" si="35"/>
        <v>41915</v>
      </c>
      <c r="C539" s="67">
        <f>Y!AB623</f>
        <v>92330.000000000175</v>
      </c>
      <c r="D539" s="65">
        <f>Y!Y623</f>
        <v>51582.182293277234</v>
      </c>
      <c r="E539" s="65">
        <f>Y!Y623+Y!Z623</f>
        <v>54486.534308724709</v>
      </c>
      <c r="F539" s="68">
        <f>Y!AA623</f>
        <v>37843.465691275458</v>
      </c>
      <c r="G539" s="133">
        <f>SUM(F539:$F$579)</f>
        <v>869166.73093173967</v>
      </c>
      <c r="H539" s="133">
        <f>SUM($E$472:E539)</f>
        <v>2525476.2652407023</v>
      </c>
      <c r="I539" s="133">
        <f>$F$9-SUM($E$472:E539)</f>
        <v>4712023.7347592972</v>
      </c>
      <c r="J539" s="133">
        <f t="shared" si="33"/>
        <v>68</v>
      </c>
      <c r="K539" s="65">
        <f>Y!AC623</f>
        <v>4903121</v>
      </c>
      <c r="L539" s="115">
        <v>108</v>
      </c>
      <c r="M539" s="65"/>
      <c r="N539" s="48">
        <f>Y!Z623</f>
        <v>2904.3520154474754</v>
      </c>
    </row>
    <row r="540" spans="1:14" x14ac:dyDescent="0.2">
      <c r="A540" s="69">
        <f t="shared" si="34"/>
        <v>69</v>
      </c>
      <c r="B540" s="66">
        <f t="shared" si="35"/>
        <v>41946</v>
      </c>
      <c r="C540" s="67">
        <f>Y!AB624</f>
        <v>92329.999999999985</v>
      </c>
      <c r="D540" s="65">
        <f>Y!Y624</f>
        <v>52269.296337760054</v>
      </c>
      <c r="E540" s="65">
        <f>Y!Y624+Y!Z624</f>
        <v>55212.385486608233</v>
      </c>
      <c r="F540" s="68">
        <f>Y!AA624</f>
        <v>37117.614513391753</v>
      </c>
      <c r="G540" s="133">
        <f>SUM(F540:$F$579)</f>
        <v>831323.26524046424</v>
      </c>
      <c r="H540" s="133">
        <f>SUM($E$472:E540)</f>
        <v>2580688.6507273107</v>
      </c>
      <c r="I540" s="133">
        <f>$F$9-SUM($E$472:E540)</f>
        <v>4656811.3492726889</v>
      </c>
      <c r="J540" s="133">
        <f t="shared" si="33"/>
        <v>69</v>
      </c>
      <c r="K540" s="65">
        <f>Y!AC624</f>
        <v>4846263</v>
      </c>
      <c r="L540" s="115">
        <v>108</v>
      </c>
      <c r="M540" s="65"/>
      <c r="N540" s="48">
        <f>Y!Z624</f>
        <v>2943.0891488481793</v>
      </c>
    </row>
    <row r="541" spans="1:14" x14ac:dyDescent="0.2">
      <c r="A541" s="69">
        <f t="shared" si="34"/>
        <v>70</v>
      </c>
      <c r="B541" s="66">
        <f t="shared" si="35"/>
        <v>41976</v>
      </c>
      <c r="C541" s="67">
        <f>Y!AB625</f>
        <v>92330.000000000233</v>
      </c>
      <c r="D541" s="65">
        <f>Y!Y625</f>
        <v>52965.56326583866</v>
      </c>
      <c r="E541" s="65">
        <f>Y!Y625+Y!Z625</f>
        <v>55947.906209117653</v>
      </c>
      <c r="F541" s="68">
        <f>Y!AA625</f>
        <v>36382.093790882573</v>
      </c>
      <c r="G541" s="133">
        <f>SUM(F541:$F$579)</f>
        <v>794205.65072707261</v>
      </c>
      <c r="H541" s="133">
        <f>SUM($E$472:E541)</f>
        <v>2636636.5569364284</v>
      </c>
      <c r="I541" s="133">
        <f>$F$9-SUM($E$472:E541)</f>
        <v>4600863.443063572</v>
      </c>
      <c r="J541" s="133">
        <f t="shared" si="33"/>
        <v>70</v>
      </c>
      <c r="K541" s="65">
        <f>Y!AC625</f>
        <v>4788887</v>
      </c>
      <c r="L541" s="115">
        <v>108</v>
      </c>
      <c r="M541" s="65"/>
      <c r="N541" s="48">
        <f>Y!Z625</f>
        <v>2982.3429432789926</v>
      </c>
    </row>
    <row r="542" spans="1:14" x14ac:dyDescent="0.2">
      <c r="A542" s="69">
        <f t="shared" si="34"/>
        <v>71</v>
      </c>
      <c r="B542" s="66">
        <f t="shared" si="35"/>
        <v>42007</v>
      </c>
      <c r="C542" s="67">
        <f>Y!AB626</f>
        <v>92330.000000000233</v>
      </c>
      <c r="D542" s="65">
        <f>Y!Y626</f>
        <v>53671.105000908952</v>
      </c>
      <c r="E542" s="65">
        <f>Y!Y626+Y!Z626</f>
        <v>56693.22529067556</v>
      </c>
      <c r="F542" s="68">
        <f>Y!AA626</f>
        <v>35636.774709324665</v>
      </c>
      <c r="G542" s="133">
        <f>SUM(F542:$F$579)</f>
        <v>757823.55693619</v>
      </c>
      <c r="H542" s="133">
        <f>SUM($E$472:E542)</f>
        <v>2693329.7822271041</v>
      </c>
      <c r="I542" s="133">
        <f>$F$9-SUM($E$472:E542)</f>
        <v>4544170.2177728955</v>
      </c>
      <c r="J542" s="133">
        <f t="shared" si="33"/>
        <v>71</v>
      </c>
      <c r="K542" s="65">
        <f>Y!AC626</f>
        <v>4730990</v>
      </c>
      <c r="L542" s="115">
        <v>108</v>
      </c>
      <c r="M542" s="65"/>
      <c r="N542" s="48">
        <f>Y!Z626</f>
        <v>3022.120289766608</v>
      </c>
    </row>
    <row r="543" spans="1:14" x14ac:dyDescent="0.2">
      <c r="A543" s="69">
        <f t="shared" si="34"/>
        <v>72</v>
      </c>
      <c r="B543" s="66">
        <f t="shared" si="35"/>
        <v>42038</v>
      </c>
      <c r="C543" s="67">
        <f>Y!AB627</f>
        <v>92330.000000000073</v>
      </c>
      <c r="D543" s="65">
        <f>Y!Y627</f>
        <v>54386.045090480242</v>
      </c>
      <c r="E543" s="65">
        <f>Y!Y627+Y!Z627</f>
        <v>57448.473261727813</v>
      </c>
      <c r="F543" s="68">
        <f>Y!AA627</f>
        <v>34881.52673827226</v>
      </c>
      <c r="G543" s="133">
        <f>SUM(F543:$F$579)</f>
        <v>722186.7822268653</v>
      </c>
      <c r="H543" s="133">
        <f>SUM($E$472:E543)</f>
        <v>2750778.255488832</v>
      </c>
      <c r="I543" s="133">
        <f>$F$9-SUM($E$472:E543)</f>
        <v>4486721.7445111685</v>
      </c>
      <c r="J543" s="133">
        <f t="shared" si="33"/>
        <v>72</v>
      </c>
      <c r="K543" s="65">
        <f>Y!AC627</f>
        <v>4700426</v>
      </c>
      <c r="L543" s="115">
        <v>108</v>
      </c>
      <c r="M543" s="65"/>
      <c r="N543" s="48">
        <f>Y!Z627</f>
        <v>3062.4281712475713</v>
      </c>
    </row>
    <row r="544" spans="1:14" x14ac:dyDescent="0.2">
      <c r="A544" s="69">
        <f t="shared" si="34"/>
        <v>73</v>
      </c>
      <c r="B544" s="66">
        <f t="shared" si="35"/>
        <v>42066</v>
      </c>
      <c r="C544" s="67">
        <f>Y!AB628</f>
        <v>92329.999999999796</v>
      </c>
      <c r="D544" s="65">
        <f>Y!Y628</f>
        <v>55110.508727808949</v>
      </c>
      <c r="E544" s="65">
        <f>Y!Y628+Y!Z628</f>
        <v>57842.196395551844</v>
      </c>
      <c r="F544" s="68">
        <f>Y!AA628</f>
        <v>34487.803604447945</v>
      </c>
      <c r="G544" s="133">
        <f>SUM(F544:$F$579)</f>
        <v>687305.25548859313</v>
      </c>
      <c r="H544" s="133">
        <f>SUM($E$472:E544)</f>
        <v>2808620.4518843838</v>
      </c>
      <c r="I544" s="133">
        <f>$F$9-SUM($E$472:E544)</f>
        <v>4428879.5481156167</v>
      </c>
      <c r="J544" s="133">
        <f t="shared" si="33"/>
        <v>73</v>
      </c>
      <c r="K544" s="65">
        <f>Y!AC628</f>
        <v>4641842</v>
      </c>
      <c r="L544" s="115">
        <v>108</v>
      </c>
      <c r="M544" s="65"/>
      <c r="N544" s="48">
        <f>Y!Z628</f>
        <v>2731.6876677428954</v>
      </c>
    </row>
    <row r="545" spans="1:14" x14ac:dyDescent="0.2">
      <c r="A545" s="69">
        <f t="shared" si="34"/>
        <v>74</v>
      </c>
      <c r="B545" s="66">
        <f t="shared" si="35"/>
        <v>42097</v>
      </c>
      <c r="C545" s="67">
        <f>Y!AB629</f>
        <v>92330.000000000116</v>
      </c>
      <c r="D545" s="65">
        <f>Y!Y629</f>
        <v>55844.622773821931</v>
      </c>
      <c r="E545" s="65">
        <f>Y!Y629+Y!Z629</f>
        <v>58612.744644110389</v>
      </c>
      <c r="F545" s="68">
        <f>Y!AA629</f>
        <v>33717.25535588972</v>
      </c>
      <c r="G545" s="133">
        <f>SUM(F545:$F$579)</f>
        <v>652817.45188414503</v>
      </c>
      <c r="H545" s="133">
        <f>SUM($E$472:E545)</f>
        <v>2867233.1965284944</v>
      </c>
      <c r="I545" s="133">
        <f>$F$9-SUM($E$472:E545)</f>
        <v>4370266.8034715056</v>
      </c>
      <c r="J545" s="133">
        <f t="shared" si="33"/>
        <v>74</v>
      </c>
      <c r="K545" s="65">
        <f>Y!AC629</f>
        <v>4582726</v>
      </c>
      <c r="L545" s="115">
        <v>108</v>
      </c>
      <c r="M545" s="65"/>
      <c r="N545" s="48">
        <f>Y!Z629</f>
        <v>2768.121870288458</v>
      </c>
    </row>
    <row r="546" spans="1:14" x14ac:dyDescent="0.2">
      <c r="A546" s="69">
        <f t="shared" si="34"/>
        <v>75</v>
      </c>
      <c r="B546" s="66">
        <f t="shared" si="35"/>
        <v>42127</v>
      </c>
      <c r="C546" s="67">
        <f>Y!AB630</f>
        <v>92329.999999999869</v>
      </c>
      <c r="D546" s="65">
        <f>Y!Y630</f>
        <v>56588.515779328533</v>
      </c>
      <c r="E546" s="65">
        <f>Y!Y630+Y!Z630</f>
        <v>59393.557797584057</v>
      </c>
      <c r="F546" s="68">
        <f>Y!AA630</f>
        <v>32936.442202415812</v>
      </c>
      <c r="G546" s="133">
        <f>SUM(F546:$F$579)</f>
        <v>619100.19652825536</v>
      </c>
      <c r="H546" s="133">
        <f>SUM($E$472:E546)</f>
        <v>2926626.7543260786</v>
      </c>
      <c r="I546" s="133">
        <f>$F$9-SUM($E$472:E546)</f>
        <v>4310873.245673921</v>
      </c>
      <c r="J546" s="133">
        <f t="shared" si="33"/>
        <v>75</v>
      </c>
      <c r="K546" s="65">
        <f>Y!AC630</f>
        <v>4523074</v>
      </c>
      <c r="L546" s="115">
        <v>108</v>
      </c>
      <c r="M546" s="65"/>
      <c r="N546" s="48">
        <f>Y!Z630</f>
        <v>2805.0420182555245</v>
      </c>
    </row>
    <row r="547" spans="1:14" x14ac:dyDescent="0.2">
      <c r="A547" s="69">
        <f t="shared" si="34"/>
        <v>76</v>
      </c>
      <c r="B547" s="66">
        <f t="shared" si="35"/>
        <v>42158</v>
      </c>
      <c r="C547" s="67">
        <f>Y!AB631</f>
        <v>92330.000000000175</v>
      </c>
      <c r="D547" s="65">
        <f>Y!Y631</f>
        <v>57342.318007535301</v>
      </c>
      <c r="E547" s="65">
        <f>Y!Y631+Y!Z631</f>
        <v>60184.772600533077</v>
      </c>
      <c r="F547" s="68">
        <f>Y!AA631</f>
        <v>32145.227399467094</v>
      </c>
      <c r="G547" s="133">
        <f>SUM(F547:$F$579)</f>
        <v>586163.75432583957</v>
      </c>
      <c r="H547" s="133">
        <f>SUM($E$472:E547)</f>
        <v>2986811.5269266116</v>
      </c>
      <c r="I547" s="133">
        <f>$F$9-SUM($E$472:E547)</f>
        <v>4250688.4730733884</v>
      </c>
      <c r="J547" s="133">
        <f t="shared" si="33"/>
        <v>76</v>
      </c>
      <c r="K547" s="65">
        <f>Y!AC631</f>
        <v>4462881</v>
      </c>
      <c r="L547" s="115">
        <v>108</v>
      </c>
      <c r="M547" s="65"/>
      <c r="N547" s="48">
        <f>Y!Z631</f>
        <v>2842.4545929977758</v>
      </c>
    </row>
    <row r="548" spans="1:14" x14ac:dyDescent="0.2">
      <c r="A548" s="69">
        <f t="shared" si="34"/>
        <v>77</v>
      </c>
      <c r="B548" s="66">
        <f t="shared" si="35"/>
        <v>42188</v>
      </c>
      <c r="C548" s="67">
        <f>Y!AB632</f>
        <v>92329.999999999767</v>
      </c>
      <c r="D548" s="65">
        <f>Y!Y632</f>
        <v>58106.161456851754</v>
      </c>
      <c r="E548" s="65">
        <f>Y!Y632+Y!Z632</f>
        <v>60986.52761916646</v>
      </c>
      <c r="F548" s="68">
        <f>Y!AA632</f>
        <v>31343.472380833307</v>
      </c>
      <c r="G548" s="133">
        <f>SUM(F548:$F$579)</f>
        <v>554018.52692637243</v>
      </c>
      <c r="H548" s="133">
        <f>SUM($E$472:E548)</f>
        <v>3047798.0545457778</v>
      </c>
      <c r="I548" s="133">
        <f>$F$9-SUM($E$472:E548)</f>
        <v>4189701.9454542222</v>
      </c>
      <c r="J548" s="133">
        <f t="shared" si="33"/>
        <v>77</v>
      </c>
      <c r="K548" s="65">
        <f>Y!AC632</f>
        <v>4402142</v>
      </c>
      <c r="L548" s="115">
        <v>108</v>
      </c>
      <c r="M548" s="65"/>
      <c r="N548" s="48">
        <f>Y!Z632</f>
        <v>2880.3661623147054</v>
      </c>
    </row>
    <row r="549" spans="1:14" x14ac:dyDescent="0.2">
      <c r="A549" s="69">
        <f t="shared" si="34"/>
        <v>78</v>
      </c>
      <c r="B549" s="66">
        <f t="shared" si="35"/>
        <v>42219</v>
      </c>
      <c r="C549" s="67">
        <f>Y!AB633</f>
        <v>92329.999999999942</v>
      </c>
      <c r="D549" s="65">
        <f>Y!Y633</f>
        <v>58880.179884009529</v>
      </c>
      <c r="E549" s="65">
        <f>Y!Y633+Y!Z633</f>
        <v>61798.963265614118</v>
      </c>
      <c r="F549" s="68">
        <f>Y!AA633</f>
        <v>30531.036734385816</v>
      </c>
      <c r="G549" s="133">
        <f>SUM(F549:$F$579)</f>
        <v>522675.05454553914</v>
      </c>
      <c r="H549" s="133">
        <f>SUM($E$472:E549)</f>
        <v>3109597.017811392</v>
      </c>
      <c r="I549" s="133">
        <f>$F$9-SUM($E$472:E549)</f>
        <v>4127902.982188608</v>
      </c>
      <c r="J549" s="133">
        <f t="shared" si="33"/>
        <v>78</v>
      </c>
      <c r="K549" s="65">
        <f>Y!AC633</f>
        <v>4340851</v>
      </c>
      <c r="L549" s="115">
        <v>108</v>
      </c>
      <c r="M549" s="65"/>
      <c r="N549" s="48">
        <f>Y!Z633</f>
        <v>2918.7833816045895</v>
      </c>
    </row>
    <row r="550" spans="1:14" x14ac:dyDescent="0.2">
      <c r="A550" s="69">
        <f t="shared" si="34"/>
        <v>79</v>
      </c>
      <c r="B550" s="66">
        <f t="shared" si="35"/>
        <v>42250</v>
      </c>
      <c r="C550" s="67">
        <f>Y!AB634</f>
        <v>92329.999999999942</v>
      </c>
      <c r="D550" s="65">
        <f>Y!Y634</f>
        <v>59664.508827480022</v>
      </c>
      <c r="E550" s="65">
        <f>Y!Y634+Y!Z634</f>
        <v>62622.221822512874</v>
      </c>
      <c r="F550" s="68">
        <f>Y!AA634</f>
        <v>29707.778177487064</v>
      </c>
      <c r="G550" s="133">
        <f>SUM(F550:$F$579)</f>
        <v>492144.01781115338</v>
      </c>
      <c r="H550" s="133">
        <f>SUM($E$472:E550)</f>
        <v>3172219.2396339048</v>
      </c>
      <c r="I550" s="133">
        <f>$F$9-SUM($E$472:E550)</f>
        <v>4065280.7603660952</v>
      </c>
      <c r="J550" s="133">
        <f t="shared" si="33"/>
        <v>79</v>
      </c>
      <c r="K550" s="65">
        <f>Y!AC634</f>
        <v>4279004</v>
      </c>
      <c r="L550" s="115">
        <v>108</v>
      </c>
      <c r="M550" s="65"/>
      <c r="N550" s="48">
        <f>Y!Z634</f>
        <v>2957.7129950328526</v>
      </c>
    </row>
    <row r="551" spans="1:14" x14ac:dyDescent="0.2">
      <c r="A551" s="69">
        <f t="shared" si="34"/>
        <v>80</v>
      </c>
      <c r="B551" s="66">
        <f t="shared" si="35"/>
        <v>42280</v>
      </c>
      <c r="C551" s="67">
        <f>Y!AB635</f>
        <v>92329.999999999985</v>
      </c>
      <c r="D551" s="65">
        <f>Y!Y635</f>
        <v>60459.285631211475</v>
      </c>
      <c r="E551" s="65">
        <f>Y!Y635+Y!Z635</f>
        <v>63456.447467927501</v>
      </c>
      <c r="F551" s="68">
        <f>Y!AA635</f>
        <v>28873.552532072488</v>
      </c>
      <c r="G551" s="133">
        <f>SUM(F551:$F$579)</f>
        <v>462436.23963366629</v>
      </c>
      <c r="H551" s="133">
        <f>SUM($E$472:E551)</f>
        <v>3235675.6871018321</v>
      </c>
      <c r="I551" s="133">
        <f>$F$9-SUM($E$472:E551)</f>
        <v>4001824.3128981679</v>
      </c>
      <c r="J551" s="133">
        <f t="shared" si="33"/>
        <v>80</v>
      </c>
      <c r="K551" s="65">
        <f>Y!AC635</f>
        <v>4216596</v>
      </c>
      <c r="L551" s="115">
        <v>108</v>
      </c>
      <c r="M551" s="65"/>
      <c r="N551" s="48">
        <f>Y!Z635</f>
        <v>2997.1618367160263</v>
      </c>
    </row>
    <row r="552" spans="1:14" x14ac:dyDescent="0.2">
      <c r="A552" s="69">
        <f t="shared" si="34"/>
        <v>81</v>
      </c>
      <c r="B552" s="66">
        <f t="shared" si="35"/>
        <v>42311</v>
      </c>
      <c r="C552" s="67">
        <f>Y!AB636</f>
        <v>92329.999999999985</v>
      </c>
      <c r="D552" s="65">
        <f>Y!Y636</f>
        <v>61264.64946867805</v>
      </c>
      <c r="E552" s="65">
        <f>Y!Y636+Y!Z636</f>
        <v>64301.786300599495</v>
      </c>
      <c r="F552" s="68">
        <f>Y!AA636</f>
        <v>28028.213699400487</v>
      </c>
      <c r="G552" s="133">
        <f>SUM(F552:$F$579)</f>
        <v>433562.68710159382</v>
      </c>
      <c r="H552" s="133">
        <f>SUM($E$472:E552)</f>
        <v>3299977.4734024317</v>
      </c>
      <c r="I552" s="133">
        <f>$F$9-SUM($E$472:E552)</f>
        <v>3937522.5265975683</v>
      </c>
      <c r="J552" s="133">
        <f t="shared" si="33"/>
        <v>81</v>
      </c>
      <c r="K552" s="65">
        <f>Y!AC636</f>
        <v>4153620</v>
      </c>
      <c r="L552" s="115">
        <v>108</v>
      </c>
      <c r="M552" s="65"/>
      <c r="N552" s="48">
        <f>Y!Z636</f>
        <v>3037.1368319214453</v>
      </c>
    </row>
    <row r="553" spans="1:14" x14ac:dyDescent="0.2">
      <c r="A553" s="69">
        <f t="shared" si="34"/>
        <v>82</v>
      </c>
      <c r="B553" s="66">
        <f t="shared" si="35"/>
        <v>42341</v>
      </c>
      <c r="C553" s="67">
        <f>Y!AB637</f>
        <v>92329.999999999898</v>
      </c>
      <c r="D553" s="65">
        <f>Y!Y637</f>
        <v>62080.741367250914</v>
      </c>
      <c r="E553" s="65">
        <f>Y!Y637+Y!Z637</f>
        <v>65158.386365533937</v>
      </c>
      <c r="F553" s="68">
        <f>Y!AA637</f>
        <v>27171.613634465957</v>
      </c>
      <c r="G553" s="133">
        <f>SUM(F553:$F$579)</f>
        <v>405534.4734021934</v>
      </c>
      <c r="H553" s="133">
        <f>SUM($E$472:E553)</f>
        <v>3365135.8597679655</v>
      </c>
      <c r="I553" s="133">
        <f>$F$9-SUM($E$472:E553)</f>
        <v>3872364.1402320345</v>
      </c>
      <c r="J553" s="133">
        <f t="shared" si="33"/>
        <v>82</v>
      </c>
      <c r="K553" s="65">
        <f>Y!AC637</f>
        <v>4090074</v>
      </c>
      <c r="L553" s="115">
        <v>108</v>
      </c>
      <c r="M553" s="65"/>
      <c r="N553" s="48">
        <f>Y!Z637</f>
        <v>3077.6449982830236</v>
      </c>
    </row>
    <row r="554" spans="1:14" x14ac:dyDescent="0.2">
      <c r="A554" s="69">
        <f t="shared" si="34"/>
        <v>83</v>
      </c>
      <c r="B554" s="66">
        <f t="shared" si="35"/>
        <v>42372</v>
      </c>
      <c r="C554" s="67">
        <f>Y!AB638</f>
        <v>92329.999999999898</v>
      </c>
      <c r="D554" s="65">
        <f>Y!Y638</f>
        <v>62907.704232893651</v>
      </c>
      <c r="E554" s="65">
        <f>Y!Y638+Y!Z638</f>
        <v>66026.397679926828</v>
      </c>
      <c r="F554" s="68">
        <f>Y!AA638</f>
        <v>26303.602320073067</v>
      </c>
      <c r="G554" s="133">
        <f>SUM(F554:$F$579)</f>
        <v>378362.85976772744</v>
      </c>
      <c r="H554" s="133">
        <f>SUM($E$472:E554)</f>
        <v>3431162.2574478923</v>
      </c>
      <c r="I554" s="133">
        <f>$F$9-SUM($E$472:E554)</f>
        <v>3806337.7425521077</v>
      </c>
      <c r="J554" s="133">
        <f t="shared" si="33"/>
        <v>83</v>
      </c>
      <c r="K554" s="65">
        <f>Y!AC638</f>
        <v>4025950</v>
      </c>
      <c r="L554" s="115">
        <v>108</v>
      </c>
      <c r="M554" s="65"/>
      <c r="N554" s="48">
        <f>Y!Z638</f>
        <v>3118.6934470331762</v>
      </c>
    </row>
    <row r="555" spans="1:14" x14ac:dyDescent="0.2">
      <c r="A555" s="69">
        <f t="shared" si="34"/>
        <v>84</v>
      </c>
      <c r="B555" s="66">
        <f t="shared" si="35"/>
        <v>42403</v>
      </c>
      <c r="C555" s="67">
        <f>Y!AB639</f>
        <v>92329.999999999971</v>
      </c>
      <c r="D555" s="65">
        <f>Y!Y639</f>
        <v>63745.682875186205</v>
      </c>
      <c r="E555" s="65">
        <f>Y!Y639+Y!Z639</f>
        <v>66905.972259437418</v>
      </c>
      <c r="F555" s="68">
        <f>Y!AA639</f>
        <v>25424.027740562546</v>
      </c>
      <c r="G555" s="133">
        <f>SUM(F555:$F$579)</f>
        <v>352059.25744765438</v>
      </c>
      <c r="H555" s="133">
        <f>SUM($E$472:E555)</f>
        <v>3498068.2297073295</v>
      </c>
      <c r="I555" s="133">
        <f>$F$9-SUM($E$472:E555)</f>
        <v>3739431.7702926705</v>
      </c>
      <c r="J555" s="133">
        <f t="shared" si="33"/>
        <v>84</v>
      </c>
      <c r="K555" s="65">
        <f>Y!AC639</f>
        <v>3986313</v>
      </c>
      <c r="L555" s="115">
        <v>108</v>
      </c>
      <c r="M555" s="65"/>
      <c r="N555" s="48">
        <f>Y!Z639</f>
        <v>3160.2893842512131</v>
      </c>
    </row>
    <row r="556" spans="1:14" x14ac:dyDescent="0.2">
      <c r="A556" s="69">
        <f t="shared" si="34"/>
        <v>85</v>
      </c>
      <c r="B556" s="66">
        <f t="shared" si="35"/>
        <v>42432</v>
      </c>
      <c r="C556" s="67">
        <f>Y!AB640</f>
        <v>92329.999999999884</v>
      </c>
      <c r="D556" s="65">
        <f>Y!Y640</f>
        <v>64594.82403268246</v>
      </c>
      <c r="E556" s="65">
        <f>Y!Y640+Y!Z640</f>
        <v>67462.890098830714</v>
      </c>
      <c r="F556" s="68">
        <f>Y!AA640</f>
        <v>24867.109901169184</v>
      </c>
      <c r="G556" s="133">
        <f>SUM(F556:$F$579)</f>
        <v>326635.22970709181</v>
      </c>
      <c r="H556" s="133">
        <f>SUM($E$472:E556)</f>
        <v>3565531.1198061602</v>
      </c>
      <c r="I556" s="133">
        <f>$F$9-SUM($E$472:E556)</f>
        <v>3671968.8801938398</v>
      </c>
      <c r="J556" s="133">
        <f t="shared" si="33"/>
        <v>85</v>
      </c>
      <c r="K556" s="65">
        <f>Y!AC640</f>
        <v>3921354</v>
      </c>
      <c r="L556" s="115">
        <v>108</v>
      </c>
      <c r="M556" s="65"/>
      <c r="N556" s="48">
        <f>Y!Z640</f>
        <v>2868.066066148247</v>
      </c>
    </row>
    <row r="557" spans="1:14" x14ac:dyDescent="0.2">
      <c r="A557" s="69">
        <f t="shared" si="34"/>
        <v>86</v>
      </c>
      <c r="B557" s="66">
        <f t="shared" si="35"/>
        <v>42463</v>
      </c>
      <c r="C557" s="67">
        <f>Y!AB641</f>
        <v>92329.999999999985</v>
      </c>
      <c r="D557" s="65">
        <f>Y!Y641</f>
        <v>65455.276398606366</v>
      </c>
      <c r="E557" s="65">
        <f>Y!Y641+Y!Z641</f>
        <v>68361.595630078751</v>
      </c>
      <c r="F557" s="68">
        <f>Y!AA641</f>
        <v>23968.404369921223</v>
      </c>
      <c r="G557" s="133">
        <f>SUM(F557:$F$579)</f>
        <v>301768.11980592262</v>
      </c>
      <c r="H557" s="133">
        <f>SUM($E$472:E557)</f>
        <v>3633892.7154362388</v>
      </c>
      <c r="I557" s="133">
        <f>$F$9-SUM($E$472:E557)</f>
        <v>3603607.2845637612</v>
      </c>
      <c r="J557" s="133">
        <f t="shared" si="33"/>
        <v>86</v>
      </c>
      <c r="K557" s="65">
        <f>Y!AC641</f>
        <v>3855806</v>
      </c>
      <c r="L557" s="115">
        <v>108</v>
      </c>
      <c r="M557" s="65"/>
      <c r="N557" s="48">
        <f>Y!Z641</f>
        <v>2906.3192314723929</v>
      </c>
    </row>
    <row r="558" spans="1:14" x14ac:dyDescent="0.2">
      <c r="A558" s="69">
        <f t="shared" si="34"/>
        <v>87</v>
      </c>
      <c r="B558" s="66">
        <f t="shared" si="35"/>
        <v>42493</v>
      </c>
      <c r="C558" s="67">
        <f>Y!AB642</f>
        <v>92330.000000000087</v>
      </c>
      <c r="D558" s="65">
        <f>Y!Y642</f>
        <v>66327.190646888688</v>
      </c>
      <c r="E558" s="65">
        <f>Y!Y642+Y!Z642</f>
        <v>69272.273249734717</v>
      </c>
      <c r="F558" s="68">
        <f>Y!AA642</f>
        <v>23057.726750265367</v>
      </c>
      <c r="G558" s="133">
        <f>SUM(F558:$F$579)</f>
        <v>277799.71543600142</v>
      </c>
      <c r="H558" s="133">
        <f>SUM($E$472:E558)</f>
        <v>3703164.9886859735</v>
      </c>
      <c r="I558" s="133">
        <f>$F$9-SUM($E$472:E558)</f>
        <v>3534335.0113140265</v>
      </c>
      <c r="J558" s="133">
        <f t="shared" si="33"/>
        <v>87</v>
      </c>
      <c r="K558" s="65">
        <f>Y!AC642</f>
        <v>3789663</v>
      </c>
      <c r="L558" s="115">
        <v>108</v>
      </c>
      <c r="M558" s="65"/>
      <c r="N558" s="48">
        <f>Y!Z642</f>
        <v>2945.082602846036</v>
      </c>
    </row>
    <row r="559" spans="1:14" x14ac:dyDescent="0.2">
      <c r="A559" s="69">
        <f t="shared" si="34"/>
        <v>88</v>
      </c>
      <c r="B559" s="66">
        <f t="shared" si="35"/>
        <v>42524</v>
      </c>
      <c r="C559" s="67">
        <f>Y!AB643</f>
        <v>92329.999999999942</v>
      </c>
      <c r="D559" s="65">
        <f>Y!Y643</f>
        <v>67210.719458551845</v>
      </c>
      <c r="E559" s="65">
        <f>Y!Y643+Y!Z643</f>
        <v>70195.08244375365</v>
      </c>
      <c r="F559" s="68">
        <f>Y!AA643</f>
        <v>22134.917556246299</v>
      </c>
      <c r="G559" s="133">
        <f>SUM(F559:$F$579)</f>
        <v>254741.98868573611</v>
      </c>
      <c r="H559" s="133">
        <f>SUM($E$472:E559)</f>
        <v>3773360.0711297272</v>
      </c>
      <c r="I559" s="133">
        <f>$F$9-SUM($E$472:E559)</f>
        <v>3464139.9288702728</v>
      </c>
      <c r="J559" s="133">
        <f t="shared" si="33"/>
        <v>88</v>
      </c>
      <c r="K559" s="65">
        <f>Y!AC643</f>
        <v>3722922</v>
      </c>
      <c r="L559" s="115">
        <v>108</v>
      </c>
      <c r="M559" s="65"/>
      <c r="N559" s="48">
        <f>Y!Z643</f>
        <v>2984.3629852018057</v>
      </c>
    </row>
    <row r="560" spans="1:14" x14ac:dyDescent="0.2">
      <c r="A560" s="69">
        <f t="shared" si="34"/>
        <v>89</v>
      </c>
      <c r="B560" s="66">
        <f t="shared" si="35"/>
        <v>42554</v>
      </c>
      <c r="C560" s="67">
        <f>Y!AB644</f>
        <v>92330.000000000058</v>
      </c>
      <c r="D560" s="65">
        <f>Y!Y644</f>
        <v>68106.017548446776</v>
      </c>
      <c r="E560" s="65">
        <f>Y!Y644+Y!Z644</f>
        <v>71130.184822680705</v>
      </c>
      <c r="F560" s="68">
        <f>Y!AA644</f>
        <v>21199.81517731936</v>
      </c>
      <c r="G560" s="133">
        <f>SUM(F560:$F$579)</f>
        <v>232607.07112948978</v>
      </c>
      <c r="H560" s="133">
        <f>SUM($E$472:E560)</f>
        <v>3844490.2559524081</v>
      </c>
      <c r="I560" s="133">
        <f>$F$9-SUM($E$472:E560)</f>
        <v>3393009.7440475919</v>
      </c>
      <c r="J560" s="133">
        <f t="shared" si="33"/>
        <v>89</v>
      </c>
      <c r="K560" s="65">
        <f>Y!AC644</f>
        <v>3655575</v>
      </c>
      <c r="L560" s="115">
        <v>108</v>
      </c>
      <c r="M560" s="65"/>
      <c r="N560" s="48">
        <f>Y!Z644</f>
        <v>3024.1672742339288</v>
      </c>
    </row>
    <row r="561" spans="1:14" x14ac:dyDescent="0.2">
      <c r="A561" s="69">
        <f t="shared" si="34"/>
        <v>90</v>
      </c>
      <c r="B561" s="66">
        <f t="shared" si="35"/>
        <v>42585</v>
      </c>
      <c r="C561" s="67">
        <f>Y!AB645</f>
        <v>92330.000000000058</v>
      </c>
      <c r="D561" s="65">
        <f>Y!Y645</f>
        <v>69013.241692343494</v>
      </c>
      <c r="E561" s="65">
        <f>Y!Y645+Y!Z645</f>
        <v>72077.744149952225</v>
      </c>
      <c r="F561" s="68">
        <f>Y!AA645</f>
        <v>20252.255850047834</v>
      </c>
      <c r="G561" s="133">
        <f>SUM(F561:$F$579)</f>
        <v>211407.25595217038</v>
      </c>
      <c r="H561" s="133">
        <f>SUM($E$472:E561)</f>
        <v>3916568.0001023603</v>
      </c>
      <c r="I561" s="133">
        <f>$F$9-SUM($E$472:E561)</f>
        <v>3320931.9998976397</v>
      </c>
      <c r="J561" s="133">
        <f t="shared" si="33"/>
        <v>90</v>
      </c>
      <c r="K561" s="65">
        <f>Y!AC645</f>
        <v>3587618</v>
      </c>
      <c r="L561" s="115">
        <v>108</v>
      </c>
      <c r="M561" s="65"/>
      <c r="N561" s="48">
        <f>Y!Z645</f>
        <v>3064.5024576087235</v>
      </c>
    </row>
    <row r="562" spans="1:14" x14ac:dyDescent="0.2">
      <c r="A562" s="69">
        <f t="shared" si="34"/>
        <v>91</v>
      </c>
      <c r="B562" s="66">
        <f t="shared" si="35"/>
        <v>42616</v>
      </c>
      <c r="C562" s="67">
        <f>Y!AB646</f>
        <v>92329.999999999927</v>
      </c>
      <c r="D562" s="65">
        <f>Y!Y646</f>
        <v>69932.550754385302</v>
      </c>
      <c r="E562" s="65">
        <f>Y!Y646+Y!Z646</f>
        <v>73037.926370576664</v>
      </c>
      <c r="F562" s="68">
        <f>Y!AA646</f>
        <v>19292.073629423263</v>
      </c>
      <c r="G562" s="133">
        <f>SUM(F562:$F$579)</f>
        <v>191155.00010212258</v>
      </c>
      <c r="H562" s="133">
        <f>SUM($E$472:E562)</f>
        <v>3989605.9264729368</v>
      </c>
      <c r="I562" s="133">
        <f>$F$9-SUM($E$472:E562)</f>
        <v>3247894.0735270632</v>
      </c>
      <c r="J562" s="133">
        <f t="shared" si="33"/>
        <v>91</v>
      </c>
      <c r="K562" s="65">
        <f>Y!AC646</f>
        <v>3519045</v>
      </c>
      <c r="L562" s="115">
        <v>108</v>
      </c>
      <c r="M562" s="65"/>
      <c r="N562" s="48">
        <f>Y!Z646</f>
        <v>3105.3756161913625</v>
      </c>
    </row>
    <row r="563" spans="1:14" x14ac:dyDescent="0.2">
      <c r="A563" s="69">
        <f t="shared" si="34"/>
        <v>92</v>
      </c>
      <c r="B563" s="66">
        <f t="shared" si="35"/>
        <v>42646</v>
      </c>
      <c r="C563" s="67">
        <f>Y!AB647</f>
        <v>92329.999999999913</v>
      </c>
      <c r="D563" s="65">
        <f>Y!Y647</f>
        <v>70864.105714907404</v>
      </c>
      <c r="E563" s="65">
        <f>Y!Y647+Y!Z647</f>
        <v>74010.899640196236</v>
      </c>
      <c r="F563" s="68">
        <f>Y!AA647</f>
        <v>18319.10035980367</v>
      </c>
      <c r="G563" s="133">
        <f>SUM(F563:$F$579)</f>
        <v>171862.9264726993</v>
      </c>
      <c r="H563" s="133">
        <f>SUM($E$472:E563)</f>
        <v>4063616.8261131328</v>
      </c>
      <c r="I563" s="133">
        <f>$F$9-SUM($E$472:E563)</f>
        <v>3173883.1738868672</v>
      </c>
      <c r="J563" s="133">
        <f t="shared" si="33"/>
        <v>92</v>
      </c>
      <c r="K563" s="65">
        <f>Y!AC647</f>
        <v>3449850</v>
      </c>
      <c r="L563" s="115">
        <v>108</v>
      </c>
      <c r="M563" s="65"/>
      <c r="N563" s="48">
        <f>Y!Z647</f>
        <v>3146.7939252888391</v>
      </c>
    </row>
    <row r="564" spans="1:14" x14ac:dyDescent="0.2">
      <c r="A564" s="69">
        <f t="shared" si="34"/>
        <v>93</v>
      </c>
      <c r="B564" s="66">
        <f t="shared" si="35"/>
        <v>42677</v>
      </c>
      <c r="C564" s="67">
        <f>Y!AB648</f>
        <v>92330.000000000015</v>
      </c>
      <c r="D564" s="65">
        <f>Y!Y648</f>
        <v>71808.06969862571</v>
      </c>
      <c r="E564" s="65">
        <f>Y!Y648+Y!Z648</f>
        <v>74996.834354535386</v>
      </c>
      <c r="F564" s="68">
        <f>Y!AA648</f>
        <v>17333.165645464625</v>
      </c>
      <c r="G564" s="133">
        <f>SUM(F564:$F$579)</f>
        <v>153543.82611289562</v>
      </c>
      <c r="H564" s="133">
        <f>SUM($E$472:E564)</f>
        <v>4138613.660467668</v>
      </c>
      <c r="I564" s="133">
        <f>$F$9-SUM($E$472:E564)</f>
        <v>3098886.339532332</v>
      </c>
      <c r="J564" s="133">
        <f t="shared" si="33"/>
        <v>93</v>
      </c>
      <c r="K564" s="65">
        <f>Y!AC648</f>
        <v>3380028</v>
      </c>
      <c r="L564" s="115">
        <v>108</v>
      </c>
      <c r="M564" s="65"/>
      <c r="N564" s="48">
        <f>Y!Z648</f>
        <v>3188.7646559096793</v>
      </c>
    </row>
    <row r="565" spans="1:14" x14ac:dyDescent="0.2">
      <c r="A565" s="69">
        <f t="shared" si="34"/>
        <v>94</v>
      </c>
      <c r="B565" s="66">
        <f t="shared" si="35"/>
        <v>42707</v>
      </c>
      <c r="C565" s="67">
        <f>Y!AB649</f>
        <v>92330</v>
      </c>
      <c r="D565" s="65">
        <f>Y!Y649</f>
        <v>72764.608003201662</v>
      </c>
      <c r="E565" s="65">
        <f>Y!Y649+Y!Z649</f>
        <v>75995.90317924197</v>
      </c>
      <c r="F565" s="68">
        <f>Y!AA649</f>
        <v>16334.09682075803</v>
      </c>
      <c r="G565" s="133">
        <f>SUM(F565:$F$579)</f>
        <v>136210.66046743098</v>
      </c>
      <c r="H565" s="133">
        <f>SUM($E$472:E565)</f>
        <v>4214609.5636469098</v>
      </c>
      <c r="I565" s="133">
        <f>$F$9-SUM($E$472:E565)</f>
        <v>3022890.4363530902</v>
      </c>
      <c r="J565" s="133">
        <f t="shared" si="33"/>
        <v>94</v>
      </c>
      <c r="K565" s="65">
        <f>Y!AC649</f>
        <v>3309572</v>
      </c>
      <c r="L565" s="115">
        <v>108</v>
      </c>
      <c r="M565" s="65"/>
      <c r="N565" s="48">
        <f>Y!Z649</f>
        <v>3231.2951760403084</v>
      </c>
    </row>
    <row r="566" spans="1:14" x14ac:dyDescent="0.2">
      <c r="A566" s="69">
        <f t="shared" si="34"/>
        <v>95</v>
      </c>
      <c r="B566" s="66">
        <f t="shared" si="35"/>
        <v>42738</v>
      </c>
      <c r="C566" s="67">
        <f>Y!AB650</f>
        <v>92329.999999999898</v>
      </c>
      <c r="D566" s="65">
        <f>Y!Y650</f>
        <v>73733.888128187973</v>
      </c>
      <c r="E566" s="65">
        <f>Y!Y650+Y!Z650</f>
        <v>77008.281080126515</v>
      </c>
      <c r="F566" s="68">
        <f>Y!AA650</f>
        <v>15321.718919873385</v>
      </c>
      <c r="G566" s="133">
        <f>SUM(F566:$F$579)</f>
        <v>119876.56364667293</v>
      </c>
      <c r="H566" s="133">
        <f>SUM($E$472:E566)</f>
        <v>4291617.8447270365</v>
      </c>
      <c r="I566" s="133">
        <f>$F$9-SUM($E$472:E566)</f>
        <v>2945882.1552729635</v>
      </c>
      <c r="J566" s="133">
        <f t="shared" si="33"/>
        <v>95</v>
      </c>
      <c r="K566" s="65">
        <f>Y!AC650</f>
        <v>3238478</v>
      </c>
      <c r="L566" s="115">
        <v>108</v>
      </c>
      <c r="M566" s="65"/>
      <c r="N566" s="48">
        <f>Y!Z650</f>
        <v>3274.3929519385383</v>
      </c>
    </row>
    <row r="567" spans="1:14" x14ac:dyDescent="0.2">
      <c r="A567" s="69">
        <f t="shared" si="34"/>
        <v>96</v>
      </c>
      <c r="B567" s="66">
        <f t="shared" si="35"/>
        <v>42769</v>
      </c>
      <c r="C567" s="67">
        <f>Y!AB651</f>
        <v>92329.999999999927</v>
      </c>
      <c r="D567" s="65">
        <f>Y!Y651</f>
        <v>74716.07980435947</v>
      </c>
      <c r="E567" s="65">
        <f>Y!Y651+Y!Z651</f>
        <v>78034.145353803731</v>
      </c>
      <c r="F567" s="68">
        <f>Y!AA651</f>
        <v>14295.854646196196</v>
      </c>
      <c r="G567" s="133">
        <f>SUM(F567:$F$579)</f>
        <v>104554.84472679955</v>
      </c>
      <c r="H567" s="133">
        <f>SUM($E$472:E567)</f>
        <v>4369651.99008084</v>
      </c>
      <c r="I567" s="133">
        <f>$F$9-SUM($E$472:E567)</f>
        <v>2867848.00991916</v>
      </c>
      <c r="J567" s="133">
        <f t="shared" si="33"/>
        <v>96</v>
      </c>
      <c r="K567" s="65">
        <f>Y!AC651</f>
        <v>3189299</v>
      </c>
      <c r="L567" s="115">
        <v>108</v>
      </c>
      <c r="M567" s="65"/>
      <c r="N567" s="48">
        <f>Y!Z651</f>
        <v>3318.0655494442617</v>
      </c>
    </row>
    <row r="568" spans="1:14" x14ac:dyDescent="0.2">
      <c r="A568" s="69">
        <f t="shared" si="34"/>
        <v>97</v>
      </c>
      <c r="B568" s="66">
        <f t="shared" si="35"/>
        <v>42797</v>
      </c>
      <c r="C568" s="67">
        <f>Y!AB652</f>
        <v>92330</v>
      </c>
      <c r="D568" s="65">
        <f>Y!Y652</f>
        <v>75711.355023434153</v>
      </c>
      <c r="E568" s="65">
        <f>Y!Y652+Y!Z652</f>
        <v>78772.779030209233</v>
      </c>
      <c r="F568" s="68">
        <f>Y!AA652</f>
        <v>13557.220969790766</v>
      </c>
      <c r="G568" s="133">
        <f>SUM(F568:$F$579)</f>
        <v>90258.990080603369</v>
      </c>
      <c r="H568" s="133">
        <f>SUM($E$472:E568)</f>
        <v>4448424.7691110494</v>
      </c>
      <c r="I568" s="133">
        <f>$F$9-SUM($E$472:E568)</f>
        <v>2789075.2308889506</v>
      </c>
      <c r="J568" s="133">
        <f t="shared" si="33"/>
        <v>97</v>
      </c>
      <c r="K568" s="65">
        <f>Y!AC652</f>
        <v>3117210</v>
      </c>
      <c r="L568" s="115">
        <v>108</v>
      </c>
      <c r="M568" s="65"/>
      <c r="N568" s="48">
        <f>Y!Z652</f>
        <v>3061.4240067750798</v>
      </c>
    </row>
    <row r="569" spans="1:14" x14ac:dyDescent="0.2">
      <c r="A569" s="69">
        <f t="shared" si="34"/>
        <v>98</v>
      </c>
      <c r="B569" s="66">
        <f t="shared" si="35"/>
        <v>42828</v>
      </c>
      <c r="C569" s="67">
        <f>Y!AB653</f>
        <v>92330.000000000029</v>
      </c>
      <c r="D569" s="65">
        <f>Y!Y653</f>
        <v>76719.888068191009</v>
      </c>
      <c r="E569" s="65">
        <f>Y!Y653+Y!Z653</f>
        <v>79822.144174352055</v>
      </c>
      <c r="F569" s="68">
        <f>Y!AA653</f>
        <v>12507.855825647988</v>
      </c>
      <c r="G569" s="133">
        <f>SUM(F569:$F$579)</f>
        <v>76701.769110812602</v>
      </c>
      <c r="H569" s="133">
        <f>SUM($E$472:E569)</f>
        <v>4528246.9132854016</v>
      </c>
      <c r="I569" s="133">
        <f>$F$9-SUM($E$472:E569)</f>
        <v>2709253.0867145984</v>
      </c>
      <c r="J569" s="133">
        <f t="shared" si="33"/>
        <v>98</v>
      </c>
      <c r="K569" s="65">
        <f>Y!AC653</f>
        <v>3044468</v>
      </c>
      <c r="L569" s="115">
        <v>108</v>
      </c>
      <c r="M569" s="65"/>
      <c r="N569" s="48">
        <f>Y!Z653</f>
        <v>3102.2561061610395</v>
      </c>
    </row>
    <row r="570" spans="1:14" x14ac:dyDescent="0.2">
      <c r="A570" s="69">
        <f t="shared" si="34"/>
        <v>99</v>
      </c>
      <c r="B570" s="66">
        <f t="shared" si="35"/>
        <v>42858</v>
      </c>
      <c r="C570" s="67">
        <f>Y!AB654</f>
        <v>92330.000000000029</v>
      </c>
      <c r="D570" s="65">
        <f>Y!Y654</f>
        <v>77741.855542988749</v>
      </c>
      <c r="E570" s="65">
        <f>Y!Y654+Y!Z654</f>
        <v>80885.488351418782</v>
      </c>
      <c r="F570" s="68">
        <f>Y!AA654</f>
        <v>11444.511648581252</v>
      </c>
      <c r="G570" s="133">
        <f>SUM(F570:$F$579)</f>
        <v>64193.913285164621</v>
      </c>
      <c r="H570" s="133">
        <f>SUM($E$472:E570)</f>
        <v>4609132.4016368203</v>
      </c>
      <c r="I570" s="133">
        <f>$F$9-SUM($E$472:E570)</f>
        <v>2628367.5983631797</v>
      </c>
      <c r="J570" s="133">
        <f t="shared" ref="J570:J633" si="36">A570</f>
        <v>99</v>
      </c>
      <c r="K570" s="65">
        <f>Y!AC654</f>
        <v>2971068</v>
      </c>
      <c r="L570" s="115">
        <v>108</v>
      </c>
      <c r="M570" s="65"/>
      <c r="N570" s="48">
        <f>Y!Z654</f>
        <v>3143.6328084300294</v>
      </c>
    </row>
    <row r="571" spans="1:14" x14ac:dyDescent="0.2">
      <c r="A571" s="69">
        <f t="shared" si="34"/>
        <v>100</v>
      </c>
      <c r="B571" s="66">
        <f t="shared" si="35"/>
        <v>42889</v>
      </c>
      <c r="C571" s="67">
        <f>Y!AB655</f>
        <v>92329.999999999971</v>
      </c>
      <c r="D571" s="65">
        <f>Y!Y655</f>
        <v>78777.436404690961</v>
      </c>
      <c r="E571" s="65">
        <f>Y!Y655+Y!Z655</f>
        <v>81962.997781977407</v>
      </c>
      <c r="F571" s="68">
        <f>Y!AA655</f>
        <v>10367.002218022551</v>
      </c>
      <c r="G571" s="133">
        <f>SUM(F571:$F$579)</f>
        <v>52749.40163658336</v>
      </c>
      <c r="H571" s="133">
        <f>SUM($E$472:E571)</f>
        <v>4691095.3994187973</v>
      </c>
      <c r="I571" s="133">
        <f>$F$9-SUM($E$472:E571)</f>
        <v>2546404.6005812027</v>
      </c>
      <c r="J571" s="133">
        <f t="shared" si="36"/>
        <v>100</v>
      </c>
      <c r="K571" s="65">
        <f>Y!AC655</f>
        <v>2897003</v>
      </c>
      <c r="L571" s="115">
        <v>108</v>
      </c>
      <c r="M571" s="65"/>
      <c r="N571" s="48">
        <f>Y!Z655</f>
        <v>3185.5613772864526</v>
      </c>
    </row>
    <row r="572" spans="1:14" x14ac:dyDescent="0.2">
      <c r="A572" s="69">
        <f t="shared" si="34"/>
        <v>101</v>
      </c>
      <c r="B572" s="66">
        <f t="shared" si="35"/>
        <v>42919</v>
      </c>
      <c r="C572" s="67">
        <f>Y!AB656</f>
        <v>92330.000000000044</v>
      </c>
      <c r="D572" s="65">
        <f>Y!Y656</f>
        <v>79826.811994003481</v>
      </c>
      <c r="E572" s="65">
        <f>Y!Y656+Y!Z656</f>
        <v>83054.861167318712</v>
      </c>
      <c r="F572" s="68">
        <f>Y!AA656</f>
        <v>9275.1388326813449</v>
      </c>
      <c r="G572" s="133">
        <f>SUM(F572:$F$579)</f>
        <v>42382.39941856081</v>
      </c>
      <c r="H572" s="133">
        <f>SUM($E$472:E572)</f>
        <v>4774150.2605861165</v>
      </c>
      <c r="I572" s="133">
        <f>$F$9-SUM($E$472:E572)</f>
        <v>2463349.7394138835</v>
      </c>
      <c r="J572" s="133">
        <f t="shared" si="36"/>
        <v>101</v>
      </c>
      <c r="K572" s="65">
        <f>Y!AC656</f>
        <v>2822267</v>
      </c>
      <c r="L572" s="115">
        <v>108</v>
      </c>
      <c r="M572" s="65"/>
      <c r="N572" s="48">
        <f>Y!Z656</f>
        <v>3228.049173315223</v>
      </c>
    </row>
    <row r="573" spans="1:14" x14ac:dyDescent="0.2">
      <c r="A573" s="69">
        <f t="shared" si="34"/>
        <v>102</v>
      </c>
      <c r="B573" s="66">
        <f t="shared" si="35"/>
        <v>42950</v>
      </c>
      <c r="C573" s="67">
        <f>Y!AB657</f>
        <v>92330.000000000015</v>
      </c>
      <c r="D573" s="65">
        <f>Y!Y657</f>
        <v>80890.166067228303</v>
      </c>
      <c r="E573" s="65">
        <f>Y!Y657+Y!Z657</f>
        <v>84161.269722502213</v>
      </c>
      <c r="F573" s="68">
        <f>Y!AA657</f>
        <v>8168.7302774978025</v>
      </c>
      <c r="G573" s="133">
        <f>SUM(F573:$F$579)</f>
        <v>33107.26058587947</v>
      </c>
      <c r="H573" s="133">
        <f>SUM($E$472:E573)</f>
        <v>4858311.5303086191</v>
      </c>
      <c r="I573" s="133">
        <f>$F$9-SUM($E$472:E573)</f>
        <v>2379188.4696913809</v>
      </c>
      <c r="J573" s="133">
        <f t="shared" si="36"/>
        <v>102</v>
      </c>
      <c r="K573" s="65">
        <f>Y!AC657</f>
        <v>2746854</v>
      </c>
      <c r="L573" s="115">
        <v>108</v>
      </c>
      <c r="M573" s="65"/>
      <c r="N573" s="48">
        <f>Y!Z657</f>
        <v>3271.103655273906</v>
      </c>
    </row>
    <row r="574" spans="1:14" x14ac:dyDescent="0.2">
      <c r="A574" s="69">
        <f t="shared" si="34"/>
        <v>103</v>
      </c>
      <c r="B574" s="66">
        <f t="shared" si="35"/>
        <v>42981</v>
      </c>
      <c r="C574" s="67">
        <f>Y!AB658</f>
        <v>92330</v>
      </c>
      <c r="D574" s="65">
        <f>Y!Y658</f>
        <v>81967.684828442056</v>
      </c>
      <c r="E574" s="65">
        <f>Y!Y658+Y!Z658</f>
        <v>85282.417209844163</v>
      </c>
      <c r="F574" s="68">
        <f>Y!AA658</f>
        <v>7047.5827901558259</v>
      </c>
      <c r="G574" s="133">
        <f>SUM(F574:$F$579)</f>
        <v>24938.530308381665</v>
      </c>
      <c r="H574" s="133">
        <f>SUM($E$472:E574)</f>
        <v>4943593.9475184632</v>
      </c>
      <c r="I574" s="133">
        <f>$F$9-SUM($E$472:E574)</f>
        <v>2293906.0524815368</v>
      </c>
      <c r="J574" s="133">
        <f t="shared" si="36"/>
        <v>103</v>
      </c>
      <c r="K574" s="65">
        <f>Y!AC658</f>
        <v>2670758</v>
      </c>
      <c r="L574" s="115">
        <v>108</v>
      </c>
      <c r="M574" s="65"/>
      <c r="N574" s="48">
        <f>Y!Z658</f>
        <v>3314.7323814021147</v>
      </c>
    </row>
    <row r="575" spans="1:14" x14ac:dyDescent="0.2">
      <c r="A575" s="69">
        <f t="shared" si="34"/>
        <v>104</v>
      </c>
      <c r="B575" s="66">
        <f t="shared" si="35"/>
        <v>43011</v>
      </c>
      <c r="C575" s="67">
        <f>Y!AB659</f>
        <v>92330.000000000015</v>
      </c>
      <c r="D575" s="65">
        <f>Y!Y659</f>
        <v>83059.556962101662</v>
      </c>
      <c r="E575" s="65">
        <f>Y!Y659+Y!Z659</f>
        <v>86418.499972850041</v>
      </c>
      <c r="F575" s="68">
        <f>Y!AA659</f>
        <v>5911.5000271499785</v>
      </c>
      <c r="G575" s="133">
        <f>SUM(F575:$F$579)</f>
        <v>17890.947518225839</v>
      </c>
      <c r="H575" s="133">
        <f>SUM($E$472:E575)</f>
        <v>5030012.4474913133</v>
      </c>
      <c r="I575" s="133">
        <f>$F$9-SUM($E$472:E575)</f>
        <v>2207487.5525086867</v>
      </c>
      <c r="J575" s="133">
        <f t="shared" si="36"/>
        <v>104</v>
      </c>
      <c r="K575" s="65">
        <f>Y!AC659</f>
        <v>2593973</v>
      </c>
      <c r="L575" s="115">
        <v>108</v>
      </c>
      <c r="M575" s="65"/>
      <c r="N575" s="48">
        <f>Y!Z659</f>
        <v>3358.9430107483731</v>
      </c>
    </row>
    <row r="576" spans="1:14" x14ac:dyDescent="0.2">
      <c r="A576" s="69">
        <f t="shared" si="34"/>
        <v>105</v>
      </c>
      <c r="B576" s="66">
        <f t="shared" si="35"/>
        <v>43042</v>
      </c>
      <c r="C576" s="67">
        <f>Y!AB660</f>
        <v>92330</v>
      </c>
      <c r="D576" s="65">
        <f>Y!Y660</f>
        <v>84165.973666084989</v>
      </c>
      <c r="E576" s="65">
        <f>Y!Y660+Y!Z660</f>
        <v>87569.716970599635</v>
      </c>
      <c r="F576" s="68">
        <f>Y!AA660</f>
        <v>4760.2830294003616</v>
      </c>
      <c r="G576" s="133">
        <f>SUM(F576:$F$579)</f>
        <v>11979.447491075864</v>
      </c>
      <c r="H576" s="133">
        <f>SUM($E$472:E576)</f>
        <v>5117582.1644619126</v>
      </c>
      <c r="I576" s="133">
        <f>$F$9-SUM($E$472:E576)</f>
        <v>2119917.8355380874</v>
      </c>
      <c r="J576" s="133">
        <f t="shared" si="36"/>
        <v>105</v>
      </c>
      <c r="K576" s="65">
        <f>Y!AC660</f>
        <v>2516493</v>
      </c>
      <c r="L576" s="115">
        <v>108</v>
      </c>
      <c r="M576" s="65"/>
      <c r="N576" s="48">
        <f>Y!Z660</f>
        <v>3403.7433045146499</v>
      </c>
    </row>
    <row r="577" spans="1:14" x14ac:dyDescent="0.2">
      <c r="A577" s="69">
        <f t="shared" si="34"/>
        <v>106</v>
      </c>
      <c r="B577" s="66">
        <f t="shared" si="35"/>
        <v>43072</v>
      </c>
      <c r="C577" s="67">
        <f>Y!AB661</f>
        <v>92330.000000000029</v>
      </c>
      <c r="D577" s="65">
        <f>Y!Y661</f>
        <v>85287.128685171716</v>
      </c>
      <c r="E577" s="65">
        <f>Y!Y661+Y!Z661</f>
        <v>88736.269812590559</v>
      </c>
      <c r="F577" s="68">
        <f>Y!AA661</f>
        <v>3593.7301874094569</v>
      </c>
      <c r="G577" s="133">
        <f>SUM(F577:$F$579)</f>
        <v>7219.164461675502</v>
      </c>
      <c r="H577" s="133">
        <f>SUM($E$472:E577)</f>
        <v>5206318.434274503</v>
      </c>
      <c r="I577" s="133">
        <f>$F$9-SUM($E$472:E577)</f>
        <v>2031181.565725497</v>
      </c>
      <c r="J577" s="133">
        <f t="shared" si="36"/>
        <v>106</v>
      </c>
      <c r="K577" s="65">
        <f>Y!AC661</f>
        <v>2438310</v>
      </c>
      <c r="L577" s="115">
        <v>108</v>
      </c>
      <c r="M577" s="65"/>
      <c r="N577" s="48">
        <f>Y!Z661</f>
        <v>3449.1411274188486</v>
      </c>
    </row>
    <row r="578" spans="1:14" x14ac:dyDescent="0.2">
      <c r="A578" s="69">
        <f t="shared" si="34"/>
        <v>107</v>
      </c>
      <c r="B578" s="66">
        <f t="shared" si="35"/>
        <v>43103</v>
      </c>
      <c r="C578" s="67">
        <f>Y!AB662</f>
        <v>92329.999999999985</v>
      </c>
      <c r="D578" s="65">
        <f>Y!Y662</f>
        <v>86423.218344969733</v>
      </c>
      <c r="E578" s="65">
        <f>Y!Y662+Y!Z662</f>
        <v>89918.362794045199</v>
      </c>
      <c r="F578" s="68">
        <f>Y!AA662</f>
        <v>2411.6372059547894</v>
      </c>
      <c r="G578" s="133">
        <f>SUM(F578:$F$579)</f>
        <v>3625.4342742660451</v>
      </c>
      <c r="H578" s="133">
        <f>SUM($E$472:E578)</f>
        <v>5296236.7970685484</v>
      </c>
      <c r="I578" s="133">
        <f>$F$9-SUM($E$472:E578)</f>
        <v>1941263.2029314516</v>
      </c>
      <c r="J578" s="133">
        <f t="shared" si="36"/>
        <v>107</v>
      </c>
      <c r="K578" s="65">
        <f>Y!AC662</f>
        <v>2359419</v>
      </c>
      <c r="L578" s="115">
        <v>108</v>
      </c>
      <c r="M578" s="65"/>
      <c r="N578" s="48">
        <f>Y!Z662</f>
        <v>3495.144449075467</v>
      </c>
    </row>
    <row r="579" spans="1:14" x14ac:dyDescent="0.2">
      <c r="A579" s="69">
        <f t="shared" si="34"/>
        <v>108</v>
      </c>
      <c r="B579" s="66">
        <f t="shared" si="35"/>
        <v>43134</v>
      </c>
      <c r="C579" s="67">
        <f>Y!AB663</f>
        <v>92330</v>
      </c>
      <c r="D579" s="65">
        <f>Y!Y663</f>
        <v>87574.44158629408</v>
      </c>
      <c r="E579" s="65">
        <f>Y!Y663+Y!Z663</f>
        <v>91116.202931688749</v>
      </c>
      <c r="F579" s="68">
        <f>Y!AA663</f>
        <v>1213.7970683112558</v>
      </c>
      <c r="G579" s="133">
        <f>SUM(F579:$F$579)</f>
        <v>1213.7970683112558</v>
      </c>
      <c r="H579" s="133">
        <f>SUM($E$472:E579)</f>
        <v>5387353.0000002375</v>
      </c>
      <c r="I579" s="133">
        <f>$F$9-SUM($E$472:E579)</f>
        <v>1850146.9999997625</v>
      </c>
      <c r="J579" s="133">
        <f t="shared" si="36"/>
        <v>108</v>
      </c>
      <c r="K579" s="65">
        <f>Y!AC663</f>
        <v>2171249.9999998217</v>
      </c>
      <c r="L579" s="115">
        <v>108</v>
      </c>
      <c r="M579" s="65"/>
      <c r="N579" s="48">
        <f>Y!Z663</f>
        <v>3541.7613453946642</v>
      </c>
    </row>
    <row r="580" spans="1:14" x14ac:dyDescent="0.2">
      <c r="A580" s="220" t="s">
        <v>5</v>
      </c>
      <c r="B580" s="221"/>
      <c r="C580" s="67">
        <f>SUM(C472:C579)</f>
        <v>9971639.9999999981</v>
      </c>
      <c r="D580" s="65">
        <f>SUM(D472:D579)</f>
        <v>5066250.0000002375</v>
      </c>
      <c r="E580" s="65">
        <f>SUM(E472:E579)</f>
        <v>5387353.0000002375</v>
      </c>
      <c r="F580" s="68">
        <f>SUM(F472:F579)</f>
        <v>4584286.9999997644</v>
      </c>
      <c r="G580" s="136"/>
      <c r="H580" s="136"/>
      <c r="I580" s="136"/>
      <c r="J580" s="133"/>
      <c r="K580" s="65"/>
      <c r="L580" s="115"/>
      <c r="M580" s="65"/>
      <c r="N580" s="48">
        <f>SUM(N472:N579)</f>
        <v>321102.99999999936</v>
      </c>
    </row>
    <row r="581" spans="1:14" x14ac:dyDescent="0.2">
      <c r="A581" s="92"/>
      <c r="B581" s="92"/>
      <c r="C581" s="92"/>
      <c r="D581" s="92"/>
      <c r="E581" s="92"/>
      <c r="F581" s="92"/>
      <c r="G581" s="135"/>
      <c r="H581" s="135"/>
      <c r="I581" s="135"/>
      <c r="J581" s="133"/>
      <c r="K581" s="69"/>
      <c r="L581" s="92"/>
      <c r="M581" s="92"/>
    </row>
    <row r="582" spans="1:14" x14ac:dyDescent="0.2">
      <c r="A582" s="17" t="s">
        <v>69</v>
      </c>
      <c r="B582" s="19" t="s">
        <v>96</v>
      </c>
      <c r="C582" s="17" t="s">
        <v>43</v>
      </c>
      <c r="D582" s="74" t="s">
        <v>281</v>
      </c>
      <c r="E582" s="74" t="s">
        <v>163</v>
      </c>
      <c r="F582" s="113" t="s">
        <v>2</v>
      </c>
      <c r="G582" s="132" t="s">
        <v>216</v>
      </c>
      <c r="H582" s="132" t="s">
        <v>267</v>
      </c>
      <c r="I582" s="132" t="s">
        <v>217</v>
      </c>
      <c r="J582" s="133"/>
      <c r="K582" s="19" t="s">
        <v>97</v>
      </c>
      <c r="L582" s="114" t="s">
        <v>91</v>
      </c>
      <c r="M582" s="19" t="s">
        <v>92</v>
      </c>
      <c r="N582" s="122" t="s">
        <v>61</v>
      </c>
    </row>
    <row r="583" spans="1:14" x14ac:dyDescent="0.2">
      <c r="A583" s="69">
        <v>1</v>
      </c>
      <c r="B583" s="66">
        <f>DATE(YEAR($F$11),MONTH($F$11)+1,DAY($F$11))</f>
        <v>39875</v>
      </c>
      <c r="C583" s="67">
        <f>Y!AB686</f>
        <v>88339.000000000291</v>
      </c>
      <c r="D583" s="65">
        <f>Y!Y686</f>
        <v>17329.60469446145</v>
      </c>
      <c r="E583" s="65">
        <f>Y!Y686+Y!Z686</f>
        <v>20142.271198822949</v>
      </c>
      <c r="F583" s="68">
        <f>Y!AA686</f>
        <v>68196.728801177334</v>
      </c>
      <c r="G583" s="133">
        <f>SUM($F583:F$702)</f>
        <v>5193026.9999999581</v>
      </c>
      <c r="H583" s="133">
        <f>SUM($E$583:E583)</f>
        <v>20142.271198822949</v>
      </c>
      <c r="I583" s="133">
        <f>$F$9-SUM($E$583:E583)</f>
        <v>7217357.7288011769</v>
      </c>
      <c r="J583" s="133">
        <f t="shared" si="36"/>
        <v>1</v>
      </c>
      <c r="K583" s="65">
        <f>Y!AC686</f>
        <v>7624057</v>
      </c>
      <c r="L583" s="115">
        <v>120</v>
      </c>
      <c r="M583" s="65"/>
      <c r="N583" s="48">
        <f>Y!Z686</f>
        <v>2812.6665043614994</v>
      </c>
    </row>
    <row r="584" spans="1:14" x14ac:dyDescent="0.2">
      <c r="A584" s="69">
        <f t="shared" ref="A584:A647" si="37">A583+1</f>
        <v>2</v>
      </c>
      <c r="B584" s="66">
        <f t="shared" ref="B584:B647" si="38">DATE(YEAR(B583),MONTH(B583)+1,DAY(B583))</f>
        <v>39906</v>
      </c>
      <c r="C584" s="67">
        <f>Y!AB687</f>
        <v>88338.999999999971</v>
      </c>
      <c r="D584" s="65">
        <f>Y!Y687</f>
        <v>17560.486150873825</v>
      </c>
      <c r="E584" s="65">
        <f>Y!Y687+Y!Z687</f>
        <v>20410.674199186651</v>
      </c>
      <c r="F584" s="68">
        <f>Y!AA687</f>
        <v>67928.325800813327</v>
      </c>
      <c r="G584" s="133">
        <f>SUM($F584:F$702)</f>
        <v>5124830.2711987812</v>
      </c>
      <c r="H584" s="133">
        <f>SUM($E$583:E584)</f>
        <v>40552.9453980096</v>
      </c>
      <c r="I584" s="133">
        <f>$F$9-SUM($E$583:E584)</f>
        <v>7196947.0546019906</v>
      </c>
      <c r="J584" s="133">
        <f t="shared" si="36"/>
        <v>2</v>
      </c>
      <c r="K584" s="65">
        <f>Y!AC687</f>
        <v>7596055</v>
      </c>
      <c r="L584" s="115">
        <v>120</v>
      </c>
      <c r="M584" s="65"/>
      <c r="N584" s="48">
        <f>Y!Z687</f>
        <v>2850.1880483128261</v>
      </c>
    </row>
    <row r="585" spans="1:14" x14ac:dyDescent="0.2">
      <c r="A585" s="69">
        <f t="shared" si="37"/>
        <v>3</v>
      </c>
      <c r="B585" s="66">
        <f t="shared" si="38"/>
        <v>39936</v>
      </c>
      <c r="C585" s="67">
        <f>Y!AB688</f>
        <v>88339.000000000073</v>
      </c>
      <c r="D585" s="65">
        <f>Y!Y688</f>
        <v>17794.443629380316</v>
      </c>
      <c r="E585" s="65">
        <f>Y!Y688+Y!Z688</f>
        <v>20682.653766681819</v>
      </c>
      <c r="F585" s="68">
        <f>Y!AA688</f>
        <v>67656.346233318254</v>
      </c>
      <c r="G585" s="133">
        <f>SUM($F585:F$702)</f>
        <v>5056901.9453979684</v>
      </c>
      <c r="H585" s="133">
        <f>SUM($E$583:E585)</f>
        <v>61235.599164691419</v>
      </c>
      <c r="I585" s="133">
        <f>$F$9-SUM($E$583:E585)</f>
        <v>7176264.4008353082</v>
      </c>
      <c r="J585" s="133">
        <f t="shared" si="36"/>
        <v>3</v>
      </c>
      <c r="K585" s="65">
        <f>Y!AC688</f>
        <v>7567791</v>
      </c>
      <c r="L585" s="115">
        <v>120</v>
      </c>
      <c r="M585" s="65"/>
      <c r="N585" s="48">
        <f>Y!Z688</f>
        <v>2888.210137301503</v>
      </c>
    </row>
    <row r="586" spans="1:14" x14ac:dyDescent="0.2">
      <c r="A586" s="69">
        <f t="shared" si="37"/>
        <v>4</v>
      </c>
      <c r="B586" s="66">
        <f t="shared" si="38"/>
        <v>39967</v>
      </c>
      <c r="C586" s="67">
        <f>Y!AB689</f>
        <v>88338.999999999724</v>
      </c>
      <c r="D586" s="65">
        <f>Y!Y689</f>
        <v>18031.518111668527</v>
      </c>
      <c r="E586" s="65">
        <f>Y!Y689+Y!Z689</f>
        <v>20958.257560368802</v>
      </c>
      <c r="F586" s="68">
        <f>Y!AA689</f>
        <v>67380.742439630922</v>
      </c>
      <c r="G586" s="133">
        <f>SUM($F586:F$702)</f>
        <v>4989245.5991646498</v>
      </c>
      <c r="H586" s="133">
        <f>SUM($E$583:E586)</f>
        <v>82193.856725060221</v>
      </c>
      <c r="I586" s="133">
        <f>$F$9-SUM($E$583:E586)</f>
        <v>7155306.1432749396</v>
      </c>
      <c r="J586" s="133">
        <f t="shared" si="36"/>
        <v>4</v>
      </c>
      <c r="K586" s="65">
        <f>Y!AC689</f>
        <v>7539262</v>
      </c>
      <c r="L586" s="115">
        <v>120</v>
      </c>
      <c r="M586" s="65"/>
      <c r="N586" s="48">
        <f>Y!Z689</f>
        <v>2926.7394487002748</v>
      </c>
    </row>
    <row r="587" spans="1:14" x14ac:dyDescent="0.2">
      <c r="A587" s="69">
        <f t="shared" si="37"/>
        <v>5</v>
      </c>
      <c r="B587" s="66">
        <f t="shared" si="38"/>
        <v>39997</v>
      </c>
      <c r="C587" s="67">
        <f>Y!AB690</f>
        <v>88339.000000000116</v>
      </c>
      <c r="D587" s="65">
        <f>Y!Y690</f>
        <v>18271.7511254251</v>
      </c>
      <c r="E587" s="65">
        <f>Y!Y690+Y!Z690</f>
        <v>21237.53387438447</v>
      </c>
      <c r="F587" s="68">
        <f>Y!AA690</f>
        <v>67101.46612561564</v>
      </c>
      <c r="G587" s="133">
        <f>SUM($F587:F$702)</f>
        <v>4921864.8567250194</v>
      </c>
      <c r="H587" s="133">
        <f>SUM($E$583:E587)</f>
        <v>103431.39059944468</v>
      </c>
      <c r="I587" s="133">
        <f>$F$9-SUM($E$583:E587)</f>
        <v>7134068.6094005555</v>
      </c>
      <c r="J587" s="133">
        <f t="shared" si="36"/>
        <v>5</v>
      </c>
      <c r="K587" s="65">
        <f>Y!AC690</f>
        <v>7510466</v>
      </c>
      <c r="L587" s="115">
        <v>120</v>
      </c>
      <c r="M587" s="65"/>
      <c r="N587" s="48">
        <f>Y!Z690</f>
        <v>2965.7827489593692</v>
      </c>
    </row>
    <row r="588" spans="1:14" x14ac:dyDescent="0.2">
      <c r="A588" s="69">
        <f t="shared" si="37"/>
        <v>6</v>
      </c>
      <c r="B588" s="66">
        <f t="shared" si="38"/>
        <v>40028</v>
      </c>
      <c r="C588" s="67">
        <f>Y!AB691</f>
        <v>88339.000000000058</v>
      </c>
      <c r="D588" s="65">
        <f>Y!Y691</f>
        <v>18515.184751605615</v>
      </c>
      <c r="E588" s="65">
        <f>Y!Y691+Y!Z691</f>
        <v>21520.531646400479</v>
      </c>
      <c r="F588" s="68">
        <f>Y!AA691</f>
        <v>66818.468353599586</v>
      </c>
      <c r="G588" s="133">
        <f>SUM($F588:F$702)</f>
        <v>4854763.3905994045</v>
      </c>
      <c r="H588" s="133">
        <f>SUM($E$583:E588)</f>
        <v>124951.92224584517</v>
      </c>
      <c r="I588" s="133">
        <f>$F$9-SUM($E$583:E588)</f>
        <v>7112548.0777541548</v>
      </c>
      <c r="J588" s="133">
        <f t="shared" si="36"/>
        <v>6</v>
      </c>
      <c r="K588" s="65">
        <f>Y!AC691</f>
        <v>7481399</v>
      </c>
      <c r="L588" s="115">
        <v>120</v>
      </c>
      <c r="M588" s="65"/>
      <c r="N588" s="48">
        <f>Y!Z691</f>
        <v>3005.3468947948641</v>
      </c>
    </row>
    <row r="589" spans="1:14" x14ac:dyDescent="0.2">
      <c r="A589" s="69">
        <f t="shared" si="37"/>
        <v>7</v>
      </c>
      <c r="B589" s="66">
        <f t="shared" si="38"/>
        <v>40059</v>
      </c>
      <c r="C589" s="67">
        <f>Y!AB692</f>
        <v>88339.000000000058</v>
      </c>
      <c r="D589" s="65">
        <f>Y!Y692</f>
        <v>18761.861631809734</v>
      </c>
      <c r="E589" s="65">
        <f>Y!Y692+Y!Z692</f>
        <v>21807.300466202549</v>
      </c>
      <c r="F589" s="68">
        <f>Y!AA692</f>
        <v>66531.69953379751</v>
      </c>
      <c r="G589" s="133">
        <f>SUM($F589:F$702)</f>
        <v>4787944.9222458052</v>
      </c>
      <c r="H589" s="133">
        <f>SUM($E$583:E589)</f>
        <v>146759.22271204772</v>
      </c>
      <c r="I589" s="133">
        <f>$F$9-SUM($E$583:E589)</f>
        <v>7090740.7772879526</v>
      </c>
      <c r="J589" s="133">
        <f t="shared" si="36"/>
        <v>7</v>
      </c>
      <c r="K589" s="65">
        <f>Y!AC692</f>
        <v>7452060</v>
      </c>
      <c r="L589" s="115">
        <v>120</v>
      </c>
      <c r="M589" s="65"/>
      <c r="N589" s="48">
        <f>Y!Z692</f>
        <v>3045.4388343928149</v>
      </c>
    </row>
    <row r="590" spans="1:14" x14ac:dyDescent="0.2">
      <c r="A590" s="69">
        <f t="shared" si="37"/>
        <v>8</v>
      </c>
      <c r="B590" s="66">
        <f t="shared" si="38"/>
        <v>40089</v>
      </c>
      <c r="C590" s="67">
        <f>Y!AB693</f>
        <v>88339.000000000044</v>
      </c>
      <c r="D590" s="65">
        <f>Y!Y693</f>
        <v>19011.824975748546</v>
      </c>
      <c r="E590" s="65">
        <f>Y!Y693+Y!Z693</f>
        <v>22097.890584378034</v>
      </c>
      <c r="F590" s="68">
        <f>Y!AA693</f>
        <v>66241.109415622006</v>
      </c>
      <c r="G590" s="133">
        <f>SUM($F590:F$702)</f>
        <v>4721413.2227120092</v>
      </c>
      <c r="H590" s="133">
        <f>SUM($E$583:E590)</f>
        <v>168857.11329642576</v>
      </c>
      <c r="I590" s="133">
        <f>$F$9-SUM($E$583:E590)</f>
        <v>7068642.8867035741</v>
      </c>
      <c r="J590" s="133">
        <f t="shared" si="36"/>
        <v>8</v>
      </c>
      <c r="K590" s="65">
        <f>Y!AC693</f>
        <v>7422445</v>
      </c>
      <c r="L590" s="115">
        <v>120</v>
      </c>
      <c r="M590" s="65"/>
      <c r="N590" s="48">
        <f>Y!Z693</f>
        <v>3086.0656086294875</v>
      </c>
    </row>
    <row r="591" spans="1:14" x14ac:dyDescent="0.2">
      <c r="A591" s="69">
        <f t="shared" si="37"/>
        <v>9</v>
      </c>
      <c r="B591" s="66">
        <f t="shared" si="38"/>
        <v>40120</v>
      </c>
      <c r="C591" s="67">
        <f>Y!AB694</f>
        <v>88339.000000000407</v>
      </c>
      <c r="D591" s="65">
        <f>Y!Y694</f>
        <v>19265.11856881436</v>
      </c>
      <c r="E591" s="65">
        <f>Y!Y694+Y!Z694</f>
        <v>22392.352921122245</v>
      </c>
      <c r="F591" s="68">
        <f>Y!AA694</f>
        <v>65946.647078878159</v>
      </c>
      <c r="G591" s="133">
        <f>SUM($F591:F$702)</f>
        <v>4655172.1132963877</v>
      </c>
      <c r="H591" s="133">
        <f>SUM($E$583:E591)</f>
        <v>191249.466217548</v>
      </c>
      <c r="I591" s="133">
        <f>$F$9-SUM($E$583:E591)</f>
        <v>7046250.5337824523</v>
      </c>
      <c r="J591" s="133">
        <f t="shared" si="36"/>
        <v>9</v>
      </c>
      <c r="K591" s="65">
        <f>Y!AC694</f>
        <v>7392553</v>
      </c>
      <c r="L591" s="115">
        <v>120</v>
      </c>
      <c r="M591" s="65"/>
      <c r="N591" s="48">
        <f>Y!Z694</f>
        <v>3127.2343523078853</v>
      </c>
    </row>
    <row r="592" spans="1:14" x14ac:dyDescent="0.2">
      <c r="A592" s="69">
        <f t="shared" si="37"/>
        <v>10</v>
      </c>
      <c r="B592" s="66">
        <f t="shared" si="38"/>
        <v>40150</v>
      </c>
      <c r="C592" s="67">
        <f>Y!AB695</f>
        <v>88338.999999999738</v>
      </c>
      <c r="D592" s="65">
        <f>Y!Y695</f>
        <v>19521.786779748276</v>
      </c>
      <c r="E592" s="65">
        <f>Y!Y695+Y!Z695</f>
        <v>22690.739075159003</v>
      </c>
      <c r="F592" s="68">
        <f>Y!AA695</f>
        <v>65648.260924840739</v>
      </c>
      <c r="G592" s="133">
        <f>SUM($F592:F$702)</f>
        <v>4589225.4662175095</v>
      </c>
      <c r="H592" s="133">
        <f>SUM($E$583:E592)</f>
        <v>213940.20529270702</v>
      </c>
      <c r="I592" s="133">
        <f>$F$9-SUM($E$583:E592)</f>
        <v>7023559.7947072927</v>
      </c>
      <c r="J592" s="133">
        <f t="shared" si="36"/>
        <v>10</v>
      </c>
      <c r="K592" s="65">
        <f>Y!AC695</f>
        <v>7362380</v>
      </c>
      <c r="L592" s="115">
        <v>120</v>
      </c>
      <c r="M592" s="65"/>
      <c r="N592" s="48">
        <f>Y!Z695</f>
        <v>3168.9522954107269</v>
      </c>
    </row>
    <row r="593" spans="1:14" x14ac:dyDescent="0.2">
      <c r="A593" s="69">
        <f t="shared" si="37"/>
        <v>11</v>
      </c>
      <c r="B593" s="66">
        <f t="shared" si="38"/>
        <v>40181</v>
      </c>
      <c r="C593" s="67">
        <f>Y!AB696</f>
        <v>88339.000000000378</v>
      </c>
      <c r="D593" s="65">
        <f>Y!Y696</f>
        <v>19781.874568417668</v>
      </c>
      <c r="E593" s="65">
        <f>Y!Y696+Y!Z696</f>
        <v>22993.101332787846</v>
      </c>
      <c r="F593" s="68">
        <f>Y!AA696</f>
        <v>65345.898667212525</v>
      </c>
      <c r="G593" s="133">
        <f>SUM($F593:F$702)</f>
        <v>4523577.2052926673</v>
      </c>
      <c r="H593" s="133">
        <f>SUM($E$583:E593)</f>
        <v>236933.30662549485</v>
      </c>
      <c r="I593" s="133">
        <f>$F$9-SUM($E$583:E593)</f>
        <v>7000566.6933745053</v>
      </c>
      <c r="J593" s="133">
        <f t="shared" si="36"/>
        <v>11</v>
      </c>
      <c r="K593" s="65">
        <f>Y!AC696</f>
        <v>7331923</v>
      </c>
      <c r="L593" s="115">
        <v>120</v>
      </c>
      <c r="M593" s="65"/>
      <c r="N593" s="48">
        <f>Y!Z696</f>
        <v>3211.226764370178</v>
      </c>
    </row>
    <row r="594" spans="1:14" x14ac:dyDescent="0.2">
      <c r="A594" s="69">
        <f t="shared" si="37"/>
        <v>12</v>
      </c>
      <c r="B594" s="66">
        <f t="shared" si="38"/>
        <v>40212</v>
      </c>
      <c r="C594" s="67">
        <f>Y!AB697</f>
        <v>88338.999999999738</v>
      </c>
      <c r="D594" s="65">
        <f>Y!Y697</f>
        <v>20045.427493683062</v>
      </c>
      <c r="E594" s="65">
        <f>Y!Y697+Y!Z697</f>
        <v>23299.49267703756</v>
      </c>
      <c r="F594" s="68">
        <f>Y!AA697</f>
        <v>65039.50732296217</v>
      </c>
      <c r="G594" s="133">
        <f>SUM($F594:F$702)</f>
        <v>4458231.3066254556</v>
      </c>
      <c r="H594" s="133">
        <f>SUM($E$583:E594)</f>
        <v>260232.7993025324</v>
      </c>
      <c r="I594" s="133">
        <f>$F$9-SUM($E$583:E594)</f>
        <v>6977267.2006974677</v>
      </c>
      <c r="J594" s="133">
        <f t="shared" si="36"/>
        <v>12</v>
      </c>
      <c r="K594" s="65">
        <f>Y!AC697</f>
        <v>7348361</v>
      </c>
      <c r="L594" s="115">
        <v>120</v>
      </c>
      <c r="M594" s="65"/>
      <c r="N594" s="48">
        <f>Y!Z697</f>
        <v>3254.065183354498</v>
      </c>
    </row>
    <row r="595" spans="1:14" x14ac:dyDescent="0.2">
      <c r="A595" s="69">
        <f t="shared" si="37"/>
        <v>13</v>
      </c>
      <c r="B595" s="66">
        <f t="shared" si="38"/>
        <v>40240</v>
      </c>
      <c r="C595" s="67">
        <f>Y!AB698</f>
        <v>88338.999999999767</v>
      </c>
      <c r="D595" s="65">
        <f>Y!Y698</f>
        <v>20312.491721387953</v>
      </c>
      <c r="E595" s="65">
        <f>Y!Y698+Y!Z698</f>
        <v>22980.575989027711</v>
      </c>
      <c r="F595" s="68">
        <f>Y!AA698</f>
        <v>65358.424010972063</v>
      </c>
      <c r="G595" s="133">
        <f>SUM($F595:F$702)</f>
        <v>4393191.7993024942</v>
      </c>
      <c r="H595" s="133">
        <f>SUM($E$583:E595)</f>
        <v>283213.37529156008</v>
      </c>
      <c r="I595" s="133">
        <f>$F$9-SUM($E$583:E595)</f>
        <v>6954286.6247084402</v>
      </c>
      <c r="J595" s="133">
        <f t="shared" si="36"/>
        <v>13</v>
      </c>
      <c r="K595" s="65">
        <f>Y!AC698</f>
        <v>7317959</v>
      </c>
      <c r="L595" s="115">
        <v>120</v>
      </c>
      <c r="M595" s="65"/>
      <c r="N595" s="48">
        <f>Y!Z698</f>
        <v>2668.0842676397588</v>
      </c>
    </row>
    <row r="596" spans="1:14" x14ac:dyDescent="0.2">
      <c r="A596" s="69">
        <f t="shared" si="37"/>
        <v>14</v>
      </c>
      <c r="B596" s="66">
        <f t="shared" si="38"/>
        <v>40271</v>
      </c>
      <c r="C596" s="67">
        <f>Y!AB699</f>
        <v>88339.000000000407</v>
      </c>
      <c r="D596" s="65">
        <f>Y!Y699</f>
        <v>20583.114032438956</v>
      </c>
      <c r="E596" s="65">
        <f>Y!Y699+Y!Z699</f>
        <v>23286.791087548845</v>
      </c>
      <c r="F596" s="68">
        <f>Y!AA699</f>
        <v>65052.208912451555</v>
      </c>
      <c r="G596" s="133">
        <f>SUM($F596:F$702)</f>
        <v>4327833.3752915226</v>
      </c>
      <c r="H596" s="133">
        <f>SUM($E$583:E596)</f>
        <v>306500.16637910891</v>
      </c>
      <c r="I596" s="133">
        <f>$F$9-SUM($E$583:E596)</f>
        <v>6930999.833620891</v>
      </c>
      <c r="J596" s="133">
        <f t="shared" si="36"/>
        <v>14</v>
      </c>
      <c r="K596" s="65">
        <f>Y!AC699</f>
        <v>7287274</v>
      </c>
      <c r="L596" s="115">
        <v>120</v>
      </c>
      <c r="M596" s="65"/>
      <c r="N596" s="48">
        <f>Y!Z699</f>
        <v>2703.6770551098889</v>
      </c>
    </row>
    <row r="597" spans="1:14" x14ac:dyDescent="0.2">
      <c r="A597" s="69">
        <f t="shared" si="37"/>
        <v>15</v>
      </c>
      <c r="B597" s="66">
        <f t="shared" si="38"/>
        <v>40301</v>
      </c>
      <c r="C597" s="67">
        <f>Y!AB700</f>
        <v>88338.999999999622</v>
      </c>
      <c r="D597" s="65">
        <f>Y!Y700</f>
        <v>20857.341831000522</v>
      </c>
      <c r="E597" s="65">
        <f>Y!Y700+Y!Z700</f>
        <v>23597.086488613655</v>
      </c>
      <c r="F597" s="68">
        <f>Y!AA700</f>
        <v>64741.913511385959</v>
      </c>
      <c r="G597" s="133">
        <f>SUM($F597:F$702)</f>
        <v>4262781.1663790699</v>
      </c>
      <c r="H597" s="133">
        <f>SUM($E$583:E597)</f>
        <v>330097.25286772253</v>
      </c>
      <c r="I597" s="133">
        <f>$F$9-SUM($E$583:E597)</f>
        <v>6907402.7471322771</v>
      </c>
      <c r="J597" s="133">
        <f t="shared" si="36"/>
        <v>15</v>
      </c>
      <c r="K597" s="65">
        <f>Y!AC700</f>
        <v>7256303</v>
      </c>
      <c r="L597" s="115">
        <v>120</v>
      </c>
      <c r="M597" s="65"/>
      <c r="N597" s="48">
        <f>Y!Z700</f>
        <v>2739.7446576131333</v>
      </c>
    </row>
    <row r="598" spans="1:14" x14ac:dyDescent="0.2">
      <c r="A598" s="69">
        <f t="shared" si="37"/>
        <v>16</v>
      </c>
      <c r="B598" s="66">
        <f t="shared" si="38"/>
        <v>40332</v>
      </c>
      <c r="C598" s="67">
        <f>Y!AB701</f>
        <v>88339.000000000146</v>
      </c>
      <c r="D598" s="65">
        <f>Y!Y701</f>
        <v>21135.22315280512</v>
      </c>
      <c r="E598" s="65">
        <f>Y!Y701+Y!Z701</f>
        <v>23911.516562083845</v>
      </c>
      <c r="F598" s="68">
        <f>Y!AA701</f>
        <v>64427.483437916308</v>
      </c>
      <c r="G598" s="133">
        <f>SUM($F598:F$702)</f>
        <v>4198039.2528676838</v>
      </c>
      <c r="H598" s="133">
        <f>SUM($E$583:E598)</f>
        <v>354008.76942980639</v>
      </c>
      <c r="I598" s="133">
        <f>$F$9-SUM($E$583:E598)</f>
        <v>6883491.2305701934</v>
      </c>
      <c r="J598" s="133">
        <f t="shared" si="36"/>
        <v>16</v>
      </c>
      <c r="K598" s="65">
        <f>Y!AC701</f>
        <v>7225044</v>
      </c>
      <c r="L598" s="115">
        <v>120</v>
      </c>
      <c r="M598" s="65"/>
      <c r="N598" s="48">
        <f>Y!Z701</f>
        <v>2776.2934092787254</v>
      </c>
    </row>
    <row r="599" spans="1:14" x14ac:dyDescent="0.2">
      <c r="A599" s="69">
        <f t="shared" si="37"/>
        <v>17</v>
      </c>
      <c r="B599" s="66">
        <f t="shared" si="38"/>
        <v>40362</v>
      </c>
      <c r="C599" s="67">
        <f>Y!AB702</f>
        <v>88339.00000000032</v>
      </c>
      <c r="D599" s="65">
        <f>Y!Y702</f>
        <v>21416.806673558429</v>
      </c>
      <c r="E599" s="65">
        <f>Y!Y702+Y!Z702</f>
        <v>24230.136402292912</v>
      </c>
      <c r="F599" s="68">
        <f>Y!AA702</f>
        <v>64108.863597707401</v>
      </c>
      <c r="G599" s="133">
        <f>SUM($F599:F$702)</f>
        <v>4133611.7694297656</v>
      </c>
      <c r="H599" s="133">
        <f>SUM($E$583:E599)</f>
        <v>378238.90583209932</v>
      </c>
      <c r="I599" s="133">
        <f>$F$9-SUM($E$583:E599)</f>
        <v>6859261.0941679003</v>
      </c>
      <c r="J599" s="133">
        <f t="shared" si="36"/>
        <v>17</v>
      </c>
      <c r="K599" s="65">
        <f>Y!AC702</f>
        <v>7193493</v>
      </c>
      <c r="L599" s="115">
        <v>120</v>
      </c>
      <c r="M599" s="65"/>
      <c r="N599" s="48">
        <f>Y!Z702</f>
        <v>2813.3297287344831</v>
      </c>
    </row>
    <row r="600" spans="1:14" x14ac:dyDescent="0.2">
      <c r="A600" s="69">
        <f t="shared" si="37"/>
        <v>18</v>
      </c>
      <c r="B600" s="66">
        <f t="shared" si="38"/>
        <v>40393</v>
      </c>
      <c r="C600" s="67">
        <f>Y!AB703</f>
        <v>88339.000000000349</v>
      </c>
      <c r="D600" s="65">
        <f>Y!Y703</f>
        <v>21702.141717472114</v>
      </c>
      <c r="E600" s="65">
        <f>Y!Y703+Y!Z703</f>
        <v>24553.001837706121</v>
      </c>
      <c r="F600" s="68">
        <f>Y!AA703</f>
        <v>63785.998162294236</v>
      </c>
      <c r="G600" s="133">
        <f>SUM($F600:F$702)</f>
        <v>4069502.9058320588</v>
      </c>
      <c r="H600" s="133">
        <f>SUM($E$583:E600)</f>
        <v>402791.90766980546</v>
      </c>
      <c r="I600" s="133">
        <f>$F$9-SUM($E$583:E600)</f>
        <v>6834708.092330195</v>
      </c>
      <c r="J600" s="133">
        <f t="shared" si="36"/>
        <v>18</v>
      </c>
      <c r="K600" s="65">
        <f>Y!AC703</f>
        <v>7161649</v>
      </c>
      <c r="L600" s="115">
        <v>120</v>
      </c>
      <c r="M600" s="65"/>
      <c r="N600" s="48">
        <f>Y!Z703</f>
        <v>2850.8601202340069</v>
      </c>
    </row>
    <row r="601" spans="1:14" x14ac:dyDescent="0.2">
      <c r="A601" s="69">
        <f t="shared" si="37"/>
        <v>19</v>
      </c>
      <c r="B601" s="66">
        <f t="shared" si="38"/>
        <v>40424</v>
      </c>
      <c r="C601" s="67">
        <f>Y!AB704</f>
        <v>88338.999999999622</v>
      </c>
      <c r="D601" s="65">
        <f>Y!Y704</f>
        <v>21991.27826590091</v>
      </c>
      <c r="E601" s="65">
        <f>Y!Y704+Y!Z704</f>
        <v>24880.169440699894</v>
      </c>
      <c r="F601" s="68">
        <f>Y!AA704</f>
        <v>63458.830559299735</v>
      </c>
      <c r="G601" s="133">
        <f>SUM($F601:F$702)</f>
        <v>4005716.9076697649</v>
      </c>
      <c r="H601" s="133">
        <f>SUM($E$583:E601)</f>
        <v>427672.07711050537</v>
      </c>
      <c r="I601" s="133">
        <f>$F$9-SUM($E$583:E601)</f>
        <v>6809827.9228894943</v>
      </c>
      <c r="J601" s="133">
        <f t="shared" si="36"/>
        <v>19</v>
      </c>
      <c r="K601" s="65">
        <f>Y!AC704</f>
        <v>7129507</v>
      </c>
      <c r="L601" s="115">
        <v>120</v>
      </c>
      <c r="M601" s="65"/>
      <c r="N601" s="48">
        <f>Y!Z704</f>
        <v>2888.8911747989841</v>
      </c>
    </row>
    <row r="602" spans="1:14" x14ac:dyDescent="0.2">
      <c r="A602" s="69">
        <f t="shared" si="37"/>
        <v>20</v>
      </c>
      <c r="B602" s="66">
        <f t="shared" si="38"/>
        <v>40454</v>
      </c>
      <c r="C602" s="67">
        <f>Y!AB705</f>
        <v>88338.999999999622</v>
      </c>
      <c r="D602" s="65">
        <f>Y!Y705</f>
        <v>22284.266966100782</v>
      </c>
      <c r="E602" s="65">
        <f>Y!Y705+Y!Z705</f>
        <v>25211.696537477437</v>
      </c>
      <c r="F602" s="68">
        <f>Y!AA705</f>
        <v>63127.303462522192</v>
      </c>
      <c r="G602" s="133">
        <f>SUM($F602:F$702)</f>
        <v>3942258.0771104656</v>
      </c>
      <c r="H602" s="133">
        <f>SUM($E$583:E602)</f>
        <v>452883.7736479828</v>
      </c>
      <c r="I602" s="133">
        <f>$F$9-SUM($E$583:E602)</f>
        <v>6784616.2263520174</v>
      </c>
      <c r="J602" s="133">
        <f t="shared" si="36"/>
        <v>20</v>
      </c>
      <c r="K602" s="65">
        <f>Y!AC705</f>
        <v>7097066</v>
      </c>
      <c r="L602" s="115">
        <v>120</v>
      </c>
      <c r="M602" s="65"/>
      <c r="N602" s="48">
        <f>Y!Z705</f>
        <v>2927.4295713766551</v>
      </c>
    </row>
    <row r="603" spans="1:14" x14ac:dyDescent="0.2">
      <c r="A603" s="69">
        <f t="shared" si="37"/>
        <v>21</v>
      </c>
      <c r="B603" s="66">
        <f t="shared" si="38"/>
        <v>40485</v>
      </c>
      <c r="C603" s="67">
        <f>Y!AB706</f>
        <v>88339.000000000262</v>
      </c>
      <c r="D603" s="65">
        <f>Y!Y706</f>
        <v>22581.159140096977</v>
      </c>
      <c r="E603" s="65">
        <f>Y!Y706+Y!Z706</f>
        <v>25547.641218109769</v>
      </c>
      <c r="F603" s="68">
        <f>Y!AA706</f>
        <v>62791.358781890485</v>
      </c>
      <c r="G603" s="133">
        <f>SUM($F603:F$702)</f>
        <v>3879130.7736479426</v>
      </c>
      <c r="H603" s="133">
        <f>SUM($E$583:E603)</f>
        <v>478431.41486609256</v>
      </c>
      <c r="I603" s="133">
        <f>$F$9-SUM($E$583:E603)</f>
        <v>6759068.5851339074</v>
      </c>
      <c r="J603" s="133">
        <f t="shared" si="36"/>
        <v>21</v>
      </c>
      <c r="K603" s="65">
        <f>Y!AC706</f>
        <v>7064323</v>
      </c>
      <c r="L603" s="115">
        <v>120</v>
      </c>
      <c r="M603" s="65"/>
      <c r="N603" s="48">
        <f>Y!Z706</f>
        <v>2966.482078012792</v>
      </c>
    </row>
    <row r="604" spans="1:14" x14ac:dyDescent="0.2">
      <c r="A604" s="69">
        <f t="shared" si="37"/>
        <v>22</v>
      </c>
      <c r="B604" s="66">
        <f t="shared" si="38"/>
        <v>40515</v>
      </c>
      <c r="C604" s="67">
        <f>Y!AB707</f>
        <v>88338.999999999971</v>
      </c>
      <c r="D604" s="65">
        <f>Y!Y707</f>
        <v>22882.006793674082</v>
      </c>
      <c r="E604" s="65">
        <f>Y!Y707+Y!Z707</f>
        <v>25888.06234671436</v>
      </c>
      <c r="F604" s="68">
        <f>Y!AA707</f>
        <v>62450.937653285619</v>
      </c>
      <c r="G604" s="133">
        <f>SUM($F604:F$702)</f>
        <v>3816339.4148660526</v>
      </c>
      <c r="H604" s="133">
        <f>SUM($E$583:E604)</f>
        <v>504319.47721280693</v>
      </c>
      <c r="I604" s="133">
        <f>$F$9-SUM($E$583:E604)</f>
        <v>6733180.5227871928</v>
      </c>
      <c r="J604" s="133">
        <f t="shared" si="36"/>
        <v>22</v>
      </c>
      <c r="K604" s="65">
        <f>Y!AC707</f>
        <v>7031274</v>
      </c>
      <c r="L604" s="115">
        <v>120</v>
      </c>
      <c r="M604" s="65"/>
      <c r="N604" s="48">
        <f>Y!Z707</f>
        <v>3006.055553040278</v>
      </c>
    </row>
    <row r="605" spans="1:14" x14ac:dyDescent="0.2">
      <c r="A605" s="69">
        <f t="shared" si="37"/>
        <v>23</v>
      </c>
      <c r="B605" s="66">
        <f t="shared" si="38"/>
        <v>40546</v>
      </c>
      <c r="C605" s="67">
        <f>Y!AB708</f>
        <v>88339.000000000058</v>
      </c>
      <c r="D605" s="65">
        <f>Y!Y708</f>
        <v>23186.862625489943</v>
      </c>
      <c r="E605" s="65">
        <f>Y!Y708+Y!Z708</f>
        <v>26233.019571773475</v>
      </c>
      <c r="F605" s="68">
        <f>Y!AA708</f>
        <v>62105.98042822659</v>
      </c>
      <c r="G605" s="133">
        <f>SUM($F605:F$702)</f>
        <v>3753888.4772127662</v>
      </c>
      <c r="H605" s="133">
        <f>SUM($E$583:E605)</f>
        <v>530552.49678458041</v>
      </c>
      <c r="I605" s="133">
        <f>$F$9-SUM($E$583:E605)</f>
        <v>6706947.5032154191</v>
      </c>
      <c r="J605" s="133">
        <f t="shared" si="36"/>
        <v>23</v>
      </c>
      <c r="K605" s="65">
        <f>Y!AC708</f>
        <v>6997917</v>
      </c>
      <c r="L605" s="115">
        <v>120</v>
      </c>
      <c r="M605" s="65"/>
      <c r="N605" s="48">
        <f>Y!Z708</f>
        <v>3046.1569462835323</v>
      </c>
    </row>
    <row r="606" spans="1:14" x14ac:dyDescent="0.2">
      <c r="A606" s="69">
        <f t="shared" si="37"/>
        <v>24</v>
      </c>
      <c r="B606" s="66">
        <f t="shared" si="38"/>
        <v>40577</v>
      </c>
      <c r="C606" s="67">
        <f>Y!AB709</f>
        <v>88339.000000000087</v>
      </c>
      <c r="D606" s="65">
        <f>Y!Y709</f>
        <v>23495.780036302283</v>
      </c>
      <c r="E606" s="65">
        <f>Y!Y709+Y!Z709</f>
        <v>26582.57333658135</v>
      </c>
      <c r="F606" s="68">
        <f>Y!AA709</f>
        <v>61756.426663418737</v>
      </c>
      <c r="G606" s="133">
        <f>SUM($F606:F$702)</f>
        <v>3691782.4967845399</v>
      </c>
      <c r="H606" s="133">
        <f>SUM($E$583:E606)</f>
        <v>557135.07012116176</v>
      </c>
      <c r="I606" s="133">
        <f>$F$9-SUM($E$583:E606)</f>
        <v>6680364.9298788384</v>
      </c>
      <c r="J606" s="133">
        <f t="shared" si="36"/>
        <v>24</v>
      </c>
      <c r="K606" s="65">
        <f>Y!AC709</f>
        <v>7006708</v>
      </c>
      <c r="L606" s="115">
        <v>120</v>
      </c>
      <c r="M606" s="65"/>
      <c r="N606" s="48">
        <f>Y!Z709</f>
        <v>3086.7933002790669</v>
      </c>
    </row>
    <row r="607" spans="1:14" x14ac:dyDescent="0.2">
      <c r="A607" s="69">
        <f t="shared" si="37"/>
        <v>25</v>
      </c>
      <c r="B607" s="66">
        <f t="shared" si="38"/>
        <v>40605</v>
      </c>
      <c r="C607" s="67">
        <f>Y!AB710</f>
        <v>88338.999999999913</v>
      </c>
      <c r="D607" s="65">
        <f>Y!Y710</f>
        <v>23808.813138324767</v>
      </c>
      <c r="E607" s="65">
        <f>Y!Y710+Y!Z710</f>
        <v>26370.359843105427</v>
      </c>
      <c r="F607" s="68">
        <f>Y!AA710</f>
        <v>61968.640156894493</v>
      </c>
      <c r="G607" s="133">
        <f>SUM($F607:F$702)</f>
        <v>3630026.0701211207</v>
      </c>
      <c r="H607" s="133">
        <f>SUM($E$583:E607)</f>
        <v>583505.42996426718</v>
      </c>
      <c r="I607" s="133">
        <f>$F$9-SUM($E$583:E607)</f>
        <v>6653994.5700357333</v>
      </c>
      <c r="J607" s="133">
        <f t="shared" si="36"/>
        <v>25</v>
      </c>
      <c r="K607" s="65">
        <f>Y!AC710</f>
        <v>6973292</v>
      </c>
      <c r="L607" s="115">
        <v>120</v>
      </c>
      <c r="M607" s="65"/>
      <c r="N607" s="48">
        <f>Y!Z710</f>
        <v>2561.5467047806596</v>
      </c>
    </row>
    <row r="608" spans="1:14" x14ac:dyDescent="0.2">
      <c r="A608" s="69">
        <f t="shared" si="37"/>
        <v>26</v>
      </c>
      <c r="B608" s="66">
        <f t="shared" si="38"/>
        <v>40636</v>
      </c>
      <c r="C608" s="67">
        <f>Y!AB711</f>
        <v>88339.000000000058</v>
      </c>
      <c r="D608" s="65">
        <f>Y!Y711</f>
        <v>24126.016764706001</v>
      </c>
      <c r="E608" s="65">
        <f>Y!Y711+Y!Z711</f>
        <v>26721.735024172493</v>
      </c>
      <c r="F608" s="68">
        <f>Y!AA711</f>
        <v>61617.264975827566</v>
      </c>
      <c r="G608" s="133">
        <f>SUM($F608:F$702)</f>
        <v>3568057.4299642267</v>
      </c>
      <c r="H608" s="133">
        <f>SUM($E$583:E608)</f>
        <v>610227.16498843965</v>
      </c>
      <c r="I608" s="133">
        <f>$F$9-SUM($E$583:E608)</f>
        <v>6627272.8350115605</v>
      </c>
      <c r="J608" s="133">
        <f t="shared" si="36"/>
        <v>26</v>
      </c>
      <c r="K608" s="65">
        <f>Y!AC711</f>
        <v>6939567</v>
      </c>
      <c r="L608" s="115">
        <v>120</v>
      </c>
      <c r="M608" s="65"/>
      <c r="N608" s="48">
        <f>Y!Z711</f>
        <v>2595.7182594664919</v>
      </c>
    </row>
    <row r="609" spans="1:14" x14ac:dyDescent="0.2">
      <c r="A609" s="69">
        <f t="shared" si="37"/>
        <v>27</v>
      </c>
      <c r="B609" s="66">
        <f t="shared" si="38"/>
        <v>40666</v>
      </c>
      <c r="C609" s="67">
        <f>Y!AB712</f>
        <v>88339.000000000466</v>
      </c>
      <c r="D609" s="65">
        <f>Y!Y712</f>
        <v>24447.44647913333</v>
      </c>
      <c r="E609" s="65">
        <f>Y!Y712+Y!Z712</f>
        <v>27077.792148784007</v>
      </c>
      <c r="F609" s="68">
        <f>Y!AA712</f>
        <v>61261.207851216452</v>
      </c>
      <c r="G609" s="133">
        <f>SUM($F609:F$702)</f>
        <v>3506440.1649883986</v>
      </c>
      <c r="H609" s="133">
        <f>SUM($E$583:E609)</f>
        <v>637304.95713722368</v>
      </c>
      <c r="I609" s="133">
        <f>$F$9-SUM($E$583:E609)</f>
        <v>6600195.0428627767</v>
      </c>
      <c r="J609" s="133">
        <f t="shared" si="36"/>
        <v>27</v>
      </c>
      <c r="K609" s="65">
        <f>Y!AC712</f>
        <v>6905529</v>
      </c>
      <c r="L609" s="115">
        <v>120</v>
      </c>
      <c r="M609" s="65"/>
      <c r="N609" s="48">
        <f>Y!Z712</f>
        <v>2630.3456696506764</v>
      </c>
    </row>
    <row r="610" spans="1:14" x14ac:dyDescent="0.2">
      <c r="A610" s="69">
        <f t="shared" si="37"/>
        <v>28</v>
      </c>
      <c r="B610" s="66">
        <f t="shared" si="38"/>
        <v>40697</v>
      </c>
      <c r="C610" s="67">
        <f>Y!AB713</f>
        <v>88338.999999999913</v>
      </c>
      <c r="D610" s="65">
        <f>Y!Y713</f>
        <v>24773.158585565165</v>
      </c>
      <c r="E610" s="65">
        <f>Y!Y713+Y!Z713</f>
        <v>27438.593602103552</v>
      </c>
      <c r="F610" s="68">
        <f>Y!AA713</f>
        <v>60900.40639789636</v>
      </c>
      <c r="G610" s="133">
        <f>SUM($F610:F$702)</f>
        <v>3445178.9571371824</v>
      </c>
      <c r="H610" s="133">
        <f>SUM($E$583:E610)</f>
        <v>664743.55073932721</v>
      </c>
      <c r="I610" s="133">
        <f>$F$9-SUM($E$583:E610)</f>
        <v>6572756.4492606726</v>
      </c>
      <c r="J610" s="133">
        <f t="shared" si="36"/>
        <v>28</v>
      </c>
      <c r="K610" s="65">
        <f>Y!AC713</f>
        <v>6871176</v>
      </c>
      <c r="L610" s="115">
        <v>120</v>
      </c>
      <c r="M610" s="65"/>
      <c r="N610" s="48">
        <f>Y!Z713</f>
        <v>2665.4350165383876</v>
      </c>
    </row>
    <row r="611" spans="1:14" x14ac:dyDescent="0.2">
      <c r="A611" s="69">
        <f t="shared" si="37"/>
        <v>29</v>
      </c>
      <c r="B611" s="66">
        <f t="shared" si="38"/>
        <v>40727</v>
      </c>
      <c r="C611" s="67">
        <f>Y!AB714</f>
        <v>88338.999999999854</v>
      </c>
      <c r="D611" s="65">
        <f>Y!Y714</f>
        <v>25103.210138097405</v>
      </c>
      <c r="E611" s="65">
        <f>Y!Y714+Y!Z714</f>
        <v>27804.202600556724</v>
      </c>
      <c r="F611" s="68">
        <f>Y!AA714</f>
        <v>60534.797399443138</v>
      </c>
      <c r="G611" s="133">
        <f>SUM($F611:F$702)</f>
        <v>3384278.5507392855</v>
      </c>
      <c r="H611" s="133">
        <f>SUM($E$583:E611)</f>
        <v>692547.75333988399</v>
      </c>
      <c r="I611" s="133">
        <f>$F$9-SUM($E$583:E611)</f>
        <v>6544952.2466601161</v>
      </c>
      <c r="J611" s="133">
        <f t="shared" si="36"/>
        <v>29</v>
      </c>
      <c r="K611" s="65">
        <f>Y!AC714</f>
        <v>6836504</v>
      </c>
      <c r="L611" s="115">
        <v>120</v>
      </c>
      <c r="M611" s="65"/>
      <c r="N611" s="48">
        <f>Y!Z714</f>
        <v>2700.9924624593186</v>
      </c>
    </row>
    <row r="612" spans="1:14" x14ac:dyDescent="0.2">
      <c r="A612" s="69">
        <f t="shared" si="37"/>
        <v>30</v>
      </c>
      <c r="B612" s="66">
        <f t="shared" si="38"/>
        <v>40758</v>
      </c>
      <c r="C612" s="67">
        <f>Y!AB715</f>
        <v>88338.999999999767</v>
      </c>
      <c r="D612" s="65">
        <f>Y!Y715</f>
        <v>25437.658950952813</v>
      </c>
      <c r="E612" s="65">
        <f>Y!Y715+Y!Z715</f>
        <v>28174.683202902714</v>
      </c>
      <c r="F612" s="68">
        <f>Y!AA715</f>
        <v>60164.316797097061</v>
      </c>
      <c r="G612" s="133">
        <f>SUM($F612:F$702)</f>
        <v>3323743.7533398429</v>
      </c>
      <c r="H612" s="133">
        <f>SUM($E$583:E612)</f>
        <v>720722.43654278666</v>
      </c>
      <c r="I612" s="133">
        <f>$F$9-SUM($E$583:E612)</f>
        <v>6516777.5634572133</v>
      </c>
      <c r="J612" s="133">
        <f t="shared" si="36"/>
        <v>30</v>
      </c>
      <c r="K612" s="65">
        <f>Y!AC715</f>
        <v>6801511</v>
      </c>
      <c r="L612" s="115">
        <v>120</v>
      </c>
      <c r="M612" s="65"/>
      <c r="N612" s="48">
        <f>Y!Z715</f>
        <v>2737.0242519499006</v>
      </c>
    </row>
    <row r="613" spans="1:14" x14ac:dyDescent="0.2">
      <c r="A613" s="69">
        <f t="shared" si="37"/>
        <v>31</v>
      </c>
      <c r="B613" s="66">
        <f t="shared" si="38"/>
        <v>40789</v>
      </c>
      <c r="C613" s="67">
        <f>Y!AB716</f>
        <v>88338.999999999942</v>
      </c>
      <c r="D613" s="65">
        <f>Y!Y716</f>
        <v>25776.563608611003</v>
      </c>
      <c r="E613" s="65">
        <f>Y!Y716+Y!Z716</f>
        <v>28550.100321460959</v>
      </c>
      <c r="F613" s="68">
        <f>Y!AA716</f>
        <v>59788.899678538983</v>
      </c>
      <c r="G613" s="133">
        <f>SUM($F613:F$702)</f>
        <v>3263579.4365427457</v>
      </c>
      <c r="H613" s="133">
        <f>SUM($E$583:E613)</f>
        <v>749272.53686424764</v>
      </c>
      <c r="I613" s="133">
        <f>$F$9-SUM($E$583:E613)</f>
        <v>6488227.4631357528</v>
      </c>
      <c r="J613" s="133">
        <f t="shared" si="36"/>
        <v>31</v>
      </c>
      <c r="K613" s="65">
        <f>Y!AC716</f>
        <v>6766193</v>
      </c>
      <c r="L613" s="115">
        <v>120</v>
      </c>
      <c r="M613" s="65"/>
      <c r="N613" s="48">
        <f>Y!Z716</f>
        <v>2773.5367128499565</v>
      </c>
    </row>
    <row r="614" spans="1:14" x14ac:dyDescent="0.2">
      <c r="A614" s="69">
        <f t="shared" si="37"/>
        <v>32</v>
      </c>
      <c r="B614" s="66">
        <f t="shared" si="38"/>
        <v>40819</v>
      </c>
      <c r="C614" s="67">
        <f>Y!AB717</f>
        <v>88338.999999999825</v>
      </c>
      <c r="D614" s="65">
        <f>Y!Y717</f>
        <v>26119.983476068825</v>
      </c>
      <c r="E614" s="65">
        <f>Y!Y717+Y!Z717</f>
        <v>28930.51973348279</v>
      </c>
      <c r="F614" s="68">
        <f>Y!AA717</f>
        <v>59408.480266517035</v>
      </c>
      <c r="G614" s="133">
        <f>SUM($F614:F$702)</f>
        <v>3203790.5368642062</v>
      </c>
      <c r="H614" s="133">
        <f>SUM($E$583:E614)</f>
        <v>778203.05659773038</v>
      </c>
      <c r="I614" s="133">
        <f>$F$9-SUM($E$583:E614)</f>
        <v>6459296.9434022699</v>
      </c>
      <c r="J614" s="133">
        <f t="shared" si="36"/>
        <v>32</v>
      </c>
      <c r="K614" s="65">
        <f>Y!AC717</f>
        <v>6730548</v>
      </c>
      <c r="L614" s="115">
        <v>120</v>
      </c>
      <c r="M614" s="65"/>
      <c r="N614" s="48">
        <f>Y!Z717</f>
        <v>2810.5362574139654</v>
      </c>
    </row>
    <row r="615" spans="1:14" x14ac:dyDescent="0.2">
      <c r="A615" s="69">
        <f t="shared" si="37"/>
        <v>33</v>
      </c>
      <c r="B615" s="66">
        <f t="shared" si="38"/>
        <v>40850</v>
      </c>
      <c r="C615" s="67">
        <f>Y!AB718</f>
        <v>88339.000000000233</v>
      </c>
      <c r="D615" s="65">
        <f>Y!Y718</f>
        <v>26467.978709241375</v>
      </c>
      <c r="E615" s="65">
        <f>Y!Y718+Y!Z718</f>
        <v>29316.008092678574</v>
      </c>
      <c r="F615" s="68">
        <f>Y!AA718</f>
        <v>59022.991907321659</v>
      </c>
      <c r="G615" s="133">
        <f>SUM($F615:F$702)</f>
        <v>3144382.0565976892</v>
      </c>
      <c r="H615" s="133">
        <f>SUM($E$583:E615)</f>
        <v>807519.064690409</v>
      </c>
      <c r="I615" s="133">
        <f>$F$9-SUM($E$583:E615)</f>
        <v>6429980.9353095908</v>
      </c>
      <c r="J615" s="133">
        <f t="shared" si="36"/>
        <v>33</v>
      </c>
      <c r="K615" s="65">
        <f>Y!AC718</f>
        <v>6694572</v>
      </c>
      <c r="L615" s="115">
        <v>120</v>
      </c>
      <c r="M615" s="65"/>
      <c r="N615" s="48">
        <f>Y!Z718</f>
        <v>2848.0293834371987</v>
      </c>
    </row>
    <row r="616" spans="1:14" x14ac:dyDescent="0.2">
      <c r="A616" s="69">
        <f t="shared" si="37"/>
        <v>34</v>
      </c>
      <c r="B616" s="66">
        <f t="shared" si="38"/>
        <v>40880</v>
      </c>
      <c r="C616" s="67">
        <f>Y!AB719</f>
        <v>88339.000000000175</v>
      </c>
      <c r="D616" s="65">
        <f>Y!Y719</f>
        <v>26820.610265496187</v>
      </c>
      <c r="E616" s="65">
        <f>Y!Y719+Y!Z719</f>
        <v>29706.632940893032</v>
      </c>
      <c r="F616" s="68">
        <f>Y!AA719</f>
        <v>58632.367059107142</v>
      </c>
      <c r="G616" s="133">
        <f>SUM($F616:F$702)</f>
        <v>3085359.0646903673</v>
      </c>
      <c r="H616" s="133">
        <f>SUM($E$583:E616)</f>
        <v>837225.69763130206</v>
      </c>
      <c r="I616" s="133">
        <f>$F$9-SUM($E$583:E616)</f>
        <v>6400274.3023686977</v>
      </c>
      <c r="J616" s="133">
        <f t="shared" si="36"/>
        <v>34</v>
      </c>
      <c r="K616" s="65">
        <f>Y!AC719</f>
        <v>6658263</v>
      </c>
      <c r="L616" s="115">
        <v>120</v>
      </c>
      <c r="M616" s="65"/>
      <c r="N616" s="48">
        <f>Y!Z719</f>
        <v>2886.0226753968454</v>
      </c>
    </row>
    <row r="617" spans="1:14" x14ac:dyDescent="0.2">
      <c r="A617" s="69">
        <f t="shared" si="37"/>
        <v>35</v>
      </c>
      <c r="B617" s="66">
        <f t="shared" si="38"/>
        <v>40911</v>
      </c>
      <c r="C617" s="67">
        <f>Y!AB720</f>
        <v>88338.999999999534</v>
      </c>
      <c r="D617" s="65">
        <f>Y!Y720</f>
        <v>27177.939914333634</v>
      </c>
      <c r="E617" s="65">
        <f>Y!Y720+Y!Z720</f>
        <v>30102.46271994197</v>
      </c>
      <c r="F617" s="68">
        <f>Y!AA720</f>
        <v>58236.537280057564</v>
      </c>
      <c r="G617" s="133">
        <f>SUM($F617:F$702)</f>
        <v>3026726.6976312604</v>
      </c>
      <c r="H617" s="133">
        <f>SUM($E$583:E617)</f>
        <v>867328.16035124403</v>
      </c>
      <c r="I617" s="133">
        <f>$F$9-SUM($E$583:E617)</f>
        <v>6370171.8396487562</v>
      </c>
      <c r="J617" s="133">
        <f t="shared" si="36"/>
        <v>35</v>
      </c>
      <c r="K617" s="65">
        <f>Y!AC720</f>
        <v>6621617</v>
      </c>
      <c r="L617" s="115">
        <v>120</v>
      </c>
      <c r="M617" s="65"/>
      <c r="N617" s="48">
        <f>Y!Z720</f>
        <v>2924.5228056083361</v>
      </c>
    </row>
    <row r="618" spans="1:14" x14ac:dyDescent="0.2">
      <c r="A618" s="69">
        <f t="shared" si="37"/>
        <v>36</v>
      </c>
      <c r="B618" s="66">
        <f t="shared" si="38"/>
        <v>40942</v>
      </c>
      <c r="C618" s="67">
        <f>Y!AB721</f>
        <v>88339.000000000116</v>
      </c>
      <c r="D618" s="65">
        <f>Y!Y721</f>
        <v>27540.030248207971</v>
      </c>
      <c r="E618" s="65">
        <f>Y!Y721+Y!Z721</f>
        <v>30503.566783605165</v>
      </c>
      <c r="F618" s="68">
        <f>Y!AA721</f>
        <v>57835.433216394951</v>
      </c>
      <c r="G618" s="133">
        <f>SUM($F618:F$702)</f>
        <v>2968490.1603512024</v>
      </c>
      <c r="H618" s="133">
        <f>SUM($E$583:E618)</f>
        <v>897831.72713484918</v>
      </c>
      <c r="I618" s="133">
        <f>$F$9-SUM($E$583:E618)</f>
        <v>6339668.2728651511</v>
      </c>
      <c r="J618" s="133">
        <f t="shared" si="36"/>
        <v>36</v>
      </c>
      <c r="K618" s="65">
        <f>Y!AC721</f>
        <v>6622841</v>
      </c>
      <c r="L618" s="115">
        <v>120</v>
      </c>
      <c r="M618" s="65"/>
      <c r="N618" s="48">
        <f>Y!Z721</f>
        <v>2963.5365353971938</v>
      </c>
    </row>
    <row r="619" spans="1:14" x14ac:dyDescent="0.2">
      <c r="A619" s="69">
        <f t="shared" si="37"/>
        <v>37</v>
      </c>
      <c r="B619" s="66">
        <f t="shared" si="38"/>
        <v>40971</v>
      </c>
      <c r="C619" s="67">
        <f>Y!AB722</f>
        <v>88339.00000000032</v>
      </c>
      <c r="D619" s="65">
        <f>Y!Y722</f>
        <v>27906.944693486206</v>
      </c>
      <c r="E619" s="65">
        <f>Y!Y722+Y!Z722</f>
        <v>30400.286228528668</v>
      </c>
      <c r="F619" s="68">
        <f>Y!AA722</f>
        <v>57938.713771471645</v>
      </c>
      <c r="G619" s="133">
        <f>SUM($F619:F$702)</f>
        <v>2910654.7271348075</v>
      </c>
      <c r="H619" s="133">
        <f>SUM($E$583:E619)</f>
        <v>928232.01336337789</v>
      </c>
      <c r="I619" s="133">
        <f>$F$9-SUM($E$583:E619)</f>
        <v>6309267.9866366219</v>
      </c>
      <c r="J619" s="133">
        <f t="shared" si="36"/>
        <v>37</v>
      </c>
      <c r="K619" s="65">
        <f>Y!AC722</f>
        <v>6586021</v>
      </c>
      <c r="L619" s="115">
        <v>120</v>
      </c>
      <c r="M619" s="65"/>
      <c r="N619" s="48">
        <f>Y!Z722</f>
        <v>2493.3415350424621</v>
      </c>
    </row>
    <row r="620" spans="1:14" x14ac:dyDescent="0.2">
      <c r="A620" s="69">
        <f t="shared" si="37"/>
        <v>38</v>
      </c>
      <c r="B620" s="66">
        <f t="shared" si="38"/>
        <v>41002</v>
      </c>
      <c r="C620" s="67">
        <f>Y!AB723</f>
        <v>88339.000000000349</v>
      </c>
      <c r="D620" s="65">
        <f>Y!Y723</f>
        <v>28278.747521563433</v>
      </c>
      <c r="E620" s="65">
        <f>Y!Y723+Y!Z723</f>
        <v>30805.350740437832</v>
      </c>
      <c r="F620" s="68">
        <f>Y!AA723</f>
        <v>57533.64925956251</v>
      </c>
      <c r="G620" s="133">
        <f>SUM($F620:F$702)</f>
        <v>2852716.0133633357</v>
      </c>
      <c r="H620" s="133">
        <f>SUM($E$583:E620)</f>
        <v>959037.36410381575</v>
      </c>
      <c r="I620" s="133">
        <f>$F$9-SUM($E$583:E620)</f>
        <v>6278462.6358961845</v>
      </c>
      <c r="J620" s="133">
        <f t="shared" si="36"/>
        <v>38</v>
      </c>
      <c r="K620" s="65">
        <f>Y!AC723</f>
        <v>6548862</v>
      </c>
      <c r="L620" s="115">
        <v>120</v>
      </c>
      <c r="M620" s="65"/>
      <c r="N620" s="48">
        <f>Y!Z723</f>
        <v>2526.6032188743993</v>
      </c>
    </row>
    <row r="621" spans="1:14" x14ac:dyDescent="0.2">
      <c r="A621" s="69">
        <f t="shared" si="37"/>
        <v>39</v>
      </c>
      <c r="B621" s="66">
        <f t="shared" si="38"/>
        <v>41032</v>
      </c>
      <c r="C621" s="67">
        <f>Y!AB724</f>
        <v>88338.999999999884</v>
      </c>
      <c r="D621" s="65">
        <f>Y!Y724</f>
        <v>28655.503860118799</v>
      </c>
      <c r="E621" s="65">
        <f>Y!Y724+Y!Z724</f>
        <v>31215.812480461012</v>
      </c>
      <c r="F621" s="68">
        <f>Y!AA724</f>
        <v>57123.187519538871</v>
      </c>
      <c r="G621" s="133">
        <f>SUM($F621:F$702)</f>
        <v>2795182.3641037731</v>
      </c>
      <c r="H621" s="133">
        <f>SUM($E$583:E621)</f>
        <v>990253.17658427672</v>
      </c>
      <c r="I621" s="133">
        <f>$F$9-SUM($E$583:E621)</f>
        <v>6247246.8234157236</v>
      </c>
      <c r="J621" s="133">
        <f t="shared" si="36"/>
        <v>39</v>
      </c>
      <c r="K621" s="65">
        <f>Y!AC724</f>
        <v>6511360</v>
      </c>
      <c r="L621" s="115">
        <v>120</v>
      </c>
      <c r="M621" s="65"/>
      <c r="N621" s="48">
        <f>Y!Z724</f>
        <v>2560.3086203422135</v>
      </c>
    </row>
    <row r="622" spans="1:14" x14ac:dyDescent="0.2">
      <c r="A622" s="69">
        <f t="shared" si="37"/>
        <v>40</v>
      </c>
      <c r="B622" s="66">
        <f t="shared" si="38"/>
        <v>41063</v>
      </c>
      <c r="C622" s="67">
        <f>Y!AB725</f>
        <v>88339.000000000378</v>
      </c>
      <c r="D622" s="65">
        <f>Y!Y725</f>
        <v>29037.279704526067</v>
      </c>
      <c r="E622" s="65">
        <f>Y!Y725+Y!Z725</f>
        <v>31631.743363255577</v>
      </c>
      <c r="F622" s="68">
        <f>Y!AA725</f>
        <v>56707.256636744802</v>
      </c>
      <c r="G622" s="133">
        <f>SUM($F622:F$702)</f>
        <v>2738059.1765842335</v>
      </c>
      <c r="H622" s="133">
        <f>SUM($E$583:E622)</f>
        <v>1021884.9199475322</v>
      </c>
      <c r="I622" s="133">
        <f>$F$9-SUM($E$583:E622)</f>
        <v>6215615.080052468</v>
      </c>
      <c r="J622" s="133">
        <f t="shared" si="36"/>
        <v>40</v>
      </c>
      <c r="K622" s="65">
        <f>Y!AC725</f>
        <v>6473512</v>
      </c>
      <c r="L622" s="115">
        <v>120</v>
      </c>
      <c r="M622" s="65"/>
      <c r="N622" s="48">
        <f>Y!Z725</f>
        <v>2594.4636587295099</v>
      </c>
    </row>
    <row r="623" spans="1:14" x14ac:dyDescent="0.2">
      <c r="A623" s="69">
        <f t="shared" si="37"/>
        <v>41</v>
      </c>
      <c r="B623" s="66">
        <f t="shared" si="38"/>
        <v>41093</v>
      </c>
      <c r="C623" s="67">
        <f>Y!AB726</f>
        <v>88338.999999999767</v>
      </c>
      <c r="D623" s="65">
        <f>Y!Y726</f>
        <v>29424.141929408535</v>
      </c>
      <c r="E623" s="65">
        <f>Y!Y726+Y!Z726</f>
        <v>32053.216261692905</v>
      </c>
      <c r="F623" s="68">
        <f>Y!AA726</f>
        <v>56285.783738306862</v>
      </c>
      <c r="G623" s="133">
        <f>SUM($F623:F$702)</f>
        <v>2681351.9199474887</v>
      </c>
      <c r="H623" s="133">
        <f>SUM($E$583:E623)</f>
        <v>1053938.136209225</v>
      </c>
      <c r="I623" s="133">
        <f>$F$9-SUM($E$583:E623)</f>
        <v>6183561.8637907747</v>
      </c>
      <c r="J623" s="133">
        <f t="shared" si="36"/>
        <v>41</v>
      </c>
      <c r="K623" s="65">
        <f>Y!AC726</f>
        <v>6435315</v>
      </c>
      <c r="L623" s="115">
        <v>120</v>
      </c>
      <c r="M623" s="65"/>
      <c r="N623" s="48">
        <f>Y!Z726</f>
        <v>2629.07433228437</v>
      </c>
    </row>
    <row r="624" spans="1:14" x14ac:dyDescent="0.2">
      <c r="A624" s="69">
        <f t="shared" si="37"/>
        <v>42</v>
      </c>
      <c r="B624" s="66">
        <f t="shared" si="38"/>
        <v>41124</v>
      </c>
      <c r="C624" s="67">
        <f>Y!AB727</f>
        <v>88338.999999999884</v>
      </c>
      <c r="D624" s="65">
        <f>Y!Y727</f>
        <v>29816.158300360665</v>
      </c>
      <c r="E624" s="65">
        <f>Y!Y727+Y!Z727</f>
        <v>32480.305019633379</v>
      </c>
      <c r="F624" s="68">
        <f>Y!AA727</f>
        <v>55858.694980366512</v>
      </c>
      <c r="G624" s="133">
        <f>SUM($F624:F$702)</f>
        <v>2625066.136209182</v>
      </c>
      <c r="H624" s="133">
        <f>SUM($E$583:E624)</f>
        <v>1086418.4412288584</v>
      </c>
      <c r="I624" s="133">
        <f>$F$9-SUM($E$583:E624)</f>
        <v>6151081.5587711418</v>
      </c>
      <c r="J624" s="133">
        <f t="shared" si="36"/>
        <v>42</v>
      </c>
      <c r="K624" s="65">
        <f>Y!AC727</f>
        <v>6396765</v>
      </c>
      <c r="L624" s="115">
        <v>120</v>
      </c>
      <c r="M624" s="65"/>
      <c r="N624" s="48">
        <f>Y!Z727</f>
        <v>2664.1467192727141</v>
      </c>
    </row>
    <row r="625" spans="1:14" x14ac:dyDescent="0.2">
      <c r="A625" s="69">
        <f t="shared" si="37"/>
        <v>43</v>
      </c>
      <c r="B625" s="66">
        <f t="shared" si="38"/>
        <v>41155</v>
      </c>
      <c r="C625" s="67">
        <f>Y!AB728</f>
        <v>88338.999999999796</v>
      </c>
      <c r="D625" s="65">
        <f>Y!Y728</f>
        <v>30213.397485811729</v>
      </c>
      <c r="E625" s="65">
        <f>Y!Y728+Y!Z728</f>
        <v>32913.0844648575</v>
      </c>
      <c r="F625" s="68">
        <f>Y!AA728</f>
        <v>55425.915535142296</v>
      </c>
      <c r="G625" s="133">
        <f>SUM($F625:F$702)</f>
        <v>2569207.4412288154</v>
      </c>
      <c r="H625" s="133">
        <f>SUM($E$583:E625)</f>
        <v>1119331.525693716</v>
      </c>
      <c r="I625" s="133">
        <f>$F$9-SUM($E$583:E625)</f>
        <v>6118168.4743062835</v>
      </c>
      <c r="J625" s="133">
        <f t="shared" si="36"/>
        <v>43</v>
      </c>
      <c r="K625" s="65">
        <f>Y!AC728</f>
        <v>6357859</v>
      </c>
      <c r="L625" s="115">
        <v>120</v>
      </c>
      <c r="M625" s="65"/>
      <c r="N625" s="48">
        <f>Y!Z728</f>
        <v>2699.6869790457713</v>
      </c>
    </row>
    <row r="626" spans="1:14" x14ac:dyDescent="0.2">
      <c r="A626" s="69">
        <f t="shared" si="37"/>
        <v>44</v>
      </c>
      <c r="B626" s="66">
        <f t="shared" si="38"/>
        <v>41185</v>
      </c>
      <c r="C626" s="67">
        <f>Y!AB729</f>
        <v>88338.999999999942</v>
      </c>
      <c r="D626" s="65">
        <f>Y!Y729</f>
        <v>30615.929069058504</v>
      </c>
      <c r="E626" s="65">
        <f>Y!Y729+Y!Z729</f>
        <v>33351.630422180264</v>
      </c>
      <c r="F626" s="68">
        <f>Y!AA729</f>
        <v>54987.369577819678</v>
      </c>
      <c r="G626" s="133">
        <f>SUM($F626:F$702)</f>
        <v>2513781.5256936732</v>
      </c>
      <c r="H626" s="133">
        <f>SUM($E$583:E626)</f>
        <v>1152683.1561158963</v>
      </c>
      <c r="I626" s="133">
        <f>$F$9-SUM($E$583:E626)</f>
        <v>6084816.8438841039</v>
      </c>
      <c r="J626" s="133">
        <f t="shared" si="36"/>
        <v>44</v>
      </c>
      <c r="K626" s="65">
        <f>Y!AC729</f>
        <v>6318595</v>
      </c>
      <c r="L626" s="115">
        <v>120</v>
      </c>
      <c r="M626" s="65"/>
      <c r="N626" s="48">
        <f>Y!Z729</f>
        <v>2735.7013531217599</v>
      </c>
    </row>
    <row r="627" spans="1:14" x14ac:dyDescent="0.2">
      <c r="A627" s="69">
        <f t="shared" si="37"/>
        <v>45</v>
      </c>
      <c r="B627" s="66">
        <f t="shared" si="38"/>
        <v>41216</v>
      </c>
      <c r="C627" s="67">
        <f>Y!AB730</f>
        <v>88338.999999999913</v>
      </c>
      <c r="D627" s="65">
        <f>Y!Y730</f>
        <v>31023.823560451623</v>
      </c>
      <c r="E627" s="65">
        <f>Y!Y730+Y!Z730</f>
        <v>33796.01972673367</v>
      </c>
      <c r="F627" s="68">
        <f>Y!AA730</f>
        <v>54542.980273266243</v>
      </c>
      <c r="G627" s="133">
        <f>SUM($F627:F$702)</f>
        <v>2458794.1561158542</v>
      </c>
      <c r="H627" s="133">
        <f>SUM($E$583:E627)</f>
        <v>1186479.17584263</v>
      </c>
      <c r="I627" s="133">
        <f>$F$9-SUM($E$583:E627)</f>
        <v>6051020.8241573703</v>
      </c>
      <c r="J627" s="133">
        <f t="shared" si="36"/>
        <v>45</v>
      </c>
      <c r="K627" s="65">
        <f>Y!AC730</f>
        <v>6278967</v>
      </c>
      <c r="L627" s="115">
        <v>120</v>
      </c>
      <c r="M627" s="65"/>
      <c r="N627" s="48">
        <f>Y!Z730</f>
        <v>2772.1961662820468</v>
      </c>
    </row>
    <row r="628" spans="1:14" x14ac:dyDescent="0.2">
      <c r="A628" s="69">
        <f t="shared" si="37"/>
        <v>46</v>
      </c>
      <c r="B628" s="66">
        <f t="shared" si="38"/>
        <v>41246</v>
      </c>
      <c r="C628" s="67">
        <f>Y!AB731</f>
        <v>88338.999999999825</v>
      </c>
      <c r="D628" s="65">
        <f>Y!Y731</f>
        <v>31437.152409748174</v>
      </c>
      <c r="E628" s="65">
        <f>Y!Y731+Y!Z731</f>
        <v>34246.330237430018</v>
      </c>
      <c r="F628" s="68">
        <f>Y!AA731</f>
        <v>54092.669762569807</v>
      </c>
      <c r="G628" s="133">
        <f>SUM($F628:F$702)</f>
        <v>2404251.1758425878</v>
      </c>
      <c r="H628" s="133">
        <f>SUM($E$583:E628)</f>
        <v>1220725.50608006</v>
      </c>
      <c r="I628" s="133">
        <f>$F$9-SUM($E$583:E628)</f>
        <v>6016774.4939199397</v>
      </c>
      <c r="J628" s="133">
        <f t="shared" si="36"/>
        <v>46</v>
      </c>
      <c r="K628" s="65">
        <f>Y!AC731</f>
        <v>6238974</v>
      </c>
      <c r="L628" s="115">
        <v>120</v>
      </c>
      <c r="M628" s="65"/>
      <c r="N628" s="48">
        <f>Y!Z731</f>
        <v>2809.1778276818441</v>
      </c>
    </row>
    <row r="629" spans="1:14" x14ac:dyDescent="0.2">
      <c r="A629" s="69">
        <f t="shared" si="37"/>
        <v>47</v>
      </c>
      <c r="B629" s="66">
        <f t="shared" si="38"/>
        <v>41277</v>
      </c>
      <c r="C629" s="67">
        <f>Y!AB732</f>
        <v>88338.999999999854</v>
      </c>
      <c r="D629" s="65">
        <f>Y!Y732</f>
        <v>31855.988018626813</v>
      </c>
      <c r="E629" s="65">
        <f>Y!Y732+Y!Z732</f>
        <v>34702.640850602635</v>
      </c>
      <c r="F629" s="68">
        <f>Y!AA732</f>
        <v>53636.35914939722</v>
      </c>
      <c r="G629" s="133">
        <f>SUM($F629:F$702)</f>
        <v>2350158.5060800179</v>
      </c>
      <c r="H629" s="133">
        <f>SUM($E$583:E629)</f>
        <v>1255428.1469306627</v>
      </c>
      <c r="I629" s="133">
        <f>$F$9-SUM($E$583:E629)</f>
        <v>5982071.8530693371</v>
      </c>
      <c r="J629" s="133">
        <f t="shared" si="36"/>
        <v>47</v>
      </c>
      <c r="K629" s="65">
        <f>Y!AC732</f>
        <v>6198611</v>
      </c>
      <c r="L629" s="115">
        <v>120</v>
      </c>
      <c r="M629" s="65"/>
      <c r="N629" s="48">
        <f>Y!Z732</f>
        <v>2846.6528319758218</v>
      </c>
    </row>
    <row r="630" spans="1:14" x14ac:dyDescent="0.2">
      <c r="A630" s="69">
        <f t="shared" si="37"/>
        <v>48</v>
      </c>
      <c r="B630" s="66">
        <f t="shared" si="38"/>
        <v>41308</v>
      </c>
      <c r="C630" s="67">
        <f>Y!AB733</f>
        <v>88339.000000000073</v>
      </c>
      <c r="D630" s="65">
        <f>Y!Y733</f>
        <v>32280.403753370047</v>
      </c>
      <c r="E630" s="65">
        <f>Y!Y733+Y!Z733</f>
        <v>35165.031513828682</v>
      </c>
      <c r="F630" s="68">
        <f>Y!AA733</f>
        <v>53173.96848617139</v>
      </c>
      <c r="G630" s="133">
        <f>SUM($F630:F$702)</f>
        <v>2296522.146930621</v>
      </c>
      <c r="H630" s="133">
        <f>SUM($E$583:E630)</f>
        <v>1290593.1784444915</v>
      </c>
      <c r="I630" s="133">
        <f>$F$9-SUM($E$583:E630)</f>
        <v>5946906.8215555083</v>
      </c>
      <c r="J630" s="133">
        <f t="shared" si="36"/>
        <v>48</v>
      </c>
      <c r="K630" s="65">
        <f>Y!AC733</f>
        <v>6192266</v>
      </c>
      <c r="L630" s="115">
        <v>120</v>
      </c>
      <c r="M630" s="65"/>
      <c r="N630" s="48">
        <f>Y!Z733</f>
        <v>2884.6277604586357</v>
      </c>
    </row>
    <row r="631" spans="1:14" x14ac:dyDescent="0.2">
      <c r="A631" s="69">
        <f t="shared" si="37"/>
        <v>49</v>
      </c>
      <c r="B631" s="66">
        <f t="shared" si="38"/>
        <v>41336</v>
      </c>
      <c r="C631" s="67">
        <f>Y!AB734</f>
        <v>88338.999999999971</v>
      </c>
      <c r="D631" s="65">
        <f>Y!Y734</f>
        <v>32710.47395771509</v>
      </c>
      <c r="E631" s="65">
        <f>Y!Y734+Y!Z734</f>
        <v>35174.813636612758</v>
      </c>
      <c r="F631" s="68">
        <f>Y!AA734</f>
        <v>53164.186363387213</v>
      </c>
      <c r="G631" s="133">
        <f>SUM($F631:F$702)</f>
        <v>2243348.1784444498</v>
      </c>
      <c r="H631" s="133">
        <f>SUM($E$583:E631)</f>
        <v>1325767.9920811043</v>
      </c>
      <c r="I631" s="133">
        <f>$F$9-SUM($E$583:E631)</f>
        <v>5911732.0079188962</v>
      </c>
      <c r="J631" s="133">
        <f t="shared" si="36"/>
        <v>49</v>
      </c>
      <c r="K631" s="65">
        <f>Y!AC734</f>
        <v>6151613</v>
      </c>
      <c r="L631" s="115">
        <v>120</v>
      </c>
      <c r="M631" s="65"/>
      <c r="N631" s="48">
        <f>Y!Z734</f>
        <v>2464.3396788976679</v>
      </c>
    </row>
    <row r="632" spans="1:14" x14ac:dyDescent="0.2">
      <c r="A632" s="69">
        <f t="shared" si="37"/>
        <v>50</v>
      </c>
      <c r="B632" s="66">
        <f t="shared" si="38"/>
        <v>41367</v>
      </c>
      <c r="C632" s="67">
        <f>Y!AB735</f>
        <v>88338.999999999913</v>
      </c>
      <c r="D632" s="65">
        <f>Y!Y735</f>
        <v>33146.273965877946</v>
      </c>
      <c r="E632" s="65">
        <f>Y!Y735+Y!Z735</f>
        <v>35643.488437940527</v>
      </c>
      <c r="F632" s="68">
        <f>Y!AA735</f>
        <v>52695.511562059379</v>
      </c>
      <c r="G632" s="133">
        <f>SUM($F632:F$702)</f>
        <v>2190183.9920810624</v>
      </c>
      <c r="H632" s="133">
        <f>SUM($E$583:E632)</f>
        <v>1361411.4805190449</v>
      </c>
      <c r="I632" s="133">
        <f>$F$9-SUM($E$583:E632)</f>
        <v>5876088.5194809549</v>
      </c>
      <c r="J632" s="133">
        <f t="shared" si="36"/>
        <v>50</v>
      </c>
      <c r="K632" s="65">
        <f>Y!AC735</f>
        <v>6110586</v>
      </c>
      <c r="L632" s="115">
        <v>120</v>
      </c>
      <c r="M632" s="65"/>
      <c r="N632" s="48">
        <f>Y!Z735</f>
        <v>2497.2144720625802</v>
      </c>
    </row>
    <row r="633" spans="1:14" x14ac:dyDescent="0.2">
      <c r="A633" s="69">
        <f t="shared" si="37"/>
        <v>51</v>
      </c>
      <c r="B633" s="66">
        <f t="shared" si="38"/>
        <v>41397</v>
      </c>
      <c r="C633" s="67">
        <f>Y!AB736</f>
        <v>88339</v>
      </c>
      <c r="D633" s="65">
        <f>Y!Y736</f>
        <v>33587.880115748383</v>
      </c>
      <c r="E633" s="65">
        <f>Y!Y736+Y!Z736</f>
        <v>36118.407937411452</v>
      </c>
      <c r="F633" s="68">
        <f>Y!AA736</f>
        <v>52220.592062588548</v>
      </c>
      <c r="G633" s="133">
        <f>SUM($F633:F$702)</f>
        <v>2137488.4805190042</v>
      </c>
      <c r="H633" s="133">
        <f>SUM($E$583:E633)</f>
        <v>1397529.8884564564</v>
      </c>
      <c r="I633" s="133">
        <f>$F$9-SUM($E$583:E633)</f>
        <v>5839970.1115435436</v>
      </c>
      <c r="J633" s="133">
        <f t="shared" si="36"/>
        <v>51</v>
      </c>
      <c r="K633" s="65">
        <f>Y!AC736</f>
        <v>6069182</v>
      </c>
      <c r="L633" s="115">
        <v>120</v>
      </c>
      <c r="M633" s="65"/>
      <c r="N633" s="48">
        <f>Y!Z736</f>
        <v>2530.5278216630686</v>
      </c>
    </row>
    <row r="634" spans="1:14" x14ac:dyDescent="0.2">
      <c r="A634" s="69">
        <f t="shared" si="37"/>
        <v>52</v>
      </c>
      <c r="B634" s="66">
        <f t="shared" si="38"/>
        <v>41428</v>
      </c>
      <c r="C634" s="67">
        <f>Y!AB737</f>
        <v>88338.999999999796</v>
      </c>
      <c r="D634" s="65">
        <f>Y!Y737</f>
        <v>34035.369762261398</v>
      </c>
      <c r="E634" s="65">
        <f>Y!Y737+Y!Z737</f>
        <v>36599.65534039271</v>
      </c>
      <c r="F634" s="68">
        <f>Y!AA737</f>
        <v>51739.344659607086</v>
      </c>
      <c r="G634" s="133">
        <f>SUM($F634:F$702)</f>
        <v>2085267.8884564154</v>
      </c>
      <c r="H634" s="133">
        <f>SUM($E$583:E634)</f>
        <v>1434129.543796849</v>
      </c>
      <c r="I634" s="133">
        <f>$F$9-SUM($E$583:E634)</f>
        <v>5803370.4562031515</v>
      </c>
      <c r="J634" s="133">
        <f t="shared" ref="J634:J697" si="39">A634</f>
        <v>52</v>
      </c>
      <c r="K634" s="65">
        <f>Y!AC737</f>
        <v>6027398</v>
      </c>
      <c r="L634" s="115">
        <v>120</v>
      </c>
      <c r="M634" s="65"/>
      <c r="N634" s="48">
        <f>Y!Z737</f>
        <v>2564.2855781313119</v>
      </c>
    </row>
    <row r="635" spans="1:14" x14ac:dyDescent="0.2">
      <c r="A635" s="69">
        <f t="shared" si="37"/>
        <v>53</v>
      </c>
      <c r="B635" s="66">
        <f t="shared" si="38"/>
        <v>41458</v>
      </c>
      <c r="C635" s="67">
        <f>Y!AB738</f>
        <v>88339.000000000146</v>
      </c>
      <c r="D635" s="65">
        <f>Y!Y738</f>
        <v>34488.82129094936</v>
      </c>
      <c r="E635" s="65">
        <f>Y!Y738+Y!Z738</f>
        <v>37087.314960894757</v>
      </c>
      <c r="F635" s="68">
        <f>Y!AA738</f>
        <v>51251.685039105389</v>
      </c>
      <c r="G635" s="133">
        <f>SUM($F635:F$702)</f>
        <v>2033528.5437968087</v>
      </c>
      <c r="H635" s="133">
        <f>SUM($E$583:E635)</f>
        <v>1471216.8587577436</v>
      </c>
      <c r="I635" s="133">
        <f>$F$9-SUM($E$583:E635)</f>
        <v>5766283.1412422564</v>
      </c>
      <c r="J635" s="133">
        <f t="shared" si="39"/>
        <v>53</v>
      </c>
      <c r="K635" s="65">
        <f>Y!AC738</f>
        <v>5985229</v>
      </c>
      <c r="L635" s="115">
        <v>120</v>
      </c>
      <c r="M635" s="65"/>
      <c r="N635" s="48">
        <f>Y!Z738</f>
        <v>2598.4936699453974</v>
      </c>
    </row>
    <row r="636" spans="1:14" x14ac:dyDescent="0.2">
      <c r="A636" s="69">
        <f t="shared" si="37"/>
        <v>54</v>
      </c>
      <c r="B636" s="66">
        <f t="shared" si="38"/>
        <v>41489</v>
      </c>
      <c r="C636" s="67">
        <f>Y!AB739</f>
        <v>88339.000000000087</v>
      </c>
      <c r="D636" s="65">
        <f>Y!Y739</f>
        <v>34948.314131669234</v>
      </c>
      <c r="E636" s="65">
        <f>Y!Y739+Y!Z739</f>
        <v>37581.472236339796</v>
      </c>
      <c r="F636" s="68">
        <f>Y!AA739</f>
        <v>50757.527763660299</v>
      </c>
      <c r="G636" s="133">
        <f>SUM($F636:F$702)</f>
        <v>1982276.8587577029</v>
      </c>
      <c r="H636" s="133">
        <f>SUM($E$583:E636)</f>
        <v>1508798.3309940833</v>
      </c>
      <c r="I636" s="133">
        <f>$F$9-SUM($E$583:E636)</f>
        <v>5728701.6690059165</v>
      </c>
      <c r="J636" s="133">
        <f t="shared" si="39"/>
        <v>54</v>
      </c>
      <c r="K636" s="65">
        <f>Y!AC739</f>
        <v>5942672</v>
      </c>
      <c r="L636" s="115">
        <v>120</v>
      </c>
      <c r="M636" s="65"/>
      <c r="N636" s="48">
        <f>Y!Z739</f>
        <v>2633.1581046705614</v>
      </c>
    </row>
    <row r="637" spans="1:14" x14ac:dyDescent="0.2">
      <c r="A637" s="69">
        <f t="shared" si="37"/>
        <v>55</v>
      </c>
      <c r="B637" s="66">
        <f t="shared" si="38"/>
        <v>41520</v>
      </c>
      <c r="C637" s="67">
        <f>Y!AB740</f>
        <v>88339</v>
      </c>
      <c r="D637" s="65">
        <f>Y!Y740</f>
        <v>35413.928772519343</v>
      </c>
      <c r="E637" s="65">
        <f>Y!Y740+Y!Z740</f>
        <v>38082.213742533517</v>
      </c>
      <c r="F637" s="68">
        <f>Y!AA740</f>
        <v>50256.786257466476</v>
      </c>
      <c r="G637" s="133">
        <f>SUM($F637:F$702)</f>
        <v>1931519.3309940426</v>
      </c>
      <c r="H637" s="133">
        <f>SUM($E$583:E637)</f>
        <v>1546880.5447366168</v>
      </c>
      <c r="I637" s="133">
        <f>$F$9-SUM($E$583:E637)</f>
        <v>5690619.4552633837</v>
      </c>
      <c r="J637" s="133">
        <f t="shared" si="39"/>
        <v>55</v>
      </c>
      <c r="K637" s="65">
        <f>Y!AC740</f>
        <v>5899724</v>
      </c>
      <c r="L637" s="115">
        <v>120</v>
      </c>
      <c r="M637" s="65"/>
      <c r="N637" s="48">
        <f>Y!Z740</f>
        <v>2668.2849700141742</v>
      </c>
    </row>
    <row r="638" spans="1:14" x14ac:dyDescent="0.2">
      <c r="A638" s="69">
        <f t="shared" si="37"/>
        <v>56</v>
      </c>
      <c r="B638" s="66">
        <f t="shared" si="38"/>
        <v>41550</v>
      </c>
      <c r="C638" s="67">
        <f>Y!AB741</f>
        <v>88339.000000000029</v>
      </c>
      <c r="D638" s="65">
        <f>Y!Y741</f>
        <v>35885.746773936786</v>
      </c>
      <c r="E638" s="65">
        <f>Y!Y741+Y!Z741</f>
        <v>38589.627208831633</v>
      </c>
      <c r="F638" s="68">
        <f>Y!AA741</f>
        <v>49749.372791168396</v>
      </c>
      <c r="G638" s="133">
        <f>SUM($F638:F$702)</f>
        <v>1881262.544736576</v>
      </c>
      <c r="H638" s="133">
        <f>SUM($E$583:E638)</f>
        <v>1585470.1719454485</v>
      </c>
      <c r="I638" s="133">
        <f>$F$9-SUM($E$583:E638)</f>
        <v>5652029.828054551</v>
      </c>
      <c r="J638" s="133">
        <f t="shared" si="39"/>
        <v>56</v>
      </c>
      <c r="K638" s="65">
        <f>Y!AC741</f>
        <v>5856381</v>
      </c>
      <c r="L638" s="115">
        <v>120</v>
      </c>
      <c r="M638" s="65"/>
      <c r="N638" s="48">
        <f>Y!Z741</f>
        <v>2703.880434894847</v>
      </c>
    </row>
    <row r="639" spans="1:14" x14ac:dyDescent="0.2">
      <c r="A639" s="69">
        <f t="shared" si="37"/>
        <v>57</v>
      </c>
      <c r="B639" s="66">
        <f t="shared" si="38"/>
        <v>41581</v>
      </c>
      <c r="C639" s="67">
        <f>Y!AB742</f>
        <v>88339.000000000087</v>
      </c>
      <c r="D639" s="65">
        <f>Y!Y742</f>
        <v>36363.850782983936</v>
      </c>
      <c r="E639" s="65">
        <f>Y!Y742+Y!Z742</f>
        <v>39103.801533509781</v>
      </c>
      <c r="F639" s="68">
        <f>Y!AA742</f>
        <v>49235.198466490299</v>
      </c>
      <c r="G639" s="133">
        <f>SUM($F639:F$702)</f>
        <v>1831513.1719454078</v>
      </c>
      <c r="H639" s="133">
        <f>SUM($E$583:E639)</f>
        <v>1624573.9734789582</v>
      </c>
      <c r="I639" s="133">
        <f>$F$9-SUM($E$583:E639)</f>
        <v>5612926.026521042</v>
      </c>
      <c r="J639" s="133">
        <f t="shared" si="39"/>
        <v>57</v>
      </c>
      <c r="K639" s="65">
        <f>Y!AC742</f>
        <v>5812638</v>
      </c>
      <c r="L639" s="115">
        <v>120</v>
      </c>
      <c r="M639" s="65"/>
      <c r="N639" s="48">
        <f>Y!Z742</f>
        <v>2739.9507505258443</v>
      </c>
    </row>
    <row r="640" spans="1:14" x14ac:dyDescent="0.2">
      <c r="A640" s="69">
        <f t="shared" si="37"/>
        <v>58</v>
      </c>
      <c r="B640" s="66">
        <f t="shared" si="38"/>
        <v>41611</v>
      </c>
      <c r="C640" s="67">
        <f>Y!AB743</f>
        <v>88339</v>
      </c>
      <c r="D640" s="65">
        <f>Y!Y743</f>
        <v>36848.324547825847</v>
      </c>
      <c r="E640" s="65">
        <f>Y!Y743+Y!Z743</f>
        <v>39624.826799338713</v>
      </c>
      <c r="F640" s="68">
        <f>Y!AA743</f>
        <v>48714.173200661287</v>
      </c>
      <c r="G640" s="133">
        <f>SUM($F640:F$702)</f>
        <v>1782277.9734789175</v>
      </c>
      <c r="H640" s="133">
        <f>SUM($E$583:E640)</f>
        <v>1664198.8002782969</v>
      </c>
      <c r="I640" s="133">
        <f>$F$9-SUM($E$583:E640)</f>
        <v>5573301.1997217033</v>
      </c>
      <c r="J640" s="133">
        <f t="shared" si="39"/>
        <v>58</v>
      </c>
      <c r="K640" s="65">
        <f>Y!AC743</f>
        <v>5768494</v>
      </c>
      <c r="L640" s="115">
        <v>120</v>
      </c>
      <c r="M640" s="65"/>
      <c r="N640" s="48">
        <f>Y!Z743</f>
        <v>2776.5022515128658</v>
      </c>
    </row>
    <row r="641" spans="1:14" x14ac:dyDescent="0.2">
      <c r="A641" s="69">
        <f t="shared" si="37"/>
        <v>59</v>
      </c>
      <c r="B641" s="66">
        <f t="shared" si="38"/>
        <v>41642</v>
      </c>
      <c r="C641" s="67">
        <f>Y!AB744</f>
        <v>88338.999999999942</v>
      </c>
      <c r="D641" s="65">
        <f>Y!Y744</f>
        <v>37339.252932400443</v>
      </c>
      <c r="E641" s="65">
        <f>Y!Y744+Y!Z744</f>
        <v>40152.79428936699</v>
      </c>
      <c r="F641" s="68">
        <f>Y!AA744</f>
        <v>48186.205710632945</v>
      </c>
      <c r="G641" s="133">
        <f>SUM($F641:F$702)</f>
        <v>1733563.8002782562</v>
      </c>
      <c r="H641" s="133">
        <f>SUM($E$583:E641)</f>
        <v>1704351.594567664</v>
      </c>
      <c r="I641" s="133">
        <f>$F$9-SUM($E$583:E641)</f>
        <v>5533148.405432336</v>
      </c>
      <c r="J641" s="133">
        <f t="shared" si="39"/>
        <v>59</v>
      </c>
      <c r="K641" s="65">
        <f>Y!AC744</f>
        <v>5723943</v>
      </c>
      <c r="L641" s="115">
        <v>120</v>
      </c>
      <c r="M641" s="65"/>
      <c r="N641" s="48">
        <f>Y!Z744</f>
        <v>2813.541356966547</v>
      </c>
    </row>
    <row r="642" spans="1:14" x14ac:dyDescent="0.2">
      <c r="A642" s="69">
        <f t="shared" si="37"/>
        <v>60</v>
      </c>
      <c r="B642" s="66">
        <f t="shared" si="38"/>
        <v>41673</v>
      </c>
      <c r="C642" s="67">
        <f>Y!AB745</f>
        <v>88339.000000000175</v>
      </c>
      <c r="D642" s="65">
        <f>Y!Y745</f>
        <v>37836.721931283828</v>
      </c>
      <c r="E642" s="65">
        <f>Y!Y745+Y!Z745</f>
        <v>40687.79650291361</v>
      </c>
      <c r="F642" s="68">
        <f>Y!AA745</f>
        <v>47651.203497086557</v>
      </c>
      <c r="G642" s="133">
        <f>SUM($F642:F$702)</f>
        <v>1685377.5945676232</v>
      </c>
      <c r="H642" s="133">
        <f>SUM($E$583:E642)</f>
        <v>1745039.3910705775</v>
      </c>
      <c r="I642" s="133">
        <f>$F$9-SUM($E$583:E642)</f>
        <v>5492460.6089294227</v>
      </c>
      <c r="J642" s="133">
        <f t="shared" si="39"/>
        <v>60</v>
      </c>
      <c r="K642" s="65">
        <f>Y!AC745</f>
        <v>5709932</v>
      </c>
      <c r="L642" s="115">
        <v>120</v>
      </c>
      <c r="M642" s="65"/>
      <c r="N642" s="48">
        <f>Y!Z745</f>
        <v>2851.0745716297824</v>
      </c>
    </row>
    <row r="643" spans="1:14" x14ac:dyDescent="0.2">
      <c r="A643" s="69">
        <f t="shared" si="37"/>
        <v>61</v>
      </c>
      <c r="B643" s="66">
        <f t="shared" si="38"/>
        <v>41701</v>
      </c>
      <c r="C643" s="67">
        <f>Y!AB746</f>
        <v>88339.000000000058</v>
      </c>
      <c r="D643" s="65">
        <f>Y!Y746</f>
        <v>38340.818684752565</v>
      </c>
      <c r="E643" s="65">
        <f>Y!Y746+Y!Z746</f>
        <v>40817.04786898545</v>
      </c>
      <c r="F643" s="68">
        <f>Y!AA746</f>
        <v>47521.952131014601</v>
      </c>
      <c r="G643" s="133">
        <f>SUM($F643:F$702)</f>
        <v>1637726.3910705366</v>
      </c>
      <c r="H643" s="133">
        <f>SUM($E$583:E643)</f>
        <v>1785856.438939563</v>
      </c>
      <c r="I643" s="133">
        <f>$F$9-SUM($E$583:E643)</f>
        <v>5451643.561060437</v>
      </c>
      <c r="J643" s="133">
        <f t="shared" si="39"/>
        <v>61</v>
      </c>
      <c r="K643" s="65">
        <f>Y!AC746</f>
        <v>5664970</v>
      </c>
      <c r="L643" s="115">
        <v>120</v>
      </c>
      <c r="M643" s="65"/>
      <c r="N643" s="48">
        <f>Y!Z746</f>
        <v>2476.229184232885</v>
      </c>
    </row>
    <row r="644" spans="1:14" x14ac:dyDescent="0.2">
      <c r="A644" s="69">
        <f t="shared" si="37"/>
        <v>62</v>
      </c>
      <c r="B644" s="66">
        <f t="shared" si="38"/>
        <v>41732</v>
      </c>
      <c r="C644" s="67">
        <f>Y!AB747</f>
        <v>88339.000000000044</v>
      </c>
      <c r="D644" s="65">
        <f>Y!Y747</f>
        <v>38851.631494049914</v>
      </c>
      <c r="E644" s="65">
        <f>Y!Y747+Y!Z747</f>
        <v>41360.894079870108</v>
      </c>
      <c r="F644" s="68">
        <f>Y!AA747</f>
        <v>46978.105920129936</v>
      </c>
      <c r="G644" s="133">
        <f>SUM($F644:F$702)</f>
        <v>1590204.4389395223</v>
      </c>
      <c r="H644" s="133">
        <f>SUM($E$583:E644)</f>
        <v>1827217.3330194331</v>
      </c>
      <c r="I644" s="133">
        <f>$F$9-SUM($E$583:E644)</f>
        <v>5410282.6669805665</v>
      </c>
      <c r="J644" s="133">
        <f t="shared" si="39"/>
        <v>62</v>
      </c>
      <c r="K644" s="65">
        <f>Y!AC747</f>
        <v>5619596</v>
      </c>
      <c r="L644" s="115">
        <v>120</v>
      </c>
      <c r="M644" s="65"/>
      <c r="N644" s="48">
        <f>Y!Z747</f>
        <v>2509.2625858201936</v>
      </c>
    </row>
    <row r="645" spans="1:14" x14ac:dyDescent="0.2">
      <c r="A645" s="69">
        <f t="shared" si="37"/>
        <v>63</v>
      </c>
      <c r="B645" s="66">
        <f t="shared" si="38"/>
        <v>41762</v>
      </c>
      <c r="C645" s="67">
        <f>Y!AB748</f>
        <v>88338.999999999825</v>
      </c>
      <c r="D645" s="65">
        <f>Y!Y748</f>
        <v>39369.249836851377</v>
      </c>
      <c r="E645" s="65">
        <f>Y!Y748+Y!Z748</f>
        <v>41911.986496563128</v>
      </c>
      <c r="F645" s="68">
        <f>Y!AA748</f>
        <v>46427.013503436705</v>
      </c>
      <c r="G645" s="133">
        <f>SUM($F645:F$702)</f>
        <v>1543226.3330193923</v>
      </c>
      <c r="H645" s="133">
        <f>SUM($E$583:E645)</f>
        <v>1869129.3195159961</v>
      </c>
      <c r="I645" s="133">
        <f>$F$9-SUM($E$583:E645)</f>
        <v>5368370.6804840043</v>
      </c>
      <c r="J645" s="133">
        <f t="shared" si="39"/>
        <v>63</v>
      </c>
      <c r="K645" s="65">
        <f>Y!AC748</f>
        <v>5573806</v>
      </c>
      <c r="L645" s="115">
        <v>120</v>
      </c>
      <c r="M645" s="65"/>
      <c r="N645" s="48">
        <f>Y!Z748</f>
        <v>2542.7366597117507</v>
      </c>
    </row>
    <row r="646" spans="1:14" x14ac:dyDescent="0.2">
      <c r="A646" s="69">
        <f t="shared" si="37"/>
        <v>64</v>
      </c>
      <c r="B646" s="66">
        <f t="shared" si="38"/>
        <v>41793</v>
      </c>
      <c r="C646" s="67">
        <f>Y!AB749</f>
        <v>88338.999999999825</v>
      </c>
      <c r="D646" s="65">
        <f>Y!Y749</f>
        <v>39893.764382939786</v>
      </c>
      <c r="E646" s="65">
        <f>Y!Y749+Y!Z749</f>
        <v>42470.421667505594</v>
      </c>
      <c r="F646" s="68">
        <f>Y!AA749</f>
        <v>45868.578332494224</v>
      </c>
      <c r="G646" s="133">
        <f>SUM($F646:F$702)</f>
        <v>1496799.3195159556</v>
      </c>
      <c r="H646" s="133">
        <f>SUM($E$583:E646)</f>
        <v>1911599.7411835017</v>
      </c>
      <c r="I646" s="133">
        <f>$F$9-SUM($E$583:E646)</f>
        <v>5325900.2588164983</v>
      </c>
      <c r="J646" s="133">
        <f t="shared" si="39"/>
        <v>64</v>
      </c>
      <c r="K646" s="65">
        <f>Y!AC749</f>
        <v>5527596</v>
      </c>
      <c r="L646" s="115">
        <v>120</v>
      </c>
      <c r="M646" s="65"/>
      <c r="N646" s="48">
        <f>Y!Z749</f>
        <v>2576.6572845658084</v>
      </c>
    </row>
    <row r="647" spans="1:14" x14ac:dyDescent="0.2">
      <c r="A647" s="69">
        <f t="shared" si="37"/>
        <v>65</v>
      </c>
      <c r="B647" s="66">
        <f t="shared" si="38"/>
        <v>41823</v>
      </c>
      <c r="C647" s="67">
        <f>Y!AB750</f>
        <v>88339.000000000146</v>
      </c>
      <c r="D647" s="65">
        <f>Y!Y750</f>
        <v>40425.267010086682</v>
      </c>
      <c r="E647" s="65">
        <f>Y!Y750+Y!Z750</f>
        <v>43036.297427549835</v>
      </c>
      <c r="F647" s="68">
        <f>Y!AA750</f>
        <v>45302.702572450304</v>
      </c>
      <c r="G647" s="133">
        <f>SUM($F647:F$702)</f>
        <v>1450930.7411834612</v>
      </c>
      <c r="H647" s="133">
        <f>SUM($E$583:E647)</f>
        <v>1954636.0386110514</v>
      </c>
      <c r="I647" s="133">
        <f>$F$9-SUM($E$583:E647)</f>
        <v>5282863.9613889484</v>
      </c>
      <c r="J647" s="133">
        <f t="shared" si="39"/>
        <v>65</v>
      </c>
      <c r="K647" s="65">
        <f>Y!AC750</f>
        <v>5480962</v>
      </c>
      <c r="L647" s="115">
        <v>120</v>
      </c>
      <c r="M647" s="65"/>
      <c r="N647" s="48">
        <f>Y!Z750</f>
        <v>2611.0304174631528</v>
      </c>
    </row>
    <row r="648" spans="1:14" x14ac:dyDescent="0.2">
      <c r="A648" s="69">
        <f t="shared" ref="A648:A702" si="40">A647+1</f>
        <v>66</v>
      </c>
      <c r="B648" s="66">
        <f t="shared" ref="B648:B702" si="41">DATE(YEAR(B647),MONTH(B647)+1,DAY(B647))</f>
        <v>41854</v>
      </c>
      <c r="C648" s="67">
        <f>Y!AB751</f>
        <v>88338.999999999942</v>
      </c>
      <c r="D648" s="65">
        <f>Y!Y751</f>
        <v>40963.85082014557</v>
      </c>
      <c r="E648" s="65">
        <f>Y!Y751+Y!Z751</f>
        <v>43609.712915098818</v>
      </c>
      <c r="F648" s="68">
        <f>Y!AA751</f>
        <v>44729.287084901131</v>
      </c>
      <c r="G648" s="133">
        <f>SUM($F648:F$702)</f>
        <v>1405628.0386110109</v>
      </c>
      <c r="H648" s="133">
        <f>SUM($E$583:E648)</f>
        <v>1998245.7515261502</v>
      </c>
      <c r="I648" s="133">
        <f>$F$9-SUM($E$583:E648)</f>
        <v>5239254.2484738501</v>
      </c>
      <c r="J648" s="133">
        <f t="shared" si="39"/>
        <v>66</v>
      </c>
      <c r="K648" s="65">
        <f>Y!AC751</f>
        <v>5433900</v>
      </c>
      <c r="L648" s="115">
        <v>120</v>
      </c>
      <c r="M648" s="65"/>
      <c r="N648" s="48">
        <f>Y!Z751</f>
        <v>2645.8620949532487</v>
      </c>
    </row>
    <row r="649" spans="1:14" x14ac:dyDescent="0.2">
      <c r="A649" s="69">
        <f t="shared" si="40"/>
        <v>67</v>
      </c>
      <c r="B649" s="66">
        <f t="shared" si="41"/>
        <v>41885</v>
      </c>
      <c r="C649" s="67">
        <f>Y!AB752</f>
        <v>88339.000000000218</v>
      </c>
      <c r="D649" s="65">
        <f>Y!Y752</f>
        <v>41509.610155363102</v>
      </c>
      <c r="E649" s="65">
        <f>Y!Y752+Y!Z752</f>
        <v>44190.768589477426</v>
      </c>
      <c r="F649" s="68">
        <f>Y!AA752</f>
        <v>44148.231410522792</v>
      </c>
      <c r="G649" s="133">
        <f>SUM($F649:F$702)</f>
        <v>1360898.7515261096</v>
      </c>
      <c r="H649" s="133">
        <f>SUM($E$583:E649)</f>
        <v>2042436.5201156277</v>
      </c>
      <c r="I649" s="133">
        <f>$F$9-SUM($E$583:E649)</f>
        <v>5195063.4798843721</v>
      </c>
      <c r="J649" s="133">
        <f t="shared" si="39"/>
        <v>67</v>
      </c>
      <c r="K649" s="65">
        <f>Y!AC752</f>
        <v>5386407</v>
      </c>
      <c r="L649" s="115">
        <v>120</v>
      </c>
      <c r="M649" s="65"/>
      <c r="N649" s="48">
        <f>Y!Z752</f>
        <v>2681.1584341143243</v>
      </c>
    </row>
    <row r="650" spans="1:14" x14ac:dyDescent="0.2">
      <c r="A650" s="69">
        <f t="shared" si="40"/>
        <v>68</v>
      </c>
      <c r="B650" s="66">
        <f t="shared" si="41"/>
        <v>41915</v>
      </c>
      <c r="C650" s="67">
        <f>Y!AB753</f>
        <v>88339.000000000131</v>
      </c>
      <c r="D650" s="65">
        <f>Y!Y753</f>
        <v>42062.640614901204</v>
      </c>
      <c r="E650" s="65">
        <f>Y!Y753+Y!Z753</f>
        <v>44779.566248528907</v>
      </c>
      <c r="F650" s="68">
        <f>Y!AA753</f>
        <v>43559.433751471224</v>
      </c>
      <c r="G650" s="133">
        <f>SUM($F650:F$702)</f>
        <v>1316750.5201155867</v>
      </c>
      <c r="H650" s="133">
        <f>SUM($E$583:E650)</f>
        <v>2087216.0863641566</v>
      </c>
      <c r="I650" s="133">
        <f>$F$9-SUM($E$583:E650)</f>
        <v>5150283.9136358434</v>
      </c>
      <c r="J650" s="133">
        <f t="shared" si="39"/>
        <v>68</v>
      </c>
      <c r="K650" s="65">
        <f>Y!AC753</f>
        <v>5338477</v>
      </c>
      <c r="L650" s="115">
        <v>120</v>
      </c>
      <c r="M650" s="65"/>
      <c r="N650" s="48">
        <f>Y!Z753</f>
        <v>2716.9256336277031</v>
      </c>
    </row>
    <row r="651" spans="1:14" x14ac:dyDescent="0.2">
      <c r="A651" s="69">
        <f t="shared" si="40"/>
        <v>69</v>
      </c>
      <c r="B651" s="66">
        <f t="shared" si="41"/>
        <v>41946</v>
      </c>
      <c r="C651" s="67">
        <f>Y!AB754</f>
        <v>88339.000000000218</v>
      </c>
      <c r="D651" s="65">
        <f>Y!Y754</f>
        <v>42623.039071585983</v>
      </c>
      <c r="E651" s="65">
        <f>Y!Y754+Y!Z754</f>
        <v>45376.20904645235</v>
      </c>
      <c r="F651" s="68">
        <f>Y!AA754</f>
        <v>42962.790953547868</v>
      </c>
      <c r="G651" s="133">
        <f>SUM($F651:F$702)</f>
        <v>1273191.0863641158</v>
      </c>
      <c r="H651" s="133">
        <f>SUM($E$583:E651)</f>
        <v>2132592.2954106089</v>
      </c>
      <c r="I651" s="133">
        <f>$F$9-SUM($E$583:E651)</f>
        <v>5104907.7045893911</v>
      </c>
      <c r="J651" s="133">
        <f t="shared" si="39"/>
        <v>69</v>
      </c>
      <c r="K651" s="65">
        <f>Y!AC754</f>
        <v>5290108</v>
      </c>
      <c r="L651" s="115">
        <v>120</v>
      </c>
      <c r="M651" s="65"/>
      <c r="N651" s="48">
        <f>Y!Z754</f>
        <v>2753.1699748663668</v>
      </c>
    </row>
    <row r="652" spans="1:14" x14ac:dyDescent="0.2">
      <c r="A652" s="69">
        <f t="shared" si="40"/>
        <v>70</v>
      </c>
      <c r="B652" s="66">
        <f t="shared" si="41"/>
        <v>41976</v>
      </c>
      <c r="C652" s="67">
        <f>Y!AB755</f>
        <v>88339.000000000218</v>
      </c>
      <c r="D652" s="65">
        <f>Y!Y755</f>
        <v>43190.903688874561</v>
      </c>
      <c r="E652" s="65">
        <f>Y!Y755+Y!Z755</f>
        <v>45980.801511872669</v>
      </c>
      <c r="F652" s="68">
        <f>Y!AA755</f>
        <v>42358.198488127549</v>
      </c>
      <c r="G652" s="133">
        <f>SUM($F652:F$702)</f>
        <v>1230228.2954105679</v>
      </c>
      <c r="H652" s="133">
        <f>SUM($E$583:E652)</f>
        <v>2178573.0969224814</v>
      </c>
      <c r="I652" s="133">
        <f>$F$9-SUM($E$583:E652)</f>
        <v>5058926.9030775186</v>
      </c>
      <c r="J652" s="133">
        <f t="shared" si="39"/>
        <v>70</v>
      </c>
      <c r="K652" s="65">
        <f>Y!AC755</f>
        <v>5241296</v>
      </c>
      <c r="L652" s="115">
        <v>120</v>
      </c>
      <c r="M652" s="65"/>
      <c r="N652" s="48">
        <f>Y!Z755</f>
        <v>2789.8978229981076</v>
      </c>
    </row>
    <row r="653" spans="1:14" x14ac:dyDescent="0.2">
      <c r="A653" s="69">
        <f t="shared" si="40"/>
        <v>71</v>
      </c>
      <c r="B653" s="66">
        <f t="shared" si="41"/>
        <v>42007</v>
      </c>
      <c r="C653" s="67">
        <f>Y!AB756</f>
        <v>88338.999999999971</v>
      </c>
      <c r="D653" s="65">
        <f>Y!Y756</f>
        <v>43766.333938051015</v>
      </c>
      <c r="E653" s="65">
        <f>Y!Y756+Y!Z756</f>
        <v>46593.449566154355</v>
      </c>
      <c r="F653" s="68">
        <f>Y!AA756</f>
        <v>41745.550433845623</v>
      </c>
      <c r="G653" s="133">
        <f>SUM($F653:F$702)</f>
        <v>1187870.0969224405</v>
      </c>
      <c r="H653" s="133">
        <f>SUM($E$583:E653)</f>
        <v>2225166.5464886357</v>
      </c>
      <c r="I653" s="133">
        <f>$F$9-SUM($E$583:E653)</f>
        <v>5012333.4535113648</v>
      </c>
      <c r="J653" s="133">
        <f t="shared" si="39"/>
        <v>71</v>
      </c>
      <c r="K653" s="65">
        <f>Y!AC756</f>
        <v>5192035</v>
      </c>
      <c r="L653" s="115">
        <v>120</v>
      </c>
      <c r="M653" s="65"/>
      <c r="N653" s="48">
        <f>Y!Z756</f>
        <v>2827.11562810334</v>
      </c>
    </row>
    <row r="654" spans="1:14" x14ac:dyDescent="0.2">
      <c r="A654" s="69">
        <f t="shared" si="40"/>
        <v>72</v>
      </c>
      <c r="B654" s="66">
        <f t="shared" si="41"/>
        <v>42038</v>
      </c>
      <c r="C654" s="67">
        <f>Y!AB757</f>
        <v>88338.999999999942</v>
      </c>
      <c r="D654" s="65">
        <f>Y!Y757</f>
        <v>44349.430615650956</v>
      </c>
      <c r="E654" s="65">
        <f>Y!Y757+Y!Z757</f>
        <v>47214.260541958822</v>
      </c>
      <c r="F654" s="68">
        <f>Y!AA757</f>
        <v>41124.739458041127</v>
      </c>
      <c r="G654" s="133">
        <f>SUM($F654:F$702)</f>
        <v>1146124.5464885945</v>
      </c>
      <c r="H654" s="133">
        <f>SUM($E$583:E654)</f>
        <v>2272380.8070305944</v>
      </c>
      <c r="I654" s="133">
        <f>$F$9-SUM($E$583:E654)</f>
        <v>4965119.192969406</v>
      </c>
      <c r="J654" s="133">
        <f t="shared" si="39"/>
        <v>72</v>
      </c>
      <c r="K654" s="65">
        <f>Y!AC757</f>
        <v>5170182</v>
      </c>
      <c r="L654" s="115">
        <v>120</v>
      </c>
      <c r="M654" s="65"/>
      <c r="N654" s="48">
        <f>Y!Z757</f>
        <v>2864.8299263078661</v>
      </c>
    </row>
    <row r="655" spans="1:14" x14ac:dyDescent="0.2">
      <c r="A655" s="69">
        <f t="shared" si="40"/>
        <v>73</v>
      </c>
      <c r="B655" s="66">
        <f t="shared" si="41"/>
        <v>42066</v>
      </c>
      <c r="C655" s="67">
        <f>Y!AB758</f>
        <v>88338.999999999985</v>
      </c>
      <c r="D655" s="65">
        <f>Y!Y758</f>
        <v>44940.29586111661</v>
      </c>
      <c r="E655" s="65">
        <f>Y!Y758+Y!Z758</f>
        <v>47471.685128520665</v>
      </c>
      <c r="F655" s="68">
        <f>Y!AA758</f>
        <v>40867.314871479321</v>
      </c>
      <c r="G655" s="133">
        <f>SUM($F655:F$702)</f>
        <v>1104999.807030553</v>
      </c>
      <c r="H655" s="133">
        <f>SUM($E$583:E655)</f>
        <v>2319852.4921591152</v>
      </c>
      <c r="I655" s="133">
        <f>$F$9-SUM($E$583:E655)</f>
        <v>4917647.5078408848</v>
      </c>
      <c r="J655" s="133">
        <f t="shared" si="39"/>
        <v>73</v>
      </c>
      <c r="K655" s="65">
        <f>Y!AC758</f>
        <v>5120384</v>
      </c>
      <c r="L655" s="115">
        <v>120</v>
      </c>
      <c r="M655" s="65"/>
      <c r="N655" s="48">
        <f>Y!Z758</f>
        <v>2531.3892674040544</v>
      </c>
    </row>
    <row r="656" spans="1:14" x14ac:dyDescent="0.2">
      <c r="A656" s="69">
        <f t="shared" si="40"/>
        <v>74</v>
      </c>
      <c r="B656" s="66">
        <f t="shared" si="41"/>
        <v>42097</v>
      </c>
      <c r="C656" s="67">
        <f>Y!AB759</f>
        <v>88339</v>
      </c>
      <c r="D656" s="65">
        <f>Y!Y759</f>
        <v>45539.033174688928</v>
      </c>
      <c r="E656" s="65">
        <f>Y!Y759+Y!Z759</f>
        <v>48104.191690422827</v>
      </c>
      <c r="F656" s="68">
        <f>Y!AA759</f>
        <v>40234.808309577173</v>
      </c>
      <c r="G656" s="133">
        <f>SUM($F656:F$702)</f>
        <v>1064132.4921590737</v>
      </c>
      <c r="H656" s="133">
        <f>SUM($E$583:E656)</f>
        <v>2367956.6838495377</v>
      </c>
      <c r="I656" s="133">
        <f>$F$9-SUM($E$583:E656)</f>
        <v>4869543.3161504623</v>
      </c>
      <c r="J656" s="133">
        <f t="shared" si="39"/>
        <v>74</v>
      </c>
      <c r="K656" s="65">
        <f>Y!AC759</f>
        <v>5070131</v>
      </c>
      <c r="L656" s="115">
        <v>120</v>
      </c>
      <c r="M656" s="65"/>
      <c r="N656" s="48">
        <f>Y!Z759</f>
        <v>2565.1585157338995</v>
      </c>
    </row>
    <row r="657" spans="1:14" x14ac:dyDescent="0.2">
      <c r="A657" s="69">
        <f t="shared" si="40"/>
        <v>75</v>
      </c>
      <c r="B657" s="66">
        <f t="shared" si="41"/>
        <v>42127</v>
      </c>
      <c r="C657" s="67">
        <f>Y!AB760</f>
        <v>88339.00000000016</v>
      </c>
      <c r="D657" s="65">
        <f>Y!Y760</f>
        <v>46145.747435537633</v>
      </c>
      <c r="E657" s="65">
        <f>Y!Y760+Y!Z760</f>
        <v>48745.125688251021</v>
      </c>
      <c r="F657" s="68">
        <f>Y!AA760</f>
        <v>39593.874311749139</v>
      </c>
      <c r="G657" s="133">
        <f>SUM($F657:F$702)</f>
        <v>1023897.6838494965</v>
      </c>
      <c r="H657" s="133">
        <f>SUM($E$583:E657)</f>
        <v>2416701.8095377889</v>
      </c>
      <c r="I657" s="133">
        <f>$F$9-SUM($E$583:E657)</f>
        <v>4820798.1904622111</v>
      </c>
      <c r="J657" s="133">
        <f t="shared" si="39"/>
        <v>75</v>
      </c>
      <c r="K657" s="65">
        <f>Y!AC760</f>
        <v>5019418</v>
      </c>
      <c r="L657" s="115">
        <v>120</v>
      </c>
      <c r="M657" s="65"/>
      <c r="N657" s="48">
        <f>Y!Z760</f>
        <v>2599.3782527133881</v>
      </c>
    </row>
    <row r="658" spans="1:14" x14ac:dyDescent="0.2">
      <c r="A658" s="69">
        <f t="shared" si="40"/>
        <v>76</v>
      </c>
      <c r="B658" s="66">
        <f t="shared" si="41"/>
        <v>42158</v>
      </c>
      <c r="C658" s="67">
        <f>Y!AB761</f>
        <v>88339.000000000218</v>
      </c>
      <c r="D658" s="65">
        <f>Y!Y761</f>
        <v>46760.54492013203</v>
      </c>
      <c r="E658" s="65">
        <f>Y!Y761+Y!Z761</f>
        <v>49394.599408084847</v>
      </c>
      <c r="F658" s="68">
        <f>Y!AA761</f>
        <v>38944.400591915371</v>
      </c>
      <c r="G658" s="133">
        <f>SUM($F658:F$702)</f>
        <v>984303.80953774764</v>
      </c>
      <c r="H658" s="133">
        <f>SUM($E$583:E658)</f>
        <v>2466096.4089458738</v>
      </c>
      <c r="I658" s="133">
        <f>$F$9-SUM($E$583:E658)</f>
        <v>4771403.5910541266</v>
      </c>
      <c r="J658" s="133">
        <f t="shared" si="39"/>
        <v>76</v>
      </c>
      <c r="K658" s="65">
        <f>Y!AC761</f>
        <v>4968240</v>
      </c>
      <c r="L658" s="115">
        <v>120</v>
      </c>
      <c r="M658" s="65"/>
      <c r="N658" s="48">
        <f>Y!Z761</f>
        <v>2634.054487952817</v>
      </c>
    </row>
    <row r="659" spans="1:14" x14ac:dyDescent="0.2">
      <c r="A659" s="69">
        <f t="shared" si="40"/>
        <v>77</v>
      </c>
      <c r="B659" s="66">
        <f t="shared" si="41"/>
        <v>42188</v>
      </c>
      <c r="C659" s="67">
        <f>Y!AB762</f>
        <v>88339.000000000175</v>
      </c>
      <c r="D659" s="65">
        <f>Y!Y762</f>
        <v>47383.533320857678</v>
      </c>
      <c r="E659" s="65">
        <f>Y!Y762+Y!Z762</f>
        <v>50052.726632089631</v>
      </c>
      <c r="F659" s="68">
        <f>Y!AA762</f>
        <v>38286.273367910537</v>
      </c>
      <c r="G659" s="133">
        <f>SUM($F659:F$702)</f>
        <v>945359.40894583217</v>
      </c>
      <c r="H659" s="133">
        <f>SUM($E$583:E659)</f>
        <v>2516149.1355779637</v>
      </c>
      <c r="I659" s="133">
        <f>$F$9-SUM($E$583:E659)</f>
        <v>4721350.8644220363</v>
      </c>
      <c r="J659" s="133">
        <f t="shared" si="39"/>
        <v>77</v>
      </c>
      <c r="K659" s="65">
        <f>Y!AC762</f>
        <v>4916595</v>
      </c>
      <c r="L659" s="115">
        <v>120</v>
      </c>
      <c r="M659" s="65"/>
      <c r="N659" s="48">
        <f>Y!Z762</f>
        <v>2669.193311231953</v>
      </c>
    </row>
    <row r="660" spans="1:14" x14ac:dyDescent="0.2">
      <c r="A660" s="69">
        <f t="shared" si="40"/>
        <v>78</v>
      </c>
      <c r="B660" s="66">
        <f t="shared" si="41"/>
        <v>42219</v>
      </c>
      <c r="C660" s="67">
        <f>Y!AB763</f>
        <v>88338.999999999913</v>
      </c>
      <c r="D660" s="65">
        <f>Y!Y763</f>
        <v>48014.821764880326</v>
      </c>
      <c r="E660" s="65">
        <f>Y!Y763+Y!Z763</f>
        <v>50719.622658449778</v>
      </c>
      <c r="F660" s="68">
        <f>Y!AA763</f>
        <v>37619.377341550127</v>
      </c>
      <c r="G660" s="133">
        <f>SUM($F660:F$702)</f>
        <v>907073.13557792176</v>
      </c>
      <c r="H660" s="133">
        <f>SUM($E$583:E660)</f>
        <v>2566868.7582364134</v>
      </c>
      <c r="I660" s="133">
        <f>$F$9-SUM($E$583:E660)</f>
        <v>4670631.2417635862</v>
      </c>
      <c r="J660" s="133">
        <f t="shared" si="39"/>
        <v>78</v>
      </c>
      <c r="K660" s="65">
        <f>Y!AC763</f>
        <v>4864476</v>
      </c>
      <c r="L660" s="115">
        <v>120</v>
      </c>
      <c r="M660" s="65"/>
      <c r="N660" s="48">
        <f>Y!Z763</f>
        <v>2704.8008935694525</v>
      </c>
    </row>
    <row r="661" spans="1:14" x14ac:dyDescent="0.2">
      <c r="A661" s="69">
        <f t="shared" si="40"/>
        <v>79</v>
      </c>
      <c r="B661" s="66">
        <f t="shared" si="41"/>
        <v>42250</v>
      </c>
      <c r="C661" s="67">
        <f>Y!AB764</f>
        <v>88339.000000000058</v>
      </c>
      <c r="D661" s="65">
        <f>Y!Y764</f>
        <v>48654.520833262242</v>
      </c>
      <c r="E661" s="65">
        <f>Y!Y764+Y!Z764</f>
        <v>51395.404321568858</v>
      </c>
      <c r="F661" s="68">
        <f>Y!AA764</f>
        <v>36943.595678431193</v>
      </c>
      <c r="G661" s="133">
        <f>SUM($F661:F$702)</f>
        <v>869453.75823637168</v>
      </c>
      <c r="H661" s="133">
        <f>SUM($E$583:E661)</f>
        <v>2618264.1625579824</v>
      </c>
      <c r="I661" s="133">
        <f>$F$9-SUM($E$583:E661)</f>
        <v>4619235.8374420181</v>
      </c>
      <c r="J661" s="133">
        <f t="shared" si="39"/>
        <v>79</v>
      </c>
      <c r="K661" s="65">
        <f>Y!AC764</f>
        <v>4811881</v>
      </c>
      <c r="L661" s="115">
        <v>120</v>
      </c>
      <c r="M661" s="65"/>
      <c r="N661" s="48">
        <f>Y!Z764</f>
        <v>2740.8834883066156</v>
      </c>
    </row>
    <row r="662" spans="1:14" x14ac:dyDescent="0.2">
      <c r="A662" s="69">
        <f t="shared" si="40"/>
        <v>80</v>
      </c>
      <c r="B662" s="66">
        <f t="shared" si="41"/>
        <v>42280</v>
      </c>
      <c r="C662" s="67">
        <f>Y!AB765</f>
        <v>88339.000000000073</v>
      </c>
      <c r="D662" s="65">
        <f>Y!Y765</f>
        <v>49302.742580330465</v>
      </c>
      <c r="E662" s="65">
        <f>Y!Y765+Y!Z765</f>
        <v>52080.190012536041</v>
      </c>
      <c r="F662" s="68">
        <f>Y!AA765</f>
        <v>36258.809987464032</v>
      </c>
      <c r="G662" s="133">
        <f>SUM($F662:F$702)</f>
        <v>832510.16255794046</v>
      </c>
      <c r="H662" s="133">
        <f>SUM($E$583:E662)</f>
        <v>2670344.3525705184</v>
      </c>
      <c r="I662" s="133">
        <f>$F$9-SUM($E$583:E662)</f>
        <v>4567155.6474294811</v>
      </c>
      <c r="J662" s="133">
        <f t="shared" si="39"/>
        <v>80</v>
      </c>
      <c r="K662" s="65">
        <f>Y!AC765</f>
        <v>4758804</v>
      </c>
      <c r="L662" s="115">
        <v>120</v>
      </c>
      <c r="M662" s="65"/>
      <c r="N662" s="48">
        <f>Y!Z765</f>
        <v>2777.4474322055758</v>
      </c>
    </row>
    <row r="663" spans="1:14" x14ac:dyDescent="0.2">
      <c r="A663" s="69">
        <f t="shared" si="40"/>
        <v>81</v>
      </c>
      <c r="B663" s="66">
        <f t="shared" si="41"/>
        <v>42311</v>
      </c>
      <c r="C663" s="67">
        <f>Y!AB766</f>
        <v>88338.999999999942</v>
      </c>
      <c r="D663" s="65">
        <f>Y!Y766</f>
        <v>49959.600553306751</v>
      </c>
      <c r="E663" s="65">
        <f>Y!Y766+Y!Z766</f>
        <v>52774.099699868937</v>
      </c>
      <c r="F663" s="68">
        <f>Y!AA766</f>
        <v>35564.900300131005</v>
      </c>
      <c r="G663" s="133">
        <f>SUM($F663:F$702)</f>
        <v>796251.35257047636</v>
      </c>
      <c r="H663" s="133">
        <f>SUM($E$583:E663)</f>
        <v>2723118.4522703872</v>
      </c>
      <c r="I663" s="133">
        <f>$F$9-SUM($E$583:E663)</f>
        <v>4514381.5477296133</v>
      </c>
      <c r="J663" s="133">
        <f t="shared" si="39"/>
        <v>81</v>
      </c>
      <c r="K663" s="65">
        <f>Y!AC766</f>
        <v>4705241</v>
      </c>
      <c r="L663" s="115">
        <v>120</v>
      </c>
      <c r="M663" s="65"/>
      <c r="N663" s="48">
        <f>Y!Z766</f>
        <v>2814.4991465621861</v>
      </c>
    </row>
    <row r="664" spans="1:14" x14ac:dyDescent="0.2">
      <c r="A664" s="69">
        <f t="shared" si="40"/>
        <v>82</v>
      </c>
      <c r="B664" s="66">
        <f t="shared" si="41"/>
        <v>42341</v>
      </c>
      <c r="C664" s="67">
        <f>Y!AB767</f>
        <v>88339.000000000175</v>
      </c>
      <c r="D664" s="65">
        <f>Y!Y767</f>
        <v>50625.209812197369</v>
      </c>
      <c r="E664" s="65">
        <f>Y!Y767+Y!Z767</f>
        <v>53477.254950531045</v>
      </c>
      <c r="F664" s="68">
        <f>Y!AA767</f>
        <v>34861.745049469137</v>
      </c>
      <c r="G664" s="133">
        <f>SUM($F664:F$702)</f>
        <v>760686.4522703453</v>
      </c>
      <c r="H664" s="133">
        <f>SUM($E$583:E664)</f>
        <v>2776595.707220918</v>
      </c>
      <c r="I664" s="133">
        <f>$F$9-SUM($E$583:E664)</f>
        <v>4460904.2927790824</v>
      </c>
      <c r="J664" s="133">
        <f t="shared" si="39"/>
        <v>82</v>
      </c>
      <c r="K664" s="65">
        <f>Y!AC767</f>
        <v>4651187</v>
      </c>
      <c r="L664" s="115">
        <v>120</v>
      </c>
      <c r="M664" s="65"/>
      <c r="N664" s="48">
        <f>Y!Z767</f>
        <v>2852.0451383336767</v>
      </c>
    </row>
    <row r="665" spans="1:14" x14ac:dyDescent="0.2">
      <c r="A665" s="69">
        <f t="shared" si="40"/>
        <v>83</v>
      </c>
      <c r="B665" s="66">
        <f t="shared" si="41"/>
        <v>42372</v>
      </c>
      <c r="C665" s="67">
        <f>Y!AB768</f>
        <v>88339.000000000029</v>
      </c>
      <c r="D665" s="65">
        <f>Y!Y768</f>
        <v>51299.686949945986</v>
      </c>
      <c r="E665" s="65">
        <f>Y!Y768+Y!Z768</f>
        <v>54189.77895122741</v>
      </c>
      <c r="F665" s="68">
        <f>Y!AA768</f>
        <v>34149.221048772612</v>
      </c>
      <c r="G665" s="133">
        <f>SUM($F665:F$702)</f>
        <v>725824.70722087624</v>
      </c>
      <c r="H665" s="133">
        <f>SUM($E$583:E665)</f>
        <v>2830785.4861721452</v>
      </c>
      <c r="I665" s="133">
        <f>$F$9-SUM($E$583:E665)</f>
        <v>4406714.5138278548</v>
      </c>
      <c r="J665" s="133">
        <f t="shared" si="39"/>
        <v>83</v>
      </c>
      <c r="K665" s="65">
        <f>Y!AC768</f>
        <v>4596639</v>
      </c>
      <c r="L665" s="115">
        <v>120</v>
      </c>
      <c r="M665" s="65"/>
      <c r="N665" s="48">
        <f>Y!Z768</f>
        <v>2890.092001281424</v>
      </c>
    </row>
    <row r="666" spans="1:14" x14ac:dyDescent="0.2">
      <c r="A666" s="69">
        <f t="shared" si="40"/>
        <v>84</v>
      </c>
      <c r="B666" s="66">
        <f t="shared" si="41"/>
        <v>42403</v>
      </c>
      <c r="C666" s="67">
        <f>Y!AB769</f>
        <v>88338.999999999913</v>
      </c>
      <c r="D666" s="65">
        <f>Y!Y769</f>
        <v>51983.150112859439</v>
      </c>
      <c r="E666" s="65">
        <f>Y!Y769+Y!Z769</f>
        <v>54911.796529988358</v>
      </c>
      <c r="F666" s="68">
        <f>Y!AA769</f>
        <v>33427.203470011555</v>
      </c>
      <c r="G666" s="133">
        <f>SUM($F666:F$702)</f>
        <v>691675.48617210356</v>
      </c>
      <c r="H666" s="133">
        <f>SUM($E$583:E666)</f>
        <v>2885697.2827021335</v>
      </c>
      <c r="I666" s="133">
        <f>$F$9-SUM($E$583:E666)</f>
        <v>4351802.7172978669</v>
      </c>
      <c r="J666" s="133">
        <f t="shared" si="39"/>
        <v>84</v>
      </c>
      <c r="K666" s="65">
        <f>Y!AC769</f>
        <v>4566660</v>
      </c>
      <c r="L666" s="115">
        <v>120</v>
      </c>
      <c r="M666" s="65"/>
      <c r="N666" s="48">
        <f>Y!Z769</f>
        <v>2928.646417128919</v>
      </c>
    </row>
    <row r="667" spans="1:14" x14ac:dyDescent="0.2">
      <c r="A667" s="69">
        <f t="shared" si="40"/>
        <v>85</v>
      </c>
      <c r="B667" s="66">
        <f t="shared" si="41"/>
        <v>42432</v>
      </c>
      <c r="C667" s="67">
        <f>Y!AB770</f>
        <v>88339.000000000073</v>
      </c>
      <c r="D667" s="65">
        <f>Y!Y770</f>
        <v>52675.719021301717</v>
      </c>
      <c r="E667" s="65">
        <f>Y!Y770+Y!Z770</f>
        <v>55308.995272677479</v>
      </c>
      <c r="F667" s="68">
        <f>Y!AA770</f>
        <v>33030.004727322594</v>
      </c>
      <c r="G667" s="133">
        <f>SUM($F667:F$702)</f>
        <v>658248.28270209196</v>
      </c>
      <c r="H667" s="133">
        <f>SUM($E$583:E667)</f>
        <v>2941006.2779748109</v>
      </c>
      <c r="I667" s="133">
        <f>$F$9-SUM($E$583:E667)</f>
        <v>4296493.7220251895</v>
      </c>
      <c r="J667" s="133">
        <f t="shared" si="39"/>
        <v>85</v>
      </c>
      <c r="K667" s="65">
        <f>Y!AC770</f>
        <v>4511442</v>
      </c>
      <c r="L667" s="115">
        <v>120</v>
      </c>
      <c r="M667" s="65"/>
      <c r="N667" s="48">
        <f>Y!Z770</f>
        <v>2633.2762513757625</v>
      </c>
    </row>
    <row r="668" spans="1:14" x14ac:dyDescent="0.2">
      <c r="A668" s="69">
        <f t="shared" si="40"/>
        <v>86</v>
      </c>
      <c r="B668" s="66">
        <f t="shared" si="41"/>
        <v>42463</v>
      </c>
      <c r="C668" s="67">
        <f>Y!AB771</f>
        <v>88339.000000000102</v>
      </c>
      <c r="D668" s="65">
        <f>Y!Y771</f>
        <v>53377.514990664553</v>
      </c>
      <c r="E668" s="65">
        <f>Y!Y771+Y!Z771</f>
        <v>56045.919683485037</v>
      </c>
      <c r="F668" s="68">
        <f>Y!AA771</f>
        <v>32293.080316515068</v>
      </c>
      <c r="G668" s="133">
        <f>SUM($F668:F$702)</f>
        <v>625218.27797476947</v>
      </c>
      <c r="H668" s="133">
        <f>SUM($E$583:E668)</f>
        <v>2997052.1976582957</v>
      </c>
      <c r="I668" s="133">
        <f>$F$9-SUM($E$583:E668)</f>
        <v>4240447.8023417043</v>
      </c>
      <c r="J668" s="133">
        <f t="shared" si="39"/>
        <v>86</v>
      </c>
      <c r="K668" s="65">
        <f>Y!AC771</f>
        <v>4455720</v>
      </c>
      <c r="L668" s="115">
        <v>120</v>
      </c>
      <c r="M668" s="65"/>
      <c r="N668" s="48">
        <f>Y!Z771</f>
        <v>2668.4046928204843</v>
      </c>
    </row>
    <row r="669" spans="1:14" x14ac:dyDescent="0.2">
      <c r="A669" s="69">
        <f t="shared" si="40"/>
        <v>87</v>
      </c>
      <c r="B669" s="66">
        <f t="shared" si="41"/>
        <v>42493</v>
      </c>
      <c r="C669" s="67">
        <f>Y!AB772</f>
        <v>88338.999999999825</v>
      </c>
      <c r="D669" s="65">
        <f>Y!Y772</f>
        <v>54088.660952618811</v>
      </c>
      <c r="E669" s="65">
        <f>Y!Y772+Y!Z772</f>
        <v>56792.662707446587</v>
      </c>
      <c r="F669" s="68">
        <f>Y!AA772</f>
        <v>31546.337292553235</v>
      </c>
      <c r="G669" s="133">
        <f>SUM($F669:F$702)</f>
        <v>592925.19765825442</v>
      </c>
      <c r="H669" s="133">
        <f>SUM($E$583:E669)</f>
        <v>3053844.8603657424</v>
      </c>
      <c r="I669" s="133">
        <f>$F$9-SUM($E$583:E669)</f>
        <v>4183655.1396342576</v>
      </c>
      <c r="J669" s="133">
        <f t="shared" si="39"/>
        <v>87</v>
      </c>
      <c r="K669" s="65">
        <f>Y!AC772</f>
        <v>4399488</v>
      </c>
      <c r="L669" s="115">
        <v>120</v>
      </c>
      <c r="M669" s="65"/>
      <c r="N669" s="48">
        <f>Y!Z772</f>
        <v>2704.0017548277756</v>
      </c>
    </row>
    <row r="670" spans="1:14" x14ac:dyDescent="0.2">
      <c r="A670" s="69">
        <f t="shared" si="40"/>
        <v>88</v>
      </c>
      <c r="B670" s="66">
        <f t="shared" si="41"/>
        <v>42524</v>
      </c>
      <c r="C670" s="67">
        <f>Y!AB773</f>
        <v>88339.00000000016</v>
      </c>
      <c r="D670" s="65">
        <f>Y!Y773</f>
        <v>54809.28147664899</v>
      </c>
      <c r="E670" s="65">
        <f>Y!Y773+Y!Z773</f>
        <v>57549.355165540372</v>
      </c>
      <c r="F670" s="68">
        <f>Y!AA773</f>
        <v>30789.644834459788</v>
      </c>
      <c r="G670" s="133">
        <f>SUM($F670:F$702)</f>
        <v>561378.86036570149</v>
      </c>
      <c r="H670" s="133">
        <f>SUM($E$583:E670)</f>
        <v>3111394.2155312826</v>
      </c>
      <c r="I670" s="133">
        <f>$F$9-SUM($E$583:E670)</f>
        <v>4126105.7844687174</v>
      </c>
      <c r="J670" s="133">
        <f t="shared" si="39"/>
        <v>88</v>
      </c>
      <c r="K670" s="65">
        <f>Y!AC773</f>
        <v>4342743</v>
      </c>
      <c r="L670" s="115">
        <v>120</v>
      </c>
      <c r="M670" s="65"/>
      <c r="N670" s="48">
        <f>Y!Z773</f>
        <v>2740.0736888913816</v>
      </c>
    </row>
    <row r="671" spans="1:14" x14ac:dyDescent="0.2">
      <c r="A671" s="69">
        <f t="shared" si="40"/>
        <v>89</v>
      </c>
      <c r="B671" s="66">
        <f t="shared" si="41"/>
        <v>42554</v>
      </c>
      <c r="C671" s="67">
        <f>Y!AB774</f>
        <v>88338.999999999854</v>
      </c>
      <c r="D671" s="65">
        <f>Y!Y774</f>
        <v>55539.502791870385</v>
      </c>
      <c r="E671" s="65">
        <f>Y!Y774+Y!Z774</f>
        <v>58316.129621771615</v>
      </c>
      <c r="F671" s="68">
        <f>Y!AA774</f>
        <v>30022.870378228239</v>
      </c>
      <c r="G671" s="133">
        <f>SUM($F671:F$702)</f>
        <v>530589.21553124161</v>
      </c>
      <c r="H671" s="133">
        <f>SUM($E$583:E671)</f>
        <v>3169710.3451530542</v>
      </c>
      <c r="I671" s="133">
        <f>$F$9-SUM($E$583:E671)</f>
        <v>4067789.6548469458</v>
      </c>
      <c r="J671" s="133">
        <f t="shared" si="39"/>
        <v>89</v>
      </c>
      <c r="K671" s="65">
        <f>Y!AC774</f>
        <v>4285479</v>
      </c>
      <c r="L671" s="115">
        <v>120</v>
      </c>
      <c r="M671" s="65"/>
      <c r="N671" s="48">
        <f>Y!Z774</f>
        <v>2776.6268299012299</v>
      </c>
    </row>
    <row r="672" spans="1:14" x14ac:dyDescent="0.2">
      <c r="A672" s="69">
        <f t="shared" si="40"/>
        <v>90</v>
      </c>
      <c r="B672" s="66">
        <f t="shared" si="41"/>
        <v>42585</v>
      </c>
      <c r="C672" s="67">
        <f>Y!AB775</f>
        <v>88338.999999999913</v>
      </c>
      <c r="D672" s="65">
        <f>Y!Y775</f>
        <v>56279.452809144743</v>
      </c>
      <c r="E672" s="65">
        <f>Y!Y775+Y!Z775</f>
        <v>59093.120406400732</v>
      </c>
      <c r="F672" s="68">
        <f>Y!AA775</f>
        <v>29245.879593599173</v>
      </c>
      <c r="G672" s="133">
        <f>SUM($F672:F$702)</f>
        <v>500566.34515301348</v>
      </c>
      <c r="H672" s="133">
        <f>SUM($E$583:E672)</f>
        <v>3228803.4655594551</v>
      </c>
      <c r="I672" s="133">
        <f>$F$9-SUM($E$583:E672)</f>
        <v>4008696.5344405449</v>
      </c>
      <c r="J672" s="133">
        <f t="shared" si="39"/>
        <v>90</v>
      </c>
      <c r="K672" s="65">
        <f>Y!AC775</f>
        <v>4227692</v>
      </c>
      <c r="L672" s="115">
        <v>120</v>
      </c>
      <c r="M672" s="65"/>
      <c r="N672" s="48">
        <f>Y!Z775</f>
        <v>2813.6675972559897</v>
      </c>
    </row>
    <row r="673" spans="1:14" x14ac:dyDescent="0.2">
      <c r="A673" s="69">
        <f t="shared" si="40"/>
        <v>91</v>
      </c>
      <c r="B673" s="66">
        <f t="shared" si="41"/>
        <v>42616</v>
      </c>
      <c r="C673" s="67">
        <f>Y!AB776</f>
        <v>88338.999999999782</v>
      </c>
      <c r="D673" s="65">
        <f>Y!Y776</f>
        <v>57029.26114348229</v>
      </c>
      <c r="E673" s="65">
        <f>Y!Y776+Y!Z776</f>
        <v>59880.463639472691</v>
      </c>
      <c r="F673" s="68">
        <f>Y!AA776</f>
        <v>28458.53636052709</v>
      </c>
      <c r="G673" s="133">
        <f>SUM($F673:F$702)</f>
        <v>471320.46555941424</v>
      </c>
      <c r="H673" s="133">
        <f>SUM($E$583:E673)</f>
        <v>3288683.9291989277</v>
      </c>
      <c r="I673" s="133">
        <f>$F$9-SUM($E$583:E673)</f>
        <v>3948816.0708010723</v>
      </c>
      <c r="J673" s="133">
        <f t="shared" si="39"/>
        <v>91</v>
      </c>
      <c r="K673" s="65">
        <f>Y!AC776</f>
        <v>4169376</v>
      </c>
      <c r="L673" s="115">
        <v>120</v>
      </c>
      <c r="M673" s="65"/>
      <c r="N673" s="48">
        <f>Y!Z776</f>
        <v>2851.2024959904011</v>
      </c>
    </row>
    <row r="674" spans="1:14" x14ac:dyDescent="0.2">
      <c r="A674" s="69">
        <f t="shared" si="40"/>
        <v>92</v>
      </c>
      <c r="B674" s="66">
        <f t="shared" si="41"/>
        <v>42646</v>
      </c>
      <c r="C674" s="67">
        <f>Y!AB777</f>
        <v>88338.999999999927</v>
      </c>
      <c r="D674" s="65">
        <f>Y!Y777</f>
        <v>57789.059136748547</v>
      </c>
      <c r="E674" s="65">
        <f>Y!Y777+Y!Z777</f>
        <v>60678.297254666235</v>
      </c>
      <c r="F674" s="68">
        <f>Y!AA777</f>
        <v>27660.702745333696</v>
      </c>
      <c r="G674" s="133">
        <f>SUM($F674:F$702)</f>
        <v>442861.92919888714</v>
      </c>
      <c r="H674" s="133">
        <f>SUM($E$583:E674)</f>
        <v>3349362.2264535939</v>
      </c>
      <c r="I674" s="133">
        <f>$F$9-SUM($E$583:E674)</f>
        <v>3888137.7735464061</v>
      </c>
      <c r="J674" s="133">
        <f t="shared" si="39"/>
        <v>92</v>
      </c>
      <c r="K674" s="65">
        <f>Y!AC777</f>
        <v>4110527</v>
      </c>
      <c r="L674" s="115">
        <v>120</v>
      </c>
      <c r="M674" s="65"/>
      <c r="N674" s="48">
        <f>Y!Z777</f>
        <v>2889.2381179176882</v>
      </c>
    </row>
    <row r="675" spans="1:14" x14ac:dyDescent="0.2">
      <c r="A675" s="69">
        <f t="shared" si="40"/>
        <v>93</v>
      </c>
      <c r="B675" s="66">
        <f t="shared" si="41"/>
        <v>42677</v>
      </c>
      <c r="C675" s="67">
        <f>Y!AB778</f>
        <v>88339.000000000058</v>
      </c>
      <c r="D675" s="65">
        <f>Y!Y778</f>
        <v>58558.979880669387</v>
      </c>
      <c r="E675" s="65">
        <f>Y!Y778+Y!Z778</f>
        <v>61486.761023456602</v>
      </c>
      <c r="F675" s="68">
        <f>Y!AA778</f>
        <v>26852.238976543456</v>
      </c>
      <c r="G675" s="133">
        <f>SUM($F675:F$702)</f>
        <v>415201.22645355348</v>
      </c>
      <c r="H675" s="133">
        <f>SUM($E$583:E675)</f>
        <v>3410848.9874770506</v>
      </c>
      <c r="I675" s="133">
        <f>$F$9-SUM($E$583:E675)</f>
        <v>3826651.0125229494</v>
      </c>
      <c r="J675" s="133">
        <f t="shared" si="39"/>
        <v>93</v>
      </c>
      <c r="K675" s="65">
        <f>Y!AC778</f>
        <v>4051141</v>
      </c>
      <c r="L675" s="115">
        <v>120</v>
      </c>
      <c r="M675" s="65"/>
      <c r="N675" s="48">
        <f>Y!Z778</f>
        <v>2927.7811427872148</v>
      </c>
    </row>
    <row r="676" spans="1:14" x14ac:dyDescent="0.2">
      <c r="A676" s="69">
        <f t="shared" si="40"/>
        <v>94</v>
      </c>
      <c r="B676" s="66">
        <f t="shared" si="41"/>
        <v>42707</v>
      </c>
      <c r="C676" s="67">
        <f>Y!AB779</f>
        <v>88339.000000000116</v>
      </c>
      <c r="D676" s="65">
        <f>Y!Y779</f>
        <v>59339.158240145305</v>
      </c>
      <c r="E676" s="65">
        <f>Y!Y779+Y!Z779</f>
        <v>62305.996579602877</v>
      </c>
      <c r="F676" s="68">
        <f>Y!AA779</f>
        <v>26033.003420397232</v>
      </c>
      <c r="G676" s="133">
        <f>SUM($F676:F$702)</f>
        <v>388348.98747701</v>
      </c>
      <c r="H676" s="133">
        <f>SUM($E$583:E676)</f>
        <v>3473154.9840566535</v>
      </c>
      <c r="I676" s="133">
        <f>$F$9-SUM($E$583:E676)</f>
        <v>3764345.0159433465</v>
      </c>
      <c r="J676" s="133">
        <f t="shared" si="39"/>
        <v>94</v>
      </c>
      <c r="K676" s="65">
        <f>Y!AC779</f>
        <v>3991211</v>
      </c>
      <c r="L676" s="115">
        <v>120</v>
      </c>
      <c r="M676" s="65"/>
      <c r="N676" s="48">
        <f>Y!Z779</f>
        <v>2966.8383394575721</v>
      </c>
    </row>
    <row r="677" spans="1:14" x14ac:dyDescent="0.2">
      <c r="A677" s="69">
        <f t="shared" si="40"/>
        <v>95</v>
      </c>
      <c r="B677" s="66">
        <f t="shared" si="41"/>
        <v>42738</v>
      </c>
      <c r="C677" s="67">
        <f>Y!AB780</f>
        <v>88338.999999999985</v>
      </c>
      <c r="D677" s="65">
        <f>Y!Y780</f>
        <v>60129.73087687511</v>
      </c>
      <c r="E677" s="65">
        <f>Y!Y780+Y!Z780</f>
        <v>63136.147443960384</v>
      </c>
      <c r="F677" s="68">
        <f>Y!AA780</f>
        <v>25202.852556039597</v>
      </c>
      <c r="G677" s="133">
        <f>SUM($F677:F$702)</f>
        <v>362315.98405661277</v>
      </c>
      <c r="H677" s="133">
        <f>SUM($E$583:E677)</f>
        <v>3536291.1315006139</v>
      </c>
      <c r="I677" s="133">
        <f>$F$9-SUM($E$583:E677)</f>
        <v>3701208.8684993861</v>
      </c>
      <c r="J677" s="133">
        <f t="shared" si="39"/>
        <v>95</v>
      </c>
      <c r="K677" s="65">
        <f>Y!AC780</f>
        <v>3930733</v>
      </c>
      <c r="L677" s="115">
        <v>120</v>
      </c>
      <c r="M677" s="65"/>
      <c r="N677" s="48">
        <f>Y!Z780</f>
        <v>3006.4165670852744</v>
      </c>
    </row>
    <row r="678" spans="1:14" x14ac:dyDescent="0.2">
      <c r="A678" s="69">
        <f t="shared" si="40"/>
        <v>96</v>
      </c>
      <c r="B678" s="66">
        <f t="shared" si="41"/>
        <v>42769</v>
      </c>
      <c r="C678" s="67">
        <f>Y!AB781</f>
        <v>88338.999999999884</v>
      </c>
      <c r="D678" s="65">
        <f>Y!Y781</f>
        <v>60930.836273294874</v>
      </c>
      <c r="E678" s="65">
        <f>Y!Y781+Y!Z781</f>
        <v>63977.359049624283</v>
      </c>
      <c r="F678" s="68">
        <f>Y!AA781</f>
        <v>24361.640950375604</v>
      </c>
      <c r="G678" s="133">
        <f>SUM($F678:F$702)</f>
        <v>337113.13150057313</v>
      </c>
      <c r="H678" s="133">
        <f>SUM($E$583:E678)</f>
        <v>3600268.4905502382</v>
      </c>
      <c r="I678" s="133">
        <f>$F$9-SUM($E$583:E678)</f>
        <v>3637231.5094497618</v>
      </c>
      <c r="J678" s="133">
        <f t="shared" si="39"/>
        <v>96</v>
      </c>
      <c r="K678" s="65">
        <f>Y!AC781</f>
        <v>3892263</v>
      </c>
      <c r="L678" s="115">
        <v>120</v>
      </c>
      <c r="M678" s="65"/>
      <c r="N678" s="48">
        <f>Y!Z781</f>
        <v>3046.5227763294097</v>
      </c>
    </row>
    <row r="679" spans="1:14" x14ac:dyDescent="0.2">
      <c r="A679" s="69">
        <f t="shared" si="40"/>
        <v>97</v>
      </c>
      <c r="B679" s="66">
        <f t="shared" si="41"/>
        <v>42797</v>
      </c>
      <c r="C679" s="67">
        <f>Y!AB782</f>
        <v>88338.999999999956</v>
      </c>
      <c r="D679" s="65">
        <f>Y!Y782</f>
        <v>61742.614756835159</v>
      </c>
      <c r="E679" s="65">
        <f>Y!Y782+Y!Z782</f>
        <v>64528.823773194861</v>
      </c>
      <c r="F679" s="68">
        <f>Y!AA782</f>
        <v>23810.176226805092</v>
      </c>
      <c r="G679" s="133">
        <f>SUM($F679:F$702)</f>
        <v>312751.49055019754</v>
      </c>
      <c r="H679" s="133">
        <f>SUM($E$583:E679)</f>
        <v>3664797.3143234332</v>
      </c>
      <c r="I679" s="133">
        <f>$F$9-SUM($E$583:E679)</f>
        <v>3572702.6856765668</v>
      </c>
      <c r="J679" s="133">
        <f t="shared" si="39"/>
        <v>97</v>
      </c>
      <c r="K679" s="65">
        <f>Y!AC782</f>
        <v>3830975</v>
      </c>
      <c r="L679" s="115">
        <v>120</v>
      </c>
      <c r="M679" s="65"/>
      <c r="N679" s="48">
        <f>Y!Z782</f>
        <v>2786.2090163597022</v>
      </c>
    </row>
    <row r="680" spans="1:14" x14ac:dyDescent="0.2">
      <c r="A680" s="69">
        <f t="shared" si="40"/>
        <v>98</v>
      </c>
      <c r="B680" s="66">
        <f t="shared" si="41"/>
        <v>42828</v>
      </c>
      <c r="C680" s="67">
        <f>Y!AB783</f>
        <v>88339.000000000073</v>
      </c>
      <c r="D680" s="65">
        <f>Y!Y783</f>
        <v>62565.20852450165</v>
      </c>
      <c r="E680" s="65">
        <f>Y!Y783+Y!Z783</f>
        <v>65388.586136534825</v>
      </c>
      <c r="F680" s="68">
        <f>Y!AA783</f>
        <v>22950.413863465252</v>
      </c>
      <c r="G680" s="133">
        <f>SUM($F680:F$702)</f>
        <v>288941.31432339246</v>
      </c>
      <c r="H680" s="133">
        <f>SUM($E$583:E680)</f>
        <v>3730185.900459968</v>
      </c>
      <c r="I680" s="133">
        <f>$F$9-SUM($E$583:E680)</f>
        <v>3507314.099540032</v>
      </c>
      <c r="J680" s="133">
        <f t="shared" si="39"/>
        <v>98</v>
      </c>
      <c r="K680" s="65">
        <f>Y!AC783</f>
        <v>3769128</v>
      </c>
      <c r="L680" s="115">
        <v>120</v>
      </c>
      <c r="M680" s="65"/>
      <c r="N680" s="48">
        <f>Y!Z783</f>
        <v>2823.377612033175</v>
      </c>
    </row>
    <row r="681" spans="1:14" x14ac:dyDescent="0.2">
      <c r="A681" s="69">
        <f t="shared" si="40"/>
        <v>99</v>
      </c>
      <c r="B681" s="66">
        <f t="shared" si="41"/>
        <v>42858</v>
      </c>
      <c r="C681" s="67">
        <f>Y!AB784</f>
        <v>88338.999999999942</v>
      </c>
      <c r="D681" s="65">
        <f>Y!Y784</f>
        <v>63398.761667783372</v>
      </c>
      <c r="E681" s="65">
        <f>Y!Y784+Y!Z784</f>
        <v>66259.80371212546</v>
      </c>
      <c r="F681" s="68">
        <f>Y!AA784</f>
        <v>22079.196287874471</v>
      </c>
      <c r="G681" s="133">
        <f>SUM($F681:F$702)</f>
        <v>265990.90045992722</v>
      </c>
      <c r="H681" s="133">
        <f>SUM($E$583:E681)</f>
        <v>3796445.7041720934</v>
      </c>
      <c r="I681" s="133">
        <f>$F$9-SUM($E$583:E681)</f>
        <v>3441054.2958279066</v>
      </c>
      <c r="J681" s="133">
        <f t="shared" si="39"/>
        <v>99</v>
      </c>
      <c r="K681" s="65">
        <f>Y!AC784</f>
        <v>3706716</v>
      </c>
      <c r="L681" s="115">
        <v>120</v>
      </c>
      <c r="M681" s="65"/>
      <c r="N681" s="48">
        <f>Y!Z784</f>
        <v>2861.0420443420953</v>
      </c>
    </row>
    <row r="682" spans="1:14" x14ac:dyDescent="0.2">
      <c r="A682" s="69">
        <f t="shared" si="40"/>
        <v>100</v>
      </c>
      <c r="B682" s="66">
        <f t="shared" si="41"/>
        <v>42889</v>
      </c>
      <c r="C682" s="67">
        <f>Y!AB785</f>
        <v>88339</v>
      </c>
      <c r="D682" s="65">
        <f>Y!Y785</f>
        <v>64243.420197893865</v>
      </c>
      <c r="E682" s="65">
        <f>Y!Y785+Y!Z785</f>
        <v>67142.629125742038</v>
      </c>
      <c r="F682" s="68">
        <f>Y!AA785</f>
        <v>21196.370874257962</v>
      </c>
      <c r="G682" s="133">
        <f>SUM($F682:F$702)</f>
        <v>243911.7041720527</v>
      </c>
      <c r="H682" s="133">
        <f>SUM($E$583:E682)</f>
        <v>3863588.3332978357</v>
      </c>
      <c r="I682" s="133">
        <f>$F$9-SUM($E$583:E682)</f>
        <v>3373911.6667021643</v>
      </c>
      <c r="J682" s="133">
        <f t="shared" si="39"/>
        <v>100</v>
      </c>
      <c r="K682" s="65">
        <f>Y!AC785</f>
        <v>3643735</v>
      </c>
      <c r="L682" s="115">
        <v>120</v>
      </c>
      <c r="M682" s="65"/>
      <c r="N682" s="48">
        <f>Y!Z785</f>
        <v>2899.2089278481653</v>
      </c>
    </row>
    <row r="683" spans="1:14" x14ac:dyDescent="0.2">
      <c r="A683" s="69">
        <f t="shared" si="40"/>
        <v>101</v>
      </c>
      <c r="B683" s="66">
        <f t="shared" si="41"/>
        <v>42919</v>
      </c>
      <c r="C683" s="67">
        <f>Y!AB786</f>
        <v>88338.999999999942</v>
      </c>
      <c r="D683" s="65">
        <f>Y!Y786</f>
        <v>65099.332071345998</v>
      </c>
      <c r="E683" s="65">
        <f>Y!Y786+Y!Z786</f>
        <v>68037.217036698654</v>
      </c>
      <c r="F683" s="68">
        <f>Y!AA786</f>
        <v>20301.782963301284</v>
      </c>
      <c r="G683" s="133">
        <f>SUM($F683:F$702)</f>
        <v>222715.33329779474</v>
      </c>
      <c r="H683" s="133">
        <f>SUM($E$583:E683)</f>
        <v>3931625.5503345341</v>
      </c>
      <c r="I683" s="133">
        <f>$F$9-SUM($E$583:E683)</f>
        <v>3305874.4496654659</v>
      </c>
      <c r="J683" s="133">
        <f t="shared" si="39"/>
        <v>101</v>
      </c>
      <c r="K683" s="65">
        <f>Y!AC786</f>
        <v>3580178</v>
      </c>
      <c r="L683" s="115">
        <v>120</v>
      </c>
      <c r="M683" s="65"/>
      <c r="N683" s="48">
        <f>Y!Z786</f>
        <v>2937.8849653526631</v>
      </c>
    </row>
    <row r="684" spans="1:14" x14ac:dyDescent="0.2">
      <c r="A684" s="69">
        <f t="shared" si="40"/>
        <v>102</v>
      </c>
      <c r="B684" s="66">
        <f t="shared" si="41"/>
        <v>42950</v>
      </c>
      <c r="C684" s="67">
        <f>Y!AB787</f>
        <v>88339.000000000102</v>
      </c>
      <c r="D684" s="65">
        <f>Y!Y787</f>
        <v>65966.647215870442</v>
      </c>
      <c r="E684" s="65">
        <f>Y!Y787+Y!Z787</f>
        <v>68943.724164944055</v>
      </c>
      <c r="F684" s="68">
        <f>Y!AA787</f>
        <v>19395.27583505604</v>
      </c>
      <c r="G684" s="133">
        <f>SUM($F684:F$702)</f>
        <v>202413.55033449346</v>
      </c>
      <c r="H684" s="133">
        <f>SUM($E$583:E684)</f>
        <v>4000569.2744994783</v>
      </c>
      <c r="I684" s="133">
        <f>$F$9-SUM($E$583:E684)</f>
        <v>3236930.7255005217</v>
      </c>
      <c r="J684" s="133">
        <f t="shared" si="39"/>
        <v>102</v>
      </c>
      <c r="K684" s="65">
        <f>Y!AC787</f>
        <v>3516042</v>
      </c>
      <c r="L684" s="115">
        <v>120</v>
      </c>
      <c r="M684" s="65"/>
      <c r="N684" s="48">
        <f>Y!Z787</f>
        <v>2977.0769490736202</v>
      </c>
    </row>
    <row r="685" spans="1:14" x14ac:dyDescent="0.2">
      <c r="A685" s="69">
        <f t="shared" si="40"/>
        <v>103</v>
      </c>
      <c r="B685" s="66">
        <f t="shared" si="41"/>
        <v>42981</v>
      </c>
      <c r="C685" s="67">
        <f>Y!AB788</f>
        <v>88339.000000000087</v>
      </c>
      <c r="D685" s="65">
        <f>Y!Y788</f>
        <v>66845.517556676874</v>
      </c>
      <c r="E685" s="65">
        <f>Y!Y788+Y!Z788</f>
        <v>69862.309318515516</v>
      </c>
      <c r="F685" s="68">
        <f>Y!AA788</f>
        <v>18476.690681484579</v>
      </c>
      <c r="G685" s="133">
        <f>SUM($F685:F$702)</f>
        <v>183018.27449943739</v>
      </c>
      <c r="H685" s="133">
        <f>SUM($E$583:E685)</f>
        <v>4070431.5838179938</v>
      </c>
      <c r="I685" s="133">
        <f>$F$9-SUM($E$583:E685)</f>
        <v>3167068.4161820062</v>
      </c>
      <c r="J685" s="133">
        <f t="shared" si="39"/>
        <v>103</v>
      </c>
      <c r="K685" s="65">
        <f>Y!AC788</f>
        <v>3451320</v>
      </c>
      <c r="L685" s="115">
        <v>120</v>
      </c>
      <c r="M685" s="65"/>
      <c r="N685" s="48">
        <f>Y!Z788</f>
        <v>3016.7917618386418</v>
      </c>
    </row>
    <row r="686" spans="1:14" x14ac:dyDescent="0.2">
      <c r="A686" s="69">
        <f t="shared" si="40"/>
        <v>104</v>
      </c>
      <c r="B686" s="66">
        <f t="shared" si="41"/>
        <v>43011</v>
      </c>
      <c r="C686" s="67">
        <f>Y!AB789</f>
        <v>88339.000000000073</v>
      </c>
      <c r="D686" s="65">
        <f>Y!Y789</f>
        <v>67736.09704306745</v>
      </c>
      <c r="E686" s="65">
        <f>Y!Y789+Y!Z789</f>
        <v>70793.133421361083</v>
      </c>
      <c r="F686" s="68">
        <f>Y!AA789</f>
        <v>17545.866578638994</v>
      </c>
      <c r="G686" s="133">
        <f>SUM($F686:F$702)</f>
        <v>164541.58381795284</v>
      </c>
      <c r="H686" s="133">
        <f>SUM($E$583:E686)</f>
        <v>4141224.7172393547</v>
      </c>
      <c r="I686" s="133">
        <f>$F$9-SUM($E$583:E686)</f>
        <v>3096275.2827606453</v>
      </c>
      <c r="J686" s="133">
        <f t="shared" si="39"/>
        <v>104</v>
      </c>
      <c r="K686" s="65">
        <f>Y!AC789</f>
        <v>3386007</v>
      </c>
      <c r="L686" s="115">
        <v>120</v>
      </c>
      <c r="M686" s="65"/>
      <c r="N686" s="48">
        <f>Y!Z789</f>
        <v>3057.0363782936292</v>
      </c>
    </row>
    <row r="687" spans="1:14" x14ac:dyDescent="0.2">
      <c r="A687" s="69">
        <f t="shared" si="40"/>
        <v>105</v>
      </c>
      <c r="B687" s="66">
        <f t="shared" si="41"/>
        <v>43042</v>
      </c>
      <c r="C687" s="67">
        <f>Y!AB790</f>
        <v>88339.000000000029</v>
      </c>
      <c r="D687" s="65">
        <f>Y!Y790</f>
        <v>68638.541675403016</v>
      </c>
      <c r="E687" s="65">
        <f>Y!Y790+Y!Z790</f>
        <v>71736.359541530721</v>
      </c>
      <c r="F687" s="68">
        <f>Y!AA790</f>
        <v>16602.640458469301</v>
      </c>
      <c r="G687" s="133">
        <f>SUM($F687:F$702)</f>
        <v>146995.71723931385</v>
      </c>
      <c r="H687" s="133">
        <f>SUM($E$583:E687)</f>
        <v>4212961.0767808855</v>
      </c>
      <c r="I687" s="133">
        <f>$F$9-SUM($E$583:E687)</f>
        <v>3024538.9232191145</v>
      </c>
      <c r="J687" s="133">
        <f t="shared" si="39"/>
        <v>105</v>
      </c>
      <c r="K687" s="65">
        <f>Y!AC790</f>
        <v>3320097</v>
      </c>
      <c r="L687" s="115">
        <v>120</v>
      </c>
      <c r="M687" s="65"/>
      <c r="N687" s="48">
        <f>Y!Z790</f>
        <v>3097.8178661277125</v>
      </c>
    </row>
    <row r="688" spans="1:14" x14ac:dyDescent="0.2">
      <c r="A688" s="69">
        <f t="shared" si="40"/>
        <v>106</v>
      </c>
      <c r="B688" s="66">
        <f t="shared" si="41"/>
        <v>43072</v>
      </c>
      <c r="C688" s="67">
        <f>Y!AB791</f>
        <v>88339.000000000058</v>
      </c>
      <c r="D688" s="65">
        <f>Y!Y791</f>
        <v>69553.009532429511</v>
      </c>
      <c r="E688" s="65">
        <f>Y!Y791+Y!Z791</f>
        <v>72692.152919743923</v>
      </c>
      <c r="F688" s="68">
        <f>Y!AA791</f>
        <v>15646.847080256126</v>
      </c>
      <c r="G688" s="133">
        <f>SUM($F688:F$702)</f>
        <v>130393.07678084454</v>
      </c>
      <c r="H688" s="133">
        <f>SUM($E$583:E688)</f>
        <v>4285653.2297006296</v>
      </c>
      <c r="I688" s="133">
        <f>$F$9-SUM($E$583:E688)</f>
        <v>2951846.7702993704</v>
      </c>
      <c r="J688" s="133">
        <f t="shared" si="39"/>
        <v>106</v>
      </c>
      <c r="K688" s="65">
        <f>Y!AC791</f>
        <v>3253586</v>
      </c>
      <c r="L688" s="115">
        <v>120</v>
      </c>
      <c r="M688" s="65"/>
      <c r="N688" s="48">
        <f>Y!Z791</f>
        <v>3139.143387314416</v>
      </c>
    </row>
    <row r="689" spans="1:14" x14ac:dyDescent="0.2">
      <c r="A689" s="69">
        <f t="shared" si="40"/>
        <v>107</v>
      </c>
      <c r="B689" s="66">
        <f t="shared" si="41"/>
        <v>43103</v>
      </c>
      <c r="C689" s="67">
        <f>Y!AB792</f>
        <v>88338.999999999927</v>
      </c>
      <c r="D689" s="65">
        <f>Y!Y792</f>
        <v>70479.660798967816</v>
      </c>
      <c r="E689" s="65">
        <f>Y!Y792+Y!Z792</f>
        <v>73660.680998337266</v>
      </c>
      <c r="F689" s="68">
        <f>Y!AA792</f>
        <v>14678.319001662665</v>
      </c>
      <c r="G689" s="133">
        <f>SUM($F689:F$702)</f>
        <v>114746.22970058842</v>
      </c>
      <c r="H689" s="133">
        <f>SUM($E$583:E689)</f>
        <v>4359313.9106989671</v>
      </c>
      <c r="I689" s="133">
        <f>$F$9-SUM($E$583:E689)</f>
        <v>2878186.0893010329</v>
      </c>
      <c r="J689" s="133">
        <f t="shared" si="39"/>
        <v>107</v>
      </c>
      <c r="K689" s="65">
        <f>Y!AC792</f>
        <v>3186467</v>
      </c>
      <c r="L689" s="115">
        <v>120</v>
      </c>
      <c r="M689" s="65"/>
      <c r="N689" s="48">
        <f>Y!Z792</f>
        <v>3181.02019936945</v>
      </c>
    </row>
    <row r="690" spans="1:14" x14ac:dyDescent="0.2">
      <c r="A690" s="69">
        <f t="shared" si="40"/>
        <v>108</v>
      </c>
      <c r="B690" s="66">
        <f t="shared" si="41"/>
        <v>43134</v>
      </c>
      <c r="C690" s="67">
        <f>Y!AB793</f>
        <v>88339</v>
      </c>
      <c r="D690" s="65">
        <f>Y!Y793</f>
        <v>71418.657793973689</v>
      </c>
      <c r="E690" s="65">
        <f>Y!Y793+Y!Z793</f>
        <v>74642.113450598961</v>
      </c>
      <c r="F690" s="68">
        <f>Y!AA793</f>
        <v>13696.88654940103</v>
      </c>
      <c r="G690" s="133">
        <f>SUM($F690:F$702)</f>
        <v>100067.91069892574</v>
      </c>
      <c r="H690" s="133">
        <f>SUM($E$583:E690)</f>
        <v>4433956.024149566</v>
      </c>
      <c r="I690" s="133">
        <f>$F$9-SUM($E$583:E690)</f>
        <v>2803543.975850434</v>
      </c>
      <c r="J690" s="133">
        <f t="shared" si="39"/>
        <v>108</v>
      </c>
      <c r="K690" s="65">
        <f>Y!AC793</f>
        <v>3139035</v>
      </c>
      <c r="L690" s="115">
        <v>120</v>
      </c>
      <c r="M690" s="65"/>
      <c r="N690" s="48">
        <f>Y!Z793</f>
        <v>3223.4556566252722</v>
      </c>
    </row>
    <row r="691" spans="1:14" x14ac:dyDescent="0.2">
      <c r="A691" s="69">
        <f t="shared" si="40"/>
        <v>109</v>
      </c>
      <c r="B691" s="66">
        <f t="shared" si="41"/>
        <v>43162</v>
      </c>
      <c r="C691" s="67">
        <f>Y!AB794</f>
        <v>88338.999999999971</v>
      </c>
      <c r="D691" s="65">
        <f>Y!Y794</f>
        <v>72370.164998969645</v>
      </c>
      <c r="E691" s="65">
        <f>Y!Y794+Y!Z794</f>
        <v>75365.816076515533</v>
      </c>
      <c r="F691" s="68">
        <f>Y!AA794</f>
        <v>12973.183923484434</v>
      </c>
      <c r="G691" s="133">
        <f>SUM($F691:F$702)</f>
        <v>86371.024149524717</v>
      </c>
      <c r="H691" s="133">
        <f>SUM($E$583:E691)</f>
        <v>4509321.8402260812</v>
      </c>
      <c r="I691" s="133">
        <f>$F$9-SUM($E$583:E691)</f>
        <v>2728178.1597739188</v>
      </c>
      <c r="J691" s="133">
        <f t="shared" si="39"/>
        <v>109</v>
      </c>
      <c r="K691" s="65">
        <f>Y!AC794</f>
        <v>3070955</v>
      </c>
      <c r="L691" s="115">
        <v>120</v>
      </c>
      <c r="M691" s="65"/>
      <c r="N691" s="48">
        <f>Y!Z794</f>
        <v>2995.6510775458955</v>
      </c>
    </row>
    <row r="692" spans="1:14" x14ac:dyDescent="0.2">
      <c r="A692" s="69">
        <f t="shared" si="40"/>
        <v>110</v>
      </c>
      <c r="B692" s="66">
        <f t="shared" si="41"/>
        <v>43193</v>
      </c>
      <c r="C692" s="67">
        <f>Y!AB795</f>
        <v>88338.999999999971</v>
      </c>
      <c r="D692" s="65">
        <f>Y!Y795</f>
        <v>73334.349086857634</v>
      </c>
      <c r="E692" s="65">
        <f>Y!Y795+Y!Z795</f>
        <v>76369.962759824877</v>
      </c>
      <c r="F692" s="68">
        <f>Y!AA795</f>
        <v>11969.037240175096</v>
      </c>
      <c r="G692" s="133">
        <f>SUM($F692:F$702)</f>
        <v>73397.84022604028</v>
      </c>
      <c r="H692" s="133">
        <f>SUM($E$583:E692)</f>
        <v>4585691.8029859057</v>
      </c>
      <c r="I692" s="133">
        <f>$F$9-SUM($E$583:E692)</f>
        <v>2651808.1970140943</v>
      </c>
      <c r="J692" s="133">
        <f t="shared" si="39"/>
        <v>110</v>
      </c>
      <c r="K692" s="65">
        <f>Y!AC795</f>
        <v>3002254</v>
      </c>
      <c r="L692" s="115">
        <v>120</v>
      </c>
      <c r="M692" s="65"/>
      <c r="N692" s="48">
        <f>Y!Z795</f>
        <v>3035.6136729672435</v>
      </c>
    </row>
    <row r="693" spans="1:14" x14ac:dyDescent="0.2">
      <c r="A693" s="69">
        <f t="shared" si="40"/>
        <v>111</v>
      </c>
      <c r="B693" s="66">
        <f t="shared" si="41"/>
        <v>43223</v>
      </c>
      <c r="C693" s="67">
        <f>Y!AB796</f>
        <v>88338.999999999985</v>
      </c>
      <c r="D693" s="65">
        <f>Y!Y796</f>
        <v>74311.378951114253</v>
      </c>
      <c r="E693" s="65">
        <f>Y!Y796+Y!Z796</f>
        <v>77387.488328663923</v>
      </c>
      <c r="F693" s="68">
        <f>Y!AA796</f>
        <v>10951.511671336071</v>
      </c>
      <c r="G693" s="133">
        <f>SUM($F693:F$702)</f>
        <v>61428.802985865164</v>
      </c>
      <c r="H693" s="133">
        <f>SUM($E$583:E693)</f>
        <v>4663079.2913145693</v>
      </c>
      <c r="I693" s="133">
        <f>$F$9-SUM($E$583:E693)</f>
        <v>2574420.7086854307</v>
      </c>
      <c r="J693" s="133">
        <f t="shared" si="39"/>
        <v>111</v>
      </c>
      <c r="K693" s="65">
        <f>Y!AC796</f>
        <v>2932926</v>
      </c>
      <c r="L693" s="115">
        <v>120</v>
      </c>
      <c r="M693" s="65"/>
      <c r="N693" s="48">
        <f>Y!Z796</f>
        <v>3076.1093775496629</v>
      </c>
    </row>
    <row r="694" spans="1:14" x14ac:dyDescent="0.2">
      <c r="A694" s="69">
        <f t="shared" si="40"/>
        <v>112</v>
      </c>
      <c r="B694" s="66">
        <f t="shared" si="41"/>
        <v>43254</v>
      </c>
      <c r="C694" s="67">
        <f>Y!AB797</f>
        <v>88338.999999999956</v>
      </c>
      <c r="D694" s="65">
        <f>Y!Y797</f>
        <v>75301.425735375378</v>
      </c>
      <c r="E694" s="65">
        <f>Y!Y797+Y!Z797</f>
        <v>78418.571038453301</v>
      </c>
      <c r="F694" s="68">
        <f>Y!AA797</f>
        <v>9920.4289615466569</v>
      </c>
      <c r="G694" s="133">
        <f>SUM($F694:F$702)</f>
        <v>50477.291314529095</v>
      </c>
      <c r="H694" s="133">
        <f>SUM($E$583:E694)</f>
        <v>4741497.8623530222</v>
      </c>
      <c r="I694" s="133">
        <f>$F$9-SUM($E$583:E694)</f>
        <v>2496002.1376469778</v>
      </c>
      <c r="J694" s="133">
        <f t="shared" si="39"/>
        <v>112</v>
      </c>
      <c r="K694" s="65">
        <f>Y!AC797</f>
        <v>2862966</v>
      </c>
      <c r="L694" s="115">
        <v>120</v>
      </c>
      <c r="M694" s="65"/>
      <c r="N694" s="48">
        <f>Y!Z797</f>
        <v>3117.1453030779267</v>
      </c>
    </row>
    <row r="695" spans="1:14" x14ac:dyDescent="0.2">
      <c r="A695" s="69">
        <f t="shared" si="40"/>
        <v>113</v>
      </c>
      <c r="B695" s="66">
        <f t="shared" si="41"/>
        <v>43284</v>
      </c>
      <c r="C695" s="67">
        <f>Y!AB798</f>
        <v>88339.000000000044</v>
      </c>
      <c r="D695" s="65">
        <f>Y!Y798</f>
        <v>76304.6628634152</v>
      </c>
      <c r="E695" s="65">
        <f>Y!Y798+Y!Z798</f>
        <v>79463.391519624667</v>
      </c>
      <c r="F695" s="68">
        <f>Y!AA798</f>
        <v>8875.6084803753838</v>
      </c>
      <c r="G695" s="133">
        <f>SUM($F695:F$702)</f>
        <v>40556.862352982447</v>
      </c>
      <c r="H695" s="133">
        <f>SUM($E$583:E695)</f>
        <v>4820961.253872647</v>
      </c>
      <c r="I695" s="133">
        <f>$F$9-SUM($E$583:E695)</f>
        <v>2416538.746127353</v>
      </c>
      <c r="J695" s="133">
        <f t="shared" si="39"/>
        <v>113</v>
      </c>
      <c r="K695" s="65">
        <f>Y!AC798</f>
        <v>2792368</v>
      </c>
      <c r="L695" s="115">
        <v>120</v>
      </c>
      <c r="M695" s="65"/>
      <c r="N695" s="48">
        <f>Y!Z798</f>
        <v>3158.7286562094632</v>
      </c>
    </row>
    <row r="696" spans="1:14" x14ac:dyDescent="0.2">
      <c r="A696" s="69">
        <f t="shared" si="40"/>
        <v>114</v>
      </c>
      <c r="B696" s="66">
        <f t="shared" si="41"/>
        <v>43315</v>
      </c>
      <c r="C696" s="67">
        <f>Y!AB799</f>
        <v>88338.999999999985</v>
      </c>
      <c r="D696" s="65">
        <f>Y!Y799</f>
        <v>77321.266069523757</v>
      </c>
      <c r="E696" s="65">
        <f>Y!Y799+Y!Z799</f>
        <v>80522.132809263741</v>
      </c>
      <c r="F696" s="68">
        <f>Y!AA799</f>
        <v>7816.8671907362423</v>
      </c>
      <c r="G696" s="133">
        <f>SUM($F696:F$702)</f>
        <v>31681.253872607056</v>
      </c>
      <c r="H696" s="133">
        <f>SUM($E$583:E696)</f>
        <v>4901483.3866819106</v>
      </c>
      <c r="I696" s="133">
        <f>$F$9-SUM($E$583:E696)</f>
        <v>2336016.6133180894</v>
      </c>
      <c r="J696" s="133">
        <f t="shared" si="39"/>
        <v>114</v>
      </c>
      <c r="K696" s="65">
        <f>Y!AC799</f>
        <v>2721126</v>
      </c>
      <c r="L696" s="115">
        <v>120</v>
      </c>
      <c r="M696" s="65"/>
      <c r="N696" s="48">
        <f>Y!Z799</f>
        <v>3200.866739739984</v>
      </c>
    </row>
    <row r="697" spans="1:14" x14ac:dyDescent="0.2">
      <c r="A697" s="69">
        <f t="shared" si="40"/>
        <v>115</v>
      </c>
      <c r="B697" s="66">
        <f t="shared" si="41"/>
        <v>43346</v>
      </c>
      <c r="C697" s="67">
        <f>Y!AB800</f>
        <v>88339.000000000015</v>
      </c>
      <c r="D697" s="65">
        <f>Y!Y800</f>
        <v>78351.413429290755</v>
      </c>
      <c r="E697" s="65">
        <f>Y!Y800+Y!Z800</f>
        <v>81594.980383176735</v>
      </c>
      <c r="F697" s="68">
        <f>Y!AA800</f>
        <v>6744.0196168232824</v>
      </c>
      <c r="G697" s="133">
        <f>SUM($F697:F$702)</f>
        <v>23864.386681870819</v>
      </c>
      <c r="H697" s="133">
        <f>SUM($E$583:E697)</f>
        <v>4983078.367065087</v>
      </c>
      <c r="I697" s="133">
        <f>$F$9-SUM($E$583:E697)</f>
        <v>2254421.632934913</v>
      </c>
      <c r="J697" s="133">
        <f t="shared" si="39"/>
        <v>115</v>
      </c>
      <c r="K697" s="65">
        <f>Y!AC800</f>
        <v>2649234</v>
      </c>
      <c r="L697" s="115">
        <v>120</v>
      </c>
      <c r="M697" s="65"/>
      <c r="N697" s="48">
        <f>Y!Z800</f>
        <v>3243.5669538859765</v>
      </c>
    </row>
    <row r="698" spans="1:14" x14ac:dyDescent="0.2">
      <c r="A698" s="69">
        <f t="shared" si="40"/>
        <v>116</v>
      </c>
      <c r="B698" s="66">
        <f t="shared" si="41"/>
        <v>43376</v>
      </c>
      <c r="C698" s="67">
        <f>Y!AB801</f>
        <v>88338.999999999971</v>
      </c>
      <c r="D698" s="65">
        <f>Y!Y801</f>
        <v>79395.285390797653</v>
      </c>
      <c r="E698" s="65">
        <f>Y!Y801+Y!Z801</f>
        <v>82682.122188381982</v>
      </c>
      <c r="F698" s="68">
        <f>Y!AA801</f>
        <v>5656.877811617991</v>
      </c>
      <c r="G698" s="133">
        <f>SUM($F698:F$702)</f>
        <v>17120.367065047536</v>
      </c>
      <c r="H698" s="133">
        <f>SUM($E$583:E698)</f>
        <v>5065760.4892534688</v>
      </c>
      <c r="I698" s="133">
        <f>$F$9-SUM($E$583:E698)</f>
        <v>2171739.5107465312</v>
      </c>
      <c r="J698" s="133">
        <f t="shared" ref="J698:J761" si="42">A698</f>
        <v>116</v>
      </c>
      <c r="K698" s="65">
        <f>Y!AC801</f>
        <v>2576686</v>
      </c>
      <c r="L698" s="115">
        <v>120</v>
      </c>
      <c r="M698" s="65"/>
      <c r="N698" s="48">
        <f>Y!Z801</f>
        <v>3286.8367975843285</v>
      </c>
    </row>
    <row r="699" spans="1:14" x14ac:dyDescent="0.2">
      <c r="A699" s="69">
        <f t="shared" si="40"/>
        <v>117</v>
      </c>
      <c r="B699" s="66">
        <f t="shared" si="41"/>
        <v>43407</v>
      </c>
      <c r="C699" s="67">
        <f>Y!AB802</f>
        <v>88339</v>
      </c>
      <c r="D699" s="65">
        <f>Y!Y802</f>
        <v>80453.06480622699</v>
      </c>
      <c r="E699" s="65">
        <f>Y!Y802+Y!Z802</f>
        <v>83783.748676036252</v>
      </c>
      <c r="F699" s="68">
        <f>Y!AA802</f>
        <v>4555.2513239637428</v>
      </c>
      <c r="G699" s="133">
        <f>SUM($F699:F$702)</f>
        <v>11463.489253429547</v>
      </c>
      <c r="H699" s="133">
        <f>SUM($E$583:E699)</f>
        <v>5149544.2379295053</v>
      </c>
      <c r="I699" s="133">
        <f>$F$9-SUM($E$583:E699)</f>
        <v>2087955.7620704947</v>
      </c>
      <c r="J699" s="133">
        <f t="shared" si="42"/>
        <v>117</v>
      </c>
      <c r="K699" s="65">
        <f>Y!AC802</f>
        <v>2503476</v>
      </c>
      <c r="L699" s="115">
        <v>120</v>
      </c>
      <c r="M699" s="65"/>
      <c r="N699" s="48">
        <f>Y!Z802</f>
        <v>3330.683869809267</v>
      </c>
    </row>
    <row r="700" spans="1:14" x14ac:dyDescent="0.2">
      <c r="A700" s="69">
        <f t="shared" si="40"/>
        <v>118</v>
      </c>
      <c r="B700" s="66">
        <f t="shared" si="41"/>
        <v>43437</v>
      </c>
      <c r="C700" s="67">
        <f>Y!AB803</f>
        <v>88339.000000000015</v>
      </c>
      <c r="D700" s="65">
        <f>Y!Y803</f>
        <v>81524.936963891552</v>
      </c>
      <c r="E700" s="65">
        <f>Y!Y803+Y!Z803</f>
        <v>84900.052834798436</v>
      </c>
      <c r="F700" s="68">
        <f>Y!AA803</f>
        <v>3438.9471652015718</v>
      </c>
      <c r="G700" s="133">
        <f>SUM($F700:F$702)</f>
        <v>6908.237929465804</v>
      </c>
      <c r="H700" s="133">
        <f>SUM($E$583:E700)</f>
        <v>5234444.2907643039</v>
      </c>
      <c r="I700" s="133">
        <f>$F$9-SUM($E$583:E700)</f>
        <v>2003055.7092356961</v>
      </c>
      <c r="J700" s="133">
        <f t="shared" si="42"/>
        <v>118</v>
      </c>
      <c r="K700" s="65">
        <f>Y!AC803</f>
        <v>2429598</v>
      </c>
      <c r="L700" s="115">
        <v>120</v>
      </c>
      <c r="M700" s="65"/>
      <c r="N700" s="48">
        <f>Y!Z803</f>
        <v>3375.115870906885</v>
      </c>
    </row>
    <row r="701" spans="1:14" x14ac:dyDescent="0.2">
      <c r="A701" s="69">
        <f t="shared" si="40"/>
        <v>119</v>
      </c>
      <c r="B701" s="66">
        <f t="shared" si="41"/>
        <v>43468</v>
      </c>
      <c r="C701" s="67">
        <f>Y!AB804</f>
        <v>88339.000000000015</v>
      </c>
      <c r="D701" s="65">
        <f>Y!Y804</f>
        <v>82611.089620691142</v>
      </c>
      <c r="E701" s="65">
        <f>Y!Y804+Y!Z804</f>
        <v>86031.23022463861</v>
      </c>
      <c r="F701" s="68">
        <f>Y!AA804</f>
        <v>2307.7697753614025</v>
      </c>
      <c r="G701" s="133">
        <f>SUM($F701:F$702)</f>
        <v>3469.2907642642322</v>
      </c>
      <c r="H701" s="133">
        <f>SUM($E$583:E701)</f>
        <v>5320475.5209889421</v>
      </c>
      <c r="I701" s="133">
        <f>$F$9-SUM($E$583:E701)</f>
        <v>1917024.4790110579</v>
      </c>
      <c r="J701" s="133">
        <f t="shared" si="42"/>
        <v>119</v>
      </c>
      <c r="K701" s="65">
        <f>Y!AC804</f>
        <v>2355046</v>
      </c>
      <c r="L701" s="115">
        <v>120</v>
      </c>
      <c r="M701" s="65"/>
      <c r="N701" s="48">
        <f>Y!Z804</f>
        <v>3420.140603947465</v>
      </c>
    </row>
    <row r="702" spans="1:14" x14ac:dyDescent="0.2">
      <c r="A702" s="69">
        <f t="shared" si="40"/>
        <v>120</v>
      </c>
      <c r="B702" s="66">
        <f t="shared" si="41"/>
        <v>43499</v>
      </c>
      <c r="C702" s="67">
        <f>Y!AB805</f>
        <v>88339</v>
      </c>
      <c r="D702" s="65">
        <f>Y!Y805</f>
        <v>83711.713035001347</v>
      </c>
      <c r="E702" s="65">
        <f>Y!Y805+Y!Z805</f>
        <v>87177.479011097181</v>
      </c>
      <c r="F702" s="68">
        <f>Y!AA805</f>
        <v>1161.5209889028299</v>
      </c>
      <c r="G702" s="133">
        <f>SUM($F702:F$702)</f>
        <v>1161.5209889028299</v>
      </c>
      <c r="H702" s="133">
        <f>SUM($E$583:E702)</f>
        <v>5407653.0000000391</v>
      </c>
      <c r="I702" s="133">
        <f>$F$9-SUM($E$583:E702)</f>
        <v>1829846.9999999609</v>
      </c>
      <c r="J702" s="133">
        <f t="shared" si="42"/>
        <v>120</v>
      </c>
      <c r="K702" s="65">
        <f>Y!AC805</f>
        <v>2171250.0000000005</v>
      </c>
      <c r="L702" s="115">
        <v>120</v>
      </c>
      <c r="M702" s="65"/>
      <c r="N702" s="48">
        <f>Y!Z805</f>
        <v>3465.7659760958304</v>
      </c>
    </row>
    <row r="703" spans="1:14" x14ac:dyDescent="0.2">
      <c r="A703" s="220" t="s">
        <v>5</v>
      </c>
      <c r="B703" s="221"/>
      <c r="C703" s="67">
        <f>SUM(C583:C702)</f>
        <v>10600680.000000002</v>
      </c>
      <c r="D703" s="65">
        <f>SUM(D583:D702)</f>
        <v>5066250.000000041</v>
      </c>
      <c r="E703" s="65">
        <f>SUM(E583:E702)</f>
        <v>5407653.0000000391</v>
      </c>
      <c r="F703" s="68">
        <f>SUM(F583:F702)</f>
        <v>5193026.9999999581</v>
      </c>
      <c r="G703" s="136"/>
      <c r="H703" s="136"/>
      <c r="I703" s="136"/>
      <c r="J703" s="133"/>
      <c r="K703" s="65"/>
      <c r="L703" s="115"/>
      <c r="M703" s="65"/>
      <c r="N703" s="48">
        <f>SUM(N583:N702)</f>
        <v>341402.99999999971</v>
      </c>
    </row>
    <row r="704" spans="1:14" x14ac:dyDescent="0.2">
      <c r="A704" s="92"/>
      <c r="B704" s="92"/>
      <c r="C704" s="92"/>
      <c r="D704" s="92"/>
      <c r="E704" s="92"/>
      <c r="F704" s="92"/>
      <c r="G704" s="135"/>
      <c r="H704" s="135"/>
      <c r="I704" s="135"/>
      <c r="J704" s="133"/>
      <c r="K704" s="69"/>
      <c r="L704" s="92"/>
      <c r="M704" s="92"/>
    </row>
    <row r="705" spans="1:14" x14ac:dyDescent="0.2">
      <c r="A705" s="17" t="s">
        <v>69</v>
      </c>
      <c r="B705" s="19" t="s">
        <v>96</v>
      </c>
      <c r="C705" s="17" t="s">
        <v>43</v>
      </c>
      <c r="D705" s="74" t="s">
        <v>281</v>
      </c>
      <c r="E705" s="74" t="s">
        <v>163</v>
      </c>
      <c r="F705" s="113" t="s">
        <v>2</v>
      </c>
      <c r="G705" s="132" t="s">
        <v>216</v>
      </c>
      <c r="H705" s="132" t="s">
        <v>267</v>
      </c>
      <c r="I705" s="132" t="s">
        <v>217</v>
      </c>
      <c r="J705" s="133"/>
      <c r="K705" s="19" t="s">
        <v>97</v>
      </c>
      <c r="L705" s="114" t="s">
        <v>91</v>
      </c>
      <c r="M705" s="19" t="s">
        <v>92</v>
      </c>
      <c r="N705" s="122" t="s">
        <v>61</v>
      </c>
    </row>
    <row r="706" spans="1:14" x14ac:dyDescent="0.2">
      <c r="A706" s="69">
        <v>1</v>
      </c>
      <c r="B706" s="66">
        <f>DATE(YEAR($F$11),MONTH($F$11)+1,DAY($F$11))</f>
        <v>39875</v>
      </c>
      <c r="C706" s="67">
        <f>Y!AB826</f>
        <v>85197.999999999825</v>
      </c>
      <c r="D706" s="65">
        <f>Y!Y826</f>
        <v>14245.449431377463</v>
      </c>
      <c r="E706" s="65">
        <f>Y!Y826+Y!Z826</f>
        <v>16990.891317723654</v>
      </c>
      <c r="F706" s="68">
        <f>Y!AA826</f>
        <v>68207.108682276172</v>
      </c>
      <c r="G706" s="133">
        <f>SUM($F706:F$837)</f>
        <v>5820213.000000014</v>
      </c>
      <c r="H706" s="133">
        <f>SUM($E$706:E706)</f>
        <v>16990.891317723654</v>
      </c>
      <c r="I706" s="133">
        <f>$F$9-SUM($E$706:E706)</f>
        <v>7220509.1086822767</v>
      </c>
      <c r="J706" s="133">
        <f t="shared" si="42"/>
        <v>1</v>
      </c>
      <c r="K706" s="65">
        <f>Y!AC826</f>
        <v>7627873</v>
      </c>
      <c r="L706" s="115">
        <v>132</v>
      </c>
      <c r="M706" s="65"/>
      <c r="N706" s="48">
        <f>Y!Z826</f>
        <v>2745.4418863461906</v>
      </c>
    </row>
    <row r="707" spans="1:14" x14ac:dyDescent="0.2">
      <c r="A707" s="69">
        <f>A706+1</f>
        <v>2</v>
      </c>
      <c r="B707" s="66">
        <f>DATE(YEAR(B706),MONTH(B706)+1,DAY(B706))</f>
        <v>39906</v>
      </c>
      <c r="C707" s="67">
        <f>Y!AB827</f>
        <v>85197.999999999724</v>
      </c>
      <c r="D707" s="65">
        <f>Y!Y827</f>
        <v>14435.266584579833</v>
      </c>
      <c r="E707" s="65">
        <f>Y!Y827+Y!Z827</f>
        <v>17217.39735918204</v>
      </c>
      <c r="F707" s="68">
        <f>Y!AA827</f>
        <v>67980.602640817684</v>
      </c>
      <c r="G707" s="133">
        <f>SUM($F707:F$837)</f>
        <v>5752005.8913177382</v>
      </c>
      <c r="H707" s="133">
        <f>SUM($E$706:E707)</f>
        <v>34208.288676905693</v>
      </c>
      <c r="I707" s="133">
        <f>$F$9-SUM($E$706:E707)</f>
        <v>7203291.7113230946</v>
      </c>
      <c r="J707" s="133">
        <f t="shared" si="42"/>
        <v>2</v>
      </c>
      <c r="K707" s="65">
        <f>Y!AC827</f>
        <v>7603720</v>
      </c>
      <c r="L707" s="115">
        <v>132</v>
      </c>
      <c r="M707" s="65"/>
      <c r="N707" s="48">
        <f>Y!Z827</f>
        <v>2782.1307746022067</v>
      </c>
    </row>
    <row r="708" spans="1:14" x14ac:dyDescent="0.2">
      <c r="A708" s="69">
        <f t="shared" ref="A708:A771" si="43">A707+1</f>
        <v>3</v>
      </c>
      <c r="B708" s="66">
        <f t="shared" ref="B708:B771" si="44">DATE(YEAR(B707),MONTH(B707)+1,DAY(B707))</f>
        <v>39936</v>
      </c>
      <c r="C708" s="67">
        <f>Y!AB828</f>
        <v>85198.000000000437</v>
      </c>
      <c r="D708" s="65">
        <f>Y!Y828</f>
        <v>14627.613005239516</v>
      </c>
      <c r="E708" s="65">
        <f>Y!Y828+Y!Z828</f>
        <v>17446.922962402685</v>
      </c>
      <c r="F708" s="68">
        <f>Y!AA828</f>
        <v>67751.077037597744</v>
      </c>
      <c r="G708" s="133">
        <f>SUM($F708:F$837)</f>
        <v>5684025.2886769194</v>
      </c>
      <c r="H708" s="133">
        <f>SUM($E$706:E708)</f>
        <v>51655.211639308378</v>
      </c>
      <c r="I708" s="133">
        <f>$F$9-SUM($E$706:E708)</f>
        <v>7185844.7883606916</v>
      </c>
      <c r="J708" s="133">
        <f t="shared" si="42"/>
        <v>3</v>
      </c>
      <c r="K708" s="65">
        <f>Y!AC828</f>
        <v>7579339</v>
      </c>
      <c r="L708" s="115">
        <v>132</v>
      </c>
      <c r="M708" s="65"/>
      <c r="N708" s="48">
        <f>Y!Z828</f>
        <v>2819.3099571631683</v>
      </c>
    </row>
    <row r="709" spans="1:14" x14ac:dyDescent="0.2">
      <c r="A709" s="69">
        <f t="shared" si="43"/>
        <v>4</v>
      </c>
      <c r="B709" s="66">
        <f t="shared" si="44"/>
        <v>39967</v>
      </c>
      <c r="C709" s="67">
        <f>Y!AB829</f>
        <v>85197.999999999971</v>
      </c>
      <c r="D709" s="65">
        <f>Y!Y829</f>
        <v>14822.522395228967</v>
      </c>
      <c r="E709" s="65">
        <f>Y!Y829+Y!Z829</f>
        <v>17679.508381337364</v>
      </c>
      <c r="F709" s="68">
        <f>Y!AA829</f>
        <v>67518.491618662607</v>
      </c>
      <c r="G709" s="133">
        <f>SUM($F709:F$837)</f>
        <v>5616274.2116393223</v>
      </c>
      <c r="H709" s="133">
        <f>SUM($E$706:E709)</f>
        <v>69334.720020645735</v>
      </c>
      <c r="I709" s="133">
        <f>$F$9-SUM($E$706:E709)</f>
        <v>7168165.2799793547</v>
      </c>
      <c r="J709" s="133">
        <f t="shared" si="42"/>
        <v>4</v>
      </c>
      <c r="K709" s="65">
        <f>Y!AC829</f>
        <v>7554726</v>
      </c>
      <c r="L709" s="115">
        <v>132</v>
      </c>
      <c r="M709" s="65"/>
      <c r="N709" s="48">
        <f>Y!Z829</f>
        <v>2856.9859861083969</v>
      </c>
    </row>
    <row r="710" spans="1:14" x14ac:dyDescent="0.2">
      <c r="A710" s="69">
        <f t="shared" si="43"/>
        <v>5</v>
      </c>
      <c r="B710" s="66">
        <f t="shared" si="44"/>
        <v>39997</v>
      </c>
      <c r="C710" s="67">
        <f>Y!AB830</f>
        <v>85197.999999999607</v>
      </c>
      <c r="D710" s="65">
        <f>Y!Y830</f>
        <v>15020.028905493207</v>
      </c>
      <c r="E710" s="65">
        <f>Y!Y830+Y!Z830</f>
        <v>17915.194406569528</v>
      </c>
      <c r="F710" s="68">
        <f>Y!AA830</f>
        <v>67282.805593430079</v>
      </c>
      <c r="G710" s="133">
        <f>SUM($F710:F$837)</f>
        <v>5548755.7200206602</v>
      </c>
      <c r="H710" s="133">
        <f>SUM($E$706:E710)</f>
        <v>87249.914427215263</v>
      </c>
      <c r="I710" s="133">
        <f>$F$9-SUM($E$706:E710)</f>
        <v>7150250.0855727848</v>
      </c>
      <c r="J710" s="133">
        <f t="shared" si="42"/>
        <v>5</v>
      </c>
      <c r="K710" s="65">
        <f>Y!AC830</f>
        <v>7529879</v>
      </c>
      <c r="L710" s="115">
        <v>132</v>
      </c>
      <c r="M710" s="65"/>
      <c r="N710" s="48">
        <f>Y!Z830</f>
        <v>2895.1655010763207</v>
      </c>
    </row>
    <row r="711" spans="1:14" x14ac:dyDescent="0.2">
      <c r="A711" s="69">
        <f t="shared" si="43"/>
        <v>6</v>
      </c>
      <c r="B711" s="66">
        <f t="shared" si="44"/>
        <v>40028</v>
      </c>
      <c r="C711" s="67">
        <f>Y!AB831</f>
        <v>85198.000000000175</v>
      </c>
      <c r="D711" s="65">
        <f>Y!Y831</f>
        <v>15220.167142029852</v>
      </c>
      <c r="E711" s="65">
        <f>Y!Y831+Y!Z831</f>
        <v>18154.02237246446</v>
      </c>
      <c r="F711" s="68">
        <f>Y!AA831</f>
        <v>67043.977627535714</v>
      </c>
      <c r="G711" s="133">
        <f>SUM($F711:F$837)</f>
        <v>5481472.9144272292</v>
      </c>
      <c r="H711" s="133">
        <f>SUM($E$706:E711)</f>
        <v>105403.93679967972</v>
      </c>
      <c r="I711" s="133">
        <f>$F$9-SUM($E$706:E711)</f>
        <v>7132096.0632003201</v>
      </c>
      <c r="J711" s="133">
        <f t="shared" si="42"/>
        <v>6</v>
      </c>
      <c r="K711" s="65">
        <f>Y!AC831</f>
        <v>7504796</v>
      </c>
      <c r="L711" s="115">
        <v>132</v>
      </c>
      <c r="M711" s="65"/>
      <c r="N711" s="48">
        <f>Y!Z831</f>
        <v>2933.8552304346085</v>
      </c>
    </row>
    <row r="712" spans="1:14" x14ac:dyDescent="0.2">
      <c r="A712" s="69">
        <f t="shared" si="43"/>
        <v>7</v>
      </c>
      <c r="B712" s="66">
        <f t="shared" si="44"/>
        <v>40059</v>
      </c>
      <c r="C712" s="67">
        <f>Y!AB832</f>
        <v>85197.999999999651</v>
      </c>
      <c r="D712" s="65">
        <f>Y!Y832</f>
        <v>15422.972171950154</v>
      </c>
      <c r="E712" s="65">
        <f>Y!Y832+Y!Z832</f>
        <v>18396.034164416058</v>
      </c>
      <c r="F712" s="68">
        <f>Y!AA832</f>
        <v>66801.9658355836</v>
      </c>
      <c r="G712" s="133">
        <f>SUM($F712:F$837)</f>
        <v>5414428.9367996948</v>
      </c>
      <c r="H712" s="133">
        <f>SUM($E$706:E712)</f>
        <v>123799.97096409579</v>
      </c>
      <c r="I712" s="133">
        <f>$F$9-SUM($E$706:E712)</f>
        <v>7113700.0290359044</v>
      </c>
      <c r="J712" s="133">
        <f t="shared" si="42"/>
        <v>7</v>
      </c>
      <c r="K712" s="65">
        <f>Y!AC832</f>
        <v>7479476</v>
      </c>
      <c r="L712" s="115">
        <v>132</v>
      </c>
      <c r="M712" s="65"/>
      <c r="N712" s="48">
        <f>Y!Z832</f>
        <v>2973.061992465904</v>
      </c>
    </row>
    <row r="713" spans="1:14" x14ac:dyDescent="0.2">
      <c r="A713" s="69">
        <f t="shared" si="43"/>
        <v>8</v>
      </c>
      <c r="B713" s="66">
        <f t="shared" si="44"/>
        <v>40089</v>
      </c>
      <c r="C713" s="67">
        <f>Y!AB833</f>
        <v>85198.00000000032</v>
      </c>
      <c r="D713" s="65">
        <f>Y!Y833</f>
        <v>15628.479529630393</v>
      </c>
      <c r="E713" s="65">
        <f>Y!Y833+Y!Z833</f>
        <v>18641.272226199799</v>
      </c>
      <c r="F713" s="68">
        <f>Y!AA833</f>
        <v>66556.727773800521</v>
      </c>
      <c r="G713" s="133">
        <f>SUM($F713:F$837)</f>
        <v>5347626.9709641105</v>
      </c>
      <c r="H713" s="133">
        <f>SUM($E$706:E713)</f>
        <v>142441.24319029559</v>
      </c>
      <c r="I713" s="133">
        <f>$F$9-SUM($E$706:E713)</f>
        <v>7095058.756809704</v>
      </c>
      <c r="J713" s="133">
        <f t="shared" si="42"/>
        <v>8</v>
      </c>
      <c r="K713" s="65">
        <f>Y!AC833</f>
        <v>7453914</v>
      </c>
      <c r="L713" s="115">
        <v>132</v>
      </c>
      <c r="M713" s="65"/>
      <c r="N713" s="48">
        <f>Y!Z833</f>
        <v>3012.792696569406</v>
      </c>
    </row>
    <row r="714" spans="1:14" x14ac:dyDescent="0.2">
      <c r="A714" s="69">
        <f t="shared" si="43"/>
        <v>9</v>
      </c>
      <c r="B714" s="66">
        <f t="shared" si="44"/>
        <v>40120</v>
      </c>
      <c r="C714" s="67">
        <f>Y!AB834</f>
        <v>85197.999999999985</v>
      </c>
      <c r="D714" s="65">
        <f>Y!Y834</f>
        <v>15836.725222929381</v>
      </c>
      <c r="E714" s="65">
        <f>Y!Y834+Y!Z834</f>
        <v>18889.779567407884</v>
      </c>
      <c r="F714" s="68">
        <f>Y!AA834</f>
        <v>66308.220432592105</v>
      </c>
      <c r="G714" s="133">
        <f>SUM($F714:F$837)</f>
        <v>5281070.2431903109</v>
      </c>
      <c r="H714" s="133">
        <f>SUM($E$706:E714)</f>
        <v>161331.02275770347</v>
      </c>
      <c r="I714" s="133">
        <f>$F$9-SUM($E$706:E714)</f>
        <v>7076168.9772422966</v>
      </c>
      <c r="J714" s="133">
        <f t="shared" si="42"/>
        <v>9</v>
      </c>
      <c r="K714" s="65">
        <f>Y!AC834</f>
        <v>7428110</v>
      </c>
      <c r="L714" s="115">
        <v>132</v>
      </c>
      <c r="M714" s="65"/>
      <c r="N714" s="48">
        <f>Y!Z834</f>
        <v>3053.0543444785035</v>
      </c>
    </row>
    <row r="715" spans="1:14" x14ac:dyDescent="0.2">
      <c r="A715" s="69">
        <f t="shared" si="43"/>
        <v>10</v>
      </c>
      <c r="B715" s="66">
        <f t="shared" si="44"/>
        <v>40150</v>
      </c>
      <c r="C715" s="67">
        <f>Y!AB835</f>
        <v>85198.000000000247</v>
      </c>
      <c r="D715" s="65">
        <f>Y!Y835</f>
        <v>16047.745739505626</v>
      </c>
      <c r="E715" s="65">
        <f>Y!Y835+Y!Z835</f>
        <v>19141.599771000332</v>
      </c>
      <c r="F715" s="68">
        <f>Y!AA835</f>
        <v>66056.400228999919</v>
      </c>
      <c r="G715" s="133">
        <f>SUM($F715:F$837)</f>
        <v>5214762.0227577193</v>
      </c>
      <c r="H715" s="133">
        <f>SUM($E$706:E715)</f>
        <v>180472.6225287038</v>
      </c>
      <c r="I715" s="133">
        <f>$F$9-SUM($E$706:E715)</f>
        <v>7057027.3774712961</v>
      </c>
      <c r="J715" s="133">
        <f t="shared" si="42"/>
        <v>10</v>
      </c>
      <c r="K715" s="65">
        <f>Y!AC835</f>
        <v>7402061</v>
      </c>
      <c r="L715" s="115">
        <v>132</v>
      </c>
      <c r="M715" s="65"/>
      <c r="N715" s="48">
        <f>Y!Z835</f>
        <v>3093.8540314947059</v>
      </c>
    </row>
    <row r="716" spans="1:14" x14ac:dyDescent="0.2">
      <c r="A716" s="69">
        <f t="shared" si="43"/>
        <v>11</v>
      </c>
      <c r="B716" s="66">
        <f t="shared" si="44"/>
        <v>40181</v>
      </c>
      <c r="C716" s="67">
        <f>Y!AB836</f>
        <v>85198.000000000218</v>
      </c>
      <c r="D716" s="65">
        <f>Y!Y836</f>
        <v>16261.578053204343</v>
      </c>
      <c r="E716" s="65">
        <f>Y!Y836+Y!Z836</f>
        <v>19396.77700094238</v>
      </c>
      <c r="F716" s="68">
        <f>Y!AA836</f>
        <v>65801.222999057834</v>
      </c>
      <c r="G716" s="133">
        <f>SUM($F716:F$837)</f>
        <v>5148705.6225287197</v>
      </c>
      <c r="H716" s="133">
        <f>SUM($E$706:E716)</f>
        <v>199869.39952964618</v>
      </c>
      <c r="I716" s="133">
        <f>$F$9-SUM($E$706:E716)</f>
        <v>7037630.6004703538</v>
      </c>
      <c r="J716" s="133">
        <f t="shared" si="42"/>
        <v>11</v>
      </c>
      <c r="K716" s="65">
        <f>Y!AC836</f>
        <v>7375764</v>
      </c>
      <c r="L716" s="115">
        <v>132</v>
      </c>
      <c r="M716" s="65"/>
      <c r="N716" s="48">
        <f>Y!Z836</f>
        <v>3135.1989477380375</v>
      </c>
    </row>
    <row r="717" spans="1:14" x14ac:dyDescent="0.2">
      <c r="A717" s="69">
        <f t="shared" si="43"/>
        <v>12</v>
      </c>
      <c r="B717" s="66">
        <f t="shared" si="44"/>
        <v>40212</v>
      </c>
      <c r="C717" s="67">
        <f>Y!AB837</f>
        <v>85198.00000000016</v>
      </c>
      <c r="D717" s="65">
        <f>Y!Y837</f>
        <v>16478.259630539455</v>
      </c>
      <c r="E717" s="65">
        <f>Y!Y837+Y!Z837</f>
        <v>19655.356009953597</v>
      </c>
      <c r="F717" s="68">
        <f>Y!AA837</f>
        <v>65542.643990046563</v>
      </c>
      <c r="G717" s="133">
        <f>SUM($F717:F$837)</f>
        <v>5082904.399529662</v>
      </c>
      <c r="H717" s="133">
        <f>SUM($E$706:E717)</f>
        <v>219524.75553959978</v>
      </c>
      <c r="I717" s="133">
        <f>$F$9-SUM($E$706:E717)</f>
        <v>7017975.2444604002</v>
      </c>
      <c r="J717" s="133">
        <f t="shared" si="42"/>
        <v>12</v>
      </c>
      <c r="K717" s="65">
        <f>Y!AC837</f>
        <v>7396397</v>
      </c>
      <c r="L717" s="115">
        <v>132</v>
      </c>
      <c r="M717" s="65"/>
      <c r="N717" s="48">
        <f>Y!Z837</f>
        <v>3177.0963794141426</v>
      </c>
    </row>
    <row r="718" spans="1:14" x14ac:dyDescent="0.2">
      <c r="A718" s="69">
        <f t="shared" si="43"/>
        <v>13</v>
      </c>
      <c r="B718" s="66">
        <f t="shared" si="44"/>
        <v>40240</v>
      </c>
      <c r="C718" s="67">
        <f>Y!AB838</f>
        <v>85197.999999999956</v>
      </c>
      <c r="D718" s="65">
        <f>Y!Y838</f>
        <v>16697.828437256627</v>
      </c>
      <c r="E718" s="65">
        <f>Y!Y838+Y!Z838</f>
        <v>19286.889199561338</v>
      </c>
      <c r="F718" s="68">
        <f>Y!AA838</f>
        <v>65911.110800438619</v>
      </c>
      <c r="G718" s="133">
        <f>SUM($F718:F$837)</f>
        <v>5017361.7555396156</v>
      </c>
      <c r="H718" s="133">
        <f>SUM($E$706:E718)</f>
        <v>238811.64473916113</v>
      </c>
      <c r="I718" s="133">
        <f>$F$9-SUM($E$706:E718)</f>
        <v>6998688.3552608388</v>
      </c>
      <c r="J718" s="133">
        <f t="shared" si="42"/>
        <v>13</v>
      </c>
      <c r="K718" s="65">
        <f>Y!AC838</f>
        <v>7370228</v>
      </c>
      <c r="L718" s="115">
        <v>132</v>
      </c>
      <c r="M718" s="65"/>
      <c r="N718" s="48">
        <f>Y!Z838</f>
        <v>2589.0607623047108</v>
      </c>
    </row>
    <row r="719" spans="1:14" x14ac:dyDescent="0.2">
      <c r="A719" s="69">
        <f t="shared" si="43"/>
        <v>14</v>
      </c>
      <c r="B719" s="66">
        <f t="shared" si="44"/>
        <v>40271</v>
      </c>
      <c r="C719" s="67">
        <f>Y!AB839</f>
        <v>85198.000000000233</v>
      </c>
      <c r="D719" s="65">
        <f>Y!Y839</f>
        <v>16920.322944986634</v>
      </c>
      <c r="E719" s="65">
        <f>Y!Y839+Y!Z839</f>
        <v>19543.982786393557</v>
      </c>
      <c r="F719" s="68">
        <f>Y!AA839</f>
        <v>65654.017213606669</v>
      </c>
      <c r="G719" s="133">
        <f>SUM($F719:F$837)</f>
        <v>4951450.6447391771</v>
      </c>
      <c r="H719" s="133">
        <f>SUM($E$706:E719)</f>
        <v>258355.62752555468</v>
      </c>
      <c r="I719" s="133">
        <f>$F$9-SUM($E$706:E719)</f>
        <v>6979144.372474445</v>
      </c>
      <c r="J719" s="133">
        <f t="shared" si="42"/>
        <v>14</v>
      </c>
      <c r="K719" s="65">
        <f>Y!AC839</f>
        <v>7343813</v>
      </c>
      <c r="L719" s="115">
        <v>132</v>
      </c>
      <c r="M719" s="65"/>
      <c r="N719" s="48">
        <f>Y!Z839</f>
        <v>2623.6598414069231</v>
      </c>
    </row>
    <row r="720" spans="1:14" x14ac:dyDescent="0.2">
      <c r="A720" s="69">
        <f t="shared" si="43"/>
        <v>15</v>
      </c>
      <c r="B720" s="66">
        <f t="shared" si="44"/>
        <v>40301</v>
      </c>
      <c r="C720" s="67">
        <f>Y!AB840</f>
        <v>85197.999999999651</v>
      </c>
      <c r="D720" s="65">
        <f>Y!Y840</f>
        <v>17145.782137983479</v>
      </c>
      <c r="E720" s="65">
        <f>Y!Y840+Y!Z840</f>
        <v>19804.503425499272</v>
      </c>
      <c r="F720" s="68">
        <f>Y!AA840</f>
        <v>65393.496574500379</v>
      </c>
      <c r="G720" s="133">
        <f>SUM($F720:F$837)</f>
        <v>4885796.6275255699</v>
      </c>
      <c r="H720" s="133">
        <f>SUM($E$706:E720)</f>
        <v>278160.13095105393</v>
      </c>
      <c r="I720" s="133">
        <f>$F$9-SUM($E$706:E720)</f>
        <v>6959339.8690489456</v>
      </c>
      <c r="J720" s="133">
        <f t="shared" si="42"/>
        <v>15</v>
      </c>
      <c r="K720" s="65">
        <f>Y!AC840</f>
        <v>7317149</v>
      </c>
      <c r="L720" s="115">
        <v>132</v>
      </c>
      <c r="M720" s="65"/>
      <c r="N720" s="48">
        <f>Y!Z840</f>
        <v>2658.7212875157929</v>
      </c>
    </row>
    <row r="721" spans="1:14" x14ac:dyDescent="0.2">
      <c r="A721" s="69">
        <f t="shared" si="43"/>
        <v>16</v>
      </c>
      <c r="B721" s="66">
        <f t="shared" si="44"/>
        <v>40332</v>
      </c>
      <c r="C721" s="67">
        <f>Y!AB841</f>
        <v>85198.000000000378</v>
      </c>
      <c r="D721" s="65">
        <f>Y!Y841</f>
        <v>17374.245519960299</v>
      </c>
      <c r="E721" s="65">
        <f>Y!Y841+Y!Z841</f>
        <v>20068.496799462693</v>
      </c>
      <c r="F721" s="68">
        <f>Y!AA841</f>
        <v>65129.503200537685</v>
      </c>
      <c r="G721" s="133">
        <f>SUM($F721:F$837)</f>
        <v>4820403.1309510693</v>
      </c>
      <c r="H721" s="133">
        <f>SUM($E$706:E721)</f>
        <v>298228.62775051664</v>
      </c>
      <c r="I721" s="133">
        <f>$F$9-SUM($E$706:E721)</f>
        <v>6939271.3722494831</v>
      </c>
      <c r="J721" s="133">
        <f t="shared" si="42"/>
        <v>16</v>
      </c>
      <c r="K721" s="65">
        <f>Y!AC841</f>
        <v>7290233</v>
      </c>
      <c r="L721" s="115">
        <v>132</v>
      </c>
      <c r="M721" s="65"/>
      <c r="N721" s="48">
        <f>Y!Z841</f>
        <v>2694.251279502394</v>
      </c>
    </row>
    <row r="722" spans="1:14" x14ac:dyDescent="0.2">
      <c r="A722" s="69">
        <f t="shared" si="43"/>
        <v>17</v>
      </c>
      <c r="B722" s="66">
        <f t="shared" si="44"/>
        <v>40362</v>
      </c>
      <c r="C722" s="67">
        <f>Y!AB842</f>
        <v>85198.000000000437</v>
      </c>
      <c r="D722" s="65">
        <f>Y!Y842</f>
        <v>17605.753121003509</v>
      </c>
      <c r="E722" s="65">
        <f>Y!Y842+Y!Z842</f>
        <v>20336.00919981303</v>
      </c>
      <c r="F722" s="68">
        <f>Y!AA842</f>
        <v>64861.990800187406</v>
      </c>
      <c r="G722" s="133">
        <f>SUM($F722:F$837)</f>
        <v>4755273.6277505318</v>
      </c>
      <c r="H722" s="133">
        <f>SUM($E$706:E722)</f>
        <v>318564.63695032964</v>
      </c>
      <c r="I722" s="133">
        <f>$F$9-SUM($E$706:E722)</f>
        <v>6918935.3630496701</v>
      </c>
      <c r="J722" s="133">
        <f t="shared" si="42"/>
        <v>17</v>
      </c>
      <c r="K722" s="65">
        <f>Y!AC842</f>
        <v>7263064</v>
      </c>
      <c r="L722" s="115">
        <v>132</v>
      </c>
      <c r="M722" s="65"/>
      <c r="N722" s="48">
        <f>Y!Z842</f>
        <v>2730.2560788095216</v>
      </c>
    </row>
    <row r="723" spans="1:14" x14ac:dyDescent="0.2">
      <c r="A723" s="69">
        <f t="shared" si="43"/>
        <v>18</v>
      </c>
      <c r="B723" s="66">
        <f t="shared" si="44"/>
        <v>40393</v>
      </c>
      <c r="C723" s="67">
        <f>Y!AB843</f>
        <v>85198.000000000262</v>
      </c>
      <c r="D723" s="65">
        <f>Y!Y843</f>
        <v>17840.345504593104</v>
      </c>
      <c r="E723" s="65">
        <f>Y!Y843+Y!Z843</f>
        <v>20607.087535148283</v>
      </c>
      <c r="F723" s="68">
        <f>Y!AA843</f>
        <v>64590.912464851979</v>
      </c>
      <c r="G723" s="133">
        <f>SUM($F723:F$837)</f>
        <v>4690411.6369503438</v>
      </c>
      <c r="H723" s="133">
        <f>SUM($E$706:E723)</f>
        <v>339171.7244854779</v>
      </c>
      <c r="I723" s="133">
        <f>$F$9-SUM($E$706:E723)</f>
        <v>6898328.2755145226</v>
      </c>
      <c r="J723" s="133">
        <f t="shared" si="42"/>
        <v>18</v>
      </c>
      <c r="K723" s="65">
        <f>Y!AC843</f>
        <v>7235639</v>
      </c>
      <c r="L723" s="115">
        <v>132</v>
      </c>
      <c r="M723" s="65"/>
      <c r="N723" s="48">
        <f>Y!Z843</f>
        <v>2766.7420305551786</v>
      </c>
    </row>
    <row r="724" spans="1:14" x14ac:dyDescent="0.2">
      <c r="A724" s="69">
        <f t="shared" si="43"/>
        <v>19</v>
      </c>
      <c r="B724" s="66">
        <f t="shared" si="44"/>
        <v>40424</v>
      </c>
      <c r="C724" s="67">
        <f>Y!AB844</f>
        <v>85198.000000000407</v>
      </c>
      <c r="D724" s="65">
        <f>Y!Y844</f>
        <v>18078.063774707727</v>
      </c>
      <c r="E724" s="65">
        <f>Y!Y844+Y!Z844</f>
        <v>20881.77933935848</v>
      </c>
      <c r="F724" s="68">
        <f>Y!AA844</f>
        <v>64316.22066064192</v>
      </c>
      <c r="G724" s="133">
        <f>SUM($F724:F$837)</f>
        <v>4625820.7244854933</v>
      </c>
      <c r="H724" s="133">
        <f>SUM($E$706:E724)</f>
        <v>360053.5038248364</v>
      </c>
      <c r="I724" s="133">
        <f>$F$9-SUM($E$706:E724)</f>
        <v>6877446.4961751634</v>
      </c>
      <c r="J724" s="133">
        <f t="shared" si="42"/>
        <v>19</v>
      </c>
      <c r="K724" s="65">
        <f>Y!AC844</f>
        <v>7207956</v>
      </c>
      <c r="L724" s="115">
        <v>132</v>
      </c>
      <c r="M724" s="65"/>
      <c r="N724" s="48">
        <f>Y!Z844</f>
        <v>2803.7155646507526</v>
      </c>
    </row>
    <row r="725" spans="1:14" x14ac:dyDescent="0.2">
      <c r="A725" s="69">
        <f t="shared" si="43"/>
        <v>20</v>
      </c>
      <c r="B725" s="66">
        <f t="shared" si="44"/>
        <v>40454</v>
      </c>
      <c r="C725" s="67">
        <f>Y!AB845</f>
        <v>85197.999999999593</v>
      </c>
      <c r="D725" s="65">
        <f>Y!Y845</f>
        <v>18318.949583024718</v>
      </c>
      <c r="E725" s="65">
        <f>Y!Y845+Y!Z845</f>
        <v>21160.132779958891</v>
      </c>
      <c r="F725" s="68">
        <f>Y!AA845</f>
        <v>64037.867220040695</v>
      </c>
      <c r="G725" s="133">
        <f>SUM($F725:F$837)</f>
        <v>4561504.5038248515</v>
      </c>
      <c r="H725" s="133">
        <f>SUM($E$706:E725)</f>
        <v>381213.63660479529</v>
      </c>
      <c r="I725" s="133">
        <f>$F$9-SUM($E$706:E725)</f>
        <v>6856286.3633952048</v>
      </c>
      <c r="J725" s="133">
        <f t="shared" si="42"/>
        <v>20</v>
      </c>
      <c r="K725" s="65">
        <f>Y!AC845</f>
        <v>7180011</v>
      </c>
      <c r="L725" s="115">
        <v>132</v>
      </c>
      <c r="M725" s="65"/>
      <c r="N725" s="48">
        <f>Y!Z845</f>
        <v>2841.1831969341729</v>
      </c>
    </row>
    <row r="726" spans="1:14" x14ac:dyDescent="0.2">
      <c r="A726" s="69">
        <f t="shared" si="43"/>
        <v>21</v>
      </c>
      <c r="B726" s="66">
        <f t="shared" si="44"/>
        <v>40485</v>
      </c>
      <c r="C726" s="67">
        <f>Y!AB846</f>
        <v>85198.000000000175</v>
      </c>
      <c r="D726" s="65">
        <f>Y!Y846</f>
        <v>18563.045136223547</v>
      </c>
      <c r="E726" s="65">
        <f>Y!Y846+Y!Z846</f>
        <v>21442.196666541713</v>
      </c>
      <c r="F726" s="68">
        <f>Y!AA846</f>
        <v>63755.803333458469</v>
      </c>
      <c r="G726" s="133">
        <f>SUM($F726:F$837)</f>
        <v>4497466.6366048111</v>
      </c>
      <c r="H726" s="133">
        <f>SUM($E$706:E726)</f>
        <v>402655.83327133697</v>
      </c>
      <c r="I726" s="133">
        <f>$F$9-SUM($E$706:E726)</f>
        <v>6834844.1667286633</v>
      </c>
      <c r="J726" s="133">
        <f t="shared" si="42"/>
        <v>21</v>
      </c>
      <c r="K726" s="65">
        <f>Y!AC846</f>
        <v>7151803</v>
      </c>
      <c r="L726" s="115">
        <v>132</v>
      </c>
      <c r="M726" s="65"/>
      <c r="N726" s="48">
        <f>Y!Z846</f>
        <v>2879.1515303181659</v>
      </c>
    </row>
    <row r="727" spans="1:14" x14ac:dyDescent="0.2">
      <c r="A727" s="69">
        <f t="shared" si="43"/>
        <v>22</v>
      </c>
      <c r="B727" s="66">
        <f t="shared" si="44"/>
        <v>40515</v>
      </c>
      <c r="C727" s="67">
        <f>Y!AB847</f>
        <v>85198.000000000233</v>
      </c>
      <c r="D727" s="65">
        <f>Y!Y847</f>
        <v>18810.393203373067</v>
      </c>
      <c r="E727" s="65">
        <f>Y!Y847+Y!Z847</f>
        <v>21728.020459326988</v>
      </c>
      <c r="F727" s="68">
        <f>Y!AA847</f>
        <v>63469.979540673237</v>
      </c>
      <c r="G727" s="133">
        <f>SUM($F727:F$837)</f>
        <v>4433710.8332713516</v>
      </c>
      <c r="H727" s="133">
        <f>SUM($E$706:E727)</f>
        <v>424383.85373066395</v>
      </c>
      <c r="I727" s="133">
        <f>$F$9-SUM($E$706:E727)</f>
        <v>6813116.1462693363</v>
      </c>
      <c r="J727" s="133">
        <f t="shared" si="42"/>
        <v>22</v>
      </c>
      <c r="K727" s="65">
        <f>Y!AC847</f>
        <v>7123329</v>
      </c>
      <c r="L727" s="115">
        <v>132</v>
      </c>
      <c r="M727" s="65"/>
      <c r="N727" s="48">
        <f>Y!Z847</f>
        <v>2917.6272559539211</v>
      </c>
    </row>
    <row r="728" spans="1:14" x14ac:dyDescent="0.2">
      <c r="A728" s="69">
        <f t="shared" si="43"/>
        <v>23</v>
      </c>
      <c r="B728" s="66">
        <f t="shared" si="44"/>
        <v>40546</v>
      </c>
      <c r="C728" s="67">
        <f>Y!AB848</f>
        <v>85197.999999999563</v>
      </c>
      <c r="D728" s="65">
        <f>Y!Y848</f>
        <v>19061.037123431452</v>
      </c>
      <c r="E728" s="65">
        <f>Y!Y848+Y!Z848</f>
        <v>22017.654277841699</v>
      </c>
      <c r="F728" s="68">
        <f>Y!AA848</f>
        <v>63180.345722157857</v>
      </c>
      <c r="G728" s="133">
        <f>SUM($F728:F$837)</f>
        <v>4370240.8537306795</v>
      </c>
      <c r="H728" s="133">
        <f>SUM($E$706:E728)</f>
        <v>446401.50800850563</v>
      </c>
      <c r="I728" s="133">
        <f>$F$9-SUM($E$706:E728)</f>
        <v>6791098.4919914948</v>
      </c>
      <c r="J728" s="133">
        <f t="shared" si="42"/>
        <v>23</v>
      </c>
      <c r="K728" s="65">
        <f>Y!AC848</f>
        <v>7094586</v>
      </c>
      <c r="L728" s="115">
        <v>132</v>
      </c>
      <c r="M728" s="65"/>
      <c r="N728" s="48">
        <f>Y!Z848</f>
        <v>2956.6171544102472</v>
      </c>
    </row>
    <row r="729" spans="1:14" x14ac:dyDescent="0.2">
      <c r="A729" s="69">
        <f t="shared" si="43"/>
        <v>24</v>
      </c>
      <c r="B729" s="66">
        <f t="shared" si="44"/>
        <v>40577</v>
      </c>
      <c r="C729" s="67">
        <f>Y!AB849</f>
        <v>85198.000000000291</v>
      </c>
      <c r="D729" s="65">
        <f>Y!Y849</f>
        <v>19315.020812840201</v>
      </c>
      <c r="E729" s="65">
        <f>Y!Y849+Y!Z849</f>
        <v>22311.148909708718</v>
      </c>
      <c r="F729" s="68">
        <f>Y!AA849</f>
        <v>62886.851090291573</v>
      </c>
      <c r="G729" s="133">
        <f>SUM($F729:F$837)</f>
        <v>4307060.5080085211</v>
      </c>
      <c r="H729" s="133">
        <f>SUM($E$706:E729)</f>
        <v>468712.65691821434</v>
      </c>
      <c r="I729" s="133">
        <f>$F$9-SUM($E$706:E729)</f>
        <v>6768787.3430817854</v>
      </c>
      <c r="J729" s="133">
        <f t="shared" si="42"/>
        <v>24</v>
      </c>
      <c r="K729" s="65">
        <f>Y!AC849</f>
        <v>7108032</v>
      </c>
      <c r="L729" s="115">
        <v>132</v>
      </c>
      <c r="M729" s="65"/>
      <c r="N729" s="48">
        <f>Y!Z849</f>
        <v>2996.1280968685169</v>
      </c>
    </row>
    <row r="730" spans="1:14" x14ac:dyDescent="0.2">
      <c r="A730" s="69">
        <f t="shared" si="43"/>
        <v>25</v>
      </c>
      <c r="B730" s="66">
        <f t="shared" si="44"/>
        <v>40605</v>
      </c>
      <c r="C730" s="67">
        <f>Y!AB850</f>
        <v>85198.000000000044</v>
      </c>
      <c r="D730" s="65">
        <f>Y!Y850</f>
        <v>19572.388773212209</v>
      </c>
      <c r="E730" s="65">
        <f>Y!Y850+Y!Z850</f>
        <v>22041.138893659445</v>
      </c>
      <c r="F730" s="68">
        <f>Y!AA850</f>
        <v>63156.861106340599</v>
      </c>
      <c r="G730" s="133">
        <f>SUM($F730:F$837)</f>
        <v>4244173.6569182286</v>
      </c>
      <c r="H730" s="133">
        <f>SUM($E$706:E730)</f>
        <v>490753.7958118738</v>
      </c>
      <c r="I730" s="133">
        <f>$F$9-SUM($E$706:E730)</f>
        <v>6746746.2041881261</v>
      </c>
      <c r="J730" s="133">
        <f t="shared" si="42"/>
        <v>25</v>
      </c>
      <c r="K730" s="65">
        <f>Y!AC850</f>
        <v>7079312</v>
      </c>
      <c r="L730" s="115">
        <v>132</v>
      </c>
      <c r="M730" s="65"/>
      <c r="N730" s="48">
        <f>Y!Z850</f>
        <v>2468.7501204472355</v>
      </c>
    </row>
    <row r="731" spans="1:14" x14ac:dyDescent="0.2">
      <c r="A731" s="69">
        <f t="shared" si="43"/>
        <v>26</v>
      </c>
      <c r="B731" s="66">
        <f t="shared" si="44"/>
        <v>40636</v>
      </c>
      <c r="C731" s="67">
        <f>Y!AB851</f>
        <v>85198</v>
      </c>
      <c r="D731" s="65">
        <f>Y!Y851</f>
        <v>19833.18609913718</v>
      </c>
      <c r="E731" s="65">
        <f>Y!Y851+Y!Z851</f>
        <v>22334.927519728677</v>
      </c>
      <c r="F731" s="68">
        <f>Y!AA851</f>
        <v>62863.072480271316</v>
      </c>
      <c r="G731" s="133">
        <f>SUM($F731:F$837)</f>
        <v>4181016.7958118902</v>
      </c>
      <c r="H731" s="133">
        <f>SUM($E$706:E731)</f>
        <v>513088.72333160246</v>
      </c>
      <c r="I731" s="133">
        <f>$F$9-SUM($E$706:E731)</f>
        <v>6724411.2766683977</v>
      </c>
      <c r="J731" s="133">
        <f t="shared" si="42"/>
        <v>26</v>
      </c>
      <c r="K731" s="65">
        <f>Y!AC851</f>
        <v>7050323</v>
      </c>
      <c r="L731" s="115">
        <v>132</v>
      </c>
      <c r="M731" s="65"/>
      <c r="N731" s="48">
        <f>Y!Z851</f>
        <v>2501.7414205914974</v>
      </c>
    </row>
    <row r="732" spans="1:14" x14ac:dyDescent="0.2">
      <c r="A732" s="69">
        <f t="shared" si="43"/>
        <v>27</v>
      </c>
      <c r="B732" s="66">
        <f t="shared" si="44"/>
        <v>40666</v>
      </c>
      <c r="C732" s="67">
        <f>Y!AB852</f>
        <v>85198.000000000437</v>
      </c>
      <c r="D732" s="65">
        <f>Y!Y852</f>
        <v>20097.458486078307</v>
      </c>
      <c r="E732" s="65">
        <f>Y!Y852+Y!Z852</f>
        <v>22632.632088163795</v>
      </c>
      <c r="F732" s="68">
        <f>Y!AA852</f>
        <v>62565.367911836634</v>
      </c>
      <c r="G732" s="133">
        <f>SUM($F732:F$837)</f>
        <v>4118153.7233316186</v>
      </c>
      <c r="H732" s="133">
        <f>SUM($E$706:E732)</f>
        <v>535721.35541976627</v>
      </c>
      <c r="I732" s="133">
        <f>$F$9-SUM($E$706:E732)</f>
        <v>6701778.6445802338</v>
      </c>
      <c r="J732" s="133">
        <f t="shared" si="42"/>
        <v>27</v>
      </c>
      <c r="K732" s="65">
        <f>Y!AC852</f>
        <v>7021062</v>
      </c>
      <c r="L732" s="115">
        <v>132</v>
      </c>
      <c r="M732" s="65"/>
      <c r="N732" s="48">
        <f>Y!Z852</f>
        <v>2535.1736020854878</v>
      </c>
    </row>
    <row r="733" spans="1:14" x14ac:dyDescent="0.2">
      <c r="A733" s="69">
        <f t="shared" si="43"/>
        <v>28</v>
      </c>
      <c r="B733" s="66">
        <f t="shared" si="44"/>
        <v>40697</v>
      </c>
      <c r="C733" s="67">
        <f>Y!AB853</f>
        <v>85197.999999999767</v>
      </c>
      <c r="D733" s="65">
        <f>Y!Y853</f>
        <v>20365.252238377929</v>
      </c>
      <c r="E733" s="65">
        <f>Y!Y853+Y!Z853</f>
        <v>22934.304795053235</v>
      </c>
      <c r="F733" s="68">
        <f>Y!AA853</f>
        <v>62263.69520494654</v>
      </c>
      <c r="G733" s="133">
        <f>SUM($F733:F$837)</f>
        <v>4055588.3554197815</v>
      </c>
      <c r="H733" s="133">
        <f>SUM($E$706:E733)</f>
        <v>558655.66021481948</v>
      </c>
      <c r="I733" s="133">
        <f>$F$9-SUM($E$706:E733)</f>
        <v>6678844.339785181</v>
      </c>
      <c r="J733" s="133">
        <f t="shared" si="42"/>
        <v>28</v>
      </c>
      <c r="K733" s="65">
        <f>Y!AC853</f>
        <v>6991528</v>
      </c>
      <c r="L733" s="115">
        <v>132</v>
      </c>
      <c r="M733" s="65"/>
      <c r="N733" s="48">
        <f>Y!Z853</f>
        <v>2569.0525566753058</v>
      </c>
    </row>
    <row r="734" spans="1:14" x14ac:dyDescent="0.2">
      <c r="A734" s="69">
        <f t="shared" si="43"/>
        <v>29</v>
      </c>
      <c r="B734" s="66">
        <f t="shared" si="44"/>
        <v>40727</v>
      </c>
      <c r="C734" s="67">
        <f>Y!AB854</f>
        <v>85197.999999999884</v>
      </c>
      <c r="D734" s="65">
        <f>Y!Y854</f>
        <v>20636.614277375862</v>
      </c>
      <c r="E734" s="65">
        <f>Y!Y854+Y!Z854</f>
        <v>23239.998532217658</v>
      </c>
      <c r="F734" s="68">
        <f>Y!AA854</f>
        <v>61958.001467782218</v>
      </c>
      <c r="G734" s="133">
        <f>SUM($F734:F$837)</f>
        <v>3993324.6602148353</v>
      </c>
      <c r="H734" s="133">
        <f>SUM($E$706:E734)</f>
        <v>581895.65874703717</v>
      </c>
      <c r="I734" s="133">
        <f>$F$9-SUM($E$706:E734)</f>
        <v>6655604.3412529631</v>
      </c>
      <c r="J734" s="133">
        <f t="shared" si="42"/>
        <v>29</v>
      </c>
      <c r="K734" s="65">
        <f>Y!AC854</f>
        <v>6961717</v>
      </c>
      <c r="L734" s="115">
        <v>132</v>
      </c>
      <c r="M734" s="65"/>
      <c r="N734" s="48">
        <f>Y!Z854</f>
        <v>2603.3842548417961</v>
      </c>
    </row>
    <row r="735" spans="1:14" x14ac:dyDescent="0.2">
      <c r="A735" s="69">
        <f t="shared" si="43"/>
        <v>30</v>
      </c>
      <c r="B735" s="66">
        <f t="shared" si="44"/>
        <v>40758</v>
      </c>
      <c r="C735" s="67">
        <f>Y!AB855</f>
        <v>85197.999999999738</v>
      </c>
      <c r="D735" s="65">
        <f>Y!Y855</f>
        <v>20911.592149624601</v>
      </c>
      <c r="E735" s="65">
        <f>Y!Y855+Y!Z855</f>
        <v>23549.766896477304</v>
      </c>
      <c r="F735" s="68">
        <f>Y!AA855</f>
        <v>61648.233103522442</v>
      </c>
      <c r="G735" s="133">
        <f>SUM($F735:F$837)</f>
        <v>3931366.6587470532</v>
      </c>
      <c r="H735" s="133">
        <f>SUM($E$706:E735)</f>
        <v>605445.42564351449</v>
      </c>
      <c r="I735" s="133">
        <f>$F$9-SUM($E$706:E735)</f>
        <v>6632054.5743564852</v>
      </c>
      <c r="J735" s="133">
        <f t="shared" si="42"/>
        <v>30</v>
      </c>
      <c r="K735" s="65">
        <f>Y!AC855</f>
        <v>6931626</v>
      </c>
      <c r="L735" s="115">
        <v>132</v>
      </c>
      <c r="M735" s="65"/>
      <c r="N735" s="48">
        <f>Y!Z855</f>
        <v>2638.1747468527028</v>
      </c>
    </row>
    <row r="736" spans="1:14" x14ac:dyDescent="0.2">
      <c r="A736" s="69">
        <f t="shared" si="43"/>
        <v>31</v>
      </c>
      <c r="B736" s="66">
        <f t="shared" si="44"/>
        <v>40789</v>
      </c>
      <c r="C736" s="67">
        <f>Y!AB856</f>
        <v>85198.000000000175</v>
      </c>
      <c r="D736" s="65">
        <f>Y!Y856</f>
        <v>21190.234035224654</v>
      </c>
      <c r="E736" s="65">
        <f>Y!Y856+Y!Z856</f>
        <v>23863.664199053572</v>
      </c>
      <c r="F736" s="68">
        <f>Y!AA856</f>
        <v>61334.33580094661</v>
      </c>
      <c r="G736" s="133">
        <f>SUM($F736:F$837)</f>
        <v>3869718.4256435307</v>
      </c>
      <c r="H736" s="133">
        <f>SUM($E$706:E736)</f>
        <v>629309.08984256804</v>
      </c>
      <c r="I736" s="133">
        <f>$F$9-SUM($E$706:E736)</f>
        <v>6608190.9101574318</v>
      </c>
      <c r="J736" s="133">
        <f t="shared" si="42"/>
        <v>31</v>
      </c>
      <c r="K736" s="65">
        <f>Y!AC856</f>
        <v>6901254</v>
      </c>
      <c r="L736" s="115">
        <v>132</v>
      </c>
      <c r="M736" s="65"/>
      <c r="N736" s="48">
        <f>Y!Z856</f>
        <v>2673.430163828918</v>
      </c>
    </row>
    <row r="737" spans="1:14" x14ac:dyDescent="0.2">
      <c r="A737" s="69">
        <f t="shared" si="43"/>
        <v>32</v>
      </c>
      <c r="B737" s="66">
        <f t="shared" si="44"/>
        <v>40819</v>
      </c>
      <c r="C737" s="67">
        <f>Y!AB857</f>
        <v>85197.999999999651</v>
      </c>
      <c r="D737" s="65">
        <f>Y!Y857</f>
        <v>21472.588756262325</v>
      </c>
      <c r="E737" s="65">
        <f>Y!Y857+Y!Z857</f>
        <v>24181.745475087278</v>
      </c>
      <c r="F737" s="68">
        <f>Y!AA857</f>
        <v>61016.254524912365</v>
      </c>
      <c r="G737" s="133">
        <f>SUM($F737:F$837)</f>
        <v>3808384.0898425835</v>
      </c>
      <c r="H737" s="133">
        <f>SUM($E$706:E737)</f>
        <v>653490.83531765535</v>
      </c>
      <c r="I737" s="133">
        <f>$F$9-SUM($E$706:E737)</f>
        <v>6584009.1646823445</v>
      </c>
      <c r="J737" s="133">
        <f t="shared" si="42"/>
        <v>32</v>
      </c>
      <c r="K737" s="65">
        <f>Y!AC857</f>
        <v>6870597</v>
      </c>
      <c r="L737" s="115">
        <v>132</v>
      </c>
      <c r="M737" s="65"/>
      <c r="N737" s="48">
        <f>Y!Z857</f>
        <v>2709.1567188249537</v>
      </c>
    </row>
    <row r="738" spans="1:14" x14ac:dyDescent="0.2">
      <c r="A738" s="69">
        <f t="shared" si="43"/>
        <v>33</v>
      </c>
      <c r="B738" s="66">
        <f t="shared" si="44"/>
        <v>40850</v>
      </c>
      <c r="C738" s="67">
        <f>Y!AB858</f>
        <v>85197.999999999709</v>
      </c>
      <c r="D738" s="65">
        <f>Y!Y858</f>
        <v>21758.705785369501</v>
      </c>
      <c r="E738" s="65">
        <f>Y!Y858+Y!Z858</f>
        <v>24504.066493293372</v>
      </c>
      <c r="F738" s="68">
        <f>Y!AA858</f>
        <v>60693.933506706344</v>
      </c>
      <c r="G738" s="133">
        <f>SUM($F738:F$837)</f>
        <v>3747367.8353176713</v>
      </c>
      <c r="H738" s="133">
        <f>SUM($E$706:E738)</f>
        <v>677994.90181094874</v>
      </c>
      <c r="I738" s="133">
        <f>$F$9-SUM($E$706:E738)</f>
        <v>6559505.0981890513</v>
      </c>
      <c r="J738" s="133">
        <f t="shared" si="42"/>
        <v>33</v>
      </c>
      <c r="K738" s="65">
        <f>Y!AC858</f>
        <v>6839653</v>
      </c>
      <c r="L738" s="115">
        <v>132</v>
      </c>
      <c r="M738" s="65"/>
      <c r="N738" s="48">
        <f>Y!Z858</f>
        <v>2745.3607079238718</v>
      </c>
    </row>
    <row r="739" spans="1:14" x14ac:dyDescent="0.2">
      <c r="A739" s="69">
        <f t="shared" si="43"/>
        <v>34</v>
      </c>
      <c r="B739" s="66">
        <f t="shared" si="44"/>
        <v>40880</v>
      </c>
      <c r="C739" s="67">
        <f>Y!AB859</f>
        <v>85197.999999999942</v>
      </c>
      <c r="D739" s="65">
        <f>Y!Y859</f>
        <v>22048.635254386812</v>
      </c>
      <c r="E739" s="65">
        <f>Y!Y859+Y!Z859</f>
        <v>24830.683765733658</v>
      </c>
      <c r="F739" s="68">
        <f>Y!AA859</f>
        <v>60367.316234266284</v>
      </c>
      <c r="G739" s="133">
        <f>SUM($F739:F$837)</f>
        <v>3686673.9018109646</v>
      </c>
      <c r="H739" s="133">
        <f>SUM($E$706:E739)</f>
        <v>702825.58557668235</v>
      </c>
      <c r="I739" s="133">
        <f>$F$9-SUM($E$706:E739)</f>
        <v>6534674.4144233176</v>
      </c>
      <c r="J739" s="133">
        <f t="shared" si="42"/>
        <v>34</v>
      </c>
      <c r="K739" s="65">
        <f>Y!AC859</f>
        <v>6808418</v>
      </c>
      <c r="L739" s="115">
        <v>132</v>
      </c>
      <c r="M739" s="65"/>
      <c r="N739" s="48">
        <f>Y!Z859</f>
        <v>2782.0485113468458</v>
      </c>
    </row>
    <row r="740" spans="1:14" x14ac:dyDescent="0.2">
      <c r="A740" s="69">
        <f t="shared" si="43"/>
        <v>35</v>
      </c>
      <c r="B740" s="66">
        <f t="shared" si="44"/>
        <v>40911</v>
      </c>
      <c r="C740" s="67">
        <f>Y!AB860</f>
        <v>85198.000000000087</v>
      </c>
      <c r="D740" s="65">
        <f>Y!Y860</f>
        <v>22342.427963149734</v>
      </c>
      <c r="E740" s="65">
        <f>Y!Y860+Y!Z860</f>
        <v>25161.65455772727</v>
      </c>
      <c r="F740" s="68">
        <f>Y!AA860</f>
        <v>60036.345442272825</v>
      </c>
      <c r="G740" s="133">
        <f>SUM($F740:F$837)</f>
        <v>3626306.5855766986</v>
      </c>
      <c r="H740" s="133">
        <f>SUM($E$706:E740)</f>
        <v>727987.24013440963</v>
      </c>
      <c r="I740" s="133">
        <f>$F$9-SUM($E$706:E740)</f>
        <v>6509512.7598655904</v>
      </c>
      <c r="J740" s="133">
        <f t="shared" si="42"/>
        <v>35</v>
      </c>
      <c r="K740" s="65">
        <f>Y!AC860</f>
        <v>6776891</v>
      </c>
      <c r="L740" s="115">
        <v>132</v>
      </c>
      <c r="M740" s="65"/>
      <c r="N740" s="48">
        <f>Y!Z860</f>
        <v>2819.2265945775362</v>
      </c>
    </row>
    <row r="741" spans="1:14" x14ac:dyDescent="0.2">
      <c r="A741" s="69">
        <f t="shared" si="43"/>
        <v>36</v>
      </c>
      <c r="B741" s="66">
        <f t="shared" si="44"/>
        <v>40942</v>
      </c>
      <c r="C741" s="67">
        <f>Y!AB861</f>
        <v>85197.999999999985</v>
      </c>
      <c r="D741" s="65">
        <f>Y!Y861</f>
        <v>22640.13538838923</v>
      </c>
      <c r="E741" s="65">
        <f>Y!Y861+Y!Z861</f>
        <v>25497.036897890757</v>
      </c>
      <c r="F741" s="68">
        <f>Y!AA861</f>
        <v>59700.963102109228</v>
      </c>
      <c r="G741" s="133">
        <f>SUM($F741:F$837)</f>
        <v>3566270.2401344259</v>
      </c>
      <c r="H741" s="133">
        <f>SUM($E$706:E741)</f>
        <v>753484.27703230036</v>
      </c>
      <c r="I741" s="133">
        <f>$F$9-SUM($E$706:E741)</f>
        <v>6484015.7229676992</v>
      </c>
      <c r="J741" s="133">
        <f t="shared" si="42"/>
        <v>36</v>
      </c>
      <c r="K741" s="65">
        <f>Y!AC861</f>
        <v>6783279</v>
      </c>
      <c r="L741" s="115">
        <v>132</v>
      </c>
      <c r="M741" s="65"/>
      <c r="N741" s="48">
        <f>Y!Z861</f>
        <v>2856.9015095015275</v>
      </c>
    </row>
    <row r="742" spans="1:14" x14ac:dyDescent="0.2">
      <c r="A742" s="69">
        <f t="shared" si="43"/>
        <v>37</v>
      </c>
      <c r="B742" s="66">
        <f t="shared" si="44"/>
        <v>40971</v>
      </c>
      <c r="C742" s="67">
        <f>Y!AB862</f>
        <v>85197.999999999825</v>
      </c>
      <c r="D742" s="65">
        <f>Y!Y862</f>
        <v>22941.809692751616</v>
      </c>
      <c r="E742" s="65">
        <f>Y!Y862+Y!Z862</f>
        <v>25326.267809270648</v>
      </c>
      <c r="F742" s="68">
        <f>Y!AA862</f>
        <v>59871.732190729177</v>
      </c>
      <c r="G742" s="133">
        <f>SUM($F742:F$837)</f>
        <v>3506569.2770323167</v>
      </c>
      <c r="H742" s="133">
        <f>SUM($E$706:E742)</f>
        <v>778810.54484157101</v>
      </c>
      <c r="I742" s="133">
        <f>$F$9-SUM($E$706:E742)</f>
        <v>6458689.4551584292</v>
      </c>
      <c r="J742" s="133">
        <f t="shared" si="42"/>
        <v>37</v>
      </c>
      <c r="K742" s="65">
        <f>Y!AC862</f>
        <v>6751668</v>
      </c>
      <c r="L742" s="115">
        <v>132</v>
      </c>
      <c r="M742" s="65"/>
      <c r="N742" s="48">
        <f>Y!Z862</f>
        <v>2384.458116519032</v>
      </c>
    </row>
    <row r="743" spans="1:14" x14ac:dyDescent="0.2">
      <c r="A743" s="69">
        <f t="shared" si="43"/>
        <v>38</v>
      </c>
      <c r="B743" s="66">
        <f t="shared" si="44"/>
        <v>41002</v>
      </c>
      <c r="C743" s="67">
        <f>Y!AB863</f>
        <v>85197.999999999651</v>
      </c>
      <c r="D743" s="65">
        <f>Y!Y863</f>
        <v>23247.503733937629</v>
      </c>
      <c r="E743" s="65">
        <f>Y!Y863+Y!Z863</f>
        <v>25663.826709014829</v>
      </c>
      <c r="F743" s="68">
        <f>Y!AA863</f>
        <v>59534.173290984822</v>
      </c>
      <c r="G743" s="133">
        <f>SUM($F743:F$837)</f>
        <v>3446697.5448415875</v>
      </c>
      <c r="H743" s="133">
        <f>SUM($E$706:E743)</f>
        <v>804474.37155058584</v>
      </c>
      <c r="I743" s="133">
        <f>$F$9-SUM($E$706:E743)</f>
        <v>6433025.6284494139</v>
      </c>
      <c r="J743" s="133">
        <f t="shared" si="42"/>
        <v>38</v>
      </c>
      <c r="K743" s="65">
        <f>Y!AC863</f>
        <v>6719763</v>
      </c>
      <c r="L743" s="115">
        <v>132</v>
      </c>
      <c r="M743" s="65"/>
      <c r="N743" s="48">
        <f>Y!Z863</f>
        <v>2416.3229750772007</v>
      </c>
    </row>
    <row r="744" spans="1:14" x14ac:dyDescent="0.2">
      <c r="A744" s="69">
        <f t="shared" si="43"/>
        <v>39</v>
      </c>
      <c r="B744" s="66">
        <f t="shared" si="44"/>
        <v>41032</v>
      </c>
      <c r="C744" s="67">
        <f>Y!AB864</f>
        <v>85197.999999999942</v>
      </c>
      <c r="D744" s="65">
        <f>Y!Y864</f>
        <v>23557.271073964424</v>
      </c>
      <c r="E744" s="65">
        <f>Y!Y864+Y!Z864</f>
        <v>26005.884735675325</v>
      </c>
      <c r="F744" s="68">
        <f>Y!AA864</f>
        <v>59192.115264324617</v>
      </c>
      <c r="G744" s="133">
        <f>SUM($F744:F$837)</f>
        <v>3387163.3715506024</v>
      </c>
      <c r="H744" s="133">
        <f>SUM($E$706:E744)</f>
        <v>830480.25628626114</v>
      </c>
      <c r="I744" s="133">
        <f>$F$9-SUM($E$706:E744)</f>
        <v>6407019.7437137384</v>
      </c>
      <c r="J744" s="133">
        <f t="shared" si="42"/>
        <v>39</v>
      </c>
      <c r="K744" s="65">
        <f>Y!AC864</f>
        <v>6687561</v>
      </c>
      <c r="L744" s="115">
        <v>132</v>
      </c>
      <c r="M744" s="65"/>
      <c r="N744" s="48">
        <f>Y!Z864</f>
        <v>2448.6136617109005</v>
      </c>
    </row>
    <row r="745" spans="1:14" x14ac:dyDescent="0.2">
      <c r="A745" s="69">
        <f t="shared" si="43"/>
        <v>40</v>
      </c>
      <c r="B745" s="66">
        <f t="shared" si="44"/>
        <v>41063</v>
      </c>
      <c r="C745" s="67">
        <f>Y!AB865</f>
        <v>85197.999999999767</v>
      </c>
      <c r="D745" s="65">
        <f>Y!Y865</f>
        <v>23871.165988548659</v>
      </c>
      <c r="E745" s="65">
        <f>Y!Y865+Y!Z865</f>
        <v>26352.501855549519</v>
      </c>
      <c r="F745" s="68">
        <f>Y!AA865</f>
        <v>58845.498144450248</v>
      </c>
      <c r="G745" s="133">
        <f>SUM($F745:F$837)</f>
        <v>3327971.2562862779</v>
      </c>
      <c r="H745" s="133">
        <f>SUM($E$706:E745)</f>
        <v>856832.75814181066</v>
      </c>
      <c r="I745" s="133">
        <f>$F$9-SUM($E$706:E745)</f>
        <v>6380667.241858189</v>
      </c>
      <c r="J745" s="133">
        <f t="shared" si="42"/>
        <v>40</v>
      </c>
      <c r="K745" s="65">
        <f>Y!AC865</f>
        <v>6655059</v>
      </c>
      <c r="L745" s="115">
        <v>132</v>
      </c>
      <c r="M745" s="65"/>
      <c r="N745" s="48">
        <f>Y!Z865</f>
        <v>2481.3358670008602</v>
      </c>
    </row>
    <row r="746" spans="1:14" x14ac:dyDescent="0.2">
      <c r="A746" s="69">
        <f t="shared" si="43"/>
        <v>41</v>
      </c>
      <c r="B746" s="66">
        <f t="shared" si="44"/>
        <v>41093</v>
      </c>
      <c r="C746" s="67">
        <f>Y!AB866</f>
        <v>85198.000000000407</v>
      </c>
      <c r="D746" s="65">
        <f>Y!Y866</f>
        <v>24189.243476619944</v>
      </c>
      <c r="E746" s="65">
        <f>Y!Y866+Y!Z866</f>
        <v>26703.73883419417</v>
      </c>
      <c r="F746" s="68">
        <f>Y!AA866</f>
        <v>58494.261165806231</v>
      </c>
      <c r="G746" s="133">
        <f>SUM($F746:F$837)</f>
        <v>3269125.7581418278</v>
      </c>
      <c r="H746" s="133">
        <f>SUM($E$706:E746)</f>
        <v>883536.4969760048</v>
      </c>
      <c r="I746" s="133">
        <f>$F$9-SUM($E$706:E746)</f>
        <v>6353963.5030239951</v>
      </c>
      <c r="J746" s="133">
        <f t="shared" si="42"/>
        <v>41</v>
      </c>
      <c r="K746" s="65">
        <f>Y!AC866</f>
        <v>6622254</v>
      </c>
      <c r="L746" s="115">
        <v>132</v>
      </c>
      <c r="M746" s="65"/>
      <c r="N746" s="48">
        <f>Y!Z866</f>
        <v>2514.4953575742256</v>
      </c>
    </row>
    <row r="747" spans="1:14" x14ac:dyDescent="0.2">
      <c r="A747" s="69">
        <f t="shared" si="43"/>
        <v>42</v>
      </c>
      <c r="B747" s="66">
        <f t="shared" si="44"/>
        <v>41124</v>
      </c>
      <c r="C747" s="67">
        <f>Y!AB867</f>
        <v>85198.000000000466</v>
      </c>
      <c r="D747" s="65">
        <f>Y!Y867</f>
        <v>24511.559269952588</v>
      </c>
      <c r="E747" s="65">
        <f>Y!Y867+Y!Z867</f>
        <v>27059.657247073454</v>
      </c>
      <c r="F747" s="68">
        <f>Y!AA867</f>
        <v>58138.342752927012</v>
      </c>
      <c r="G747" s="133">
        <f>SUM($F747:F$837)</f>
        <v>3210631.4969760212</v>
      </c>
      <c r="H747" s="133">
        <f>SUM($E$706:E747)</f>
        <v>910596.15422307828</v>
      </c>
      <c r="I747" s="133">
        <f>$F$9-SUM($E$706:E747)</f>
        <v>6326903.8457769221</v>
      </c>
      <c r="J747" s="133">
        <f t="shared" si="42"/>
        <v>42</v>
      </c>
      <c r="K747" s="65">
        <f>Y!AC867</f>
        <v>6589143</v>
      </c>
      <c r="L747" s="115">
        <v>132</v>
      </c>
      <c r="M747" s="65"/>
      <c r="N747" s="48">
        <f>Y!Z867</f>
        <v>2548.0979771208658</v>
      </c>
    </row>
    <row r="748" spans="1:14" x14ac:dyDescent="0.2">
      <c r="A748" s="69">
        <f t="shared" si="43"/>
        <v>43</v>
      </c>
      <c r="B748" s="66">
        <f t="shared" si="44"/>
        <v>41155</v>
      </c>
      <c r="C748" s="67">
        <f>Y!AB868</f>
        <v>85197.999999999563</v>
      </c>
      <c r="D748" s="65">
        <f>Y!Y868</f>
        <v>24838.169842934236</v>
      </c>
      <c r="E748" s="65">
        <f>Y!Y868+Y!Z868</f>
        <v>27420.319490357389</v>
      </c>
      <c r="F748" s="68">
        <f>Y!AA868</f>
        <v>57777.680509642174</v>
      </c>
      <c r="G748" s="133">
        <f>SUM($F748:F$837)</f>
        <v>3152493.1542230938</v>
      </c>
      <c r="H748" s="133">
        <f>SUM($E$706:E748)</f>
        <v>938016.4737134357</v>
      </c>
      <c r="I748" s="133">
        <f>$F$9-SUM($E$706:E748)</f>
        <v>6299483.5262865648</v>
      </c>
      <c r="J748" s="133">
        <f t="shared" si="42"/>
        <v>43</v>
      </c>
      <c r="K748" s="65">
        <f>Y!AC868</f>
        <v>6555723</v>
      </c>
      <c r="L748" s="115">
        <v>132</v>
      </c>
      <c r="M748" s="65"/>
      <c r="N748" s="48">
        <f>Y!Z868</f>
        <v>2582.1496474231535</v>
      </c>
    </row>
    <row r="749" spans="1:14" x14ac:dyDescent="0.2">
      <c r="A749" s="69">
        <f t="shared" si="43"/>
        <v>44</v>
      </c>
      <c r="B749" s="66">
        <f t="shared" si="44"/>
        <v>41185</v>
      </c>
      <c r="C749" s="67">
        <f>Y!AB869</f>
        <v>85198.000000000291</v>
      </c>
      <c r="D749" s="65">
        <f>Y!Y869</f>
        <v>25169.132422463037</v>
      </c>
      <c r="E749" s="65">
        <f>Y!Y869+Y!Z869</f>
        <v>27785.788791862622</v>
      </c>
      <c r="F749" s="68">
        <f>Y!AA869</f>
        <v>57412.211208137676</v>
      </c>
      <c r="G749" s="133">
        <f>SUM($F749:F$837)</f>
        <v>3094715.4737134515</v>
      </c>
      <c r="H749" s="133">
        <f>SUM($E$706:E749)</f>
        <v>965802.26250529836</v>
      </c>
      <c r="I749" s="133">
        <f>$F$9-SUM($E$706:E749)</f>
        <v>6271697.7374947015</v>
      </c>
      <c r="J749" s="133">
        <f t="shared" si="42"/>
        <v>44</v>
      </c>
      <c r="K749" s="65">
        <f>Y!AC869</f>
        <v>6521992</v>
      </c>
      <c r="L749" s="115">
        <v>132</v>
      </c>
      <c r="M749" s="65"/>
      <c r="N749" s="48">
        <f>Y!Z869</f>
        <v>2616.6563693995849</v>
      </c>
    </row>
    <row r="750" spans="1:14" x14ac:dyDescent="0.2">
      <c r="A750" s="69">
        <f t="shared" si="43"/>
        <v>45</v>
      </c>
      <c r="B750" s="66">
        <f t="shared" si="44"/>
        <v>41216</v>
      </c>
      <c r="C750" s="67">
        <f>Y!AB870</f>
        <v>85198.000000000437</v>
      </c>
      <c r="D750" s="65">
        <f>Y!Y870</f>
        <v>25504.504997966811</v>
      </c>
      <c r="E750" s="65">
        <f>Y!Y870+Y!Z870</f>
        <v>28156.12922212913</v>
      </c>
      <c r="F750" s="68">
        <f>Y!AA870</f>
        <v>57041.8707778713</v>
      </c>
      <c r="G750" s="133">
        <f>SUM($F750:F$837)</f>
        <v>3037303.2625053138</v>
      </c>
      <c r="H750" s="133">
        <f>SUM($E$706:E750)</f>
        <v>993958.39172742749</v>
      </c>
      <c r="I750" s="133">
        <f>$F$9-SUM($E$706:E750)</f>
        <v>6243541.608272573</v>
      </c>
      <c r="J750" s="133">
        <f t="shared" si="42"/>
        <v>45</v>
      </c>
      <c r="K750" s="65">
        <f>Y!AC870</f>
        <v>6487947</v>
      </c>
      <c r="L750" s="115">
        <v>132</v>
      </c>
      <c r="M750" s="65"/>
      <c r="N750" s="48">
        <f>Y!Z870</f>
        <v>2651.6242241623186</v>
      </c>
    </row>
    <row r="751" spans="1:14" x14ac:dyDescent="0.2">
      <c r="A751" s="69">
        <f t="shared" si="43"/>
        <v>46</v>
      </c>
      <c r="B751" s="66">
        <f t="shared" si="44"/>
        <v>41246</v>
      </c>
      <c r="C751" s="67">
        <f>Y!AB871</f>
        <v>85197.999999999593</v>
      </c>
      <c r="D751" s="65">
        <f>Y!Y871</f>
        <v>25844.346331570297</v>
      </c>
      <c r="E751" s="65">
        <f>Y!Y871+Y!Z871</f>
        <v>28531.405705659134</v>
      </c>
      <c r="F751" s="68">
        <f>Y!AA871</f>
        <v>56666.594294340452</v>
      </c>
      <c r="G751" s="133">
        <f>SUM($F751:F$837)</f>
        <v>2980261.3917274424</v>
      </c>
      <c r="H751" s="133">
        <f>SUM($E$706:E751)</f>
        <v>1022489.7974330867</v>
      </c>
      <c r="I751" s="133">
        <f>$F$9-SUM($E$706:E751)</f>
        <v>6215010.2025669133</v>
      </c>
      <c r="J751" s="133">
        <f t="shared" si="42"/>
        <v>46</v>
      </c>
      <c r="K751" s="65">
        <f>Y!AC871</f>
        <v>6453584</v>
      </c>
      <c r="L751" s="115">
        <v>132</v>
      </c>
      <c r="M751" s="65"/>
      <c r="N751" s="48">
        <f>Y!Z871</f>
        <v>2687.0593740888362</v>
      </c>
    </row>
    <row r="752" spans="1:14" x14ac:dyDescent="0.2">
      <c r="A752" s="69">
        <f t="shared" si="43"/>
        <v>47</v>
      </c>
      <c r="B752" s="66">
        <f t="shared" si="44"/>
        <v>41277</v>
      </c>
      <c r="C752" s="67">
        <f>Y!AB872</f>
        <v>85198</v>
      </c>
      <c r="D752" s="65">
        <f>Y!Y872</f>
        <v>26188.715968391858</v>
      </c>
      <c r="E752" s="65">
        <f>Y!Y872+Y!Z872</f>
        <v>28911.68403229981</v>
      </c>
      <c r="F752" s="68">
        <f>Y!AA872</f>
        <v>56286.315967700182</v>
      </c>
      <c r="G752" s="133">
        <f>SUM($F752:F$837)</f>
        <v>2923594.797433102</v>
      </c>
      <c r="H752" s="133">
        <f>SUM($E$706:E752)</f>
        <v>1051401.4814653865</v>
      </c>
      <c r="I752" s="133">
        <f>$F$9-SUM($E$706:E752)</f>
        <v>6186098.5185346138</v>
      </c>
      <c r="J752" s="133">
        <f t="shared" si="42"/>
        <v>47</v>
      </c>
      <c r="K752" s="65">
        <f>Y!AC872</f>
        <v>6418900</v>
      </c>
      <c r="L752" s="115">
        <v>132</v>
      </c>
      <c r="M752" s="65"/>
      <c r="N752" s="48">
        <f>Y!Z872</f>
        <v>2722.9680639079525</v>
      </c>
    </row>
    <row r="753" spans="1:14" x14ac:dyDescent="0.2">
      <c r="A753" s="69">
        <f t="shared" si="43"/>
        <v>48</v>
      </c>
      <c r="B753" s="66">
        <f t="shared" si="44"/>
        <v>41308</v>
      </c>
      <c r="C753" s="67">
        <f>Y!AB873</f>
        <v>85198.000000000349</v>
      </c>
      <c r="D753" s="65">
        <f>Y!Y873</f>
        <v>26537.674246970564</v>
      </c>
      <c r="E753" s="65">
        <f>Y!Y873+Y!Z873</f>
        <v>29297.030868770868</v>
      </c>
      <c r="F753" s="68">
        <f>Y!AA873</f>
        <v>55900.969131229482</v>
      </c>
      <c r="G753" s="133">
        <f>SUM($F753:F$837)</f>
        <v>2867308.4814654016</v>
      </c>
      <c r="H753" s="133">
        <f>SUM($E$706:E753)</f>
        <v>1080698.5123341572</v>
      </c>
      <c r="I753" s="133">
        <f>$F$9-SUM($E$706:E753)</f>
        <v>6156801.4876658432</v>
      </c>
      <c r="J753" s="133">
        <f t="shared" si="42"/>
        <v>48</v>
      </c>
      <c r="K753" s="65">
        <f>Y!AC873</f>
        <v>6418283</v>
      </c>
      <c r="L753" s="115">
        <v>132</v>
      </c>
      <c r="M753" s="65"/>
      <c r="N753" s="48">
        <f>Y!Z873</f>
        <v>2759.3566218003034</v>
      </c>
    </row>
    <row r="754" spans="1:14" x14ac:dyDescent="0.2">
      <c r="A754" s="69">
        <f t="shared" si="43"/>
        <v>49</v>
      </c>
      <c r="B754" s="66">
        <f t="shared" si="44"/>
        <v>41336</v>
      </c>
      <c r="C754" s="67">
        <f>Y!AB874</f>
        <v>85197.999999999796</v>
      </c>
      <c r="D754" s="65">
        <f>Y!Y874</f>
        <v>26891.282309842296</v>
      </c>
      <c r="E754" s="65">
        <f>Y!Y874+Y!Z874</f>
        <v>29227.940805654245</v>
      </c>
      <c r="F754" s="68">
        <f>Y!AA874</f>
        <v>55970.059194345551</v>
      </c>
      <c r="G754" s="133">
        <f>SUM($F754:F$837)</f>
        <v>2811407.5123341731</v>
      </c>
      <c r="H754" s="133">
        <f>SUM($E$706:E754)</f>
        <v>1109926.4531398115</v>
      </c>
      <c r="I754" s="133">
        <f>$F$9-SUM($E$706:E754)</f>
        <v>6127573.5468601882</v>
      </c>
      <c r="J754" s="133">
        <f t="shared" si="42"/>
        <v>49</v>
      </c>
      <c r="K754" s="65">
        <f>Y!AC874</f>
        <v>6383409</v>
      </c>
      <c r="L754" s="115">
        <v>132</v>
      </c>
      <c r="M754" s="65"/>
      <c r="N754" s="48">
        <f>Y!Z874</f>
        <v>2336.6584958119493</v>
      </c>
    </row>
    <row r="755" spans="1:14" x14ac:dyDescent="0.2">
      <c r="A755" s="69">
        <f t="shared" si="43"/>
        <v>50</v>
      </c>
      <c r="B755" s="66">
        <f t="shared" si="44"/>
        <v>41367</v>
      </c>
      <c r="C755" s="67">
        <f>Y!AB875</f>
        <v>85198.000000000146</v>
      </c>
      <c r="D755" s="65">
        <f>Y!Y875</f>
        <v>27249.602114255074</v>
      </c>
      <c r="E755" s="65">
        <f>Y!Y875+Y!Z875</f>
        <v>29617.486695336454</v>
      </c>
      <c r="F755" s="68">
        <f>Y!AA875</f>
        <v>55580.513304663698</v>
      </c>
      <c r="G755" s="133">
        <f>SUM($F755:F$837)</f>
        <v>2755437.4531398276</v>
      </c>
      <c r="H755" s="133">
        <f>SUM($E$706:E755)</f>
        <v>1139543.9398351479</v>
      </c>
      <c r="I755" s="133">
        <f>$F$9-SUM($E$706:E755)</f>
        <v>6097956.0601648521</v>
      </c>
      <c r="J755" s="133">
        <f t="shared" si="42"/>
        <v>50</v>
      </c>
      <c r="K755" s="65">
        <f>Y!AC875</f>
        <v>6348211</v>
      </c>
      <c r="L755" s="115">
        <v>132</v>
      </c>
      <c r="M755" s="65"/>
      <c r="N755" s="48">
        <f>Y!Z875</f>
        <v>2367.88458108138</v>
      </c>
    </row>
    <row r="756" spans="1:14" x14ac:dyDescent="0.2">
      <c r="A756" s="69">
        <f t="shared" si="43"/>
        <v>51</v>
      </c>
      <c r="B756" s="66">
        <f t="shared" si="44"/>
        <v>41397</v>
      </c>
      <c r="C756" s="67">
        <f>Y!AB876</f>
        <v>85198</v>
      </c>
      <c r="D756" s="65">
        <f>Y!Y876</f>
        <v>27612.696443018969</v>
      </c>
      <c r="E756" s="65">
        <f>Y!Y876+Y!Z876</f>
        <v>30012.224401157597</v>
      </c>
      <c r="F756" s="68">
        <f>Y!AA876</f>
        <v>55185.775598842403</v>
      </c>
      <c r="G756" s="133">
        <f>SUM($F756:F$837)</f>
        <v>2699856.9398351638</v>
      </c>
      <c r="H756" s="133">
        <f>SUM($E$706:E756)</f>
        <v>1169556.1642363055</v>
      </c>
      <c r="I756" s="133">
        <f>$F$9-SUM($E$706:E756)</f>
        <v>6067943.8357636947</v>
      </c>
      <c r="J756" s="133">
        <f t="shared" si="42"/>
        <v>51</v>
      </c>
      <c r="K756" s="65">
        <f>Y!AC876</f>
        <v>6312686</v>
      </c>
      <c r="L756" s="115">
        <v>132</v>
      </c>
      <c r="M756" s="65"/>
      <c r="N756" s="48">
        <f>Y!Z876</f>
        <v>2399.5279581386276</v>
      </c>
    </row>
    <row r="757" spans="1:14" x14ac:dyDescent="0.2">
      <c r="A757" s="69">
        <f t="shared" si="43"/>
        <v>52</v>
      </c>
      <c r="B757" s="66">
        <f t="shared" si="44"/>
        <v>41428</v>
      </c>
      <c r="C757" s="67">
        <f>Y!AB877</f>
        <v>85198.000000000233</v>
      </c>
      <c r="D757" s="65">
        <f>Y!Y877</f>
        <v>27980.628915512003</v>
      </c>
      <c r="E757" s="65">
        <f>Y!Y877+Y!Z877</f>
        <v>30412.22311900121</v>
      </c>
      <c r="F757" s="68">
        <f>Y!AA877</f>
        <v>54785.77688099903</v>
      </c>
      <c r="G757" s="133">
        <f>SUM($F757:F$837)</f>
        <v>2644671.1642363216</v>
      </c>
      <c r="H757" s="133">
        <f>SUM($E$706:E757)</f>
        <v>1199968.3873553067</v>
      </c>
      <c r="I757" s="133">
        <f>$F$9-SUM($E$706:E757)</f>
        <v>6037531.6126446929</v>
      </c>
      <c r="J757" s="133">
        <f t="shared" si="42"/>
        <v>52</v>
      </c>
      <c r="K757" s="65">
        <f>Y!AC877</f>
        <v>6276832</v>
      </c>
      <c r="L757" s="115">
        <v>132</v>
      </c>
      <c r="M757" s="65"/>
      <c r="N757" s="48">
        <f>Y!Z877</f>
        <v>2431.5942034892068</v>
      </c>
    </row>
    <row r="758" spans="1:14" x14ac:dyDescent="0.2">
      <c r="A758" s="69">
        <f t="shared" si="43"/>
        <v>53</v>
      </c>
      <c r="B758" s="66">
        <f t="shared" si="44"/>
        <v>41458</v>
      </c>
      <c r="C758" s="67">
        <f>Y!AB878</f>
        <v>85198.000000000146</v>
      </c>
      <c r="D758" s="65">
        <f>Y!Y878</f>
        <v>28353.463998823427</v>
      </c>
      <c r="E758" s="65">
        <f>Y!Y878+Y!Z878</f>
        <v>30817.552966984003</v>
      </c>
      <c r="F758" s="68">
        <f>Y!AA878</f>
        <v>54380.447033016142</v>
      </c>
      <c r="G758" s="133">
        <f>SUM($F758:F$837)</f>
        <v>2589885.3873553225</v>
      </c>
      <c r="H758" s="133">
        <f>SUM($E$706:E758)</f>
        <v>1230785.9403222906</v>
      </c>
      <c r="I758" s="133">
        <f>$F$9-SUM($E$706:E758)</f>
        <v>6006714.0596777089</v>
      </c>
      <c r="J758" s="133">
        <f t="shared" si="42"/>
        <v>53</v>
      </c>
      <c r="K758" s="65">
        <f>Y!AC878</f>
        <v>6240646</v>
      </c>
      <c r="L758" s="115">
        <v>132</v>
      </c>
      <c r="M758" s="65"/>
      <c r="N758" s="48">
        <f>Y!Z878</f>
        <v>2464.0889681605768</v>
      </c>
    </row>
    <row r="759" spans="1:14" x14ac:dyDescent="0.2">
      <c r="A759" s="69">
        <f t="shared" si="43"/>
        <v>54</v>
      </c>
      <c r="B759" s="66">
        <f t="shared" si="44"/>
        <v>41489</v>
      </c>
      <c r="C759" s="67">
        <f>Y!AB879</f>
        <v>85197.999999999913</v>
      </c>
      <c r="D759" s="65">
        <f>Y!Y879</f>
        <v>28731.267019051593</v>
      </c>
      <c r="E759" s="65">
        <f>Y!Y879+Y!Z879</f>
        <v>31228.284997749724</v>
      </c>
      <c r="F759" s="68">
        <f>Y!AA879</f>
        <v>53969.715002250188</v>
      </c>
      <c r="G759" s="133">
        <f>SUM($F759:F$837)</f>
        <v>2535504.9403223055</v>
      </c>
      <c r="H759" s="133">
        <f>SUM($E$706:E759)</f>
        <v>1262014.2253200402</v>
      </c>
      <c r="I759" s="133">
        <f>$F$9-SUM($E$706:E759)</f>
        <v>5975485.7746799598</v>
      </c>
      <c r="J759" s="133">
        <f t="shared" si="42"/>
        <v>54</v>
      </c>
      <c r="K759" s="65">
        <f>Y!AC879</f>
        <v>6204123</v>
      </c>
      <c r="L759" s="115">
        <v>132</v>
      </c>
      <c r="M759" s="65"/>
      <c r="N759" s="48">
        <f>Y!Z879</f>
        <v>2497.0179786981316</v>
      </c>
    </row>
    <row r="760" spans="1:14" x14ac:dyDescent="0.2">
      <c r="A760" s="69">
        <f t="shared" si="43"/>
        <v>55</v>
      </c>
      <c r="B760" s="66">
        <f t="shared" si="44"/>
        <v>41520</v>
      </c>
      <c r="C760" s="67">
        <f>Y!AB880</f>
        <v>85197.999999999825</v>
      </c>
      <c r="D760" s="65">
        <f>Y!Y880</f>
        <v>29114.104172749445</v>
      </c>
      <c r="E760" s="65">
        <f>Y!Y880+Y!Z880</f>
        <v>31644.49121092369</v>
      </c>
      <c r="F760" s="68">
        <f>Y!AA880</f>
        <v>53553.508789076135</v>
      </c>
      <c r="G760" s="133">
        <f>SUM($F760:F$837)</f>
        <v>2481535.2253200551</v>
      </c>
      <c r="H760" s="133">
        <f>SUM($E$706:E760)</f>
        <v>1293658.716530964</v>
      </c>
      <c r="I760" s="133">
        <f>$F$9-SUM($E$706:E760)</f>
        <v>5943841.2834690362</v>
      </c>
      <c r="J760" s="133">
        <f t="shared" si="42"/>
        <v>55</v>
      </c>
      <c r="K760" s="65">
        <f>Y!AC880</f>
        <v>6167261</v>
      </c>
      <c r="L760" s="115">
        <v>132</v>
      </c>
      <c r="M760" s="65"/>
      <c r="N760" s="48">
        <f>Y!Z880</f>
        <v>2530.3870381742454</v>
      </c>
    </row>
    <row r="761" spans="1:14" x14ac:dyDescent="0.2">
      <c r="A761" s="69">
        <f t="shared" si="43"/>
        <v>56</v>
      </c>
      <c r="B761" s="66">
        <f t="shared" si="44"/>
        <v>41550</v>
      </c>
      <c r="C761" s="67">
        <f>Y!AB881</f>
        <v>85198.000000000058</v>
      </c>
      <c r="D761" s="65">
        <f>Y!Y881</f>
        <v>29502.042538522743</v>
      </c>
      <c r="E761" s="65">
        <f>Y!Y881+Y!Z881</f>
        <v>32066.24456573381</v>
      </c>
      <c r="F761" s="68">
        <f>Y!AA881</f>
        <v>53131.755434266241</v>
      </c>
      <c r="G761" s="133">
        <f>SUM($F761:F$837)</f>
        <v>2427981.7165309791</v>
      </c>
      <c r="H761" s="133">
        <f>SUM($E$706:E761)</f>
        <v>1325724.9610966977</v>
      </c>
      <c r="I761" s="133">
        <f>$F$9-SUM($E$706:E761)</f>
        <v>5911775.0389033025</v>
      </c>
      <c r="J761" s="133">
        <f t="shared" si="42"/>
        <v>56</v>
      </c>
      <c r="K761" s="65">
        <f>Y!AC881</f>
        <v>6130057</v>
      </c>
      <c r="L761" s="115">
        <v>132</v>
      </c>
      <c r="M761" s="65"/>
      <c r="N761" s="48">
        <f>Y!Z881</f>
        <v>2564.2020272110676</v>
      </c>
    </row>
    <row r="762" spans="1:14" x14ac:dyDescent="0.2">
      <c r="A762" s="69">
        <f t="shared" si="43"/>
        <v>57</v>
      </c>
      <c r="B762" s="66">
        <f t="shared" si="44"/>
        <v>41581</v>
      </c>
      <c r="C762" s="67">
        <f>Y!AB882</f>
        <v>85197.999999999796</v>
      </c>
      <c r="D762" s="65">
        <f>Y!Y882</f>
        <v>29895.150088782422</v>
      </c>
      <c r="E762" s="65">
        <f>Y!Y882+Y!Z882</f>
        <v>32493.618993799231</v>
      </c>
      <c r="F762" s="68">
        <f>Y!AA882</f>
        <v>52704.381006200558</v>
      </c>
      <c r="G762" s="133">
        <f>SUM($F762:F$837)</f>
        <v>2374849.9610967133</v>
      </c>
      <c r="H762" s="133">
        <f>SUM($E$706:E762)</f>
        <v>1358218.5800904969</v>
      </c>
      <c r="I762" s="133">
        <f>$F$9-SUM($E$706:E762)</f>
        <v>5879281.4199095033</v>
      </c>
      <c r="J762" s="133">
        <f t="shared" ref="J762:J825" si="45">A762</f>
        <v>57</v>
      </c>
      <c r="K762" s="65">
        <f>Y!AC882</f>
        <v>6092507</v>
      </c>
      <c r="L762" s="115">
        <v>132</v>
      </c>
      <c r="M762" s="65"/>
      <c r="N762" s="48">
        <f>Y!Z882</f>
        <v>2598.468905016809</v>
      </c>
    </row>
    <row r="763" spans="1:14" x14ac:dyDescent="0.2">
      <c r="A763" s="69">
        <f t="shared" si="43"/>
        <v>58</v>
      </c>
      <c r="B763" s="66">
        <f t="shared" si="44"/>
        <v>41611</v>
      </c>
      <c r="C763" s="67">
        <f>Y!AB883</f>
        <v>85198.000000000087</v>
      </c>
      <c r="D763" s="65">
        <f>Y!Y883</f>
        <v>30293.495701657142</v>
      </c>
      <c r="E763" s="65">
        <f>Y!Y883+Y!Z883</f>
        <v>32926.689412093074</v>
      </c>
      <c r="F763" s="68">
        <f>Y!AA883</f>
        <v>52271.310587907021</v>
      </c>
      <c r="G763" s="133">
        <f>SUM($F763:F$837)</f>
        <v>2322145.580090513</v>
      </c>
      <c r="H763" s="133">
        <f>SUM($E$706:E763)</f>
        <v>1391145.2695025899</v>
      </c>
      <c r="I763" s="133">
        <f>$F$9-SUM($E$706:E763)</f>
        <v>5846354.7304974105</v>
      </c>
      <c r="J763" s="133">
        <f t="shared" si="45"/>
        <v>58</v>
      </c>
      <c r="K763" s="65">
        <f>Y!AC883</f>
        <v>6054609</v>
      </c>
      <c r="L763" s="115">
        <v>132</v>
      </c>
      <c r="M763" s="65"/>
      <c r="N763" s="48">
        <f>Y!Z883</f>
        <v>2633.1937104359313</v>
      </c>
    </row>
    <row r="764" spans="1:14" x14ac:dyDescent="0.2">
      <c r="A764" s="69">
        <f t="shared" si="43"/>
        <v>59</v>
      </c>
      <c r="B764" s="66">
        <f t="shared" si="44"/>
        <v>41642</v>
      </c>
      <c r="C764" s="67">
        <f>Y!AB884</f>
        <v>85197.999999999796</v>
      </c>
      <c r="D764" s="65">
        <f>Y!Y884</f>
        <v>30697.149173057638</v>
      </c>
      <c r="E764" s="65">
        <f>Y!Y884+Y!Z884</f>
        <v>33365.531736071025</v>
      </c>
      <c r="F764" s="68">
        <f>Y!AA884</f>
        <v>51832.468263928778</v>
      </c>
      <c r="G764" s="133">
        <f>SUM($F764:F$837)</f>
        <v>2269874.2695026058</v>
      </c>
      <c r="H764" s="133">
        <f>SUM($E$706:E764)</f>
        <v>1424510.8012386609</v>
      </c>
      <c r="I764" s="133">
        <f>$F$9-SUM($E$706:E764)</f>
        <v>5812989.1987613393</v>
      </c>
      <c r="J764" s="133">
        <f t="shared" si="45"/>
        <v>59</v>
      </c>
      <c r="K764" s="65">
        <f>Y!AC884</f>
        <v>6016358</v>
      </c>
      <c r="L764" s="115">
        <v>132</v>
      </c>
      <c r="M764" s="65"/>
      <c r="N764" s="48">
        <f>Y!Z884</f>
        <v>2668.382563013387</v>
      </c>
    </row>
    <row r="765" spans="1:14" x14ac:dyDescent="0.2">
      <c r="A765" s="69">
        <f t="shared" si="43"/>
        <v>60</v>
      </c>
      <c r="B765" s="66">
        <f t="shared" si="44"/>
        <v>41673</v>
      </c>
      <c r="C765" s="67">
        <f>Y!AB885</f>
        <v>85198.000000000073</v>
      </c>
      <c r="D765" s="65">
        <f>Y!Y885</f>
        <v>31106.181228910573</v>
      </c>
      <c r="E765" s="65">
        <f>Y!Y885+Y!Z885</f>
        <v>33810.222892983627</v>
      </c>
      <c r="F765" s="68">
        <f>Y!AA885</f>
        <v>51387.777107016445</v>
      </c>
      <c r="G765" s="133">
        <f>SUM($F765:F$837)</f>
        <v>2218041.8012386775</v>
      </c>
      <c r="H765" s="133">
        <f>SUM($E$706:E765)</f>
        <v>1458321.0241316445</v>
      </c>
      <c r="I765" s="133">
        <f>$F$9-SUM($E$706:E765)</f>
        <v>5779178.9758683555</v>
      </c>
      <c r="J765" s="133">
        <f t="shared" si="45"/>
        <v>60</v>
      </c>
      <c r="K765" s="65">
        <f>Y!AC885</f>
        <v>6008703</v>
      </c>
      <c r="L765" s="115">
        <v>132</v>
      </c>
      <c r="M765" s="65"/>
      <c r="N765" s="48">
        <f>Y!Z885</f>
        <v>2704.0416640730546</v>
      </c>
    </row>
    <row r="766" spans="1:14" x14ac:dyDescent="0.2">
      <c r="A766" s="69">
        <f t="shared" si="43"/>
        <v>61</v>
      </c>
      <c r="B766" s="66">
        <f t="shared" si="44"/>
        <v>41701</v>
      </c>
      <c r="C766" s="67">
        <f>Y!AB886</f>
        <v>85198.000000000204</v>
      </c>
      <c r="D766" s="65">
        <f>Y!Y886</f>
        <v>31520.663537546527</v>
      </c>
      <c r="E766" s="65">
        <f>Y!Y886+Y!Z886</f>
        <v>33847.238530689632</v>
      </c>
      <c r="F766" s="68">
        <f>Y!AA886</f>
        <v>51350.761469310579</v>
      </c>
      <c r="G766" s="133">
        <f>SUM($F766:F$837)</f>
        <v>2166654.0241316613</v>
      </c>
      <c r="H766" s="133">
        <f>SUM($E$706:E766)</f>
        <v>1492168.2626623341</v>
      </c>
      <c r="I766" s="133">
        <f>$F$9-SUM($E$706:E766)</f>
        <v>5745331.7373376656</v>
      </c>
      <c r="J766" s="133">
        <f t="shared" si="45"/>
        <v>61</v>
      </c>
      <c r="K766" s="65">
        <f>Y!AC886</f>
        <v>5970152</v>
      </c>
      <c r="L766" s="115">
        <v>132</v>
      </c>
      <c r="M766" s="65"/>
      <c r="N766" s="48">
        <f>Y!Z886</f>
        <v>2326.5749931431055</v>
      </c>
    </row>
    <row r="767" spans="1:14" x14ac:dyDescent="0.2">
      <c r="A767" s="69">
        <f t="shared" si="43"/>
        <v>62</v>
      </c>
      <c r="B767" s="66">
        <f t="shared" si="44"/>
        <v>41732</v>
      </c>
      <c r="C767" s="67">
        <f>Y!AB887</f>
        <v>85198.000000000175</v>
      </c>
      <c r="D767" s="65">
        <f>Y!Y887</f>
        <v>31940.668722259812</v>
      </c>
      <c r="E767" s="65">
        <f>Y!Y887+Y!Z887</f>
        <v>34298.335049139452</v>
      </c>
      <c r="F767" s="68">
        <f>Y!AA887</f>
        <v>50899.664950860722</v>
      </c>
      <c r="G767" s="133">
        <f>SUM($F767:F$837)</f>
        <v>2115303.2626623507</v>
      </c>
      <c r="H767" s="133">
        <f>SUM($E$706:E767)</f>
        <v>1526466.5977114737</v>
      </c>
      <c r="I767" s="133">
        <f>$F$9-SUM($E$706:E767)</f>
        <v>5711033.4022885263</v>
      </c>
      <c r="J767" s="133">
        <f t="shared" si="45"/>
        <v>62</v>
      </c>
      <c r="K767" s="65">
        <f>Y!AC887</f>
        <v>5931244</v>
      </c>
      <c r="L767" s="115">
        <v>132</v>
      </c>
      <c r="M767" s="65"/>
      <c r="N767" s="48">
        <f>Y!Z887</f>
        <v>2357.6663268796401</v>
      </c>
    </row>
    <row r="768" spans="1:14" x14ac:dyDescent="0.2">
      <c r="A768" s="69">
        <f t="shared" si="43"/>
        <v>63</v>
      </c>
      <c r="B768" s="66">
        <f t="shared" si="44"/>
        <v>41762</v>
      </c>
      <c r="C768" s="67">
        <f>Y!AB888</f>
        <v>85198.000000000058</v>
      </c>
      <c r="D768" s="65">
        <f>Y!Y888</f>
        <v>32366.270374032669</v>
      </c>
      <c r="E768" s="65">
        <f>Y!Y888+Y!Z888</f>
        <v>34755.443525675946</v>
      </c>
      <c r="F768" s="68">
        <f>Y!AA888</f>
        <v>50442.556474324105</v>
      </c>
      <c r="G768" s="133">
        <f>SUM($F768:F$837)</f>
        <v>2064403.5977114902</v>
      </c>
      <c r="H768" s="133">
        <f>SUM($E$706:E768)</f>
        <v>1561222.0412371496</v>
      </c>
      <c r="I768" s="133">
        <f>$F$9-SUM($E$706:E768)</f>
        <v>5676277.9587628506</v>
      </c>
      <c r="J768" s="133">
        <f t="shared" si="45"/>
        <v>63</v>
      </c>
      <c r="K768" s="65">
        <f>Y!AC888</f>
        <v>5891977</v>
      </c>
      <c r="L768" s="115">
        <v>132</v>
      </c>
      <c r="M768" s="65"/>
      <c r="N768" s="48">
        <f>Y!Z888</f>
        <v>2389.1731516432774</v>
      </c>
    </row>
    <row r="769" spans="1:14" x14ac:dyDescent="0.2">
      <c r="A769" s="69">
        <f t="shared" si="43"/>
        <v>64</v>
      </c>
      <c r="B769" s="66">
        <f t="shared" si="44"/>
        <v>41793</v>
      </c>
      <c r="C769" s="67">
        <f>Y!AB889</f>
        <v>85198.000000000102</v>
      </c>
      <c r="D769" s="65">
        <f>Y!Y889</f>
        <v>32797.543064429425</v>
      </c>
      <c r="E769" s="65">
        <f>Y!Y889+Y!Z889</f>
        <v>35218.644084304353</v>
      </c>
      <c r="F769" s="68">
        <f>Y!AA889</f>
        <v>49979.355915695749</v>
      </c>
      <c r="G769" s="133">
        <f>SUM($F769:F$837)</f>
        <v>2013961.0412371659</v>
      </c>
      <c r="H769" s="133">
        <f>SUM($E$706:E769)</f>
        <v>1596440.685321454</v>
      </c>
      <c r="I769" s="133">
        <f>$F$9-SUM($E$706:E769)</f>
        <v>5641059.314678546</v>
      </c>
      <c r="J769" s="133">
        <f t="shared" si="45"/>
        <v>64</v>
      </c>
      <c r="K769" s="65">
        <f>Y!AC889</f>
        <v>5852347</v>
      </c>
      <c r="L769" s="115">
        <v>132</v>
      </c>
      <c r="M769" s="65"/>
      <c r="N769" s="48">
        <f>Y!Z889</f>
        <v>2421.1010198749282</v>
      </c>
    </row>
    <row r="770" spans="1:14" x14ac:dyDescent="0.2">
      <c r="A770" s="69">
        <f t="shared" si="43"/>
        <v>65</v>
      </c>
      <c r="B770" s="66">
        <f t="shared" si="44"/>
        <v>41823</v>
      </c>
      <c r="C770" s="67">
        <f>Y!AB890</f>
        <v>85198.000000000175</v>
      </c>
      <c r="D770" s="65">
        <f>Y!Y890</f>
        <v>33234.56235866202</v>
      </c>
      <c r="E770" s="65">
        <f>Y!Y890+Y!Z890</f>
        <v>35688.017916877914</v>
      </c>
      <c r="F770" s="68">
        <f>Y!AA890</f>
        <v>49509.982083122261</v>
      </c>
      <c r="G770" s="133">
        <f>SUM($F770:F$837)</f>
        <v>1963981.6853214705</v>
      </c>
      <c r="H770" s="133">
        <f>SUM($E$706:E770)</f>
        <v>1632128.7032383319</v>
      </c>
      <c r="I770" s="133">
        <f>$F$9-SUM($E$706:E770)</f>
        <v>5605371.2967616683</v>
      </c>
      <c r="J770" s="133">
        <f t="shared" si="45"/>
        <v>65</v>
      </c>
      <c r="K770" s="65">
        <f>Y!AC890</f>
        <v>5812349</v>
      </c>
      <c r="L770" s="115">
        <v>132</v>
      </c>
      <c r="M770" s="65"/>
      <c r="N770" s="48">
        <f>Y!Z890</f>
        <v>2453.4555582158937</v>
      </c>
    </row>
    <row r="771" spans="1:14" x14ac:dyDescent="0.2">
      <c r="A771" s="69">
        <f t="shared" si="43"/>
        <v>66</v>
      </c>
      <c r="B771" s="66">
        <f t="shared" si="44"/>
        <v>41854</v>
      </c>
      <c r="C771" s="67">
        <f>Y!AB891</f>
        <v>85197.999999999825</v>
      </c>
      <c r="D771" s="65">
        <f>Y!Y891</f>
        <v>33677.404828830156</v>
      </c>
      <c r="E771" s="65">
        <f>Y!Y891+Y!Z891</f>
        <v>36163.647297329648</v>
      </c>
      <c r="F771" s="68">
        <f>Y!AA891</f>
        <v>49034.352702670178</v>
      </c>
      <c r="G771" s="133">
        <f>SUM($F771:F$837)</f>
        <v>1914471.7032383482</v>
      </c>
      <c r="H771" s="133">
        <f>SUM($E$706:E771)</f>
        <v>1668292.3505356617</v>
      </c>
      <c r="I771" s="133">
        <f>$F$9-SUM($E$706:E771)</f>
        <v>5569207.6494643381</v>
      </c>
      <c r="J771" s="133">
        <f t="shared" si="45"/>
        <v>66</v>
      </c>
      <c r="K771" s="65">
        <f>Y!AC891</f>
        <v>5771982</v>
      </c>
      <c r="L771" s="115">
        <v>132</v>
      </c>
      <c r="M771" s="65"/>
      <c r="N771" s="48">
        <f>Y!Z891</f>
        <v>2486.2424684994912</v>
      </c>
    </row>
    <row r="772" spans="1:14" x14ac:dyDescent="0.2">
      <c r="A772" s="69">
        <f t="shared" ref="A772:A837" si="46">A771+1</f>
        <v>67</v>
      </c>
      <c r="B772" s="66">
        <f t="shared" ref="B772:B837" si="47">DATE(YEAR(B771),MONTH(B771)+1,DAY(B771))</f>
        <v>41885</v>
      </c>
      <c r="C772" s="67">
        <f>Y!AB892</f>
        <v>85198.000000000233</v>
      </c>
      <c r="D772" s="65">
        <f>Y!Y892</f>
        <v>34126.148067339789</v>
      </c>
      <c r="E772" s="65">
        <f>Y!Y892+Y!Z892</f>
        <v>36645.615596095624</v>
      </c>
      <c r="F772" s="68">
        <f>Y!AA892</f>
        <v>48552.384403904609</v>
      </c>
      <c r="G772" s="133">
        <f>SUM($F772:F$837)</f>
        <v>1865437.350535678</v>
      </c>
      <c r="H772" s="133">
        <f>SUM($E$706:E772)</f>
        <v>1704937.9661317572</v>
      </c>
      <c r="I772" s="133">
        <f>$F$9-SUM($E$706:E772)</f>
        <v>5532562.033868243</v>
      </c>
      <c r="J772" s="133">
        <f t="shared" si="45"/>
        <v>67</v>
      </c>
      <c r="K772" s="65">
        <f>Y!AC892</f>
        <v>5731241</v>
      </c>
      <c r="L772" s="115">
        <v>132</v>
      </c>
      <c r="M772" s="65"/>
      <c r="N772" s="48">
        <f>Y!Z892</f>
        <v>2519.4675287558348</v>
      </c>
    </row>
    <row r="773" spans="1:14" x14ac:dyDescent="0.2">
      <c r="A773" s="69">
        <f t="shared" si="46"/>
        <v>68</v>
      </c>
      <c r="B773" s="66">
        <f t="shared" si="47"/>
        <v>41915</v>
      </c>
      <c r="C773" s="67">
        <f>Y!AB893</f>
        <v>85198.000000000087</v>
      </c>
      <c r="D773" s="65">
        <f>Y!Y893</f>
        <v>34580.870700494386</v>
      </c>
      <c r="E773" s="65">
        <f>Y!Y893+Y!Z893</f>
        <v>37134.007294724484</v>
      </c>
      <c r="F773" s="68">
        <f>Y!AA893</f>
        <v>48063.99270527561</v>
      </c>
      <c r="G773" s="133">
        <f>SUM($F773:F$837)</f>
        <v>1816884.9661317733</v>
      </c>
      <c r="H773" s="133">
        <f>SUM($E$706:E773)</f>
        <v>1742071.9734264817</v>
      </c>
      <c r="I773" s="133">
        <f>$F$9-SUM($E$706:E773)</f>
        <v>5495428.0265735183</v>
      </c>
      <c r="J773" s="133">
        <f t="shared" si="45"/>
        <v>68</v>
      </c>
      <c r="K773" s="65">
        <f>Y!AC893</f>
        <v>5690123</v>
      </c>
      <c r="L773" s="115">
        <v>132</v>
      </c>
      <c r="M773" s="65"/>
      <c r="N773" s="48">
        <f>Y!Z893</f>
        <v>2553.1365942300981</v>
      </c>
    </row>
    <row r="774" spans="1:14" x14ac:dyDescent="0.2">
      <c r="A774" s="69">
        <f t="shared" si="46"/>
        <v>69</v>
      </c>
      <c r="B774" s="66">
        <f t="shared" si="47"/>
        <v>41946</v>
      </c>
      <c r="C774" s="67">
        <f>Y!AB894</f>
        <v>85198.000000000029</v>
      </c>
      <c r="D774" s="65">
        <f>Y!Y894</f>
        <v>35041.652402275708</v>
      </c>
      <c r="E774" s="65">
        <f>Y!Y894+Y!Z894</f>
        <v>37628.90800069012</v>
      </c>
      <c r="F774" s="68">
        <f>Y!AA894</f>
        <v>47569.091999309916</v>
      </c>
      <c r="G774" s="133">
        <f>SUM($F774:F$837)</f>
        <v>1768820.9734264975</v>
      </c>
      <c r="H774" s="133">
        <f>SUM($E$706:E774)</f>
        <v>1779700.8814271719</v>
      </c>
      <c r="I774" s="133">
        <f>$F$9-SUM($E$706:E774)</f>
        <v>5457799.1185728284</v>
      </c>
      <c r="J774" s="133">
        <f t="shared" si="45"/>
        <v>69</v>
      </c>
      <c r="K774" s="65">
        <f>Y!AC894</f>
        <v>5648625</v>
      </c>
      <c r="L774" s="115">
        <v>132</v>
      </c>
      <c r="M774" s="65"/>
      <c r="N774" s="48">
        <f>Y!Z894</f>
        <v>2587.2555984144128</v>
      </c>
    </row>
    <row r="775" spans="1:14" x14ac:dyDescent="0.2">
      <c r="A775" s="69">
        <f t="shared" si="46"/>
        <v>70</v>
      </c>
      <c r="B775" s="66">
        <f t="shared" si="47"/>
        <v>41976</v>
      </c>
      <c r="C775" s="67">
        <f>Y!AB895</f>
        <v>85197.999999999767</v>
      </c>
      <c r="D775" s="65">
        <f>Y!Y895</f>
        <v>35508.57390830107</v>
      </c>
      <c r="E775" s="65">
        <f>Y!Y895+Y!Z895</f>
        <v>38130.404462394581</v>
      </c>
      <c r="F775" s="68">
        <f>Y!AA895</f>
        <v>47067.595537605193</v>
      </c>
      <c r="G775" s="133">
        <f>SUM($F775:F$837)</f>
        <v>1721251.8814271875</v>
      </c>
      <c r="H775" s="133">
        <f>SUM($E$706:E775)</f>
        <v>1817831.2858895664</v>
      </c>
      <c r="I775" s="133">
        <f>$F$9-SUM($E$706:E775)</f>
        <v>5419668.7141104341</v>
      </c>
      <c r="J775" s="133">
        <f t="shared" si="45"/>
        <v>70</v>
      </c>
      <c r="K775" s="65">
        <f>Y!AC895</f>
        <v>5606742</v>
      </c>
      <c r="L775" s="115">
        <v>132</v>
      </c>
      <c r="M775" s="65"/>
      <c r="N775" s="48">
        <f>Y!Z895</f>
        <v>2621.8305540935107</v>
      </c>
    </row>
    <row r="776" spans="1:14" x14ac:dyDescent="0.2">
      <c r="A776" s="69">
        <f t="shared" si="46"/>
        <v>71</v>
      </c>
      <c r="B776" s="66">
        <f t="shared" si="47"/>
        <v>42007</v>
      </c>
      <c r="C776" s="67">
        <f>Y!AB896</f>
        <v>85197.999999999825</v>
      </c>
      <c r="D776" s="65">
        <f>Y!Y896</f>
        <v>35981.717029971071</v>
      </c>
      <c r="E776" s="65">
        <f>Y!Y896+Y!Z896</f>
        <v>38638.584584375429</v>
      </c>
      <c r="F776" s="68">
        <f>Y!AA896</f>
        <v>46559.415415624397</v>
      </c>
      <c r="G776" s="133">
        <f>SUM($F776:F$837)</f>
        <v>1674184.2858895825</v>
      </c>
      <c r="H776" s="133">
        <f>SUM($E$706:E776)</f>
        <v>1856469.8704739418</v>
      </c>
      <c r="I776" s="133">
        <f>$F$9-SUM($E$706:E776)</f>
        <v>5381030.1295260582</v>
      </c>
      <c r="J776" s="133">
        <f t="shared" si="45"/>
        <v>71</v>
      </c>
      <c r="K776" s="65">
        <f>Y!AC896</f>
        <v>5564471</v>
      </c>
      <c r="L776" s="115">
        <v>132</v>
      </c>
      <c r="M776" s="65"/>
      <c r="N776" s="48">
        <f>Y!Z896</f>
        <v>2656.8675544043581</v>
      </c>
    </row>
    <row r="777" spans="1:14" x14ac:dyDescent="0.2">
      <c r="A777" s="69">
        <f t="shared" si="46"/>
        <v>72</v>
      </c>
      <c r="B777" s="66">
        <f t="shared" si="47"/>
        <v>42038</v>
      </c>
      <c r="C777" s="67">
        <f>Y!AB897</f>
        <v>85198</v>
      </c>
      <c r="D777" s="65">
        <f>Y!Y897</f>
        <v>36461.164668802638</v>
      </c>
      <c r="E777" s="65">
        <f>Y!Y897+Y!Z897</f>
        <v>39153.537442712593</v>
      </c>
      <c r="F777" s="68">
        <f>Y!AA897</f>
        <v>46044.462557287407</v>
      </c>
      <c r="G777" s="133">
        <f>SUM($F777:F$837)</f>
        <v>1627624.8704739579</v>
      </c>
      <c r="H777" s="133">
        <f>SUM($E$706:E777)</f>
        <v>1895623.4079166544</v>
      </c>
      <c r="I777" s="133">
        <f>$F$9-SUM($E$706:E777)</f>
        <v>5341876.5920833461</v>
      </c>
      <c r="J777" s="133">
        <f t="shared" si="45"/>
        <v>72</v>
      </c>
      <c r="K777" s="65">
        <f>Y!AC897</f>
        <v>5549669</v>
      </c>
      <c r="L777" s="115">
        <v>132</v>
      </c>
      <c r="M777" s="65"/>
      <c r="N777" s="48">
        <f>Y!Z897</f>
        <v>2692.3727739099559</v>
      </c>
    </row>
    <row r="778" spans="1:14" x14ac:dyDescent="0.2">
      <c r="A778" s="69">
        <f t="shared" si="46"/>
        <v>73</v>
      </c>
      <c r="B778" s="66">
        <f t="shared" si="47"/>
        <v>42066</v>
      </c>
      <c r="C778" s="67">
        <f>Y!AB898</f>
        <v>85198.000000000131</v>
      </c>
      <c r="D778" s="65">
        <f>Y!Y898</f>
        <v>36947.000830955338</v>
      </c>
      <c r="E778" s="65">
        <f>Y!Y898+Y!Z898</f>
        <v>39303.044408622183</v>
      </c>
      <c r="F778" s="68">
        <f>Y!AA898</f>
        <v>45894.955591377948</v>
      </c>
      <c r="G778" s="133">
        <f>SUM($F778:F$837)</f>
        <v>1581580.4079166704</v>
      </c>
      <c r="H778" s="133">
        <f>SUM($E$706:E778)</f>
        <v>1934926.4523252766</v>
      </c>
      <c r="I778" s="133">
        <f>$F$9-SUM($E$706:E778)</f>
        <v>5302573.547674723</v>
      </c>
      <c r="J778" s="133">
        <f t="shared" si="45"/>
        <v>73</v>
      </c>
      <c r="K778" s="65">
        <f>Y!AC898</f>
        <v>5506985</v>
      </c>
      <c r="L778" s="115">
        <v>132</v>
      </c>
      <c r="M778" s="65"/>
      <c r="N778" s="48">
        <f>Y!Z898</f>
        <v>2356.0435776668455</v>
      </c>
    </row>
    <row r="779" spans="1:14" x14ac:dyDescent="0.2">
      <c r="A779" s="69">
        <f t="shared" si="46"/>
        <v>74</v>
      </c>
      <c r="B779" s="66">
        <f t="shared" si="47"/>
        <v>42097</v>
      </c>
      <c r="C779" s="67">
        <f>Y!AB899</f>
        <v>85198.000000000175</v>
      </c>
      <c r="D779" s="65">
        <f>Y!Y899</f>
        <v>37439.310641950462</v>
      </c>
      <c r="E779" s="65">
        <f>Y!Y899+Y!Z899</f>
        <v>39826.839358668047</v>
      </c>
      <c r="F779" s="68">
        <f>Y!AA899</f>
        <v>45371.160641332135</v>
      </c>
      <c r="G779" s="133">
        <f>SUM($F779:F$837)</f>
        <v>1535685.4523252924</v>
      </c>
      <c r="H779" s="133">
        <f>SUM($E$706:E779)</f>
        <v>1974753.2916839446</v>
      </c>
      <c r="I779" s="133">
        <f>$F$9-SUM($E$706:E779)</f>
        <v>5262746.7083160551</v>
      </c>
      <c r="J779" s="133">
        <f t="shared" si="45"/>
        <v>74</v>
      </c>
      <c r="K779" s="65">
        <f>Y!AC899</f>
        <v>5463906</v>
      </c>
      <c r="L779" s="115">
        <v>132</v>
      </c>
      <c r="M779" s="65"/>
      <c r="N779" s="48">
        <f>Y!Z899</f>
        <v>2387.5287167175848</v>
      </c>
    </row>
    <row r="780" spans="1:14" x14ac:dyDescent="0.2">
      <c r="A780" s="69">
        <f t="shared" si="46"/>
        <v>75</v>
      </c>
      <c r="B780" s="66">
        <f t="shared" si="47"/>
        <v>42127</v>
      </c>
      <c r="C780" s="67">
        <f>Y!AB900</f>
        <v>85198</v>
      </c>
      <c r="D780" s="65">
        <f>Y!Y900</f>
        <v>37938.180361586157</v>
      </c>
      <c r="E780" s="65">
        <f>Y!Y900+Y!Z900</f>
        <v>40357.614971024072</v>
      </c>
      <c r="F780" s="68">
        <f>Y!AA900</f>
        <v>44840.385028975936</v>
      </c>
      <c r="G780" s="133">
        <f>SUM($F780:F$837)</f>
        <v>1490314.2916839602</v>
      </c>
      <c r="H780" s="133">
        <f>SUM($E$706:E780)</f>
        <v>2015110.9066549686</v>
      </c>
      <c r="I780" s="133">
        <f>$F$9-SUM($E$706:E780)</f>
        <v>5222389.0933450311</v>
      </c>
      <c r="J780" s="133">
        <f t="shared" si="45"/>
        <v>75</v>
      </c>
      <c r="K780" s="65">
        <f>Y!AC900</f>
        <v>5420430</v>
      </c>
      <c r="L780" s="115">
        <v>132</v>
      </c>
      <c r="M780" s="65"/>
      <c r="N780" s="48">
        <f>Y!Z900</f>
        <v>2419.4346094379143</v>
      </c>
    </row>
    <row r="781" spans="1:14" x14ac:dyDescent="0.2">
      <c r="A781" s="69">
        <f t="shared" si="46"/>
        <v>76</v>
      </c>
      <c r="B781" s="66">
        <f t="shared" si="47"/>
        <v>42158</v>
      </c>
      <c r="C781" s="67">
        <f>Y!AB901</f>
        <v>85197.999999999942</v>
      </c>
      <c r="D781" s="65">
        <f>Y!Y901</f>
        <v>38443.69739905186</v>
      </c>
      <c r="E781" s="65">
        <f>Y!Y901+Y!Z901</f>
        <v>40895.46427764828</v>
      </c>
      <c r="F781" s="68">
        <f>Y!AA901</f>
        <v>44302.535722351662</v>
      </c>
      <c r="G781" s="133">
        <f>SUM($F781:F$837)</f>
        <v>1445473.9066549842</v>
      </c>
      <c r="H781" s="133">
        <f>SUM($E$706:E781)</f>
        <v>2056006.370932617</v>
      </c>
      <c r="I781" s="133">
        <f>$F$9-SUM($E$706:E781)</f>
        <v>5181493.6290673828</v>
      </c>
      <c r="J781" s="133">
        <f t="shared" si="45"/>
        <v>76</v>
      </c>
      <c r="K781" s="65">
        <f>Y!AC901</f>
        <v>5376553</v>
      </c>
      <c r="L781" s="115">
        <v>132</v>
      </c>
      <c r="M781" s="65"/>
      <c r="N781" s="48">
        <f>Y!Z901</f>
        <v>2451.7668785964197</v>
      </c>
    </row>
    <row r="782" spans="1:14" x14ac:dyDescent="0.2">
      <c r="A782" s="69">
        <f t="shared" si="46"/>
        <v>77</v>
      </c>
      <c r="B782" s="66">
        <f t="shared" si="47"/>
        <v>42188</v>
      </c>
      <c r="C782" s="67">
        <f>Y!AB902</f>
        <v>85198.000000000044</v>
      </c>
      <c r="D782" s="65">
        <f>Y!Y902</f>
        <v>38955.950328242965</v>
      </c>
      <c r="E782" s="65">
        <f>Y!Y902+Y!Z902</f>
        <v>41440.481550344877</v>
      </c>
      <c r="F782" s="68">
        <f>Y!AA902</f>
        <v>43757.518449655166</v>
      </c>
      <c r="G782" s="133">
        <f>SUM($F782:F$837)</f>
        <v>1401171.3709326324</v>
      </c>
      <c r="H782" s="133">
        <f>SUM($E$706:E782)</f>
        <v>2097446.852482962</v>
      </c>
      <c r="I782" s="133">
        <f>$F$9-SUM($E$706:E782)</f>
        <v>5140053.1475170385</v>
      </c>
      <c r="J782" s="133">
        <f t="shared" si="45"/>
        <v>77</v>
      </c>
      <c r="K782" s="65">
        <f>Y!AC902</f>
        <v>5332270</v>
      </c>
      <c r="L782" s="115">
        <v>132</v>
      </c>
      <c r="M782" s="65"/>
      <c r="N782" s="48">
        <f>Y!Z902</f>
        <v>2484.5312221019121</v>
      </c>
    </row>
    <row r="783" spans="1:14" x14ac:dyDescent="0.2">
      <c r="A783" s="69">
        <f t="shared" si="46"/>
        <v>78</v>
      </c>
      <c r="B783" s="66">
        <f t="shared" si="47"/>
        <v>42219</v>
      </c>
      <c r="C783" s="67">
        <f>Y!AB903</f>
        <v>85197.999999999796</v>
      </c>
      <c r="D783" s="65">
        <f>Y!Y903</f>
        <v>39475.028903279919</v>
      </c>
      <c r="E783" s="65">
        <f>Y!Y903+Y!Z903</f>
        <v>41992.762317287488</v>
      </c>
      <c r="F783" s="68">
        <f>Y!AA903</f>
        <v>43205.237682712315</v>
      </c>
      <c r="G783" s="133">
        <f>SUM($F783:F$837)</f>
        <v>1357413.8524829776</v>
      </c>
      <c r="H783" s="133">
        <f>SUM($E$706:E783)</f>
        <v>2139439.6148002492</v>
      </c>
      <c r="I783" s="133">
        <f>$F$9-SUM($E$706:E783)</f>
        <v>5098060.3851997508</v>
      </c>
      <c r="J783" s="133">
        <f t="shared" si="45"/>
        <v>78</v>
      </c>
      <c r="K783" s="65">
        <f>Y!AC903</f>
        <v>5287579</v>
      </c>
      <c r="L783" s="115">
        <v>132</v>
      </c>
      <c r="M783" s="65"/>
      <c r="N783" s="48">
        <f>Y!Z903</f>
        <v>2517.7334140075691</v>
      </c>
    </row>
    <row r="784" spans="1:14" x14ac:dyDescent="0.2">
      <c r="A784" s="69">
        <f t="shared" si="46"/>
        <v>79</v>
      </c>
      <c r="B784" s="66">
        <f t="shared" si="47"/>
        <v>42250</v>
      </c>
      <c r="C784" s="67">
        <f>Y!AB904</f>
        <v>85198.000000000029</v>
      </c>
      <c r="D784" s="65">
        <f>Y!Y904</f>
        <v>40001.024074236397</v>
      </c>
      <c r="E784" s="65">
        <f>Y!Y904+Y!Z904</f>
        <v>42552.403379764866</v>
      </c>
      <c r="F784" s="68">
        <f>Y!AA904</f>
        <v>42645.596620235156</v>
      </c>
      <c r="G784" s="133">
        <f>SUM($F784:F$837)</f>
        <v>1314208.6148002653</v>
      </c>
      <c r="H784" s="133">
        <f>SUM($E$706:E784)</f>
        <v>2181992.0181800141</v>
      </c>
      <c r="I784" s="133">
        <f>$F$9-SUM($E$706:E784)</f>
        <v>5055507.9818199854</v>
      </c>
      <c r="J784" s="133">
        <f t="shared" si="45"/>
        <v>79</v>
      </c>
      <c r="K784" s="65">
        <f>Y!AC904</f>
        <v>5242476</v>
      </c>
      <c r="L784" s="115">
        <v>132</v>
      </c>
      <c r="M784" s="65"/>
      <c r="N784" s="48">
        <f>Y!Z904</f>
        <v>2551.3793055284696</v>
      </c>
    </row>
    <row r="785" spans="1:14" x14ac:dyDescent="0.2">
      <c r="A785" s="69">
        <f t="shared" si="46"/>
        <v>80</v>
      </c>
      <c r="B785" s="66">
        <f t="shared" si="47"/>
        <v>42280</v>
      </c>
      <c r="C785" s="67">
        <f>Y!AB905</f>
        <v>85197.999999999782</v>
      </c>
      <c r="D785" s="65">
        <f>Y!Y905</f>
        <v>40534.0280030719</v>
      </c>
      <c r="E785" s="65">
        <f>Y!Y905+Y!Z905</f>
        <v>43119.502829144716</v>
      </c>
      <c r="F785" s="68">
        <f>Y!AA905</f>
        <v>42078.497170855066</v>
      </c>
      <c r="G785" s="133">
        <f>SUM($F785:F$837)</f>
        <v>1271563.0181800302</v>
      </c>
      <c r="H785" s="133">
        <f>SUM($E$706:E785)</f>
        <v>2225111.5210091588</v>
      </c>
      <c r="I785" s="133">
        <f>$F$9-SUM($E$706:E785)</f>
        <v>5012388.4789908417</v>
      </c>
      <c r="J785" s="133">
        <f t="shared" si="45"/>
        <v>80</v>
      </c>
      <c r="K785" s="65">
        <f>Y!AC905</f>
        <v>5196956</v>
      </c>
      <c r="L785" s="115">
        <v>132</v>
      </c>
      <c r="M785" s="65"/>
      <c r="N785" s="48">
        <f>Y!Z905</f>
        <v>2585.4748260728156</v>
      </c>
    </row>
    <row r="786" spans="1:14" x14ac:dyDescent="0.2">
      <c r="A786" s="69">
        <f t="shared" si="46"/>
        <v>81</v>
      </c>
      <c r="B786" s="66">
        <f t="shared" si="47"/>
        <v>42311</v>
      </c>
      <c r="C786" s="67">
        <f>Y!AB906</f>
        <v>85198.000000000131</v>
      </c>
      <c r="D786" s="65">
        <f>Y!Y906</f>
        <v>41074.134079783689</v>
      </c>
      <c r="E786" s="65">
        <f>Y!Y906+Y!Z906</f>
        <v>43694.160064070515</v>
      </c>
      <c r="F786" s="68">
        <f>Y!AA906</f>
        <v>41503.839935929616</v>
      </c>
      <c r="G786" s="133">
        <f>SUM($F786:F$837)</f>
        <v>1229484.5210091746</v>
      </c>
      <c r="H786" s="133">
        <f>SUM($E$706:E786)</f>
        <v>2268805.6810732293</v>
      </c>
      <c r="I786" s="133">
        <f>$F$9-SUM($E$706:E786)</f>
        <v>4968694.3189267702</v>
      </c>
      <c r="J786" s="133">
        <f t="shared" si="45"/>
        <v>81</v>
      </c>
      <c r="K786" s="65">
        <f>Y!AC906</f>
        <v>5151015</v>
      </c>
      <c r="L786" s="115">
        <v>132</v>
      </c>
      <c r="M786" s="65"/>
      <c r="N786" s="48">
        <f>Y!Z906</f>
        <v>2620.0259842868254</v>
      </c>
    </row>
    <row r="787" spans="1:14" x14ac:dyDescent="0.2">
      <c r="A787" s="69">
        <f t="shared" si="46"/>
        <v>82</v>
      </c>
      <c r="B787" s="66">
        <f t="shared" si="47"/>
        <v>42341</v>
      </c>
      <c r="C787" s="67">
        <f>Y!AB907</f>
        <v>85198.000000000029</v>
      </c>
      <c r="D787" s="65">
        <f>Y!Y907</f>
        <v>41621.436938765924</v>
      </c>
      <c r="E787" s="65">
        <f>Y!Y907+Y!Z907</f>
        <v>44276.475807879557</v>
      </c>
      <c r="F787" s="68">
        <f>Y!AA907</f>
        <v>40921.524192120465</v>
      </c>
      <c r="G787" s="133">
        <f>SUM($F787:F$837)</f>
        <v>1187980.6810732449</v>
      </c>
      <c r="H787" s="133">
        <f>SUM($E$706:E787)</f>
        <v>2313082.1568811089</v>
      </c>
      <c r="I787" s="133">
        <f>$F$9-SUM($E$706:E787)</f>
        <v>4924417.8431188911</v>
      </c>
      <c r="J787" s="133">
        <f t="shared" si="45"/>
        <v>82</v>
      </c>
      <c r="K787" s="65">
        <f>Y!AC907</f>
        <v>5104651</v>
      </c>
      <c r="L787" s="115">
        <v>132</v>
      </c>
      <c r="M787" s="65"/>
      <c r="N787" s="48">
        <f>Y!Z907</f>
        <v>2655.0388691136322</v>
      </c>
    </row>
    <row r="788" spans="1:14" x14ac:dyDescent="0.2">
      <c r="A788" s="69">
        <f t="shared" si="46"/>
        <v>83</v>
      </c>
      <c r="B788" s="66">
        <f t="shared" si="47"/>
        <v>42372</v>
      </c>
      <c r="C788" s="67">
        <f>Y!AB908</f>
        <v>85197.999999999985</v>
      </c>
      <c r="D788" s="65">
        <f>Y!Y908</f>
        <v>42176.032475394662</v>
      </c>
      <c r="E788" s="65">
        <f>Y!Y908+Y!Z908</f>
        <v>44866.552126261035</v>
      </c>
      <c r="F788" s="68">
        <f>Y!AA908</f>
        <v>40331.447873738951</v>
      </c>
      <c r="G788" s="133">
        <f>SUM($F788:F$837)</f>
        <v>1147059.1568811242</v>
      </c>
      <c r="H788" s="133">
        <f>SUM($E$706:E788)</f>
        <v>2357948.7090073698</v>
      </c>
      <c r="I788" s="133">
        <f>$F$9-SUM($E$706:E788)</f>
        <v>4879551.2909926306</v>
      </c>
      <c r="J788" s="133">
        <f t="shared" si="45"/>
        <v>83</v>
      </c>
      <c r="K788" s="65">
        <f>Y!AC908</f>
        <v>5057858</v>
      </c>
      <c r="L788" s="115">
        <v>132</v>
      </c>
      <c r="M788" s="65"/>
      <c r="N788" s="48">
        <f>Y!Z908</f>
        <v>2690.5196508663721</v>
      </c>
    </row>
    <row r="789" spans="1:14" x14ac:dyDescent="0.2">
      <c r="A789" s="69">
        <f t="shared" si="46"/>
        <v>84</v>
      </c>
      <c r="B789" s="66">
        <f t="shared" si="47"/>
        <v>42403</v>
      </c>
      <c r="C789" s="67">
        <f>Y!AB909</f>
        <v>85197.999999999971</v>
      </c>
      <c r="D789" s="65">
        <f>Y!Y909</f>
        <v>42738.017862827983</v>
      </c>
      <c r="E789" s="65">
        <f>Y!Y909+Y!Z909</f>
        <v>45464.492445143514</v>
      </c>
      <c r="F789" s="68">
        <f>Y!AA909</f>
        <v>39733.507554856464</v>
      </c>
      <c r="G789" s="133">
        <f>SUM($F789:F$837)</f>
        <v>1106727.7090073852</v>
      </c>
      <c r="H789" s="133">
        <f>SUM($E$706:E789)</f>
        <v>2403413.2014525132</v>
      </c>
      <c r="I789" s="133">
        <f>$F$9-SUM($E$706:E789)</f>
        <v>4834086.7985474868</v>
      </c>
      <c r="J789" s="133">
        <f t="shared" si="45"/>
        <v>84</v>
      </c>
      <c r="K789" s="65">
        <f>Y!AC909</f>
        <v>5035703</v>
      </c>
      <c r="L789" s="115">
        <v>132</v>
      </c>
      <c r="M789" s="65"/>
      <c r="N789" s="48">
        <f>Y!Z909</f>
        <v>2726.4745823155317</v>
      </c>
    </row>
    <row r="790" spans="1:14" x14ac:dyDescent="0.2">
      <c r="A790" s="69">
        <f t="shared" si="46"/>
        <v>85</v>
      </c>
      <c r="B790" s="66">
        <f t="shared" si="47"/>
        <v>42432</v>
      </c>
      <c r="C790" s="67">
        <f>Y!AB910</f>
        <v>85198.00000000016</v>
      </c>
      <c r="D790" s="65">
        <f>Y!Y910</f>
        <v>43307.491569032893</v>
      </c>
      <c r="E790" s="65">
        <f>Y!Y910+Y!Z910</f>
        <v>45735.377020261134</v>
      </c>
      <c r="F790" s="68">
        <f>Y!AA910</f>
        <v>39462.622979739026</v>
      </c>
      <c r="G790" s="133">
        <f>SUM($F790:F$837)</f>
        <v>1066994.2014525288</v>
      </c>
      <c r="H790" s="133">
        <f>SUM($E$706:E790)</f>
        <v>2449148.5784727745</v>
      </c>
      <c r="I790" s="133">
        <f>$F$9-SUM($E$706:E790)</f>
        <v>4788351.4215272255</v>
      </c>
      <c r="J790" s="133">
        <f t="shared" si="45"/>
        <v>85</v>
      </c>
      <c r="K790" s="65">
        <f>Y!AC910</f>
        <v>4988377</v>
      </c>
      <c r="L790" s="115">
        <v>132</v>
      </c>
      <c r="M790" s="65"/>
      <c r="N790" s="48">
        <f>Y!Z910</f>
        <v>2427.8854512282414</v>
      </c>
    </row>
    <row r="791" spans="1:14" x14ac:dyDescent="0.2">
      <c r="A791" s="69">
        <f t="shared" si="46"/>
        <v>86</v>
      </c>
      <c r="B791" s="66">
        <f t="shared" si="47"/>
        <v>42463</v>
      </c>
      <c r="C791" s="67">
        <f>Y!AB911</f>
        <v>85198.000000000175</v>
      </c>
      <c r="D791" s="65">
        <f>Y!Y911</f>
        <v>43884.553374037612</v>
      </c>
      <c r="E791" s="65">
        <f>Y!Y911+Y!Z911</f>
        <v>46344.884027789172</v>
      </c>
      <c r="F791" s="68">
        <f>Y!AA911</f>
        <v>38853.115972210995</v>
      </c>
      <c r="G791" s="133">
        <f>SUM($F791:F$837)</f>
        <v>1027531.57847279</v>
      </c>
      <c r="H791" s="133">
        <f>SUM($E$706:E791)</f>
        <v>2495493.4625005638</v>
      </c>
      <c r="I791" s="133">
        <f>$F$9-SUM($E$706:E791)</f>
        <v>4742006.5374994362</v>
      </c>
      <c r="J791" s="133">
        <f t="shared" si="45"/>
        <v>86</v>
      </c>
      <c r="K791" s="65">
        <f>Y!AC911</f>
        <v>4940615</v>
      </c>
      <c r="L791" s="115">
        <v>132</v>
      </c>
      <c r="M791" s="65"/>
      <c r="N791" s="48">
        <f>Y!Z911</f>
        <v>2460.33065375156</v>
      </c>
    </row>
    <row r="792" spans="1:14" x14ac:dyDescent="0.2">
      <c r="A792" s="69">
        <f t="shared" si="46"/>
        <v>87</v>
      </c>
      <c r="B792" s="66">
        <f t="shared" si="47"/>
        <v>42493</v>
      </c>
      <c r="C792" s="67">
        <f>Y!AB912</f>
        <v>85197.999999999942</v>
      </c>
      <c r="D792" s="65">
        <f>Y!Y912</f>
        <v>44469.304387415294</v>
      </c>
      <c r="E792" s="65">
        <f>Y!Y912+Y!Z912</f>
        <v>46962.513827229399</v>
      </c>
      <c r="F792" s="68">
        <f>Y!AA912</f>
        <v>38235.486172770536</v>
      </c>
      <c r="G792" s="133">
        <f>SUM($F792:F$837)</f>
        <v>988678.46250057907</v>
      </c>
      <c r="H792" s="133">
        <f>SUM($E$706:E792)</f>
        <v>2542455.9763277932</v>
      </c>
      <c r="I792" s="133">
        <f>$F$9-SUM($E$706:E792)</f>
        <v>4695044.0236722063</v>
      </c>
      <c r="J792" s="133">
        <f t="shared" si="45"/>
        <v>87</v>
      </c>
      <c r="K792" s="65">
        <f>Y!AC912</f>
        <v>4892413</v>
      </c>
      <c r="L792" s="115">
        <v>132</v>
      </c>
      <c r="M792" s="65"/>
      <c r="N792" s="48">
        <f>Y!Z912</f>
        <v>2493.2094398141053</v>
      </c>
    </row>
    <row r="793" spans="1:14" x14ac:dyDescent="0.2">
      <c r="A793" s="69">
        <f t="shared" si="46"/>
        <v>88</v>
      </c>
      <c r="B793" s="66">
        <f t="shared" si="47"/>
        <v>42524</v>
      </c>
      <c r="C793" s="67">
        <f>Y!AB913</f>
        <v>85197.999999999884</v>
      </c>
      <c r="D793" s="65">
        <f>Y!Y913</f>
        <v>45061.847066000104</v>
      </c>
      <c r="E793" s="65">
        <f>Y!Y913+Y!Z913</f>
        <v>47588.374669637342</v>
      </c>
      <c r="F793" s="68">
        <f>Y!AA913</f>
        <v>37609.625330362549</v>
      </c>
      <c r="G793" s="133">
        <f>SUM($F793:F$837)</f>
        <v>950442.97632780846</v>
      </c>
      <c r="H793" s="133">
        <f>SUM($E$706:E793)</f>
        <v>2590044.3509974307</v>
      </c>
      <c r="I793" s="133">
        <f>$F$9-SUM($E$706:E793)</f>
        <v>4647455.6490025688</v>
      </c>
      <c r="J793" s="133">
        <f t="shared" si="45"/>
        <v>88</v>
      </c>
      <c r="K793" s="65">
        <f>Y!AC913</f>
        <v>4843768</v>
      </c>
      <c r="L793" s="115">
        <v>132</v>
      </c>
      <c r="M793" s="65"/>
      <c r="N793" s="48">
        <f>Y!Z913</f>
        <v>2526.5276036372379</v>
      </c>
    </row>
    <row r="794" spans="1:14" x14ac:dyDescent="0.2">
      <c r="A794" s="69">
        <f t="shared" si="46"/>
        <v>89</v>
      </c>
      <c r="B794" s="66">
        <f t="shared" si="47"/>
        <v>42554</v>
      </c>
      <c r="C794" s="67">
        <f>Y!AB914</f>
        <v>85197.999999999854</v>
      </c>
      <c r="D794" s="65">
        <f>Y!Y914</f>
        <v>45662.285231838003</v>
      </c>
      <c r="E794" s="65">
        <f>Y!Y914+Y!Z914</f>
        <v>48222.576248711775</v>
      </c>
      <c r="F794" s="68">
        <f>Y!AA914</f>
        <v>36975.423751288079</v>
      </c>
      <c r="G794" s="133">
        <f>SUM($F794:F$837)</f>
        <v>912833.35099744599</v>
      </c>
      <c r="H794" s="133">
        <f>SUM($E$706:E794)</f>
        <v>2638266.9272461426</v>
      </c>
      <c r="I794" s="133">
        <f>$F$9-SUM($E$706:E794)</f>
        <v>4599233.0727538578</v>
      </c>
      <c r="J794" s="133">
        <f t="shared" si="45"/>
        <v>89</v>
      </c>
      <c r="K794" s="65">
        <f>Y!AC914</f>
        <v>4794674</v>
      </c>
      <c r="L794" s="115">
        <v>132</v>
      </c>
      <c r="M794" s="65"/>
      <c r="N794" s="48">
        <f>Y!Z914</f>
        <v>2560.2910168737726</v>
      </c>
    </row>
    <row r="795" spans="1:14" x14ac:dyDescent="0.2">
      <c r="A795" s="69">
        <f t="shared" si="46"/>
        <v>90</v>
      </c>
      <c r="B795" s="66">
        <f t="shared" si="47"/>
        <v>42585</v>
      </c>
      <c r="C795" s="67">
        <f>Y!AB915</f>
        <v>85197.999999999854</v>
      </c>
      <c r="D795" s="65">
        <f>Y!Y915</f>
        <v>46270.724090378731</v>
      </c>
      <c r="E795" s="65">
        <f>Y!Y915+Y!Z915</f>
        <v>48865.229720021438</v>
      </c>
      <c r="F795" s="68">
        <f>Y!AA915</f>
        <v>36332.770279978424</v>
      </c>
      <c r="G795" s="133">
        <f>SUM($F795:F$837)</f>
        <v>875857.92724615789</v>
      </c>
      <c r="H795" s="133">
        <f>SUM($E$706:E795)</f>
        <v>2687132.1569661642</v>
      </c>
      <c r="I795" s="133">
        <f>$F$9-SUM($E$706:E795)</f>
        <v>4550367.8430338353</v>
      </c>
      <c r="J795" s="133">
        <f t="shared" si="45"/>
        <v>90</v>
      </c>
      <c r="K795" s="65">
        <f>Y!AC915</f>
        <v>4745127</v>
      </c>
      <c r="L795" s="115">
        <v>132</v>
      </c>
      <c r="M795" s="65"/>
      <c r="N795" s="48">
        <f>Y!Z915</f>
        <v>2594.5056296427065</v>
      </c>
    </row>
    <row r="796" spans="1:14" x14ac:dyDescent="0.2">
      <c r="A796" s="69">
        <f t="shared" si="46"/>
        <v>91</v>
      </c>
      <c r="B796" s="66">
        <f t="shared" si="47"/>
        <v>42616</v>
      </c>
      <c r="C796" s="67">
        <f>Y!AB916</f>
        <v>85197.999999999884</v>
      </c>
      <c r="D796" s="65">
        <f>Y!Y916</f>
        <v>46887.270248909015</v>
      </c>
      <c r="E796" s="65">
        <f>Y!Y916+Y!Z916</f>
        <v>49516.447720486874</v>
      </c>
      <c r="F796" s="68">
        <f>Y!AA916</f>
        <v>35681.552279513016</v>
      </c>
      <c r="G796" s="133">
        <f>SUM($F796:F$837)</f>
        <v>839525.15696617926</v>
      </c>
      <c r="H796" s="133">
        <f>SUM($E$706:E796)</f>
        <v>2736648.6046866509</v>
      </c>
      <c r="I796" s="133">
        <f>$F$9-SUM($E$706:E796)</f>
        <v>4500851.3953133486</v>
      </c>
      <c r="J796" s="133">
        <f t="shared" si="45"/>
        <v>91</v>
      </c>
      <c r="K796" s="65">
        <f>Y!AC916</f>
        <v>4695124</v>
      </c>
      <c r="L796" s="115">
        <v>132</v>
      </c>
      <c r="M796" s="65"/>
      <c r="N796" s="48">
        <f>Y!Z916</f>
        <v>2629.1774715778593</v>
      </c>
    </row>
    <row r="797" spans="1:14" x14ac:dyDescent="0.2">
      <c r="A797" s="69">
        <f t="shared" si="46"/>
        <v>92</v>
      </c>
      <c r="B797" s="66">
        <f t="shared" si="47"/>
        <v>42646</v>
      </c>
      <c r="C797" s="67">
        <f>Y!AB917</f>
        <v>85198.000000000233</v>
      </c>
      <c r="D797" s="65">
        <f>Y!Y917</f>
        <v>47512.0317352321</v>
      </c>
      <c r="E797" s="65">
        <f>Y!Y917+Y!Z917</f>
        <v>50176.344388122547</v>
      </c>
      <c r="F797" s="68">
        <f>Y!AA917</f>
        <v>35021.655611877679</v>
      </c>
      <c r="G797" s="133">
        <f>SUM($F797:F$837)</f>
        <v>803843.6046866664</v>
      </c>
      <c r="H797" s="133">
        <f>SUM($E$706:E797)</f>
        <v>2786824.9490747736</v>
      </c>
      <c r="I797" s="133">
        <f>$F$9-SUM($E$706:E797)</f>
        <v>4450675.0509252269</v>
      </c>
      <c r="J797" s="133">
        <f t="shared" si="45"/>
        <v>92</v>
      </c>
      <c r="K797" s="65">
        <f>Y!AC917</f>
        <v>4644661</v>
      </c>
      <c r="L797" s="115">
        <v>132</v>
      </c>
      <c r="M797" s="65"/>
      <c r="N797" s="48">
        <f>Y!Z917</f>
        <v>2664.3126528904468</v>
      </c>
    </row>
    <row r="798" spans="1:14" x14ac:dyDescent="0.2">
      <c r="A798" s="69">
        <f t="shared" si="46"/>
        <v>93</v>
      </c>
      <c r="B798" s="66">
        <f t="shared" si="47"/>
        <v>42677</v>
      </c>
      <c r="C798" s="67">
        <f>Y!AB918</f>
        <v>85197.999999999767</v>
      </c>
      <c r="D798" s="65">
        <f>Y!Y918</f>
        <v>48145.11801659409</v>
      </c>
      <c r="E798" s="65">
        <f>Y!Y918+Y!Z918</f>
        <v>50845.035382039954</v>
      </c>
      <c r="F798" s="68">
        <f>Y!AA918</f>
        <v>34352.96461795982</v>
      </c>
      <c r="G798" s="133">
        <f>SUM($F798:F$837)</f>
        <v>768821.94907478872</v>
      </c>
      <c r="H798" s="133">
        <f>SUM($E$706:E798)</f>
        <v>2837669.9844568134</v>
      </c>
      <c r="I798" s="133">
        <f>$F$9-SUM($E$706:E798)</f>
        <v>4399830.015543187</v>
      </c>
      <c r="J798" s="133">
        <f t="shared" si="45"/>
        <v>93</v>
      </c>
      <c r="K798" s="65">
        <f>Y!AC918</f>
        <v>4593732</v>
      </c>
      <c r="L798" s="115">
        <v>132</v>
      </c>
      <c r="M798" s="65"/>
      <c r="N798" s="48">
        <f>Y!Z918</f>
        <v>2699.9173654458646</v>
      </c>
    </row>
    <row r="799" spans="1:14" x14ac:dyDescent="0.2">
      <c r="A799" s="69">
        <f t="shared" si="46"/>
        <v>94</v>
      </c>
      <c r="B799" s="66">
        <f t="shared" si="47"/>
        <v>42707</v>
      </c>
      <c r="C799" s="67">
        <f>Y!AB919</f>
        <v>85198.000000000175</v>
      </c>
      <c r="D799" s="65">
        <f>Y!Y919</f>
        <v>48786.64001886826</v>
      </c>
      <c r="E799" s="65">
        <f>Y!Y919+Y!Z919</f>
        <v>51522.637902723181</v>
      </c>
      <c r="F799" s="68">
        <f>Y!AA919</f>
        <v>33675.362097276993</v>
      </c>
      <c r="G799" s="133">
        <f>SUM($F799:F$837)</f>
        <v>734468.9844568288</v>
      </c>
      <c r="H799" s="133">
        <f>SUM($E$706:E799)</f>
        <v>2889192.6223595366</v>
      </c>
      <c r="I799" s="133">
        <f>$F$9-SUM($E$706:E799)</f>
        <v>4348307.3776404634</v>
      </c>
      <c r="J799" s="133">
        <f t="shared" si="45"/>
        <v>94</v>
      </c>
      <c r="K799" s="65">
        <f>Y!AC919</f>
        <v>4542334</v>
      </c>
      <c r="L799" s="115">
        <v>132</v>
      </c>
      <c r="M799" s="65"/>
      <c r="N799" s="48">
        <f>Y!Z919</f>
        <v>2735.9978838549214</v>
      </c>
    </row>
    <row r="800" spans="1:14" x14ac:dyDescent="0.2">
      <c r="A800" s="69">
        <f t="shared" si="46"/>
        <v>95</v>
      </c>
      <c r="B800" s="66">
        <f t="shared" si="47"/>
        <v>42738</v>
      </c>
      <c r="C800" s="67">
        <f>Y!AB920</f>
        <v>85198.000000000087</v>
      </c>
      <c r="D800" s="65">
        <f>Y!Y920</f>
        <v>49436.710145985242</v>
      </c>
      <c r="E800" s="65">
        <f>Y!Y920+Y!Z920</f>
        <v>52209.270712564816</v>
      </c>
      <c r="F800" s="68">
        <f>Y!AA920</f>
        <v>32988.729287435264</v>
      </c>
      <c r="G800" s="133">
        <f>SUM($F800:F$837)</f>
        <v>700793.62235955184</v>
      </c>
      <c r="H800" s="133">
        <f>SUM($E$706:E800)</f>
        <v>2941401.8930721013</v>
      </c>
      <c r="I800" s="133">
        <f>$F$9-SUM($E$706:E800)</f>
        <v>4296098.1069278987</v>
      </c>
      <c r="J800" s="133">
        <f t="shared" si="45"/>
        <v>95</v>
      </c>
      <c r="K800" s="65">
        <f>Y!AC920</f>
        <v>4490462</v>
      </c>
      <c r="L800" s="115">
        <v>132</v>
      </c>
      <c r="M800" s="65"/>
      <c r="N800" s="48">
        <f>Y!Z920</f>
        <v>2772.5605665795738</v>
      </c>
    </row>
    <row r="801" spans="1:14" x14ac:dyDescent="0.2">
      <c r="A801" s="69">
        <f t="shared" si="46"/>
        <v>96</v>
      </c>
      <c r="B801" s="66">
        <f t="shared" si="47"/>
        <v>42769</v>
      </c>
      <c r="C801" s="67">
        <f>Y!AB921</f>
        <v>85198.000000000233</v>
      </c>
      <c r="D801" s="65">
        <f>Y!Y921</f>
        <v>50095.442299632821</v>
      </c>
      <c r="E801" s="65">
        <f>Y!Y921+Y!Z921</f>
        <v>52905.054156686303</v>
      </c>
      <c r="F801" s="68">
        <f>Y!AA921</f>
        <v>32292.945843313926</v>
      </c>
      <c r="G801" s="133">
        <f>SUM($F801:F$837)</f>
        <v>667804.89307211665</v>
      </c>
      <c r="H801" s="133">
        <f>SUM($E$706:E801)</f>
        <v>2994306.9472287875</v>
      </c>
      <c r="I801" s="133">
        <f>$F$9-SUM($E$706:E801)</f>
        <v>4243193.0527712125</v>
      </c>
      <c r="J801" s="133">
        <f t="shared" si="45"/>
        <v>96</v>
      </c>
      <c r="K801" s="65">
        <f>Y!AC921</f>
        <v>4460672</v>
      </c>
      <c r="L801" s="115">
        <v>132</v>
      </c>
      <c r="M801" s="65"/>
      <c r="N801" s="48">
        <f>Y!Z921</f>
        <v>2809.6118570534818</v>
      </c>
    </row>
    <row r="802" spans="1:14" x14ac:dyDescent="0.2">
      <c r="A802" s="69">
        <f t="shared" si="46"/>
        <v>97</v>
      </c>
      <c r="B802" s="66">
        <f t="shared" si="47"/>
        <v>42797</v>
      </c>
      <c r="C802" s="67">
        <f>Y!AB922</f>
        <v>85197.999999999796</v>
      </c>
      <c r="D802" s="65">
        <f>Y!Y922</f>
        <v>50762.951899209525</v>
      </c>
      <c r="E802" s="65">
        <f>Y!Y922+Y!Z922</f>
        <v>53308.62818101258</v>
      </c>
      <c r="F802" s="68">
        <f>Y!AA922</f>
        <v>31889.371818987212</v>
      </c>
      <c r="G802" s="133">
        <f>SUM($F802:F$837)</f>
        <v>635511.94722880272</v>
      </c>
      <c r="H802" s="133">
        <f>SUM($E$706:E802)</f>
        <v>3047615.5754097998</v>
      </c>
      <c r="I802" s="133">
        <f>$F$9-SUM($E$706:E802)</f>
        <v>4189884.4245902002</v>
      </c>
      <c r="J802" s="133">
        <f t="shared" si="45"/>
        <v>97</v>
      </c>
      <c r="K802" s="65">
        <f>Y!AC922</f>
        <v>4408141</v>
      </c>
      <c r="L802" s="115">
        <v>132</v>
      </c>
      <c r="M802" s="65"/>
      <c r="N802" s="48">
        <f>Y!Z922</f>
        <v>2545.6762818030547</v>
      </c>
    </row>
    <row r="803" spans="1:14" x14ac:dyDescent="0.2">
      <c r="A803" s="69">
        <f t="shared" si="46"/>
        <v>98</v>
      </c>
      <c r="B803" s="66">
        <f t="shared" si="47"/>
        <v>42828</v>
      </c>
      <c r="C803" s="67">
        <f>Y!AB923</f>
        <v>85198.000000000175</v>
      </c>
      <c r="D803" s="65">
        <f>Y!Y923</f>
        <v>51439.355902051553</v>
      </c>
      <c r="E803" s="65">
        <f>Y!Y923+Y!Z923</f>
        <v>54019.051491676619</v>
      </c>
      <c r="F803" s="68">
        <f>Y!AA923</f>
        <v>31178.948508323552</v>
      </c>
      <c r="G803" s="133">
        <f>SUM($F803:F$837)</f>
        <v>603622.57540981541</v>
      </c>
      <c r="H803" s="133">
        <f>SUM($E$706:E803)</f>
        <v>3101634.6269014766</v>
      </c>
      <c r="I803" s="133">
        <f>$F$9-SUM($E$706:E803)</f>
        <v>4135865.3730985234</v>
      </c>
      <c r="J803" s="133">
        <f t="shared" si="45"/>
        <v>98</v>
      </c>
      <c r="K803" s="65">
        <f>Y!AC923</f>
        <v>4355127</v>
      </c>
      <c r="L803" s="115">
        <v>132</v>
      </c>
      <c r="M803" s="65"/>
      <c r="N803" s="48">
        <f>Y!Z923</f>
        <v>2579.6955896250656</v>
      </c>
    </row>
    <row r="804" spans="1:14" x14ac:dyDescent="0.2">
      <c r="A804" s="69">
        <f t="shared" si="46"/>
        <v>99</v>
      </c>
      <c r="B804" s="66">
        <f t="shared" si="47"/>
        <v>42858</v>
      </c>
      <c r="C804" s="67">
        <f>Y!AB924</f>
        <v>85198.000000000015</v>
      </c>
      <c r="D804" s="65">
        <f>Y!Y924</f>
        <v>52124.772823920473</v>
      </c>
      <c r="E804" s="65">
        <f>Y!Y924+Y!Z924</f>
        <v>54738.942340563619</v>
      </c>
      <c r="F804" s="68">
        <f>Y!AA924</f>
        <v>30459.057659436396</v>
      </c>
      <c r="G804" s="133">
        <f>SUM($F804:F$837)</f>
        <v>572443.62690149189</v>
      </c>
      <c r="H804" s="133">
        <f>SUM($E$706:E804)</f>
        <v>3156373.5692420402</v>
      </c>
      <c r="I804" s="133">
        <f>$F$9-SUM($E$706:E804)</f>
        <v>4081126.4307579598</v>
      </c>
      <c r="J804" s="133">
        <f t="shared" si="45"/>
        <v>99</v>
      </c>
      <c r="K804" s="65">
        <f>Y!AC924</f>
        <v>4301625</v>
      </c>
      <c r="L804" s="115">
        <v>132</v>
      </c>
      <c r="M804" s="65"/>
      <c r="N804" s="48">
        <f>Y!Z924</f>
        <v>2614.1695166431455</v>
      </c>
    </row>
    <row r="805" spans="1:14" x14ac:dyDescent="0.2">
      <c r="A805" s="69">
        <f t="shared" si="46"/>
        <v>100</v>
      </c>
      <c r="B805" s="66">
        <f t="shared" si="47"/>
        <v>42889</v>
      </c>
      <c r="C805" s="67">
        <f>Y!AB925</f>
        <v>85197.999999999985</v>
      </c>
      <c r="D805" s="65">
        <f>Y!Y925</f>
        <v>52819.322759773582</v>
      </c>
      <c r="E805" s="65">
        <f>Y!Y925+Y!Z925</f>
        <v>55468.426897963582</v>
      </c>
      <c r="F805" s="68">
        <f>Y!AA925</f>
        <v>29729.573102036407</v>
      </c>
      <c r="G805" s="133">
        <f>SUM($F805:F$837)</f>
        <v>541984.56924205541</v>
      </c>
      <c r="H805" s="133">
        <f>SUM($E$706:E805)</f>
        <v>3211841.9961400037</v>
      </c>
      <c r="I805" s="133">
        <f>$F$9-SUM($E$706:E805)</f>
        <v>4025658.0038599963</v>
      </c>
      <c r="J805" s="133">
        <f t="shared" si="45"/>
        <v>100</v>
      </c>
      <c r="K805" s="65">
        <f>Y!AC925</f>
        <v>4247631</v>
      </c>
      <c r="L805" s="115">
        <v>132</v>
      </c>
      <c r="M805" s="65"/>
      <c r="N805" s="48">
        <f>Y!Z925</f>
        <v>2649.1041381899995</v>
      </c>
    </row>
    <row r="806" spans="1:14" x14ac:dyDescent="0.2">
      <c r="A806" s="69">
        <f t="shared" si="46"/>
        <v>101</v>
      </c>
      <c r="B806" s="66">
        <f t="shared" si="47"/>
        <v>42919</v>
      </c>
      <c r="C806" s="67">
        <f>Y!AB926</f>
        <v>85197.999999999854</v>
      </c>
      <c r="D806" s="65">
        <f>Y!Y926</f>
        <v>53523.12740480341</v>
      </c>
      <c r="E806" s="65">
        <f>Y!Y926+Y!Z926</f>
        <v>56207.633015589847</v>
      </c>
      <c r="F806" s="68">
        <f>Y!AA926</f>
        <v>28990.366984410008</v>
      </c>
      <c r="G806" s="133">
        <f>SUM($F806:F$837)</f>
        <v>512254.99614001904</v>
      </c>
      <c r="H806" s="133">
        <f>SUM($E$706:E806)</f>
        <v>3268049.6291555935</v>
      </c>
      <c r="I806" s="133">
        <f>$F$9-SUM($E$706:E806)</f>
        <v>3969450.3708444065</v>
      </c>
      <c r="J806" s="133">
        <f t="shared" si="45"/>
        <v>101</v>
      </c>
      <c r="K806" s="65">
        <f>Y!AC926</f>
        <v>4193140</v>
      </c>
      <c r="L806" s="115">
        <v>132</v>
      </c>
      <c r="M806" s="65"/>
      <c r="N806" s="48">
        <f>Y!Z926</f>
        <v>2684.5056107864366</v>
      </c>
    </row>
    <row r="807" spans="1:14" x14ac:dyDescent="0.2">
      <c r="A807" s="69">
        <f t="shared" si="46"/>
        <v>102</v>
      </c>
      <c r="B807" s="66">
        <f t="shared" si="47"/>
        <v>42950</v>
      </c>
      <c r="C807" s="67">
        <f>Y!AB927</f>
        <v>85197.999999999985</v>
      </c>
      <c r="D807" s="65">
        <f>Y!Y927</f>
        <v>54236.310075761983</v>
      </c>
      <c r="E807" s="65">
        <f>Y!Y927+Y!Z927</f>
        <v>56956.690248988292</v>
      </c>
      <c r="F807" s="68">
        <f>Y!AA927</f>
        <v>28241.309751011693</v>
      </c>
      <c r="G807" s="133">
        <f>SUM($F807:F$837)</f>
        <v>483264.62915560906</v>
      </c>
      <c r="H807" s="133">
        <f>SUM($E$706:E807)</f>
        <v>3325006.3194045816</v>
      </c>
      <c r="I807" s="133">
        <f>$F$9-SUM($E$706:E807)</f>
        <v>3912493.6805954184</v>
      </c>
      <c r="J807" s="133">
        <f t="shared" si="45"/>
        <v>102</v>
      </c>
      <c r="K807" s="65">
        <f>Y!AC927</f>
        <v>4138148</v>
      </c>
      <c r="L807" s="115">
        <v>132</v>
      </c>
      <c r="M807" s="65"/>
      <c r="N807" s="48">
        <f>Y!Z927</f>
        <v>2720.3801732263091</v>
      </c>
    </row>
    <row r="808" spans="1:14" x14ac:dyDescent="0.2">
      <c r="A808" s="69">
        <f t="shared" si="46"/>
        <v>103</v>
      </c>
      <c r="B808" s="66">
        <f t="shared" si="47"/>
        <v>42981</v>
      </c>
      <c r="C808" s="67">
        <f>Y!AB928</f>
        <v>85198.000000000029</v>
      </c>
      <c r="D808" s="65">
        <f>Y!Y928</f>
        <v>54958.995732566342</v>
      </c>
      <c r="E808" s="65">
        <f>Y!Y928+Y!Z928</f>
        <v>57715.729880242354</v>
      </c>
      <c r="F808" s="68">
        <f>Y!AA928</f>
        <v>27482.270119757672</v>
      </c>
      <c r="G808" s="133">
        <f>SUM($F808:F$837)</f>
        <v>455023.31940459739</v>
      </c>
      <c r="H808" s="133">
        <f>SUM($E$706:E808)</f>
        <v>3382722.0492848237</v>
      </c>
      <c r="I808" s="133">
        <f>$F$9-SUM($E$706:E808)</f>
        <v>3854777.9507151763</v>
      </c>
      <c r="J808" s="133">
        <f t="shared" si="45"/>
        <v>103</v>
      </c>
      <c r="K808" s="65">
        <f>Y!AC928</f>
        <v>4082650</v>
      </c>
      <c r="L808" s="115">
        <v>132</v>
      </c>
      <c r="M808" s="65"/>
      <c r="N808" s="48">
        <f>Y!Z928</f>
        <v>2756.7341476760121</v>
      </c>
    </row>
    <row r="809" spans="1:14" x14ac:dyDescent="0.2">
      <c r="A809" s="69">
        <f t="shared" si="46"/>
        <v>104</v>
      </c>
      <c r="B809" s="66">
        <f t="shared" si="47"/>
        <v>43011</v>
      </c>
      <c r="C809" s="67">
        <f>Y!AB929</f>
        <v>85197.999999999913</v>
      </c>
      <c r="D809" s="65">
        <f>Y!Y929</f>
        <v>55691.311000194401</v>
      </c>
      <c r="E809" s="65">
        <f>Y!Y929+Y!Z929</f>
        <v>58484.884940982993</v>
      </c>
      <c r="F809" s="68">
        <f>Y!AA929</f>
        <v>26713.11505901692</v>
      </c>
      <c r="G809" s="133">
        <f>SUM($F809:F$837)</f>
        <v>427541.04928483965</v>
      </c>
      <c r="H809" s="133">
        <f>SUM($E$706:E809)</f>
        <v>3441206.9342258065</v>
      </c>
      <c r="I809" s="133">
        <f>$F$9-SUM($E$706:E809)</f>
        <v>3796293.0657741935</v>
      </c>
      <c r="J809" s="133">
        <f t="shared" si="45"/>
        <v>104</v>
      </c>
      <c r="K809" s="65">
        <f>Y!AC929</f>
        <v>4026641</v>
      </c>
      <c r="L809" s="115">
        <v>132</v>
      </c>
      <c r="M809" s="65"/>
      <c r="N809" s="48">
        <f>Y!Z929</f>
        <v>2793.5739407885922</v>
      </c>
    </row>
    <row r="810" spans="1:14" x14ac:dyDescent="0.2">
      <c r="A810" s="69">
        <f t="shared" si="46"/>
        <v>105</v>
      </c>
      <c r="B810" s="66">
        <f t="shared" si="47"/>
        <v>43042</v>
      </c>
      <c r="C810" s="67">
        <f>Y!AB930</f>
        <v>85198.000000000102</v>
      </c>
      <c r="D810" s="65">
        <f>Y!Y930</f>
        <v>56433.384190871613</v>
      </c>
      <c r="E810" s="65">
        <f>Y!Y930+Y!Z930</f>
        <v>59264.290235704451</v>
      </c>
      <c r="F810" s="68">
        <f>Y!AA930</f>
        <v>25933.709764295654</v>
      </c>
      <c r="G810" s="133">
        <f>SUM($F810:F$837)</f>
        <v>400827.9342258228</v>
      </c>
      <c r="H810" s="133">
        <f>SUM($E$706:E810)</f>
        <v>3500471.2244615108</v>
      </c>
      <c r="I810" s="133">
        <f>$F$9-SUM($E$706:E810)</f>
        <v>3737028.7755384892</v>
      </c>
      <c r="J810" s="133">
        <f t="shared" si="45"/>
        <v>105</v>
      </c>
      <c r="K810" s="65">
        <f>Y!AC930</f>
        <v>3970117</v>
      </c>
      <c r="L810" s="115">
        <v>132</v>
      </c>
      <c r="M810" s="65"/>
      <c r="N810" s="48">
        <f>Y!Z930</f>
        <v>2830.9060448328382</v>
      </c>
    </row>
    <row r="811" spans="1:14" x14ac:dyDescent="0.2">
      <c r="A811" s="69">
        <f t="shared" si="46"/>
        <v>106</v>
      </c>
      <c r="B811" s="66">
        <f t="shared" si="47"/>
        <v>43072</v>
      </c>
      <c r="C811" s="67">
        <f>Y!AB931</f>
        <v>85198.000000000044</v>
      </c>
      <c r="D811" s="65">
        <f>Y!Y931</f>
        <v>57185.345326551702</v>
      </c>
      <c r="E811" s="65">
        <f>Y!Y931+Y!Z931</f>
        <v>60054.082365389062</v>
      </c>
      <c r="F811" s="68">
        <f>Y!AA931</f>
        <v>25143.917634610978</v>
      </c>
      <c r="G811" s="133">
        <f>SUM($F811:F$837)</f>
        <v>374894.22446152713</v>
      </c>
      <c r="H811" s="133">
        <f>SUM($E$706:E811)</f>
        <v>3560525.3068268998</v>
      </c>
      <c r="I811" s="133">
        <f>$F$9-SUM($E$706:E811)</f>
        <v>3676974.6931731002</v>
      </c>
      <c r="J811" s="133">
        <f t="shared" si="45"/>
        <v>106</v>
      </c>
      <c r="K811" s="65">
        <f>Y!AC931</f>
        <v>3913072</v>
      </c>
      <c r="L811" s="115">
        <v>132</v>
      </c>
      <c r="M811" s="65"/>
      <c r="N811" s="48">
        <f>Y!Z931</f>
        <v>2868.7370388373602</v>
      </c>
    </row>
    <row r="812" spans="1:14" x14ac:dyDescent="0.2">
      <c r="A812" s="69">
        <f t="shared" si="46"/>
        <v>107</v>
      </c>
      <c r="B812" s="66">
        <f t="shared" si="47"/>
        <v>43103</v>
      </c>
      <c r="C812" s="67">
        <f>Y!AB932</f>
        <v>85197.999999999913</v>
      </c>
      <c r="D812" s="65">
        <f>Y!Y932</f>
        <v>57947.326161700068</v>
      </c>
      <c r="E812" s="65">
        <f>Y!Y932+Y!Z932</f>
        <v>60854.399751450132</v>
      </c>
      <c r="F812" s="68">
        <f>Y!AA932</f>
        <v>24343.600248549788</v>
      </c>
      <c r="G812" s="133">
        <f>SUM($F812:F$837)</f>
        <v>349750.30682691612</v>
      </c>
      <c r="H812" s="133">
        <f>SUM($E$706:E812)</f>
        <v>3621379.7065783497</v>
      </c>
      <c r="I812" s="133">
        <f>$F$9-SUM($E$706:E812)</f>
        <v>3616120.2934216503</v>
      </c>
      <c r="J812" s="133">
        <f t="shared" si="45"/>
        <v>107</v>
      </c>
      <c r="K812" s="65">
        <f>Y!AC932</f>
        <v>3855502</v>
      </c>
      <c r="L812" s="115">
        <v>132</v>
      </c>
      <c r="M812" s="65"/>
      <c r="N812" s="48">
        <f>Y!Z932</f>
        <v>2907.0735897500635</v>
      </c>
    </row>
    <row r="813" spans="1:14" x14ac:dyDescent="0.2">
      <c r="A813" s="69">
        <f t="shared" si="46"/>
        <v>108</v>
      </c>
      <c r="B813" s="66">
        <f t="shared" si="47"/>
        <v>43134</v>
      </c>
      <c r="C813" s="67">
        <f>Y!AB933</f>
        <v>85198.000000000073</v>
      </c>
      <c r="D813" s="65">
        <f>Y!Y933</f>
        <v>58719.460206378484</v>
      </c>
      <c r="E813" s="65">
        <f>Y!Y933+Y!Z933</f>
        <v>61665.382659991512</v>
      </c>
      <c r="F813" s="68">
        <f>Y!AA933</f>
        <v>23532.617340008564</v>
      </c>
      <c r="G813" s="133">
        <f>SUM($F813:F$837)</f>
        <v>325406.7065783664</v>
      </c>
      <c r="H813" s="133">
        <f>SUM($E$706:E813)</f>
        <v>3683045.0892383414</v>
      </c>
      <c r="I813" s="133">
        <f>$F$9-SUM($E$706:E813)</f>
        <v>3554454.9107616586</v>
      </c>
      <c r="J813" s="133">
        <f t="shared" si="45"/>
        <v>108</v>
      </c>
      <c r="K813" s="65">
        <f>Y!AC933</f>
        <v>3817703</v>
      </c>
      <c r="L813" s="115">
        <v>132</v>
      </c>
      <c r="M813" s="65"/>
      <c r="N813" s="48">
        <f>Y!Z933</f>
        <v>2945.9224536130278</v>
      </c>
    </row>
    <row r="814" spans="1:14" x14ac:dyDescent="0.2">
      <c r="A814" s="69">
        <f t="shared" si="46"/>
        <v>109</v>
      </c>
      <c r="B814" s="66">
        <f t="shared" si="47"/>
        <v>43162</v>
      </c>
      <c r="C814" s="67">
        <f>Y!AB934</f>
        <v>85198.000000000073</v>
      </c>
      <c r="D814" s="65">
        <f>Y!Y934</f>
        <v>59501.882749637123</v>
      </c>
      <c r="E814" s="65">
        <f>Y!Y934+Y!Z934</f>
        <v>62215.892877933045</v>
      </c>
      <c r="F814" s="68">
        <f>Y!AA934</f>
        <v>22982.107122067027</v>
      </c>
      <c r="G814" s="133">
        <f>SUM($F814:F$837)</f>
        <v>301874.08923835785</v>
      </c>
      <c r="H814" s="133">
        <f>SUM($E$706:E814)</f>
        <v>3745260.9821162745</v>
      </c>
      <c r="I814" s="133">
        <f>$F$9-SUM($E$706:E814)</f>
        <v>3492239.0178837255</v>
      </c>
      <c r="J814" s="133">
        <f t="shared" si="45"/>
        <v>109</v>
      </c>
      <c r="K814" s="65">
        <f>Y!AC934</f>
        <v>3759340</v>
      </c>
      <c r="L814" s="115">
        <v>132</v>
      </c>
      <c r="M814" s="65"/>
      <c r="N814" s="48">
        <f>Y!Z934</f>
        <v>2714.0101282959222</v>
      </c>
    </row>
    <row r="815" spans="1:14" x14ac:dyDescent="0.2">
      <c r="A815" s="69">
        <f t="shared" si="46"/>
        <v>110</v>
      </c>
      <c r="B815" s="66">
        <f t="shared" si="47"/>
        <v>43193</v>
      </c>
      <c r="C815" s="67">
        <f>Y!AB935</f>
        <v>85198.000000000044</v>
      </c>
      <c r="D815" s="65">
        <f>Y!Y935</f>
        <v>60294.730883220444</v>
      </c>
      <c r="E815" s="65">
        <f>Y!Y935+Y!Z935</f>
        <v>63045.009859463185</v>
      </c>
      <c r="F815" s="68">
        <f>Y!AA935</f>
        <v>22152.990140536858</v>
      </c>
      <c r="G815" s="133">
        <f>SUM($F815:F$837)</f>
        <v>278891.98211629083</v>
      </c>
      <c r="H815" s="133">
        <f>SUM($E$706:E815)</f>
        <v>3808305.9919757377</v>
      </c>
      <c r="I815" s="133">
        <f>$F$9-SUM($E$706:E815)</f>
        <v>3429194.0080242623</v>
      </c>
      <c r="J815" s="133">
        <f t="shared" si="45"/>
        <v>110</v>
      </c>
      <c r="K815" s="65">
        <f>Y!AC935</f>
        <v>3700440</v>
      </c>
      <c r="L815" s="115">
        <v>132</v>
      </c>
      <c r="M815" s="65"/>
      <c r="N815" s="48">
        <f>Y!Z935</f>
        <v>2750.2789762427419</v>
      </c>
    </row>
    <row r="816" spans="1:14" x14ac:dyDescent="0.2">
      <c r="A816" s="69">
        <f t="shared" si="46"/>
        <v>111</v>
      </c>
      <c r="B816" s="66">
        <f t="shared" si="47"/>
        <v>43223</v>
      </c>
      <c r="C816" s="67">
        <f>Y!AB936</f>
        <v>85197.999999999971</v>
      </c>
      <c r="D816" s="65">
        <f>Y!Y936</f>
        <v>61098.143525586929</v>
      </c>
      <c r="E816" s="65">
        <f>Y!Y936+Y!Z936</f>
        <v>63885.176030845912</v>
      </c>
      <c r="F816" s="68">
        <f>Y!AA936</f>
        <v>21312.823969154058</v>
      </c>
      <c r="G816" s="133">
        <f>SUM($F816:F$837)</f>
        <v>256738.99197575403</v>
      </c>
      <c r="H816" s="133">
        <f>SUM($E$706:E816)</f>
        <v>3872191.1680065836</v>
      </c>
      <c r="I816" s="133">
        <f>$F$9-SUM($E$706:E816)</f>
        <v>3365308.8319934164</v>
      </c>
      <c r="J816" s="133">
        <f t="shared" si="45"/>
        <v>111</v>
      </c>
      <c r="K816" s="65">
        <f>Y!AC936</f>
        <v>3640999</v>
      </c>
      <c r="L816" s="115">
        <v>132</v>
      </c>
      <c r="M816" s="65"/>
      <c r="N816" s="48">
        <f>Y!Z936</f>
        <v>2787.0325052589833</v>
      </c>
    </row>
    <row r="817" spans="1:14" x14ac:dyDescent="0.2">
      <c r="A817" s="69">
        <f t="shared" si="46"/>
        <v>112</v>
      </c>
      <c r="B817" s="66">
        <f t="shared" si="47"/>
        <v>43254</v>
      </c>
      <c r="C817" s="67">
        <f>Y!AB937</f>
        <v>85197.999999999942</v>
      </c>
      <c r="D817" s="65">
        <f>Y!Y937</f>
        <v>61912.261446249904</v>
      </c>
      <c r="E817" s="65">
        <f>Y!Y937+Y!Z937</f>
        <v>64736.538638661019</v>
      </c>
      <c r="F817" s="68">
        <f>Y!AA937</f>
        <v>20461.461361338916</v>
      </c>
      <c r="G817" s="133">
        <f>SUM($F817:F$837)</f>
        <v>235426.16800659997</v>
      </c>
      <c r="H817" s="133">
        <f>SUM($E$706:E817)</f>
        <v>3936927.7066452447</v>
      </c>
      <c r="I817" s="133">
        <f>$F$9-SUM($E$706:E817)</f>
        <v>3300572.2933547553</v>
      </c>
      <c r="J817" s="133">
        <f t="shared" si="45"/>
        <v>112</v>
      </c>
      <c r="K817" s="65">
        <f>Y!AC937</f>
        <v>3581013</v>
      </c>
      <c r="L817" s="115">
        <v>132</v>
      </c>
      <c r="M817" s="65"/>
      <c r="N817" s="48">
        <f>Y!Z937</f>
        <v>2824.2771924111148</v>
      </c>
    </row>
    <row r="818" spans="1:14" x14ac:dyDescent="0.2">
      <c r="A818" s="69">
        <f t="shared" si="46"/>
        <v>113</v>
      </c>
      <c r="B818" s="66">
        <f t="shared" si="47"/>
        <v>43284</v>
      </c>
      <c r="C818" s="67">
        <f>Y!AB938</f>
        <v>85197.999999999985</v>
      </c>
      <c r="D818" s="65">
        <f>Y!Y938</f>
        <v>62737.227290442213</v>
      </c>
      <c r="E818" s="65">
        <f>Y!Y938+Y!Z938</f>
        <v>65599.246891764516</v>
      </c>
      <c r="F818" s="68">
        <f>Y!AA938</f>
        <v>19598.753108235473</v>
      </c>
      <c r="G818" s="133">
        <f>SUM($F818:F$837)</f>
        <v>214964.70664526103</v>
      </c>
      <c r="H818" s="133">
        <f>SUM($E$706:E818)</f>
        <v>4002526.9535370092</v>
      </c>
      <c r="I818" s="133">
        <f>$F$9-SUM($E$706:E818)</f>
        <v>3234973.0464629908</v>
      </c>
      <c r="J818" s="133">
        <f t="shared" si="45"/>
        <v>113</v>
      </c>
      <c r="K818" s="65">
        <f>Y!AC938</f>
        <v>3520474</v>
      </c>
      <c r="L818" s="115">
        <v>132</v>
      </c>
      <c r="M818" s="65"/>
      <c r="N818" s="48">
        <f>Y!Z938</f>
        <v>2862.0196013222958</v>
      </c>
    </row>
    <row r="819" spans="1:14" x14ac:dyDescent="0.2">
      <c r="A819" s="69">
        <f t="shared" si="46"/>
        <v>114</v>
      </c>
      <c r="B819" s="66">
        <f t="shared" si="47"/>
        <v>43315</v>
      </c>
      <c r="C819" s="67">
        <f>Y!AB939</f>
        <v>85198.000000000044</v>
      </c>
      <c r="D819" s="65">
        <f>Y!Y939</f>
        <v>63573.185604109662</v>
      </c>
      <c r="E819" s="65">
        <f>Y!Y939+Y!Z939</f>
        <v>66473.451987438762</v>
      </c>
      <c r="F819" s="68">
        <f>Y!AA939</f>
        <v>18724.548012561285</v>
      </c>
      <c r="G819" s="133">
        <f>SUM($F819:F$837)</f>
        <v>195365.95353702558</v>
      </c>
      <c r="H819" s="133">
        <f>SUM($E$706:E819)</f>
        <v>4069000.405524448</v>
      </c>
      <c r="I819" s="133">
        <f>$F$9-SUM($E$706:E819)</f>
        <v>3168499.594475552</v>
      </c>
      <c r="J819" s="133">
        <f t="shared" si="45"/>
        <v>114</v>
      </c>
      <c r="K819" s="65">
        <f>Y!AC939</f>
        <v>3459379</v>
      </c>
      <c r="L819" s="115">
        <v>132</v>
      </c>
      <c r="M819" s="65"/>
      <c r="N819" s="48">
        <f>Y!Z939</f>
        <v>2900.2663833291008</v>
      </c>
    </row>
    <row r="820" spans="1:14" x14ac:dyDescent="0.2">
      <c r="A820" s="69">
        <f t="shared" si="46"/>
        <v>115</v>
      </c>
      <c r="B820" s="66">
        <f t="shared" si="47"/>
        <v>43346</v>
      </c>
      <c r="C820" s="67">
        <f>Y!AB940</f>
        <v>85198.000000000015</v>
      </c>
      <c r="D820" s="65">
        <f>Y!Y940</f>
        <v>64420.282859237632</v>
      </c>
      <c r="E820" s="65">
        <f>Y!Y940+Y!Z940</f>
        <v>67359.307137891272</v>
      </c>
      <c r="F820" s="68">
        <f>Y!AA940</f>
        <v>17838.692862108739</v>
      </c>
      <c r="G820" s="133">
        <f>SUM($F820:F$837)</f>
        <v>176641.40552446424</v>
      </c>
      <c r="H820" s="133">
        <f>SUM($E$706:E820)</f>
        <v>4136359.7126623392</v>
      </c>
      <c r="I820" s="133">
        <f>$F$9-SUM($E$706:E820)</f>
        <v>3101140.2873376608</v>
      </c>
      <c r="J820" s="133">
        <f t="shared" si="45"/>
        <v>115</v>
      </c>
      <c r="K820" s="65">
        <f>Y!AC940</f>
        <v>3397723</v>
      </c>
      <c r="L820" s="115">
        <v>132</v>
      </c>
      <c r="M820" s="65"/>
      <c r="N820" s="48">
        <f>Y!Z940</f>
        <v>2939.0242786536473</v>
      </c>
    </row>
    <row r="821" spans="1:14" x14ac:dyDescent="0.2">
      <c r="A821" s="69">
        <f t="shared" si="46"/>
        <v>116</v>
      </c>
      <c r="B821" s="66">
        <f t="shared" si="47"/>
        <v>43376</v>
      </c>
      <c r="C821" s="67">
        <f>Y!AB941</f>
        <v>85197.999999999956</v>
      </c>
      <c r="D821" s="65">
        <f>Y!Y941</f>
        <v>65278.667479515309</v>
      </c>
      <c r="E821" s="65">
        <f>Y!Y941+Y!Z941</f>
        <v>68256.967597106748</v>
      </c>
      <c r="F821" s="68">
        <f>Y!AA941</f>
        <v>16941.032402893205</v>
      </c>
      <c r="G821" s="133">
        <f>SUM($F821:F$837)</f>
        <v>158802.71266235554</v>
      </c>
      <c r="H821" s="133">
        <f>SUM($E$706:E821)</f>
        <v>4204616.6802594457</v>
      </c>
      <c r="I821" s="133">
        <f>$F$9-SUM($E$706:E821)</f>
        <v>3032883.3197405543</v>
      </c>
      <c r="J821" s="133">
        <f t="shared" si="45"/>
        <v>116</v>
      </c>
      <c r="K821" s="65">
        <f>Y!AC941</f>
        <v>3335500</v>
      </c>
      <c r="L821" s="115">
        <v>132</v>
      </c>
      <c r="M821" s="65"/>
      <c r="N821" s="48">
        <f>Y!Z941</f>
        <v>2978.3001175914433</v>
      </c>
    </row>
    <row r="822" spans="1:14" x14ac:dyDescent="0.2">
      <c r="A822" s="69">
        <f t="shared" si="46"/>
        <v>117</v>
      </c>
      <c r="B822" s="66">
        <f t="shared" si="47"/>
        <v>43407</v>
      </c>
      <c r="C822" s="67">
        <f>Y!AB942</f>
        <v>85197.999999999913</v>
      </c>
      <c r="D822" s="65">
        <f>Y!Y942</f>
        <v>66148.489866341464</v>
      </c>
      <c r="E822" s="65">
        <f>Y!Y942+Y!Z942</f>
        <v>69166.590688056574</v>
      </c>
      <c r="F822" s="68">
        <f>Y!AA942</f>
        <v>16031.409311943349</v>
      </c>
      <c r="G822" s="133">
        <f>SUM($F822:F$837)</f>
        <v>141861.68025946233</v>
      </c>
      <c r="H822" s="133">
        <f>SUM($E$706:E822)</f>
        <v>4273783.270947502</v>
      </c>
      <c r="I822" s="133">
        <f>$F$9-SUM($E$706:E822)</f>
        <v>2963716.729052498</v>
      </c>
      <c r="J822" s="133">
        <f t="shared" si="45"/>
        <v>117</v>
      </c>
      <c r="K822" s="65">
        <f>Y!AC942</f>
        <v>3272705</v>
      </c>
      <c r="L822" s="115">
        <v>132</v>
      </c>
      <c r="M822" s="65"/>
      <c r="N822" s="48">
        <f>Y!Z942</f>
        <v>3018.1008217151066</v>
      </c>
    </row>
    <row r="823" spans="1:14" x14ac:dyDescent="0.2">
      <c r="A823" s="69">
        <f t="shared" si="46"/>
        <v>118</v>
      </c>
      <c r="B823" s="66">
        <f t="shared" si="47"/>
        <v>43437</v>
      </c>
      <c r="C823" s="67">
        <f>Y!AB943</f>
        <v>85197.999999999913</v>
      </c>
      <c r="D823" s="65">
        <f>Y!Y943</f>
        <v>67029.90242517693</v>
      </c>
      <c r="E823" s="65">
        <f>Y!Y943+Y!Z943</f>
        <v>70088.33583027104</v>
      </c>
      <c r="F823" s="68">
        <f>Y!AA943</f>
        <v>15109.664169728874</v>
      </c>
      <c r="G823" s="133">
        <f>SUM($F823:F$837)</f>
        <v>125830.27094751896</v>
      </c>
      <c r="H823" s="133">
        <f>SUM($E$706:E823)</f>
        <v>4343871.6067777732</v>
      </c>
      <c r="I823" s="133">
        <f>$F$9-SUM($E$706:E823)</f>
        <v>2893628.3932222268</v>
      </c>
      <c r="J823" s="133">
        <f t="shared" si="45"/>
        <v>118</v>
      </c>
      <c r="K823" s="65">
        <f>Y!AC943</f>
        <v>3209332</v>
      </c>
      <c r="L823" s="115">
        <v>132</v>
      </c>
      <c r="M823" s="65"/>
      <c r="N823" s="48">
        <f>Y!Z943</f>
        <v>3058.4334050941143</v>
      </c>
    </row>
    <row r="824" spans="1:14" x14ac:dyDescent="0.2">
      <c r="A824" s="69">
        <f t="shared" si="46"/>
        <v>119</v>
      </c>
      <c r="B824" s="66">
        <f t="shared" si="47"/>
        <v>43468</v>
      </c>
      <c r="C824" s="67">
        <f>Y!AB944</f>
        <v>85198.000000000087</v>
      </c>
      <c r="D824" s="65">
        <f>Y!Y944</f>
        <v>67923.059592248406</v>
      </c>
      <c r="E824" s="65">
        <f>Y!Y944+Y!Z944</f>
        <v>71022.364567779325</v>
      </c>
      <c r="F824" s="68">
        <f>Y!AA944</f>
        <v>14175.635432220761</v>
      </c>
      <c r="G824" s="133">
        <f>SUM($F824:F$837)</f>
        <v>110720.60677779009</v>
      </c>
      <c r="H824" s="133">
        <f>SUM($E$706:E824)</f>
        <v>4414893.9713455522</v>
      </c>
      <c r="I824" s="133">
        <f>$F$9-SUM($E$706:E824)</f>
        <v>2822606.0286544478</v>
      </c>
      <c r="J824" s="133">
        <f t="shared" si="45"/>
        <v>119</v>
      </c>
      <c r="K824" s="65">
        <f>Y!AC944</f>
        <v>3145376</v>
      </c>
      <c r="L824" s="115">
        <v>132</v>
      </c>
      <c r="M824" s="65"/>
      <c r="N824" s="48">
        <f>Y!Z944</f>
        <v>3099.3049755309185</v>
      </c>
    </row>
    <row r="825" spans="1:14" x14ac:dyDescent="0.2">
      <c r="A825" s="69">
        <f t="shared" si="46"/>
        <v>120</v>
      </c>
      <c r="B825" s="66">
        <f t="shared" si="47"/>
        <v>43499</v>
      </c>
      <c r="C825" s="67">
        <f>Y!AB945</f>
        <v>85197.999999999985</v>
      </c>
      <c r="D825" s="65">
        <f>Y!Y945</f>
        <v>68828.117861607228</v>
      </c>
      <c r="E825" s="65">
        <f>Y!Y945+Y!Z945</f>
        <v>71968.840597420771</v>
      </c>
      <c r="F825" s="68">
        <f>Y!AA945</f>
        <v>13229.159402579213</v>
      </c>
      <c r="G825" s="133">
        <f>SUM($F825:F$837)</f>
        <v>96544.971345569327</v>
      </c>
      <c r="H825" s="133">
        <f>SUM($E$706:E825)</f>
        <v>4486862.8119429732</v>
      </c>
      <c r="I825" s="133">
        <f>$F$9-SUM($E$706:E825)</f>
        <v>2750637.1880570268</v>
      </c>
      <c r="J825" s="133">
        <f t="shared" si="45"/>
        <v>120</v>
      </c>
      <c r="K825" s="65">
        <f>Y!AC945</f>
        <v>3099103</v>
      </c>
      <c r="L825" s="115">
        <v>132</v>
      </c>
      <c r="M825" s="65"/>
      <c r="N825" s="48">
        <f>Y!Z945</f>
        <v>3140.722735813546</v>
      </c>
    </row>
    <row r="826" spans="1:14" x14ac:dyDescent="0.2">
      <c r="A826" s="69">
        <f t="shared" si="46"/>
        <v>121</v>
      </c>
      <c r="B826" s="66">
        <f t="shared" si="47"/>
        <v>43527</v>
      </c>
      <c r="C826" s="67">
        <f>Y!AB946</f>
        <v>85197.999999999971</v>
      </c>
      <c r="D826" s="65">
        <f>Y!Y946</f>
        <v>69745.23581255076</v>
      </c>
      <c r="E826" s="65">
        <f>Y!Y946+Y!Z946</f>
        <v>72683.77748392419</v>
      </c>
      <c r="F826" s="68">
        <f>Y!AA946</f>
        <v>12514.222516075788</v>
      </c>
      <c r="G826" s="133">
        <f>SUM($F826:F$837)</f>
        <v>83315.811942990113</v>
      </c>
      <c r="H826" s="133">
        <f>SUM($E$706:E826)</f>
        <v>4559546.5894268975</v>
      </c>
      <c r="I826" s="133">
        <f>$F$9-SUM($E$706:E826)</f>
        <v>2677953.4105731025</v>
      </c>
      <c r="J826" s="133">
        <f t="shared" ref="J826:J889" si="48">A826</f>
        <v>121</v>
      </c>
      <c r="K826" s="65">
        <f>Y!AC946</f>
        <v>3034210</v>
      </c>
      <c r="L826" s="115">
        <v>132</v>
      </c>
      <c r="M826" s="65"/>
      <c r="N826" s="48">
        <f>Y!Z946</f>
        <v>2938.5416713734303</v>
      </c>
    </row>
    <row r="827" spans="1:14" x14ac:dyDescent="0.2">
      <c r="A827" s="69">
        <f t="shared" si="46"/>
        <v>122</v>
      </c>
      <c r="B827" s="66">
        <f t="shared" si="47"/>
        <v>43558</v>
      </c>
      <c r="C827" s="67">
        <f>Y!AB947</f>
        <v>85198</v>
      </c>
      <c r="D827" s="65">
        <f>Y!Y947</f>
        <v>70674.57413740654</v>
      </c>
      <c r="E827" s="65">
        <f>Y!Y947+Y!Z947</f>
        <v>73652.385198364515</v>
      </c>
      <c r="F827" s="68">
        <f>Y!AA947</f>
        <v>11545.614801635495</v>
      </c>
      <c r="G827" s="133">
        <f>SUM($F827:F$837)</f>
        <v>70801.589426914317</v>
      </c>
      <c r="H827" s="133">
        <f>SUM($E$706:E827)</f>
        <v>4633198.9746252624</v>
      </c>
      <c r="I827" s="133">
        <f>$F$9-SUM($E$706:E827)</f>
        <v>2604301.0253747376</v>
      </c>
      <c r="J827" s="133">
        <f t="shared" si="48"/>
        <v>122</v>
      </c>
      <c r="K827" s="65">
        <f>Y!AC947</f>
        <v>2968720</v>
      </c>
      <c r="L827" s="115">
        <v>132</v>
      </c>
      <c r="M827" s="65"/>
      <c r="N827" s="48">
        <f>Y!Z947</f>
        <v>2977.8110609579708</v>
      </c>
    </row>
    <row r="828" spans="1:14" x14ac:dyDescent="0.2">
      <c r="A828" s="69">
        <f t="shared" si="46"/>
        <v>123</v>
      </c>
      <c r="B828" s="66">
        <f t="shared" si="47"/>
        <v>43588</v>
      </c>
      <c r="C828" s="67">
        <f>Y!AB948</f>
        <v>85198.000000000044</v>
      </c>
      <c r="D828" s="65">
        <f>Y!Y948</f>
        <v>71616.295669688378</v>
      </c>
      <c r="E828" s="65">
        <f>Y!Y948+Y!Z948</f>
        <v>74633.900899230415</v>
      </c>
      <c r="F828" s="68">
        <f>Y!AA948</f>
        <v>10564.09910076963</v>
      </c>
      <c r="G828" s="133">
        <f>SUM($F828:F$837)</f>
        <v>59255.974625278817</v>
      </c>
      <c r="H828" s="133">
        <f>SUM($E$706:E828)</f>
        <v>4707832.8755244929</v>
      </c>
      <c r="I828" s="133">
        <f>$F$9-SUM($E$706:E828)</f>
        <v>2529667.1244755071</v>
      </c>
      <c r="J828" s="133">
        <f t="shared" si="48"/>
        <v>123</v>
      </c>
      <c r="K828" s="65">
        <f>Y!AC948</f>
        <v>2902630</v>
      </c>
      <c r="L828" s="115">
        <v>132</v>
      </c>
      <c r="M828" s="65"/>
      <c r="N828" s="48">
        <f>Y!Z948</f>
        <v>3017.6052295420304</v>
      </c>
    </row>
    <row r="829" spans="1:14" x14ac:dyDescent="0.2">
      <c r="A829" s="69">
        <f t="shared" si="46"/>
        <v>124</v>
      </c>
      <c r="B829" s="66">
        <f t="shared" si="47"/>
        <v>43619</v>
      </c>
      <c r="C829" s="67">
        <f>Y!AB949</f>
        <v>85198.000000000015</v>
      </c>
      <c r="D829" s="65">
        <f>Y!Y949</f>
        <v>72570.565412627067</v>
      </c>
      <c r="E829" s="65">
        <f>Y!Y949+Y!Z949</f>
        <v>75628.496602670406</v>
      </c>
      <c r="F829" s="68">
        <f>Y!AA949</f>
        <v>9569.5033973296177</v>
      </c>
      <c r="G829" s="133">
        <f>SUM($F829:F$837)</f>
        <v>48691.875524509189</v>
      </c>
      <c r="H829" s="133">
        <f>SUM($E$706:E829)</f>
        <v>4783461.3721271632</v>
      </c>
      <c r="I829" s="133">
        <f>$F$9-SUM($E$706:E829)</f>
        <v>2454038.6278728368</v>
      </c>
      <c r="J829" s="133">
        <f t="shared" si="48"/>
        <v>124</v>
      </c>
      <c r="K829" s="65">
        <f>Y!AC949</f>
        <v>2835932</v>
      </c>
      <c r="L829" s="115">
        <v>132</v>
      </c>
      <c r="M829" s="65"/>
      <c r="N829" s="48">
        <f>Y!Z949</f>
        <v>3057.9311900433349</v>
      </c>
    </row>
    <row r="830" spans="1:14" x14ac:dyDescent="0.2">
      <c r="A830" s="69">
        <f t="shared" si="46"/>
        <v>125</v>
      </c>
      <c r="B830" s="66">
        <f t="shared" si="47"/>
        <v>43649</v>
      </c>
      <c r="C830" s="67">
        <f>Y!AB950</f>
        <v>85197.999999999956</v>
      </c>
      <c r="D830" s="65">
        <f>Y!Y950</f>
        <v>73537.550568081439</v>
      </c>
      <c r="E830" s="65">
        <f>Y!Y950+Y!Z950</f>
        <v>76636.346617178613</v>
      </c>
      <c r="F830" s="68">
        <f>Y!AA950</f>
        <v>8561.653382821336</v>
      </c>
      <c r="G830" s="133">
        <f>SUM($F830:F$837)</f>
        <v>39122.372127179573</v>
      </c>
      <c r="H830" s="133">
        <f>SUM($E$706:E830)</f>
        <v>4860097.7187443422</v>
      </c>
      <c r="I830" s="133">
        <f>$F$9-SUM($E$706:E830)</f>
        <v>2377402.2812556578</v>
      </c>
      <c r="J830" s="133">
        <f t="shared" si="48"/>
        <v>125</v>
      </c>
      <c r="K830" s="65">
        <f>Y!AC950</f>
        <v>2768622</v>
      </c>
      <c r="L830" s="115">
        <v>132</v>
      </c>
      <c r="M830" s="65"/>
      <c r="N830" s="48">
        <f>Y!Z950</f>
        <v>3098.7960490971818</v>
      </c>
    </row>
    <row r="831" spans="1:14" x14ac:dyDescent="0.2">
      <c r="A831" s="69">
        <f t="shared" si="46"/>
        <v>126</v>
      </c>
      <c r="B831" s="66">
        <f t="shared" si="47"/>
        <v>43680</v>
      </c>
      <c r="C831" s="67">
        <f>Y!AB951</f>
        <v>85198</v>
      </c>
      <c r="D831" s="65">
        <f>Y!Y951</f>
        <v>74517.420565834618</v>
      </c>
      <c r="E831" s="65">
        <f>Y!Y951+Y!Z951</f>
        <v>77657.627574143466</v>
      </c>
      <c r="F831" s="68">
        <f>Y!AA951</f>
        <v>7540.3724258565335</v>
      </c>
      <c r="G831" s="133">
        <f>SUM($F831:F$837)</f>
        <v>30560.718744358233</v>
      </c>
      <c r="H831" s="133">
        <f>SUM($E$706:E831)</f>
        <v>4937755.3463184852</v>
      </c>
      <c r="I831" s="133">
        <f>$F$9-SUM($E$706:E831)</f>
        <v>2299744.6536815148</v>
      </c>
      <c r="J831" s="133">
        <f t="shared" si="48"/>
        <v>126</v>
      </c>
      <c r="K831" s="65">
        <f>Y!AC951</f>
        <v>2700694</v>
      </c>
      <c r="L831" s="115">
        <v>132</v>
      </c>
      <c r="M831" s="65"/>
      <c r="N831" s="48">
        <f>Y!Z951</f>
        <v>3140.2070083088547</v>
      </c>
    </row>
    <row r="832" spans="1:14" x14ac:dyDescent="0.2">
      <c r="A832" s="69">
        <f t="shared" si="46"/>
        <v>127</v>
      </c>
      <c r="B832" s="66">
        <f t="shared" si="47"/>
        <v>43711</v>
      </c>
      <c r="C832" s="67">
        <f>Y!AB952</f>
        <v>85197.999999999985</v>
      </c>
      <c r="D832" s="65">
        <f>Y!Y952</f>
        <v>75510.347093280114</v>
      </c>
      <c r="E832" s="65">
        <f>Y!Y952+Y!Z952</f>
        <v>78692.51845880285</v>
      </c>
      <c r="F832" s="68">
        <f>Y!AA952</f>
        <v>6505.4815411971413</v>
      </c>
      <c r="G832" s="133">
        <f>SUM($F832:F$837)</f>
        <v>23020.346318501703</v>
      </c>
      <c r="H832" s="133">
        <f>SUM($E$706:E832)</f>
        <v>5016447.8647772884</v>
      </c>
      <c r="I832" s="133">
        <f>$F$9-SUM($E$706:E832)</f>
        <v>2221052.1352227116</v>
      </c>
      <c r="J832" s="133">
        <f t="shared" si="48"/>
        <v>127</v>
      </c>
      <c r="K832" s="65">
        <f>Y!AC952</f>
        <v>2632141</v>
      </c>
      <c r="L832" s="115">
        <v>132</v>
      </c>
      <c r="M832" s="65"/>
      <c r="N832" s="48">
        <f>Y!Z952</f>
        <v>3182.1713655227359</v>
      </c>
    </row>
    <row r="833" spans="1:14" x14ac:dyDescent="0.2">
      <c r="A833" s="69">
        <f t="shared" si="46"/>
        <v>128</v>
      </c>
      <c r="B833" s="66">
        <f t="shared" si="47"/>
        <v>43741</v>
      </c>
      <c r="C833" s="67">
        <f>Y!AB953</f>
        <v>85198.000000000029</v>
      </c>
      <c r="D833" s="65">
        <f>Y!Y953</f>
        <v>76516.504125504522</v>
      </c>
      <c r="E833" s="65">
        <f>Y!Y953+Y!Z953</f>
        <v>79741.200641612944</v>
      </c>
      <c r="F833" s="68">
        <f>Y!AA953</f>
        <v>5456.7993583870739</v>
      </c>
      <c r="G833" s="133">
        <f>SUM($F833:F$837)</f>
        <v>16514.86477730456</v>
      </c>
      <c r="H833" s="133">
        <f>SUM($E$706:E833)</f>
        <v>5096189.0654189009</v>
      </c>
      <c r="I833" s="133">
        <f>$F$9-SUM($E$706:E833)</f>
        <v>2141310.9345810991</v>
      </c>
      <c r="J833" s="133">
        <f t="shared" si="48"/>
        <v>128</v>
      </c>
      <c r="K833" s="65">
        <f>Y!AC953</f>
        <v>2562959</v>
      </c>
      <c r="L833" s="115">
        <v>132</v>
      </c>
      <c r="M833" s="65"/>
      <c r="N833" s="48">
        <f>Y!Z953</f>
        <v>3224.6965161084281</v>
      </c>
    </row>
    <row r="834" spans="1:14" x14ac:dyDescent="0.2">
      <c r="A834" s="69">
        <f t="shared" si="46"/>
        <v>129</v>
      </c>
      <c r="B834" s="66">
        <f t="shared" si="47"/>
        <v>43772</v>
      </c>
      <c r="C834" s="67">
        <f>Y!AB954</f>
        <v>85198.000000000015</v>
      </c>
      <c r="D834" s="65">
        <f>Y!Y954</f>
        <v>77536.067955770006</v>
      </c>
      <c r="E834" s="65">
        <f>Y!Y954+Y!Z954</f>
        <v>80803.857910034028</v>
      </c>
      <c r="F834" s="68">
        <f>Y!AA954</f>
        <v>4394.1420899659788</v>
      </c>
      <c r="G834" s="133">
        <f>SUM($F834:F$837)</f>
        <v>11058.065418917486</v>
      </c>
      <c r="H834" s="133">
        <f>SUM($E$706:E834)</f>
        <v>5176992.9233289352</v>
      </c>
      <c r="I834" s="133">
        <f>$F$9-SUM($E$706:E834)</f>
        <v>2060507.0766710648</v>
      </c>
      <c r="J834" s="133">
        <f t="shared" si="48"/>
        <v>129</v>
      </c>
      <c r="K834" s="65">
        <f>Y!AC954</f>
        <v>2493140</v>
      </c>
      <c r="L834" s="115">
        <v>132</v>
      </c>
      <c r="M834" s="65"/>
      <c r="N834" s="48">
        <f>Y!Z954</f>
        <v>3267.7899542640262</v>
      </c>
    </row>
    <row r="835" spans="1:14" x14ac:dyDescent="0.2">
      <c r="A835" s="69">
        <f t="shared" si="46"/>
        <v>130</v>
      </c>
      <c r="B835" s="66">
        <f t="shared" si="47"/>
        <v>43802</v>
      </c>
      <c r="C835" s="67">
        <f>Y!AB955</f>
        <v>85198</v>
      </c>
      <c r="D835" s="65">
        <f>Y!Y955</f>
        <v>78569.217226403765</v>
      </c>
      <c r="E835" s="65">
        <f>Y!Y955+Y!Z955</f>
        <v>81880.676500740577</v>
      </c>
      <c r="F835" s="68">
        <f>Y!AA955</f>
        <v>3317.3234992594171</v>
      </c>
      <c r="G835" s="133">
        <f>SUM($F835:F$837)</f>
        <v>6663.9233289515078</v>
      </c>
      <c r="H835" s="133">
        <f>SUM($E$706:E835)</f>
        <v>5258873.5998296756</v>
      </c>
      <c r="I835" s="133">
        <f>$F$9-SUM($E$706:E835)</f>
        <v>1978626.4001703244</v>
      </c>
      <c r="J835" s="133">
        <f t="shared" si="48"/>
        <v>130</v>
      </c>
      <c r="K835" s="65">
        <f>Y!AC955</f>
        <v>2422681</v>
      </c>
      <c r="L835" s="115">
        <v>132</v>
      </c>
      <c r="M835" s="65"/>
      <c r="N835" s="48">
        <f>Y!Z955</f>
        <v>3311.4592743368194</v>
      </c>
    </row>
    <row r="836" spans="1:14" x14ac:dyDescent="0.2">
      <c r="A836" s="69">
        <f t="shared" si="46"/>
        <v>131</v>
      </c>
      <c r="B836" s="66">
        <f t="shared" si="47"/>
        <v>43833</v>
      </c>
      <c r="C836" s="67">
        <f>Y!AB956</f>
        <v>85198</v>
      </c>
      <c r="D836" s="65">
        <f>Y!Y956</f>
        <v>79616.132960098563</v>
      </c>
      <c r="E836" s="65">
        <f>Y!Y956+Y!Z956</f>
        <v>82971.845132260205</v>
      </c>
      <c r="F836" s="68">
        <f>Y!AA956</f>
        <v>2226.1548677397877</v>
      </c>
      <c r="G836" s="133">
        <f>SUM($F836:F$837)</f>
        <v>3346.5998296920907</v>
      </c>
      <c r="H836" s="133">
        <f>SUM($E$706:E836)</f>
        <v>5341845.4449619362</v>
      </c>
      <c r="I836" s="133">
        <f>$F$9-SUM($E$706:E836)</f>
        <v>1895654.5550380638</v>
      </c>
      <c r="J836" s="133">
        <f t="shared" si="48"/>
        <v>131</v>
      </c>
      <c r="K836" s="65">
        <f>Y!AC956</f>
        <v>2351573</v>
      </c>
      <c r="L836" s="115">
        <v>132</v>
      </c>
      <c r="M836" s="65"/>
      <c r="N836" s="48">
        <f>Y!Z956</f>
        <v>3355.7121721616445</v>
      </c>
    </row>
    <row r="837" spans="1:14" x14ac:dyDescent="0.2">
      <c r="A837" s="69">
        <f t="shared" si="46"/>
        <v>132</v>
      </c>
      <c r="B837" s="66">
        <f t="shared" si="47"/>
        <v>43864</v>
      </c>
      <c r="C837" s="67">
        <f>Y!AB957</f>
        <v>85198</v>
      </c>
      <c r="D837" s="65">
        <f>Y!Y957</f>
        <v>80676.998591630574</v>
      </c>
      <c r="E837" s="65">
        <f>Y!Y957+Y!Z957</f>
        <v>84077.555038047693</v>
      </c>
      <c r="F837" s="68">
        <f>Y!AA957</f>
        <v>1120.4449619523027</v>
      </c>
      <c r="G837" s="133">
        <f>SUM($F837:F$837)</f>
        <v>1120.4449619523027</v>
      </c>
      <c r="H837" s="133">
        <f>SUM($E$706:E837)</f>
        <v>5425922.9999999842</v>
      </c>
      <c r="I837" s="133">
        <f>$F$9-SUM($E$706:E837)</f>
        <v>1811577.0000000158</v>
      </c>
      <c r="J837" s="133">
        <f t="shared" si="48"/>
        <v>132</v>
      </c>
      <c r="K837" s="65">
        <f>Y!AC957</f>
        <v>2171249.999999796</v>
      </c>
      <c r="L837" s="115">
        <v>132</v>
      </c>
      <c r="M837" s="65"/>
      <c r="N837" s="48">
        <f>Y!Z957</f>
        <v>3400.5564464171175</v>
      </c>
    </row>
    <row r="838" spans="1:14" x14ac:dyDescent="0.2">
      <c r="A838" s="220" t="s">
        <v>5</v>
      </c>
      <c r="B838" s="221"/>
      <c r="C838" s="67">
        <f>SUM(C706:C837)</f>
        <v>11246136.000000002</v>
      </c>
      <c r="D838" s="65">
        <f>SUM(D706:D837)</f>
        <v>5066249.9999999851</v>
      </c>
      <c r="E838" s="65">
        <f>SUM(E706:E837)</f>
        <v>5425922.9999999842</v>
      </c>
      <c r="F838" s="68">
        <f>SUM(F706:F837)</f>
        <v>5820213.000000014</v>
      </c>
      <c r="G838" s="136"/>
      <c r="H838" s="136"/>
      <c r="I838" s="136"/>
      <c r="J838" s="133"/>
      <c r="K838" s="65"/>
      <c r="L838" s="115"/>
      <c r="M838" s="65"/>
      <c r="N838" s="48">
        <f>SUM(N706:N837)</f>
        <v>359672.99999999977</v>
      </c>
    </row>
    <row r="839" spans="1:14" x14ac:dyDescent="0.2">
      <c r="A839" s="92"/>
      <c r="B839" s="92"/>
      <c r="C839" s="92"/>
      <c r="D839" s="92"/>
      <c r="E839" s="92"/>
      <c r="F839" s="92"/>
      <c r="G839" s="135"/>
      <c r="H839" s="135"/>
      <c r="I839" s="135"/>
      <c r="J839" s="133"/>
      <c r="K839" s="69"/>
      <c r="L839" s="92"/>
      <c r="M839" s="92"/>
    </row>
    <row r="840" spans="1:14" x14ac:dyDescent="0.2">
      <c r="A840" s="17" t="s">
        <v>69</v>
      </c>
      <c r="B840" s="19" t="s">
        <v>96</v>
      </c>
      <c r="C840" s="17" t="s">
        <v>43</v>
      </c>
      <c r="D840" s="74" t="s">
        <v>281</v>
      </c>
      <c r="E840" s="74" t="s">
        <v>163</v>
      </c>
      <c r="F840" s="113" t="s">
        <v>2</v>
      </c>
      <c r="G840" s="132" t="s">
        <v>216</v>
      </c>
      <c r="H840" s="132" t="s">
        <v>267</v>
      </c>
      <c r="I840" s="132" t="s">
        <v>217</v>
      </c>
      <c r="J840" s="133"/>
      <c r="K840" s="19" t="s">
        <v>97</v>
      </c>
      <c r="L840" s="114" t="s">
        <v>91</v>
      </c>
      <c r="M840" s="19" t="s">
        <v>92</v>
      </c>
      <c r="N840" s="122" t="s">
        <v>61</v>
      </c>
    </row>
    <row r="841" spans="1:14" x14ac:dyDescent="0.2">
      <c r="A841" s="69">
        <v>1</v>
      </c>
      <c r="B841" s="66">
        <f>DATE(YEAR($F$11),MONTH($F$11)+1,DAY($F$11))</f>
        <v>39875</v>
      </c>
      <c r="C841" s="67">
        <f>Y!AB976</f>
        <v>82687.000000000466</v>
      </c>
      <c r="D841" s="65">
        <f>Y!Y976</f>
        <v>11786.674560755491</v>
      </c>
      <c r="E841" s="65">
        <f>Y!Y976+Y!Z976</f>
        <v>14473.627998530232</v>
      </c>
      <c r="F841" s="68">
        <f>Y!AA976</f>
        <v>68213.372001470227</v>
      </c>
      <c r="G841" s="133">
        <f>SUM($F841:F$984)</f>
        <v>6464565.0000002151</v>
      </c>
      <c r="H841" s="133">
        <f>SUM($E$841:E841)</f>
        <v>14473.627998530232</v>
      </c>
      <c r="I841" s="133">
        <f>$F$9-SUM($E$841:E841)</f>
        <v>7223026.3720014701</v>
      </c>
      <c r="J841" s="133">
        <f t="shared" si="48"/>
        <v>1</v>
      </c>
      <c r="K841" s="65">
        <f>Y!AC976</f>
        <v>7630995</v>
      </c>
      <c r="L841" s="115">
        <v>144</v>
      </c>
      <c r="M841" s="65"/>
      <c r="N841" s="48">
        <f>Y!Z976</f>
        <v>2686.9534377747405</v>
      </c>
    </row>
    <row r="842" spans="1:14" x14ac:dyDescent="0.2">
      <c r="A842" s="69">
        <f>A841+1</f>
        <v>2</v>
      </c>
      <c r="B842" s="66">
        <f>DATE(YEAR(B841),MONTH(B841)+1,DAY(B841))</f>
        <v>39906</v>
      </c>
      <c r="C842" s="67">
        <f>Y!AB977</f>
        <v>82686.999999999738</v>
      </c>
      <c r="D842" s="65">
        <f>Y!Y977</f>
        <v>11943.742571372539</v>
      </c>
      <c r="E842" s="65">
        <f>Y!Y977+Y!Z977</f>
        <v>14666.628318828356</v>
      </c>
      <c r="F842" s="68">
        <f>Y!AA977</f>
        <v>68020.371681171382</v>
      </c>
      <c r="G842" s="133">
        <f>SUM($F842:F$984)</f>
        <v>6396351.6279987441</v>
      </c>
      <c r="H842" s="133">
        <f>SUM($E$841:E842)</f>
        <v>29140.256317358588</v>
      </c>
      <c r="I842" s="133">
        <f>$F$9-SUM($E$841:E842)</f>
        <v>7208359.7436826415</v>
      </c>
      <c r="J842" s="133">
        <f t="shared" si="48"/>
        <v>2</v>
      </c>
      <c r="K842" s="65">
        <f>Y!AC977</f>
        <v>7609993</v>
      </c>
      <c r="L842" s="115">
        <v>144</v>
      </c>
      <c r="M842" s="65"/>
      <c r="N842" s="48">
        <f>Y!Z977</f>
        <v>2722.8857474558172</v>
      </c>
    </row>
    <row r="843" spans="1:14" x14ac:dyDescent="0.2">
      <c r="A843" s="69">
        <f t="shared" ref="A843:A906" si="49">A842+1</f>
        <v>3</v>
      </c>
      <c r="B843" s="66">
        <f t="shared" ref="B843:B906" si="50">DATE(YEAR(B842),MONTH(B842)+1,DAY(B842))</f>
        <v>39936</v>
      </c>
      <c r="C843" s="67">
        <f>Y!AB978</f>
        <v>82686.99999999968</v>
      </c>
      <c r="D843" s="65">
        <f>Y!Y978</f>
        <v>12102.903654114343</v>
      </c>
      <c r="E843" s="65">
        <f>Y!Y978+Y!Z978</f>
        <v>14862.202229767448</v>
      </c>
      <c r="F843" s="68">
        <f>Y!AA978</f>
        <v>67824.797770232224</v>
      </c>
      <c r="G843" s="133">
        <f>SUM($F843:F$984)</f>
        <v>6328331.2563175736</v>
      </c>
      <c r="H843" s="133">
        <f>SUM($E$841:E843)</f>
        <v>44002.458547126036</v>
      </c>
      <c r="I843" s="133">
        <f>$F$9-SUM($E$841:E843)</f>
        <v>7193497.5414528735</v>
      </c>
      <c r="J843" s="133">
        <f t="shared" si="48"/>
        <v>3</v>
      </c>
      <c r="K843" s="65">
        <f>Y!AC978</f>
        <v>7588789</v>
      </c>
      <c r="L843" s="115">
        <v>144</v>
      </c>
      <c r="M843" s="65"/>
      <c r="N843" s="48">
        <f>Y!Z978</f>
        <v>2759.2985756531052</v>
      </c>
    </row>
    <row r="844" spans="1:14" x14ac:dyDescent="0.2">
      <c r="A844" s="69">
        <f t="shared" si="49"/>
        <v>4</v>
      </c>
      <c r="B844" s="66">
        <f t="shared" si="50"/>
        <v>39967</v>
      </c>
      <c r="C844" s="67">
        <f>Y!AB979</f>
        <v>82687.000000000146</v>
      </c>
      <c r="D844" s="65">
        <f>Y!Y979</f>
        <v>12264.185701044276</v>
      </c>
      <c r="E844" s="65">
        <f>Y!Y979+Y!Z979</f>
        <v>15060.384049327993</v>
      </c>
      <c r="F844" s="68">
        <f>Y!AA979</f>
        <v>67626.615950672145</v>
      </c>
      <c r="G844" s="133">
        <f>SUM($F844:F$984)</f>
        <v>6260506.4585473416</v>
      </c>
      <c r="H844" s="133">
        <f>SUM($E$841:E844)</f>
        <v>59062.842596454029</v>
      </c>
      <c r="I844" s="133">
        <f>$F$9-SUM($E$841:E844)</f>
        <v>7178437.1574035464</v>
      </c>
      <c r="J844" s="133">
        <f t="shared" si="48"/>
        <v>4</v>
      </c>
      <c r="K844" s="65">
        <f>Y!AC979</f>
        <v>7567381</v>
      </c>
      <c r="L844" s="115">
        <v>144</v>
      </c>
      <c r="M844" s="65"/>
      <c r="N844" s="48">
        <f>Y!Z979</f>
        <v>2796.1983482837168</v>
      </c>
    </row>
    <row r="845" spans="1:14" x14ac:dyDescent="0.2">
      <c r="A845" s="69">
        <f t="shared" si="49"/>
        <v>5</v>
      </c>
      <c r="B845" s="66">
        <f t="shared" si="50"/>
        <v>39997</v>
      </c>
      <c r="C845" s="67">
        <f>Y!AB980</f>
        <v>82686.999999999563</v>
      </c>
      <c r="D845" s="65">
        <f>Y!Y980</f>
        <v>12427.616975910962</v>
      </c>
      <c r="E845" s="65">
        <f>Y!Y980+Y!Z980</f>
        <v>15261.208553108787</v>
      </c>
      <c r="F845" s="68">
        <f>Y!AA980</f>
        <v>67425.791446890769</v>
      </c>
      <c r="G845" s="133">
        <f>SUM($F845:F$984)</f>
        <v>6192879.8425966688</v>
      </c>
      <c r="H845" s="133">
        <f>SUM($E$841:E845)</f>
        <v>74324.051149562816</v>
      </c>
      <c r="I845" s="133">
        <f>$F$9-SUM($E$841:E845)</f>
        <v>7163175.9488504371</v>
      </c>
      <c r="J845" s="133">
        <f t="shared" si="48"/>
        <v>5</v>
      </c>
      <c r="K845" s="65">
        <f>Y!AC980</f>
        <v>7545768</v>
      </c>
      <c r="L845" s="115">
        <v>144</v>
      </c>
      <c r="M845" s="65"/>
      <c r="N845" s="48">
        <f>Y!Z980</f>
        <v>2833.5915771978252</v>
      </c>
    </row>
    <row r="846" spans="1:14" x14ac:dyDescent="0.2">
      <c r="A846" s="69">
        <f t="shared" si="49"/>
        <v>6</v>
      </c>
      <c r="B846" s="66">
        <f t="shared" si="50"/>
        <v>40028</v>
      </c>
      <c r="C846" s="67">
        <f>Y!AB981</f>
        <v>82687.00000000016</v>
      </c>
      <c r="D846" s="65">
        <f>Y!Y981</f>
        <v>12593.226119106635</v>
      </c>
      <c r="E846" s="65">
        <f>Y!Y981+Y!Z981</f>
        <v>15464.710980434422</v>
      </c>
      <c r="F846" s="68">
        <f>Y!AA981</f>
        <v>67222.289019565738</v>
      </c>
      <c r="G846" s="133">
        <f>SUM($F846:F$984)</f>
        <v>6125454.0511497781</v>
      </c>
      <c r="H846" s="133">
        <f>SUM($E$841:E846)</f>
        <v>89788.762129997238</v>
      </c>
      <c r="I846" s="133">
        <f>$F$9-SUM($E$841:E846)</f>
        <v>7147711.2378700031</v>
      </c>
      <c r="J846" s="133">
        <f t="shared" si="48"/>
        <v>6</v>
      </c>
      <c r="K846" s="65">
        <f>Y!AC981</f>
        <v>7523947</v>
      </c>
      <c r="L846" s="115">
        <v>144</v>
      </c>
      <c r="M846" s="65"/>
      <c r="N846" s="48">
        <f>Y!Z981</f>
        <v>2871.4848613277863</v>
      </c>
    </row>
    <row r="847" spans="1:14" x14ac:dyDescent="0.2">
      <c r="A847" s="69">
        <f t="shared" si="49"/>
        <v>7</v>
      </c>
      <c r="B847" s="66">
        <f t="shared" si="50"/>
        <v>40059</v>
      </c>
      <c r="C847" s="67">
        <f>Y!AB982</f>
        <v>82687.00000000032</v>
      </c>
      <c r="D847" s="65">
        <f>Y!Y982</f>
        <v>12761.042152678594</v>
      </c>
      <c r="E847" s="65">
        <f>Y!Y982+Y!Z982</f>
        <v>15670.927040531293</v>
      </c>
      <c r="F847" s="68">
        <f>Y!AA982</f>
        <v>67016.072959469035</v>
      </c>
      <c r="G847" s="133">
        <f>SUM($F847:F$984)</f>
        <v>6058231.762130212</v>
      </c>
      <c r="H847" s="133">
        <f>SUM($E$841:E847)</f>
        <v>105459.68917052852</v>
      </c>
      <c r="I847" s="133">
        <f>$F$9-SUM($E$841:E847)</f>
        <v>7132040.3108294718</v>
      </c>
      <c r="J847" s="133">
        <f t="shared" si="48"/>
        <v>7</v>
      </c>
      <c r="K847" s="65">
        <f>Y!AC982</f>
        <v>7501916</v>
      </c>
      <c r="L847" s="115">
        <v>144</v>
      </c>
      <c r="M847" s="65"/>
      <c r="N847" s="48">
        <f>Y!Z982</f>
        <v>2909.8848878526987</v>
      </c>
    </row>
    <row r="848" spans="1:14" x14ac:dyDescent="0.2">
      <c r="A848" s="69">
        <f t="shared" si="49"/>
        <v>8</v>
      </c>
      <c r="B848" s="66">
        <f t="shared" si="50"/>
        <v>40089</v>
      </c>
      <c r="C848" s="67">
        <f>Y!AB983</f>
        <v>82687.000000000189</v>
      </c>
      <c r="D848" s="65">
        <f>Y!Y983</f>
        <v>12931.094485420734</v>
      </c>
      <c r="E848" s="65">
        <f>Y!Y983+Y!Z983</f>
        <v>15879.892918799262</v>
      </c>
      <c r="F848" s="68">
        <f>Y!AA983</f>
        <v>66807.107081200927</v>
      </c>
      <c r="G848" s="133">
        <f>SUM($F848:F$984)</f>
        <v>5991215.6891707433</v>
      </c>
      <c r="H848" s="133">
        <f>SUM($E$841:E848)</f>
        <v>121339.58208932779</v>
      </c>
      <c r="I848" s="133">
        <f>$F$9-SUM($E$841:E848)</f>
        <v>7116160.4179106718</v>
      </c>
      <c r="J848" s="133">
        <f t="shared" si="48"/>
        <v>8</v>
      </c>
      <c r="K848" s="65">
        <f>Y!AC983</f>
        <v>7479674</v>
      </c>
      <c r="L848" s="115">
        <v>144</v>
      </c>
      <c r="M848" s="65"/>
      <c r="N848" s="48">
        <f>Y!Z983</f>
        <v>2948.798433378528</v>
      </c>
    </row>
    <row r="849" spans="1:14" x14ac:dyDescent="0.2">
      <c r="A849" s="69">
        <f t="shared" si="49"/>
        <v>9</v>
      </c>
      <c r="B849" s="66">
        <f t="shared" si="50"/>
        <v>40120</v>
      </c>
      <c r="C849" s="67">
        <f>Y!AB984</f>
        <v>82687.000000000029</v>
      </c>
      <c r="D849" s="65">
        <f>Y!Y984</f>
        <v>13103.412918025628</v>
      </c>
      <c r="E849" s="65">
        <f>Y!Y984+Y!Z984</f>
        <v>16091.645283159593</v>
      </c>
      <c r="F849" s="68">
        <f>Y!AA984</f>
        <v>66595.354716840433</v>
      </c>
      <c r="G849" s="133">
        <f>SUM($F849:F$984)</f>
        <v>5924408.5820895415</v>
      </c>
      <c r="H849" s="133">
        <f>SUM($E$841:E849)</f>
        <v>137431.22737248737</v>
      </c>
      <c r="I849" s="133">
        <f>$F$9-SUM($E$841:E849)</f>
        <v>7100068.7726275129</v>
      </c>
      <c r="J849" s="133">
        <f t="shared" si="48"/>
        <v>9</v>
      </c>
      <c r="K849" s="65">
        <f>Y!AC984</f>
        <v>7457217</v>
      </c>
      <c r="L849" s="115">
        <v>144</v>
      </c>
      <c r="M849" s="65"/>
      <c r="N849" s="48">
        <f>Y!Z984</f>
        <v>2988.2323651339648</v>
      </c>
    </row>
    <row r="850" spans="1:14" x14ac:dyDescent="0.2">
      <c r="A850" s="69">
        <f t="shared" si="49"/>
        <v>10</v>
      </c>
      <c r="B850" s="66">
        <f t="shared" si="50"/>
        <v>40150</v>
      </c>
      <c r="C850" s="67">
        <f>Y!AB985</f>
        <v>82686.999999999767</v>
      </c>
      <c r="D850" s="65">
        <f>Y!Y985</f>
        <v>13278.027648306452</v>
      </c>
      <c r="E850" s="65">
        <f>Y!Y985+Y!Z985</f>
        <v>16306.2212904888</v>
      </c>
      <c r="F850" s="68">
        <f>Y!AA985</f>
        <v>66380.778709510967</v>
      </c>
      <c r="G850" s="133">
        <f>SUM($F850:F$984)</f>
        <v>5857813.2273727013</v>
      </c>
      <c r="H850" s="133">
        <f>SUM($E$841:E850)</f>
        <v>153737.44866297615</v>
      </c>
      <c r="I850" s="133">
        <f>$F$9-SUM($E$841:E850)</f>
        <v>7083762.5513370242</v>
      </c>
      <c r="J850" s="133">
        <f t="shared" si="48"/>
        <v>10</v>
      </c>
      <c r="K850" s="65">
        <f>Y!AC985</f>
        <v>7434545</v>
      </c>
      <c r="L850" s="115">
        <v>144</v>
      </c>
      <c r="M850" s="65"/>
      <c r="N850" s="48">
        <f>Y!Z985</f>
        <v>3028.1936421823484</v>
      </c>
    </row>
    <row r="851" spans="1:14" x14ac:dyDescent="0.2">
      <c r="A851" s="69">
        <f t="shared" si="49"/>
        <v>11</v>
      </c>
      <c r="B851" s="66">
        <f t="shared" si="50"/>
        <v>40181</v>
      </c>
      <c r="C851" s="67">
        <f>Y!AB986</f>
        <v>82686.999999999694</v>
      </c>
      <c r="D851" s="65">
        <f>Y!Y986</f>
        <v>13454.96927648969</v>
      </c>
      <c r="E851" s="65">
        <f>Y!Y986+Y!Z986</f>
        <v>16523.658593139433</v>
      </c>
      <c r="F851" s="68">
        <f>Y!AA986</f>
        <v>66163.341406860258</v>
      </c>
      <c r="G851" s="133">
        <f>SUM($F851:F$984)</f>
        <v>5791432.44866319</v>
      </c>
      <c r="H851" s="133">
        <f>SUM($E$841:E851)</f>
        <v>170261.10725611559</v>
      </c>
      <c r="I851" s="133">
        <f>$F$9-SUM($E$841:E851)</f>
        <v>7067238.8927438846</v>
      </c>
      <c r="J851" s="133">
        <f t="shared" si="48"/>
        <v>11</v>
      </c>
      <c r="K851" s="65">
        <f>Y!AC986</f>
        <v>7411655</v>
      </c>
      <c r="L851" s="115">
        <v>144</v>
      </c>
      <c r="M851" s="65"/>
      <c r="N851" s="48">
        <f>Y!Z986</f>
        <v>3068.689316649743</v>
      </c>
    </row>
    <row r="852" spans="1:14" x14ac:dyDescent="0.2">
      <c r="A852" s="69">
        <f t="shared" si="49"/>
        <v>12</v>
      </c>
      <c r="B852" s="66">
        <f t="shared" si="50"/>
        <v>40212</v>
      </c>
      <c r="C852" s="67">
        <f>Y!AB987</f>
        <v>82687.000000000451</v>
      </c>
      <c r="D852" s="65">
        <f>Y!Y987</f>
        <v>13634.268810577691</v>
      </c>
      <c r="E852" s="65">
        <f>Y!Y987+Y!Z987</f>
        <v>16743.995345547155</v>
      </c>
      <c r="F852" s="68">
        <f>Y!AA987</f>
        <v>65943.004654453296</v>
      </c>
      <c r="G852" s="133">
        <f>SUM($F852:F$984)</f>
        <v>5725269.1072563296</v>
      </c>
      <c r="H852" s="133">
        <f>SUM($E$841:E852)</f>
        <v>187005.10260166274</v>
      </c>
      <c r="I852" s="133">
        <f>$F$9-SUM($E$841:E852)</f>
        <v>7050494.8973983377</v>
      </c>
      <c r="J852" s="133">
        <f t="shared" si="48"/>
        <v>12</v>
      </c>
      <c r="K852" s="65">
        <f>Y!AC987</f>
        <v>7435724</v>
      </c>
      <c r="L852" s="115">
        <v>144</v>
      </c>
      <c r="M852" s="65"/>
      <c r="N852" s="48">
        <f>Y!Z987</f>
        <v>3109.7265349694644</v>
      </c>
    </row>
    <row r="853" spans="1:14" x14ac:dyDescent="0.2">
      <c r="A853" s="69">
        <f t="shared" si="49"/>
        <v>13</v>
      </c>
      <c r="B853" s="66">
        <f t="shared" si="50"/>
        <v>40240</v>
      </c>
      <c r="C853" s="67">
        <f>Y!AB988</f>
        <v>82686.999999999738</v>
      </c>
      <c r="D853" s="65">
        <f>Y!Y988</f>
        <v>13815.957671779208</v>
      </c>
      <c r="E853" s="65">
        <f>Y!Y988+Y!Z988</f>
        <v>16336.337665936684</v>
      </c>
      <c r="F853" s="68">
        <f>Y!AA988</f>
        <v>66350.662334063047</v>
      </c>
      <c r="G853" s="133">
        <f>SUM($F853:F$984)</f>
        <v>5659326.1026018765</v>
      </c>
      <c r="H853" s="133">
        <f>SUM($E$841:E853)</f>
        <v>203341.44026759942</v>
      </c>
      <c r="I853" s="133">
        <f>$F$9-SUM($E$841:E853)</f>
        <v>7034158.5597324008</v>
      </c>
      <c r="J853" s="133">
        <f t="shared" si="48"/>
        <v>13</v>
      </c>
      <c r="K853" s="65">
        <f>Y!AC988</f>
        <v>7413022</v>
      </c>
      <c r="L853" s="115">
        <v>144</v>
      </c>
      <c r="M853" s="65"/>
      <c r="N853" s="48">
        <f>Y!Z988</f>
        <v>2520.3799941574762</v>
      </c>
    </row>
    <row r="854" spans="1:14" x14ac:dyDescent="0.2">
      <c r="A854" s="69">
        <f t="shared" si="49"/>
        <v>14</v>
      </c>
      <c r="B854" s="66">
        <f t="shared" si="50"/>
        <v>40271</v>
      </c>
      <c r="C854" s="67">
        <f>Y!AB989</f>
        <v>82687.000000000116</v>
      </c>
      <c r="D854" s="65">
        <f>Y!Y989</f>
        <v>14000.067700023763</v>
      </c>
      <c r="E854" s="65">
        <f>Y!Y989+Y!Z989</f>
        <v>16554.152436954551</v>
      </c>
      <c r="F854" s="68">
        <f>Y!AA989</f>
        <v>66132.847563045565</v>
      </c>
      <c r="G854" s="133">
        <f>SUM($F854:F$984)</f>
        <v>5592975.4402678134</v>
      </c>
      <c r="H854" s="133">
        <f>SUM($E$841:E854)</f>
        <v>219895.59270455397</v>
      </c>
      <c r="I854" s="133">
        <f>$F$9-SUM($E$841:E854)</f>
        <v>7017604.4072954459</v>
      </c>
      <c r="J854" s="133">
        <f t="shared" si="48"/>
        <v>14</v>
      </c>
      <c r="K854" s="65">
        <f>Y!AC989</f>
        <v>7390103</v>
      </c>
      <c r="L854" s="115">
        <v>144</v>
      </c>
      <c r="M854" s="65"/>
      <c r="N854" s="48">
        <f>Y!Z989</f>
        <v>2554.0847369307885</v>
      </c>
    </row>
    <row r="855" spans="1:14" x14ac:dyDescent="0.2">
      <c r="A855" s="69">
        <f t="shared" si="49"/>
        <v>15</v>
      </c>
      <c r="B855" s="66">
        <f t="shared" si="50"/>
        <v>40301</v>
      </c>
      <c r="C855" s="67">
        <f>Y!AB990</f>
        <v>82686.999999999651</v>
      </c>
      <c r="D855" s="65">
        <f>Y!Y990</f>
        <v>14186.631159531884</v>
      </c>
      <c r="E855" s="65">
        <f>Y!Y990+Y!Z990</f>
        <v>16774.871368764092</v>
      </c>
      <c r="F855" s="68">
        <f>Y!AA990</f>
        <v>65912.128631235551</v>
      </c>
      <c r="G855" s="133">
        <f>SUM($F855:F$984)</f>
        <v>5526842.5927047683</v>
      </c>
      <c r="H855" s="133">
        <f>SUM($E$841:E855)</f>
        <v>236670.46407331806</v>
      </c>
      <c r="I855" s="133">
        <f>$F$9-SUM($E$841:E855)</f>
        <v>7000829.5359266819</v>
      </c>
      <c r="J855" s="133">
        <f t="shared" si="48"/>
        <v>15</v>
      </c>
      <c r="K855" s="65">
        <f>Y!AC990</f>
        <v>7366967</v>
      </c>
      <c r="L855" s="115">
        <v>144</v>
      </c>
      <c r="M855" s="65"/>
      <c r="N855" s="48">
        <f>Y!Z990</f>
        <v>2588.2402092322081</v>
      </c>
    </row>
    <row r="856" spans="1:14" x14ac:dyDescent="0.2">
      <c r="A856" s="69">
        <f t="shared" si="49"/>
        <v>16</v>
      </c>
      <c r="B856" s="66">
        <f t="shared" si="50"/>
        <v>40332</v>
      </c>
      <c r="C856" s="67">
        <f>Y!AB991</f>
        <v>82687.000000000058</v>
      </c>
      <c r="D856" s="65">
        <f>Y!Y991</f>
        <v>14375.680744477548</v>
      </c>
      <c r="E856" s="65">
        <f>Y!Y991+Y!Z991</f>
        <v>16998.533183091815</v>
      </c>
      <c r="F856" s="68">
        <f>Y!AA991</f>
        <v>65688.466816908243</v>
      </c>
      <c r="G856" s="133">
        <f>SUM($F856:F$984)</f>
        <v>5460930.4640735323</v>
      </c>
      <c r="H856" s="133">
        <f>SUM($E$841:E856)</f>
        <v>253668.99725640987</v>
      </c>
      <c r="I856" s="133">
        <f>$F$9-SUM($E$841:E856)</f>
        <v>6983831.0027435897</v>
      </c>
      <c r="J856" s="133">
        <f t="shared" si="48"/>
        <v>16</v>
      </c>
      <c r="K856" s="65">
        <f>Y!AC991</f>
        <v>7343610</v>
      </c>
      <c r="L856" s="115">
        <v>144</v>
      </c>
      <c r="M856" s="65"/>
      <c r="N856" s="48">
        <f>Y!Z991</f>
        <v>2622.8524386142672</v>
      </c>
    </row>
    <row r="857" spans="1:14" x14ac:dyDescent="0.2">
      <c r="A857" s="69">
        <f t="shared" si="49"/>
        <v>17</v>
      </c>
      <c r="B857" s="66">
        <f t="shared" si="50"/>
        <v>40362</v>
      </c>
      <c r="C857" s="67">
        <f>Y!AB992</f>
        <v>82687.000000000378</v>
      </c>
      <c r="D857" s="65">
        <f>Y!Y992</f>
        <v>14567.249584711157</v>
      </c>
      <c r="E857" s="65">
        <f>Y!Y992+Y!Z992</f>
        <v>17225.177117946383</v>
      </c>
      <c r="F857" s="68">
        <f>Y!AA992</f>
        <v>65461.822882054003</v>
      </c>
      <c r="G857" s="133">
        <f>SUM($F857:F$984)</f>
        <v>5395241.9972566245</v>
      </c>
      <c r="H857" s="133">
        <f>SUM($E$841:E857)</f>
        <v>270894.17437435628</v>
      </c>
      <c r="I857" s="133">
        <f>$F$9-SUM($E$841:E857)</f>
        <v>6966605.8256256441</v>
      </c>
      <c r="J857" s="133">
        <f t="shared" si="48"/>
        <v>17</v>
      </c>
      <c r="K857" s="65">
        <f>Y!AC992</f>
        <v>7320030</v>
      </c>
      <c r="L857" s="115">
        <v>144</v>
      </c>
      <c r="M857" s="65"/>
      <c r="N857" s="48">
        <f>Y!Z992</f>
        <v>2657.9275332352263</v>
      </c>
    </row>
    <row r="858" spans="1:14" x14ac:dyDescent="0.2">
      <c r="A858" s="69">
        <f t="shared" si="49"/>
        <v>18</v>
      </c>
      <c r="B858" s="66">
        <f t="shared" si="50"/>
        <v>40393</v>
      </c>
      <c r="C858" s="67">
        <f>Y!AB993</f>
        <v>82686.999999999738</v>
      </c>
      <c r="D858" s="65">
        <f>Y!Y993</f>
        <v>14761.371251568198</v>
      </c>
      <c r="E858" s="65">
        <f>Y!Y993+Y!Z993</f>
        <v>17454.842934505243</v>
      </c>
      <c r="F858" s="68">
        <f>Y!AA993</f>
        <v>65232.157065494503</v>
      </c>
      <c r="G858" s="133">
        <f>SUM($F858:F$984)</f>
        <v>5329780.1743745701</v>
      </c>
      <c r="H858" s="133">
        <f>SUM($E$841:E858)</f>
        <v>288349.01730886154</v>
      </c>
      <c r="I858" s="133">
        <f>$F$9-SUM($E$841:E858)</f>
        <v>6949150.9826911381</v>
      </c>
      <c r="J858" s="133">
        <f t="shared" si="48"/>
        <v>18</v>
      </c>
      <c r="K858" s="65">
        <f>Y!AC993</f>
        <v>7296226</v>
      </c>
      <c r="L858" s="115">
        <v>144</v>
      </c>
      <c r="M858" s="65"/>
      <c r="N858" s="48">
        <f>Y!Z993</f>
        <v>2693.4716829370445</v>
      </c>
    </row>
    <row r="859" spans="1:14" x14ac:dyDescent="0.2">
      <c r="A859" s="69">
        <f t="shared" si="49"/>
        <v>19</v>
      </c>
      <c r="B859" s="66">
        <f t="shared" si="50"/>
        <v>40424</v>
      </c>
      <c r="C859" s="67">
        <f>Y!AB994</f>
        <v>82687.000000000146</v>
      </c>
      <c r="D859" s="65">
        <f>Y!Y994</f>
        <v>14958.079763755202</v>
      </c>
      <c r="E859" s="65">
        <f>Y!Y994+Y!Z994</f>
        <v>17687.570924092892</v>
      </c>
      <c r="F859" s="68">
        <f>Y!AA994</f>
        <v>64999.429075907254</v>
      </c>
      <c r="G859" s="133">
        <f>SUM($F859:F$984)</f>
        <v>5264548.0173090762</v>
      </c>
      <c r="H859" s="133">
        <f>SUM($E$841:E859)</f>
        <v>306036.58823295444</v>
      </c>
      <c r="I859" s="133">
        <f>$F$9-SUM($E$841:E859)</f>
        <v>6931463.411767046</v>
      </c>
      <c r="J859" s="133">
        <f t="shared" si="48"/>
        <v>19</v>
      </c>
      <c r="K859" s="65">
        <f>Y!AC994</f>
        <v>7272195</v>
      </c>
      <c r="L859" s="115">
        <v>144</v>
      </c>
      <c r="M859" s="65"/>
      <c r="N859" s="48">
        <f>Y!Z994</f>
        <v>2729.4911603376895</v>
      </c>
    </row>
    <row r="860" spans="1:14" x14ac:dyDescent="0.2">
      <c r="A860" s="69">
        <f t="shared" si="49"/>
        <v>20</v>
      </c>
      <c r="B860" s="66">
        <f t="shared" si="50"/>
        <v>40454</v>
      </c>
      <c r="C860" s="67">
        <f>Y!AB995</f>
        <v>82686.999999999738</v>
      </c>
      <c r="D860" s="65">
        <f>Y!Y995</f>
        <v>15157.409593304619</v>
      </c>
      <c r="E860" s="65">
        <f>Y!Y995+Y!Z995</f>
        <v>17923.401915242735</v>
      </c>
      <c r="F860" s="68">
        <f>Y!AA995</f>
        <v>64763.598084757003</v>
      </c>
      <c r="G860" s="133">
        <f>SUM($F860:F$984)</f>
        <v>5199548.5882331682</v>
      </c>
      <c r="H860" s="133">
        <f>SUM($E$841:E860)</f>
        <v>323959.99014819716</v>
      </c>
      <c r="I860" s="133">
        <f>$F$9-SUM($E$841:E860)</f>
        <v>6913540.0098518031</v>
      </c>
      <c r="J860" s="133">
        <f t="shared" si="48"/>
        <v>20</v>
      </c>
      <c r="K860" s="65">
        <f>Y!AC995</f>
        <v>7247935</v>
      </c>
      <c r="L860" s="115">
        <v>144</v>
      </c>
      <c r="M860" s="65"/>
      <c r="N860" s="48">
        <f>Y!Z995</f>
        <v>2765.9923219381162</v>
      </c>
    </row>
    <row r="861" spans="1:14" x14ac:dyDescent="0.2">
      <c r="A861" s="69">
        <f t="shared" si="49"/>
        <v>21</v>
      </c>
      <c r="B861" s="66">
        <f t="shared" si="50"/>
        <v>40485</v>
      </c>
      <c r="C861" s="67">
        <f>Y!AB996</f>
        <v>82686.999999999825</v>
      </c>
      <c r="D861" s="65">
        <f>Y!Y996</f>
        <v>15359.395671622828</v>
      </c>
      <c r="E861" s="65">
        <f>Y!Y996+Y!Z996</f>
        <v>18162.377280866822</v>
      </c>
      <c r="F861" s="68">
        <f>Y!AA996</f>
        <v>64524.622719133011</v>
      </c>
      <c r="G861" s="133">
        <f>SUM($F861:F$984)</f>
        <v>5134784.9901484121</v>
      </c>
      <c r="H861" s="133">
        <f>SUM($E$841:E861)</f>
        <v>342122.367429064</v>
      </c>
      <c r="I861" s="133">
        <f>$F$9-SUM($E$841:E861)</f>
        <v>6895377.6325709363</v>
      </c>
      <c r="J861" s="133">
        <f t="shared" si="48"/>
        <v>21</v>
      </c>
      <c r="K861" s="65">
        <f>Y!AC996</f>
        <v>7223443</v>
      </c>
      <c r="L861" s="115">
        <v>144</v>
      </c>
      <c r="M861" s="65"/>
      <c r="N861" s="48">
        <f>Y!Z996</f>
        <v>2802.9816092439942</v>
      </c>
    </row>
    <row r="862" spans="1:14" x14ac:dyDescent="0.2">
      <c r="A862" s="69">
        <f t="shared" si="49"/>
        <v>22</v>
      </c>
      <c r="B862" s="66">
        <f t="shared" si="50"/>
        <v>40515</v>
      </c>
      <c r="C862" s="67">
        <f>Y!AB997</f>
        <v>82687.00000000032</v>
      </c>
      <c r="D862" s="65">
        <f>Y!Y997</f>
        <v>15564.073395607062</v>
      </c>
      <c r="E862" s="65">
        <f>Y!Y997+Y!Z997</f>
        <v>18404.538945509572</v>
      </c>
      <c r="F862" s="68">
        <f>Y!AA997</f>
        <v>64282.461054490741</v>
      </c>
      <c r="G862" s="133">
        <f>SUM($F862:F$984)</f>
        <v>5070260.3674292788</v>
      </c>
      <c r="H862" s="133">
        <f>SUM($E$841:E862)</f>
        <v>360526.90637457359</v>
      </c>
      <c r="I862" s="133">
        <f>$F$9-SUM($E$841:E862)</f>
        <v>6876973.0936254263</v>
      </c>
      <c r="J862" s="133">
        <f t="shared" si="48"/>
        <v>22</v>
      </c>
      <c r="K862" s="65">
        <f>Y!AC997</f>
        <v>7198718</v>
      </c>
      <c r="L862" s="115">
        <v>144</v>
      </c>
      <c r="M862" s="65"/>
      <c r="N862" s="48">
        <f>Y!Z997</f>
        <v>2840.4655499025102</v>
      </c>
    </row>
    <row r="863" spans="1:14" x14ac:dyDescent="0.2">
      <c r="A863" s="69">
        <f t="shared" si="49"/>
        <v>23</v>
      </c>
      <c r="B863" s="66">
        <f t="shared" si="50"/>
        <v>40546</v>
      </c>
      <c r="C863" s="67">
        <f>Y!AB998</f>
        <v>82687</v>
      </c>
      <c r="D863" s="65">
        <f>Y!Y998</f>
        <v>15771.47863384895</v>
      </c>
      <c r="E863" s="65">
        <f>Y!Y998+Y!Z998</f>
        <v>18649.929392703227</v>
      </c>
      <c r="F863" s="68">
        <f>Y!AA998</f>
        <v>64037.070607296773</v>
      </c>
      <c r="G863" s="133">
        <f>SUM($F863:F$984)</f>
        <v>5005977.9063747888</v>
      </c>
      <c r="H863" s="133">
        <f>SUM($E$841:E863)</f>
        <v>379176.83576727682</v>
      </c>
      <c r="I863" s="133">
        <f>$F$9-SUM($E$841:E863)</f>
        <v>6858323.1642327234</v>
      </c>
      <c r="J863" s="133">
        <f t="shared" si="48"/>
        <v>23</v>
      </c>
      <c r="K863" s="65">
        <f>Y!AC998</f>
        <v>7173757</v>
      </c>
      <c r="L863" s="115">
        <v>144</v>
      </c>
      <c r="M863" s="65"/>
      <c r="N863" s="48">
        <f>Y!Z998</f>
        <v>2878.4507588542765</v>
      </c>
    </row>
    <row r="864" spans="1:14" x14ac:dyDescent="0.2">
      <c r="A864" s="69">
        <f t="shared" si="49"/>
        <v>24</v>
      </c>
      <c r="B864" s="66">
        <f t="shared" si="50"/>
        <v>40577</v>
      </c>
      <c r="C864" s="67">
        <f>Y!AB999</f>
        <v>82687.000000000233</v>
      </c>
      <c r="D864" s="65">
        <f>Y!Y999</f>
        <v>15981.647732923739</v>
      </c>
      <c r="E864" s="65">
        <f>Y!Y999+Y!Z999</f>
        <v>18898.591672424474</v>
      </c>
      <c r="F864" s="68">
        <f>Y!AA999</f>
        <v>63788.408327575751</v>
      </c>
      <c r="G864" s="133">
        <f>SUM($F864:F$984)</f>
        <v>4941940.8357674917</v>
      </c>
      <c r="H864" s="133">
        <f>SUM($E$841:E864)</f>
        <v>398075.42743970128</v>
      </c>
      <c r="I864" s="133">
        <f>$F$9-SUM($E$841:E864)</f>
        <v>6839424.5725602992</v>
      </c>
      <c r="J864" s="133">
        <f t="shared" si="48"/>
        <v>24</v>
      </c>
      <c r="K864" s="65">
        <f>Y!AC999</f>
        <v>7191018</v>
      </c>
      <c r="L864" s="115">
        <v>144</v>
      </c>
      <c r="M864" s="65"/>
      <c r="N864" s="48">
        <f>Y!Z999</f>
        <v>2916.9439395007357</v>
      </c>
    </row>
    <row r="865" spans="1:14" x14ac:dyDescent="0.2">
      <c r="A865" s="69">
        <f t="shared" si="49"/>
        <v>25</v>
      </c>
      <c r="B865" s="66">
        <f t="shared" si="50"/>
        <v>40605</v>
      </c>
      <c r="C865" s="67">
        <f>Y!AB1000</f>
        <v>82686.999999999854</v>
      </c>
      <c r="D865" s="65">
        <f>Y!Y1000</f>
        <v>16194.617523754947</v>
      </c>
      <c r="E865" s="65">
        <f>Y!Y1000+Y!Z1000</f>
        <v>18582.756863917719</v>
      </c>
      <c r="F865" s="68">
        <f>Y!AA1000</f>
        <v>64104.243136082128</v>
      </c>
      <c r="G865" s="133">
        <f>SUM($F865:F$984)</f>
        <v>4878152.427439915</v>
      </c>
      <c r="H865" s="133">
        <f>SUM($E$841:E865)</f>
        <v>416658.18430361897</v>
      </c>
      <c r="I865" s="133">
        <f>$F$9-SUM($E$841:E865)</f>
        <v>6820841.815696381</v>
      </c>
      <c r="J865" s="133">
        <f t="shared" si="48"/>
        <v>25</v>
      </c>
      <c r="K865" s="65">
        <f>Y!AC1000</f>
        <v>7166146</v>
      </c>
      <c r="L865" s="115">
        <v>144</v>
      </c>
      <c r="M865" s="65"/>
      <c r="N865" s="48">
        <f>Y!Z1000</f>
        <v>2388.139340162772</v>
      </c>
    </row>
    <row r="866" spans="1:14" x14ac:dyDescent="0.2">
      <c r="A866" s="69">
        <f t="shared" si="49"/>
        <v>26</v>
      </c>
      <c r="B866" s="66">
        <f t="shared" si="50"/>
        <v>40636</v>
      </c>
      <c r="C866" s="67">
        <f>Y!AB1001</f>
        <v>82686.999999999636</v>
      </c>
      <c r="D866" s="65">
        <f>Y!Y1001</f>
        <v>16410.425328073092</v>
      </c>
      <c r="E866" s="65">
        <f>Y!Y1001+Y!Z1001</f>
        <v>18830.500972425551</v>
      </c>
      <c r="F866" s="68">
        <f>Y!AA1001</f>
        <v>63856.499027574086</v>
      </c>
      <c r="G866" s="133">
        <f>SUM($F866:F$984)</f>
        <v>4814048.1843038332</v>
      </c>
      <c r="H866" s="133">
        <f>SUM($E$841:E866)</f>
        <v>435488.68527604453</v>
      </c>
      <c r="I866" s="133">
        <f>$F$9-SUM($E$841:E866)</f>
        <v>6802011.3147239555</v>
      </c>
      <c r="J866" s="133">
        <f t="shared" si="48"/>
        <v>26</v>
      </c>
      <c r="K866" s="65">
        <f>Y!AC1001</f>
        <v>7141039</v>
      </c>
      <c r="L866" s="115">
        <v>144</v>
      </c>
      <c r="M866" s="65"/>
      <c r="N866" s="48">
        <f>Y!Z1001</f>
        <v>2420.0756443524588</v>
      </c>
    </row>
    <row r="867" spans="1:14" x14ac:dyDescent="0.2">
      <c r="A867" s="69">
        <f t="shared" si="49"/>
        <v>27</v>
      </c>
      <c r="B867" s="66">
        <f t="shared" si="50"/>
        <v>40666</v>
      </c>
      <c r="C867" s="67">
        <f>Y!AB1002</f>
        <v>82686.999999999738</v>
      </c>
      <c r="D867" s="65">
        <f>Y!Y1002</f>
        <v>16629.108964953572</v>
      </c>
      <c r="E867" s="65">
        <f>Y!Y1002+Y!Z1002</f>
        <v>19081.547993904373</v>
      </c>
      <c r="F867" s="68">
        <f>Y!AA1002</f>
        <v>63605.452006095358</v>
      </c>
      <c r="G867" s="133">
        <f>SUM($F867:F$984)</f>
        <v>4750191.6852762587</v>
      </c>
      <c r="H867" s="133">
        <f>SUM($E$841:E867)</f>
        <v>454570.23326994892</v>
      </c>
      <c r="I867" s="133">
        <f>$F$9-SUM($E$841:E867)</f>
        <v>6782929.7667300515</v>
      </c>
      <c r="J867" s="133">
        <f t="shared" si="48"/>
        <v>27</v>
      </c>
      <c r="K867" s="65">
        <f>Y!AC1002</f>
        <v>7115695</v>
      </c>
      <c r="L867" s="115">
        <v>144</v>
      </c>
      <c r="M867" s="65"/>
      <c r="N867" s="48">
        <f>Y!Z1002</f>
        <v>2452.439028950801</v>
      </c>
    </row>
    <row r="868" spans="1:14" x14ac:dyDescent="0.2">
      <c r="A868" s="69">
        <f t="shared" si="49"/>
        <v>28</v>
      </c>
      <c r="B868" s="66">
        <f t="shared" si="50"/>
        <v>40697</v>
      </c>
      <c r="C868" s="67">
        <f>Y!AB1003</f>
        <v>82687.000000000233</v>
      </c>
      <c r="D868" s="65">
        <f>Y!Y1003</f>
        <v>16850.706757444888</v>
      </c>
      <c r="E868" s="65">
        <f>Y!Y1003+Y!Z1003</f>
        <v>19335.941962698322</v>
      </c>
      <c r="F868" s="68">
        <f>Y!AA1003</f>
        <v>63351.058037301911</v>
      </c>
      <c r="G868" s="133">
        <f>SUM($F868:F$984)</f>
        <v>4686586.2332701636</v>
      </c>
      <c r="H868" s="133">
        <f>SUM($E$841:E868)</f>
        <v>473906.17523264722</v>
      </c>
      <c r="I868" s="133">
        <f>$F$9-SUM($E$841:E868)</f>
        <v>6763593.824767353</v>
      </c>
      <c r="J868" s="133">
        <f t="shared" si="48"/>
        <v>28</v>
      </c>
      <c r="K868" s="65">
        <f>Y!AC1003</f>
        <v>7090111</v>
      </c>
      <c r="L868" s="115">
        <v>144</v>
      </c>
      <c r="M868" s="65"/>
      <c r="N868" s="48">
        <f>Y!Z1003</f>
        <v>2485.2352052534334</v>
      </c>
    </row>
    <row r="869" spans="1:14" x14ac:dyDescent="0.2">
      <c r="A869" s="69">
        <f t="shared" si="49"/>
        <v>29</v>
      </c>
      <c r="B869" s="66">
        <f t="shared" si="50"/>
        <v>40727</v>
      </c>
      <c r="C869" s="67">
        <f>Y!AB1004</f>
        <v>82687.000000000204</v>
      </c>
      <c r="D869" s="65">
        <f>Y!Y1004</f>
        <v>17075.257539283484</v>
      </c>
      <c r="E869" s="65">
        <f>Y!Y1004+Y!Z1004</f>
        <v>19593.727500215988</v>
      </c>
      <c r="F869" s="68">
        <f>Y!AA1004</f>
        <v>63093.272499784216</v>
      </c>
      <c r="G869" s="133">
        <f>SUM($F869:F$984)</f>
        <v>4623235.1752328612</v>
      </c>
      <c r="H869" s="133">
        <f>SUM($E$841:E869)</f>
        <v>493499.90273286321</v>
      </c>
      <c r="I869" s="133">
        <f>$F$9-SUM($E$841:E869)</f>
        <v>6744000.0972671369</v>
      </c>
      <c r="J869" s="133">
        <f t="shared" si="48"/>
        <v>29</v>
      </c>
      <c r="K869" s="65">
        <f>Y!AC1004</f>
        <v>7064285</v>
      </c>
      <c r="L869" s="115">
        <v>144</v>
      </c>
      <c r="M869" s="65"/>
      <c r="N869" s="48">
        <f>Y!Z1004</f>
        <v>2518.4699609325035</v>
      </c>
    </row>
    <row r="870" spans="1:14" x14ac:dyDescent="0.2">
      <c r="A870" s="69">
        <f t="shared" si="49"/>
        <v>30</v>
      </c>
      <c r="B870" s="66">
        <f t="shared" si="50"/>
        <v>40758</v>
      </c>
      <c r="C870" s="67">
        <f>Y!AB1005</f>
        <v>82687.000000000262</v>
      </c>
      <c r="D870" s="65">
        <f>Y!Y1005</f>
        <v>17302.800661701709</v>
      </c>
      <c r="E870" s="65">
        <f>Y!Y1005+Y!Z1005</f>
        <v>19854.949822759721</v>
      </c>
      <c r="F870" s="68">
        <f>Y!AA1005</f>
        <v>62832.050177240541</v>
      </c>
      <c r="G870" s="133">
        <f>SUM($F870:F$984)</f>
        <v>4560141.9027330782</v>
      </c>
      <c r="H870" s="133">
        <f>SUM($E$841:E870)</f>
        <v>513354.85255562293</v>
      </c>
      <c r="I870" s="133">
        <f>$F$9-SUM($E$841:E870)</f>
        <v>6724145.1474443767</v>
      </c>
      <c r="J870" s="133">
        <f t="shared" si="48"/>
        <v>30</v>
      </c>
      <c r="K870" s="65">
        <f>Y!AC1005</f>
        <v>7038214</v>
      </c>
      <c r="L870" s="115">
        <v>144</v>
      </c>
      <c r="M870" s="65"/>
      <c r="N870" s="48">
        <f>Y!Z1005</f>
        <v>2552.1491610580124</v>
      </c>
    </row>
    <row r="871" spans="1:14" x14ac:dyDescent="0.2">
      <c r="A871" s="69">
        <f t="shared" si="49"/>
        <v>31</v>
      </c>
      <c r="B871" s="66">
        <f t="shared" si="50"/>
        <v>40789</v>
      </c>
      <c r="C871" s="67">
        <f>Y!AB1006</f>
        <v>82687.000000000116</v>
      </c>
      <c r="D871" s="65">
        <f>Y!Y1006</f>
        <v>17533.37600032147</v>
      </c>
      <c r="E871" s="65">
        <f>Y!Y1006+Y!Z1006</f>
        <v>20119.65474945429</v>
      </c>
      <c r="F871" s="68">
        <f>Y!AA1006</f>
        <v>62567.345250545819</v>
      </c>
      <c r="G871" s="133">
        <f>SUM($F871:F$984)</f>
        <v>4497309.8525558366</v>
      </c>
      <c r="H871" s="133">
        <f>SUM($E$841:E871)</f>
        <v>533474.50730507728</v>
      </c>
      <c r="I871" s="133">
        <f>$F$9-SUM($E$841:E871)</f>
        <v>6704025.4926949227</v>
      </c>
      <c r="J871" s="133">
        <f t="shared" si="48"/>
        <v>31</v>
      </c>
      <c r="K871" s="65">
        <f>Y!AC1006</f>
        <v>7011896</v>
      </c>
      <c r="L871" s="115">
        <v>144</v>
      </c>
      <c r="M871" s="65"/>
      <c r="N871" s="48">
        <f>Y!Z1006</f>
        <v>2586.2787491328199</v>
      </c>
    </row>
    <row r="872" spans="1:14" x14ac:dyDescent="0.2">
      <c r="A872" s="69">
        <f t="shared" si="49"/>
        <v>32</v>
      </c>
      <c r="B872" s="66">
        <f t="shared" si="50"/>
        <v>40819</v>
      </c>
      <c r="C872" s="67">
        <f>Y!AB1007</f>
        <v>82687.000000000116</v>
      </c>
      <c r="D872" s="65">
        <f>Y!Y1007</f>
        <v>17767.023962143809</v>
      </c>
      <c r="E872" s="65">
        <f>Y!Y1007+Y!Z1007</f>
        <v>20387.888710285384</v>
      </c>
      <c r="F872" s="68">
        <f>Y!AA1007</f>
        <v>62299.111289714732</v>
      </c>
      <c r="G872" s="133">
        <f>SUM($F872:F$984)</f>
        <v>4434742.5073052905</v>
      </c>
      <c r="H872" s="133">
        <f>SUM($E$841:E872)</f>
        <v>553862.3960153627</v>
      </c>
      <c r="I872" s="133">
        <f>$F$9-SUM($E$841:E872)</f>
        <v>6683637.6039846372</v>
      </c>
      <c r="J872" s="133">
        <f t="shared" si="48"/>
        <v>32</v>
      </c>
      <c r="K872" s="65">
        <f>Y!AC1007</f>
        <v>6985330</v>
      </c>
      <c r="L872" s="115">
        <v>144</v>
      </c>
      <c r="M872" s="65"/>
      <c r="N872" s="48">
        <f>Y!Z1007</f>
        <v>2620.8647481415755</v>
      </c>
    </row>
    <row r="873" spans="1:14" x14ac:dyDescent="0.2">
      <c r="A873" s="69">
        <f t="shared" si="49"/>
        <v>33</v>
      </c>
      <c r="B873" s="66">
        <f t="shared" si="50"/>
        <v>40850</v>
      </c>
      <c r="C873" s="67">
        <f>Y!AB1008</f>
        <v>82687.000000000233</v>
      </c>
      <c r="D873" s="65">
        <f>Y!Y1008</f>
        <v>18003.785492628813</v>
      </c>
      <c r="E873" s="65">
        <f>Y!Y1008+Y!Z1008</f>
        <v>20659.698754242374</v>
      </c>
      <c r="F873" s="68">
        <f>Y!AA1008</f>
        <v>62027.301245757852</v>
      </c>
      <c r="G873" s="133">
        <f>SUM($F873:F$984)</f>
        <v>4372443.3960155761</v>
      </c>
      <c r="H873" s="133">
        <f>SUM($E$841:E873)</f>
        <v>574522.09476960509</v>
      </c>
      <c r="I873" s="133">
        <f>$F$9-SUM($E$841:E873)</f>
        <v>6662977.9052303946</v>
      </c>
      <c r="J873" s="133">
        <f t="shared" si="48"/>
        <v>33</v>
      </c>
      <c r="K873" s="65">
        <f>Y!AC1008</f>
        <v>6958512</v>
      </c>
      <c r="L873" s="115">
        <v>144</v>
      </c>
      <c r="M873" s="65"/>
      <c r="N873" s="48">
        <f>Y!Z1008</f>
        <v>2655.9132616135612</v>
      </c>
    </row>
    <row r="874" spans="1:14" x14ac:dyDescent="0.2">
      <c r="A874" s="69">
        <f t="shared" si="49"/>
        <v>34</v>
      </c>
      <c r="B874" s="66">
        <f t="shared" si="50"/>
        <v>40880</v>
      </c>
      <c r="C874" s="67">
        <f>Y!AB1009</f>
        <v>82687.000000000233</v>
      </c>
      <c r="D874" s="65">
        <f>Y!Y1009</f>
        <v>18243.702082871459</v>
      </c>
      <c r="E874" s="65">
        <f>Y!Y1009+Y!Z1009</f>
        <v>20935.132557571313</v>
      </c>
      <c r="F874" s="68">
        <f>Y!AA1009</f>
        <v>61751.867442428927</v>
      </c>
      <c r="G874" s="133">
        <f>SUM($F874:F$984)</f>
        <v>4310416.0947698187</v>
      </c>
      <c r="H874" s="133">
        <f>SUM($E$841:E874)</f>
        <v>595457.22732717637</v>
      </c>
      <c r="I874" s="133">
        <f>$F$9-SUM($E$841:E874)</f>
        <v>6642042.7726728236</v>
      </c>
      <c r="J874" s="133">
        <f t="shared" si="48"/>
        <v>34</v>
      </c>
      <c r="K874" s="65">
        <f>Y!AC1009</f>
        <v>6931440</v>
      </c>
      <c r="L874" s="115">
        <v>144</v>
      </c>
      <c r="M874" s="65"/>
      <c r="N874" s="48">
        <f>Y!Z1009</f>
        <v>2691.4304746998532</v>
      </c>
    </row>
    <row r="875" spans="1:14" x14ac:dyDescent="0.2">
      <c r="A875" s="69">
        <f t="shared" si="49"/>
        <v>35</v>
      </c>
      <c r="B875" s="66">
        <f t="shared" si="50"/>
        <v>40911</v>
      </c>
      <c r="C875" s="67">
        <f>Y!AB1010</f>
        <v>82686.999999999651</v>
      </c>
      <c r="D875" s="65">
        <f>Y!Y1010</f>
        <v>18486.815776872449</v>
      </c>
      <c r="E875" s="65">
        <f>Y!Y1010+Y!Z1010</f>
        <v>21214.238432137259</v>
      </c>
      <c r="F875" s="68">
        <f>Y!AA1010</f>
        <v>61472.761567862399</v>
      </c>
      <c r="G875" s="133">
        <f>SUM($F875:F$984)</f>
        <v>4248664.2273273906</v>
      </c>
      <c r="H875" s="133">
        <f>SUM($E$841:E875)</f>
        <v>616671.46575931367</v>
      </c>
      <c r="I875" s="133">
        <f>$F$9-SUM($E$841:E875)</f>
        <v>6620828.5342406863</v>
      </c>
      <c r="J875" s="133">
        <f t="shared" si="48"/>
        <v>35</v>
      </c>
      <c r="K875" s="65">
        <f>Y!AC1010</f>
        <v>6904111</v>
      </c>
      <c r="L875" s="115">
        <v>144</v>
      </c>
      <c r="M875" s="65"/>
      <c r="N875" s="48">
        <f>Y!Z1010</f>
        <v>2727.4226552648106</v>
      </c>
    </row>
    <row r="876" spans="1:14" x14ac:dyDescent="0.2">
      <c r="A876" s="69">
        <f t="shared" si="49"/>
        <v>36</v>
      </c>
      <c r="B876" s="66">
        <f t="shared" si="50"/>
        <v>40942</v>
      </c>
      <c r="C876" s="67">
        <f>Y!AB1011</f>
        <v>82687.00000000016</v>
      </c>
      <c r="D876" s="65">
        <f>Y!Y1011</f>
        <v>18733.169178908691</v>
      </c>
      <c r="E876" s="65">
        <f>Y!Y1011+Y!Z1011</f>
        <v>21497.065333900879</v>
      </c>
      <c r="F876" s="68">
        <f>Y!AA1011</f>
        <v>61189.934666099281</v>
      </c>
      <c r="G876" s="133">
        <f>SUM($F876:F$984)</f>
        <v>4187191.4657595297</v>
      </c>
      <c r="H876" s="133">
        <f>SUM($E$841:E876)</f>
        <v>638168.53109321452</v>
      </c>
      <c r="I876" s="133">
        <f>$F$9-SUM($E$841:E876)</f>
        <v>6599331.4689067854</v>
      </c>
      <c r="J876" s="133">
        <f t="shared" si="48"/>
        <v>36</v>
      </c>
      <c r="K876" s="65">
        <f>Y!AC1011</f>
        <v>6914734</v>
      </c>
      <c r="L876" s="115">
        <v>144</v>
      </c>
      <c r="M876" s="65"/>
      <c r="N876" s="48">
        <f>Y!Z1011</f>
        <v>2763.8961549921878</v>
      </c>
    </row>
    <row r="877" spans="1:14" x14ac:dyDescent="0.2">
      <c r="A877" s="69">
        <f t="shared" si="49"/>
        <v>37</v>
      </c>
      <c r="B877" s="66">
        <f t="shared" si="50"/>
        <v>40971</v>
      </c>
      <c r="C877" s="67">
        <f>Y!AB1012</f>
        <v>82687.000000000262</v>
      </c>
      <c r="D877" s="65">
        <f>Y!Y1012</f>
        <v>18982.805460994132</v>
      </c>
      <c r="E877" s="65">
        <f>Y!Y1012+Y!Z1012</f>
        <v>21272.685072773951</v>
      </c>
      <c r="F877" s="68">
        <f>Y!AA1012</f>
        <v>61414.314927226304</v>
      </c>
      <c r="G877" s="133">
        <f>SUM($F877:F$984)</f>
        <v>4126001.5310934298</v>
      </c>
      <c r="H877" s="133">
        <f>SUM($E$841:E877)</f>
        <v>659441.21616598847</v>
      </c>
      <c r="I877" s="133">
        <f>$F$9-SUM($E$841:E877)</f>
        <v>6578058.7838340113</v>
      </c>
      <c r="J877" s="133">
        <f t="shared" si="48"/>
        <v>37</v>
      </c>
      <c r="K877" s="65">
        <f>Y!AC1012</f>
        <v>6887396</v>
      </c>
      <c r="L877" s="115">
        <v>144</v>
      </c>
      <c r="M877" s="65"/>
      <c r="N877" s="48">
        <f>Y!Z1012</f>
        <v>2289.8796117798192</v>
      </c>
    </row>
    <row r="878" spans="1:14" x14ac:dyDescent="0.2">
      <c r="A878" s="69">
        <f t="shared" si="49"/>
        <v>38</v>
      </c>
      <c r="B878" s="66">
        <f t="shared" si="50"/>
        <v>41002</v>
      </c>
      <c r="C878" s="67">
        <f>Y!AB1013</f>
        <v>82687.000000000378</v>
      </c>
      <c r="D878" s="65">
        <f>Y!Y1013</f>
        <v>19235.768370450474</v>
      </c>
      <c r="E878" s="65">
        <f>Y!Y1013+Y!Z1013</f>
        <v>21556.27027072481</v>
      </c>
      <c r="F878" s="68">
        <f>Y!AA1013</f>
        <v>61130.729729275576</v>
      </c>
      <c r="G878" s="133">
        <f>SUM($F878:F$984)</f>
        <v>4064587.2161662038</v>
      </c>
      <c r="H878" s="133">
        <f>SUM($E$841:E878)</f>
        <v>680997.48643671325</v>
      </c>
      <c r="I878" s="133">
        <f>$F$9-SUM($E$841:E878)</f>
        <v>6556502.5135632865</v>
      </c>
      <c r="J878" s="133">
        <f t="shared" si="48"/>
        <v>38</v>
      </c>
      <c r="K878" s="65">
        <f>Y!AC1013</f>
        <v>6859801</v>
      </c>
      <c r="L878" s="115">
        <v>144</v>
      </c>
      <c r="M878" s="65"/>
      <c r="N878" s="48">
        <f>Y!Z1013</f>
        <v>2320.5019002743356</v>
      </c>
    </row>
    <row r="879" spans="1:14" x14ac:dyDescent="0.2">
      <c r="A879" s="69">
        <f t="shared" si="49"/>
        <v>39</v>
      </c>
      <c r="B879" s="66">
        <f t="shared" si="50"/>
        <v>41032</v>
      </c>
      <c r="C879" s="67">
        <f>Y!AB1014</f>
        <v>82687.000000000335</v>
      </c>
      <c r="D879" s="65">
        <f>Y!Y1014</f>
        <v>19492.102237571031</v>
      </c>
      <c r="E879" s="65">
        <f>Y!Y1014+Y!Z1014</f>
        <v>21843.635934572463</v>
      </c>
      <c r="F879" s="68">
        <f>Y!AA1014</f>
        <v>60843.364065427872</v>
      </c>
      <c r="G879" s="133">
        <f>SUM($F879:F$984)</f>
        <v>4003456.4864369277</v>
      </c>
      <c r="H879" s="133">
        <f>SUM($E$841:E879)</f>
        <v>702841.12237128569</v>
      </c>
      <c r="I879" s="133">
        <f>$F$9-SUM($E$841:E879)</f>
        <v>6534658.8776287138</v>
      </c>
      <c r="J879" s="133">
        <f t="shared" si="48"/>
        <v>39</v>
      </c>
      <c r="K879" s="65">
        <f>Y!AC1014</f>
        <v>6831947</v>
      </c>
      <c r="L879" s="115">
        <v>144</v>
      </c>
      <c r="M879" s="65"/>
      <c r="N879" s="48">
        <f>Y!Z1014</f>
        <v>2351.5336970014323</v>
      </c>
    </row>
    <row r="880" spans="1:14" x14ac:dyDescent="0.2">
      <c r="A880" s="69">
        <f t="shared" si="49"/>
        <v>40</v>
      </c>
      <c r="B880" s="66">
        <f t="shared" si="50"/>
        <v>41063</v>
      </c>
      <c r="C880" s="67">
        <f>Y!AB1015</f>
        <v>82686.999999999651</v>
      </c>
      <c r="D880" s="65">
        <f>Y!Y1015</f>
        <v>19751.851983389817</v>
      </c>
      <c r="E880" s="65">
        <f>Y!Y1015+Y!Z1015</f>
        <v>22134.832461655955</v>
      </c>
      <c r="F880" s="68">
        <f>Y!AA1015</f>
        <v>60552.167538343689</v>
      </c>
      <c r="G880" s="133">
        <f>SUM($F880:F$984)</f>
        <v>3942613.1223715004</v>
      </c>
      <c r="H880" s="133">
        <f>SUM($E$841:E880)</f>
        <v>724975.95483294164</v>
      </c>
      <c r="I880" s="133">
        <f>$F$9-SUM($E$841:E880)</f>
        <v>6512524.0451670587</v>
      </c>
      <c r="J880" s="133">
        <f t="shared" si="48"/>
        <v>40</v>
      </c>
      <c r="K880" s="65">
        <f>Y!AC1015</f>
        <v>6803831</v>
      </c>
      <c r="L880" s="115">
        <v>144</v>
      </c>
      <c r="M880" s="65"/>
      <c r="N880" s="48">
        <f>Y!Z1015</f>
        <v>2382.9804782661377</v>
      </c>
    </row>
    <row r="881" spans="1:14" x14ac:dyDescent="0.2">
      <c r="A881" s="69">
        <f t="shared" si="49"/>
        <v>41</v>
      </c>
      <c r="B881" s="66">
        <f t="shared" si="50"/>
        <v>41093</v>
      </c>
      <c r="C881" s="67">
        <f>Y!AB1016</f>
        <v>82686.999999999825</v>
      </c>
      <c r="D881" s="65">
        <f>Y!Y1016</f>
        <v>20015.063127555884</v>
      </c>
      <c r="E881" s="65">
        <f>Y!Y1016+Y!Z1016</f>
        <v>22429.910921163348</v>
      </c>
      <c r="F881" s="68">
        <f>Y!AA1016</f>
        <v>60257.089078836478</v>
      </c>
      <c r="G881" s="133">
        <f>SUM($F881:F$984)</f>
        <v>3882060.9548331564</v>
      </c>
      <c r="H881" s="133">
        <f>SUM($E$841:E881)</f>
        <v>747405.86575410503</v>
      </c>
      <c r="I881" s="133">
        <f>$F$9-SUM($E$841:E881)</f>
        <v>6490094.1342458948</v>
      </c>
      <c r="J881" s="133">
        <f t="shared" si="48"/>
        <v>41</v>
      </c>
      <c r="K881" s="65">
        <f>Y!AC1016</f>
        <v>6775450</v>
      </c>
      <c r="L881" s="115">
        <v>144</v>
      </c>
      <c r="M881" s="65"/>
      <c r="N881" s="48">
        <f>Y!Z1016</f>
        <v>2414.8477936074632</v>
      </c>
    </row>
    <row r="882" spans="1:14" x14ac:dyDescent="0.2">
      <c r="A882" s="69">
        <f t="shared" si="49"/>
        <v>42</v>
      </c>
      <c r="B882" s="66">
        <f t="shared" si="50"/>
        <v>41124</v>
      </c>
      <c r="C882" s="67">
        <f>Y!AB1017</f>
        <v>82687.00000000032</v>
      </c>
      <c r="D882" s="65">
        <f>Y!Y1017</f>
        <v>20281.781796306372</v>
      </c>
      <c r="E882" s="65">
        <f>Y!Y1017+Y!Z1017</f>
        <v>22728.923063084119</v>
      </c>
      <c r="F882" s="68">
        <f>Y!AA1017</f>
        <v>59958.076936916208</v>
      </c>
      <c r="G882" s="133">
        <f>SUM($F882:F$984)</f>
        <v>3821803.8657543203</v>
      </c>
      <c r="H882" s="133">
        <f>SUM($E$841:E882)</f>
        <v>770134.78881718917</v>
      </c>
      <c r="I882" s="133">
        <f>$F$9-SUM($E$841:E882)</f>
        <v>6467365.2111828104</v>
      </c>
      <c r="J882" s="133">
        <f t="shared" si="48"/>
        <v>42</v>
      </c>
      <c r="K882" s="65">
        <f>Y!AC1017</f>
        <v>6746802</v>
      </c>
      <c r="L882" s="115">
        <v>144</v>
      </c>
      <c r="M882" s="65"/>
      <c r="N882" s="48">
        <f>Y!Z1017</f>
        <v>2447.1412667777477</v>
      </c>
    </row>
    <row r="883" spans="1:14" x14ac:dyDescent="0.2">
      <c r="A883" s="69">
        <f t="shared" si="49"/>
        <v>43</v>
      </c>
      <c r="B883" s="66">
        <f t="shared" si="50"/>
        <v>41155</v>
      </c>
      <c r="C883" s="67">
        <f>Y!AB1018</f>
        <v>82687.000000000029</v>
      </c>
      <c r="D883" s="65">
        <f>Y!Y1018</f>
        <v>20552.054730551317</v>
      </c>
      <c r="E883" s="65">
        <f>Y!Y1018+Y!Z1018</f>
        <v>23031.921327286414</v>
      </c>
      <c r="F883" s="68">
        <f>Y!AA1018</f>
        <v>59655.078672713615</v>
      </c>
      <c r="G883" s="133">
        <f>SUM($F883:F$984)</f>
        <v>3761845.7888174038</v>
      </c>
      <c r="H883" s="133">
        <f>SUM($E$841:E883)</f>
        <v>793166.71014447557</v>
      </c>
      <c r="I883" s="133">
        <f>$F$9-SUM($E$841:E883)</f>
        <v>6444333.2898555249</v>
      </c>
      <c r="J883" s="133">
        <f t="shared" si="48"/>
        <v>43</v>
      </c>
      <c r="K883" s="65">
        <f>Y!AC1018</f>
        <v>6717884</v>
      </c>
      <c r="L883" s="115">
        <v>144</v>
      </c>
      <c r="M883" s="65"/>
      <c r="N883" s="48">
        <f>Y!Z1018</f>
        <v>2479.8665967350971</v>
      </c>
    </row>
    <row r="884" spans="1:14" x14ac:dyDescent="0.2">
      <c r="A884" s="69">
        <f t="shared" si="49"/>
        <v>44</v>
      </c>
      <c r="B884" s="66">
        <f t="shared" si="50"/>
        <v>41185</v>
      </c>
      <c r="C884" s="67">
        <f>Y!AB1019</f>
        <v>82686.999999999913</v>
      </c>
      <c r="D884" s="65">
        <f>Y!Y1019</f>
        <v>20825.929294067435</v>
      </c>
      <c r="E884" s="65">
        <f>Y!Y1019+Y!Z1019</f>
        <v>23338.958852716547</v>
      </c>
      <c r="F884" s="68">
        <f>Y!AA1019</f>
        <v>59348.041147283358</v>
      </c>
      <c r="G884" s="133">
        <f>SUM($F884:F$984)</f>
        <v>3702190.7101446902</v>
      </c>
      <c r="H884" s="133">
        <f>SUM($E$841:E884)</f>
        <v>816505.66899719206</v>
      </c>
      <c r="I884" s="133">
        <f>$F$9-SUM($E$841:E884)</f>
        <v>6420994.3310028082</v>
      </c>
      <c r="J884" s="133">
        <f t="shared" si="48"/>
        <v>44</v>
      </c>
      <c r="K884" s="65">
        <f>Y!AC1019</f>
        <v>6688694</v>
      </c>
      <c r="L884" s="115">
        <v>144</v>
      </c>
      <c r="M884" s="65"/>
      <c r="N884" s="48">
        <f>Y!Z1019</f>
        <v>2513.029558649112</v>
      </c>
    </row>
    <row r="885" spans="1:14" x14ac:dyDescent="0.2">
      <c r="A885" s="69">
        <f t="shared" si="49"/>
        <v>45</v>
      </c>
      <c r="B885" s="66">
        <f t="shared" si="50"/>
        <v>41216</v>
      </c>
      <c r="C885" s="67">
        <f>Y!AB1020</f>
        <v>82686.999999999971</v>
      </c>
      <c r="D885" s="65">
        <f>Y!Y1020</f>
        <v>21103.453481795266</v>
      </c>
      <c r="E885" s="65">
        <f>Y!Y1020+Y!Z1020</f>
        <v>23650.089486715311</v>
      </c>
      <c r="F885" s="68">
        <f>Y!AA1020</f>
        <v>59036.91051328466</v>
      </c>
      <c r="G885" s="133">
        <f>SUM($F885:F$984)</f>
        <v>3642842.6689974074</v>
      </c>
      <c r="H885" s="133">
        <f>SUM($E$841:E885)</f>
        <v>840155.75848390732</v>
      </c>
      <c r="I885" s="133">
        <f>$F$9-SUM($E$841:E885)</f>
        <v>6397344.2415160928</v>
      </c>
      <c r="J885" s="133">
        <f t="shared" si="48"/>
        <v>45</v>
      </c>
      <c r="K885" s="65">
        <f>Y!AC1020</f>
        <v>6659230</v>
      </c>
      <c r="L885" s="115">
        <v>144</v>
      </c>
      <c r="M885" s="65"/>
      <c r="N885" s="48">
        <f>Y!Z1020</f>
        <v>2546.6360049200448</v>
      </c>
    </row>
    <row r="886" spans="1:14" x14ac:dyDescent="0.2">
      <c r="A886" s="69">
        <f t="shared" si="49"/>
        <v>46</v>
      </c>
      <c r="B886" s="66">
        <f t="shared" si="50"/>
        <v>41246</v>
      </c>
      <c r="C886" s="67">
        <f>Y!AB1021</f>
        <v>82687.000000000146</v>
      </c>
      <c r="D886" s="65">
        <f>Y!Y1021</f>
        <v>21384.675928250886</v>
      </c>
      <c r="E886" s="65">
        <f>Y!Y1021+Y!Z1021</f>
        <v>23965.367794462509</v>
      </c>
      <c r="F886" s="68">
        <f>Y!AA1021</f>
        <v>58721.632205537637</v>
      </c>
      <c r="G886" s="133">
        <f>SUM($F886:F$984)</f>
        <v>3583805.7584841223</v>
      </c>
      <c r="H886" s="133">
        <f>SUM($E$841:E886)</f>
        <v>864121.1262783698</v>
      </c>
      <c r="I886" s="133">
        <f>$F$9-SUM($E$841:E886)</f>
        <v>6373378.8737216303</v>
      </c>
      <c r="J886" s="133">
        <f t="shared" si="48"/>
        <v>46</v>
      </c>
      <c r="K886" s="65">
        <f>Y!AC1021</f>
        <v>6629488</v>
      </c>
      <c r="L886" s="115">
        <v>144</v>
      </c>
      <c r="M886" s="65"/>
      <c r="N886" s="48">
        <f>Y!Z1021</f>
        <v>2580.6918662116223</v>
      </c>
    </row>
    <row r="887" spans="1:14" x14ac:dyDescent="0.2">
      <c r="A887" s="69">
        <f t="shared" si="49"/>
        <v>47</v>
      </c>
      <c r="B887" s="66">
        <f t="shared" si="50"/>
        <v>41277</v>
      </c>
      <c r="C887" s="67">
        <f>Y!AB1022</f>
        <v>82686.999999999854</v>
      </c>
      <c r="D887" s="65">
        <f>Y!Y1022</f>
        <v>21669.645916048437</v>
      </c>
      <c r="E887" s="65">
        <f>Y!Y1022+Y!Z1022</f>
        <v>24284.849068546049</v>
      </c>
      <c r="F887" s="68">
        <f>Y!AA1022</f>
        <v>58402.150931453798</v>
      </c>
      <c r="G887" s="133">
        <f>SUM($F887:F$984)</f>
        <v>3525084.1262785853</v>
      </c>
      <c r="H887" s="133">
        <f>SUM($E$841:E887)</f>
        <v>888405.97534691589</v>
      </c>
      <c r="I887" s="133">
        <f>$F$9-SUM($E$841:E887)</f>
        <v>6349094.0246530846</v>
      </c>
      <c r="J887" s="133">
        <f t="shared" si="48"/>
        <v>47</v>
      </c>
      <c r="K887" s="65">
        <f>Y!AC1022</f>
        <v>6599466</v>
      </c>
      <c r="L887" s="115">
        <v>144</v>
      </c>
      <c r="M887" s="65"/>
      <c r="N887" s="48">
        <f>Y!Z1022</f>
        <v>2615.2031524976119</v>
      </c>
    </row>
    <row r="888" spans="1:14" x14ac:dyDescent="0.2">
      <c r="A888" s="69">
        <f t="shared" si="49"/>
        <v>48</v>
      </c>
      <c r="B888" s="66">
        <f t="shared" si="50"/>
        <v>41308</v>
      </c>
      <c r="C888" s="67">
        <f>Y!AB1023</f>
        <v>82686.999999999563</v>
      </c>
      <c r="D888" s="65">
        <f>Y!Y1023</f>
        <v>21958.413384538144</v>
      </c>
      <c r="E888" s="65">
        <f>Y!Y1023+Y!Z1023</f>
        <v>24608.589338660611</v>
      </c>
      <c r="F888" s="68">
        <f>Y!AA1023</f>
        <v>58078.410661338945</v>
      </c>
      <c r="G888" s="133">
        <f>SUM($F888:F$984)</f>
        <v>3466681.975347131</v>
      </c>
      <c r="H888" s="133">
        <f>SUM($E$841:E888)</f>
        <v>913014.56468557648</v>
      </c>
      <c r="I888" s="133">
        <f>$F$9-SUM($E$841:E888)</f>
        <v>6324485.4353144234</v>
      </c>
      <c r="J888" s="133">
        <f t="shared" si="48"/>
        <v>48</v>
      </c>
      <c r="K888" s="65">
        <f>Y!AC1023</f>
        <v>6603551</v>
      </c>
      <c r="L888" s="115">
        <v>144</v>
      </c>
      <c r="M888" s="65"/>
      <c r="N888" s="48">
        <f>Y!Z1023</f>
        <v>2650.1759541224674</v>
      </c>
    </row>
    <row r="889" spans="1:14" x14ac:dyDescent="0.2">
      <c r="A889" s="69">
        <f t="shared" si="49"/>
        <v>49</v>
      </c>
      <c r="B889" s="66">
        <f t="shared" si="50"/>
        <v>41336</v>
      </c>
      <c r="C889" s="67">
        <f>Y!AB1024</f>
        <v>82686.999999999884</v>
      </c>
      <c r="D889" s="65">
        <f>Y!Y1024</f>
        <v>22251.028938557021</v>
      </c>
      <c r="E889" s="65">
        <f>Y!Y1024+Y!Z1024</f>
        <v>24476.751989698008</v>
      </c>
      <c r="F889" s="68">
        <f>Y!AA1024</f>
        <v>58210.248010301868</v>
      </c>
      <c r="G889" s="133">
        <f>SUM($F889:F$984)</f>
        <v>3408603.5646857927</v>
      </c>
      <c r="H889" s="133">
        <f>SUM($E$841:E889)</f>
        <v>937491.31667527452</v>
      </c>
      <c r="I889" s="133">
        <f>$F$9-SUM($E$841:E889)</f>
        <v>6300008.6833247254</v>
      </c>
      <c r="J889" s="133">
        <f t="shared" si="48"/>
        <v>49</v>
      </c>
      <c r="K889" s="65">
        <f>Y!AC1024</f>
        <v>6573421</v>
      </c>
      <c r="L889" s="115">
        <v>144</v>
      </c>
      <c r="M889" s="65"/>
      <c r="N889" s="48">
        <f>Y!Z1024</f>
        <v>2225.7230511409871</v>
      </c>
    </row>
    <row r="890" spans="1:14" x14ac:dyDescent="0.2">
      <c r="A890" s="69">
        <f t="shared" si="49"/>
        <v>50</v>
      </c>
      <c r="B890" s="66">
        <f t="shared" si="50"/>
        <v>41367</v>
      </c>
      <c r="C890" s="67">
        <f>Y!AB1025</f>
        <v>82686.999999999622</v>
      </c>
      <c r="D890" s="65">
        <f>Y!Y1025</f>
        <v>22547.543857295066</v>
      </c>
      <c r="E890" s="65">
        <f>Y!Y1025+Y!Z1025</f>
        <v>24803.031238853393</v>
      </c>
      <c r="F890" s="68">
        <f>Y!AA1025</f>
        <v>57883.968761146236</v>
      </c>
      <c r="G890" s="133">
        <f>SUM($F890:F$984)</f>
        <v>3350393.3166754912</v>
      </c>
      <c r="H890" s="133">
        <f>SUM($E$841:E890)</f>
        <v>962294.34791412787</v>
      </c>
      <c r="I890" s="133">
        <f>$F$9-SUM($E$841:E890)</f>
        <v>6275205.6520858724</v>
      </c>
      <c r="J890" s="133">
        <f t="shared" ref="J890:J953" si="51">A890</f>
        <v>50</v>
      </c>
      <c r="K890" s="65">
        <f>Y!AC1025</f>
        <v>6543008</v>
      </c>
      <c r="L890" s="115">
        <v>144</v>
      </c>
      <c r="M890" s="65"/>
      <c r="N890" s="48">
        <f>Y!Z1025</f>
        <v>2255.4873815583269</v>
      </c>
    </row>
    <row r="891" spans="1:14" x14ac:dyDescent="0.2">
      <c r="A891" s="69">
        <f t="shared" si="49"/>
        <v>51</v>
      </c>
      <c r="B891" s="66">
        <f t="shared" si="50"/>
        <v>41397</v>
      </c>
      <c r="C891" s="67">
        <f>Y!AB1026</f>
        <v>82687.000000000306</v>
      </c>
      <c r="D891" s="65">
        <f>Y!Y1026</f>
        <v>22848.010103286244</v>
      </c>
      <c r="E891" s="65">
        <f>Y!Y1026+Y!Z1026</f>
        <v>25133.659850122858</v>
      </c>
      <c r="F891" s="68">
        <f>Y!AA1026</f>
        <v>57553.340149877447</v>
      </c>
      <c r="G891" s="133">
        <f>SUM($F891:F$984)</f>
        <v>3292509.3479143446</v>
      </c>
      <c r="H891" s="133">
        <f>SUM($E$841:E891)</f>
        <v>987428.00776425074</v>
      </c>
      <c r="I891" s="133">
        <f>$F$9-SUM($E$841:E891)</f>
        <v>6250071.992235749</v>
      </c>
      <c r="J891" s="133">
        <f t="shared" si="51"/>
        <v>51</v>
      </c>
      <c r="K891" s="65">
        <f>Y!AC1026</f>
        <v>6512311</v>
      </c>
      <c r="L891" s="115">
        <v>144</v>
      </c>
      <c r="M891" s="65"/>
      <c r="N891" s="48">
        <f>Y!Z1026</f>
        <v>2285.6497468366142</v>
      </c>
    </row>
    <row r="892" spans="1:14" x14ac:dyDescent="0.2">
      <c r="A892" s="69">
        <f t="shared" si="49"/>
        <v>52</v>
      </c>
      <c r="B892" s="66">
        <f t="shared" si="50"/>
        <v>41428</v>
      </c>
      <c r="C892" s="67">
        <f>Y!AB1027</f>
        <v>82687.000000000015</v>
      </c>
      <c r="D892" s="65">
        <f>Y!Y1027</f>
        <v>23152.480331508443</v>
      </c>
      <c r="E892" s="65">
        <f>Y!Y1027+Y!Z1027</f>
        <v>25468.695801357302</v>
      </c>
      <c r="F892" s="68">
        <f>Y!AA1027</f>
        <v>57218.304198642712</v>
      </c>
      <c r="G892" s="133">
        <f>SUM($F892:F$984)</f>
        <v>3234956.007764467</v>
      </c>
      <c r="H892" s="133">
        <f>SUM($E$841:E892)</f>
        <v>1012896.703565608</v>
      </c>
      <c r="I892" s="133">
        <f>$F$9-SUM($E$841:E892)</f>
        <v>6224603.2964343922</v>
      </c>
      <c r="J892" s="133">
        <f t="shared" si="51"/>
        <v>52</v>
      </c>
      <c r="K892" s="65">
        <f>Y!AC1027</f>
        <v>6481326</v>
      </c>
      <c r="L892" s="115">
        <v>144</v>
      </c>
      <c r="M892" s="65"/>
      <c r="N892" s="48">
        <f>Y!Z1027</f>
        <v>2316.2154698488594</v>
      </c>
    </row>
    <row r="893" spans="1:14" x14ac:dyDescent="0.2">
      <c r="A893" s="69">
        <f t="shared" si="49"/>
        <v>53</v>
      </c>
      <c r="B893" s="66">
        <f t="shared" si="50"/>
        <v>41458</v>
      </c>
      <c r="C893" s="67">
        <f>Y!AB1028</f>
        <v>82687</v>
      </c>
      <c r="D893" s="65">
        <f>Y!Y1028</f>
        <v>23461.007898617536</v>
      </c>
      <c r="E893" s="65">
        <f>Y!Y1028+Y!Z1028</f>
        <v>25808.197843267742</v>
      </c>
      <c r="F893" s="68">
        <f>Y!AA1028</f>
        <v>56878.802156732265</v>
      </c>
      <c r="G893" s="133">
        <f>SUM($F893:F$984)</f>
        <v>3177737.7035658243</v>
      </c>
      <c r="H893" s="133">
        <f>SUM($E$841:E893)</f>
        <v>1038704.9014088757</v>
      </c>
      <c r="I893" s="133">
        <f>$F$9-SUM($E$841:E893)</f>
        <v>6198795.0985911246</v>
      </c>
      <c r="J893" s="133">
        <f t="shared" si="51"/>
        <v>53</v>
      </c>
      <c r="K893" s="65">
        <f>Y!AC1028</f>
        <v>6450052</v>
      </c>
      <c r="L893" s="115">
        <v>144</v>
      </c>
      <c r="M893" s="65"/>
      <c r="N893" s="48">
        <f>Y!Z1028</f>
        <v>2347.1899446502066</v>
      </c>
    </row>
    <row r="894" spans="1:14" x14ac:dyDescent="0.2">
      <c r="A894" s="69">
        <f t="shared" si="49"/>
        <v>54</v>
      </c>
      <c r="B894" s="66">
        <f t="shared" si="50"/>
        <v>41489</v>
      </c>
      <c r="C894" s="67">
        <f>Y!AB1029</f>
        <v>82687.000000000029</v>
      </c>
      <c r="D894" s="65">
        <f>Y!Y1029</f>
        <v>23773.646872293204</v>
      </c>
      <c r="E894" s="65">
        <f>Y!Y1029+Y!Z1029</f>
        <v>26152.225509723037</v>
      </c>
      <c r="F894" s="68">
        <f>Y!AA1029</f>
        <v>56534.774490276999</v>
      </c>
      <c r="G894" s="133">
        <f>SUM($F894:F$984)</f>
        <v>3120858.9014090928</v>
      </c>
      <c r="H894" s="133">
        <f>SUM($E$841:E894)</f>
        <v>1064857.1269185988</v>
      </c>
      <c r="I894" s="133">
        <f>$F$9-SUM($E$841:E894)</f>
        <v>6172642.873081401</v>
      </c>
      <c r="J894" s="133">
        <f t="shared" si="51"/>
        <v>54</v>
      </c>
      <c r="K894" s="65">
        <f>Y!AC1029</f>
        <v>6418484</v>
      </c>
      <c r="L894" s="115">
        <v>144</v>
      </c>
      <c r="M894" s="65"/>
      <c r="N894" s="48">
        <f>Y!Z1029</f>
        <v>2378.5786374298332</v>
      </c>
    </row>
    <row r="895" spans="1:14" x14ac:dyDescent="0.2">
      <c r="A895" s="69">
        <f t="shared" si="49"/>
        <v>55</v>
      </c>
      <c r="B895" s="66">
        <f t="shared" si="50"/>
        <v>41520</v>
      </c>
      <c r="C895" s="67">
        <f>Y!AB1030</f>
        <v>82686.999999999593</v>
      </c>
      <c r="D895" s="65">
        <f>Y!Y1030</f>
        <v>24090.452040715143</v>
      </c>
      <c r="E895" s="65">
        <f>Y!Y1030+Y!Z1030</f>
        <v>26500.839128190812</v>
      </c>
      <c r="F895" s="68">
        <f>Y!AA1030</f>
        <v>56186.160871808774</v>
      </c>
      <c r="G895" s="133">
        <f>SUM($F895:F$984)</f>
        <v>3064324.1269188155</v>
      </c>
      <c r="H895" s="133">
        <f>SUM($E$841:E895)</f>
        <v>1091357.9660467897</v>
      </c>
      <c r="I895" s="133">
        <f>$F$9-SUM($E$841:E895)</f>
        <v>6146142.0339532103</v>
      </c>
      <c r="J895" s="133">
        <f t="shared" si="51"/>
        <v>55</v>
      </c>
      <c r="K895" s="65">
        <f>Y!AC1030</f>
        <v>6386621</v>
      </c>
      <c r="L895" s="115">
        <v>144</v>
      </c>
      <c r="M895" s="65"/>
      <c r="N895" s="48">
        <f>Y!Z1030</f>
        <v>2410.3870874756685</v>
      </c>
    </row>
    <row r="896" spans="1:14" x14ac:dyDescent="0.2">
      <c r="A896" s="69">
        <f t="shared" si="49"/>
        <v>56</v>
      </c>
      <c r="B896" s="66">
        <f t="shared" si="50"/>
        <v>41550</v>
      </c>
      <c r="C896" s="67">
        <f>Y!AB1031</f>
        <v>82686.999999999796</v>
      </c>
      <c r="D896" s="65">
        <f>Y!Y1031</f>
        <v>24411.478922166396</v>
      </c>
      <c r="E896" s="65">
        <f>Y!Y1031+Y!Z1031</f>
        <v>26854.099830318228</v>
      </c>
      <c r="F896" s="68">
        <f>Y!AA1031</f>
        <v>55832.900169681569</v>
      </c>
      <c r="G896" s="133">
        <f>SUM($F896:F$984)</f>
        <v>3008137.9660470067</v>
      </c>
      <c r="H896" s="133">
        <f>SUM($E$841:E896)</f>
        <v>1118212.0658771079</v>
      </c>
      <c r="I896" s="133">
        <f>$F$9-SUM($E$841:E896)</f>
        <v>6119287.9341228921</v>
      </c>
      <c r="J896" s="133">
        <f t="shared" si="51"/>
        <v>56</v>
      </c>
      <c r="K896" s="65">
        <f>Y!AC1031</f>
        <v>6354459</v>
      </c>
      <c r="L896" s="115">
        <v>144</v>
      </c>
      <c r="M896" s="65"/>
      <c r="N896" s="48">
        <f>Y!Z1031</f>
        <v>2442.6209081518318</v>
      </c>
    </row>
    <row r="897" spans="1:14" x14ac:dyDescent="0.2">
      <c r="A897" s="69">
        <f t="shared" si="49"/>
        <v>57</v>
      </c>
      <c r="B897" s="66">
        <f t="shared" si="50"/>
        <v>41581</v>
      </c>
      <c r="C897" s="67">
        <f>Y!AB1032</f>
        <v>82687.000000000102</v>
      </c>
      <c r="D897" s="65">
        <f>Y!Y1032</f>
        <v>24736.783774759155</v>
      </c>
      <c r="E897" s="65">
        <f>Y!Y1032+Y!Z1032</f>
        <v>27212.069562648496</v>
      </c>
      <c r="F897" s="68">
        <f>Y!AA1032</f>
        <v>55474.930437351606</v>
      </c>
      <c r="G897" s="133">
        <f>SUM($F897:F$984)</f>
        <v>2952305.0658773249</v>
      </c>
      <c r="H897" s="133">
        <f>SUM($E$841:E897)</f>
        <v>1145424.1354397563</v>
      </c>
      <c r="I897" s="133">
        <f>$F$9-SUM($E$841:E897)</f>
        <v>6092075.8645602437</v>
      </c>
      <c r="J897" s="133">
        <f t="shared" si="51"/>
        <v>57</v>
      </c>
      <c r="K897" s="65">
        <f>Y!AC1032</f>
        <v>6321995</v>
      </c>
      <c r="L897" s="115">
        <v>144</v>
      </c>
      <c r="M897" s="65"/>
      <c r="N897" s="48">
        <f>Y!Z1032</f>
        <v>2475.285787889341</v>
      </c>
    </row>
    <row r="898" spans="1:14" x14ac:dyDescent="0.2">
      <c r="A898" s="69">
        <f t="shared" si="49"/>
        <v>58</v>
      </c>
      <c r="B898" s="66">
        <f t="shared" si="50"/>
        <v>41611</v>
      </c>
      <c r="C898" s="67">
        <f>Y!AB1033</f>
        <v>82687.000000000058</v>
      </c>
      <c r="D898" s="65">
        <f>Y!Y1033</f>
        <v>25066.423606295604</v>
      </c>
      <c r="E898" s="65">
        <f>Y!Y1033+Y!Z1033</f>
        <v>27574.811097485501</v>
      </c>
      <c r="F898" s="68">
        <f>Y!AA1033</f>
        <v>55112.188902514557</v>
      </c>
      <c r="G898" s="133">
        <f>SUM($F898:F$984)</f>
        <v>2896830.1354399733</v>
      </c>
      <c r="H898" s="133">
        <f>SUM($E$841:E898)</f>
        <v>1172998.9465372418</v>
      </c>
      <c r="I898" s="133">
        <f>$F$9-SUM($E$841:E898)</f>
        <v>6064501.0534627587</v>
      </c>
      <c r="J898" s="133">
        <f t="shared" si="51"/>
        <v>58</v>
      </c>
      <c r="K898" s="65">
        <f>Y!AC1033</f>
        <v>6289228</v>
      </c>
      <c r="L898" s="115">
        <v>144</v>
      </c>
      <c r="M898" s="65"/>
      <c r="N898" s="48">
        <f>Y!Z1033</f>
        <v>2508.3874911898965</v>
      </c>
    </row>
    <row r="899" spans="1:14" x14ac:dyDescent="0.2">
      <c r="A899" s="69">
        <f t="shared" si="49"/>
        <v>59</v>
      </c>
      <c r="B899" s="66">
        <f t="shared" si="50"/>
        <v>41642</v>
      </c>
      <c r="C899" s="67">
        <f>Y!AB1034</f>
        <v>82686.999999999913</v>
      </c>
      <c r="D899" s="65">
        <f>Y!Y1034</f>
        <v>25400.456184258685</v>
      </c>
      <c r="E899" s="65">
        <f>Y!Y1034+Y!Z1034</f>
        <v>27942.38804390189</v>
      </c>
      <c r="F899" s="68">
        <f>Y!AA1034</f>
        <v>54744.611956098022</v>
      </c>
      <c r="G899" s="133">
        <f>SUM($F899:F$984)</f>
        <v>2841717.9465374588</v>
      </c>
      <c r="H899" s="133">
        <f>SUM($E$841:E899)</f>
        <v>1200941.3345811437</v>
      </c>
      <c r="I899" s="133">
        <f>$F$9-SUM($E$841:E899)</f>
        <v>6036558.6654188558</v>
      </c>
      <c r="J899" s="133">
        <f t="shared" si="51"/>
        <v>59</v>
      </c>
      <c r="K899" s="65">
        <f>Y!AC1034</f>
        <v>6256153</v>
      </c>
      <c r="L899" s="115">
        <v>144</v>
      </c>
      <c r="M899" s="65"/>
      <c r="N899" s="48">
        <f>Y!Z1034</f>
        <v>2541.9318596432058</v>
      </c>
    </row>
    <row r="900" spans="1:14" x14ac:dyDescent="0.2">
      <c r="A900" s="69">
        <f t="shared" si="49"/>
        <v>60</v>
      </c>
      <c r="B900" s="66">
        <f t="shared" si="50"/>
        <v>41673</v>
      </c>
      <c r="C900" s="67">
        <f>Y!AB1035</f>
        <v>82687.000000000146</v>
      </c>
      <c r="D900" s="65">
        <f>Y!Y1035</f>
        <v>25738.940045935102</v>
      </c>
      <c r="E900" s="65">
        <f>Y!Y1035+Y!Z1035</f>
        <v>28314.86485889295</v>
      </c>
      <c r="F900" s="68">
        <f>Y!AA1035</f>
        <v>54372.135141107196</v>
      </c>
      <c r="G900" s="133">
        <f>SUM($F900:F$984)</f>
        <v>2786973.3345813612</v>
      </c>
      <c r="H900" s="133">
        <f>SUM($E$841:E900)</f>
        <v>1229256.1994400367</v>
      </c>
      <c r="I900" s="133">
        <f>$F$9-SUM($E$841:E900)</f>
        <v>6008243.8005599631</v>
      </c>
      <c r="J900" s="133">
        <f t="shared" si="51"/>
        <v>60</v>
      </c>
      <c r="K900" s="65">
        <f>Y!AC1035</f>
        <v>6253719</v>
      </c>
      <c r="L900" s="115">
        <v>144</v>
      </c>
      <c r="M900" s="65"/>
      <c r="N900" s="48">
        <f>Y!Z1035</f>
        <v>2575.9248129578482</v>
      </c>
    </row>
    <row r="901" spans="1:14" x14ac:dyDescent="0.2">
      <c r="A901" s="69">
        <f t="shared" si="49"/>
        <v>61</v>
      </c>
      <c r="B901" s="66">
        <f t="shared" si="50"/>
        <v>41701</v>
      </c>
      <c r="C901" s="67">
        <f>Y!AB1036</f>
        <v>82686.999999999825</v>
      </c>
      <c r="D901" s="65">
        <f>Y!Y1036</f>
        <v>26081.934508671984</v>
      </c>
      <c r="E901" s="65">
        <f>Y!Y1036+Y!Z1036</f>
        <v>28278.416178997839</v>
      </c>
      <c r="F901" s="68">
        <f>Y!AA1036</f>
        <v>54408.583821001979</v>
      </c>
      <c r="G901" s="133">
        <f>SUM($F901:F$984)</f>
        <v>2732601.1994402539</v>
      </c>
      <c r="H901" s="133">
        <f>SUM($E$841:E901)</f>
        <v>1257534.6156190345</v>
      </c>
      <c r="I901" s="133">
        <f>$F$9-SUM($E$841:E901)</f>
        <v>5979965.3843809655</v>
      </c>
      <c r="J901" s="133">
        <f t="shared" si="51"/>
        <v>61</v>
      </c>
      <c r="K901" s="65">
        <f>Y!AC1036</f>
        <v>6220435</v>
      </c>
      <c r="L901" s="115">
        <v>144</v>
      </c>
      <c r="M901" s="65"/>
      <c r="N901" s="48">
        <f>Y!Z1036</f>
        <v>2196.4816703258548</v>
      </c>
    </row>
    <row r="902" spans="1:14" x14ac:dyDescent="0.2">
      <c r="A902" s="69">
        <f t="shared" si="49"/>
        <v>62</v>
      </c>
      <c r="B902" s="66">
        <f t="shared" si="50"/>
        <v>41732</v>
      </c>
      <c r="C902" s="67">
        <f>Y!AB1037</f>
        <v>82687.000000000233</v>
      </c>
      <c r="D902" s="65">
        <f>Y!Y1037</f>
        <v>26429.499680275563</v>
      </c>
      <c r="E902" s="65">
        <f>Y!Y1037+Y!Z1037</f>
        <v>28655.354639500816</v>
      </c>
      <c r="F902" s="68">
        <f>Y!AA1037</f>
        <v>54031.645360499424</v>
      </c>
      <c r="G902" s="133">
        <f>SUM($F902:F$984)</f>
        <v>2678192.615619252</v>
      </c>
      <c r="H902" s="133">
        <f>SUM($E$841:E902)</f>
        <v>1286189.9702585354</v>
      </c>
      <c r="I902" s="133">
        <f>$F$9-SUM($E$841:E902)</f>
        <v>5951310.0297414642</v>
      </c>
      <c r="J902" s="133">
        <f t="shared" si="51"/>
        <v>62</v>
      </c>
      <c r="K902" s="65">
        <f>Y!AC1037</f>
        <v>6186841</v>
      </c>
      <c r="L902" s="115">
        <v>144</v>
      </c>
      <c r="M902" s="65"/>
      <c r="N902" s="48">
        <f>Y!Z1037</f>
        <v>2225.854959225253</v>
      </c>
    </row>
    <row r="903" spans="1:14" x14ac:dyDescent="0.2">
      <c r="A903" s="69">
        <f t="shared" si="49"/>
        <v>63</v>
      </c>
      <c r="B903" s="66">
        <f t="shared" si="50"/>
        <v>41762</v>
      </c>
      <c r="C903" s="67">
        <f>Y!AB1038</f>
        <v>82686.999999999971</v>
      </c>
      <c r="D903" s="65">
        <f>Y!Y1038</f>
        <v>26781.696469539776</v>
      </c>
      <c r="E903" s="65">
        <f>Y!Y1038+Y!Z1038</f>
        <v>29037.317523173522</v>
      </c>
      <c r="F903" s="68">
        <f>Y!AA1038</f>
        <v>53649.682476826441</v>
      </c>
      <c r="G903" s="133">
        <f>SUM($F903:F$984)</f>
        <v>2624160.9702587528</v>
      </c>
      <c r="H903" s="133">
        <f>SUM($E$841:E903)</f>
        <v>1315227.2877817089</v>
      </c>
      <c r="I903" s="133">
        <f>$F$9-SUM($E$841:E903)</f>
        <v>5922272.7122182911</v>
      </c>
      <c r="J903" s="133">
        <f t="shared" si="51"/>
        <v>63</v>
      </c>
      <c r="K903" s="65">
        <f>Y!AC1038</f>
        <v>6152933</v>
      </c>
      <c r="L903" s="115">
        <v>144</v>
      </c>
      <c r="M903" s="65"/>
      <c r="N903" s="48">
        <f>Y!Z1038</f>
        <v>2255.6210536337458</v>
      </c>
    </row>
    <row r="904" spans="1:14" x14ac:dyDescent="0.2">
      <c r="A904" s="69">
        <f t="shared" si="49"/>
        <v>64</v>
      </c>
      <c r="B904" s="66">
        <f t="shared" si="50"/>
        <v>41793</v>
      </c>
      <c r="C904" s="67">
        <f>Y!AB1039</f>
        <v>82687</v>
      </c>
      <c r="D904" s="65">
        <f>Y!Y1039</f>
        <v>27138.586596925277</v>
      </c>
      <c r="E904" s="65">
        <f>Y!Y1039+Y!Z1039</f>
        <v>29424.371803418137</v>
      </c>
      <c r="F904" s="68">
        <f>Y!AA1039</f>
        <v>53262.628196581863</v>
      </c>
      <c r="G904" s="133">
        <f>SUM($F904:F$984)</f>
        <v>2570511.2877819268</v>
      </c>
      <c r="H904" s="133">
        <f>SUM($E$841:E904)</f>
        <v>1344651.6595851269</v>
      </c>
      <c r="I904" s="133">
        <f>$F$9-SUM($E$841:E904)</f>
        <v>5892848.3404148733</v>
      </c>
      <c r="J904" s="133">
        <f t="shared" si="51"/>
        <v>64</v>
      </c>
      <c r="K904" s="65">
        <f>Y!AC1039</f>
        <v>6118710</v>
      </c>
      <c r="L904" s="115">
        <v>144</v>
      </c>
      <c r="M904" s="65"/>
      <c r="N904" s="48">
        <f>Y!Z1039</f>
        <v>2285.7852064928593</v>
      </c>
    </row>
    <row r="905" spans="1:14" x14ac:dyDescent="0.2">
      <c r="A905" s="69">
        <f t="shared" si="49"/>
        <v>65</v>
      </c>
      <c r="B905" s="66">
        <f t="shared" si="50"/>
        <v>41823</v>
      </c>
      <c r="C905" s="67">
        <f>Y!AB1040</f>
        <v>82687.000000000175</v>
      </c>
      <c r="D905" s="65">
        <f>Y!Y1040</f>
        <v>27500.23260537209</v>
      </c>
      <c r="E905" s="65">
        <f>Y!Y1040+Y!Z1040</f>
        <v>29816.585346363107</v>
      </c>
      <c r="F905" s="68">
        <f>Y!AA1040</f>
        <v>52870.414653637068</v>
      </c>
      <c r="G905" s="133">
        <f>SUM($F905:F$984)</f>
        <v>2517248.6595853446</v>
      </c>
      <c r="H905" s="133">
        <f>SUM($E$841:E905)</f>
        <v>1374468.2449314899</v>
      </c>
      <c r="I905" s="133">
        <f>$F$9-SUM($E$841:E905)</f>
        <v>5863031.7550685098</v>
      </c>
      <c r="J905" s="133">
        <f t="shared" si="51"/>
        <v>65</v>
      </c>
      <c r="K905" s="65">
        <f>Y!AC1040</f>
        <v>6084166</v>
      </c>
      <c r="L905" s="115">
        <v>144</v>
      </c>
      <c r="M905" s="65"/>
      <c r="N905" s="48">
        <f>Y!Z1040</f>
        <v>2316.3527409910166</v>
      </c>
    </row>
    <row r="906" spans="1:14" x14ac:dyDescent="0.2">
      <c r="A906" s="69">
        <f t="shared" si="49"/>
        <v>66</v>
      </c>
      <c r="B906" s="66">
        <f t="shared" si="50"/>
        <v>41854</v>
      </c>
      <c r="C906" s="67">
        <f>Y!AB1041</f>
        <v>82687.000000000146</v>
      </c>
      <c r="D906" s="65">
        <f>Y!Y1041</f>
        <v>27866.697871260811</v>
      </c>
      <c r="E906" s="65">
        <f>Y!Y1041+Y!Z1041</f>
        <v>30214.026922763864</v>
      </c>
      <c r="F906" s="68">
        <f>Y!AA1041</f>
        <v>52472.973077236282</v>
      </c>
      <c r="G906" s="133">
        <f>SUM($F906:F$984)</f>
        <v>2464378.2449317076</v>
      </c>
      <c r="H906" s="133">
        <f>SUM($E$841:E906)</f>
        <v>1404682.2718542537</v>
      </c>
      <c r="I906" s="133">
        <f>$F$9-SUM($E$841:E906)</f>
        <v>5832817.7281457465</v>
      </c>
      <c r="J906" s="133">
        <f t="shared" si="51"/>
        <v>66</v>
      </c>
      <c r="K906" s="65">
        <f>Y!AC1041</f>
        <v>6049301</v>
      </c>
      <c r="L906" s="115">
        <v>144</v>
      </c>
      <c r="M906" s="65"/>
      <c r="N906" s="48">
        <f>Y!Z1041</f>
        <v>2347.3290515030531</v>
      </c>
    </row>
    <row r="907" spans="1:14" x14ac:dyDescent="0.2">
      <c r="A907" s="69">
        <f t="shared" ref="A907:A984" si="52">A906+1</f>
        <v>67</v>
      </c>
      <c r="B907" s="66">
        <f t="shared" ref="B907:B984" si="53">DATE(YEAR(B906),MONTH(B906)+1,DAY(B906))</f>
        <v>41885</v>
      </c>
      <c r="C907" s="67">
        <f>Y!AB1042</f>
        <v>82687</v>
      </c>
      <c r="D907" s="65">
        <f>Y!Y1042</f>
        <v>28238.046615519561</v>
      </c>
      <c r="E907" s="65">
        <f>Y!Y1042+Y!Z1042</f>
        <v>30616.766220061705</v>
      </c>
      <c r="F907" s="68">
        <f>Y!AA1042</f>
        <v>52070.233779938302</v>
      </c>
      <c r="G907" s="133">
        <f>SUM($F907:F$984)</f>
        <v>2411905.2718544719</v>
      </c>
      <c r="H907" s="133">
        <f>SUM($E$841:E907)</f>
        <v>1435299.0380743155</v>
      </c>
      <c r="I907" s="133">
        <f>$F$9-SUM($E$841:E907)</f>
        <v>5802200.9619256845</v>
      </c>
      <c r="J907" s="133">
        <f t="shared" si="51"/>
        <v>67</v>
      </c>
      <c r="K907" s="65">
        <f>Y!AC1042</f>
        <v>6014110</v>
      </c>
      <c r="L907" s="115">
        <v>144</v>
      </c>
      <c r="M907" s="65"/>
      <c r="N907" s="48">
        <f>Y!Z1042</f>
        <v>2378.7196045421442</v>
      </c>
    </row>
    <row r="908" spans="1:14" x14ac:dyDescent="0.2">
      <c r="A908" s="69">
        <f t="shared" si="52"/>
        <v>68</v>
      </c>
      <c r="B908" s="66">
        <f t="shared" si="53"/>
        <v>41915</v>
      </c>
      <c r="C908" s="67">
        <f>Y!AB1043</f>
        <v>82686.999999999927</v>
      </c>
      <c r="D908" s="65">
        <f>Y!Y1043</f>
        <v>28614.343914878089</v>
      </c>
      <c r="E908" s="65">
        <f>Y!Y1043+Y!Z1043</f>
        <v>31024.873854602542</v>
      </c>
      <c r="F908" s="68">
        <f>Y!AA1043</f>
        <v>51662.126145397386</v>
      </c>
      <c r="G908" s="133">
        <f>SUM($F908:F$984)</f>
        <v>2359835.0380745339</v>
      </c>
      <c r="H908" s="133">
        <f>SUM($E$841:E908)</f>
        <v>1466323.911928918</v>
      </c>
      <c r="I908" s="133">
        <f>$F$9-SUM($E$841:E908)</f>
        <v>5771176.0880710818</v>
      </c>
      <c r="J908" s="133">
        <f t="shared" si="51"/>
        <v>68</v>
      </c>
      <c r="K908" s="65">
        <f>Y!AC1043</f>
        <v>5978591</v>
      </c>
      <c r="L908" s="115">
        <v>144</v>
      </c>
      <c r="M908" s="65"/>
      <c r="N908" s="48">
        <f>Y!Z1043</f>
        <v>2410.5299397244526</v>
      </c>
    </row>
    <row r="909" spans="1:14" x14ac:dyDescent="0.2">
      <c r="A909" s="69">
        <f t="shared" si="52"/>
        <v>69</v>
      </c>
      <c r="B909" s="66">
        <f t="shared" si="53"/>
        <v>41946</v>
      </c>
      <c r="C909" s="67">
        <f>Y!AB1044</f>
        <v>82687.000000000029</v>
      </c>
      <c r="D909" s="65">
        <f>Y!Y1044</f>
        <v>28995.655713271815</v>
      </c>
      <c r="E909" s="65">
        <f>Y!Y1044+Y!Z1044</f>
        <v>31438.421384018613</v>
      </c>
      <c r="F909" s="68">
        <f>Y!AA1044</f>
        <v>51248.578615981409</v>
      </c>
      <c r="G909" s="133">
        <f>SUM($F909:F$984)</f>
        <v>2308172.9119291366</v>
      </c>
      <c r="H909" s="133">
        <f>SUM($E$841:E909)</f>
        <v>1497762.3333129366</v>
      </c>
      <c r="I909" s="133">
        <f>$F$9-SUM($E$841:E909)</f>
        <v>5739737.6666870639</v>
      </c>
      <c r="J909" s="133">
        <f t="shared" si="51"/>
        <v>69</v>
      </c>
      <c r="K909" s="65">
        <f>Y!AC1044</f>
        <v>5942740</v>
      </c>
      <c r="L909" s="115">
        <v>144</v>
      </c>
      <c r="M909" s="65"/>
      <c r="N909" s="48">
        <f>Y!Z1044</f>
        <v>2442.7656707467977</v>
      </c>
    </row>
    <row r="910" spans="1:14" x14ac:dyDescent="0.2">
      <c r="A910" s="69">
        <f t="shared" si="52"/>
        <v>70</v>
      </c>
      <c r="B910" s="66">
        <f t="shared" si="53"/>
        <v>41976</v>
      </c>
      <c r="C910" s="67">
        <f>Y!AB1045</f>
        <v>82686.999999999825</v>
      </c>
      <c r="D910" s="65">
        <f>Y!Y1045</f>
        <v>29382.048833397683</v>
      </c>
      <c r="E910" s="65">
        <f>Y!Y1045+Y!Z1045</f>
        <v>31857.481319775005</v>
      </c>
      <c r="F910" s="68">
        <f>Y!AA1045</f>
        <v>50829.518680224814</v>
      </c>
      <c r="G910" s="133">
        <f>SUM($F910:F$984)</f>
        <v>2256924.333313155</v>
      </c>
      <c r="H910" s="133">
        <f>SUM($E$841:E910)</f>
        <v>1529619.8146327117</v>
      </c>
      <c r="I910" s="133">
        <f>$F$9-SUM($E$841:E910)</f>
        <v>5707880.1853672881</v>
      </c>
      <c r="J910" s="133">
        <f t="shared" si="51"/>
        <v>70</v>
      </c>
      <c r="K910" s="65">
        <f>Y!AC1045</f>
        <v>5906554</v>
      </c>
      <c r="L910" s="115">
        <v>144</v>
      </c>
      <c r="M910" s="65"/>
      <c r="N910" s="48">
        <f>Y!Z1045</f>
        <v>2475.4324863773218</v>
      </c>
    </row>
    <row r="911" spans="1:14" x14ac:dyDescent="0.2">
      <c r="A911" s="69">
        <f t="shared" si="52"/>
        <v>71</v>
      </c>
      <c r="B911" s="66">
        <f t="shared" si="53"/>
        <v>42007</v>
      </c>
      <c r="C911" s="67">
        <f>Y!AB1046</f>
        <v>82686.999999999825</v>
      </c>
      <c r="D911" s="65">
        <f>Y!Y1046</f>
        <v>29773.590988426004</v>
      </c>
      <c r="E911" s="65">
        <f>Y!Y1046+Y!Z1046</f>
        <v>32282.127139885364</v>
      </c>
      <c r="F911" s="68">
        <f>Y!AA1046</f>
        <v>50404.872860114468</v>
      </c>
      <c r="G911" s="133">
        <f>SUM($F911:F$984)</f>
        <v>2206094.8146329299</v>
      </c>
      <c r="H911" s="133">
        <f>SUM($E$841:E911)</f>
        <v>1561901.9417725971</v>
      </c>
      <c r="I911" s="133">
        <f>$F$9-SUM($E$841:E911)</f>
        <v>5675598.0582274031</v>
      </c>
      <c r="J911" s="133">
        <f t="shared" si="51"/>
        <v>71</v>
      </c>
      <c r="K911" s="65">
        <f>Y!AC1046</f>
        <v>5870031</v>
      </c>
      <c r="L911" s="115">
        <v>144</v>
      </c>
      <c r="M911" s="65"/>
      <c r="N911" s="48">
        <f>Y!Z1046</f>
        <v>2508.5361514593606</v>
      </c>
    </row>
    <row r="912" spans="1:14" x14ac:dyDescent="0.2">
      <c r="A912" s="69">
        <f t="shared" si="52"/>
        <v>72</v>
      </c>
      <c r="B912" s="66">
        <f t="shared" si="53"/>
        <v>42038</v>
      </c>
      <c r="C912" s="67">
        <f>Y!AB1047</f>
        <v>82686.999999999825</v>
      </c>
      <c r="D912" s="65">
        <f>Y!Y1047</f>
        <v>30170.350793865044</v>
      </c>
      <c r="E912" s="65">
        <f>Y!Y1047+Y!Z1047</f>
        <v>32712.43330179387</v>
      </c>
      <c r="F912" s="68">
        <f>Y!AA1047</f>
        <v>49974.566698205963</v>
      </c>
      <c r="G912" s="133">
        <f>SUM($F912:F$984)</f>
        <v>2155689.9417728153</v>
      </c>
      <c r="H912" s="133">
        <f>SUM($E$841:E912)</f>
        <v>1594614.375074391</v>
      </c>
      <c r="I912" s="133">
        <f>$F$9-SUM($E$841:E912)</f>
        <v>5642885.6249256087</v>
      </c>
      <c r="J912" s="133">
        <f t="shared" si="51"/>
        <v>72</v>
      </c>
      <c r="K912" s="65">
        <f>Y!AC1047</f>
        <v>5861026</v>
      </c>
      <c r="L912" s="115">
        <v>144</v>
      </c>
      <c r="M912" s="65"/>
      <c r="N912" s="48">
        <f>Y!Z1047</f>
        <v>2542.0825079288261</v>
      </c>
    </row>
    <row r="913" spans="1:14" x14ac:dyDescent="0.2">
      <c r="A913" s="69">
        <f t="shared" si="52"/>
        <v>73</v>
      </c>
      <c r="B913" s="66">
        <f t="shared" si="53"/>
        <v>42066</v>
      </c>
      <c r="C913" s="67">
        <f>Y!AB1048</f>
        <v>82687</v>
      </c>
      <c r="D913" s="65">
        <f>Y!Y1048</f>
        <v>30572.397779586725</v>
      </c>
      <c r="E913" s="65">
        <f>Y!Y1048+Y!Z1048</f>
        <v>32775.906779312674</v>
      </c>
      <c r="F913" s="68">
        <f>Y!AA1048</f>
        <v>49911.093220687333</v>
      </c>
      <c r="G913" s="133">
        <f>SUM($F913:F$984)</f>
        <v>2105715.3750746092</v>
      </c>
      <c r="H913" s="133">
        <f>SUM($E$841:E913)</f>
        <v>1627390.2818537038</v>
      </c>
      <c r="I913" s="133">
        <f>$F$9-SUM($E$841:E913)</f>
        <v>5610109.7181462962</v>
      </c>
      <c r="J913" s="133">
        <f t="shared" si="51"/>
        <v>73</v>
      </c>
      <c r="K913" s="65">
        <f>Y!AC1048</f>
        <v>5824190</v>
      </c>
      <c r="L913" s="115">
        <v>144</v>
      </c>
      <c r="M913" s="65"/>
      <c r="N913" s="48">
        <f>Y!Z1048</f>
        <v>2203.5089997259493</v>
      </c>
    </row>
    <row r="914" spans="1:14" x14ac:dyDescent="0.2">
      <c r="A914" s="69">
        <f t="shared" si="52"/>
        <v>74</v>
      </c>
      <c r="B914" s="66">
        <f t="shared" si="53"/>
        <v>42097</v>
      </c>
      <c r="C914" s="67">
        <f>Y!AB1049</f>
        <v>82686.999999999884</v>
      </c>
      <c r="D914" s="65">
        <f>Y!Y1049</f>
        <v>30979.802402010188</v>
      </c>
      <c r="E914" s="65">
        <f>Y!Y1049+Y!Z1049</f>
        <v>33212.778666278231</v>
      </c>
      <c r="F914" s="68">
        <f>Y!AA1049</f>
        <v>49474.221333721653</v>
      </c>
      <c r="G914" s="133">
        <f>SUM($F914:F$984)</f>
        <v>2055804.2818539212</v>
      </c>
      <c r="H914" s="133">
        <f>SUM($E$841:E914)</f>
        <v>1660603.0605199821</v>
      </c>
      <c r="I914" s="133">
        <f>$F$9-SUM($E$841:E914)</f>
        <v>5576896.9394800179</v>
      </c>
      <c r="J914" s="133">
        <f t="shared" si="51"/>
        <v>74</v>
      </c>
      <c r="K914" s="65">
        <f>Y!AC1049</f>
        <v>5787011</v>
      </c>
      <c r="L914" s="115">
        <v>144</v>
      </c>
      <c r="M914" s="65"/>
      <c r="N914" s="48">
        <f>Y!Z1049</f>
        <v>2232.9762642680435</v>
      </c>
    </row>
    <row r="915" spans="1:14" x14ac:dyDescent="0.2">
      <c r="A915" s="69">
        <f t="shared" si="52"/>
        <v>75</v>
      </c>
      <c r="B915" s="66">
        <f t="shared" si="53"/>
        <v>42127</v>
      </c>
      <c r="C915" s="67">
        <f>Y!AB1050</f>
        <v>82687.000000000087</v>
      </c>
      <c r="D915" s="65">
        <f>Y!Y1050</f>
        <v>31392.636056450661</v>
      </c>
      <c r="E915" s="65">
        <f>Y!Y1050+Y!Z1050</f>
        <v>33655.473647495033</v>
      </c>
      <c r="F915" s="68">
        <f>Y!AA1050</f>
        <v>49031.526352505047</v>
      </c>
      <c r="G915" s="133">
        <f>SUM($F915:F$984)</f>
        <v>2006330.0605201996</v>
      </c>
      <c r="H915" s="133">
        <f>SUM($E$841:E915)</f>
        <v>1694258.5341674772</v>
      </c>
      <c r="I915" s="133">
        <f>$F$9-SUM($E$841:E915)</f>
        <v>5543241.4658325231</v>
      </c>
      <c r="J915" s="133">
        <f t="shared" si="51"/>
        <v>75</v>
      </c>
      <c r="K915" s="65">
        <f>Y!AC1050</f>
        <v>5749486</v>
      </c>
      <c r="L915" s="115">
        <v>144</v>
      </c>
      <c r="M915" s="65"/>
      <c r="N915" s="48">
        <f>Y!Z1050</f>
        <v>2262.8375910443719</v>
      </c>
    </row>
    <row r="916" spans="1:14" x14ac:dyDescent="0.2">
      <c r="A916" s="69">
        <f t="shared" si="52"/>
        <v>76</v>
      </c>
      <c r="B916" s="66">
        <f t="shared" si="53"/>
        <v>42158</v>
      </c>
      <c r="C916" s="67">
        <f>Y!AB1051</f>
        <v>82686.999999999767</v>
      </c>
      <c r="D916" s="65">
        <f>Y!Y1051</f>
        <v>31810.971089628525</v>
      </c>
      <c r="E916" s="65">
        <f>Y!Y1051+Y!Z1051</f>
        <v>34104.069339430993</v>
      </c>
      <c r="F916" s="68">
        <f>Y!AA1051</f>
        <v>48582.930660568782</v>
      </c>
      <c r="G916" s="133">
        <f>SUM($F916:F$984)</f>
        <v>1957298.5341676946</v>
      </c>
      <c r="H916" s="133">
        <f>SUM($E$841:E916)</f>
        <v>1728362.6035069081</v>
      </c>
      <c r="I916" s="133">
        <f>$F$9-SUM($E$841:E916)</f>
        <v>5509137.3964930922</v>
      </c>
      <c r="J916" s="133">
        <f t="shared" si="51"/>
        <v>76</v>
      </c>
      <c r="K916" s="65">
        <f>Y!AC1051</f>
        <v>5711612</v>
      </c>
      <c r="L916" s="115">
        <v>144</v>
      </c>
      <c r="M916" s="65"/>
      <c r="N916" s="48">
        <f>Y!Z1051</f>
        <v>2293.0982498024678</v>
      </c>
    </row>
    <row r="917" spans="1:14" x14ac:dyDescent="0.2">
      <c r="A917" s="69">
        <f t="shared" si="52"/>
        <v>77</v>
      </c>
      <c r="B917" s="66">
        <f t="shared" si="53"/>
        <v>42188</v>
      </c>
      <c r="C917" s="67">
        <f>Y!AB1052</f>
        <v>82687.000000000175</v>
      </c>
      <c r="D917" s="65">
        <f>Y!Y1052</f>
        <v>32234.880812351126</v>
      </c>
      <c r="E917" s="65">
        <f>Y!Y1052+Y!Z1052</f>
        <v>34558.6443931127</v>
      </c>
      <c r="F917" s="68">
        <f>Y!AA1052</f>
        <v>48128.355606887475</v>
      </c>
      <c r="G917" s="133">
        <f>SUM($F917:F$984)</f>
        <v>1908715.6035071258</v>
      </c>
      <c r="H917" s="133">
        <f>SUM($E$841:E917)</f>
        <v>1762921.2479000208</v>
      </c>
      <c r="I917" s="133">
        <f>$F$9-SUM($E$841:E917)</f>
        <v>5474578.7520999797</v>
      </c>
      <c r="J917" s="133">
        <f t="shared" si="51"/>
        <v>77</v>
      </c>
      <c r="K917" s="65">
        <f>Y!AC1052</f>
        <v>5673386</v>
      </c>
      <c r="L917" s="115">
        <v>144</v>
      </c>
      <c r="M917" s="65"/>
      <c r="N917" s="48">
        <f>Y!Z1052</f>
        <v>2323.7635807615734</v>
      </c>
    </row>
    <row r="918" spans="1:14" x14ac:dyDescent="0.2">
      <c r="A918" s="69">
        <f t="shared" si="52"/>
        <v>78</v>
      </c>
      <c r="B918" s="66">
        <f t="shared" si="53"/>
        <v>42219</v>
      </c>
      <c r="C918" s="67">
        <f>Y!AB1053</f>
        <v>82687.000000000087</v>
      </c>
      <c r="D918" s="65">
        <f>Y!Y1053</f>
        <v>32664.439512355719</v>
      </c>
      <c r="E918" s="65">
        <f>Y!Y1053+Y!Z1053</f>
        <v>35019.278507910742</v>
      </c>
      <c r="F918" s="68">
        <f>Y!AA1053</f>
        <v>47667.721492089338</v>
      </c>
      <c r="G918" s="133">
        <f>SUM($F918:F$984)</f>
        <v>1860587.247900238</v>
      </c>
      <c r="H918" s="133">
        <f>SUM($E$841:E918)</f>
        <v>1797940.5264079315</v>
      </c>
      <c r="I918" s="133">
        <f>$F$9-SUM($E$841:E918)</f>
        <v>5439559.473592069</v>
      </c>
      <c r="J918" s="133">
        <f t="shared" si="51"/>
        <v>78</v>
      </c>
      <c r="K918" s="65">
        <f>Y!AC1053</f>
        <v>5634804</v>
      </c>
      <c r="L918" s="115">
        <v>144</v>
      </c>
      <c r="M918" s="65"/>
      <c r="N918" s="48">
        <f>Y!Z1053</f>
        <v>2354.8389955550228</v>
      </c>
    </row>
    <row r="919" spans="1:14" x14ac:dyDescent="0.2">
      <c r="A919" s="69">
        <f t="shared" si="52"/>
        <v>79</v>
      </c>
      <c r="B919" s="66">
        <f t="shared" si="53"/>
        <v>42250</v>
      </c>
      <c r="C919" s="67">
        <f>Y!AB1054</f>
        <v>82687.000000000204</v>
      </c>
      <c r="D919" s="65">
        <f>Y!Y1054</f>
        <v>33099.722467332147</v>
      </c>
      <c r="E919" s="65">
        <f>Y!Y1054+Y!Z1054</f>
        <v>35486.05244551746</v>
      </c>
      <c r="F919" s="68">
        <f>Y!AA1054</f>
        <v>47200.947554482744</v>
      </c>
      <c r="G919" s="133">
        <f>SUM($F919:F$984)</f>
        <v>1812919.5264081487</v>
      </c>
      <c r="H919" s="133">
        <f>SUM($E$841:E919)</f>
        <v>1833426.5788534489</v>
      </c>
      <c r="I919" s="133">
        <f>$F$9-SUM($E$841:E919)</f>
        <v>5404073.4211465511</v>
      </c>
      <c r="J919" s="133">
        <f t="shared" si="51"/>
        <v>79</v>
      </c>
      <c r="K919" s="65">
        <f>Y!AC1054</f>
        <v>5595863</v>
      </c>
      <c r="L919" s="115">
        <v>144</v>
      </c>
      <c r="M919" s="65"/>
      <c r="N919" s="48">
        <f>Y!Z1054</f>
        <v>2386.3299781853129</v>
      </c>
    </row>
    <row r="920" spans="1:14" x14ac:dyDescent="0.2">
      <c r="A920" s="69">
        <f t="shared" si="52"/>
        <v>80</v>
      </c>
      <c r="B920" s="66">
        <f t="shared" si="53"/>
        <v>42280</v>
      </c>
      <c r="C920" s="67">
        <f>Y!AB1055</f>
        <v>82687</v>
      </c>
      <c r="D920" s="65">
        <f>Y!Y1055</f>
        <v>33540.80595811177</v>
      </c>
      <c r="E920" s="65">
        <f>Y!Y1055+Y!Z1055</f>
        <v>35959.04804410362</v>
      </c>
      <c r="F920" s="68">
        <f>Y!AA1055</f>
        <v>46727.951955896388</v>
      </c>
      <c r="G920" s="133">
        <f>SUM($F920:F$984)</f>
        <v>1765718.5788536659</v>
      </c>
      <c r="H920" s="133">
        <f>SUM($E$841:E920)</f>
        <v>1869385.6268975525</v>
      </c>
      <c r="I920" s="133">
        <f>$F$9-SUM($E$841:E920)</f>
        <v>5368114.373102447</v>
      </c>
      <c r="J920" s="133">
        <f t="shared" si="51"/>
        <v>80</v>
      </c>
      <c r="K920" s="65">
        <f>Y!AC1055</f>
        <v>5556560</v>
      </c>
      <c r="L920" s="115">
        <v>144</v>
      </c>
      <c r="M920" s="65"/>
      <c r="N920" s="48">
        <f>Y!Z1055</f>
        <v>2418.2420859918493</v>
      </c>
    </row>
    <row r="921" spans="1:14" x14ac:dyDescent="0.2">
      <c r="A921" s="69">
        <f t="shared" si="52"/>
        <v>81</v>
      </c>
      <c r="B921" s="66">
        <f t="shared" si="53"/>
        <v>42311</v>
      </c>
      <c r="C921" s="67">
        <f>Y!AB1056</f>
        <v>82687.000000000058</v>
      </c>
      <c r="D921" s="65">
        <f>Y!Y1056</f>
        <v>33987.76728203753</v>
      </c>
      <c r="E921" s="65">
        <f>Y!Y1056+Y!Z1056</f>
        <v>36438.348232669188</v>
      </c>
      <c r="F921" s="68">
        <f>Y!AA1056</f>
        <v>46248.651767330877</v>
      </c>
      <c r="G921" s="133">
        <f>SUM($F921:F$984)</f>
        <v>1718990.6268977695</v>
      </c>
      <c r="H921" s="133">
        <f>SUM($E$841:E921)</f>
        <v>1905823.9751302218</v>
      </c>
      <c r="I921" s="133">
        <f>$F$9-SUM($E$841:E921)</f>
        <v>5331676.0248697782</v>
      </c>
      <c r="J921" s="133">
        <f t="shared" si="51"/>
        <v>81</v>
      </c>
      <c r="K921" s="65">
        <f>Y!AC1056</f>
        <v>5516891</v>
      </c>
      <c r="L921" s="115">
        <v>144</v>
      </c>
      <c r="M921" s="65"/>
      <c r="N921" s="48">
        <f>Y!Z1056</f>
        <v>2450.5809506316582</v>
      </c>
    </row>
    <row r="922" spans="1:14" x14ac:dyDescent="0.2">
      <c r="A922" s="69">
        <f t="shared" si="52"/>
        <v>82</v>
      </c>
      <c r="B922" s="66">
        <f t="shared" si="53"/>
        <v>42341</v>
      </c>
      <c r="C922" s="67">
        <f>Y!AB1057</f>
        <v>82686.999999999825</v>
      </c>
      <c r="D922" s="65">
        <f>Y!Y1057</f>
        <v>34440.684766507708</v>
      </c>
      <c r="E922" s="65">
        <f>Y!Y1057+Y!Z1057</f>
        <v>36924.03704558099</v>
      </c>
      <c r="F922" s="68">
        <f>Y!AA1057</f>
        <v>45762.962954418843</v>
      </c>
      <c r="G922" s="133">
        <f>SUM($F922:F$984)</f>
        <v>1672741.9751304386</v>
      </c>
      <c r="H922" s="133">
        <f>SUM($E$841:E922)</f>
        <v>1942748.0121758028</v>
      </c>
      <c r="I922" s="133">
        <f>$F$9-SUM($E$841:E922)</f>
        <v>5294751.9878241969</v>
      </c>
      <c r="J922" s="133">
        <f t="shared" si="51"/>
        <v>82</v>
      </c>
      <c r="K922" s="65">
        <f>Y!AC1057</f>
        <v>5476853</v>
      </c>
      <c r="L922" s="115">
        <v>144</v>
      </c>
      <c r="M922" s="65"/>
      <c r="N922" s="48">
        <f>Y!Z1057</f>
        <v>2483.3522790732823</v>
      </c>
    </row>
    <row r="923" spans="1:14" x14ac:dyDescent="0.2">
      <c r="A923" s="69">
        <f t="shared" si="52"/>
        <v>83</v>
      </c>
      <c r="B923" s="66">
        <f t="shared" si="53"/>
        <v>42372</v>
      </c>
      <c r="C923" s="67">
        <f>Y!AB1058</f>
        <v>82686.999999999913</v>
      </c>
      <c r="D923" s="65">
        <f>Y!Y1058</f>
        <v>34899.637782704551</v>
      </c>
      <c r="E923" s="65">
        <f>Y!Y1058+Y!Z1058</f>
        <v>37416.199637308389</v>
      </c>
      <c r="F923" s="68">
        <f>Y!AA1058</f>
        <v>45270.800362691516</v>
      </c>
      <c r="G923" s="133">
        <f>SUM($F923:F$984)</f>
        <v>1626979.0121760198</v>
      </c>
      <c r="H923" s="133">
        <f>SUM($E$841:E923)</f>
        <v>1980164.2118131113</v>
      </c>
      <c r="I923" s="133">
        <f>$F$9-SUM($E$841:E923)</f>
        <v>5257335.7881868891</v>
      </c>
      <c r="J923" s="133">
        <f t="shared" si="51"/>
        <v>83</v>
      </c>
      <c r="K923" s="65">
        <f>Y!AC1058</f>
        <v>5436442</v>
      </c>
      <c r="L923" s="115">
        <v>144</v>
      </c>
      <c r="M923" s="65"/>
      <c r="N923" s="48">
        <f>Y!Z1058</f>
        <v>2516.5618546038386</v>
      </c>
    </row>
    <row r="924" spans="1:14" x14ac:dyDescent="0.2">
      <c r="A924" s="69">
        <f t="shared" si="52"/>
        <v>84</v>
      </c>
      <c r="B924" s="66">
        <f t="shared" si="53"/>
        <v>42403</v>
      </c>
      <c r="C924" s="67">
        <f>Y!AB1059</f>
        <v>82687.000000000087</v>
      </c>
      <c r="D924" s="65">
        <f>Y!Y1059</f>
        <v>35364.706759501714</v>
      </c>
      <c r="E924" s="65">
        <f>Y!Y1059+Y!Z1059</f>
        <v>37914.922297351419</v>
      </c>
      <c r="F924" s="68">
        <f>Y!AA1059</f>
        <v>44772.077702648676</v>
      </c>
      <c r="G924" s="133">
        <f>SUM($F924:F$984)</f>
        <v>1581708.2118133283</v>
      </c>
      <c r="H924" s="133">
        <f>SUM($E$841:E924)</f>
        <v>2018079.1341104629</v>
      </c>
      <c r="I924" s="133">
        <f>$F$9-SUM($E$841:E924)</f>
        <v>5219420.8658895371</v>
      </c>
      <c r="J924" s="133">
        <f t="shared" si="51"/>
        <v>84</v>
      </c>
      <c r="K924" s="65">
        <f>Y!AC1059</f>
        <v>5420725</v>
      </c>
      <c r="L924" s="115">
        <v>144</v>
      </c>
      <c r="M924" s="65"/>
      <c r="N924" s="48">
        <f>Y!Z1059</f>
        <v>2550.2155378497046</v>
      </c>
    </row>
    <row r="925" spans="1:14" x14ac:dyDescent="0.2">
      <c r="A925" s="69">
        <f t="shared" si="52"/>
        <v>85</v>
      </c>
      <c r="B925" s="66">
        <f t="shared" si="53"/>
        <v>42432</v>
      </c>
      <c r="C925" s="67">
        <f>Y!AB1060</f>
        <v>82686.999999999796</v>
      </c>
      <c r="D925" s="65">
        <f>Y!Y1060</f>
        <v>35835.97319755936</v>
      </c>
      <c r="E925" s="65">
        <f>Y!Y1060+Y!Z1060</f>
        <v>38085.034328388385</v>
      </c>
      <c r="F925" s="68">
        <f>Y!AA1060</f>
        <v>44601.965671611411</v>
      </c>
      <c r="G925" s="133">
        <f>SUM($F925:F$984)</f>
        <v>1536936.1341106794</v>
      </c>
      <c r="H925" s="133">
        <f>SUM($E$841:E925)</f>
        <v>2056164.1684388511</v>
      </c>
      <c r="I925" s="133">
        <f>$F$9-SUM($E$841:E925)</f>
        <v>5181335.8315611491</v>
      </c>
      <c r="J925" s="133">
        <f t="shared" si="51"/>
        <v>85</v>
      </c>
      <c r="K925" s="65">
        <f>Y!AC1060</f>
        <v>5379893</v>
      </c>
      <c r="L925" s="115">
        <v>144</v>
      </c>
      <c r="M925" s="65"/>
      <c r="N925" s="48">
        <f>Y!Z1060</f>
        <v>2249.0611308290245</v>
      </c>
    </row>
    <row r="926" spans="1:14" x14ac:dyDescent="0.2">
      <c r="A926" s="69">
        <f t="shared" si="52"/>
        <v>86</v>
      </c>
      <c r="B926" s="66">
        <f t="shared" si="53"/>
        <v>42463</v>
      </c>
      <c r="C926" s="67">
        <f>Y!AB1061</f>
        <v>82686.999999999767</v>
      </c>
      <c r="D926" s="65">
        <f>Y!Y1061</f>
        <v>36313.51968360832</v>
      </c>
      <c r="E926" s="65">
        <f>Y!Y1061+Y!Z1061</f>
        <v>38592.65724222672</v>
      </c>
      <c r="F926" s="68">
        <f>Y!AA1061</f>
        <v>44094.342757773054</v>
      </c>
      <c r="G926" s="133">
        <f>SUM($F926:F$984)</f>
        <v>1492334.1684390681</v>
      </c>
      <c r="H926" s="133">
        <f>SUM($E$841:E926)</f>
        <v>2094756.8256810778</v>
      </c>
      <c r="I926" s="133">
        <f>$F$9-SUM($E$841:E926)</f>
        <v>5142743.1743189227</v>
      </c>
      <c r="J926" s="133">
        <f t="shared" si="51"/>
        <v>86</v>
      </c>
      <c r="K926" s="65">
        <f>Y!AC1061</f>
        <v>5338682</v>
      </c>
      <c r="L926" s="115">
        <v>144</v>
      </c>
      <c r="M926" s="65"/>
      <c r="N926" s="48">
        <f>Y!Z1061</f>
        <v>2279.1375586184004</v>
      </c>
    </row>
    <row r="927" spans="1:14" x14ac:dyDescent="0.2">
      <c r="A927" s="69">
        <f t="shared" si="52"/>
        <v>87</v>
      </c>
      <c r="B927" s="66">
        <f t="shared" si="53"/>
        <v>42493</v>
      </c>
      <c r="C927" s="67">
        <f>Y!AB1062</f>
        <v>82686.999999999985</v>
      </c>
      <c r="D927" s="65">
        <f>Y!Y1062</f>
        <v>36797.42990492098</v>
      </c>
      <c r="E927" s="65">
        <f>Y!Y1062+Y!Z1062</f>
        <v>39107.046099830855</v>
      </c>
      <c r="F927" s="68">
        <f>Y!AA1062</f>
        <v>43579.95390016913</v>
      </c>
      <c r="G927" s="133">
        <f>SUM($F927:F$984)</f>
        <v>1448239.8256812952</v>
      </c>
      <c r="H927" s="133">
        <f>SUM($E$841:E927)</f>
        <v>2133863.8717809087</v>
      </c>
      <c r="I927" s="133">
        <f>$F$9-SUM($E$841:E927)</f>
        <v>5103636.1282190913</v>
      </c>
      <c r="J927" s="133">
        <f t="shared" si="51"/>
        <v>87</v>
      </c>
      <c r="K927" s="65">
        <f>Y!AC1062</f>
        <v>5297089</v>
      </c>
      <c r="L927" s="115">
        <v>144</v>
      </c>
      <c r="M927" s="65"/>
      <c r="N927" s="48">
        <f>Y!Z1062</f>
        <v>2309.616194909875</v>
      </c>
    </row>
    <row r="928" spans="1:14" x14ac:dyDescent="0.2">
      <c r="A928" s="69">
        <f t="shared" si="52"/>
        <v>88</v>
      </c>
      <c r="B928" s="66">
        <f t="shared" si="53"/>
        <v>42524</v>
      </c>
      <c r="C928" s="67">
        <f>Y!AB1063</f>
        <v>82687.000000000029</v>
      </c>
      <c r="D928" s="65">
        <f>Y!Y1063</f>
        <v>37287.788663977291</v>
      </c>
      <c r="E928" s="65">
        <f>Y!Y1063+Y!Z1063</f>
        <v>39628.291082367345</v>
      </c>
      <c r="F928" s="68">
        <f>Y!AA1063</f>
        <v>43058.708917632684</v>
      </c>
      <c r="G928" s="133">
        <f>SUM($F928:F$984)</f>
        <v>1404659.8717811261</v>
      </c>
      <c r="H928" s="133">
        <f>SUM($E$841:E928)</f>
        <v>2173492.162863276</v>
      </c>
      <c r="I928" s="133">
        <f>$F$9-SUM($E$841:E928)</f>
        <v>5064007.837136724</v>
      </c>
      <c r="J928" s="133">
        <f t="shared" si="51"/>
        <v>88</v>
      </c>
      <c r="K928" s="65">
        <f>Y!AC1063</f>
        <v>5255110</v>
      </c>
      <c r="L928" s="115">
        <v>144</v>
      </c>
      <c r="M928" s="65"/>
      <c r="N928" s="48">
        <f>Y!Z1063</f>
        <v>2340.5024183900532</v>
      </c>
    </row>
    <row r="929" spans="1:14" x14ac:dyDescent="0.2">
      <c r="A929" s="69">
        <f t="shared" si="52"/>
        <v>89</v>
      </c>
      <c r="B929" s="66">
        <f t="shared" si="53"/>
        <v>42554</v>
      </c>
      <c r="C929" s="67">
        <f>Y!AB1064</f>
        <v>82686.999999999971</v>
      </c>
      <c r="D929" s="65">
        <f>Y!Y1064</f>
        <v>37784.681893326808</v>
      </c>
      <c r="E929" s="65">
        <f>Y!Y1064+Y!Z1064</f>
        <v>40156.483573000878</v>
      </c>
      <c r="F929" s="68">
        <f>Y!AA1064</f>
        <v>42530.5164269991</v>
      </c>
      <c r="G929" s="133">
        <f>SUM($F929:F$984)</f>
        <v>1361601.162863493</v>
      </c>
      <c r="H929" s="133">
        <f>SUM($E$841:E929)</f>
        <v>2213648.6464362768</v>
      </c>
      <c r="I929" s="133">
        <f>$F$9-SUM($E$841:E929)</f>
        <v>5023851.3535637232</v>
      </c>
      <c r="J929" s="133">
        <f t="shared" si="51"/>
        <v>89</v>
      </c>
      <c r="K929" s="65">
        <f>Y!AC1064</f>
        <v>5212741</v>
      </c>
      <c r="L929" s="115">
        <v>144</v>
      </c>
      <c r="M929" s="65"/>
      <c r="N929" s="48">
        <f>Y!Z1064</f>
        <v>2371.8016796740703</v>
      </c>
    </row>
    <row r="930" spans="1:14" x14ac:dyDescent="0.2">
      <c r="A930" s="69">
        <f t="shared" si="52"/>
        <v>90</v>
      </c>
      <c r="B930" s="66">
        <f t="shared" si="53"/>
        <v>42585</v>
      </c>
      <c r="C930" s="67">
        <f>Y!AB1065</f>
        <v>82686.999999999796</v>
      </c>
      <c r="D930" s="65">
        <f>Y!Y1065</f>
        <v>38288.196670647245</v>
      </c>
      <c r="E930" s="65">
        <f>Y!Y1065+Y!Z1065</f>
        <v>40691.716172914748</v>
      </c>
      <c r="F930" s="68">
        <f>Y!AA1065</f>
        <v>41995.283827085041</v>
      </c>
      <c r="G930" s="133">
        <f>SUM($F930:F$984)</f>
        <v>1319070.6464364941</v>
      </c>
      <c r="H930" s="133">
        <f>SUM($E$841:E930)</f>
        <v>2254340.3626091918</v>
      </c>
      <c r="I930" s="133">
        <f>$F$9-SUM($E$841:E930)</f>
        <v>4983159.6373908082</v>
      </c>
      <c r="J930" s="133">
        <f t="shared" si="51"/>
        <v>90</v>
      </c>
      <c r="K930" s="65">
        <f>Y!AC1065</f>
        <v>5169979</v>
      </c>
      <c r="L930" s="115">
        <v>144</v>
      </c>
      <c r="M930" s="65"/>
      <c r="N930" s="48">
        <f>Y!Z1065</f>
        <v>2403.5195022675034</v>
      </c>
    </row>
    <row r="931" spans="1:14" x14ac:dyDescent="0.2">
      <c r="A931" s="69">
        <f t="shared" si="52"/>
        <v>91</v>
      </c>
      <c r="B931" s="66">
        <f t="shared" si="53"/>
        <v>42616</v>
      </c>
      <c r="C931" s="67">
        <f>Y!AB1066</f>
        <v>82687.000000000044</v>
      </c>
      <c r="D931" s="65">
        <f>Y!Y1066</f>
        <v>38798.421234005131</v>
      </c>
      <c r="E931" s="65">
        <f>Y!Y1066+Y!Z1066</f>
        <v>41234.082717546233</v>
      </c>
      <c r="F931" s="68">
        <f>Y!AA1066</f>
        <v>41452.917282453811</v>
      </c>
      <c r="G931" s="133">
        <f>SUM($F931:F$984)</f>
        <v>1277075.362609409</v>
      </c>
      <c r="H931" s="133">
        <f>SUM($E$841:E931)</f>
        <v>2295574.4453267381</v>
      </c>
      <c r="I931" s="133">
        <f>$F$9-SUM($E$841:E931)</f>
        <v>4941925.5546732619</v>
      </c>
      <c r="J931" s="133">
        <f t="shared" si="51"/>
        <v>91</v>
      </c>
      <c r="K931" s="65">
        <f>Y!AC1066</f>
        <v>5126819</v>
      </c>
      <c r="L931" s="115">
        <v>144</v>
      </c>
      <c r="M931" s="65"/>
      <c r="N931" s="48">
        <f>Y!Z1066</f>
        <v>2435.6614835411019</v>
      </c>
    </row>
    <row r="932" spans="1:14" x14ac:dyDescent="0.2">
      <c r="A932" s="69">
        <f t="shared" si="52"/>
        <v>92</v>
      </c>
      <c r="B932" s="66">
        <f t="shared" si="53"/>
        <v>42646</v>
      </c>
      <c r="C932" s="67">
        <f>Y!AB1067</f>
        <v>82687.000000000146</v>
      </c>
      <c r="D932" s="65">
        <f>Y!Y1067</f>
        <v>39315.444997317158</v>
      </c>
      <c r="E932" s="65">
        <f>Y!Y1067+Y!Z1067</f>
        <v>41783.678293035759</v>
      </c>
      <c r="F932" s="68">
        <f>Y!AA1067</f>
        <v>40903.321706964394</v>
      </c>
      <c r="G932" s="133">
        <f>SUM($F932:F$984)</f>
        <v>1235622.4453269551</v>
      </c>
      <c r="H932" s="133">
        <f>SUM($E$841:E932)</f>
        <v>2337358.1236197739</v>
      </c>
      <c r="I932" s="133">
        <f>$F$9-SUM($E$841:E932)</f>
        <v>4900141.8763802256</v>
      </c>
      <c r="J932" s="133">
        <f t="shared" si="51"/>
        <v>92</v>
      </c>
      <c r="K932" s="65">
        <f>Y!AC1067</f>
        <v>5083259</v>
      </c>
      <c r="L932" s="115">
        <v>144</v>
      </c>
      <c r="M932" s="65"/>
      <c r="N932" s="48">
        <f>Y!Z1067</f>
        <v>2468.2332957186009</v>
      </c>
    </row>
    <row r="933" spans="1:14" x14ac:dyDescent="0.2">
      <c r="A933" s="69">
        <f t="shared" si="52"/>
        <v>93</v>
      </c>
      <c r="B933" s="66">
        <f t="shared" si="53"/>
        <v>42677</v>
      </c>
      <c r="C933" s="67">
        <f>Y!AB1068</f>
        <v>82686.999999999884</v>
      </c>
      <c r="D933" s="65">
        <f>Y!Y1068</f>
        <v>39839.358566021081</v>
      </c>
      <c r="E933" s="65">
        <f>Y!Y1068+Y!Z1068</f>
        <v>42340.599252898784</v>
      </c>
      <c r="F933" s="68">
        <f>Y!AA1068</f>
        <v>40346.400747101099</v>
      </c>
      <c r="G933" s="133">
        <f>SUM($F933:F$984)</f>
        <v>1194719.1236199907</v>
      </c>
      <c r="H933" s="133">
        <f>SUM($E$841:E933)</f>
        <v>2379698.7228726726</v>
      </c>
      <c r="I933" s="133">
        <f>$F$9-SUM($E$841:E933)</f>
        <v>4857801.2771273274</v>
      </c>
      <c r="J933" s="133">
        <f t="shared" si="51"/>
        <v>93</v>
      </c>
      <c r="K933" s="65">
        <f>Y!AC1068</f>
        <v>5039295</v>
      </c>
      <c r="L933" s="115">
        <v>144</v>
      </c>
      <c r="M933" s="65"/>
      <c r="N933" s="48">
        <f>Y!Z1068</f>
        <v>2501.2406868777034</v>
      </c>
    </row>
    <row r="934" spans="1:14" x14ac:dyDescent="0.2">
      <c r="A934" s="69">
        <f t="shared" si="52"/>
        <v>94</v>
      </c>
      <c r="B934" s="66">
        <f t="shared" si="53"/>
        <v>42707</v>
      </c>
      <c r="C934" s="67">
        <f>Y!AB1069</f>
        <v>82686.999999999971</v>
      </c>
      <c r="D934" s="65">
        <f>Y!Y1069</f>
        <v>40370.253752954304</v>
      </c>
      <c r="E934" s="65">
        <f>Y!Y1069+Y!Z1069</f>
        <v>42904.943234918777</v>
      </c>
      <c r="F934" s="68">
        <f>Y!AA1069</f>
        <v>39782.056765081194</v>
      </c>
      <c r="G934" s="133">
        <f>SUM($F934:F$984)</f>
        <v>1154372.7228728898</v>
      </c>
      <c r="H934" s="133">
        <f>SUM($E$841:E934)</f>
        <v>2422603.6661075912</v>
      </c>
      <c r="I934" s="133">
        <f>$F$9-SUM($E$841:E934)</f>
        <v>4814896.3338924088</v>
      </c>
      <c r="J934" s="133">
        <f t="shared" si="51"/>
        <v>94</v>
      </c>
      <c r="K934" s="65">
        <f>Y!AC1069</f>
        <v>4994922</v>
      </c>
      <c r="L934" s="115">
        <v>144</v>
      </c>
      <c r="M934" s="65"/>
      <c r="N934" s="48">
        <f>Y!Z1069</f>
        <v>2534.6894819644731</v>
      </c>
    </row>
    <row r="935" spans="1:14" x14ac:dyDescent="0.2">
      <c r="A935" s="69">
        <f t="shared" si="52"/>
        <v>95</v>
      </c>
      <c r="B935" s="66">
        <f t="shared" si="53"/>
        <v>42738</v>
      </c>
      <c r="C935" s="67">
        <f>Y!AB1070</f>
        <v>82687.000000000058</v>
      </c>
      <c r="D935" s="65">
        <f>Y!Y1070</f>
        <v>40908.223594441544</v>
      </c>
      <c r="E935" s="65">
        <f>Y!Y1070+Y!Z1070</f>
        <v>43476.809178262825</v>
      </c>
      <c r="F935" s="68">
        <f>Y!AA1070</f>
        <v>39210.190821737226</v>
      </c>
      <c r="G935" s="133">
        <f>SUM($F935:F$984)</f>
        <v>1114590.6661078085</v>
      </c>
      <c r="H935" s="133">
        <f>SUM($E$841:E935)</f>
        <v>2466080.4752858542</v>
      </c>
      <c r="I935" s="133">
        <f>$F$9-SUM($E$841:E935)</f>
        <v>4771419.5247141458</v>
      </c>
      <c r="J935" s="133">
        <f t="shared" si="51"/>
        <v>95</v>
      </c>
      <c r="K935" s="65">
        <f>Y!AC1070</f>
        <v>4950137</v>
      </c>
      <c r="L935" s="115">
        <v>144</v>
      </c>
      <c r="M935" s="65"/>
      <c r="N935" s="48">
        <f>Y!Z1070</f>
        <v>2568.585583821281</v>
      </c>
    </row>
    <row r="936" spans="1:14" x14ac:dyDescent="0.2">
      <c r="A936" s="69">
        <f t="shared" si="52"/>
        <v>96</v>
      </c>
      <c r="B936" s="66">
        <f t="shared" si="53"/>
        <v>42769</v>
      </c>
      <c r="C936" s="67">
        <f>Y!AB1071</f>
        <v>82687.00000000016</v>
      </c>
      <c r="D936" s="65">
        <f>Y!Y1071</f>
        <v>41453.362366600428</v>
      </c>
      <c r="E936" s="65">
        <f>Y!Y1071+Y!Z1071</f>
        <v>44056.297340828954</v>
      </c>
      <c r="F936" s="68">
        <f>Y!AA1071</f>
        <v>38630.702659171206</v>
      </c>
      <c r="G936" s="133">
        <f>SUM($F936:F$984)</f>
        <v>1075380.4752860714</v>
      </c>
      <c r="H936" s="133">
        <f>SUM($E$841:E936)</f>
        <v>2510136.7726266831</v>
      </c>
      <c r="I936" s="133">
        <f>$F$9-SUM($E$841:E936)</f>
        <v>4727363.2273733169</v>
      </c>
      <c r="J936" s="133">
        <f t="shared" si="51"/>
        <v>96</v>
      </c>
      <c r="K936" s="65">
        <f>Y!AC1071</f>
        <v>4927496</v>
      </c>
      <c r="L936" s="115">
        <v>144</v>
      </c>
      <c r="M936" s="65"/>
      <c r="N936" s="48">
        <f>Y!Z1071</f>
        <v>2602.9349742285267</v>
      </c>
    </row>
    <row r="937" spans="1:14" x14ac:dyDescent="0.2">
      <c r="A937" s="69">
        <f t="shared" si="52"/>
        <v>97</v>
      </c>
      <c r="B937" s="66">
        <f t="shared" si="53"/>
        <v>42797</v>
      </c>
      <c r="C937" s="67">
        <f>Y!AB1072</f>
        <v>82687.000000000204</v>
      </c>
      <c r="D937" s="65">
        <f>Y!Y1072</f>
        <v>42005.765601862222</v>
      </c>
      <c r="E937" s="65">
        <f>Y!Y1072+Y!Z1072</f>
        <v>44341.817112183257</v>
      </c>
      <c r="F937" s="68">
        <f>Y!AA1072</f>
        <v>38345.182887816954</v>
      </c>
      <c r="G937" s="133">
        <f>SUM($F937:F$984)</f>
        <v>1036749.7726269</v>
      </c>
      <c r="H937" s="133">
        <f>SUM($E$841:E937)</f>
        <v>2554478.5897388663</v>
      </c>
      <c r="I937" s="133">
        <f>$F$9-SUM($E$841:E937)</f>
        <v>4683021.4102611337</v>
      </c>
      <c r="J937" s="133">
        <f t="shared" si="51"/>
        <v>97</v>
      </c>
      <c r="K937" s="65">
        <f>Y!AC1072</f>
        <v>4882177</v>
      </c>
      <c r="L937" s="115">
        <v>144</v>
      </c>
      <c r="M937" s="65"/>
      <c r="N937" s="48">
        <f>Y!Z1072</f>
        <v>2336.0515103210346</v>
      </c>
    </row>
    <row r="938" spans="1:14" x14ac:dyDescent="0.2">
      <c r="A938" s="69">
        <f t="shared" si="52"/>
        <v>98</v>
      </c>
      <c r="B938" s="66">
        <f t="shared" si="53"/>
        <v>42828</v>
      </c>
      <c r="C938" s="67">
        <f>Y!AB1073</f>
        <v>82686.999999999796</v>
      </c>
      <c r="D938" s="65">
        <f>Y!Y1073</f>
        <v>42565.530105713289</v>
      </c>
      <c r="E938" s="65">
        <f>Y!Y1073+Y!Z1073</f>
        <v>44932.82135585256</v>
      </c>
      <c r="F938" s="68">
        <f>Y!AA1073</f>
        <v>37754.178644147229</v>
      </c>
      <c r="G938" s="133">
        <f>SUM($F938:F$984)</f>
        <v>998404.58973908308</v>
      </c>
      <c r="H938" s="133">
        <f>SUM($E$841:E938)</f>
        <v>2599411.4110947191</v>
      </c>
      <c r="I938" s="133">
        <f>$F$9-SUM($E$841:E938)</f>
        <v>4638088.5889052805</v>
      </c>
      <c r="J938" s="133">
        <f t="shared" si="51"/>
        <v>98</v>
      </c>
      <c r="K938" s="65">
        <f>Y!AC1073</f>
        <v>4836437</v>
      </c>
      <c r="L938" s="115">
        <v>144</v>
      </c>
      <c r="M938" s="65"/>
      <c r="N938" s="48">
        <f>Y!Z1073</f>
        <v>2367.2912501392711</v>
      </c>
    </row>
    <row r="939" spans="1:14" x14ac:dyDescent="0.2">
      <c r="A939" s="69">
        <f t="shared" si="52"/>
        <v>99</v>
      </c>
      <c r="B939" s="66">
        <f t="shared" si="53"/>
        <v>42858</v>
      </c>
      <c r="C939" s="67">
        <f>Y!AB1074</f>
        <v>82687.000000000087</v>
      </c>
      <c r="D939" s="65">
        <f>Y!Y1074</f>
        <v>43132.753973661456</v>
      </c>
      <c r="E939" s="65">
        <f>Y!Y1074+Y!Z1074</f>
        <v>45531.702728954871</v>
      </c>
      <c r="F939" s="68">
        <f>Y!AA1074</f>
        <v>37155.297271045209</v>
      </c>
      <c r="G939" s="133">
        <f>SUM($F939:F$984)</f>
        <v>960650.41109493573</v>
      </c>
      <c r="H939" s="133">
        <f>SUM($E$841:E939)</f>
        <v>2644943.1138236742</v>
      </c>
      <c r="I939" s="133">
        <f>$F$9-SUM($E$841:E939)</f>
        <v>4592556.8861763254</v>
      </c>
      <c r="J939" s="133">
        <f t="shared" si="51"/>
        <v>99</v>
      </c>
      <c r="K939" s="65">
        <f>Y!AC1074</f>
        <v>4790275</v>
      </c>
      <c r="L939" s="115">
        <v>144</v>
      </c>
      <c r="M939" s="65"/>
      <c r="N939" s="48">
        <f>Y!Z1074</f>
        <v>2398.9487552934152</v>
      </c>
    </row>
    <row r="940" spans="1:14" x14ac:dyDescent="0.2">
      <c r="A940" s="69">
        <f t="shared" si="52"/>
        <v>100</v>
      </c>
      <c r="B940" s="66">
        <f t="shared" si="53"/>
        <v>42889</v>
      </c>
      <c r="C940" s="67">
        <f>Y!AB1075</f>
        <v>82687.000000000175</v>
      </c>
      <c r="D940" s="65">
        <f>Y!Y1075</f>
        <v>43707.536608423106</v>
      </c>
      <c r="E940" s="65">
        <f>Y!Y1075+Y!Z1075</f>
        <v>46138.566220932888</v>
      </c>
      <c r="F940" s="68">
        <f>Y!AA1075</f>
        <v>36548.433779067294</v>
      </c>
      <c r="G940" s="133">
        <f>SUM($F940:F$984)</f>
        <v>923495.11382389057</v>
      </c>
      <c r="H940" s="133">
        <f>SUM($E$841:E940)</f>
        <v>2691081.6800446073</v>
      </c>
      <c r="I940" s="133">
        <f>$F$9-SUM($E$841:E940)</f>
        <v>4546418.3199553927</v>
      </c>
      <c r="J940" s="133">
        <f t="shared" si="51"/>
        <v>100</v>
      </c>
      <c r="K940" s="65">
        <f>Y!AC1075</f>
        <v>4743684</v>
      </c>
      <c r="L940" s="115">
        <v>144</v>
      </c>
      <c r="M940" s="65"/>
      <c r="N940" s="48">
        <f>Y!Z1075</f>
        <v>2431.0296125097811</v>
      </c>
    </row>
    <row r="941" spans="1:14" x14ac:dyDescent="0.2">
      <c r="A941" s="69">
        <f t="shared" si="52"/>
        <v>101</v>
      </c>
      <c r="B941" s="66">
        <f t="shared" si="53"/>
        <v>42919</v>
      </c>
      <c r="C941" s="67">
        <f>Y!AB1076</f>
        <v>82687.000000000087</v>
      </c>
      <c r="D941" s="65">
        <f>Y!Y1076</f>
        <v>44289.978737345897</v>
      </c>
      <c r="E941" s="65">
        <f>Y!Y1076+Y!Z1076</f>
        <v>46753.518220571161</v>
      </c>
      <c r="F941" s="68">
        <f>Y!AA1076</f>
        <v>35933.481779428927</v>
      </c>
      <c r="G941" s="133">
        <f>SUM($F941:F$984)</f>
        <v>886946.68004482321</v>
      </c>
      <c r="H941" s="133">
        <f>SUM($E$841:E941)</f>
        <v>2737835.1982651786</v>
      </c>
      <c r="I941" s="133">
        <f>$F$9-SUM($E$841:E941)</f>
        <v>4499664.8017348219</v>
      </c>
      <c r="J941" s="133">
        <f t="shared" si="51"/>
        <v>101</v>
      </c>
      <c r="K941" s="65">
        <f>Y!AC1076</f>
        <v>4696661</v>
      </c>
      <c r="L941" s="115">
        <v>144</v>
      </c>
      <c r="M941" s="65"/>
      <c r="N941" s="48">
        <f>Y!Z1076</f>
        <v>2463.5394832252641</v>
      </c>
    </row>
    <row r="942" spans="1:14" x14ac:dyDescent="0.2">
      <c r="A942" s="69">
        <f t="shared" si="52"/>
        <v>102</v>
      </c>
      <c r="B942" s="66">
        <f t="shared" si="53"/>
        <v>42950</v>
      </c>
      <c r="C942" s="67">
        <f>Y!AB1077</f>
        <v>82687.000000000175</v>
      </c>
      <c r="D942" s="65">
        <f>Y!Y1077</f>
        <v>44880.182430060115</v>
      </c>
      <c r="E942" s="65">
        <f>Y!Y1077+Y!Z1077</f>
        <v>47376.666534646632</v>
      </c>
      <c r="F942" s="68">
        <f>Y!AA1077</f>
        <v>35310.333465353549</v>
      </c>
      <c r="G942" s="133">
        <f>SUM($F942:F$984)</f>
        <v>851013.19826539431</v>
      </c>
      <c r="H942" s="133">
        <f>SUM($E$841:E942)</f>
        <v>2785211.864799825</v>
      </c>
      <c r="I942" s="133">
        <f>$F$9-SUM($E$841:E942)</f>
        <v>4452288.1352001745</v>
      </c>
      <c r="J942" s="133">
        <f t="shared" si="51"/>
        <v>102</v>
      </c>
      <c r="K942" s="65">
        <f>Y!AC1077</f>
        <v>4649203</v>
      </c>
      <c r="L942" s="115">
        <v>144</v>
      </c>
      <c r="M942" s="65"/>
      <c r="N942" s="48">
        <f>Y!Z1077</f>
        <v>2496.4841045865178</v>
      </c>
    </row>
    <row r="943" spans="1:14" x14ac:dyDescent="0.2">
      <c r="A943" s="69">
        <f t="shared" si="52"/>
        <v>103</v>
      </c>
      <c r="B943" s="66">
        <f t="shared" si="53"/>
        <v>42981</v>
      </c>
      <c r="C943" s="67">
        <f>Y!AB1078</f>
        <v>82687.000000000146</v>
      </c>
      <c r="D943" s="65">
        <f>Y!Y1078</f>
        <v>45478.251116364729</v>
      </c>
      <c r="E943" s="65">
        <f>Y!Y1078+Y!Z1078</f>
        <v>48008.120406827111</v>
      </c>
      <c r="F943" s="68">
        <f>Y!AA1078</f>
        <v>34678.879593173042</v>
      </c>
      <c r="G943" s="133">
        <f>SUM($F943:F$984)</f>
        <v>815702.86480004084</v>
      </c>
      <c r="H943" s="133">
        <f>SUM($E$841:E943)</f>
        <v>2833219.985206652</v>
      </c>
      <c r="I943" s="133">
        <f>$F$9-SUM($E$841:E943)</f>
        <v>4404280.0147933476</v>
      </c>
      <c r="J943" s="133">
        <f t="shared" si="51"/>
        <v>103</v>
      </c>
      <c r="K943" s="65">
        <f>Y!AC1078</f>
        <v>4601305</v>
      </c>
      <c r="L943" s="115">
        <v>144</v>
      </c>
      <c r="M943" s="65"/>
      <c r="N943" s="48">
        <f>Y!Z1078</f>
        <v>2529.8692904623822</v>
      </c>
    </row>
    <row r="944" spans="1:14" x14ac:dyDescent="0.2">
      <c r="A944" s="69">
        <f t="shared" si="52"/>
        <v>104</v>
      </c>
      <c r="B944" s="66">
        <f t="shared" si="53"/>
        <v>43011</v>
      </c>
      <c r="C944" s="67">
        <f>Y!AB1079</f>
        <v>82686.999999999854</v>
      </c>
      <c r="D944" s="65">
        <f>Y!Y1079</f>
        <v>46084.289604353718</v>
      </c>
      <c r="E944" s="65">
        <f>Y!Y1079+Y!Z1079</f>
        <v>48647.990536823578</v>
      </c>
      <c r="F944" s="68">
        <f>Y!AA1079</f>
        <v>34039.009463176277</v>
      </c>
      <c r="G944" s="133">
        <f>SUM($F944:F$984)</f>
        <v>781023.9852068678</v>
      </c>
      <c r="H944" s="133">
        <f>SUM($E$841:E944)</f>
        <v>2881867.9757434754</v>
      </c>
      <c r="I944" s="133">
        <f>$F$9-SUM($E$841:E944)</f>
        <v>4355632.0242565246</v>
      </c>
      <c r="J944" s="133">
        <f t="shared" si="51"/>
        <v>104</v>
      </c>
      <c r="K944" s="65">
        <f>Y!AC1079</f>
        <v>4552963</v>
      </c>
      <c r="L944" s="115">
        <v>144</v>
      </c>
      <c r="M944" s="65"/>
      <c r="N944" s="48">
        <f>Y!Z1079</f>
        <v>2563.7009324698593</v>
      </c>
    </row>
    <row r="945" spans="1:14" x14ac:dyDescent="0.2">
      <c r="A945" s="69">
        <f t="shared" si="52"/>
        <v>105</v>
      </c>
      <c r="B945" s="66">
        <f t="shared" si="53"/>
        <v>43042</v>
      </c>
      <c r="C945" s="67">
        <f>Y!AB1080</f>
        <v>82686.999999999854</v>
      </c>
      <c r="D945" s="65">
        <f>Y!Y1080</f>
        <v>46698.40409878362</v>
      </c>
      <c r="E945" s="65">
        <f>Y!Y1080+Y!Z1080</f>
        <v>49296.389099797474</v>
      </c>
      <c r="F945" s="68">
        <f>Y!AA1080</f>
        <v>33390.610900202373</v>
      </c>
      <c r="G945" s="133">
        <f>SUM($F945:F$984)</f>
        <v>746984.97574369155</v>
      </c>
      <c r="H945" s="133">
        <f>SUM($E$841:E945)</f>
        <v>2931164.3648432731</v>
      </c>
      <c r="I945" s="133">
        <f>$F$9-SUM($E$841:E945)</f>
        <v>4306335.6351567265</v>
      </c>
      <c r="J945" s="133">
        <f t="shared" si="51"/>
        <v>105</v>
      </c>
      <c r="K945" s="65">
        <f>Y!AC1080</f>
        <v>4504173</v>
      </c>
      <c r="L945" s="115">
        <v>144</v>
      </c>
      <c r="M945" s="65"/>
      <c r="N945" s="48">
        <f>Y!Z1080</f>
        <v>2597.9850010138543</v>
      </c>
    </row>
    <row r="946" spans="1:14" x14ac:dyDescent="0.2">
      <c r="A946" s="69">
        <f t="shared" si="52"/>
        <v>106</v>
      </c>
      <c r="B946" s="66">
        <f t="shared" si="53"/>
        <v>43072</v>
      </c>
      <c r="C946" s="67">
        <f>Y!AB1081</f>
        <v>82687.000000000204</v>
      </c>
      <c r="D946" s="65">
        <f>Y!Y1081</f>
        <v>47320.702219684143</v>
      </c>
      <c r="E946" s="65">
        <f>Y!Y1081+Y!Z1081</f>
        <v>49953.429766024921</v>
      </c>
      <c r="F946" s="68">
        <f>Y!AA1081</f>
        <v>32733.570233975282</v>
      </c>
      <c r="G946" s="133">
        <f>SUM($F946:F$984)</f>
        <v>713594.36484348925</v>
      </c>
      <c r="H946" s="133">
        <f>SUM($E$841:E946)</f>
        <v>2981117.794609298</v>
      </c>
      <c r="I946" s="133">
        <f>$F$9-SUM($E$841:E946)</f>
        <v>4256382.205390702</v>
      </c>
      <c r="J946" s="133">
        <f t="shared" si="51"/>
        <v>106</v>
      </c>
      <c r="K946" s="65">
        <f>Y!AC1081</f>
        <v>4454930</v>
      </c>
      <c r="L946" s="115">
        <v>144</v>
      </c>
      <c r="M946" s="65"/>
      <c r="N946" s="48">
        <f>Y!Z1081</f>
        <v>2632.7275463407786</v>
      </c>
    </row>
    <row r="947" spans="1:14" x14ac:dyDescent="0.2">
      <c r="A947" s="69">
        <f t="shared" si="52"/>
        <v>107</v>
      </c>
      <c r="B947" s="66">
        <f t="shared" si="53"/>
        <v>43103</v>
      </c>
      <c r="C947" s="67">
        <f>Y!AB1082</f>
        <v>82687.000000000058</v>
      </c>
      <c r="D947" s="65">
        <f>Y!Y1082</f>
        <v>47951.293021217454</v>
      </c>
      <c r="E947" s="65">
        <f>Y!Y1082+Y!Z1082</f>
        <v>50619.227720823743</v>
      </c>
      <c r="F947" s="68">
        <f>Y!AA1082</f>
        <v>32067.772279176308</v>
      </c>
      <c r="G947" s="133">
        <f>SUM($F947:F$984)</f>
        <v>680860.79460951407</v>
      </c>
      <c r="H947" s="133">
        <f>SUM($E$841:E947)</f>
        <v>3031737.0223301216</v>
      </c>
      <c r="I947" s="133">
        <f>$F$9-SUM($E$841:E947)</f>
        <v>4205762.9776698779</v>
      </c>
      <c r="J947" s="133">
        <f t="shared" si="51"/>
        <v>107</v>
      </c>
      <c r="K947" s="65">
        <f>Y!AC1082</f>
        <v>4405231</v>
      </c>
      <c r="L947" s="115">
        <v>144</v>
      </c>
      <c r="M947" s="65"/>
      <c r="N947" s="48">
        <f>Y!Z1082</f>
        <v>2667.9346996062886</v>
      </c>
    </row>
    <row r="948" spans="1:14" x14ac:dyDescent="0.2">
      <c r="A948" s="69">
        <f t="shared" si="52"/>
        <v>108</v>
      </c>
      <c r="B948" s="66">
        <f t="shared" si="53"/>
        <v>43134</v>
      </c>
      <c r="C948" s="67">
        <f>Y!AB1083</f>
        <v>82686.999999999971</v>
      </c>
      <c r="D948" s="65">
        <f>Y!Y1083</f>
        <v>48590.287010791712</v>
      </c>
      <c r="E948" s="65">
        <f>Y!Y1083+Y!Z1083</f>
        <v>51293.899684748962</v>
      </c>
      <c r="F948" s="68">
        <f>Y!AA1083</f>
        <v>31393.100315251002</v>
      </c>
      <c r="G948" s="133">
        <f>SUM($F948:F$984)</f>
        <v>648793.02233033779</v>
      </c>
      <c r="H948" s="133">
        <f>SUM($E$841:E948)</f>
        <v>3083030.9220148707</v>
      </c>
      <c r="I948" s="133">
        <f>$F$9-SUM($E$841:E948)</f>
        <v>4154469.0779851293</v>
      </c>
      <c r="J948" s="133">
        <f t="shared" si="51"/>
        <v>108</v>
      </c>
      <c r="K948" s="65">
        <f>Y!AC1083</f>
        <v>4375371</v>
      </c>
      <c r="L948" s="115">
        <v>144</v>
      </c>
      <c r="M948" s="65"/>
      <c r="N948" s="48">
        <f>Y!Z1083</f>
        <v>2703.6126739572501</v>
      </c>
    </row>
    <row r="949" spans="1:14" x14ac:dyDescent="0.2">
      <c r="A949" s="69">
        <f t="shared" si="52"/>
        <v>109</v>
      </c>
      <c r="B949" s="66">
        <f t="shared" si="53"/>
        <v>43162</v>
      </c>
      <c r="C949" s="67">
        <f>Y!AB1084</f>
        <v>82687.000000000233</v>
      </c>
      <c r="D949" s="65">
        <f>Y!Y1084</f>
        <v>49237.79616842512</v>
      </c>
      <c r="E949" s="65">
        <f>Y!Y1084+Y!Z1084</f>
        <v>51706.094441403679</v>
      </c>
      <c r="F949" s="68">
        <f>Y!AA1084</f>
        <v>30980.905558596558</v>
      </c>
      <c r="G949" s="133">
        <f>SUM($F949:F$984)</f>
        <v>617399.92201508698</v>
      </c>
      <c r="H949" s="133">
        <f>SUM($E$841:E949)</f>
        <v>3134737.0164562743</v>
      </c>
      <c r="I949" s="133">
        <f>$F$9-SUM($E$841:E949)</f>
        <v>4102762.9835437257</v>
      </c>
      <c r="J949" s="133">
        <f t="shared" si="51"/>
        <v>109</v>
      </c>
      <c r="K949" s="65">
        <f>Y!AC1084</f>
        <v>4325017</v>
      </c>
      <c r="L949" s="115">
        <v>144</v>
      </c>
      <c r="M949" s="65"/>
      <c r="N949" s="48">
        <f>Y!Z1084</f>
        <v>2468.2982729785581</v>
      </c>
    </row>
    <row r="950" spans="1:14" x14ac:dyDescent="0.2">
      <c r="A950" s="69">
        <f t="shared" si="52"/>
        <v>110</v>
      </c>
      <c r="B950" s="66">
        <f t="shared" si="53"/>
        <v>43193</v>
      </c>
      <c r="C950" s="67">
        <f>Y!AB1085</f>
        <v>82686.999999999985</v>
      </c>
      <c r="D950" s="65">
        <f>Y!Y1085</f>
        <v>49893.933966368902</v>
      </c>
      <c r="E950" s="65">
        <f>Y!Y1085+Y!Z1085</f>
        <v>52395.240499439744</v>
      </c>
      <c r="F950" s="68">
        <f>Y!AA1085</f>
        <v>30291.759500560242</v>
      </c>
      <c r="G950" s="133">
        <f>SUM($F950:F$984)</f>
        <v>586419.01645649027</v>
      </c>
      <c r="H950" s="133">
        <f>SUM($E$841:E950)</f>
        <v>3187132.256955714</v>
      </c>
      <c r="I950" s="133">
        <f>$F$9-SUM($E$841:E950)</f>
        <v>4050367.743044286</v>
      </c>
      <c r="J950" s="133">
        <f t="shared" si="51"/>
        <v>110</v>
      </c>
      <c r="K950" s="65">
        <f>Y!AC1085</f>
        <v>4274197</v>
      </c>
      <c r="L950" s="115">
        <v>144</v>
      </c>
      <c r="M950" s="65"/>
      <c r="N950" s="48">
        <f>Y!Z1085</f>
        <v>2501.3065330708414</v>
      </c>
    </row>
    <row r="951" spans="1:14" x14ac:dyDescent="0.2">
      <c r="A951" s="69">
        <f t="shared" si="52"/>
        <v>111</v>
      </c>
      <c r="B951" s="66">
        <f t="shared" si="53"/>
        <v>43223</v>
      </c>
      <c r="C951" s="67">
        <f>Y!AB1086</f>
        <v>82686.999999999767</v>
      </c>
      <c r="D951" s="65">
        <f>Y!Y1086</f>
        <v>50558.815388995223</v>
      </c>
      <c r="E951" s="65">
        <f>Y!Y1086+Y!Z1086</f>
        <v>53093.571597706163</v>
      </c>
      <c r="F951" s="68">
        <f>Y!AA1086</f>
        <v>29593.428402293604</v>
      </c>
      <c r="G951" s="133">
        <f>SUM($F951:F$984)</f>
        <v>556127.25695593003</v>
      </c>
      <c r="H951" s="133">
        <f>SUM($E$841:E951)</f>
        <v>3240225.82855342</v>
      </c>
      <c r="I951" s="133">
        <f>$F$9-SUM($E$841:E951)</f>
        <v>3997274.17144658</v>
      </c>
      <c r="J951" s="133">
        <f t="shared" si="51"/>
        <v>111</v>
      </c>
      <c r="K951" s="65">
        <f>Y!AC1086</f>
        <v>4222907</v>
      </c>
      <c r="L951" s="115">
        <v>144</v>
      </c>
      <c r="M951" s="65"/>
      <c r="N951" s="48">
        <f>Y!Z1086</f>
        <v>2534.75620871094</v>
      </c>
    </row>
    <row r="952" spans="1:14" x14ac:dyDescent="0.2">
      <c r="A952" s="69">
        <f t="shared" si="52"/>
        <v>112</v>
      </c>
      <c r="B952" s="66">
        <f t="shared" si="53"/>
        <v>43254</v>
      </c>
      <c r="C952" s="67">
        <f>Y!AB1087</f>
        <v>82686.999999999869</v>
      </c>
      <c r="D952" s="65">
        <f>Y!Y1087</f>
        <v>51232.556952945888</v>
      </c>
      <c r="E952" s="65">
        <f>Y!Y1087+Y!Z1087</f>
        <v>53801.210155842513</v>
      </c>
      <c r="F952" s="68">
        <f>Y!AA1087</f>
        <v>28885.78984415736</v>
      </c>
      <c r="G952" s="133">
        <f>SUM($F952:F$984)</f>
        <v>526533.82855363656</v>
      </c>
      <c r="H952" s="133">
        <f>SUM($E$841:E952)</f>
        <v>3294027.0387092624</v>
      </c>
      <c r="I952" s="133">
        <f>$F$9-SUM($E$841:E952)</f>
        <v>3943472.9612907376</v>
      </c>
      <c r="J952" s="133">
        <f t="shared" si="51"/>
        <v>112</v>
      </c>
      <c r="K952" s="65">
        <f>Y!AC1087</f>
        <v>4171142</v>
      </c>
      <c r="L952" s="115">
        <v>144</v>
      </c>
      <c r="M952" s="65"/>
      <c r="N952" s="48">
        <f>Y!Z1087</f>
        <v>2568.6532028966249</v>
      </c>
    </row>
    <row r="953" spans="1:14" x14ac:dyDescent="0.2">
      <c r="A953" s="69">
        <f t="shared" si="52"/>
        <v>113</v>
      </c>
      <c r="B953" s="66">
        <f t="shared" si="53"/>
        <v>43284</v>
      </c>
      <c r="C953" s="67">
        <f>Y!AB1088</f>
        <v>82687</v>
      </c>
      <c r="D953" s="65">
        <f>Y!Y1088</f>
        <v>51915.276727550896</v>
      </c>
      <c r="E953" s="65">
        <f>Y!Y1088+Y!Z1088</f>
        <v>54518.280225116643</v>
      </c>
      <c r="F953" s="68">
        <f>Y!AA1088</f>
        <v>28168.719774883364</v>
      </c>
      <c r="G953" s="133">
        <f>SUM($F953:F$984)</f>
        <v>497648.03870947921</v>
      </c>
      <c r="H953" s="133">
        <f>SUM($E$841:E953)</f>
        <v>3348545.3189343791</v>
      </c>
      <c r="I953" s="133">
        <f>$F$9-SUM($E$841:E953)</f>
        <v>3888954.6810656209</v>
      </c>
      <c r="J953" s="133">
        <f t="shared" si="51"/>
        <v>113</v>
      </c>
      <c r="K953" s="65">
        <f>Y!AC1088</f>
        <v>4118898</v>
      </c>
      <c r="L953" s="115">
        <v>144</v>
      </c>
      <c r="M953" s="65"/>
      <c r="N953" s="48">
        <f>Y!Z1088</f>
        <v>2603.0034975657472</v>
      </c>
    </row>
    <row r="954" spans="1:14" x14ac:dyDescent="0.2">
      <c r="A954" s="69">
        <f t="shared" si="52"/>
        <v>114</v>
      </c>
      <c r="B954" s="66">
        <f t="shared" si="53"/>
        <v>43315</v>
      </c>
      <c r="C954" s="67">
        <f>Y!AB1089</f>
        <v>82687.000000000029</v>
      </c>
      <c r="D954" s="65">
        <f>Y!Y1089</f>
        <v>52607.094355520094</v>
      </c>
      <c r="E954" s="65">
        <f>Y!Y1089+Y!Z1089</f>
        <v>55244.907510172023</v>
      </c>
      <c r="F954" s="68">
        <f>Y!AA1089</f>
        <v>27442.092489828003</v>
      </c>
      <c r="G954" s="133">
        <f>SUM($F954:F$984)</f>
        <v>469479.31893459579</v>
      </c>
      <c r="H954" s="133">
        <f>SUM($E$841:E954)</f>
        <v>3403790.2264445513</v>
      </c>
      <c r="I954" s="133">
        <f>$F$9-SUM($E$841:E954)</f>
        <v>3833709.7735554487</v>
      </c>
      <c r="J954" s="133">
        <f t="shared" ref="J954:J1017" si="54">A954</f>
        <v>114</v>
      </c>
      <c r="K954" s="65">
        <f>Y!AC1089</f>
        <v>4066171</v>
      </c>
      <c r="L954" s="115">
        <v>144</v>
      </c>
      <c r="M954" s="65"/>
      <c r="N954" s="48">
        <f>Y!Z1089</f>
        <v>2637.8131546519289</v>
      </c>
    </row>
    <row r="955" spans="1:14" x14ac:dyDescent="0.2">
      <c r="A955" s="69">
        <f t="shared" si="52"/>
        <v>115</v>
      </c>
      <c r="B955" s="66">
        <f t="shared" si="53"/>
        <v>43346</v>
      </c>
      <c r="C955" s="67">
        <f>Y!AB1090</f>
        <v>82687.000000000058</v>
      </c>
      <c r="D955" s="65">
        <f>Y!Y1090</f>
        <v>53308.131073910045</v>
      </c>
      <c r="E955" s="65">
        <f>Y!Y1090+Y!Z1090</f>
        <v>55981.219391064333</v>
      </c>
      <c r="F955" s="68">
        <f>Y!AA1090</f>
        <v>26705.780608935718</v>
      </c>
      <c r="G955" s="133">
        <f>SUM($F955:F$984)</f>
        <v>442037.22644476779</v>
      </c>
      <c r="H955" s="133">
        <f>SUM($E$841:E955)</f>
        <v>3459771.4458356155</v>
      </c>
      <c r="I955" s="133">
        <f>$F$9-SUM($E$841:E955)</f>
        <v>3777728.5541643845</v>
      </c>
      <c r="J955" s="133">
        <f t="shared" si="54"/>
        <v>115</v>
      </c>
      <c r="K955" s="65">
        <f>Y!AC1090</f>
        <v>4012955</v>
      </c>
      <c r="L955" s="115">
        <v>144</v>
      </c>
      <c r="M955" s="65"/>
      <c r="N955" s="48">
        <f>Y!Z1090</f>
        <v>2673.0883171542882</v>
      </c>
    </row>
    <row r="956" spans="1:14" x14ac:dyDescent="0.2">
      <c r="A956" s="69">
        <f t="shared" si="52"/>
        <v>116</v>
      </c>
      <c r="B956" s="66">
        <f t="shared" si="53"/>
        <v>43376</v>
      </c>
      <c r="C956" s="67">
        <f>Y!AB1091</f>
        <v>82687</v>
      </c>
      <c r="D956" s="65">
        <f>Y!Y1091</f>
        <v>54018.509735369589</v>
      </c>
      <c r="E956" s="65">
        <f>Y!Y1091+Y!Z1091</f>
        <v>56727.344945591154</v>
      </c>
      <c r="F956" s="68">
        <f>Y!AA1091</f>
        <v>25959.655054408839</v>
      </c>
      <c r="G956" s="133">
        <f>SUM($F956:F$984)</f>
        <v>415331.44583583204</v>
      </c>
      <c r="H956" s="133">
        <f>SUM($E$841:E956)</f>
        <v>3516498.7907812065</v>
      </c>
      <c r="I956" s="133">
        <f>$F$9-SUM($E$841:E956)</f>
        <v>3721001.2092187935</v>
      </c>
      <c r="J956" s="133">
        <f t="shared" si="54"/>
        <v>116</v>
      </c>
      <c r="K956" s="65">
        <f>Y!AC1091</f>
        <v>3959247</v>
      </c>
      <c r="L956" s="115">
        <v>144</v>
      </c>
      <c r="M956" s="65"/>
      <c r="N956" s="48">
        <f>Y!Z1091</f>
        <v>2708.8352102215649</v>
      </c>
    </row>
    <row r="957" spans="1:14" x14ac:dyDescent="0.2">
      <c r="A957" s="69">
        <f t="shared" si="52"/>
        <v>117</v>
      </c>
      <c r="B957" s="66">
        <f t="shared" si="53"/>
        <v>43407</v>
      </c>
      <c r="C957" s="67">
        <f>Y!AB1092</f>
        <v>82687.000000000116</v>
      </c>
      <c r="D957" s="65">
        <f>Y!Y1092</f>
        <v>54738.354829669697</v>
      </c>
      <c r="E957" s="65">
        <f>Y!Y1092+Y!Z1092</f>
        <v>57483.414971920341</v>
      </c>
      <c r="F957" s="68">
        <f>Y!AA1092</f>
        <v>25203.585028079771</v>
      </c>
      <c r="G957" s="133">
        <f>SUM($F957:F$984)</f>
        <v>389371.79078142322</v>
      </c>
      <c r="H957" s="133">
        <f>SUM($E$841:E957)</f>
        <v>3573982.2057531266</v>
      </c>
      <c r="I957" s="133">
        <f>$F$9-SUM($E$841:E957)</f>
        <v>3663517.7942468734</v>
      </c>
      <c r="J957" s="133">
        <f t="shared" si="54"/>
        <v>117</v>
      </c>
      <c r="K957" s="65">
        <f>Y!AC1092</f>
        <v>3905041</v>
      </c>
      <c r="L957" s="115">
        <v>144</v>
      </c>
      <c r="M957" s="65"/>
      <c r="N957" s="48">
        <f>Y!Z1092</f>
        <v>2745.0601422506443</v>
      </c>
    </row>
    <row r="958" spans="1:14" x14ac:dyDescent="0.2">
      <c r="A958" s="69">
        <f t="shared" si="52"/>
        <v>118</v>
      </c>
      <c r="B958" s="66">
        <f t="shared" si="53"/>
        <v>43437</v>
      </c>
      <c r="C958" s="67">
        <f>Y!AB1093</f>
        <v>82687.000000000029</v>
      </c>
      <c r="D958" s="65">
        <f>Y!Y1093</f>
        <v>55467.792505518533</v>
      </c>
      <c r="E958" s="65">
        <f>Y!Y1093+Y!Z1093</f>
        <v>58249.562011518414</v>
      </c>
      <c r="F958" s="68">
        <f>Y!AA1093</f>
        <v>24437.437988481623</v>
      </c>
      <c r="G958" s="133">
        <f>SUM($F958:F$984)</f>
        <v>364168.20575334341</v>
      </c>
      <c r="H958" s="133">
        <f>SUM($E$841:E958)</f>
        <v>3632231.7677646452</v>
      </c>
      <c r="I958" s="133">
        <f>$F$9-SUM($E$841:E958)</f>
        <v>3605268.2322353548</v>
      </c>
      <c r="J958" s="133">
        <f t="shared" si="54"/>
        <v>118</v>
      </c>
      <c r="K958" s="65">
        <f>Y!AC1093</f>
        <v>3850334</v>
      </c>
      <c r="L958" s="115">
        <v>144</v>
      </c>
      <c r="M958" s="65"/>
      <c r="N958" s="48">
        <f>Y!Z1093</f>
        <v>2781.7695059998805</v>
      </c>
    </row>
    <row r="959" spans="1:14" x14ac:dyDescent="0.2">
      <c r="A959" s="69">
        <f t="shared" si="52"/>
        <v>119</v>
      </c>
      <c r="B959" s="66">
        <f t="shared" si="53"/>
        <v>43468</v>
      </c>
      <c r="C959" s="67">
        <f>Y!AB1094</f>
        <v>82687.000000000102</v>
      </c>
      <c r="D959" s="65">
        <f>Y!Y1094</f>
        <v>56206.950592669658</v>
      </c>
      <c r="E959" s="65">
        <f>Y!Y1094+Y!Z1094</f>
        <v>59025.920372386885</v>
      </c>
      <c r="F959" s="68">
        <f>Y!AA1094</f>
        <v>23661.079627613217</v>
      </c>
      <c r="G959" s="133">
        <f>SUM($F959:F$984)</f>
        <v>339730.76776486181</v>
      </c>
      <c r="H959" s="133">
        <f>SUM($E$841:E959)</f>
        <v>3691257.6881370321</v>
      </c>
      <c r="I959" s="133">
        <f>$F$9-SUM($E$841:E959)</f>
        <v>3546242.3118629679</v>
      </c>
      <c r="J959" s="133">
        <f t="shared" si="54"/>
        <v>119</v>
      </c>
      <c r="K959" s="65">
        <f>Y!AC1094</f>
        <v>3795119</v>
      </c>
      <c r="L959" s="115">
        <v>144</v>
      </c>
      <c r="M959" s="65"/>
      <c r="N959" s="48">
        <f>Y!Z1094</f>
        <v>2818.9697797172266</v>
      </c>
    </row>
    <row r="960" spans="1:14" x14ac:dyDescent="0.2">
      <c r="A960" s="69">
        <f t="shared" si="52"/>
        <v>120</v>
      </c>
      <c r="B960" s="66">
        <f t="shared" si="53"/>
        <v>43499</v>
      </c>
      <c r="C960" s="67">
        <f>Y!AB1095</f>
        <v>82687.000000000058</v>
      </c>
      <c r="D960" s="65">
        <f>Y!Y1095</f>
        <v>56955.9586243222</v>
      </c>
      <c r="E960" s="65">
        <f>Y!Y1095+Y!Z1095</f>
        <v>59812.626152605662</v>
      </c>
      <c r="F960" s="68">
        <f>Y!AA1095</f>
        <v>22874.373847394403</v>
      </c>
      <c r="G960" s="133">
        <f>SUM($F960:F$984)</f>
        <v>316069.68813724857</v>
      </c>
      <c r="H960" s="133">
        <f>SUM($E$841:E960)</f>
        <v>3751070.3142896378</v>
      </c>
      <c r="I960" s="133">
        <f>$F$9-SUM($E$841:E960)</f>
        <v>3486429.6857103622</v>
      </c>
      <c r="J960" s="133">
        <f t="shared" si="54"/>
        <v>120</v>
      </c>
      <c r="K960" s="65">
        <f>Y!AC1095</f>
        <v>3757664</v>
      </c>
      <c r="L960" s="115">
        <v>144</v>
      </c>
      <c r="M960" s="65"/>
      <c r="N960" s="48">
        <f>Y!Z1095</f>
        <v>2856.6675282834622</v>
      </c>
    </row>
    <row r="961" spans="1:14" x14ac:dyDescent="0.2">
      <c r="A961" s="69">
        <f t="shared" si="52"/>
        <v>121</v>
      </c>
      <c r="B961" s="66">
        <f t="shared" si="53"/>
        <v>43527</v>
      </c>
      <c r="C961" s="67">
        <f>Y!AB1096</f>
        <v>82686.999999999956</v>
      </c>
      <c r="D961" s="65">
        <f>Y!Y1096</f>
        <v>57714.947859821608</v>
      </c>
      <c r="E961" s="65">
        <f>Y!Y1096+Y!Z1096</f>
        <v>60365.494720807663</v>
      </c>
      <c r="F961" s="68">
        <f>Y!AA1096</f>
        <v>22321.505279192297</v>
      </c>
      <c r="G961" s="133">
        <f>SUM($F961:F$984)</f>
        <v>293195.3142898542</v>
      </c>
      <c r="H961" s="133">
        <f>SUM($E$841:E961)</f>
        <v>3811435.8090104456</v>
      </c>
      <c r="I961" s="133">
        <f>$F$9-SUM($E$841:E961)</f>
        <v>3426064.1909895544</v>
      </c>
      <c r="J961" s="133">
        <f t="shared" si="54"/>
        <v>121</v>
      </c>
      <c r="K961" s="65">
        <f>Y!AC1096</f>
        <v>3701666</v>
      </c>
      <c r="L961" s="115">
        <v>144</v>
      </c>
      <c r="M961" s="65"/>
      <c r="N961" s="48">
        <f>Y!Z1096</f>
        <v>2650.5468609860545</v>
      </c>
    </row>
    <row r="962" spans="1:14" x14ac:dyDescent="0.2">
      <c r="A962" s="69">
        <f t="shared" si="52"/>
        <v>122</v>
      </c>
      <c r="B962" s="66">
        <f t="shared" si="53"/>
        <v>43558</v>
      </c>
      <c r="C962" s="67">
        <f>Y!AB1097</f>
        <v>82686.999999999898</v>
      </c>
      <c r="D962" s="65">
        <f>Y!Y1097</f>
        <v>58484.051307661925</v>
      </c>
      <c r="E962" s="65">
        <f>Y!Y1097+Y!Z1097</f>
        <v>61170.043617495074</v>
      </c>
      <c r="F962" s="68">
        <f>Y!AA1097</f>
        <v>21516.956382504821</v>
      </c>
      <c r="G962" s="133">
        <f>SUM($F962:F$984)</f>
        <v>270873.80901066185</v>
      </c>
      <c r="H962" s="133">
        <f>SUM($E$841:E962)</f>
        <v>3872605.8526279405</v>
      </c>
      <c r="I962" s="133">
        <f>$F$9-SUM($E$841:E962)</f>
        <v>3364894.1473720595</v>
      </c>
      <c r="J962" s="133">
        <f t="shared" si="54"/>
        <v>122</v>
      </c>
      <c r="K962" s="65">
        <f>Y!AC1097</f>
        <v>3645151</v>
      </c>
      <c r="L962" s="115">
        <v>144</v>
      </c>
      <c r="M962" s="65"/>
      <c r="N962" s="48">
        <f>Y!Z1097</f>
        <v>2685.9923098331492</v>
      </c>
    </row>
    <row r="963" spans="1:14" x14ac:dyDescent="0.2">
      <c r="A963" s="69">
        <f t="shared" si="52"/>
        <v>123</v>
      </c>
      <c r="B963" s="66">
        <f t="shared" si="53"/>
        <v>43588</v>
      </c>
      <c r="C963" s="67">
        <f>Y!AB1098</f>
        <v>82687</v>
      </c>
      <c r="D963" s="65">
        <f>Y!Y1098</f>
        <v>59263.403748794692</v>
      </c>
      <c r="E963" s="65">
        <f>Y!Y1098+Y!Z1098</f>
        <v>61985.315515258939</v>
      </c>
      <c r="F963" s="68">
        <f>Y!AA1098</f>
        <v>20701.684484741058</v>
      </c>
      <c r="G963" s="133">
        <f>SUM($F963:F$984)</f>
        <v>249356.85262815695</v>
      </c>
      <c r="H963" s="133">
        <f>SUM($E$841:E963)</f>
        <v>3934591.1681431993</v>
      </c>
      <c r="I963" s="133">
        <f>$F$9-SUM($E$841:E963)</f>
        <v>3302908.8318568007</v>
      </c>
      <c r="J963" s="133">
        <f t="shared" si="54"/>
        <v>123</v>
      </c>
      <c r="K963" s="65">
        <f>Y!AC1098</f>
        <v>3588113</v>
      </c>
      <c r="L963" s="115">
        <v>144</v>
      </c>
      <c r="M963" s="65"/>
      <c r="N963" s="48">
        <f>Y!Z1098</f>
        <v>2721.9117664642472</v>
      </c>
    </row>
    <row r="964" spans="1:14" x14ac:dyDescent="0.2">
      <c r="A964" s="69">
        <f t="shared" si="52"/>
        <v>124</v>
      </c>
      <c r="B964" s="66">
        <f t="shared" si="53"/>
        <v>43619</v>
      </c>
      <c r="C964" s="67">
        <f>Y!AB1099</f>
        <v>82687.000000000087</v>
      </c>
      <c r="D964" s="65">
        <f>Y!Y1099</f>
        <v>60053.141760248225</v>
      </c>
      <c r="E964" s="65">
        <f>Y!Y1099+Y!Z1099</f>
        <v>62811.453329977456</v>
      </c>
      <c r="F964" s="68">
        <f>Y!AA1099</f>
        <v>19875.546670022632</v>
      </c>
      <c r="G964" s="133">
        <f>SUM($F964:F$984)</f>
        <v>228655.16814341594</v>
      </c>
      <c r="H964" s="133">
        <f>SUM($E$841:E964)</f>
        <v>3997402.6214731769</v>
      </c>
      <c r="I964" s="133">
        <f>$F$9-SUM($E$841:E964)</f>
        <v>3240097.3785268231</v>
      </c>
      <c r="J964" s="133">
        <f t="shared" si="54"/>
        <v>124</v>
      </c>
      <c r="K964" s="65">
        <f>Y!AC1099</f>
        <v>3530547</v>
      </c>
      <c r="L964" s="115">
        <v>144</v>
      </c>
      <c r="M964" s="65"/>
      <c r="N964" s="48">
        <f>Y!Z1099</f>
        <v>2758.3115697292305</v>
      </c>
    </row>
    <row r="965" spans="1:14" x14ac:dyDescent="0.2">
      <c r="A965" s="69">
        <f t="shared" si="52"/>
        <v>125</v>
      </c>
      <c r="B965" s="66">
        <f t="shared" si="53"/>
        <v>43649</v>
      </c>
      <c r="C965" s="67">
        <f>Y!AB1100</f>
        <v>82686.999999999884</v>
      </c>
      <c r="D965" s="65">
        <f>Y!Y1100</f>
        <v>60853.403739062138</v>
      </c>
      <c r="E965" s="65">
        <f>Y!Y1100+Y!Z1100</f>
        <v>63648.601882308809</v>
      </c>
      <c r="F965" s="68">
        <f>Y!AA1100</f>
        <v>19038.398117691082</v>
      </c>
      <c r="G965" s="133">
        <f>SUM($F965:F$984)</f>
        <v>208779.62147339329</v>
      </c>
      <c r="H965" s="133">
        <f>SUM($E$841:E965)</f>
        <v>4061051.2233554856</v>
      </c>
      <c r="I965" s="133">
        <f>$F$9-SUM($E$841:E965)</f>
        <v>3176448.7766445144</v>
      </c>
      <c r="J965" s="133">
        <f t="shared" si="54"/>
        <v>125</v>
      </c>
      <c r="K965" s="65">
        <f>Y!AC1100</f>
        <v>3472450</v>
      </c>
      <c r="L965" s="115">
        <v>144</v>
      </c>
      <c r="M965" s="65"/>
      <c r="N965" s="48">
        <f>Y!Z1100</f>
        <v>2795.198143246671</v>
      </c>
    </row>
    <row r="966" spans="1:14" x14ac:dyDescent="0.2">
      <c r="A966" s="69">
        <f t="shared" si="52"/>
        <v>126</v>
      </c>
      <c r="B966" s="66">
        <f t="shared" si="53"/>
        <v>43680</v>
      </c>
      <c r="C966" s="67">
        <f>Y!AB1101</f>
        <v>82686.999999999927</v>
      </c>
      <c r="D966" s="65">
        <f>Y!Y1101</f>
        <v>61664.329926541541</v>
      </c>
      <c r="E966" s="65">
        <f>Y!Y1101+Y!Z1101</f>
        <v>64496.907923078972</v>
      </c>
      <c r="F966" s="68">
        <f>Y!AA1101</f>
        <v>18190.092076920955</v>
      </c>
      <c r="G966" s="133">
        <f>SUM($F966:F$984)</f>
        <v>189741.22335570221</v>
      </c>
      <c r="H966" s="133">
        <f>SUM($E$841:E966)</f>
        <v>4125548.1312785647</v>
      </c>
      <c r="I966" s="133">
        <f>$F$9-SUM($E$841:E966)</f>
        <v>3111951.8687214353</v>
      </c>
      <c r="J966" s="133">
        <f t="shared" si="54"/>
        <v>126</v>
      </c>
      <c r="K966" s="65">
        <f>Y!AC1101</f>
        <v>3413815</v>
      </c>
      <c r="L966" s="115">
        <v>144</v>
      </c>
      <c r="M966" s="65"/>
      <c r="N966" s="48">
        <f>Y!Z1101</f>
        <v>2832.5779965374313</v>
      </c>
    </row>
    <row r="967" spans="1:14" x14ac:dyDescent="0.2">
      <c r="A967" s="69">
        <f t="shared" si="52"/>
        <v>127</v>
      </c>
      <c r="B967" s="66">
        <f t="shared" si="53"/>
        <v>43711</v>
      </c>
      <c r="C967" s="67">
        <f>Y!AB1102</f>
        <v>82687.000000000087</v>
      </c>
      <c r="D967" s="65">
        <f>Y!Y1102</f>
        <v>62486.062432832085</v>
      </c>
      <c r="E967" s="65">
        <f>Y!Y1102+Y!Z1102</f>
        <v>65356.520159005508</v>
      </c>
      <c r="F967" s="68">
        <f>Y!AA1102</f>
        <v>17330.479840994583</v>
      </c>
      <c r="G967" s="133">
        <f>SUM($F967:F$984)</f>
        <v>171551.13127878122</v>
      </c>
      <c r="H967" s="133">
        <f>SUM($E$841:E967)</f>
        <v>4190904.6514375703</v>
      </c>
      <c r="I967" s="133">
        <f>$F$9-SUM($E$841:E967)</f>
        <v>3046595.3485624297</v>
      </c>
      <c r="J967" s="133">
        <f t="shared" si="54"/>
        <v>127</v>
      </c>
      <c r="K967" s="65">
        <f>Y!AC1102</f>
        <v>3354637</v>
      </c>
      <c r="L967" s="115">
        <v>144</v>
      </c>
      <c r="M967" s="65"/>
      <c r="N967" s="48">
        <f>Y!Z1102</f>
        <v>2870.457726173423</v>
      </c>
    </row>
    <row r="968" spans="1:14" x14ac:dyDescent="0.2">
      <c r="A968" s="69">
        <f t="shared" si="52"/>
        <v>128</v>
      </c>
      <c r="B968" s="66">
        <f t="shared" si="53"/>
        <v>43741</v>
      </c>
      <c r="C968" s="67">
        <f>Y!AB1103</f>
        <v>82686.999999999913</v>
      </c>
      <c r="D968" s="65">
        <f>Y!Y1103</f>
        <v>63318.745261824224</v>
      </c>
      <c r="E968" s="65">
        <f>Y!Y1103+Y!Z1103</f>
        <v>66227.589278765954</v>
      </c>
      <c r="F968" s="68">
        <f>Y!AA1103</f>
        <v>16459.410721233962</v>
      </c>
      <c r="G968" s="133">
        <f>SUM($F968:F$984)</f>
        <v>154220.65143778664</v>
      </c>
      <c r="H968" s="133">
        <f>SUM($E$841:E968)</f>
        <v>4257132.2407163363</v>
      </c>
      <c r="I968" s="133">
        <f>$F$9-SUM($E$841:E968)</f>
        <v>2980367.7592836637</v>
      </c>
      <c r="J968" s="133">
        <f t="shared" si="54"/>
        <v>128</v>
      </c>
      <c r="K968" s="65">
        <f>Y!AC1103</f>
        <v>3294912</v>
      </c>
      <c r="L968" s="115">
        <v>144</v>
      </c>
      <c r="M968" s="65"/>
      <c r="N968" s="48">
        <f>Y!Z1103</f>
        <v>2908.8440169417227</v>
      </c>
    </row>
    <row r="969" spans="1:14" x14ac:dyDescent="0.2">
      <c r="A969" s="69">
        <f t="shared" si="52"/>
        <v>129</v>
      </c>
      <c r="B969" s="66">
        <f t="shared" si="53"/>
        <v>43772</v>
      </c>
      <c r="C969" s="67">
        <f>Y!AB1104</f>
        <v>82686.999999999942</v>
      </c>
      <c r="D969" s="65">
        <f>Y!Y1104</f>
        <v>64162.52433639043</v>
      </c>
      <c r="E969" s="65">
        <f>Y!Y1104+Y!Z1104</f>
        <v>67110.267979414726</v>
      </c>
      <c r="F969" s="68">
        <f>Y!AA1104</f>
        <v>15576.73202058521</v>
      </c>
      <c r="G969" s="133">
        <f>SUM($F969:F$984)</f>
        <v>137761.24071655274</v>
      </c>
      <c r="H969" s="133">
        <f>SUM($E$841:E969)</f>
        <v>4324242.5086957514</v>
      </c>
      <c r="I969" s="133">
        <f>$F$9-SUM($E$841:E969)</f>
        <v>2913257.4913042486</v>
      </c>
      <c r="J969" s="133">
        <f t="shared" si="54"/>
        <v>129</v>
      </c>
      <c r="K969" s="65">
        <f>Y!AC1104</f>
        <v>3234634</v>
      </c>
      <c r="L969" s="115">
        <v>144</v>
      </c>
      <c r="M969" s="65"/>
      <c r="N969" s="48">
        <f>Y!Z1104</f>
        <v>2947.743643024296</v>
      </c>
    </row>
    <row r="970" spans="1:14" x14ac:dyDescent="0.2">
      <c r="A970" s="69">
        <f t="shared" si="52"/>
        <v>130</v>
      </c>
      <c r="B970" s="66">
        <f t="shared" si="53"/>
        <v>43802</v>
      </c>
      <c r="C970" s="67">
        <f>Y!AB1105</f>
        <v>82686.999999999956</v>
      </c>
      <c r="D970" s="65">
        <f>Y!Y1105</f>
        <v>65017.547523955582</v>
      </c>
      <c r="E970" s="65">
        <f>Y!Y1105+Y!Z1105</f>
        <v>68004.710993148998</v>
      </c>
      <c r="F970" s="68">
        <f>Y!AA1105</f>
        <v>14682.289006850959</v>
      </c>
      <c r="G970" s="133">
        <f>SUM($F970:F$984)</f>
        <v>122184.50869596757</v>
      </c>
      <c r="H970" s="133">
        <f>SUM($E$841:E970)</f>
        <v>4392247.2196889007</v>
      </c>
      <c r="I970" s="133">
        <f>$F$9-SUM($E$841:E970)</f>
        <v>2845252.7803110993</v>
      </c>
      <c r="J970" s="133">
        <f t="shared" si="54"/>
        <v>130</v>
      </c>
      <c r="K970" s="65">
        <f>Y!AC1105</f>
        <v>3173799</v>
      </c>
      <c r="L970" s="115">
        <v>144</v>
      </c>
      <c r="M970" s="65"/>
      <c r="N970" s="48">
        <f>Y!Z1105</f>
        <v>2987.1634691934123</v>
      </c>
    </row>
    <row r="971" spans="1:14" x14ac:dyDescent="0.2">
      <c r="A971" s="69">
        <f t="shared" si="52"/>
        <v>131</v>
      </c>
      <c r="B971" s="66">
        <f t="shared" si="53"/>
        <v>43833</v>
      </c>
      <c r="C971" s="67">
        <f>Y!AB1106</f>
        <v>82687.000000000029</v>
      </c>
      <c r="D971" s="65">
        <f>Y!Y1106</f>
        <v>65883.964662410901</v>
      </c>
      <c r="E971" s="65">
        <f>Y!Y1106+Y!Z1106</f>
        <v>68911.075114434047</v>
      </c>
      <c r="F971" s="68">
        <f>Y!AA1106</f>
        <v>13775.924885565988</v>
      </c>
      <c r="G971" s="133">
        <f>SUM($F971:F$984)</f>
        <v>107502.21968911659</v>
      </c>
      <c r="H971" s="133">
        <f>SUM($E$841:E971)</f>
        <v>4461158.2948033344</v>
      </c>
      <c r="I971" s="133">
        <f>$F$9-SUM($E$841:E971)</f>
        <v>2776341.7051966656</v>
      </c>
      <c r="J971" s="133">
        <f t="shared" si="54"/>
        <v>131</v>
      </c>
      <c r="K971" s="65">
        <f>Y!AC1106</f>
        <v>3112401</v>
      </c>
      <c r="L971" s="115">
        <v>144</v>
      </c>
      <c r="M971" s="65"/>
      <c r="N971" s="48">
        <f>Y!Z1106</f>
        <v>3027.110452023142</v>
      </c>
    </row>
    <row r="972" spans="1:14" x14ac:dyDescent="0.2">
      <c r="A972" s="69">
        <f t="shared" si="52"/>
        <v>132</v>
      </c>
      <c r="B972" s="66">
        <f t="shared" si="53"/>
        <v>43864</v>
      </c>
      <c r="C972" s="67">
        <f>Y!AB1107</f>
        <v>82686.999999999985</v>
      </c>
      <c r="D972" s="65">
        <f>Y!Y1107</f>
        <v>66761.927586371661</v>
      </c>
      <c r="E972" s="65">
        <f>Y!Y1107+Y!Z1107</f>
        <v>69829.51922748865</v>
      </c>
      <c r="F972" s="68">
        <f>Y!AA1107</f>
        <v>12857.480772511339</v>
      </c>
      <c r="G972" s="133">
        <f>SUM($F972:F$984)</f>
        <v>93726.294803550598</v>
      </c>
      <c r="H972" s="133">
        <f>SUM($E$841:E972)</f>
        <v>4530987.8140308233</v>
      </c>
      <c r="I972" s="133">
        <f>$F$9-SUM($E$841:E972)</f>
        <v>2706512.1859691767</v>
      </c>
      <c r="J972" s="133">
        <f t="shared" si="54"/>
        <v>132</v>
      </c>
      <c r="K972" s="65">
        <f>Y!AC1107</f>
        <v>3066875</v>
      </c>
      <c r="L972" s="115">
        <v>144</v>
      </c>
      <c r="M972" s="65"/>
      <c r="N972" s="48">
        <f>Y!Z1107</f>
        <v>3067.5916411169892</v>
      </c>
    </row>
    <row r="973" spans="1:14" x14ac:dyDescent="0.2">
      <c r="A973" s="69">
        <f t="shared" si="52"/>
        <v>133</v>
      </c>
      <c r="B973" s="66">
        <f t="shared" si="53"/>
        <v>43893</v>
      </c>
      <c r="C973" s="67">
        <f>Y!AB1108</f>
        <v>82686.999999999971</v>
      </c>
      <c r="D973" s="65">
        <f>Y!Y1108</f>
        <v>67651.590153785888</v>
      </c>
      <c r="E973" s="65">
        <f>Y!Y1108+Y!Z1108</f>
        <v>70540.354163735887</v>
      </c>
      <c r="F973" s="68">
        <f>Y!AA1108</f>
        <v>12146.645836264084</v>
      </c>
      <c r="G973" s="133">
        <f>SUM($F973:F$984)</f>
        <v>80868.814031039234</v>
      </c>
      <c r="H973" s="133">
        <f>SUM($E$841:E973)</f>
        <v>4601528.1681945594</v>
      </c>
      <c r="I973" s="133">
        <f>$F$9-SUM($E$841:E973)</f>
        <v>2635971.8318054406</v>
      </c>
      <c r="J973" s="133">
        <f t="shared" si="54"/>
        <v>133</v>
      </c>
      <c r="K973" s="65">
        <f>Y!AC1108</f>
        <v>3004554</v>
      </c>
      <c r="L973" s="115">
        <v>144</v>
      </c>
      <c r="M973" s="65"/>
      <c r="N973" s="48">
        <f>Y!Z1108</f>
        <v>2888.7640099499986</v>
      </c>
    </row>
    <row r="974" spans="1:14" x14ac:dyDescent="0.2">
      <c r="A974" s="69">
        <f t="shared" si="52"/>
        <v>134</v>
      </c>
      <c r="B974" s="66">
        <f t="shared" si="53"/>
        <v>43924</v>
      </c>
      <c r="C974" s="67">
        <f>Y!AB1109</f>
        <v>82686.999999999956</v>
      </c>
      <c r="D974" s="65">
        <f>Y!Y1109</f>
        <v>68553.108272896614</v>
      </c>
      <c r="E974" s="65">
        <f>Y!Y1109+Y!Z1109</f>
        <v>71480.503381376941</v>
      </c>
      <c r="F974" s="68">
        <f>Y!AA1109</f>
        <v>11206.496618623009</v>
      </c>
      <c r="G974" s="133">
        <f>SUM($F974:F$984)</f>
        <v>68722.168194775149</v>
      </c>
      <c r="H974" s="133">
        <f>SUM($E$841:E974)</f>
        <v>4673008.6715759365</v>
      </c>
      <c r="I974" s="133">
        <f>$F$9-SUM($E$841:E974)</f>
        <v>2564491.3284240635</v>
      </c>
      <c r="J974" s="133">
        <f t="shared" si="54"/>
        <v>134</v>
      </c>
      <c r="K974" s="65">
        <f>Y!AC1109</f>
        <v>2941658</v>
      </c>
      <c r="L974" s="115">
        <v>144</v>
      </c>
      <c r="M974" s="65"/>
      <c r="N974" s="48">
        <f>Y!Z1109</f>
        <v>2927.3951084803302</v>
      </c>
    </row>
    <row r="975" spans="1:14" x14ac:dyDescent="0.2">
      <c r="A975" s="69">
        <f t="shared" si="52"/>
        <v>135</v>
      </c>
      <c r="B975" s="66">
        <f t="shared" si="53"/>
        <v>43954</v>
      </c>
      <c r="C975" s="67">
        <f>Y!AB1110</f>
        <v>82686.999999999956</v>
      </c>
      <c r="D975" s="65">
        <f>Y!Y1110</f>
        <v>69466.639929564088</v>
      </c>
      <c r="E975" s="65">
        <f>Y!Y1110+Y!Z1110</f>
        <v>72433.182745674188</v>
      </c>
      <c r="F975" s="68">
        <f>Y!AA1110</f>
        <v>10253.81725432577</v>
      </c>
      <c r="G975" s="133">
        <f>SUM($F975:F$984)</f>
        <v>57515.671576152148</v>
      </c>
      <c r="H975" s="133">
        <f>SUM($E$841:E975)</f>
        <v>4745441.8543216111</v>
      </c>
      <c r="I975" s="133">
        <f>$F$9-SUM($E$841:E975)</f>
        <v>2492058.1456783889</v>
      </c>
      <c r="J975" s="133">
        <f t="shared" si="54"/>
        <v>135</v>
      </c>
      <c r="K975" s="65">
        <f>Y!AC1110</f>
        <v>2878181</v>
      </c>
      <c r="L975" s="115">
        <v>144</v>
      </c>
      <c r="M975" s="65"/>
      <c r="N975" s="48">
        <f>Y!Z1110</f>
        <v>2966.5428161100936</v>
      </c>
    </row>
    <row r="976" spans="1:14" x14ac:dyDescent="0.2">
      <c r="A976" s="69">
        <f t="shared" si="52"/>
        <v>136</v>
      </c>
      <c r="B976" s="66">
        <f t="shared" si="53"/>
        <v>43985</v>
      </c>
      <c r="C976" s="67">
        <f>Y!AB1111</f>
        <v>82687.000000000029</v>
      </c>
      <c r="D976" s="65">
        <f>Y!Y1111</f>
        <v>70392.3452149519</v>
      </c>
      <c r="E976" s="65">
        <f>Y!Y1111+Y!Z1111</f>
        <v>73398.559256343418</v>
      </c>
      <c r="F976" s="68">
        <f>Y!AA1111</f>
        <v>9288.440743656618</v>
      </c>
      <c r="G976" s="133">
        <f>SUM($F976:F$984)</f>
        <v>47261.85432182638</v>
      </c>
      <c r="H976" s="133">
        <f>SUM($E$841:E976)</f>
        <v>4818840.4135779543</v>
      </c>
      <c r="I976" s="133">
        <f>$F$9-SUM($E$841:E976)</f>
        <v>2418659.5864220457</v>
      </c>
      <c r="J976" s="133">
        <f t="shared" si="54"/>
        <v>136</v>
      </c>
      <c r="K976" s="65">
        <f>Y!AC1111</f>
        <v>2814117</v>
      </c>
      <c r="L976" s="115">
        <v>144</v>
      </c>
      <c r="M976" s="65"/>
      <c r="N976" s="48">
        <f>Y!Z1111</f>
        <v>3006.2140413915185</v>
      </c>
    </row>
    <row r="977" spans="1:14" x14ac:dyDescent="0.2">
      <c r="A977" s="69">
        <f t="shared" si="52"/>
        <v>137</v>
      </c>
      <c r="B977" s="66">
        <f t="shared" si="53"/>
        <v>44015</v>
      </c>
      <c r="C977" s="67">
        <f>Y!AB1112</f>
        <v>82686.999999999956</v>
      </c>
      <c r="D977" s="65">
        <f>Y!Y1112</f>
        <v>71330.386353581678</v>
      </c>
      <c r="E977" s="65">
        <f>Y!Y1112+Y!Z1112</f>
        <v>74376.802138845756</v>
      </c>
      <c r="F977" s="68">
        <f>Y!AA1112</f>
        <v>8310.1978611542072</v>
      </c>
      <c r="G977" s="133">
        <f>SUM($F977:F$984)</f>
        <v>37973.413578169762</v>
      </c>
      <c r="H977" s="133">
        <f>SUM($E$841:E977)</f>
        <v>4893217.2157167997</v>
      </c>
      <c r="I977" s="133">
        <f>$F$9-SUM($E$841:E977)</f>
        <v>2344282.7842832003</v>
      </c>
      <c r="J977" s="133">
        <f t="shared" si="54"/>
        <v>137</v>
      </c>
      <c r="K977" s="65">
        <f>Y!AC1112</f>
        <v>2749460</v>
      </c>
      <c r="L977" s="115">
        <v>144</v>
      </c>
      <c r="M977" s="65"/>
      <c r="N977" s="48">
        <f>Y!Z1112</f>
        <v>3046.415785264071</v>
      </c>
    </row>
    <row r="978" spans="1:14" x14ac:dyDescent="0.2">
      <c r="A978" s="69">
        <f t="shared" si="52"/>
        <v>138</v>
      </c>
      <c r="B978" s="66">
        <f t="shared" si="53"/>
        <v>44046</v>
      </c>
      <c r="C978" s="67">
        <f>Y!AB1113</f>
        <v>82687.000000000029</v>
      </c>
      <c r="D978" s="65">
        <f>Y!Y1113</f>
        <v>72280.927731762873</v>
      </c>
      <c r="E978" s="65">
        <f>Y!Y1113+Y!Z1113</f>
        <v>75368.082874052838</v>
      </c>
      <c r="F978" s="68">
        <f>Y!AA1113</f>
        <v>7318.9171259472023</v>
      </c>
      <c r="G978" s="133">
        <f>SUM($F978:F$984)</f>
        <v>29663.215717015548</v>
      </c>
      <c r="H978" s="133">
        <f>SUM($E$841:E978)</f>
        <v>4968585.2985908529</v>
      </c>
      <c r="I978" s="133">
        <f>$F$9-SUM($E$841:E978)</f>
        <v>2268914.7014091471</v>
      </c>
      <c r="J978" s="133">
        <f t="shared" si="54"/>
        <v>138</v>
      </c>
      <c r="K978" s="65">
        <f>Y!AC1113</f>
        <v>2684206</v>
      </c>
      <c r="L978" s="115">
        <v>144</v>
      </c>
      <c r="M978" s="65"/>
      <c r="N978" s="48">
        <f>Y!Z1113</f>
        <v>3087.1551422899574</v>
      </c>
    </row>
    <row r="979" spans="1:14" x14ac:dyDescent="0.2">
      <c r="A979" s="69">
        <f t="shared" si="52"/>
        <v>139</v>
      </c>
      <c r="B979" s="66">
        <f t="shared" si="53"/>
        <v>44077</v>
      </c>
      <c r="C979" s="67">
        <f>Y!AB1114</f>
        <v>82687.000000000015</v>
      </c>
      <c r="D979" s="65">
        <f>Y!Y1114</f>
        <v>73244.13592639938</v>
      </c>
      <c r="E979" s="65">
        <f>Y!Y1114+Y!Z1114</f>
        <v>76372.575228305504</v>
      </c>
      <c r="F979" s="68">
        <f>Y!AA1114</f>
        <v>6314.4247716945038</v>
      </c>
      <c r="G979" s="133">
        <f>SUM($F979:F$984)</f>
        <v>22344.298591068346</v>
      </c>
      <c r="H979" s="133">
        <f>SUM($E$841:E979)</f>
        <v>5044957.8738191584</v>
      </c>
      <c r="I979" s="133">
        <f>$F$9-SUM($E$841:E979)</f>
        <v>2192542.1261808416</v>
      </c>
      <c r="J979" s="133">
        <f t="shared" si="54"/>
        <v>139</v>
      </c>
      <c r="K979" s="65">
        <f>Y!AC1114</f>
        <v>2618349</v>
      </c>
      <c r="L979" s="115">
        <v>144</v>
      </c>
      <c r="M979" s="65"/>
      <c r="N979" s="48">
        <f>Y!Z1114</f>
        <v>3128.4393019061263</v>
      </c>
    </row>
    <row r="980" spans="1:14" x14ac:dyDescent="0.2">
      <c r="A980" s="69">
        <f t="shared" si="52"/>
        <v>140</v>
      </c>
      <c r="B980" s="66">
        <f t="shared" si="53"/>
        <v>44107</v>
      </c>
      <c r="C980" s="67">
        <f>Y!AB1115</f>
        <v>82687.000000000015</v>
      </c>
      <c r="D980" s="65">
        <f>Y!Y1115</f>
        <v>74220.179734182137</v>
      </c>
      <c r="E980" s="65">
        <f>Y!Y1115+Y!Z1115</f>
        <v>77390.455283875141</v>
      </c>
      <c r="F980" s="68">
        <f>Y!AA1115</f>
        <v>5296.5447161248703</v>
      </c>
      <c r="G980" s="133">
        <f>SUM($F980:F$984)</f>
        <v>16029.873819373846</v>
      </c>
      <c r="H980" s="133">
        <f>SUM($E$841:E980)</f>
        <v>5122348.329103034</v>
      </c>
      <c r="I980" s="133">
        <f>$F$9-SUM($E$841:E980)</f>
        <v>2115151.670896966</v>
      </c>
      <c r="J980" s="133">
        <f t="shared" si="54"/>
        <v>140</v>
      </c>
      <c r="K980" s="65">
        <f>Y!AC1115</f>
        <v>2551882</v>
      </c>
      <c r="L980" s="115">
        <v>144</v>
      </c>
      <c r="M980" s="65"/>
      <c r="N980" s="48">
        <f>Y!Z1115</f>
        <v>3170.2755496930076</v>
      </c>
    </row>
    <row r="981" spans="1:14" x14ac:dyDescent="0.2">
      <c r="A981" s="69">
        <f t="shared" si="52"/>
        <v>141</v>
      </c>
      <c r="B981" s="66">
        <f t="shared" si="53"/>
        <v>44138</v>
      </c>
      <c r="C981" s="67">
        <f>Y!AB1116</f>
        <v>82687</v>
      </c>
      <c r="D981" s="65">
        <f>Y!Y1116</f>
        <v>75209.230201169208</v>
      </c>
      <c r="E981" s="65">
        <f>Y!Y1116+Y!Z1116</f>
        <v>78421.901469829449</v>
      </c>
      <c r="F981" s="68">
        <f>Y!AA1116</f>
        <v>4265.0985301705477</v>
      </c>
      <c r="G981" s="133">
        <f>SUM($F981:F$984)</f>
        <v>10733.329103248976</v>
      </c>
      <c r="H981" s="133">
        <f>SUM($E$841:E981)</f>
        <v>5200770.2305728635</v>
      </c>
      <c r="I981" s="133">
        <f>$F$9-SUM($E$841:E981)</f>
        <v>2036729.7694271365</v>
      </c>
      <c r="J981" s="133">
        <f t="shared" si="54"/>
        <v>141</v>
      </c>
      <c r="K981" s="65">
        <f>Y!AC1116</f>
        <v>2484801</v>
      </c>
      <c r="L981" s="115">
        <v>144</v>
      </c>
      <c r="M981" s="65"/>
      <c r="N981" s="48">
        <f>Y!Z1116</f>
        <v>3212.6712686602386</v>
      </c>
    </row>
    <row r="982" spans="1:14" x14ac:dyDescent="0.2">
      <c r="A982" s="69">
        <f t="shared" si="52"/>
        <v>142</v>
      </c>
      <c r="B982" s="66">
        <f t="shared" si="53"/>
        <v>44168</v>
      </c>
      <c r="C982" s="67">
        <f>Y!AB1117</f>
        <v>82686.999999999985</v>
      </c>
      <c r="D982" s="65">
        <f>Y!Y1117</f>
        <v>76211.460652760899</v>
      </c>
      <c r="E982" s="65">
        <f>Y!Y1117+Y!Z1117</f>
        <v>79467.094593310467</v>
      </c>
      <c r="F982" s="68">
        <f>Y!AA1117</f>
        <v>3219.9054066895274</v>
      </c>
      <c r="G982" s="133">
        <f>SUM($F982:F$984)</f>
        <v>6468.2305730784265</v>
      </c>
      <c r="H982" s="133">
        <f>SUM($E$841:E982)</f>
        <v>5280237.3251661742</v>
      </c>
      <c r="I982" s="133">
        <f>$F$9-SUM($E$841:E982)</f>
        <v>1957262.6748338258</v>
      </c>
      <c r="J982" s="133">
        <f t="shared" si="54"/>
        <v>142</v>
      </c>
      <c r="K982" s="65">
        <f>Y!AC1117</f>
        <v>2417100</v>
      </c>
      <c r="L982" s="115">
        <v>144</v>
      </c>
      <c r="M982" s="65"/>
      <c r="N982" s="48">
        <f>Y!Z1117</f>
        <v>3255.6339405495637</v>
      </c>
    </row>
    <row r="983" spans="1:14" x14ac:dyDescent="0.2">
      <c r="A983" s="69">
        <f t="shared" si="52"/>
        <v>143</v>
      </c>
      <c r="B983" s="66">
        <f t="shared" si="53"/>
        <v>44199</v>
      </c>
      <c r="C983" s="67">
        <f>Y!AB1118</f>
        <v>82686.999999999985</v>
      </c>
      <c r="D983" s="65">
        <f>Y!Y1118</f>
        <v>77227.04672407388</v>
      </c>
      <c r="E983" s="65">
        <f>Y!Y1118+Y!Z1118</f>
        <v>80526.217871229062</v>
      </c>
      <c r="F983" s="68">
        <f>Y!AA1118</f>
        <v>2160.782128770928</v>
      </c>
      <c r="G983" s="133">
        <f>SUM($F983:F$984)</f>
        <v>3248.3251663888991</v>
      </c>
      <c r="H983" s="133">
        <f>SUM($E$841:E983)</f>
        <v>5360763.5430374034</v>
      </c>
      <c r="I983" s="133">
        <f>$F$9-SUM($E$841:E983)</f>
        <v>1876736.4569625966</v>
      </c>
      <c r="J983" s="133">
        <f t="shared" si="54"/>
        <v>143</v>
      </c>
      <c r="K983" s="65">
        <f>Y!AC1118</f>
        <v>2348772</v>
      </c>
      <c r="L983" s="115">
        <v>144</v>
      </c>
      <c r="M983" s="65"/>
      <c r="N983" s="48">
        <f>Y!Z1118</f>
        <v>3299.1711471551785</v>
      </c>
    </row>
    <row r="984" spans="1:14" x14ac:dyDescent="0.2">
      <c r="A984" s="69">
        <f t="shared" si="52"/>
        <v>144</v>
      </c>
      <c r="B984" s="66">
        <f t="shared" si="53"/>
        <v>44230</v>
      </c>
      <c r="C984" s="67">
        <f>Y!AB1119</f>
        <v>82687</v>
      </c>
      <c r="D984" s="65">
        <f>Y!Y1119</f>
        <v>78256.166390720318</v>
      </c>
      <c r="E984" s="65">
        <f>Y!Y1119+Y!Z1119</f>
        <v>81599.456962382028</v>
      </c>
      <c r="F984" s="68">
        <f>Y!AA1119</f>
        <v>1087.5430376179711</v>
      </c>
      <c r="G984" s="133">
        <f>SUM($F984:F$984)</f>
        <v>1087.5430376179711</v>
      </c>
      <c r="H984" s="133">
        <f>SUM($E$841:E984)</f>
        <v>5442362.9999997858</v>
      </c>
      <c r="I984" s="133">
        <f>$F$9-SUM($E$841:E984)</f>
        <v>1795137.0000002142</v>
      </c>
      <c r="J984" s="133">
        <f t="shared" si="54"/>
        <v>144</v>
      </c>
      <c r="K984" s="65">
        <f>Y!AC1119</f>
        <v>2171249.9999999492</v>
      </c>
      <c r="L984" s="115">
        <v>144</v>
      </c>
      <c r="M984" s="65"/>
      <c r="N984" s="48">
        <f>Y!Z1119</f>
        <v>3343.2905716617101</v>
      </c>
    </row>
    <row r="985" spans="1:14" x14ac:dyDescent="0.2">
      <c r="A985" s="220" t="s">
        <v>5</v>
      </c>
      <c r="B985" s="221"/>
      <c r="C985" s="67">
        <f>SUM(C841:C984)</f>
        <v>11906928</v>
      </c>
      <c r="D985" s="65">
        <f>SUM(D841:D984)</f>
        <v>5066249.9999997756</v>
      </c>
      <c r="E985" s="65">
        <f>SUM(E841:E984)</f>
        <v>5442362.9999997858</v>
      </c>
      <c r="F985" s="68">
        <f>SUM(F841:F984)</f>
        <v>6464565.0000002151</v>
      </c>
      <c r="G985" s="136"/>
      <c r="H985" s="136"/>
      <c r="I985" s="136"/>
      <c r="J985" s="133"/>
      <c r="K985" s="65"/>
      <c r="L985" s="115"/>
      <c r="M985" s="65"/>
      <c r="N985" s="48">
        <f>SUM(N841:N984)</f>
        <v>376113.00000000774</v>
      </c>
    </row>
    <row r="986" spans="1:14" x14ac:dyDescent="0.2">
      <c r="A986" s="92"/>
      <c r="B986" s="92"/>
      <c r="C986" s="92"/>
      <c r="D986" s="92"/>
      <c r="E986" s="92"/>
      <c r="F986" s="92"/>
      <c r="G986" s="135"/>
      <c r="H986" s="135"/>
      <c r="I986" s="135"/>
      <c r="J986" s="133"/>
      <c r="K986" s="69"/>
      <c r="L986" s="92"/>
      <c r="M986" s="92"/>
    </row>
    <row r="987" spans="1:14" x14ac:dyDescent="0.2">
      <c r="A987" s="17" t="s">
        <v>69</v>
      </c>
      <c r="B987" s="19" t="s">
        <v>96</v>
      </c>
      <c r="C987" s="17" t="s">
        <v>43</v>
      </c>
      <c r="D987" s="74" t="s">
        <v>281</v>
      </c>
      <c r="E987" s="74" t="s">
        <v>163</v>
      </c>
      <c r="F987" s="113" t="s">
        <v>2</v>
      </c>
      <c r="G987" s="132" t="s">
        <v>216</v>
      </c>
      <c r="H987" s="132" t="s">
        <v>267</v>
      </c>
      <c r="I987" s="132" t="s">
        <v>217</v>
      </c>
      <c r="J987" s="133"/>
      <c r="K987" s="19" t="s">
        <v>97</v>
      </c>
      <c r="L987" s="114" t="s">
        <v>91</v>
      </c>
      <c r="M987" s="19" t="s">
        <v>92</v>
      </c>
      <c r="N987" s="122" t="s">
        <v>61</v>
      </c>
    </row>
    <row r="988" spans="1:14" x14ac:dyDescent="0.2">
      <c r="A988" s="69">
        <v>1</v>
      </c>
      <c r="B988" s="66">
        <f>DATE(YEAR($F$11),MONTH($F$11)+1,DAY($F$11))</f>
        <v>39875</v>
      </c>
      <c r="C988" s="67">
        <f>Y!AB1136</f>
        <v>80658.999999999563</v>
      </c>
      <c r="D988" s="65">
        <f>Y!Y1136</f>
        <v>9802.9181184964254</v>
      </c>
      <c r="E988" s="65">
        <f>Y!Y1136+Y!Z1136</f>
        <v>12439.116386087699</v>
      </c>
      <c r="F988" s="68">
        <f>Y!AA1136</f>
        <v>68219.883613911865</v>
      </c>
      <c r="G988" s="133">
        <f>SUM($F988:F$1143)</f>
        <v>7125641.0000000019</v>
      </c>
      <c r="H988" s="133">
        <f>SUM($E$988:E988)</f>
        <v>12439.116386087699</v>
      </c>
      <c r="I988" s="133">
        <f>$F$9-SUM($E$988:E988)</f>
        <v>7225060.8836139124</v>
      </c>
      <c r="J988" s="133">
        <f t="shared" si="54"/>
        <v>1</v>
      </c>
      <c r="K988" s="65">
        <f>Y!AC1136</f>
        <v>7633584</v>
      </c>
      <c r="L988" s="115">
        <v>156</v>
      </c>
      <c r="M988" s="65"/>
      <c r="N988" s="48">
        <f>Y!Z1136</f>
        <v>2636.1982675912732</v>
      </c>
    </row>
    <row r="989" spans="1:14" x14ac:dyDescent="0.2">
      <c r="A989" s="69">
        <f>A988+1</f>
        <v>2</v>
      </c>
      <c r="B989" s="66">
        <f>DATE(YEAR(B988),MONTH(B988)+1,DAY(B988))</f>
        <v>39906</v>
      </c>
      <c r="C989" s="67">
        <f>Y!AB1137</f>
        <v>80658.999999999927</v>
      </c>
      <c r="D989" s="65">
        <f>Y!Y1137</f>
        <v>9933.5619335873052</v>
      </c>
      <c r="E989" s="65">
        <f>Y!Y1137+Y!Z1137</f>
        <v>12605.051743272095</v>
      </c>
      <c r="F989" s="68">
        <f>Y!AA1137</f>
        <v>68053.948256727832</v>
      </c>
      <c r="G989" s="133">
        <f>SUM($F989:F$1143)</f>
        <v>7057421.1163860895</v>
      </c>
      <c r="H989" s="133">
        <f>SUM($E$988:E989)</f>
        <v>25044.168129359794</v>
      </c>
      <c r="I989" s="133">
        <f>$F$9-SUM($E$988:E989)</f>
        <v>7212455.8318706406</v>
      </c>
      <c r="J989" s="133">
        <f t="shared" si="54"/>
        <v>2</v>
      </c>
      <c r="K989" s="65">
        <f>Y!AC1137</f>
        <v>7615192</v>
      </c>
      <c r="L989" s="115">
        <v>156</v>
      </c>
      <c r="M989" s="65"/>
      <c r="N989" s="48">
        <f>Y!Z1137</f>
        <v>2671.4898096847901</v>
      </c>
    </row>
    <row r="990" spans="1:14" x14ac:dyDescent="0.2">
      <c r="A990" s="69">
        <f t="shared" ref="A990:A1053" si="55">A989+1</f>
        <v>3</v>
      </c>
      <c r="B990" s="66">
        <f t="shared" ref="B990:B1053" si="56">DATE(YEAR(B989),MONTH(B989)+1,DAY(B989))</f>
        <v>39936</v>
      </c>
      <c r="C990" s="67">
        <f>Y!AB1138</f>
        <v>80658.999999999825</v>
      </c>
      <c r="D990" s="65">
        <f>Y!Y1138</f>
        <v>10065.946843137033</v>
      </c>
      <c r="E990" s="65">
        <f>Y!Y1138+Y!Z1138</f>
        <v>12773.200652908599</v>
      </c>
      <c r="F990" s="68">
        <f>Y!AA1138</f>
        <v>67885.799347091219</v>
      </c>
      <c r="G990" s="133">
        <f>SUM($F990:F$1143)</f>
        <v>6989367.1681293622</v>
      </c>
      <c r="H990" s="133">
        <f>SUM($E$988:E990)</f>
        <v>37817.368782268393</v>
      </c>
      <c r="I990" s="133">
        <f>$F$9-SUM($E$988:E990)</f>
        <v>7199682.6312177312</v>
      </c>
      <c r="J990" s="133">
        <f t="shared" si="54"/>
        <v>3</v>
      </c>
      <c r="K990" s="65">
        <f>Y!AC1138</f>
        <v>7596622</v>
      </c>
      <c r="L990" s="115">
        <v>156</v>
      </c>
      <c r="M990" s="65"/>
      <c r="N990" s="48">
        <f>Y!Z1138</f>
        <v>2707.253809771566</v>
      </c>
    </row>
    <row r="991" spans="1:14" x14ac:dyDescent="0.2">
      <c r="A991" s="69">
        <f t="shared" si="55"/>
        <v>4</v>
      </c>
      <c r="B991" s="66">
        <f t="shared" si="56"/>
        <v>39967</v>
      </c>
      <c r="C991" s="67">
        <f>Y!AB1139</f>
        <v>80658.999999999971</v>
      </c>
      <c r="D991" s="65">
        <f>Y!Y1139</f>
        <v>10200.096050770022</v>
      </c>
      <c r="E991" s="65">
        <f>Y!Y1139+Y!Z1139</f>
        <v>12943.592643552249</v>
      </c>
      <c r="F991" s="68">
        <f>Y!AA1139</f>
        <v>67715.407356447729</v>
      </c>
      <c r="G991" s="133">
        <f>SUM($F991:F$1143)</f>
        <v>6921481.3687822707</v>
      </c>
      <c r="H991" s="133">
        <f>SUM($E$988:E991)</f>
        <v>50760.961425820642</v>
      </c>
      <c r="I991" s="133">
        <f>$F$9-SUM($E$988:E991)</f>
        <v>7186739.0385741796</v>
      </c>
      <c r="J991" s="133">
        <f t="shared" si="54"/>
        <v>4</v>
      </c>
      <c r="K991" s="65">
        <f>Y!AC1139</f>
        <v>7577872</v>
      </c>
      <c r="L991" s="115">
        <v>156</v>
      </c>
      <c r="M991" s="65"/>
      <c r="N991" s="48">
        <f>Y!Z1139</f>
        <v>2743.4965927822268</v>
      </c>
    </row>
    <row r="992" spans="1:14" x14ac:dyDescent="0.2">
      <c r="A992" s="69">
        <f t="shared" si="55"/>
        <v>5</v>
      </c>
      <c r="B992" s="66">
        <f t="shared" si="56"/>
        <v>39997</v>
      </c>
      <c r="C992" s="67">
        <f>Y!AB1140</f>
        <v>80659.000000000218</v>
      </c>
      <c r="D992" s="65">
        <f>Y!Y1140</f>
        <v>10336.033069345169</v>
      </c>
      <c r="E992" s="65">
        <f>Y!Y1140+Y!Z1140</f>
        <v>13116.257637666218</v>
      </c>
      <c r="F992" s="68">
        <f>Y!AA1140</f>
        <v>67542.742362334</v>
      </c>
      <c r="G992" s="133">
        <f>SUM($F992:F$1143)</f>
        <v>6853765.9614258241</v>
      </c>
      <c r="H992" s="133">
        <f>SUM($E$988:E992)</f>
        <v>63877.21906348686</v>
      </c>
      <c r="I992" s="133">
        <f>$F$9-SUM($E$988:E992)</f>
        <v>7173622.7809365131</v>
      </c>
      <c r="J992" s="133">
        <f t="shared" si="54"/>
        <v>5</v>
      </c>
      <c r="K992" s="65">
        <f>Y!AC1140</f>
        <v>7558939</v>
      </c>
      <c r="L992" s="115">
        <v>156</v>
      </c>
      <c r="M992" s="65"/>
      <c r="N992" s="48">
        <f>Y!Z1140</f>
        <v>2780.2245683210494</v>
      </c>
    </row>
    <row r="993" spans="1:14" x14ac:dyDescent="0.2">
      <c r="A993" s="69">
        <f t="shared" si="55"/>
        <v>6</v>
      </c>
      <c r="B993" s="66">
        <f t="shared" si="56"/>
        <v>40028</v>
      </c>
      <c r="C993" s="67">
        <f>Y!AB1141</f>
        <v>80659.000000000204</v>
      </c>
      <c r="D993" s="65">
        <f>Y!Y1141</f>
        <v>10473.78172507789</v>
      </c>
      <c r="E993" s="65">
        <f>Y!Y1141+Y!Z1141</f>
        <v>13291.225956877432</v>
      </c>
      <c r="F993" s="68">
        <f>Y!AA1141</f>
        <v>67367.774043122772</v>
      </c>
      <c r="G993" s="133">
        <f>SUM($F993:F$1143)</f>
        <v>6786223.2190634888</v>
      </c>
      <c r="H993" s="133">
        <f>SUM($E$988:E993)</f>
        <v>77168.445020364292</v>
      </c>
      <c r="I993" s="133">
        <f>$F$9-SUM($E$988:E993)</f>
        <v>7160331.5549796354</v>
      </c>
      <c r="J993" s="133">
        <f t="shared" si="54"/>
        <v>6</v>
      </c>
      <c r="K993" s="65">
        <f>Y!AC1141</f>
        <v>7539822</v>
      </c>
      <c r="L993" s="115">
        <v>156</v>
      </c>
      <c r="M993" s="65"/>
      <c r="N993" s="48">
        <f>Y!Z1141</f>
        <v>2817.4442317995417</v>
      </c>
    </row>
    <row r="994" spans="1:14" x14ac:dyDescent="0.2">
      <c r="A994" s="69">
        <f t="shared" si="55"/>
        <v>7</v>
      </c>
      <c r="B994" s="66">
        <f t="shared" si="56"/>
        <v>40059</v>
      </c>
      <c r="C994" s="67">
        <f>Y!AB1142</f>
        <v>80659.000000000335</v>
      </c>
      <c r="D994" s="65">
        <f>Y!Y1142</f>
        <v>10613.366161717102</v>
      </c>
      <c r="E994" s="65">
        <f>Y!Y1142+Y!Z1142</f>
        <v>13468.528327302236</v>
      </c>
      <c r="F994" s="68">
        <f>Y!AA1142</f>
        <v>67190.471672698099</v>
      </c>
      <c r="G994" s="133">
        <f>SUM($F994:F$1143)</f>
        <v>6718855.4450203665</v>
      </c>
      <c r="H994" s="133">
        <f>SUM($E$988:E994)</f>
        <v>90636.973347666528</v>
      </c>
      <c r="I994" s="133">
        <f>$F$9-SUM($E$988:E994)</f>
        <v>7146863.0266523333</v>
      </c>
      <c r="J994" s="133">
        <f t="shared" si="54"/>
        <v>7</v>
      </c>
      <c r="K994" s="65">
        <f>Y!AC1142</f>
        <v>7520519</v>
      </c>
      <c r="L994" s="115">
        <v>156</v>
      </c>
      <c r="M994" s="65"/>
      <c r="N994" s="48">
        <f>Y!Z1142</f>
        <v>2855.1621655851341</v>
      </c>
    </row>
    <row r="995" spans="1:14" x14ac:dyDescent="0.2">
      <c r="A995" s="69">
        <f t="shared" si="55"/>
        <v>8</v>
      </c>
      <c r="B995" s="66">
        <f t="shared" si="56"/>
        <v>40089</v>
      </c>
      <c r="C995" s="67">
        <f>Y!AB1143</f>
        <v>80659</v>
      </c>
      <c r="D995" s="65">
        <f>Y!Y1143</f>
        <v>10754.810844775289</v>
      </c>
      <c r="E995" s="65">
        <f>Y!Y1143+Y!Z1143</f>
        <v>13648.195884940578</v>
      </c>
      <c r="F995" s="68">
        <f>Y!AA1143</f>
        <v>67010.804115059422</v>
      </c>
      <c r="G995" s="133">
        <f>SUM($F995:F$1143)</f>
        <v>6651664.9733476695</v>
      </c>
      <c r="H995" s="133">
        <f>SUM($E$988:E995)</f>
        <v>104285.16923260711</v>
      </c>
      <c r="I995" s="133">
        <f>$F$9-SUM($E$988:E995)</f>
        <v>7133214.8307673931</v>
      </c>
      <c r="J995" s="133">
        <f t="shared" si="54"/>
        <v>8</v>
      </c>
      <c r="K995" s="65">
        <f>Y!AC1143</f>
        <v>7501028</v>
      </c>
      <c r="L995" s="115">
        <v>156</v>
      </c>
      <c r="M995" s="65"/>
      <c r="N995" s="48">
        <f>Y!Z1143</f>
        <v>2893.385040165289</v>
      </c>
    </row>
    <row r="996" spans="1:14" x14ac:dyDescent="0.2">
      <c r="A996" s="69">
        <f t="shared" si="55"/>
        <v>9</v>
      </c>
      <c r="B996" s="66">
        <f t="shared" si="56"/>
        <v>40120</v>
      </c>
      <c r="C996" s="67">
        <f>Y!AB1144</f>
        <v>80659.000000000131</v>
      </c>
      <c r="D996" s="65">
        <f>Y!Y1144</f>
        <v>10898.140565819107</v>
      </c>
      <c r="E996" s="65">
        <f>Y!Y1144+Y!Z1144</f>
        <v>13830.260181146321</v>
      </c>
      <c r="F996" s="68">
        <f>Y!AA1144</f>
        <v>66828.739818853806</v>
      </c>
      <c r="G996" s="133">
        <f>SUM($F996:F$1143)</f>
        <v>6584654.1692326106</v>
      </c>
      <c r="H996" s="133">
        <f>SUM($E$988:E996)</f>
        <v>118115.42941375343</v>
      </c>
      <c r="I996" s="133">
        <f>$F$9-SUM($E$988:E996)</f>
        <v>7119384.5705862464</v>
      </c>
      <c r="J996" s="133">
        <f t="shared" si="54"/>
        <v>9</v>
      </c>
      <c r="K996" s="65">
        <f>Y!AC1144</f>
        <v>7481348</v>
      </c>
      <c r="L996" s="115">
        <v>156</v>
      </c>
      <c r="M996" s="65"/>
      <c r="N996" s="48">
        <f>Y!Z1144</f>
        <v>2932.119615327214</v>
      </c>
    </row>
    <row r="997" spans="1:14" x14ac:dyDescent="0.2">
      <c r="A997" s="69">
        <f t="shared" si="55"/>
        <v>10</v>
      </c>
      <c r="B997" s="66">
        <f t="shared" si="56"/>
        <v>40150</v>
      </c>
      <c r="C997" s="67">
        <f>Y!AB1145</f>
        <v>80658.999999999534</v>
      </c>
      <c r="D997" s="65">
        <f>Y!Y1145</f>
        <v>11043.380446811207</v>
      </c>
      <c r="E997" s="65">
        <f>Y!Y1145+Y!Z1145</f>
        <v>14014.753188164519</v>
      </c>
      <c r="F997" s="68">
        <f>Y!AA1145</f>
        <v>66644.246811835023</v>
      </c>
      <c r="G997" s="133">
        <f>SUM($F997:F$1143)</f>
        <v>6517825.4294137564</v>
      </c>
      <c r="H997" s="133">
        <f>SUM($E$988:E997)</f>
        <v>132130.18260191794</v>
      </c>
      <c r="I997" s="133">
        <f>$F$9-SUM($E$988:E997)</f>
        <v>7105369.8173980825</v>
      </c>
      <c r="J997" s="133">
        <f t="shared" si="54"/>
        <v>10</v>
      </c>
      <c r="K997" s="65">
        <f>Y!AC1145</f>
        <v>7461476</v>
      </c>
      <c r="L997" s="115">
        <v>156</v>
      </c>
      <c r="M997" s="65"/>
      <c r="N997" s="48">
        <f>Y!Z1145</f>
        <v>2971.3727413533124</v>
      </c>
    </row>
    <row r="998" spans="1:14" x14ac:dyDescent="0.2">
      <c r="A998" s="69">
        <f t="shared" si="55"/>
        <v>11</v>
      </c>
      <c r="B998" s="66">
        <f t="shared" si="56"/>
        <v>40181</v>
      </c>
      <c r="C998" s="67">
        <f>Y!AB1146</f>
        <v>80658.999999999884</v>
      </c>
      <c r="D998" s="65">
        <f>Y!Y1146</f>
        <v>11190.555944518186</v>
      </c>
      <c r="E998" s="65">
        <f>Y!Y1146+Y!Z1146</f>
        <v>14201.707304750882</v>
      </c>
      <c r="F998" s="68">
        <f>Y!AA1146</f>
        <v>66457.292695248994</v>
      </c>
      <c r="G998" s="133">
        <f>SUM($F998:F$1143)</f>
        <v>6451181.1826019213</v>
      </c>
      <c r="H998" s="133">
        <f>SUM($E$988:E998)</f>
        <v>146331.88990666883</v>
      </c>
      <c r="I998" s="133">
        <f>$F$9-SUM($E$988:E998)</f>
        <v>7091168.110093331</v>
      </c>
      <c r="J998" s="133">
        <f t="shared" si="54"/>
        <v>11</v>
      </c>
      <c r="K998" s="65">
        <f>Y!AC1146</f>
        <v>7441411</v>
      </c>
      <c r="L998" s="115">
        <v>156</v>
      </c>
      <c r="M998" s="65"/>
      <c r="N998" s="48">
        <f>Y!Z1146</f>
        <v>3011.1513602326959</v>
      </c>
    </row>
    <row r="999" spans="1:14" x14ac:dyDescent="0.2">
      <c r="A999" s="69">
        <f t="shared" si="55"/>
        <v>12</v>
      </c>
      <c r="B999" s="66">
        <f t="shared" si="56"/>
        <v>40212</v>
      </c>
      <c r="C999" s="67">
        <f>Y!AB1147</f>
        <v>80658.999999999811</v>
      </c>
      <c r="D999" s="65">
        <f>Y!Y1147</f>
        <v>11339.692854966968</v>
      </c>
      <c r="E999" s="65">
        <f>Y!Y1147+Y!Z1147</f>
        <v>14391.155361855839</v>
      </c>
      <c r="F999" s="68">
        <f>Y!AA1147</f>
        <v>66267.844638143972</v>
      </c>
      <c r="G999" s="133">
        <f>SUM($F999:F$1143)</f>
        <v>6384723.8899066728</v>
      </c>
      <c r="H999" s="133">
        <f>SUM($E$988:E999)</f>
        <v>160723.04526852467</v>
      </c>
      <c r="I999" s="133">
        <f>$F$9-SUM($E$988:E999)</f>
        <v>7076776.9547314756</v>
      </c>
      <c r="J999" s="133">
        <f t="shared" si="54"/>
        <v>12</v>
      </c>
      <c r="K999" s="65">
        <f>Y!AC1147</f>
        <v>7468330</v>
      </c>
      <c r="L999" s="115">
        <v>156</v>
      </c>
      <c r="M999" s="65"/>
      <c r="N999" s="48">
        <f>Y!Z1147</f>
        <v>3051.4625068888708</v>
      </c>
    </row>
    <row r="1000" spans="1:14" x14ac:dyDescent="0.2">
      <c r="A1000" s="69">
        <f t="shared" si="55"/>
        <v>13</v>
      </c>
      <c r="B1000" s="66">
        <f t="shared" si="56"/>
        <v>40240</v>
      </c>
      <c r="C1000" s="67">
        <f>Y!AB1148</f>
        <v>80659.000000000102</v>
      </c>
      <c r="D1000" s="65">
        <f>Y!Y1148</f>
        <v>11490.817317971028</v>
      </c>
      <c r="E1000" s="65">
        <f>Y!Y1148+Y!Z1148</f>
        <v>13951.518440327738</v>
      </c>
      <c r="F1000" s="68">
        <f>Y!AA1148</f>
        <v>66707.481559672364</v>
      </c>
      <c r="G1000" s="133">
        <f>SUM($F1000:F$1143)</f>
        <v>6318456.0452685282</v>
      </c>
      <c r="H1000" s="133">
        <f>SUM($E$988:E1000)</f>
        <v>174674.56370885239</v>
      </c>
      <c r="I1000" s="133">
        <f>$F$9-SUM($E$988:E1000)</f>
        <v>7062825.436291148</v>
      </c>
      <c r="J1000" s="133">
        <f t="shared" si="54"/>
        <v>13</v>
      </c>
      <c r="K1000" s="65">
        <f>Y!AC1148</f>
        <v>7448503</v>
      </c>
      <c r="L1000" s="115">
        <v>156</v>
      </c>
      <c r="M1000" s="65"/>
      <c r="N1000" s="48">
        <f>Y!Z1148</f>
        <v>2460.7011223567097</v>
      </c>
    </row>
    <row r="1001" spans="1:14" x14ac:dyDescent="0.2">
      <c r="A1001" s="69">
        <f t="shared" si="55"/>
        <v>14</v>
      </c>
      <c r="B1001" s="66">
        <f t="shared" si="56"/>
        <v>40271</v>
      </c>
      <c r="C1001" s="67">
        <f>Y!AB1149</f>
        <v>80659.000000000335</v>
      </c>
      <c r="D1001" s="65">
        <f>Y!Y1149</f>
        <v>11643.955821708776</v>
      </c>
      <c r="E1001" s="65">
        <f>Y!Y1149+Y!Z1149</f>
        <v>14137.599055554907</v>
      </c>
      <c r="F1001" s="68">
        <f>Y!AA1149</f>
        <v>66521.400944445428</v>
      </c>
      <c r="G1001" s="133">
        <f>SUM($F1001:F$1143)</f>
        <v>6251748.5637088548</v>
      </c>
      <c r="H1001" s="133">
        <f>SUM($E$988:E1001)</f>
        <v>188812.16276440729</v>
      </c>
      <c r="I1001" s="133">
        <f>$F$9-SUM($E$988:E1001)</f>
        <v>7048687.8372355923</v>
      </c>
      <c r="J1001" s="133">
        <f t="shared" si="54"/>
        <v>14</v>
      </c>
      <c r="K1001" s="65">
        <f>Y!AC1149</f>
        <v>7428486</v>
      </c>
      <c r="L1001" s="115">
        <v>156</v>
      </c>
      <c r="M1001" s="65"/>
      <c r="N1001" s="48">
        <f>Y!Z1149</f>
        <v>2493.6432338461309</v>
      </c>
    </row>
    <row r="1002" spans="1:14" x14ac:dyDescent="0.2">
      <c r="A1002" s="69">
        <f t="shared" si="55"/>
        <v>15</v>
      </c>
      <c r="B1002" s="66">
        <f t="shared" si="56"/>
        <v>40301</v>
      </c>
      <c r="C1002" s="67">
        <f>Y!AB1150</f>
        <v>80658.999999999738</v>
      </c>
      <c r="D1002" s="65">
        <f>Y!Y1150</f>
        <v>11799.13520736713</v>
      </c>
      <c r="E1002" s="65">
        <f>Y!Y1150+Y!Z1150</f>
        <v>14326.161558194792</v>
      </c>
      <c r="F1002" s="68">
        <f>Y!AA1150</f>
        <v>66332.838441804939</v>
      </c>
      <c r="G1002" s="133">
        <f>SUM($F1002:F$1143)</f>
        <v>6185227.1627644096</v>
      </c>
      <c r="H1002" s="133">
        <f>SUM($E$988:E1002)</f>
        <v>203138.32432260207</v>
      </c>
      <c r="I1002" s="133">
        <f>$F$9-SUM($E$988:E1002)</f>
        <v>7034361.6756773982</v>
      </c>
      <c r="J1002" s="133">
        <f t="shared" si="54"/>
        <v>15</v>
      </c>
      <c r="K1002" s="65">
        <f>Y!AC1150</f>
        <v>7408275</v>
      </c>
      <c r="L1002" s="115">
        <v>156</v>
      </c>
      <c r="M1002" s="65"/>
      <c r="N1002" s="48">
        <f>Y!Z1150</f>
        <v>2527.0263508276621</v>
      </c>
    </row>
    <row r="1003" spans="1:14" x14ac:dyDescent="0.2">
      <c r="A1003" s="69">
        <f t="shared" si="55"/>
        <v>16</v>
      </c>
      <c r="B1003" s="66">
        <f t="shared" si="56"/>
        <v>40332</v>
      </c>
      <c r="C1003" s="67">
        <f>Y!AB1151</f>
        <v>80659.000000000437</v>
      </c>
      <c r="D1003" s="65">
        <f>Y!Y1151</f>
        <v>11956.382673849352</v>
      </c>
      <c r="E1003" s="65">
        <f>Y!Y1151+Y!Z1151</f>
        <v>14517.239051017612</v>
      </c>
      <c r="F1003" s="68">
        <f>Y!AA1151</f>
        <v>66141.760948982832</v>
      </c>
      <c r="G1003" s="133">
        <f>SUM($F1003:F$1143)</f>
        <v>6118894.3243226055</v>
      </c>
      <c r="H1003" s="133">
        <f>SUM($E$988:E1003)</f>
        <v>217655.56337361969</v>
      </c>
      <c r="I1003" s="133">
        <f>$F$9-SUM($E$988:E1003)</f>
        <v>7019844.4366263803</v>
      </c>
      <c r="J1003" s="133">
        <f t="shared" si="54"/>
        <v>16</v>
      </c>
      <c r="K1003" s="65">
        <f>Y!AC1151</f>
        <v>7387870</v>
      </c>
      <c r="L1003" s="115">
        <v>156</v>
      </c>
      <c r="M1003" s="65"/>
      <c r="N1003" s="48">
        <f>Y!Z1151</f>
        <v>2560.8563771682602</v>
      </c>
    </row>
    <row r="1004" spans="1:14" x14ac:dyDescent="0.2">
      <c r="A1004" s="69">
        <f t="shared" si="55"/>
        <v>17</v>
      </c>
      <c r="B1004" s="66">
        <f t="shared" si="56"/>
        <v>40362</v>
      </c>
      <c r="C1004" s="67">
        <f>Y!AB1152</f>
        <v>80659.00000000032</v>
      </c>
      <c r="D1004" s="65">
        <f>Y!Y1152</f>
        <v>12115.725782535039</v>
      </c>
      <c r="E1004" s="65">
        <f>Y!Y1152+Y!Z1152</f>
        <v>14710.865078306713</v>
      </c>
      <c r="F1004" s="68">
        <f>Y!AA1152</f>
        <v>65948.134921693607</v>
      </c>
      <c r="G1004" s="133">
        <f>SUM($F1004:F$1143)</f>
        <v>6052752.5633736234</v>
      </c>
      <c r="H1004" s="133">
        <f>SUM($E$988:E1004)</f>
        <v>232366.42845192639</v>
      </c>
      <c r="I1004" s="133">
        <f>$F$9-SUM($E$988:E1004)</f>
        <v>7005133.5715480736</v>
      </c>
      <c r="J1004" s="133">
        <f t="shared" si="54"/>
        <v>17</v>
      </c>
      <c r="K1004" s="65">
        <f>Y!AC1152</f>
        <v>7367269</v>
      </c>
      <c r="L1004" s="115">
        <v>156</v>
      </c>
      <c r="M1004" s="65"/>
      <c r="N1004" s="48">
        <f>Y!Z1152</f>
        <v>2595.1392957716744</v>
      </c>
    </row>
    <row r="1005" spans="1:14" x14ac:dyDescent="0.2">
      <c r="A1005" s="69">
        <f t="shared" si="55"/>
        <v>18</v>
      </c>
      <c r="B1005" s="66">
        <f t="shared" si="56"/>
        <v>40393</v>
      </c>
      <c r="C1005" s="67">
        <f>Y!AB1153</f>
        <v>80659.000000000276</v>
      </c>
      <c r="D1005" s="65">
        <f>Y!Y1153</f>
        <v>12277.192462118343</v>
      </c>
      <c r="E1005" s="65">
        <f>Y!Y1153+Y!Z1153</f>
        <v>14907.073631754814</v>
      </c>
      <c r="F1005" s="68">
        <f>Y!AA1153</f>
        <v>65751.926368245462</v>
      </c>
      <c r="G1005" s="133">
        <f>SUM($F1005:F$1143)</f>
        <v>5986804.4284519292</v>
      </c>
      <c r="H1005" s="133">
        <f>SUM($E$988:E1005)</f>
        <v>247273.5020836812</v>
      </c>
      <c r="I1005" s="133">
        <f>$F$9-SUM($E$988:E1005)</f>
        <v>6990226.4979163185</v>
      </c>
      <c r="J1005" s="133">
        <f t="shared" si="54"/>
        <v>18</v>
      </c>
      <c r="K1005" s="65">
        <f>Y!AC1153</f>
        <v>7346469</v>
      </c>
      <c r="L1005" s="115">
        <v>156</v>
      </c>
      <c r="M1005" s="65"/>
      <c r="N1005" s="48">
        <f>Y!Z1153</f>
        <v>2629.8811696364719</v>
      </c>
    </row>
    <row r="1006" spans="1:14" x14ac:dyDescent="0.2">
      <c r="A1006" s="69">
        <f t="shared" si="55"/>
        <v>19</v>
      </c>
      <c r="B1006" s="66">
        <f t="shared" si="56"/>
        <v>40424</v>
      </c>
      <c r="C1006" s="67">
        <f>Y!AB1154</f>
        <v>80658.999999999622</v>
      </c>
      <c r="D1006" s="65">
        <f>Y!Y1154</f>
        <v>12440.811013498344</v>
      </c>
      <c r="E1006" s="65">
        <f>Y!Y1154+Y!Z1154</f>
        <v>15105.899156426691</v>
      </c>
      <c r="F1006" s="68">
        <f>Y!AA1154</f>
        <v>65553.100843572931</v>
      </c>
      <c r="G1006" s="133">
        <f>SUM($F1006:F$1143)</f>
        <v>5921052.5020836834</v>
      </c>
      <c r="H1006" s="133">
        <f>SUM($E$988:E1006)</f>
        <v>262379.40124010789</v>
      </c>
      <c r="I1006" s="133">
        <f>$F$9-SUM($E$988:E1006)</f>
        <v>6975120.5987598924</v>
      </c>
      <c r="J1006" s="133">
        <f t="shared" si="54"/>
        <v>19</v>
      </c>
      <c r="K1006" s="65">
        <f>Y!AC1154</f>
        <v>7325468</v>
      </c>
      <c r="L1006" s="115">
        <v>156</v>
      </c>
      <c r="M1006" s="65"/>
      <c r="N1006" s="48">
        <f>Y!Z1154</f>
        <v>2665.0881429283472</v>
      </c>
    </row>
    <row r="1007" spans="1:14" x14ac:dyDescent="0.2">
      <c r="A1007" s="69">
        <f t="shared" si="55"/>
        <v>20</v>
      </c>
      <c r="B1007" s="66">
        <f t="shared" si="56"/>
        <v>40454</v>
      </c>
      <c r="C1007" s="67">
        <f>Y!AB1155</f>
        <v>80659.000000000378</v>
      </c>
      <c r="D1007" s="65">
        <f>Y!Y1155</f>
        <v>12606.610114743933</v>
      </c>
      <c r="E1007" s="65">
        <f>Y!Y1155+Y!Z1155</f>
        <v>15307.376556810617</v>
      </c>
      <c r="F1007" s="68">
        <f>Y!AA1155</f>
        <v>65351.623443189754</v>
      </c>
      <c r="G1007" s="133">
        <f>SUM($F1007:F$1143)</f>
        <v>5855499.4012401123</v>
      </c>
      <c r="H1007" s="133">
        <f>SUM($E$988:E1007)</f>
        <v>277686.77779691853</v>
      </c>
      <c r="I1007" s="133">
        <f>$F$9-SUM($E$988:E1007)</f>
        <v>6959813.2222030815</v>
      </c>
      <c r="J1007" s="133">
        <f t="shared" si="54"/>
        <v>20</v>
      </c>
      <c r="K1007" s="65">
        <f>Y!AC1155</f>
        <v>7304266</v>
      </c>
      <c r="L1007" s="115">
        <v>156</v>
      </c>
      <c r="M1007" s="65"/>
      <c r="N1007" s="48">
        <f>Y!Z1155</f>
        <v>2700.7664420666842</v>
      </c>
    </row>
    <row r="1008" spans="1:14" x14ac:dyDescent="0.2">
      <c r="A1008" s="69">
        <f t="shared" si="55"/>
        <v>21</v>
      </c>
      <c r="B1008" s="66">
        <f t="shared" si="56"/>
        <v>40485</v>
      </c>
      <c r="C1008" s="67">
        <f>Y!AB1156</f>
        <v>80658.999999999709</v>
      </c>
      <c r="D1008" s="65">
        <f>Y!Y1156</f>
        <v>12774.61882611271</v>
      </c>
      <c r="E1008" s="65">
        <f>Y!Y1156+Y!Z1156</f>
        <v>15511.541202938446</v>
      </c>
      <c r="F1008" s="68">
        <f>Y!AA1156</f>
        <v>65147.458797061256</v>
      </c>
      <c r="G1008" s="133">
        <f>SUM($F1008:F$1143)</f>
        <v>5790147.7777969223</v>
      </c>
      <c r="H1008" s="133">
        <f>SUM($E$988:E1008)</f>
        <v>293198.31899985694</v>
      </c>
      <c r="I1008" s="133">
        <f>$F$9-SUM($E$988:E1008)</f>
        <v>6944301.6810001433</v>
      </c>
      <c r="J1008" s="133">
        <f t="shared" si="54"/>
        <v>21</v>
      </c>
      <c r="K1008" s="65">
        <f>Y!AC1156</f>
        <v>7282858</v>
      </c>
      <c r="L1008" s="115">
        <v>156</v>
      </c>
      <c r="M1008" s="65"/>
      <c r="N1008" s="48">
        <f>Y!Z1156</f>
        <v>2736.9223768257361</v>
      </c>
    </row>
    <row r="1009" spans="1:14" x14ac:dyDescent="0.2">
      <c r="A1009" s="69">
        <f t="shared" si="55"/>
        <v>22</v>
      </c>
      <c r="B1009" s="66">
        <f t="shared" si="56"/>
        <v>40515</v>
      </c>
      <c r="C1009" s="67">
        <f>Y!AB1157</f>
        <v>80659.000000000116</v>
      </c>
      <c r="D1009" s="65">
        <f>Y!Y1157</f>
        <v>12944.866595154628</v>
      </c>
      <c r="E1009" s="65">
        <f>Y!Y1157+Y!Z1157</f>
        <v>15718.428936605138</v>
      </c>
      <c r="F1009" s="68">
        <f>Y!AA1157</f>
        <v>64940.571063394986</v>
      </c>
      <c r="G1009" s="133">
        <f>SUM($F1009:F$1143)</f>
        <v>5725000.3189998623</v>
      </c>
      <c r="H1009" s="133">
        <f>SUM($E$988:E1009)</f>
        <v>308916.74793646205</v>
      </c>
      <c r="I1009" s="133">
        <f>$F$9-SUM($E$988:E1009)</f>
        <v>6928583.2520635379</v>
      </c>
      <c r="J1009" s="133">
        <f t="shared" si="54"/>
        <v>22</v>
      </c>
      <c r="K1009" s="65">
        <f>Y!AC1157</f>
        <v>7261245</v>
      </c>
      <c r="L1009" s="115">
        <v>156</v>
      </c>
      <c r="M1009" s="65"/>
      <c r="N1009" s="48">
        <f>Y!Z1157</f>
        <v>2773.5623414505098</v>
      </c>
    </row>
    <row r="1010" spans="1:14" x14ac:dyDescent="0.2">
      <c r="A1010" s="69">
        <f t="shared" si="55"/>
        <v>23</v>
      </c>
      <c r="B1010" s="66">
        <f t="shared" si="56"/>
        <v>40546</v>
      </c>
      <c r="C1010" s="67">
        <f>Y!AB1158</f>
        <v>80659.000000000116</v>
      </c>
      <c r="D1010" s="65">
        <f>Y!Y1158</f>
        <v>13117.383261864074</v>
      </c>
      <c r="E1010" s="65">
        <f>Y!Y1158+Y!Z1158</f>
        <v>15928.076077651684</v>
      </c>
      <c r="F1010" s="68">
        <f>Y!AA1158</f>
        <v>64730.923922348426</v>
      </c>
      <c r="G1010" s="133">
        <f>SUM($F1010:F$1143)</f>
        <v>5660059.7479364686</v>
      </c>
      <c r="H1010" s="133">
        <f>SUM($E$988:E1010)</f>
        <v>324844.82401411375</v>
      </c>
      <c r="I1010" s="133">
        <f>$F$9-SUM($E$988:E1010)</f>
        <v>6912655.1759858858</v>
      </c>
      <c r="J1010" s="133">
        <f t="shared" si="54"/>
        <v>23</v>
      </c>
      <c r="K1010" s="65">
        <f>Y!AC1158</f>
        <v>7239422</v>
      </c>
      <c r="L1010" s="115">
        <v>156</v>
      </c>
      <c r="M1010" s="65"/>
      <c r="N1010" s="48">
        <f>Y!Z1158</f>
        <v>2810.69281578761</v>
      </c>
    </row>
    <row r="1011" spans="1:14" x14ac:dyDescent="0.2">
      <c r="A1011" s="69">
        <f t="shared" si="55"/>
        <v>24</v>
      </c>
      <c r="B1011" s="66">
        <f t="shared" si="56"/>
        <v>40577</v>
      </c>
      <c r="C1011" s="67">
        <f>Y!AB1159</f>
        <v>80658.999999999854</v>
      </c>
      <c r="D1011" s="65">
        <f>Y!Y1159</f>
        <v>13292.199063915759</v>
      </c>
      <c r="E1011" s="65">
        <f>Y!Y1159+Y!Z1159</f>
        <v>16140.51943034694</v>
      </c>
      <c r="F1011" s="68">
        <f>Y!AA1159</f>
        <v>64518.480569652915</v>
      </c>
      <c r="G1011" s="133">
        <f>SUM($F1011:F$1143)</f>
        <v>5595328.8240141198</v>
      </c>
      <c r="H1011" s="133">
        <f>SUM($E$988:E1011)</f>
        <v>340985.34344446071</v>
      </c>
      <c r="I1011" s="133">
        <f>$F$9-SUM($E$988:E1011)</f>
        <v>6896514.656555539</v>
      </c>
      <c r="J1011" s="133">
        <f t="shared" si="54"/>
        <v>24</v>
      </c>
      <c r="K1011" s="65">
        <f>Y!AC1159</f>
        <v>7259850</v>
      </c>
      <c r="L1011" s="115">
        <v>156</v>
      </c>
      <c r="M1011" s="65"/>
      <c r="N1011" s="48">
        <f>Y!Z1159</f>
        <v>2848.3203664311804</v>
      </c>
    </row>
    <row r="1012" spans="1:14" x14ac:dyDescent="0.2">
      <c r="A1012" s="69">
        <f t="shared" si="55"/>
        <v>25</v>
      </c>
      <c r="B1012" s="66">
        <f t="shared" si="56"/>
        <v>40605</v>
      </c>
      <c r="C1012" s="67">
        <f>Y!AB1160</f>
        <v>80658.999999999709</v>
      </c>
      <c r="D1012" s="65">
        <f>Y!Y1160</f>
        <v>13469.34464196302</v>
      </c>
      <c r="E1012" s="65">
        <f>Y!Y1160+Y!Z1160</f>
        <v>15787.372095160361</v>
      </c>
      <c r="F1012" s="68">
        <f>Y!AA1160</f>
        <v>64871.627904839348</v>
      </c>
      <c r="G1012" s="133">
        <f>SUM($F1012:F$1143)</f>
        <v>5530810.3434444666</v>
      </c>
      <c r="H1012" s="133">
        <f>SUM($E$988:E1012)</f>
        <v>356772.71553962107</v>
      </c>
      <c r="I1012" s="133">
        <f>$F$9-SUM($E$988:E1012)</f>
        <v>6880727.2844603788</v>
      </c>
      <c r="J1012" s="133">
        <f t="shared" si="54"/>
        <v>25</v>
      </c>
      <c r="K1012" s="65">
        <f>Y!AC1160</f>
        <v>7238173</v>
      </c>
      <c r="L1012" s="115">
        <v>156</v>
      </c>
      <c r="M1012" s="65"/>
      <c r="N1012" s="48">
        <f>Y!Z1160</f>
        <v>2318.0274531973409</v>
      </c>
    </row>
    <row r="1013" spans="1:14" x14ac:dyDescent="0.2">
      <c r="A1013" s="69">
        <f t="shared" si="55"/>
        <v>26</v>
      </c>
      <c r="B1013" s="66">
        <f t="shared" si="56"/>
        <v>40636</v>
      </c>
      <c r="C1013" s="67">
        <f>Y!AB1161</f>
        <v>80658.999999999593</v>
      </c>
      <c r="D1013" s="65">
        <f>Y!Y1161</f>
        <v>13648.851045007817</v>
      </c>
      <c r="E1013" s="65">
        <f>Y!Y1161+Y!Z1161</f>
        <v>15997.910596376285</v>
      </c>
      <c r="F1013" s="68">
        <f>Y!AA1161</f>
        <v>64661.089403623315</v>
      </c>
      <c r="G1013" s="133">
        <f>SUM($F1013:F$1143)</f>
        <v>5465938.7155396268</v>
      </c>
      <c r="H1013" s="133">
        <f>SUM($E$988:E1013)</f>
        <v>372770.62613599736</v>
      </c>
      <c r="I1013" s="133">
        <f>$F$9-SUM($E$988:E1013)</f>
        <v>6864729.3738640025</v>
      </c>
      <c r="J1013" s="133">
        <f t="shared" si="54"/>
        <v>26</v>
      </c>
      <c r="K1013" s="65">
        <f>Y!AC1161</f>
        <v>7216289</v>
      </c>
      <c r="L1013" s="115">
        <v>156</v>
      </c>
      <c r="M1013" s="65"/>
      <c r="N1013" s="48">
        <f>Y!Z1161</f>
        <v>2349.0595513684675</v>
      </c>
    </row>
    <row r="1014" spans="1:14" x14ac:dyDescent="0.2">
      <c r="A1014" s="69">
        <f t="shared" si="55"/>
        <v>27</v>
      </c>
      <c r="B1014" s="66">
        <f t="shared" si="56"/>
        <v>40666</v>
      </c>
      <c r="C1014" s="67">
        <f>Y!AB1162</f>
        <v>80658.99999999968</v>
      </c>
      <c r="D1014" s="65">
        <f>Y!Y1162</f>
        <v>13830.74973584339</v>
      </c>
      <c r="E1014" s="65">
        <f>Y!Y1162+Y!Z1162</f>
        <v>16211.256820979121</v>
      </c>
      <c r="F1014" s="68">
        <f>Y!AA1162</f>
        <v>64447.743179020559</v>
      </c>
      <c r="G1014" s="133">
        <f>SUM($F1014:F$1143)</f>
        <v>5401277.626136004</v>
      </c>
      <c r="H1014" s="133">
        <f>SUM($E$988:E1014)</f>
        <v>388981.88295697648</v>
      </c>
      <c r="I1014" s="133">
        <f>$F$9-SUM($E$988:E1014)</f>
        <v>6848518.1170430239</v>
      </c>
      <c r="J1014" s="133">
        <f t="shared" si="54"/>
        <v>27</v>
      </c>
      <c r="K1014" s="65">
        <f>Y!AC1162</f>
        <v>7194195</v>
      </c>
      <c r="L1014" s="115">
        <v>156</v>
      </c>
      <c r="M1014" s="65"/>
      <c r="N1014" s="48">
        <f>Y!Z1162</f>
        <v>2380.5070851357304</v>
      </c>
    </row>
    <row r="1015" spans="1:14" x14ac:dyDescent="0.2">
      <c r="A1015" s="69">
        <f t="shared" si="55"/>
        <v>28</v>
      </c>
      <c r="B1015" s="66">
        <f t="shared" si="56"/>
        <v>40697</v>
      </c>
      <c r="C1015" s="67">
        <f>Y!AB1163</f>
        <v>80659.000000000073</v>
      </c>
      <c r="D1015" s="65">
        <f>Y!Y1163</f>
        <v>14015.072596568614</v>
      </c>
      <c r="E1015" s="65">
        <f>Y!Y1163+Y!Z1163</f>
        <v>16427.448212623218</v>
      </c>
      <c r="F1015" s="68">
        <f>Y!AA1163</f>
        <v>64231.551787376855</v>
      </c>
      <c r="G1015" s="133">
        <f>SUM($F1015:F$1143)</f>
        <v>5336829.8829569835</v>
      </c>
      <c r="H1015" s="133">
        <f>SUM($E$988:E1015)</f>
        <v>405409.33116959967</v>
      </c>
      <c r="I1015" s="133">
        <f>$F$9-SUM($E$988:E1015)</f>
        <v>6832090.6688304003</v>
      </c>
      <c r="J1015" s="133">
        <f t="shared" si="54"/>
        <v>28</v>
      </c>
      <c r="K1015" s="65">
        <f>Y!AC1163</f>
        <v>7171891</v>
      </c>
      <c r="L1015" s="115">
        <v>156</v>
      </c>
      <c r="M1015" s="65"/>
      <c r="N1015" s="48">
        <f>Y!Z1163</f>
        <v>2412.3756160546036</v>
      </c>
    </row>
    <row r="1016" spans="1:14" x14ac:dyDescent="0.2">
      <c r="A1016" s="69">
        <f t="shared" si="55"/>
        <v>29</v>
      </c>
      <c r="B1016" s="66">
        <f t="shared" si="56"/>
        <v>40727</v>
      </c>
      <c r="C1016" s="67">
        <f>Y!AB1164</f>
        <v>80658.99999999968</v>
      </c>
      <c r="D1016" s="65">
        <f>Y!Y1164</f>
        <v>14201.851934175007</v>
      </c>
      <c r="E1016" s="65">
        <f>Y!Y1164+Y!Z1164</f>
        <v>16646.522714309642</v>
      </c>
      <c r="F1016" s="68">
        <f>Y!AA1164</f>
        <v>64012.477285690045</v>
      </c>
      <c r="G1016" s="133">
        <f>SUM($F1016:F$1143)</f>
        <v>5272598.3311696071</v>
      </c>
      <c r="H1016" s="133">
        <f>SUM($E$988:E1016)</f>
        <v>422055.85388390929</v>
      </c>
      <c r="I1016" s="133">
        <f>$F$9-SUM($E$988:E1016)</f>
        <v>6815444.1461160909</v>
      </c>
      <c r="J1016" s="133">
        <f t="shared" si="54"/>
        <v>29</v>
      </c>
      <c r="K1016" s="65">
        <f>Y!AC1164</f>
        <v>7149374</v>
      </c>
      <c r="L1016" s="115">
        <v>156</v>
      </c>
      <c r="M1016" s="65"/>
      <c r="N1016" s="48">
        <f>Y!Z1164</f>
        <v>2444.6707801346347</v>
      </c>
    </row>
    <row r="1017" spans="1:14" x14ac:dyDescent="0.2">
      <c r="A1017" s="69">
        <f t="shared" si="55"/>
        <v>30</v>
      </c>
      <c r="B1017" s="66">
        <f t="shared" si="56"/>
        <v>40758</v>
      </c>
      <c r="C1017" s="67">
        <f>Y!AB1165</f>
        <v>80658.999999999942</v>
      </c>
      <c r="D1017" s="65">
        <f>Y!Y1165</f>
        <v>14391.120486212894</v>
      </c>
      <c r="E1017" s="65">
        <f>Y!Y1165+Y!Z1165</f>
        <v>16868.518775049197</v>
      </c>
      <c r="F1017" s="68">
        <f>Y!AA1165</f>
        <v>63790.481224950752</v>
      </c>
      <c r="G1017" s="133">
        <f>SUM($F1017:F$1143)</f>
        <v>5208585.8538839165</v>
      </c>
      <c r="H1017" s="133">
        <f>SUM($E$988:E1017)</f>
        <v>438924.37265895848</v>
      </c>
      <c r="I1017" s="133">
        <f>$F$9-SUM($E$988:E1017)</f>
        <v>6798575.6273410413</v>
      </c>
      <c r="J1017" s="133">
        <f t="shared" si="54"/>
        <v>30</v>
      </c>
      <c r="K1017" s="65">
        <f>Y!AC1165</f>
        <v>7126641</v>
      </c>
      <c r="L1017" s="115">
        <v>156</v>
      </c>
      <c r="M1017" s="65"/>
      <c r="N1017" s="48">
        <f>Y!Z1165</f>
        <v>2477.3982888363025</v>
      </c>
    </row>
    <row r="1018" spans="1:14" x14ac:dyDescent="0.2">
      <c r="A1018" s="69">
        <f t="shared" si="55"/>
        <v>31</v>
      </c>
      <c r="B1018" s="66">
        <f t="shared" si="56"/>
        <v>40789</v>
      </c>
      <c r="C1018" s="67">
        <f>Y!AB1166</f>
        <v>80658.999999999884</v>
      </c>
      <c r="D1018" s="65">
        <f>Y!Y1166</f>
        <v>14582.911426524632</v>
      </c>
      <c r="E1018" s="65">
        <f>Y!Y1166+Y!Z1166</f>
        <v>17093.475356605646</v>
      </c>
      <c r="F1018" s="68">
        <f>Y!AA1166</f>
        <v>63565.524643394238</v>
      </c>
      <c r="G1018" s="133">
        <f>SUM($F1018:F$1143)</f>
        <v>5144795.3726589652</v>
      </c>
      <c r="H1018" s="133">
        <f>SUM($E$988:E1018)</f>
        <v>456017.84801556414</v>
      </c>
      <c r="I1018" s="133">
        <f>$F$9-SUM($E$988:E1018)</f>
        <v>6781482.1519844355</v>
      </c>
      <c r="J1018" s="133">
        <f t="shared" ref="J1018:J1081" si="57">A1018</f>
        <v>31</v>
      </c>
      <c r="K1018" s="65">
        <f>Y!AC1166</f>
        <v>7103691</v>
      </c>
      <c r="L1018" s="115">
        <v>156</v>
      </c>
      <c r="M1018" s="65"/>
      <c r="N1018" s="48">
        <f>Y!Z1166</f>
        <v>2510.5639300810144</v>
      </c>
    </row>
    <row r="1019" spans="1:14" x14ac:dyDescent="0.2">
      <c r="A1019" s="69">
        <f t="shared" si="55"/>
        <v>32</v>
      </c>
      <c r="B1019" s="66">
        <f t="shared" si="56"/>
        <v>40819</v>
      </c>
      <c r="C1019" s="67">
        <f>Y!AB1167</f>
        <v>80658.999999999593</v>
      </c>
      <c r="D1019" s="65">
        <f>Y!Y1167</f>
        <v>14777.258371062577</v>
      </c>
      <c r="E1019" s="65">
        <f>Y!Y1167+Y!Z1167</f>
        <v>17321.431940337337</v>
      </c>
      <c r="F1019" s="68">
        <f>Y!AA1167</f>
        <v>63337.568059662262</v>
      </c>
      <c r="G1019" s="133">
        <f>SUM($F1019:F$1143)</f>
        <v>5081229.848015571</v>
      </c>
      <c r="H1019" s="133">
        <f>SUM($E$988:E1019)</f>
        <v>473339.2799559015</v>
      </c>
      <c r="I1019" s="133">
        <f>$F$9-SUM($E$988:E1019)</f>
        <v>6764160.7200440988</v>
      </c>
      <c r="J1019" s="133">
        <f t="shared" si="57"/>
        <v>32</v>
      </c>
      <c r="K1019" s="65">
        <f>Y!AC1167</f>
        <v>7080521</v>
      </c>
      <c r="L1019" s="115">
        <v>156</v>
      </c>
      <c r="M1019" s="65"/>
      <c r="N1019" s="48">
        <f>Y!Z1167</f>
        <v>2544.1735692747607</v>
      </c>
    </row>
    <row r="1020" spans="1:14" x14ac:dyDescent="0.2">
      <c r="A1020" s="69">
        <f t="shared" si="55"/>
        <v>33</v>
      </c>
      <c r="B1020" s="66">
        <f t="shared" si="56"/>
        <v>40850</v>
      </c>
      <c r="C1020" s="67">
        <f>Y!AB1168</f>
        <v>80658.999999999854</v>
      </c>
      <c r="D1020" s="65">
        <f>Y!Y1168</f>
        <v>14974.195383780636</v>
      </c>
      <c r="E1020" s="65">
        <f>Y!Y1168+Y!Z1168</f>
        <v>17552.428534126026</v>
      </c>
      <c r="F1020" s="68">
        <f>Y!AA1168</f>
        <v>63106.571465873836</v>
      </c>
      <c r="G1020" s="133">
        <f>SUM($F1020:F$1143)</f>
        <v>5017892.2799559077</v>
      </c>
      <c r="H1020" s="133">
        <f>SUM($E$988:E1020)</f>
        <v>490891.70849002752</v>
      </c>
      <c r="I1020" s="133">
        <f>$F$9-SUM($E$988:E1020)</f>
        <v>6746608.2915099729</v>
      </c>
      <c r="J1020" s="133">
        <f t="shared" si="57"/>
        <v>33</v>
      </c>
      <c r="K1020" s="65">
        <f>Y!AC1168</f>
        <v>7057130</v>
      </c>
      <c r="L1020" s="115">
        <v>156</v>
      </c>
      <c r="M1020" s="65"/>
      <c r="N1020" s="48">
        <f>Y!Z1168</f>
        <v>2578.2331503453897</v>
      </c>
    </row>
    <row r="1021" spans="1:14" x14ac:dyDescent="0.2">
      <c r="A1021" s="69">
        <f t="shared" si="55"/>
        <v>34</v>
      </c>
      <c r="B1021" s="66">
        <f t="shared" si="56"/>
        <v>40880</v>
      </c>
      <c r="C1021" s="67">
        <f>Y!AB1169</f>
        <v>80659.000000000378</v>
      </c>
      <c r="D1021" s="65">
        <f>Y!Y1169</f>
        <v>15173.75698260311</v>
      </c>
      <c r="E1021" s="65">
        <f>Y!Y1169+Y!Z1169</f>
        <v>17786.505679396927</v>
      </c>
      <c r="F1021" s="68">
        <f>Y!AA1169</f>
        <v>62872.494320603451</v>
      </c>
      <c r="G1021" s="133">
        <f>SUM($F1021:F$1143)</f>
        <v>4954785.7084900346</v>
      </c>
      <c r="H1021" s="133">
        <f>SUM($E$988:E1021)</f>
        <v>508678.21416942443</v>
      </c>
      <c r="I1021" s="133">
        <f>$F$9-SUM($E$988:E1021)</f>
        <v>6728821.785830576</v>
      </c>
      <c r="J1021" s="133">
        <f t="shared" si="57"/>
        <v>34</v>
      </c>
      <c r="K1021" s="65">
        <f>Y!AC1169</f>
        <v>7033515</v>
      </c>
      <c r="L1021" s="115">
        <v>156</v>
      </c>
      <c r="M1021" s="65"/>
      <c r="N1021" s="48">
        <f>Y!Z1169</f>
        <v>2612.7486967938166</v>
      </c>
    </row>
    <row r="1022" spans="1:14" x14ac:dyDescent="0.2">
      <c r="A1022" s="69">
        <f t="shared" si="55"/>
        <v>35</v>
      </c>
      <c r="B1022" s="66">
        <f t="shared" si="56"/>
        <v>40911</v>
      </c>
      <c r="C1022" s="67">
        <f>Y!AB1170</f>
        <v>80658.999999999622</v>
      </c>
      <c r="D1022" s="65">
        <f>Y!Y1170</f>
        <v>15375.978145474568</v>
      </c>
      <c r="E1022" s="65">
        <f>Y!Y1170+Y!Z1170</f>
        <v>18023.704458233871</v>
      </c>
      <c r="F1022" s="68">
        <f>Y!AA1170</f>
        <v>62635.295541765743</v>
      </c>
      <c r="G1022" s="133">
        <f>SUM($F1022:F$1143)</f>
        <v>4891913.2141694305</v>
      </c>
      <c r="H1022" s="133">
        <f>SUM($E$988:E1022)</f>
        <v>526701.91862765828</v>
      </c>
      <c r="I1022" s="133">
        <f>$F$9-SUM($E$988:E1022)</f>
        <v>6710798.0813723421</v>
      </c>
      <c r="J1022" s="133">
        <f t="shared" si="57"/>
        <v>35</v>
      </c>
      <c r="K1022" s="65">
        <f>Y!AC1170</f>
        <v>7009674</v>
      </c>
      <c r="L1022" s="115">
        <v>156</v>
      </c>
      <c r="M1022" s="65"/>
      <c r="N1022" s="48">
        <f>Y!Z1170</f>
        <v>2647.7263127593033</v>
      </c>
    </row>
    <row r="1023" spans="1:14" x14ac:dyDescent="0.2">
      <c r="A1023" s="69">
        <f t="shared" si="55"/>
        <v>36</v>
      </c>
      <c r="B1023" s="66">
        <f t="shared" si="56"/>
        <v>40942</v>
      </c>
      <c r="C1023" s="67">
        <f>Y!AB1171</f>
        <v>80658.999999999607</v>
      </c>
      <c r="D1023" s="65">
        <f>Y!Y1171</f>
        <v>15580.894316495396</v>
      </c>
      <c r="E1023" s="65">
        <f>Y!Y1171+Y!Z1171</f>
        <v>18264.066500594367</v>
      </c>
      <c r="F1023" s="68">
        <f>Y!AA1171</f>
        <v>62394.933499405241</v>
      </c>
      <c r="G1023" s="133">
        <f>SUM($F1023:F$1143)</f>
        <v>4829277.9186276663</v>
      </c>
      <c r="H1023" s="133">
        <f>SUM($E$988:E1023)</f>
        <v>544965.98512825265</v>
      </c>
      <c r="I1023" s="133">
        <f>$F$9-SUM($E$988:E1023)</f>
        <v>6692534.0148717472</v>
      </c>
      <c r="J1023" s="133">
        <f t="shared" si="57"/>
        <v>36</v>
      </c>
      <c r="K1023" s="65">
        <f>Y!AC1171</f>
        <v>7023814</v>
      </c>
      <c r="L1023" s="115">
        <v>156</v>
      </c>
      <c r="M1023" s="65"/>
      <c r="N1023" s="48">
        <f>Y!Z1171</f>
        <v>2683.1721840989703</v>
      </c>
    </row>
    <row r="1024" spans="1:14" x14ac:dyDescent="0.2">
      <c r="A1024" s="69">
        <f t="shared" si="55"/>
        <v>37</v>
      </c>
      <c r="B1024" s="66">
        <f t="shared" si="56"/>
        <v>40971</v>
      </c>
      <c r="C1024" s="67">
        <f>Y!AB1172</f>
        <v>80658.999999999825</v>
      </c>
      <c r="D1024" s="65">
        <f>Y!Y1172</f>
        <v>15788.541412128136</v>
      </c>
      <c r="E1024" s="65">
        <f>Y!Y1172+Y!Z1172</f>
        <v>17996.105765538538</v>
      </c>
      <c r="F1024" s="68">
        <f>Y!AA1172</f>
        <v>62662.894234461288</v>
      </c>
      <c r="G1024" s="133">
        <f>SUM($F1024:F$1143)</f>
        <v>4766882.9851282611</v>
      </c>
      <c r="H1024" s="133">
        <f>SUM($E$988:E1024)</f>
        <v>562962.09089379117</v>
      </c>
      <c r="I1024" s="133">
        <f>$F$9-SUM($E$988:E1024)</f>
        <v>6674537.9091062089</v>
      </c>
      <c r="J1024" s="133">
        <f t="shared" si="57"/>
        <v>37</v>
      </c>
      <c r="K1024" s="65">
        <f>Y!AC1172</f>
        <v>7000026</v>
      </c>
      <c r="L1024" s="115">
        <v>156</v>
      </c>
      <c r="M1024" s="65"/>
      <c r="N1024" s="48">
        <f>Y!Z1172</f>
        <v>2207.564353410402</v>
      </c>
    </row>
    <row r="1025" spans="1:14" x14ac:dyDescent="0.2">
      <c r="A1025" s="69">
        <f t="shared" si="55"/>
        <v>38</v>
      </c>
      <c r="B1025" s="66">
        <f t="shared" si="56"/>
        <v>41002</v>
      </c>
      <c r="C1025" s="67">
        <f>Y!AB1173</f>
        <v>80658.99999999968</v>
      </c>
      <c r="D1025" s="65">
        <f>Y!Y1173</f>
        <v>15998.955827495083</v>
      </c>
      <c r="E1025" s="65">
        <f>Y!Y1173+Y!Z1173</f>
        <v>18236.073477886341</v>
      </c>
      <c r="F1025" s="68">
        <f>Y!AA1173</f>
        <v>62422.926522113339</v>
      </c>
      <c r="G1025" s="133">
        <f>SUM($F1025:F$1143)</f>
        <v>4704220.0908937994</v>
      </c>
      <c r="H1025" s="133">
        <f>SUM($E$988:E1025)</f>
        <v>581198.16437167756</v>
      </c>
      <c r="I1025" s="133">
        <f>$F$9-SUM($E$988:E1025)</f>
        <v>6656301.8356283223</v>
      </c>
      <c r="J1025" s="133">
        <f t="shared" si="57"/>
        <v>38</v>
      </c>
      <c r="K1025" s="65">
        <f>Y!AC1173</f>
        <v>6976012</v>
      </c>
      <c r="L1025" s="115">
        <v>156</v>
      </c>
      <c r="M1025" s="65"/>
      <c r="N1025" s="48">
        <f>Y!Z1173</f>
        <v>2237.1176503912575</v>
      </c>
    </row>
    <row r="1026" spans="1:14" x14ac:dyDescent="0.2">
      <c r="A1026" s="69">
        <f t="shared" si="55"/>
        <v>39</v>
      </c>
      <c r="B1026" s="66">
        <f t="shared" si="56"/>
        <v>41032</v>
      </c>
      <c r="C1026" s="67">
        <f>Y!AB1174</f>
        <v>80658.999999999738</v>
      </c>
      <c r="D1026" s="65">
        <f>Y!Y1174</f>
        <v>16212.174442758784</v>
      </c>
      <c r="E1026" s="65">
        <f>Y!Y1174+Y!Z1174</f>
        <v>18479.241028591481</v>
      </c>
      <c r="F1026" s="68">
        <f>Y!AA1174</f>
        <v>62179.758971408264</v>
      </c>
      <c r="G1026" s="133">
        <f>SUM($F1026:F$1143)</f>
        <v>4641797.164371687</v>
      </c>
      <c r="H1026" s="133">
        <f>SUM($E$988:E1026)</f>
        <v>599677.40540026908</v>
      </c>
      <c r="I1026" s="133">
        <f>$F$9-SUM($E$988:E1026)</f>
        <v>6637822.5945997313</v>
      </c>
      <c r="J1026" s="133">
        <f t="shared" si="57"/>
        <v>39</v>
      </c>
      <c r="K1026" s="65">
        <f>Y!AC1174</f>
        <v>6951770</v>
      </c>
      <c r="L1026" s="115">
        <v>156</v>
      </c>
      <c r="M1026" s="65"/>
      <c r="N1026" s="48">
        <f>Y!Z1174</f>
        <v>2267.0665858326975</v>
      </c>
    </row>
    <row r="1027" spans="1:14" x14ac:dyDescent="0.2">
      <c r="A1027" s="69">
        <f t="shared" si="55"/>
        <v>40</v>
      </c>
      <c r="B1027" s="66">
        <f t="shared" si="56"/>
        <v>41063</v>
      </c>
      <c r="C1027" s="67">
        <f>Y!AB1175</f>
        <v>80659.000000000189</v>
      </c>
      <c r="D1027" s="65">
        <f>Y!Y1175</f>
        <v>16428.234629584476</v>
      </c>
      <c r="E1027" s="65">
        <f>Y!Y1175+Y!Z1175</f>
        <v>18725.651085844715</v>
      </c>
      <c r="F1027" s="68">
        <f>Y!AA1175</f>
        <v>61933.348914155475</v>
      </c>
      <c r="G1027" s="133">
        <f>SUM($F1027:F$1143)</f>
        <v>4579617.405400279</v>
      </c>
      <c r="H1027" s="133">
        <f>SUM($E$988:E1027)</f>
        <v>618403.05648611381</v>
      </c>
      <c r="I1027" s="133">
        <f>$F$9-SUM($E$988:E1027)</f>
        <v>6619096.9435138861</v>
      </c>
      <c r="J1027" s="133">
        <f t="shared" si="57"/>
        <v>40</v>
      </c>
      <c r="K1027" s="65">
        <f>Y!AC1175</f>
        <v>6927298</v>
      </c>
      <c r="L1027" s="115">
        <v>156</v>
      </c>
      <c r="M1027" s="65"/>
      <c r="N1027" s="48">
        <f>Y!Z1175</f>
        <v>2297.4164562602382</v>
      </c>
    </row>
    <row r="1028" spans="1:14" x14ac:dyDescent="0.2">
      <c r="A1028" s="69">
        <f t="shared" si="55"/>
        <v>41</v>
      </c>
      <c r="B1028" s="66">
        <f t="shared" si="56"/>
        <v>41093</v>
      </c>
      <c r="C1028" s="67">
        <f>Y!AB1176</f>
        <v>80659.000000000437</v>
      </c>
      <c r="D1028" s="65">
        <f>Y!Y1176</f>
        <v>16647.174257690087</v>
      </c>
      <c r="E1028" s="65">
        <f>Y!Y1176+Y!Z1176</f>
        <v>18975.346886795611</v>
      </c>
      <c r="F1028" s="68">
        <f>Y!AA1176</f>
        <v>61683.653113204833</v>
      </c>
      <c r="G1028" s="133">
        <f>SUM($F1028:F$1143)</f>
        <v>4517684.0564861223</v>
      </c>
      <c r="H1028" s="133">
        <f>SUM($E$988:E1028)</f>
        <v>637378.40337290941</v>
      </c>
      <c r="I1028" s="133">
        <f>$F$9-SUM($E$988:E1028)</f>
        <v>6600121.5966270901</v>
      </c>
      <c r="J1028" s="133">
        <f t="shared" si="57"/>
        <v>41</v>
      </c>
      <c r="K1028" s="65">
        <f>Y!AC1176</f>
        <v>6902593</v>
      </c>
      <c r="L1028" s="115">
        <v>156</v>
      </c>
      <c r="M1028" s="65"/>
      <c r="N1028" s="48">
        <f>Y!Z1176</f>
        <v>2328.1726291055238</v>
      </c>
    </row>
    <row r="1029" spans="1:14" x14ac:dyDescent="0.2">
      <c r="A1029" s="69">
        <f t="shared" si="55"/>
        <v>42</v>
      </c>
      <c r="B1029" s="66">
        <f t="shared" si="56"/>
        <v>41124</v>
      </c>
      <c r="C1029" s="67">
        <f>Y!AB1177</f>
        <v>80659.000000000058</v>
      </c>
      <c r="D1029" s="65">
        <f>Y!Y1177</f>
        <v>16869.031701484695</v>
      </c>
      <c r="E1029" s="65">
        <f>Y!Y1177+Y!Z1177</f>
        <v>19228.372245140185</v>
      </c>
      <c r="F1029" s="68">
        <f>Y!AA1177</f>
        <v>61430.627754859874</v>
      </c>
      <c r="G1029" s="133">
        <f>SUM($F1029:F$1143)</f>
        <v>4456000.4033729183</v>
      </c>
      <c r="H1029" s="133">
        <f>SUM($E$988:E1029)</f>
        <v>656606.77561804955</v>
      </c>
      <c r="I1029" s="133">
        <f>$F$9-SUM($E$988:E1029)</f>
        <v>6580893.2243819507</v>
      </c>
      <c r="J1029" s="133">
        <f t="shared" si="57"/>
        <v>42</v>
      </c>
      <c r="K1029" s="65">
        <f>Y!AC1177</f>
        <v>6877654</v>
      </c>
      <c r="L1029" s="115">
        <v>156</v>
      </c>
      <c r="M1029" s="65"/>
      <c r="N1029" s="48">
        <f>Y!Z1177</f>
        <v>2359.3405436554895</v>
      </c>
    </row>
    <row r="1030" spans="1:14" x14ac:dyDescent="0.2">
      <c r="A1030" s="69">
        <f t="shared" si="55"/>
        <v>43</v>
      </c>
      <c r="B1030" s="66">
        <f t="shared" si="56"/>
        <v>41155</v>
      </c>
      <c r="C1030" s="67">
        <f>Y!AB1178</f>
        <v>80658.999999999709</v>
      </c>
      <c r="D1030" s="65">
        <f>Y!Y1178</f>
        <v>17093.845846795477</v>
      </c>
      <c r="E1030" s="65">
        <f>Y!Y1178+Y!Z1178</f>
        <v>19484.77155880988</v>
      </c>
      <c r="F1030" s="68">
        <f>Y!AA1178</f>
        <v>61174.228441189822</v>
      </c>
      <c r="G1030" s="133">
        <f>SUM($F1030:F$1143)</f>
        <v>4394569.7756180577</v>
      </c>
      <c r="H1030" s="133">
        <f>SUM($E$988:E1030)</f>
        <v>676091.54717685946</v>
      </c>
      <c r="I1030" s="133">
        <f>$F$9-SUM($E$988:E1030)</f>
        <v>6561408.4528231407</v>
      </c>
      <c r="J1030" s="133">
        <f t="shared" si="57"/>
        <v>43</v>
      </c>
      <c r="K1030" s="65">
        <f>Y!AC1178</f>
        <v>6852478</v>
      </c>
      <c r="L1030" s="115">
        <v>156</v>
      </c>
      <c r="M1030" s="65"/>
      <c r="N1030" s="48">
        <f>Y!Z1178</f>
        <v>2390.925712014403</v>
      </c>
    </row>
    <row r="1031" spans="1:14" x14ac:dyDescent="0.2">
      <c r="A1031" s="69">
        <f t="shared" si="55"/>
        <v>44</v>
      </c>
      <c r="B1031" s="66">
        <f t="shared" si="56"/>
        <v>41185</v>
      </c>
      <c r="C1031" s="67">
        <f>Y!AB1179</f>
        <v>80658.999999999913</v>
      </c>
      <c r="D1031" s="65">
        <f>Y!Y1179</f>
        <v>17321.656097682193</v>
      </c>
      <c r="E1031" s="65">
        <f>Y!Y1179+Y!Z1179</f>
        <v>19744.589817760847</v>
      </c>
      <c r="F1031" s="68">
        <f>Y!AA1179</f>
        <v>60914.410182239073</v>
      </c>
      <c r="G1031" s="133">
        <f>SUM($F1031:F$1143)</f>
        <v>4333395.5471768668</v>
      </c>
      <c r="H1031" s="133">
        <f>SUM($E$988:E1031)</f>
        <v>695836.13699462032</v>
      </c>
      <c r="I1031" s="133">
        <f>$F$9-SUM($E$988:E1031)</f>
        <v>6541663.8630053792</v>
      </c>
      <c r="J1031" s="133">
        <f t="shared" si="57"/>
        <v>44</v>
      </c>
      <c r="K1031" s="65">
        <f>Y!AC1179</f>
        <v>6827062</v>
      </c>
      <c r="L1031" s="115">
        <v>156</v>
      </c>
      <c r="M1031" s="65"/>
      <c r="N1031" s="48">
        <f>Y!Z1179</f>
        <v>2422.933720078654</v>
      </c>
    </row>
    <row r="1032" spans="1:14" x14ac:dyDescent="0.2">
      <c r="A1032" s="69">
        <f t="shared" si="55"/>
        <v>45</v>
      </c>
      <c r="B1032" s="66">
        <f t="shared" si="56"/>
        <v>41216</v>
      </c>
      <c r="C1032" s="67">
        <f>Y!AB1180</f>
        <v>80659.000000000349</v>
      </c>
      <c r="D1032" s="65">
        <f>Y!Y1180</f>
        <v>17552.502383342944</v>
      </c>
      <c r="E1032" s="65">
        <f>Y!Y1180+Y!Z1180</f>
        <v>20007.872611867562</v>
      </c>
      <c r="F1032" s="68">
        <f>Y!AA1180</f>
        <v>60651.127388132794</v>
      </c>
      <c r="G1032" s="133">
        <f>SUM($F1032:F$1143)</f>
        <v>4272481.1369946292</v>
      </c>
      <c r="H1032" s="133">
        <f>SUM($E$988:E1032)</f>
        <v>715844.00960648793</v>
      </c>
      <c r="I1032" s="133">
        <f>$F$9-SUM($E$988:E1032)</f>
        <v>6521655.990393512</v>
      </c>
      <c r="J1032" s="133">
        <f t="shared" si="57"/>
        <v>45</v>
      </c>
      <c r="K1032" s="65">
        <f>Y!AC1180</f>
        <v>6801405</v>
      </c>
      <c r="L1032" s="115">
        <v>156</v>
      </c>
      <c r="M1032" s="65"/>
      <c r="N1032" s="48">
        <f>Y!Z1180</f>
        <v>2455.3702285246181</v>
      </c>
    </row>
    <row r="1033" spans="1:14" x14ac:dyDescent="0.2">
      <c r="A1033" s="69">
        <f t="shared" si="55"/>
        <v>46</v>
      </c>
      <c r="B1033" s="66">
        <f t="shared" si="56"/>
        <v>41246</v>
      </c>
      <c r="C1033" s="67">
        <f>Y!AB1181</f>
        <v>80659.000000000175</v>
      </c>
      <c r="D1033" s="65">
        <f>Y!Y1181</f>
        <v>17786.425165113062</v>
      </c>
      <c r="E1033" s="65">
        <f>Y!Y1181+Y!Z1181</f>
        <v>20274.666138922832</v>
      </c>
      <c r="F1033" s="68">
        <f>Y!AA1181</f>
        <v>60384.333861077335</v>
      </c>
      <c r="G1033" s="133">
        <f>SUM($F1033:F$1143)</f>
        <v>4211830.0096064964</v>
      </c>
      <c r="H1033" s="133">
        <f>SUM($E$988:E1033)</f>
        <v>736118.67574541073</v>
      </c>
      <c r="I1033" s="133">
        <f>$F$9-SUM($E$988:E1033)</f>
        <v>6501381.3242545892</v>
      </c>
      <c r="J1033" s="133">
        <f t="shared" si="57"/>
        <v>46</v>
      </c>
      <c r="K1033" s="65">
        <f>Y!AC1181</f>
        <v>6775504</v>
      </c>
      <c r="L1033" s="115">
        <v>156</v>
      </c>
      <c r="M1033" s="65"/>
      <c r="N1033" s="48">
        <f>Y!Z1181</f>
        <v>2488.2409738097704</v>
      </c>
    </row>
    <row r="1034" spans="1:14" x14ac:dyDescent="0.2">
      <c r="A1034" s="69">
        <f t="shared" si="55"/>
        <v>47</v>
      </c>
      <c r="B1034" s="66">
        <f t="shared" si="56"/>
        <v>41277</v>
      </c>
      <c r="C1034" s="67">
        <f>Y!AB1182</f>
        <v>80659.000000000029</v>
      </c>
      <c r="D1034" s="65">
        <f>Y!Y1182</f>
        <v>18023.465443558991</v>
      </c>
      <c r="E1034" s="65">
        <f>Y!Y1182+Y!Z1182</f>
        <v>20545.01721274617</v>
      </c>
      <c r="F1034" s="68">
        <f>Y!AA1182</f>
        <v>60113.982787253866</v>
      </c>
      <c r="G1034" s="133">
        <f>SUM($F1034:F$1143)</f>
        <v>4151445.6757454188</v>
      </c>
      <c r="H1034" s="133">
        <f>SUM($E$988:E1034)</f>
        <v>756663.69295815693</v>
      </c>
      <c r="I1034" s="133">
        <f>$F$9-SUM($E$988:E1034)</f>
        <v>6480836.3070418434</v>
      </c>
      <c r="J1034" s="133">
        <f t="shared" si="57"/>
        <v>47</v>
      </c>
      <c r="K1034" s="65">
        <f>Y!AC1182</f>
        <v>6749357</v>
      </c>
      <c r="L1034" s="115">
        <v>156</v>
      </c>
      <c r="M1034" s="65"/>
      <c r="N1034" s="48">
        <f>Y!Z1182</f>
        <v>2521.5517691871792</v>
      </c>
    </row>
    <row r="1035" spans="1:14" x14ac:dyDescent="0.2">
      <c r="A1035" s="69">
        <f t="shared" si="55"/>
        <v>48</v>
      </c>
      <c r="B1035" s="66">
        <f t="shared" si="56"/>
        <v>41308</v>
      </c>
      <c r="C1035" s="67">
        <f>Y!AB1183</f>
        <v>80659.000000000116</v>
      </c>
      <c r="D1035" s="65">
        <f>Y!Y1183</f>
        <v>18263.664765662514</v>
      </c>
      <c r="E1035" s="65">
        <f>Y!Y1183+Y!Z1183</f>
        <v>20818.973271396128</v>
      </c>
      <c r="F1035" s="68">
        <f>Y!AA1183</f>
        <v>59840.026728603982</v>
      </c>
      <c r="G1035" s="133">
        <f>SUM($F1035:F$1143)</f>
        <v>4091331.6929581645</v>
      </c>
      <c r="H1035" s="133">
        <f>SUM($E$988:E1035)</f>
        <v>777482.66622955306</v>
      </c>
      <c r="I1035" s="133">
        <f>$F$9-SUM($E$988:E1035)</f>
        <v>6460017.3337704465</v>
      </c>
      <c r="J1035" s="133">
        <f t="shared" si="57"/>
        <v>48</v>
      </c>
      <c r="K1035" s="65">
        <f>Y!AC1183</f>
        <v>6757351</v>
      </c>
      <c r="L1035" s="115">
        <v>156</v>
      </c>
      <c r="M1035" s="65"/>
      <c r="N1035" s="48">
        <f>Y!Z1183</f>
        <v>2555.3085057336139</v>
      </c>
    </row>
    <row r="1036" spans="1:14" x14ac:dyDescent="0.2">
      <c r="A1036" s="69">
        <f t="shared" si="55"/>
        <v>49</v>
      </c>
      <c r="B1036" s="66">
        <f t="shared" si="56"/>
        <v>41336</v>
      </c>
      <c r="C1036" s="67">
        <f>Y!AB1184</f>
        <v>80658.999999999825</v>
      </c>
      <c r="D1036" s="65">
        <f>Y!Y1184</f>
        <v>18507.065232102759</v>
      </c>
      <c r="E1036" s="65">
        <f>Y!Y1184+Y!Z1184</f>
        <v>20636.193594743192</v>
      </c>
      <c r="F1036" s="68">
        <f>Y!AA1184</f>
        <v>60022.806405256626</v>
      </c>
      <c r="G1036" s="133">
        <f>SUM($F1036:F$1143)</f>
        <v>4031491.6662295605</v>
      </c>
      <c r="H1036" s="133">
        <f>SUM($E$988:E1036)</f>
        <v>798118.8598242962</v>
      </c>
      <c r="I1036" s="133">
        <f>$F$9-SUM($E$988:E1036)</f>
        <v>6439381.1401757039</v>
      </c>
      <c r="J1036" s="133">
        <f t="shared" si="57"/>
        <v>49</v>
      </c>
      <c r="K1036" s="65">
        <f>Y!AC1184</f>
        <v>6731165</v>
      </c>
      <c r="L1036" s="115">
        <v>156</v>
      </c>
      <c r="M1036" s="65"/>
      <c r="N1036" s="48">
        <f>Y!Z1184</f>
        <v>2129.1283626404329</v>
      </c>
    </row>
    <row r="1037" spans="1:14" x14ac:dyDescent="0.2">
      <c r="A1037" s="69">
        <f t="shared" si="55"/>
        <v>50</v>
      </c>
      <c r="B1037" s="66">
        <f t="shared" si="56"/>
        <v>41367</v>
      </c>
      <c r="C1037" s="67">
        <f>Y!AB1185</f>
        <v>80658.999999999593</v>
      </c>
      <c r="D1037" s="65">
        <f>Y!Y1185</f>
        <v>18753.709504636936</v>
      </c>
      <c r="E1037" s="65">
        <f>Y!Y1185+Y!Z1185</f>
        <v>20911.341119159595</v>
      </c>
      <c r="F1037" s="68">
        <f>Y!AA1185</f>
        <v>59747.658880839997</v>
      </c>
      <c r="G1037" s="133">
        <f>SUM($F1037:F$1143)</f>
        <v>3971468.859824304</v>
      </c>
      <c r="H1037" s="133">
        <f>SUM($E$988:E1037)</f>
        <v>819030.2009434558</v>
      </c>
      <c r="I1037" s="133">
        <f>$F$9-SUM($E$988:E1037)</f>
        <v>6418469.799056544</v>
      </c>
      <c r="J1037" s="133">
        <f t="shared" si="57"/>
        <v>50</v>
      </c>
      <c r="K1037" s="65">
        <f>Y!AC1185</f>
        <v>6704731</v>
      </c>
      <c r="L1037" s="115">
        <v>156</v>
      </c>
      <c r="M1037" s="65"/>
      <c r="N1037" s="48">
        <f>Y!Z1185</f>
        <v>2157.6316145226592</v>
      </c>
    </row>
    <row r="1038" spans="1:14" x14ac:dyDescent="0.2">
      <c r="A1038" s="69">
        <f t="shared" si="55"/>
        <v>51</v>
      </c>
      <c r="B1038" s="66">
        <f t="shared" si="56"/>
        <v>41397</v>
      </c>
      <c r="C1038" s="67">
        <f>Y!AB1186</f>
        <v>80658.999999999898</v>
      </c>
      <c r="D1038" s="65">
        <f>Y!Y1186</f>
        <v>19003.640813576989</v>
      </c>
      <c r="E1038" s="65">
        <f>Y!Y1186+Y!Z1186</f>
        <v>21190.157261187647</v>
      </c>
      <c r="F1038" s="68">
        <f>Y!AA1186</f>
        <v>59468.842738812251</v>
      </c>
      <c r="G1038" s="133">
        <f>SUM($F1038:F$1143)</f>
        <v>3911721.2009434639</v>
      </c>
      <c r="H1038" s="133">
        <f>SUM($E$988:E1038)</f>
        <v>840220.35820464347</v>
      </c>
      <c r="I1038" s="133">
        <f>$F$9-SUM($E$988:E1038)</f>
        <v>6397279.6417953568</v>
      </c>
      <c r="J1038" s="133">
        <f t="shared" si="57"/>
        <v>51</v>
      </c>
      <c r="K1038" s="65">
        <f>Y!AC1186</f>
        <v>6678048</v>
      </c>
      <c r="L1038" s="115">
        <v>156</v>
      </c>
      <c r="M1038" s="65"/>
      <c r="N1038" s="48">
        <f>Y!Z1186</f>
        <v>2186.5164476106584</v>
      </c>
    </row>
    <row r="1039" spans="1:14" x14ac:dyDescent="0.2">
      <c r="A1039" s="69">
        <f t="shared" si="55"/>
        <v>52</v>
      </c>
      <c r="B1039" s="66">
        <f t="shared" si="56"/>
        <v>41428</v>
      </c>
      <c r="C1039" s="67">
        <f>Y!AB1187</f>
        <v>80659.000000000466</v>
      </c>
      <c r="D1039" s="65">
        <f>Y!Y1187</f>
        <v>19256.902965365909</v>
      </c>
      <c r="E1039" s="65">
        <f>Y!Y1187+Y!Z1187</f>
        <v>21472.690935607345</v>
      </c>
      <c r="F1039" s="68">
        <f>Y!AA1187</f>
        <v>59186.309064393121</v>
      </c>
      <c r="G1039" s="133">
        <f>SUM($F1039:F$1143)</f>
        <v>3852252.3582046512</v>
      </c>
      <c r="H1039" s="133">
        <f>SUM($E$988:E1039)</f>
        <v>861693.04914025078</v>
      </c>
      <c r="I1039" s="133">
        <f>$F$9-SUM($E$988:E1039)</f>
        <v>6375806.9508597497</v>
      </c>
      <c r="J1039" s="133">
        <f t="shared" si="57"/>
        <v>52</v>
      </c>
      <c r="K1039" s="65">
        <f>Y!AC1187</f>
        <v>6651112</v>
      </c>
      <c r="L1039" s="115">
        <v>156</v>
      </c>
      <c r="M1039" s="65"/>
      <c r="N1039" s="48">
        <f>Y!Z1187</f>
        <v>2215.7879702414357</v>
      </c>
    </row>
    <row r="1040" spans="1:14" x14ac:dyDescent="0.2">
      <c r="A1040" s="69">
        <f t="shared" si="55"/>
        <v>53</v>
      </c>
      <c r="B1040" s="66">
        <f t="shared" si="56"/>
        <v>41458</v>
      </c>
      <c r="C1040" s="67">
        <f>Y!AB1188</f>
        <v>80658.999999999942</v>
      </c>
      <c r="D1040" s="65">
        <f>Y!Y1188</f>
        <v>19513.540350255556</v>
      </c>
      <c r="E1040" s="65">
        <f>Y!Y1188+Y!Z1188</f>
        <v>21758.991709394337</v>
      </c>
      <c r="F1040" s="68">
        <f>Y!AA1188</f>
        <v>58900.008290605612</v>
      </c>
      <c r="G1040" s="133">
        <f>SUM($F1040:F$1143)</f>
        <v>3793066.0491402582</v>
      </c>
      <c r="H1040" s="133">
        <f>SUM($E$988:E1040)</f>
        <v>883452.04084964516</v>
      </c>
      <c r="I1040" s="133">
        <f>$F$9-SUM($E$988:E1040)</f>
        <v>6354047.9591503553</v>
      </c>
      <c r="J1040" s="133">
        <f t="shared" si="57"/>
        <v>53</v>
      </c>
      <c r="K1040" s="65">
        <f>Y!AC1188</f>
        <v>6623922</v>
      </c>
      <c r="L1040" s="115">
        <v>156</v>
      </c>
      <c r="M1040" s="65"/>
      <c r="N1040" s="48">
        <f>Y!Z1188</f>
        <v>2245.4513591387804</v>
      </c>
    </row>
    <row r="1041" spans="1:14" x14ac:dyDescent="0.2">
      <c r="A1041" s="69">
        <f t="shared" si="55"/>
        <v>54</v>
      </c>
      <c r="B1041" s="66">
        <f t="shared" si="56"/>
        <v>41489</v>
      </c>
      <c r="C1041" s="67">
        <f>Y!AB1189</f>
        <v>80658.999999999563</v>
      </c>
      <c r="D1041" s="65">
        <f>Y!Y1189</f>
        <v>19773.597950090654</v>
      </c>
      <c r="E1041" s="65">
        <f>Y!Y1189+Y!Z1189</f>
        <v>22049.109810419439</v>
      </c>
      <c r="F1041" s="68">
        <f>Y!AA1189</f>
        <v>58609.890189580125</v>
      </c>
      <c r="G1041" s="133">
        <f>SUM($F1041:F$1143)</f>
        <v>3734166.0408496526</v>
      </c>
      <c r="H1041" s="133">
        <f>SUM($E$988:E1041)</f>
        <v>905501.15066006454</v>
      </c>
      <c r="I1041" s="133">
        <f>$F$9-SUM($E$988:E1041)</f>
        <v>6331998.8493399359</v>
      </c>
      <c r="J1041" s="133">
        <f t="shared" si="57"/>
        <v>54</v>
      </c>
      <c r="K1041" s="65">
        <f>Y!AC1189</f>
        <v>6596475</v>
      </c>
      <c r="L1041" s="115">
        <v>156</v>
      </c>
      <c r="M1041" s="65"/>
      <c r="N1041" s="48">
        <f>Y!Z1189</f>
        <v>2275.5118603287847</v>
      </c>
    </row>
    <row r="1042" spans="1:14" x14ac:dyDescent="0.2">
      <c r="A1042" s="69">
        <f t="shared" si="55"/>
        <v>55</v>
      </c>
      <c r="B1042" s="66">
        <f t="shared" si="56"/>
        <v>41520</v>
      </c>
      <c r="C1042" s="67">
        <f>Y!AB1190</f>
        <v>80658.999999999622</v>
      </c>
      <c r="D1042" s="65">
        <f>Y!Y1190</f>
        <v>20037.12134618964</v>
      </c>
      <c r="E1042" s="65">
        <f>Y!Y1190+Y!Z1190</f>
        <v>22343.096136257183</v>
      </c>
      <c r="F1042" s="68">
        <f>Y!AA1190</f>
        <v>58315.903863742446</v>
      </c>
      <c r="G1042" s="133">
        <f>SUM($F1042:F$1143)</f>
        <v>3675556.150660072</v>
      </c>
      <c r="H1042" s="133">
        <f>SUM($E$988:E1042)</f>
        <v>927844.24679632171</v>
      </c>
      <c r="I1042" s="133">
        <f>$F$9-SUM($E$988:E1042)</f>
        <v>6309655.7532036779</v>
      </c>
      <c r="J1042" s="133">
        <f t="shared" si="57"/>
        <v>55</v>
      </c>
      <c r="K1042" s="65">
        <f>Y!AC1190</f>
        <v>6568769</v>
      </c>
      <c r="L1042" s="115">
        <v>156</v>
      </c>
      <c r="M1042" s="65"/>
      <c r="N1042" s="48">
        <f>Y!Z1190</f>
        <v>2305.9747900675429</v>
      </c>
    </row>
    <row r="1043" spans="1:14" x14ac:dyDescent="0.2">
      <c r="A1043" s="69">
        <f t="shared" si="55"/>
        <v>56</v>
      </c>
      <c r="B1043" s="66">
        <f t="shared" si="56"/>
        <v>41550</v>
      </c>
      <c r="C1043" s="67">
        <f>Y!AB1191</f>
        <v>80659.000000000291</v>
      </c>
      <c r="D1043" s="65">
        <f>Y!Y1191</f>
        <v>20304.156727334484</v>
      </c>
      <c r="E1043" s="65">
        <f>Y!Y1191+Y!Z1191</f>
        <v>22641.002263115937</v>
      </c>
      <c r="F1043" s="68">
        <f>Y!AA1191</f>
        <v>58017.997736884361</v>
      </c>
      <c r="G1043" s="133">
        <f>SUM($F1043:F$1143)</f>
        <v>3617240.246796329</v>
      </c>
      <c r="H1043" s="133">
        <f>SUM($E$988:E1043)</f>
        <v>950485.24905943766</v>
      </c>
      <c r="I1043" s="133">
        <f>$F$9-SUM($E$988:E1043)</f>
        <v>6287014.7509405622</v>
      </c>
      <c r="J1043" s="133">
        <f t="shared" si="57"/>
        <v>56</v>
      </c>
      <c r="K1043" s="65">
        <f>Y!AC1191</f>
        <v>6540801</v>
      </c>
      <c r="L1043" s="115">
        <v>156</v>
      </c>
      <c r="M1043" s="65"/>
      <c r="N1043" s="48">
        <f>Y!Z1191</f>
        <v>2336.8455357814528</v>
      </c>
    </row>
    <row r="1044" spans="1:14" x14ac:dyDescent="0.2">
      <c r="A1044" s="69">
        <f t="shared" si="55"/>
        <v>57</v>
      </c>
      <c r="B1044" s="66">
        <f t="shared" si="56"/>
        <v>41581</v>
      </c>
      <c r="C1044" s="67">
        <f>Y!AB1192</f>
        <v>80658.999999999942</v>
      </c>
      <c r="D1044" s="65">
        <f>Y!Y1192</f>
        <v>20574.750897864811</v>
      </c>
      <c r="E1044" s="65">
        <f>Y!Y1192+Y!Z1192</f>
        <v>22942.880454884711</v>
      </c>
      <c r="F1044" s="68">
        <f>Y!AA1192</f>
        <v>57716.119545115238</v>
      </c>
      <c r="G1044" s="133">
        <f>SUM($F1044:F$1143)</f>
        <v>3559222.2490594448</v>
      </c>
      <c r="H1044" s="133">
        <f>SUM($E$988:E1044)</f>
        <v>973428.12951432238</v>
      </c>
      <c r="I1044" s="133">
        <f>$F$9-SUM($E$988:E1044)</f>
        <v>6264071.8704856774</v>
      </c>
      <c r="J1044" s="133">
        <f t="shared" si="57"/>
        <v>57</v>
      </c>
      <c r="K1044" s="65">
        <f>Y!AC1192</f>
        <v>6512569</v>
      </c>
      <c r="L1044" s="115">
        <v>156</v>
      </c>
      <c r="M1044" s="65"/>
      <c r="N1044" s="48">
        <f>Y!Z1192</f>
        <v>2368.1295570198999</v>
      </c>
    </row>
    <row r="1045" spans="1:14" x14ac:dyDescent="0.2">
      <c r="A1045" s="69">
        <f t="shared" si="55"/>
        <v>58</v>
      </c>
      <c r="B1045" s="66">
        <f t="shared" si="56"/>
        <v>41611</v>
      </c>
      <c r="C1045" s="67">
        <f>Y!AB1193</f>
        <v>80659.000000000291</v>
      </c>
      <c r="D1045" s="65">
        <f>Y!Y1193</f>
        <v>20848.951285886578</v>
      </c>
      <c r="E1045" s="65">
        <f>Y!Y1193+Y!Z1193</f>
        <v>23248.7836723074</v>
      </c>
      <c r="F1045" s="68">
        <f>Y!AA1193</f>
        <v>57410.216327692884</v>
      </c>
      <c r="G1045" s="133">
        <f>SUM($F1045:F$1143)</f>
        <v>3501506.1295143296</v>
      </c>
      <c r="H1045" s="133">
        <f>SUM($E$988:E1045)</f>
        <v>996676.91318662977</v>
      </c>
      <c r="I1045" s="133">
        <f>$F$9-SUM($E$988:E1045)</f>
        <v>6240823.0868133698</v>
      </c>
      <c r="J1045" s="133">
        <f t="shared" si="57"/>
        <v>58</v>
      </c>
      <c r="K1045" s="65">
        <f>Y!AC1193</f>
        <v>6484069</v>
      </c>
      <c r="L1045" s="115">
        <v>156</v>
      </c>
      <c r="M1045" s="65"/>
      <c r="N1045" s="48">
        <f>Y!Z1193</f>
        <v>2399.8323864208214</v>
      </c>
    </row>
    <row r="1046" spans="1:14" x14ac:dyDescent="0.2">
      <c r="A1046" s="69">
        <f t="shared" si="55"/>
        <v>59</v>
      </c>
      <c r="B1046" s="66">
        <f t="shared" si="56"/>
        <v>41642</v>
      </c>
      <c r="C1046" s="67">
        <f>Y!AB1194</f>
        <v>80658.999999999884</v>
      </c>
      <c r="D1046" s="65">
        <f>Y!Y1194</f>
        <v>21126.805951578543</v>
      </c>
      <c r="E1046" s="65">
        <f>Y!Y1194+Y!Z1194</f>
        <v>23558.765582267741</v>
      </c>
      <c r="F1046" s="68">
        <f>Y!AA1194</f>
        <v>57100.234417732143</v>
      </c>
      <c r="G1046" s="133">
        <f>SUM($F1046:F$1143)</f>
        <v>3444095.9131866363</v>
      </c>
      <c r="H1046" s="133">
        <f>SUM($E$988:E1046)</f>
        <v>1020235.6787688975</v>
      </c>
      <c r="I1046" s="133">
        <f>$F$9-SUM($E$988:E1046)</f>
        <v>6217264.3212311026</v>
      </c>
      <c r="J1046" s="133">
        <f t="shared" si="57"/>
        <v>59</v>
      </c>
      <c r="K1046" s="65">
        <f>Y!AC1194</f>
        <v>6455300</v>
      </c>
      <c r="L1046" s="115">
        <v>156</v>
      </c>
      <c r="M1046" s="65"/>
      <c r="N1046" s="48">
        <f>Y!Z1194</f>
        <v>2431.9596306891981</v>
      </c>
    </row>
    <row r="1047" spans="1:14" x14ac:dyDescent="0.2">
      <c r="A1047" s="69">
        <f t="shared" si="55"/>
        <v>60</v>
      </c>
      <c r="B1047" s="66">
        <f t="shared" si="56"/>
        <v>41673</v>
      </c>
      <c r="C1047" s="67">
        <f>Y!AB1195</f>
        <v>80658.999999999913</v>
      </c>
      <c r="D1047" s="65">
        <f>Y!Y1195</f>
        <v>21408.36359562166</v>
      </c>
      <c r="E1047" s="65">
        <f>Y!Y1195+Y!Z1195</f>
        <v>23872.880567210195</v>
      </c>
      <c r="F1047" s="68">
        <f>Y!AA1195</f>
        <v>56786.119432789725</v>
      </c>
      <c r="G1047" s="133">
        <f>SUM($F1047:F$1143)</f>
        <v>3386995.6787689044</v>
      </c>
      <c r="H1047" s="133">
        <f>SUM($E$988:E1047)</f>
        <v>1044108.5593361077</v>
      </c>
      <c r="I1047" s="133">
        <f>$F$9-SUM($E$988:E1047)</f>
        <v>6193391.4406638928</v>
      </c>
      <c r="J1047" s="133">
        <f t="shared" si="57"/>
        <v>60</v>
      </c>
      <c r="K1047" s="65">
        <f>Y!AC1195</f>
        <v>6457209</v>
      </c>
      <c r="L1047" s="115">
        <v>156</v>
      </c>
      <c r="M1047" s="65"/>
      <c r="N1047" s="48">
        <f>Y!Z1195</f>
        <v>2464.5169715885349</v>
      </c>
    </row>
    <row r="1048" spans="1:14" x14ac:dyDescent="0.2">
      <c r="A1048" s="69">
        <f t="shared" si="55"/>
        <v>61</v>
      </c>
      <c r="B1048" s="66">
        <f t="shared" si="56"/>
        <v>41701</v>
      </c>
      <c r="C1048" s="67">
        <f>Y!AB1196</f>
        <v>80659</v>
      </c>
      <c r="D1048" s="65">
        <f>Y!Y1196</f>
        <v>21693.673567730933</v>
      </c>
      <c r="E1048" s="65">
        <f>Y!Y1196+Y!Z1196</f>
        <v>23776.847210287582</v>
      </c>
      <c r="F1048" s="68">
        <f>Y!AA1196</f>
        <v>56882.152789712425</v>
      </c>
      <c r="G1048" s="133">
        <f>SUM($F1048:F$1143)</f>
        <v>3330209.5593361151</v>
      </c>
      <c r="H1048" s="133">
        <f>SUM($E$988:E1048)</f>
        <v>1067885.4065463953</v>
      </c>
      <c r="I1048" s="133">
        <f>$F$9-SUM($E$988:E1048)</f>
        <v>6169614.5934536047</v>
      </c>
      <c r="J1048" s="133">
        <f t="shared" si="57"/>
        <v>61</v>
      </c>
      <c r="K1048" s="65">
        <f>Y!AC1196</f>
        <v>6428308</v>
      </c>
      <c r="L1048" s="115">
        <v>156</v>
      </c>
      <c r="M1048" s="65"/>
      <c r="N1048" s="48">
        <f>Y!Z1196</f>
        <v>2083.1736425566487</v>
      </c>
    </row>
    <row r="1049" spans="1:14" x14ac:dyDescent="0.2">
      <c r="A1049" s="69">
        <f t="shared" si="55"/>
        <v>62</v>
      </c>
      <c r="B1049" s="66">
        <f t="shared" si="56"/>
        <v>41732</v>
      </c>
      <c r="C1049" s="67">
        <f>Y!AB1197</f>
        <v>80658.999999999578</v>
      </c>
      <c r="D1049" s="65">
        <f>Y!Y1197</f>
        <v>21982.785875306465</v>
      </c>
      <c r="E1049" s="65">
        <f>Y!Y1197+Y!Z1197</f>
        <v>24093.847560730821</v>
      </c>
      <c r="F1049" s="68">
        <f>Y!AA1197</f>
        <v>56565.152439268757</v>
      </c>
      <c r="G1049" s="133">
        <f>SUM($F1049:F$1143)</f>
        <v>3273327.4065464023</v>
      </c>
      <c r="H1049" s="133">
        <f>SUM($E$988:E1049)</f>
        <v>1091979.254107126</v>
      </c>
      <c r="I1049" s="133">
        <f>$F$9-SUM($E$988:E1049)</f>
        <v>6145520.745892874</v>
      </c>
      <c r="J1049" s="133">
        <f t="shared" si="57"/>
        <v>62</v>
      </c>
      <c r="K1049" s="65">
        <f>Y!AC1197</f>
        <v>6399135</v>
      </c>
      <c r="L1049" s="115">
        <v>156</v>
      </c>
      <c r="M1049" s="65"/>
      <c r="N1049" s="48">
        <f>Y!Z1197</f>
        <v>2111.0616854243563</v>
      </c>
    </row>
    <row r="1050" spans="1:14" x14ac:dyDescent="0.2">
      <c r="A1050" s="69">
        <f t="shared" si="55"/>
        <v>63</v>
      </c>
      <c r="B1050" s="66">
        <f t="shared" si="56"/>
        <v>41762</v>
      </c>
      <c r="C1050" s="67">
        <f>Y!AB1198</f>
        <v>80658.999999999913</v>
      </c>
      <c r="D1050" s="65">
        <f>Y!Y1198</f>
        <v>22275.751192200463</v>
      </c>
      <c r="E1050" s="65">
        <f>Y!Y1198+Y!Z1198</f>
        <v>24415.074265718838</v>
      </c>
      <c r="F1050" s="68">
        <f>Y!AA1198</f>
        <v>56243.925734281082</v>
      </c>
      <c r="G1050" s="133">
        <f>SUM($F1050:F$1143)</f>
        <v>3216762.254107133</v>
      </c>
      <c r="H1050" s="133">
        <f>SUM($E$988:E1050)</f>
        <v>1116394.328372845</v>
      </c>
      <c r="I1050" s="133">
        <f>$F$9-SUM($E$988:E1050)</f>
        <v>6121105.6716271546</v>
      </c>
      <c r="J1050" s="133">
        <f t="shared" si="57"/>
        <v>63</v>
      </c>
      <c r="K1050" s="65">
        <f>Y!AC1198</f>
        <v>6369687</v>
      </c>
      <c r="L1050" s="115">
        <v>156</v>
      </c>
      <c r="M1050" s="65"/>
      <c r="N1050" s="48">
        <f>Y!Z1198</f>
        <v>2139.3230735183752</v>
      </c>
    </row>
    <row r="1051" spans="1:14" x14ac:dyDescent="0.2">
      <c r="A1051" s="69">
        <f t="shared" si="55"/>
        <v>64</v>
      </c>
      <c r="B1051" s="66">
        <f t="shared" si="56"/>
        <v>41793</v>
      </c>
      <c r="C1051" s="67">
        <f>Y!AB1199</f>
        <v>80659.000000000116</v>
      </c>
      <c r="D1051" s="65">
        <f>Y!Y1199</f>
        <v>22572.620867595077</v>
      </c>
      <c r="E1051" s="65">
        <f>Y!Y1199+Y!Z1199</f>
        <v>24740.583672513356</v>
      </c>
      <c r="F1051" s="68">
        <f>Y!AA1199</f>
        <v>55918.416327486761</v>
      </c>
      <c r="G1051" s="133">
        <f>SUM($F1051:F$1143)</f>
        <v>3160518.3283728524</v>
      </c>
      <c r="H1051" s="133">
        <f>SUM($E$988:E1051)</f>
        <v>1141134.9120453582</v>
      </c>
      <c r="I1051" s="133">
        <f>$F$9-SUM($E$988:E1051)</f>
        <v>6096365.0879546423</v>
      </c>
      <c r="J1051" s="133">
        <f t="shared" si="57"/>
        <v>64</v>
      </c>
      <c r="K1051" s="65">
        <f>Y!AC1199</f>
        <v>6339962</v>
      </c>
      <c r="L1051" s="115">
        <v>156</v>
      </c>
      <c r="M1051" s="65"/>
      <c r="N1051" s="48">
        <f>Y!Z1199</f>
        <v>2167.9628049182793</v>
      </c>
    </row>
    <row r="1052" spans="1:14" x14ac:dyDescent="0.2">
      <c r="A1052" s="69">
        <f t="shared" si="55"/>
        <v>65</v>
      </c>
      <c r="B1052" s="66">
        <f t="shared" si="56"/>
        <v>41823</v>
      </c>
      <c r="C1052" s="67">
        <f>Y!AB1200</f>
        <v>80659.000000000029</v>
      </c>
      <c r="D1052" s="65">
        <f>Y!Y1200</f>
        <v>22873.446935005486</v>
      </c>
      <c r="E1052" s="65">
        <f>Y!Y1200+Y!Z1200</f>
        <v>25070.432879619882</v>
      </c>
      <c r="F1052" s="68">
        <f>Y!AA1200</f>
        <v>55588.567120380147</v>
      </c>
      <c r="G1052" s="133">
        <f>SUM($F1052:F$1143)</f>
        <v>3104599.9120453657</v>
      </c>
      <c r="H1052" s="133">
        <f>SUM($E$988:E1052)</f>
        <v>1166205.344924978</v>
      </c>
      <c r="I1052" s="133">
        <f>$F$9-SUM($E$988:E1052)</f>
        <v>6071294.655075022</v>
      </c>
      <c r="J1052" s="133">
        <f t="shared" si="57"/>
        <v>65</v>
      </c>
      <c r="K1052" s="65">
        <f>Y!AC1200</f>
        <v>6309958</v>
      </c>
      <c r="L1052" s="115">
        <v>156</v>
      </c>
      <c r="M1052" s="65"/>
      <c r="N1052" s="48">
        <f>Y!Z1200</f>
        <v>2196.9859446143964</v>
      </c>
    </row>
    <row r="1053" spans="1:14" x14ac:dyDescent="0.2">
      <c r="A1053" s="69">
        <f t="shared" si="55"/>
        <v>66</v>
      </c>
      <c r="B1053" s="66">
        <f t="shared" si="56"/>
        <v>41854</v>
      </c>
      <c r="C1053" s="67">
        <f>Y!AB1201</f>
        <v>80659.00000000016</v>
      </c>
      <c r="D1053" s="65">
        <f>Y!Y1201</f>
        <v>23178.282121399883</v>
      </c>
      <c r="E1053" s="65">
        <f>Y!Y1201+Y!Z1201</f>
        <v>25404.679746803391</v>
      </c>
      <c r="F1053" s="68">
        <f>Y!AA1201</f>
        <v>55254.320253196769</v>
      </c>
      <c r="G1053" s="133">
        <f>SUM($F1053:F$1143)</f>
        <v>3049011.3449249859</v>
      </c>
      <c r="H1053" s="133">
        <f>SUM($E$988:E1053)</f>
        <v>1191610.0246717813</v>
      </c>
      <c r="I1053" s="133">
        <f>$F$9-SUM($E$988:E1053)</f>
        <v>6045889.9753282182</v>
      </c>
      <c r="J1053" s="133">
        <f t="shared" si="57"/>
        <v>66</v>
      </c>
      <c r="K1053" s="65">
        <f>Y!AC1201</f>
        <v>6279672</v>
      </c>
      <c r="L1053" s="115">
        <v>156</v>
      </c>
      <c r="M1053" s="65"/>
      <c r="N1053" s="48">
        <f>Y!Z1201</f>
        <v>2226.3976254035078</v>
      </c>
    </row>
    <row r="1054" spans="1:14" x14ac:dyDescent="0.2">
      <c r="A1054" s="69">
        <f t="shared" ref="A1054:A1143" si="58">A1053+1</f>
        <v>67</v>
      </c>
      <c r="B1054" s="66">
        <f t="shared" ref="B1054:B1143" si="59">DATE(YEAR(B1053),MONTH(B1053)+1,DAY(B1053))</f>
        <v>41885</v>
      </c>
      <c r="C1054" s="67">
        <f>Y!AB1202</f>
        <v>80659.000000000087</v>
      </c>
      <c r="D1054" s="65">
        <f>Y!Y1202</f>
        <v>23487.179856439587</v>
      </c>
      <c r="E1054" s="65">
        <f>Y!Y1202+Y!Z1202</f>
        <v>25743.382905236242</v>
      </c>
      <c r="F1054" s="68">
        <f>Y!AA1202</f>
        <v>54915.617094763846</v>
      </c>
      <c r="G1054" s="133">
        <f>SUM($F1054:F$1143)</f>
        <v>2993757.0246717888</v>
      </c>
      <c r="H1054" s="133">
        <f>SUM($E$988:E1054)</f>
        <v>1217353.4075770176</v>
      </c>
      <c r="I1054" s="133">
        <f>$F$9-SUM($E$988:E1054)</f>
        <v>6020146.5924229827</v>
      </c>
      <c r="J1054" s="133">
        <f t="shared" si="57"/>
        <v>67</v>
      </c>
      <c r="K1054" s="65">
        <f>Y!AC1202</f>
        <v>6249100</v>
      </c>
      <c r="L1054" s="115">
        <v>156</v>
      </c>
      <c r="M1054" s="65"/>
      <c r="N1054" s="48">
        <f>Y!Z1202</f>
        <v>2256.2030487966549</v>
      </c>
    </row>
    <row r="1055" spans="1:14" x14ac:dyDescent="0.2">
      <c r="A1055" s="69">
        <f t="shared" si="58"/>
        <v>68</v>
      </c>
      <c r="B1055" s="66">
        <f t="shared" si="59"/>
        <v>41915</v>
      </c>
      <c r="C1055" s="67">
        <f>Y!AB1203</f>
        <v>80658.999999999942</v>
      </c>
      <c r="D1055" s="65">
        <f>Y!Y1203</f>
        <v>23800.194281845354</v>
      </c>
      <c r="E1055" s="65">
        <f>Y!Y1203+Y!Z1203</f>
        <v>26086.601767784319</v>
      </c>
      <c r="F1055" s="68">
        <f>Y!AA1203</f>
        <v>54572.398232215623</v>
      </c>
      <c r="G1055" s="133">
        <f>SUM($F1055:F$1143)</f>
        <v>2938841.4075770252</v>
      </c>
      <c r="H1055" s="133">
        <f>SUM($E$988:E1055)</f>
        <v>1243440.0093448018</v>
      </c>
      <c r="I1055" s="133">
        <f>$F$9-SUM($E$988:E1055)</f>
        <v>5994059.9906551987</v>
      </c>
      <c r="J1055" s="133">
        <f t="shared" si="57"/>
        <v>68</v>
      </c>
      <c r="K1055" s="65">
        <f>Y!AC1203</f>
        <v>6218241</v>
      </c>
      <c r="L1055" s="115">
        <v>156</v>
      </c>
      <c r="M1055" s="65"/>
      <c r="N1055" s="48">
        <f>Y!Z1203</f>
        <v>2286.4074859389657</v>
      </c>
    </row>
    <row r="1056" spans="1:14" x14ac:dyDescent="0.2">
      <c r="A1056" s="69">
        <f t="shared" si="58"/>
        <v>69</v>
      </c>
      <c r="B1056" s="66">
        <f t="shared" si="59"/>
        <v>41946</v>
      </c>
      <c r="C1056" s="67">
        <f>Y!AB1204</f>
        <v>80659.000000000058</v>
      </c>
      <c r="D1056" s="65">
        <f>Y!Y1204</f>
        <v>24117.380260886624</v>
      </c>
      <c r="E1056" s="65">
        <f>Y!Y1204+Y!Z1204</f>
        <v>26434.396539428548</v>
      </c>
      <c r="F1056" s="68">
        <f>Y!AA1204</f>
        <v>54224.603460571518</v>
      </c>
      <c r="G1056" s="133">
        <f>SUM($F1056:F$1143)</f>
        <v>2884269.0093448092</v>
      </c>
      <c r="H1056" s="133">
        <f>SUM($E$988:E1056)</f>
        <v>1269874.4058842303</v>
      </c>
      <c r="I1056" s="133">
        <f>$F$9-SUM($E$988:E1056)</f>
        <v>5967625.5941157695</v>
      </c>
      <c r="J1056" s="133">
        <f t="shared" si="57"/>
        <v>69</v>
      </c>
      <c r="K1056" s="65">
        <f>Y!AC1204</f>
        <v>6187091</v>
      </c>
      <c r="L1056" s="115">
        <v>156</v>
      </c>
      <c r="M1056" s="65"/>
      <c r="N1056" s="48">
        <f>Y!Z1204</f>
        <v>2317.0162785419234</v>
      </c>
    </row>
    <row r="1057" spans="1:14" x14ac:dyDescent="0.2">
      <c r="A1057" s="69">
        <f t="shared" si="58"/>
        <v>70</v>
      </c>
      <c r="B1057" s="66">
        <f t="shared" si="59"/>
        <v>41976</v>
      </c>
      <c r="C1057" s="67">
        <f>Y!AB1205</f>
        <v>80658.999999999767</v>
      </c>
      <c r="D1057" s="65">
        <f>Y!Y1205</f>
        <v>24438.793387996498</v>
      </c>
      <c r="E1057" s="65">
        <f>Y!Y1205+Y!Z1205</f>
        <v>26786.828227824488</v>
      </c>
      <c r="F1057" s="68">
        <f>Y!AA1205</f>
        <v>53872.171772175279</v>
      </c>
      <c r="G1057" s="133">
        <f>SUM($F1057:F$1143)</f>
        <v>2830044.4058842375</v>
      </c>
      <c r="H1057" s="133">
        <f>SUM($E$988:E1057)</f>
        <v>1296661.2341120548</v>
      </c>
      <c r="I1057" s="133">
        <f>$F$9-SUM($E$988:E1057)</f>
        <v>5940838.765887945</v>
      </c>
      <c r="J1057" s="133">
        <f t="shared" si="57"/>
        <v>70</v>
      </c>
      <c r="K1057" s="65">
        <f>Y!AC1205</f>
        <v>6155648</v>
      </c>
      <c r="L1057" s="115">
        <v>156</v>
      </c>
      <c r="M1057" s="65"/>
      <c r="N1057" s="48">
        <f>Y!Z1205</f>
        <v>2348.0348398279893</v>
      </c>
    </row>
    <row r="1058" spans="1:14" x14ac:dyDescent="0.2">
      <c r="A1058" s="69">
        <f t="shared" si="58"/>
        <v>71</v>
      </c>
      <c r="B1058" s="66">
        <f t="shared" si="59"/>
        <v>42007</v>
      </c>
      <c r="C1058" s="67">
        <f>Y!AB1206</f>
        <v>80658.999999999985</v>
      </c>
      <c r="D1058" s="65">
        <f>Y!Y1206</f>
        <v>24764.489998518489</v>
      </c>
      <c r="E1058" s="65">
        <f>Y!Y1206+Y!Z1206</f>
        <v>27143.958654006536</v>
      </c>
      <c r="F1058" s="68">
        <f>Y!AA1206</f>
        <v>53515.04134599345</v>
      </c>
      <c r="G1058" s="133">
        <f>SUM($F1058:F$1143)</f>
        <v>2776172.234112062</v>
      </c>
      <c r="H1058" s="133">
        <f>SUM($E$988:E1058)</f>
        <v>1323805.1927660613</v>
      </c>
      <c r="I1058" s="133">
        <f>$F$9-SUM($E$988:E1058)</f>
        <v>5913694.8072339389</v>
      </c>
      <c r="J1058" s="133">
        <f t="shared" si="57"/>
        <v>71</v>
      </c>
      <c r="K1058" s="65">
        <f>Y!AC1206</f>
        <v>6123909</v>
      </c>
      <c r="L1058" s="115">
        <v>156</v>
      </c>
      <c r="M1058" s="65"/>
      <c r="N1058" s="48">
        <f>Y!Z1206</f>
        <v>2379.4686554880464</v>
      </c>
    </row>
    <row r="1059" spans="1:14" x14ac:dyDescent="0.2">
      <c r="A1059" s="69">
        <f t="shared" si="58"/>
        <v>72</v>
      </c>
      <c r="B1059" s="66">
        <f t="shared" si="59"/>
        <v>42038</v>
      </c>
      <c r="C1059" s="67">
        <f>Y!AB1207</f>
        <v>80659.000000000175</v>
      </c>
      <c r="D1059" s="65">
        <f>Y!Y1207</f>
        <v>25094.527178577613</v>
      </c>
      <c r="E1059" s="65">
        <f>Y!Y1207+Y!Z1207</f>
        <v>27505.850463229086</v>
      </c>
      <c r="F1059" s="68">
        <f>Y!AA1207</f>
        <v>53153.149536771089</v>
      </c>
      <c r="G1059" s="133">
        <f>SUM($F1059:F$1143)</f>
        <v>2722657.192766068</v>
      </c>
      <c r="H1059" s="133">
        <f>SUM($E$988:E1059)</f>
        <v>1351311.0432292903</v>
      </c>
      <c r="I1059" s="133">
        <f>$F$9-SUM($E$988:E1059)</f>
        <v>5886188.9567707097</v>
      </c>
      <c r="J1059" s="133">
        <f t="shared" si="57"/>
        <v>72</v>
      </c>
      <c r="K1059" s="65">
        <f>Y!AC1207</f>
        <v>6119732</v>
      </c>
      <c r="L1059" s="115">
        <v>156</v>
      </c>
      <c r="M1059" s="65"/>
      <c r="N1059" s="48">
        <f>Y!Z1207</f>
        <v>2411.3232846514729</v>
      </c>
    </row>
    <row r="1060" spans="1:14" x14ac:dyDescent="0.2">
      <c r="A1060" s="69">
        <f t="shared" si="58"/>
        <v>73</v>
      </c>
      <c r="B1060" s="66">
        <f t="shared" si="59"/>
        <v>42066</v>
      </c>
      <c r="C1060" s="67">
        <f>Y!AB1208</f>
        <v>80659.000000000058</v>
      </c>
      <c r="D1060" s="65">
        <f>Y!Y1208</f>
        <v>25428.962775087915</v>
      </c>
      <c r="E1060" s="65">
        <f>Y!Y1208+Y!Z1208</f>
        <v>27499.597327573327</v>
      </c>
      <c r="F1060" s="68">
        <f>Y!AA1208</f>
        <v>53159.402672426739</v>
      </c>
      <c r="G1060" s="133">
        <f>SUM($F1060:F$1143)</f>
        <v>2669504.0432292973</v>
      </c>
      <c r="H1060" s="133">
        <f>SUM($E$988:E1060)</f>
        <v>1378810.6405568635</v>
      </c>
      <c r="I1060" s="133">
        <f>$F$9-SUM($E$988:E1060)</f>
        <v>5858689.3594431365</v>
      </c>
      <c r="J1060" s="133">
        <f t="shared" si="57"/>
        <v>73</v>
      </c>
      <c r="K1060" s="65">
        <f>Y!AC1208</f>
        <v>6087765</v>
      </c>
      <c r="L1060" s="115">
        <v>156</v>
      </c>
      <c r="M1060" s="65"/>
      <c r="N1060" s="48">
        <f>Y!Z1208</f>
        <v>2070.6345524854114</v>
      </c>
    </row>
    <row r="1061" spans="1:14" x14ac:dyDescent="0.2">
      <c r="A1061" s="69">
        <f t="shared" si="58"/>
        <v>74</v>
      </c>
      <c r="B1061" s="66">
        <f t="shared" si="59"/>
        <v>42097</v>
      </c>
      <c r="C1061" s="67">
        <f>Y!AB1209</f>
        <v>80659.000000000073</v>
      </c>
      <c r="D1061" s="65">
        <f>Y!Y1209</f>
        <v>25767.85540589178</v>
      </c>
      <c r="E1061" s="65">
        <f>Y!Y1209+Y!Z1209</f>
        <v>27866.210136850757</v>
      </c>
      <c r="F1061" s="68">
        <f>Y!AA1209</f>
        <v>52792.789863149315</v>
      </c>
      <c r="G1061" s="133">
        <f>SUM($F1061:F$1143)</f>
        <v>2616344.6405568705</v>
      </c>
      <c r="H1061" s="133">
        <f>SUM($E$988:E1061)</f>
        <v>1406676.8506937143</v>
      </c>
      <c r="I1061" s="133">
        <f>$F$9-SUM($E$988:E1061)</f>
        <v>5830823.1493062861</v>
      </c>
      <c r="J1061" s="133">
        <f t="shared" si="57"/>
        <v>74</v>
      </c>
      <c r="K1061" s="65">
        <f>Y!AC1209</f>
        <v>6055499</v>
      </c>
      <c r="L1061" s="115">
        <v>156</v>
      </c>
      <c r="M1061" s="65"/>
      <c r="N1061" s="48">
        <f>Y!Z1209</f>
        <v>2098.3547309589776</v>
      </c>
    </row>
    <row r="1062" spans="1:14" x14ac:dyDescent="0.2">
      <c r="A1062" s="69">
        <f t="shared" si="58"/>
        <v>75</v>
      </c>
      <c r="B1062" s="66">
        <f t="shared" si="59"/>
        <v>42127</v>
      </c>
      <c r="C1062" s="67">
        <f>Y!AB1210</f>
        <v>80658.999999999884</v>
      </c>
      <c r="D1062" s="65">
        <f>Y!Y1210</f>
        <v>26111.264470032882</v>
      </c>
      <c r="E1062" s="65">
        <f>Y!Y1210+Y!Z1210</f>
        <v>28237.710477442932</v>
      </c>
      <c r="F1062" s="68">
        <f>Y!AA1210</f>
        <v>52421.289522556952</v>
      </c>
      <c r="G1062" s="133">
        <f>SUM($F1062:F$1143)</f>
        <v>2563551.8506937218</v>
      </c>
      <c r="H1062" s="133">
        <f>SUM($E$988:E1062)</f>
        <v>1434914.5611711573</v>
      </c>
      <c r="I1062" s="133">
        <f>$F$9-SUM($E$988:E1062)</f>
        <v>5802585.4388288427</v>
      </c>
      <c r="J1062" s="133">
        <f t="shared" si="57"/>
        <v>75</v>
      </c>
      <c r="K1062" s="65">
        <f>Y!AC1210</f>
        <v>6022930</v>
      </c>
      <c r="L1062" s="115">
        <v>156</v>
      </c>
      <c r="M1062" s="65"/>
      <c r="N1062" s="48">
        <f>Y!Z1210</f>
        <v>2126.4460074100498</v>
      </c>
    </row>
    <row r="1063" spans="1:14" x14ac:dyDescent="0.2">
      <c r="A1063" s="69">
        <f t="shared" si="58"/>
        <v>76</v>
      </c>
      <c r="B1063" s="66">
        <f t="shared" si="59"/>
        <v>42158</v>
      </c>
      <c r="C1063" s="67">
        <f>Y!AB1211</f>
        <v>80659.000000000204</v>
      </c>
      <c r="D1063" s="65">
        <f>Y!Y1211</f>
        <v>26459.250158168841</v>
      </c>
      <c r="E1063" s="65">
        <f>Y!Y1211+Y!Z1211</f>
        <v>28614.16350800253</v>
      </c>
      <c r="F1063" s="68">
        <f>Y!AA1211</f>
        <v>52044.836491997674</v>
      </c>
      <c r="G1063" s="133">
        <f>SUM($F1063:F$1143)</f>
        <v>2511130.5611711643</v>
      </c>
      <c r="H1063" s="133">
        <f>SUM($E$988:E1063)</f>
        <v>1463528.7246791599</v>
      </c>
      <c r="I1063" s="133">
        <f>$F$9-SUM($E$988:E1063)</f>
        <v>5773971.2753208401</v>
      </c>
      <c r="J1063" s="133">
        <f t="shared" si="57"/>
        <v>76</v>
      </c>
      <c r="K1063" s="65">
        <f>Y!AC1211</f>
        <v>5990056</v>
      </c>
      <c r="L1063" s="115">
        <v>156</v>
      </c>
      <c r="M1063" s="65"/>
      <c r="N1063" s="48">
        <f>Y!Z1211</f>
        <v>2154.9133498336887</v>
      </c>
    </row>
    <row r="1064" spans="1:14" x14ac:dyDescent="0.2">
      <c r="A1064" s="69">
        <f t="shared" si="58"/>
        <v>77</v>
      </c>
      <c r="B1064" s="66">
        <f t="shared" si="59"/>
        <v>42188</v>
      </c>
      <c r="C1064" s="67">
        <f>Y!AB1212</f>
        <v>80658.999999999913</v>
      </c>
      <c r="D1064" s="65">
        <f>Y!Y1212</f>
        <v>26811.873463118449</v>
      </c>
      <c r="E1064" s="65">
        <f>Y!Y1212+Y!Z1212</f>
        <v>28995.635255851317</v>
      </c>
      <c r="F1064" s="68">
        <f>Y!AA1212</f>
        <v>51663.364744148595</v>
      </c>
      <c r="G1064" s="133">
        <f>SUM($F1064:F$1143)</f>
        <v>2459085.7246791669</v>
      </c>
      <c r="H1064" s="133">
        <f>SUM($E$988:E1064)</f>
        <v>1492524.3599350112</v>
      </c>
      <c r="I1064" s="133">
        <f>$F$9-SUM($E$988:E1064)</f>
        <v>5744975.6400649883</v>
      </c>
      <c r="J1064" s="133">
        <f t="shared" si="57"/>
        <v>77</v>
      </c>
      <c r="K1064" s="65">
        <f>Y!AC1212</f>
        <v>5956874</v>
      </c>
      <c r="L1064" s="115">
        <v>156</v>
      </c>
      <c r="M1064" s="65"/>
      <c r="N1064" s="48">
        <f>Y!Z1212</f>
        <v>2183.7617927328683</v>
      </c>
    </row>
    <row r="1065" spans="1:14" x14ac:dyDescent="0.2">
      <c r="A1065" s="69">
        <f t="shared" si="58"/>
        <v>78</v>
      </c>
      <c r="B1065" s="66">
        <f t="shared" si="59"/>
        <v>42219</v>
      </c>
      <c r="C1065" s="67">
        <f>Y!AB1213</f>
        <v>80659.000000000175</v>
      </c>
      <c r="D1065" s="65">
        <f>Y!Y1213</f>
        <v>27169.196190556046</v>
      </c>
      <c r="E1065" s="65">
        <f>Y!Y1213+Y!Z1213</f>
        <v>29382.192628564997</v>
      </c>
      <c r="F1065" s="68">
        <f>Y!AA1213</f>
        <v>51276.807371435185</v>
      </c>
      <c r="G1065" s="133">
        <f>SUM($F1065:F$1143)</f>
        <v>2407422.3599350187</v>
      </c>
      <c r="H1065" s="133">
        <f>SUM($E$988:E1065)</f>
        <v>1521906.5525635763</v>
      </c>
      <c r="I1065" s="133">
        <f>$F$9-SUM($E$988:E1065)</f>
        <v>5715593.447436424</v>
      </c>
      <c r="J1065" s="133">
        <f t="shared" si="57"/>
        <v>78</v>
      </c>
      <c r="K1065" s="65">
        <f>Y!AC1213</f>
        <v>5923380</v>
      </c>
      <c r="L1065" s="115">
        <v>156</v>
      </c>
      <c r="M1065" s="65"/>
      <c r="N1065" s="48">
        <f>Y!Z1213</f>
        <v>2212.9964380089514</v>
      </c>
    </row>
    <row r="1066" spans="1:14" x14ac:dyDescent="0.2">
      <c r="A1066" s="69">
        <f t="shared" si="58"/>
        <v>79</v>
      </c>
      <c r="B1066" s="66">
        <f t="shared" si="59"/>
        <v>42250</v>
      </c>
      <c r="C1066" s="67">
        <f>Y!AB1214</f>
        <v>80658.999999999942</v>
      </c>
      <c r="D1066" s="65">
        <f>Y!Y1214</f>
        <v>27531.280969840009</v>
      </c>
      <c r="E1066" s="65">
        <f>Y!Y1214+Y!Z1214</f>
        <v>29773.903425703887</v>
      </c>
      <c r="F1066" s="68">
        <f>Y!AA1214</f>
        <v>50885.096574296062</v>
      </c>
      <c r="G1066" s="133">
        <f>SUM($F1066:F$1143)</f>
        <v>2356145.5525635835</v>
      </c>
      <c r="H1066" s="133">
        <f>SUM($E$988:E1066)</f>
        <v>1551680.4559892802</v>
      </c>
      <c r="I1066" s="133">
        <f>$F$9-SUM($E$988:E1066)</f>
        <v>5685819.5440107193</v>
      </c>
      <c r="J1066" s="133">
        <f t="shared" si="57"/>
        <v>79</v>
      </c>
      <c r="K1066" s="65">
        <f>Y!AC1214</f>
        <v>5889573</v>
      </c>
      <c r="L1066" s="115">
        <v>156</v>
      </c>
      <c r="M1066" s="65"/>
      <c r="N1066" s="48">
        <f>Y!Z1214</f>
        <v>2242.6224558638787</v>
      </c>
    </row>
    <row r="1067" spans="1:14" x14ac:dyDescent="0.2">
      <c r="A1067" s="69">
        <f t="shared" si="58"/>
        <v>80</v>
      </c>
      <c r="B1067" s="66">
        <f t="shared" si="59"/>
        <v>42280</v>
      </c>
      <c r="C1067" s="67">
        <f>Y!AB1215</f>
        <v>80658.999999999854</v>
      </c>
      <c r="D1067" s="65">
        <f>Y!Y1215</f>
        <v>27898.191264993977</v>
      </c>
      <c r="E1067" s="65">
        <f>Y!Y1215+Y!Z1215</f>
        <v>30170.836350708574</v>
      </c>
      <c r="F1067" s="68">
        <f>Y!AA1215</f>
        <v>50488.163649291273</v>
      </c>
      <c r="G1067" s="133">
        <f>SUM($F1067:F$1143)</f>
        <v>2305260.4559892877</v>
      </c>
      <c r="H1067" s="133">
        <f>SUM($E$988:E1067)</f>
        <v>1581851.2923399888</v>
      </c>
      <c r="I1067" s="133">
        <f>$F$9-SUM($E$988:E1067)</f>
        <v>5655648.707660011</v>
      </c>
      <c r="J1067" s="133">
        <f t="shared" si="57"/>
        <v>80</v>
      </c>
      <c r="K1067" s="65">
        <f>Y!AC1215</f>
        <v>5855448</v>
      </c>
      <c r="L1067" s="115">
        <v>156</v>
      </c>
      <c r="M1067" s="65"/>
      <c r="N1067" s="48">
        <f>Y!Z1215</f>
        <v>2272.6450857145974</v>
      </c>
    </row>
    <row r="1068" spans="1:14" x14ac:dyDescent="0.2">
      <c r="A1068" s="69">
        <f t="shared" si="58"/>
        <v>81</v>
      </c>
      <c r="B1068" s="66">
        <f t="shared" si="59"/>
        <v>42311</v>
      </c>
      <c r="C1068" s="67">
        <f>Y!AB1216</f>
        <v>80659.000000000029</v>
      </c>
      <c r="D1068" s="65">
        <f>Y!Y1216</f>
        <v>28269.991385828238</v>
      </c>
      <c r="E1068" s="65">
        <f>Y!Y1216+Y!Z1216</f>
        <v>30573.061022947848</v>
      </c>
      <c r="F1068" s="68">
        <f>Y!AA1216</f>
        <v>50085.938977052181</v>
      </c>
      <c r="G1068" s="133">
        <f>SUM($F1068:F$1143)</f>
        <v>2254772.2923399969</v>
      </c>
      <c r="H1068" s="133">
        <f>SUM($E$988:E1068)</f>
        <v>1612424.3533629365</v>
      </c>
      <c r="I1068" s="133">
        <f>$F$9-SUM($E$988:E1068)</f>
        <v>5625075.6466370635</v>
      </c>
      <c r="J1068" s="133">
        <f t="shared" si="57"/>
        <v>81</v>
      </c>
      <c r="K1068" s="65">
        <f>Y!AC1216</f>
        <v>5821003</v>
      </c>
      <c r="L1068" s="115">
        <v>156</v>
      </c>
      <c r="M1068" s="65"/>
      <c r="N1068" s="48">
        <f>Y!Z1216</f>
        <v>2303.06963711961</v>
      </c>
    </row>
    <row r="1069" spans="1:14" x14ac:dyDescent="0.2">
      <c r="A1069" s="69">
        <f t="shared" si="58"/>
        <v>82</v>
      </c>
      <c r="B1069" s="66">
        <f t="shared" si="59"/>
        <v>42341</v>
      </c>
      <c r="C1069" s="67">
        <f>Y!AB1217</f>
        <v>80659.000000000087</v>
      </c>
      <c r="D1069" s="65">
        <f>Y!Y1217</f>
        <v>28646.746499211527</v>
      </c>
      <c r="E1069" s="65">
        <f>Y!Y1217+Y!Z1217</f>
        <v>30980.647989929523</v>
      </c>
      <c r="F1069" s="68">
        <f>Y!AA1217</f>
        <v>49678.352010070565</v>
      </c>
      <c r="G1069" s="133">
        <f>SUM($F1069:F$1143)</f>
        <v>2204686.3533629444</v>
      </c>
      <c r="H1069" s="133">
        <f>SUM($E$988:E1069)</f>
        <v>1643405.0013528659</v>
      </c>
      <c r="I1069" s="133">
        <f>$F$9-SUM($E$988:E1069)</f>
        <v>5594094.9986471338</v>
      </c>
      <c r="J1069" s="133">
        <f t="shared" si="57"/>
        <v>82</v>
      </c>
      <c r="K1069" s="65">
        <f>Y!AC1217</f>
        <v>5786236</v>
      </c>
      <c r="L1069" s="115">
        <v>156</v>
      </c>
      <c r="M1069" s="65"/>
      <c r="N1069" s="48">
        <f>Y!Z1217</f>
        <v>2333.9014907179953</v>
      </c>
    </row>
    <row r="1070" spans="1:14" x14ac:dyDescent="0.2">
      <c r="A1070" s="69">
        <f t="shared" si="58"/>
        <v>83</v>
      </c>
      <c r="B1070" s="66">
        <f t="shared" si="59"/>
        <v>42372</v>
      </c>
      <c r="C1070" s="67">
        <f>Y!AB1218</f>
        <v>80658.999999999767</v>
      </c>
      <c r="D1070" s="65">
        <f>Y!Y1218</f>
        <v>29028.522640493698</v>
      </c>
      <c r="E1070" s="65">
        <f>Y!Y1218+Y!Z1218</f>
        <v>31393.668739674715</v>
      </c>
      <c r="F1070" s="68">
        <f>Y!AA1218</f>
        <v>49265.331260325045</v>
      </c>
      <c r="G1070" s="133">
        <f>SUM($F1070:F$1143)</f>
        <v>2155008.0013528736</v>
      </c>
      <c r="H1070" s="133">
        <f>SUM($E$988:E1070)</f>
        <v>1674798.6700925406</v>
      </c>
      <c r="I1070" s="133">
        <f>$F$9-SUM($E$988:E1070)</f>
        <v>5562701.3299074592</v>
      </c>
      <c r="J1070" s="133">
        <f t="shared" si="57"/>
        <v>83</v>
      </c>
      <c r="K1070" s="65">
        <f>Y!AC1218</f>
        <v>5751142</v>
      </c>
      <c r="L1070" s="115">
        <v>156</v>
      </c>
      <c r="M1070" s="65"/>
      <c r="N1070" s="48">
        <f>Y!Z1218</f>
        <v>2365.1460991810163</v>
      </c>
    </row>
    <row r="1071" spans="1:14" x14ac:dyDescent="0.2">
      <c r="A1071" s="69">
        <f t="shared" si="58"/>
        <v>84</v>
      </c>
      <c r="B1071" s="66">
        <f t="shared" si="59"/>
        <v>42403</v>
      </c>
      <c r="C1071" s="67">
        <f>Y!AB1219</f>
        <v>80659</v>
      </c>
      <c r="D1071" s="65">
        <f>Y!Y1219</f>
        <v>29415.386725081131</v>
      </c>
      <c r="E1071" s="65">
        <f>Y!Y1219+Y!Z1219</f>
        <v>31812.195713257533</v>
      </c>
      <c r="F1071" s="68">
        <f>Y!AA1219</f>
        <v>48846.804286742459</v>
      </c>
      <c r="G1071" s="133">
        <f>SUM($F1071:F$1143)</f>
        <v>2105742.6700925487</v>
      </c>
      <c r="H1071" s="133">
        <f>SUM($E$988:E1071)</f>
        <v>1706610.8658057982</v>
      </c>
      <c r="I1071" s="133">
        <f>$F$9-SUM($E$988:E1071)</f>
        <v>5530889.1341942018</v>
      </c>
      <c r="J1071" s="133">
        <f t="shared" si="57"/>
        <v>84</v>
      </c>
      <c r="K1071" s="65">
        <f>Y!AC1219</f>
        <v>5740788</v>
      </c>
      <c r="L1071" s="115">
        <v>156</v>
      </c>
      <c r="M1071" s="65"/>
      <c r="N1071" s="48">
        <f>Y!Z1219</f>
        <v>2396.8089881764026</v>
      </c>
    </row>
    <row r="1072" spans="1:14" x14ac:dyDescent="0.2">
      <c r="A1072" s="69">
        <f t="shared" si="58"/>
        <v>85</v>
      </c>
      <c r="B1072" s="66">
        <f t="shared" si="59"/>
        <v>42432</v>
      </c>
      <c r="C1072" s="67">
        <f>Y!AB1220</f>
        <v>80659.000000000204</v>
      </c>
      <c r="D1072" s="65">
        <f>Y!Y1220</f>
        <v>29807.406560162548</v>
      </c>
      <c r="E1072" s="65">
        <f>Y!Y1220+Y!Z1220</f>
        <v>31900.683039109572</v>
      </c>
      <c r="F1072" s="68">
        <f>Y!AA1220</f>
        <v>48758.316960890639</v>
      </c>
      <c r="G1072" s="133">
        <f>SUM($F1072:F$1143)</f>
        <v>2056895.8658058061</v>
      </c>
      <c r="H1072" s="133">
        <f>SUM($E$988:E1072)</f>
        <v>1738511.5488449079</v>
      </c>
      <c r="I1072" s="133">
        <f>$F$9-SUM($E$988:E1072)</f>
        <v>5498988.4511550926</v>
      </c>
      <c r="J1072" s="133">
        <f t="shared" si="57"/>
        <v>85</v>
      </c>
      <c r="K1072" s="65">
        <f>Y!AC1220</f>
        <v>5705368</v>
      </c>
      <c r="L1072" s="115">
        <v>156</v>
      </c>
      <c r="M1072" s="65"/>
      <c r="N1072" s="48">
        <f>Y!Z1220</f>
        <v>2093.2764789470239</v>
      </c>
    </row>
    <row r="1073" spans="1:14" x14ac:dyDescent="0.2">
      <c r="A1073" s="69">
        <f t="shared" si="58"/>
        <v>86</v>
      </c>
      <c r="B1073" s="66">
        <f t="shared" si="59"/>
        <v>42463</v>
      </c>
      <c r="C1073" s="67">
        <f>Y!AB1221</f>
        <v>80659.000000000029</v>
      </c>
      <c r="D1073" s="65">
        <f>Y!Y1221</f>
        <v>30204.650856595486</v>
      </c>
      <c r="E1073" s="65">
        <f>Y!Y1221+Y!Z1221</f>
        <v>32325.9506279778</v>
      </c>
      <c r="F1073" s="68">
        <f>Y!AA1221</f>
        <v>48333.049372022222</v>
      </c>
      <c r="G1073" s="133">
        <f>SUM($F1073:F$1143)</f>
        <v>2008137.5488449151</v>
      </c>
      <c r="H1073" s="133">
        <f>SUM($E$988:E1073)</f>
        <v>1770837.4994728856</v>
      </c>
      <c r="I1073" s="133">
        <f>$F$9-SUM($E$988:E1073)</f>
        <v>5466662.5005271146</v>
      </c>
      <c r="J1073" s="133">
        <f t="shared" si="57"/>
        <v>86</v>
      </c>
      <c r="K1073" s="65">
        <f>Y!AC1221</f>
        <v>5669617</v>
      </c>
      <c r="L1073" s="115">
        <v>156</v>
      </c>
      <c r="M1073" s="65"/>
      <c r="N1073" s="48">
        <f>Y!Z1221</f>
        <v>2121.2997713823133</v>
      </c>
    </row>
    <row r="1074" spans="1:14" x14ac:dyDescent="0.2">
      <c r="A1074" s="69">
        <f t="shared" si="58"/>
        <v>87</v>
      </c>
      <c r="B1074" s="66">
        <f t="shared" si="59"/>
        <v>42493</v>
      </c>
      <c r="C1074" s="67">
        <f>Y!AB1222</f>
        <v>80658.999999999825</v>
      </c>
      <c r="D1074" s="65">
        <f>Y!Y1222</f>
        <v>30607.18924095016</v>
      </c>
      <c r="E1074" s="65">
        <f>Y!Y1222+Y!Z1222</f>
        <v>32756.887460618804</v>
      </c>
      <c r="F1074" s="68">
        <f>Y!AA1222</f>
        <v>47902.112539381022</v>
      </c>
      <c r="G1074" s="133">
        <f>SUM($F1074:F$1143)</f>
        <v>1959804.4994728931</v>
      </c>
      <c r="H1074" s="133">
        <f>SUM($E$988:E1074)</f>
        <v>1803594.3869335044</v>
      </c>
      <c r="I1074" s="133">
        <f>$F$9-SUM($E$988:E1074)</f>
        <v>5433905.6130664954</v>
      </c>
      <c r="J1074" s="133">
        <f t="shared" si="57"/>
        <v>87</v>
      </c>
      <c r="K1074" s="65">
        <f>Y!AC1222</f>
        <v>5633531</v>
      </c>
      <c r="L1074" s="115">
        <v>156</v>
      </c>
      <c r="M1074" s="65"/>
      <c r="N1074" s="48">
        <f>Y!Z1222</f>
        <v>2149.698219668644</v>
      </c>
    </row>
    <row r="1075" spans="1:14" x14ac:dyDescent="0.2">
      <c r="A1075" s="69">
        <f t="shared" si="58"/>
        <v>88</v>
      </c>
      <c r="B1075" s="66">
        <f t="shared" si="59"/>
        <v>42524</v>
      </c>
      <c r="C1075" s="67">
        <f>Y!AB1223</f>
        <v>80659.000000000233</v>
      </c>
      <c r="D1075" s="65">
        <f>Y!Y1223</f>
        <v>31015.092267712578</v>
      </c>
      <c r="E1075" s="65">
        <f>Y!Y1223+Y!Z1223</f>
        <v>33193.56911383754</v>
      </c>
      <c r="F1075" s="68">
        <f>Y!AA1223</f>
        <v>47465.430886162685</v>
      </c>
      <c r="G1075" s="133">
        <f>SUM($F1075:F$1143)</f>
        <v>1911902.3869335118</v>
      </c>
      <c r="H1075" s="133">
        <f>SUM($E$988:E1075)</f>
        <v>1836787.9560473419</v>
      </c>
      <c r="I1075" s="133">
        <f>$F$9-SUM($E$988:E1075)</f>
        <v>5400712.0439526578</v>
      </c>
      <c r="J1075" s="133">
        <f t="shared" si="57"/>
        <v>88</v>
      </c>
      <c r="K1075" s="65">
        <f>Y!AC1223</f>
        <v>5597108</v>
      </c>
      <c r="L1075" s="115">
        <v>156</v>
      </c>
      <c r="M1075" s="65"/>
      <c r="N1075" s="48">
        <f>Y!Z1223</f>
        <v>2178.4768461249623</v>
      </c>
    </row>
    <row r="1076" spans="1:14" x14ac:dyDescent="0.2">
      <c r="A1076" s="69">
        <f t="shared" si="58"/>
        <v>89</v>
      </c>
      <c r="B1076" s="66">
        <f t="shared" si="59"/>
        <v>42554</v>
      </c>
      <c r="C1076" s="67">
        <f>Y!AB1224</f>
        <v>80658.999999999825</v>
      </c>
      <c r="D1076" s="65">
        <f>Y!Y1224</f>
        <v>31428.431431648787</v>
      </c>
      <c r="E1076" s="65">
        <f>Y!Y1224+Y!Z1224</f>
        <v>33636.07217195422</v>
      </c>
      <c r="F1076" s="68">
        <f>Y!AA1224</f>
        <v>47022.927828045613</v>
      </c>
      <c r="G1076" s="133">
        <f>SUM($F1076:F$1143)</f>
        <v>1864436.9560473491</v>
      </c>
      <c r="H1076" s="133">
        <f>SUM($E$988:E1076)</f>
        <v>1870424.0282192961</v>
      </c>
      <c r="I1076" s="133">
        <f>$F$9-SUM($E$988:E1076)</f>
        <v>5367075.9717807043</v>
      </c>
      <c r="J1076" s="133">
        <f t="shared" si="57"/>
        <v>89</v>
      </c>
      <c r="K1076" s="65">
        <f>Y!AC1224</f>
        <v>5560344</v>
      </c>
      <c r="L1076" s="115">
        <v>156</v>
      </c>
      <c r="M1076" s="65"/>
      <c r="N1076" s="48">
        <f>Y!Z1224</f>
        <v>2207.6407403054327</v>
      </c>
    </row>
    <row r="1077" spans="1:14" x14ac:dyDescent="0.2">
      <c r="A1077" s="69">
        <f t="shared" si="58"/>
        <v>90</v>
      </c>
      <c r="B1077" s="66">
        <f t="shared" si="59"/>
        <v>42585</v>
      </c>
      <c r="C1077" s="67">
        <f>Y!AB1225</f>
        <v>80658.999999999825</v>
      </c>
      <c r="D1077" s="65">
        <f>Y!Y1225</f>
        <v>31847.279180340469</v>
      </c>
      <c r="E1077" s="65">
        <f>Y!Y1225+Y!Z1225</f>
        <v>34084.474240240015</v>
      </c>
      <c r="F1077" s="68">
        <f>Y!AA1225</f>
        <v>46574.525759759803</v>
      </c>
      <c r="G1077" s="133">
        <f>SUM($F1077:F$1143)</f>
        <v>1817414.0282193036</v>
      </c>
      <c r="H1077" s="133">
        <f>SUM($E$988:E1077)</f>
        <v>1904508.5024595361</v>
      </c>
      <c r="I1077" s="133">
        <f>$F$9-SUM($E$988:E1077)</f>
        <v>5332991.4975404637</v>
      </c>
      <c r="J1077" s="133">
        <f t="shared" si="57"/>
        <v>90</v>
      </c>
      <c r="K1077" s="65">
        <f>Y!AC1225</f>
        <v>5523237</v>
      </c>
      <c r="L1077" s="115">
        <v>156</v>
      </c>
      <c r="M1077" s="65"/>
      <c r="N1077" s="48">
        <f>Y!Z1225</f>
        <v>2237.1950598995463</v>
      </c>
    </row>
    <row r="1078" spans="1:14" x14ac:dyDescent="0.2">
      <c r="A1078" s="69">
        <f t="shared" si="58"/>
        <v>91</v>
      </c>
      <c r="B1078" s="66">
        <f t="shared" si="59"/>
        <v>42616</v>
      </c>
      <c r="C1078" s="67">
        <f>Y!AB1226</f>
        <v>80659.000000000058</v>
      </c>
      <c r="D1078" s="65">
        <f>Y!Y1226</f>
        <v>32271.708926879335</v>
      </c>
      <c r="E1078" s="65">
        <f>Y!Y1226+Y!Z1226</f>
        <v>34538.853958523614</v>
      </c>
      <c r="F1078" s="68">
        <f>Y!AA1226</f>
        <v>46120.146041476452</v>
      </c>
      <c r="G1078" s="133">
        <f>SUM($F1078:F$1143)</f>
        <v>1770839.5024595438</v>
      </c>
      <c r="H1078" s="133">
        <f>SUM($E$988:E1078)</f>
        <v>1939047.3564180597</v>
      </c>
      <c r="I1078" s="133">
        <f>$F$9-SUM($E$988:E1078)</f>
        <v>5298452.6435819399</v>
      </c>
      <c r="J1078" s="133">
        <f t="shared" si="57"/>
        <v>91</v>
      </c>
      <c r="K1078" s="65">
        <f>Y!AC1226</f>
        <v>5485782</v>
      </c>
      <c r="L1078" s="115">
        <v>156</v>
      </c>
      <c r="M1078" s="65"/>
      <c r="N1078" s="48">
        <f>Y!Z1226</f>
        <v>2267.1450316442788</v>
      </c>
    </row>
    <row r="1079" spans="1:14" x14ac:dyDescent="0.2">
      <c r="A1079" s="69">
        <f t="shared" si="58"/>
        <v>92</v>
      </c>
      <c r="B1079" s="66">
        <f t="shared" si="59"/>
        <v>42646</v>
      </c>
      <c r="C1079" s="67">
        <f>Y!AB1227</f>
        <v>80658.999999999825</v>
      </c>
      <c r="D1079" s="65">
        <f>Y!Y1227</f>
        <v>32701.795062735211</v>
      </c>
      <c r="E1079" s="65">
        <f>Y!Y1227+Y!Z1227</f>
        <v>34999.29101498361</v>
      </c>
      <c r="F1079" s="68">
        <f>Y!AA1227</f>
        <v>45659.708985016216</v>
      </c>
      <c r="G1079" s="133">
        <f>SUM($F1079:F$1143)</f>
        <v>1724719.3564180674</v>
      </c>
      <c r="H1079" s="133">
        <f>SUM($E$988:E1079)</f>
        <v>1974046.6474330432</v>
      </c>
      <c r="I1079" s="133">
        <f>$F$9-SUM($E$988:E1079)</f>
        <v>5263453.3525669565</v>
      </c>
      <c r="J1079" s="133">
        <f t="shared" si="57"/>
        <v>92</v>
      </c>
      <c r="K1079" s="65">
        <f>Y!AC1227</f>
        <v>5447977</v>
      </c>
      <c r="L1079" s="115">
        <v>156</v>
      </c>
      <c r="M1079" s="65"/>
      <c r="N1079" s="48">
        <f>Y!Z1227</f>
        <v>2297.4959522483987</v>
      </c>
    </row>
    <row r="1080" spans="1:14" x14ac:dyDescent="0.2">
      <c r="A1080" s="69">
        <f t="shared" si="58"/>
        <v>93</v>
      </c>
      <c r="B1080" s="66">
        <f t="shared" si="59"/>
        <v>42677</v>
      </c>
      <c r="C1080" s="67">
        <f>Y!AB1228</f>
        <v>80659.000000000204</v>
      </c>
      <c r="D1080" s="65">
        <f>Y!Y1228</f>
        <v>33137.612970797345</v>
      </c>
      <c r="E1080" s="65">
        <f>Y!Y1228+Y!Z1228</f>
        <v>35465.866160126607</v>
      </c>
      <c r="F1080" s="68">
        <f>Y!AA1228</f>
        <v>45193.13383987359</v>
      </c>
      <c r="G1080" s="133">
        <f>SUM($F1080:F$1143)</f>
        <v>1679059.6474330511</v>
      </c>
      <c r="H1080" s="133">
        <f>SUM($E$988:E1080)</f>
        <v>2009512.5135931699</v>
      </c>
      <c r="I1080" s="133">
        <f>$F$9-SUM($E$988:E1080)</f>
        <v>5227987.4864068301</v>
      </c>
      <c r="J1080" s="133">
        <f t="shared" si="57"/>
        <v>93</v>
      </c>
      <c r="K1080" s="65">
        <f>Y!AC1228</f>
        <v>5409819</v>
      </c>
      <c r="L1080" s="115">
        <v>156</v>
      </c>
      <c r="M1080" s="65"/>
      <c r="N1080" s="48">
        <f>Y!Z1228</f>
        <v>2328.2531893292617</v>
      </c>
    </row>
    <row r="1081" spans="1:14" x14ac:dyDescent="0.2">
      <c r="A1081" s="69">
        <f t="shared" si="58"/>
        <v>94</v>
      </c>
      <c r="B1081" s="66">
        <f t="shared" si="59"/>
        <v>42707</v>
      </c>
      <c r="C1081" s="67">
        <f>Y!AB1229</f>
        <v>80658.999999999942</v>
      </c>
      <c r="D1081" s="65">
        <f>Y!Y1229</f>
        <v>33579.239038582891</v>
      </c>
      <c r="E1081" s="65">
        <f>Y!Y1229+Y!Z1229</f>
        <v>35938.661220944938</v>
      </c>
      <c r="F1081" s="68">
        <f>Y!AA1229</f>
        <v>44720.338779055004</v>
      </c>
      <c r="G1081" s="133">
        <f>SUM($F1081:F$1143)</f>
        <v>1633866.5135931775</v>
      </c>
      <c r="H1081" s="133">
        <f>SUM($E$988:E1081)</f>
        <v>2045451.1748141148</v>
      </c>
      <c r="I1081" s="133">
        <f>$F$9-SUM($E$988:E1081)</f>
        <v>5192048.8251858857</v>
      </c>
      <c r="J1081" s="133">
        <f t="shared" si="57"/>
        <v>94</v>
      </c>
      <c r="K1081" s="65">
        <f>Y!AC1229</f>
        <v>5371303</v>
      </c>
      <c r="L1081" s="115">
        <v>156</v>
      </c>
      <c r="M1081" s="65"/>
      <c r="N1081" s="48">
        <f>Y!Z1229</f>
        <v>2359.4221823620464</v>
      </c>
    </row>
    <row r="1082" spans="1:14" x14ac:dyDescent="0.2">
      <c r="A1082" s="69">
        <f t="shared" si="58"/>
        <v>95</v>
      </c>
      <c r="B1082" s="66">
        <f t="shared" si="59"/>
        <v>42738</v>
      </c>
      <c r="C1082" s="67">
        <f>Y!AB1230</f>
        <v>80659.000000000058</v>
      </c>
      <c r="D1082" s="65">
        <f>Y!Y1230</f>
        <v>34026.75067163026</v>
      </c>
      <c r="E1082" s="65">
        <f>Y!Y1230+Y!Z1230</f>
        <v>36417.759115271998</v>
      </c>
      <c r="F1082" s="68">
        <f>Y!AA1230</f>
        <v>44241.240884728068</v>
      </c>
      <c r="G1082" s="133">
        <f>SUM($F1082:F$1143)</f>
        <v>1589146.174814123</v>
      </c>
      <c r="H1082" s="133">
        <f>SUM($E$988:E1082)</f>
        <v>2081868.9339293868</v>
      </c>
      <c r="I1082" s="133">
        <f>$F$9-SUM($E$988:E1082)</f>
        <v>5155631.0660706135</v>
      </c>
      <c r="J1082" s="133">
        <f t="shared" ref="J1082:J1143" si="60">A1082</f>
        <v>95</v>
      </c>
      <c r="K1082" s="65">
        <f>Y!AC1230</f>
        <v>5332427</v>
      </c>
      <c r="L1082" s="115">
        <v>156</v>
      </c>
      <c r="M1082" s="65"/>
      <c r="N1082" s="48">
        <f>Y!Z1230</f>
        <v>2391.0084436417383</v>
      </c>
    </row>
    <row r="1083" spans="1:14" x14ac:dyDescent="0.2">
      <c r="A1083" s="69">
        <f t="shared" si="58"/>
        <v>96</v>
      </c>
      <c r="B1083" s="66">
        <f t="shared" si="59"/>
        <v>42769</v>
      </c>
      <c r="C1083" s="67">
        <f>Y!AB1231</f>
        <v>80658.999999999985</v>
      </c>
      <c r="D1083" s="65">
        <f>Y!Y1231</f>
        <v>34480.226307062432</v>
      </c>
      <c r="E1083" s="65">
        <f>Y!Y1231+Y!Z1231</f>
        <v>36903.243866320438</v>
      </c>
      <c r="F1083" s="68">
        <f>Y!AA1231</f>
        <v>43755.756133679548</v>
      </c>
      <c r="G1083" s="133">
        <f>SUM($F1083:F$1143)</f>
        <v>1544904.9339293947</v>
      </c>
      <c r="H1083" s="133">
        <f>SUM($E$988:E1083)</f>
        <v>2118772.1777957072</v>
      </c>
      <c r="I1083" s="133">
        <f>$F$9-SUM($E$988:E1083)</f>
        <v>5118727.8222042928</v>
      </c>
      <c r="J1083" s="133">
        <f t="shared" si="60"/>
        <v>96</v>
      </c>
      <c r="K1083" s="65">
        <f>Y!AC1231</f>
        <v>5315747</v>
      </c>
      <c r="L1083" s="115">
        <v>156</v>
      </c>
      <c r="M1083" s="65"/>
      <c r="N1083" s="48">
        <f>Y!Z1231</f>
        <v>2423.0175592580053</v>
      </c>
    </row>
    <row r="1084" spans="1:14" x14ac:dyDescent="0.2">
      <c r="A1084" s="69">
        <f t="shared" si="58"/>
        <v>97</v>
      </c>
      <c r="B1084" s="66">
        <f t="shared" si="59"/>
        <v>42797</v>
      </c>
      <c r="C1084" s="67">
        <f>Y!AB1232</f>
        <v>80659.000000000058</v>
      </c>
      <c r="D1084" s="65">
        <f>Y!Y1232</f>
        <v>34939.745427337475</v>
      </c>
      <c r="E1084" s="65">
        <f>Y!Y1232+Y!Z1232</f>
        <v>37093.183428722084</v>
      </c>
      <c r="F1084" s="68">
        <f>Y!AA1232</f>
        <v>43565.816571277981</v>
      </c>
      <c r="G1084" s="133">
        <f>SUM($F1084:F$1143)</f>
        <v>1501149.1777957154</v>
      </c>
      <c r="H1084" s="133">
        <f>SUM($E$988:E1084)</f>
        <v>2155865.3612244292</v>
      </c>
      <c r="I1084" s="133">
        <f>$F$9-SUM($E$988:E1084)</f>
        <v>5081634.6387755703</v>
      </c>
      <c r="J1084" s="133">
        <f t="shared" si="60"/>
        <v>97</v>
      </c>
      <c r="K1084" s="65">
        <f>Y!AC1232</f>
        <v>5276442</v>
      </c>
      <c r="L1084" s="115">
        <v>156</v>
      </c>
      <c r="M1084" s="65"/>
      <c r="N1084" s="48">
        <f>Y!Z1232</f>
        <v>2153.4380013846094</v>
      </c>
    </row>
    <row r="1085" spans="1:14" x14ac:dyDescent="0.2">
      <c r="A1085" s="69">
        <f t="shared" si="58"/>
        <v>98</v>
      </c>
      <c r="B1085" s="66">
        <f t="shared" si="59"/>
        <v>42828</v>
      </c>
      <c r="C1085" s="67">
        <f>Y!AB1233</f>
        <v>80659.000000000204</v>
      </c>
      <c r="D1085" s="65">
        <f>Y!Y1233</f>
        <v>35405.388574178331</v>
      </c>
      <c r="E1085" s="65">
        <f>Y!Y1233+Y!Z1233</f>
        <v>37587.655267549402</v>
      </c>
      <c r="F1085" s="68">
        <f>Y!AA1233</f>
        <v>43071.344732450794</v>
      </c>
      <c r="G1085" s="133">
        <f>SUM($F1085:F$1143)</f>
        <v>1457583.3612244374</v>
      </c>
      <c r="H1085" s="133">
        <f>SUM($E$988:E1085)</f>
        <v>2193453.0164919784</v>
      </c>
      <c r="I1085" s="133">
        <f>$F$9-SUM($E$988:E1085)</f>
        <v>5044046.9835080216</v>
      </c>
      <c r="J1085" s="133">
        <f t="shared" si="60"/>
        <v>98</v>
      </c>
      <c r="K1085" s="65">
        <f>Y!AC1233</f>
        <v>5236770</v>
      </c>
      <c r="L1085" s="115">
        <v>156</v>
      </c>
      <c r="M1085" s="65"/>
      <c r="N1085" s="48">
        <f>Y!Z1233</f>
        <v>2182.2666933710716</v>
      </c>
    </row>
    <row r="1086" spans="1:14" x14ac:dyDescent="0.2">
      <c r="A1086" s="69">
        <f t="shared" si="58"/>
        <v>99</v>
      </c>
      <c r="B1086" s="66">
        <f t="shared" si="59"/>
        <v>42858</v>
      </c>
      <c r="C1086" s="67">
        <f>Y!AB1234</f>
        <v>80658.999999999884</v>
      </c>
      <c r="D1086" s="65">
        <f>Y!Y1234</f>
        <v>35877.237362689804</v>
      </c>
      <c r="E1086" s="65">
        <f>Y!Y1234+Y!Z1234</f>
        <v>38088.718686013104</v>
      </c>
      <c r="F1086" s="68">
        <f>Y!AA1234</f>
        <v>42570.281313986787</v>
      </c>
      <c r="G1086" s="133">
        <f>SUM($F1086:F$1143)</f>
        <v>1414512.0164919866</v>
      </c>
      <c r="H1086" s="133">
        <f>SUM($E$988:E1086)</f>
        <v>2231541.7351779914</v>
      </c>
      <c r="I1086" s="133">
        <f>$F$9-SUM($E$988:E1086)</f>
        <v>5005958.2648220081</v>
      </c>
      <c r="J1086" s="133">
        <f t="shared" si="60"/>
        <v>99</v>
      </c>
      <c r="K1086" s="65">
        <f>Y!AC1234</f>
        <v>5196728</v>
      </c>
      <c r="L1086" s="115">
        <v>156</v>
      </c>
      <c r="M1086" s="65"/>
      <c r="N1086" s="48">
        <f>Y!Z1234</f>
        <v>2211.4813233232999</v>
      </c>
    </row>
    <row r="1087" spans="1:14" x14ac:dyDescent="0.2">
      <c r="A1087" s="69">
        <f t="shared" si="58"/>
        <v>100</v>
      </c>
      <c r="B1087" s="66">
        <f t="shared" si="59"/>
        <v>42889</v>
      </c>
      <c r="C1087" s="67">
        <f>Y!AB1235</f>
        <v>80658.999999999825</v>
      </c>
      <c r="D1087" s="65">
        <f>Y!Y1235</f>
        <v>36355.374495665077</v>
      </c>
      <c r="E1087" s="65">
        <f>Y!Y1235+Y!Z1235</f>
        <v>38596.461553568573</v>
      </c>
      <c r="F1087" s="68">
        <f>Y!AA1235</f>
        <v>42062.538446431259</v>
      </c>
      <c r="G1087" s="133">
        <f>SUM($F1087:F$1143)</f>
        <v>1371941.7351780001</v>
      </c>
      <c r="H1087" s="133">
        <f>SUM($E$988:E1087)</f>
        <v>2270138.1967315599</v>
      </c>
      <c r="I1087" s="133">
        <f>$F$9-SUM($E$988:E1087)</f>
        <v>4967361.8032684401</v>
      </c>
      <c r="J1087" s="133">
        <f t="shared" si="60"/>
        <v>100</v>
      </c>
      <c r="K1087" s="65">
        <f>Y!AC1235</f>
        <v>5156312</v>
      </c>
      <c r="L1087" s="115">
        <v>156</v>
      </c>
      <c r="M1087" s="65"/>
      <c r="N1087" s="48">
        <f>Y!Z1235</f>
        <v>2241.0870579034963</v>
      </c>
    </row>
    <row r="1088" spans="1:14" x14ac:dyDescent="0.2">
      <c r="A1088" s="69">
        <f t="shared" si="58"/>
        <v>101</v>
      </c>
      <c r="B1088" s="66">
        <f t="shared" si="59"/>
        <v>42919</v>
      </c>
      <c r="C1088" s="67">
        <f>Y!AB1236</f>
        <v>80658.999999999971</v>
      </c>
      <c r="D1088" s="65">
        <f>Y!Y1236</f>
        <v>36839.883778079413</v>
      </c>
      <c r="E1088" s="65">
        <f>Y!Y1236+Y!Z1236</f>
        <v>39110.972911020886</v>
      </c>
      <c r="F1088" s="68">
        <f>Y!AA1236</f>
        <v>41548.027088979077</v>
      </c>
      <c r="G1088" s="133">
        <f>SUM($F1088:F$1143)</f>
        <v>1329879.1967315688</v>
      </c>
      <c r="H1088" s="133">
        <f>SUM($E$988:E1088)</f>
        <v>2309249.1696425807</v>
      </c>
      <c r="I1088" s="133">
        <f>$F$9-SUM($E$988:E1088)</f>
        <v>4928250.8303574193</v>
      </c>
      <c r="J1088" s="133">
        <f t="shared" si="60"/>
        <v>101</v>
      </c>
      <c r="K1088" s="65">
        <f>Y!AC1236</f>
        <v>5115520</v>
      </c>
      <c r="L1088" s="115">
        <v>156</v>
      </c>
      <c r="M1088" s="65"/>
      <c r="N1088" s="48">
        <f>Y!Z1236</f>
        <v>2271.0891329414735</v>
      </c>
    </row>
    <row r="1089" spans="1:14" x14ac:dyDescent="0.2">
      <c r="A1089" s="69">
        <f t="shared" si="58"/>
        <v>102</v>
      </c>
      <c r="B1089" s="66">
        <f t="shared" si="59"/>
        <v>42950</v>
      </c>
      <c r="C1089" s="67">
        <f>Y!AB1237</f>
        <v>80658.999999999825</v>
      </c>
      <c r="D1089" s="65">
        <f>Y!Y1237</f>
        <v>37330.850131779443</v>
      </c>
      <c r="E1089" s="65">
        <f>Y!Y1237+Y!Z1237</f>
        <v>39632.342986140007</v>
      </c>
      <c r="F1089" s="68">
        <f>Y!AA1237</f>
        <v>41026.657013859825</v>
      </c>
      <c r="G1089" s="133">
        <f>SUM($F1089:F$1143)</f>
        <v>1288331.1696425895</v>
      </c>
      <c r="H1089" s="133">
        <f>SUM($E$988:E1089)</f>
        <v>2348881.5126287206</v>
      </c>
      <c r="I1089" s="133">
        <f>$F$9-SUM($E$988:E1089)</f>
        <v>4888618.4873712789</v>
      </c>
      <c r="J1089" s="133">
        <f t="shared" si="60"/>
        <v>102</v>
      </c>
      <c r="K1089" s="65">
        <f>Y!AC1237</f>
        <v>5074346</v>
      </c>
      <c r="L1089" s="115">
        <v>156</v>
      </c>
      <c r="M1089" s="65"/>
      <c r="N1089" s="48">
        <f>Y!Z1237</f>
        <v>2301.4928543605638</v>
      </c>
    </row>
    <row r="1090" spans="1:14" x14ac:dyDescent="0.2">
      <c r="A1090" s="69">
        <f t="shared" si="58"/>
        <v>103</v>
      </c>
      <c r="B1090" s="66">
        <f t="shared" si="59"/>
        <v>42981</v>
      </c>
      <c r="C1090" s="67">
        <f>Y!AB1238</f>
        <v>80658.999999999942</v>
      </c>
      <c r="D1090" s="65">
        <f>Y!Y1238</f>
        <v>37828.359610368963</v>
      </c>
      <c r="E1090" s="65">
        <f>Y!Y1238+Y!Z1238</f>
        <v>40160.663209485007</v>
      </c>
      <c r="F1090" s="68">
        <f>Y!AA1238</f>
        <v>40498.336790514935</v>
      </c>
      <c r="G1090" s="133">
        <f>SUM($F1090:F$1143)</f>
        <v>1247304.5126287295</v>
      </c>
      <c r="H1090" s="133">
        <f>SUM($E$988:E1090)</f>
        <v>2389042.1758382055</v>
      </c>
      <c r="I1090" s="133">
        <f>$F$9-SUM($E$988:E1090)</f>
        <v>4848457.824161794</v>
      </c>
      <c r="J1090" s="133">
        <f t="shared" si="60"/>
        <v>103</v>
      </c>
      <c r="K1090" s="65">
        <f>Y!AC1238</f>
        <v>5032788</v>
      </c>
      <c r="L1090" s="115">
        <v>156</v>
      </c>
      <c r="M1090" s="65"/>
      <c r="N1090" s="48">
        <f>Y!Z1238</f>
        <v>2332.3035991160432</v>
      </c>
    </row>
    <row r="1091" spans="1:14" x14ac:dyDescent="0.2">
      <c r="A1091" s="69">
        <f t="shared" si="58"/>
        <v>104</v>
      </c>
      <c r="B1091" s="66">
        <f t="shared" si="59"/>
        <v>43011</v>
      </c>
      <c r="C1091" s="67">
        <f>Y!AB1239</f>
        <v>80659.000000000058</v>
      </c>
      <c r="D1091" s="65">
        <f>Y!Y1239</f>
        <v>38332.499414290302</v>
      </c>
      <c r="E1091" s="65">
        <f>Y!Y1239+Y!Z1239</f>
        <v>40696.026230436328</v>
      </c>
      <c r="F1091" s="68">
        <f>Y!AA1239</f>
        <v>39962.973769563738</v>
      </c>
      <c r="G1091" s="133">
        <f>SUM($F1091:F$1143)</f>
        <v>1206806.1758382143</v>
      </c>
      <c r="H1091" s="133">
        <f>SUM($E$988:E1091)</f>
        <v>2429738.2020686418</v>
      </c>
      <c r="I1091" s="133">
        <f>$F$9-SUM($E$988:E1091)</f>
        <v>4807761.7979313582</v>
      </c>
      <c r="J1091" s="133">
        <f t="shared" si="60"/>
        <v>104</v>
      </c>
      <c r="K1091" s="65">
        <f>Y!AC1239</f>
        <v>4990842</v>
      </c>
      <c r="L1091" s="115">
        <v>156</v>
      </c>
      <c r="M1091" s="65"/>
      <c r="N1091" s="48">
        <f>Y!Z1239</f>
        <v>2363.5268161460262</v>
      </c>
    </row>
    <row r="1092" spans="1:14" x14ac:dyDescent="0.2">
      <c r="A1092" s="69">
        <f t="shared" si="58"/>
        <v>105</v>
      </c>
      <c r="B1092" s="66">
        <f t="shared" si="59"/>
        <v>43042</v>
      </c>
      <c r="C1092" s="67">
        <f>Y!AB1240</f>
        <v>80659.000000000218</v>
      </c>
      <c r="D1092" s="65">
        <f>Y!Y1240</f>
        <v>38843.357906109188</v>
      </c>
      <c r="E1092" s="65">
        <f>Y!Y1240+Y!Z1240</f>
        <v>41238.525933444311</v>
      </c>
      <c r="F1092" s="68">
        <f>Y!AA1240</f>
        <v>39420.474066555907</v>
      </c>
      <c r="G1092" s="133">
        <f>SUM($F1092:F$1143)</f>
        <v>1166843.2020686506</v>
      </c>
      <c r="H1092" s="133">
        <f>SUM($E$988:E1092)</f>
        <v>2470976.7280020863</v>
      </c>
      <c r="I1092" s="133">
        <f>$F$9-SUM($E$988:E1092)</f>
        <v>4766523.2719979137</v>
      </c>
      <c r="J1092" s="133">
        <f t="shared" si="60"/>
        <v>105</v>
      </c>
      <c r="K1092" s="65">
        <f>Y!AC1240</f>
        <v>4948505</v>
      </c>
      <c r="L1092" s="115">
        <v>156</v>
      </c>
      <c r="M1092" s="65"/>
      <c r="N1092" s="48">
        <f>Y!Z1240</f>
        <v>2395.168027335123</v>
      </c>
    </row>
    <row r="1093" spans="1:14" x14ac:dyDescent="0.2">
      <c r="A1093" s="69">
        <f t="shared" si="58"/>
        <v>106</v>
      </c>
      <c r="B1093" s="66">
        <f t="shared" si="59"/>
        <v>43072</v>
      </c>
      <c r="C1093" s="67">
        <f>Y!AB1241</f>
        <v>80658.999999999869</v>
      </c>
      <c r="D1093" s="65">
        <f>Y!Y1241</f>
        <v>39361.024626001716</v>
      </c>
      <c r="E1093" s="65">
        <f>Y!Y1241+Y!Z1241</f>
        <v>41788.25745449269</v>
      </c>
      <c r="F1093" s="68">
        <f>Y!AA1241</f>
        <v>38870.742545507179</v>
      </c>
      <c r="G1093" s="133">
        <f>SUM($F1093:F$1143)</f>
        <v>1127422.7280020949</v>
      </c>
      <c r="H1093" s="133">
        <f>SUM($E$988:E1093)</f>
        <v>2512764.9854565789</v>
      </c>
      <c r="I1093" s="133">
        <f>$F$9-SUM($E$988:E1093)</f>
        <v>4724735.0145434216</v>
      </c>
      <c r="J1093" s="133">
        <f t="shared" si="60"/>
        <v>106</v>
      </c>
      <c r="K1093" s="65">
        <f>Y!AC1241</f>
        <v>4905772</v>
      </c>
      <c r="L1093" s="115">
        <v>156</v>
      </c>
      <c r="M1093" s="65"/>
      <c r="N1093" s="48">
        <f>Y!Z1241</f>
        <v>2427.2328284909745</v>
      </c>
    </row>
    <row r="1094" spans="1:14" x14ac:dyDescent="0.2">
      <c r="A1094" s="69">
        <f t="shared" si="58"/>
        <v>107</v>
      </c>
      <c r="B1094" s="66">
        <f t="shared" si="59"/>
        <v>43103</v>
      </c>
      <c r="C1094" s="67">
        <f>Y!AB1242</f>
        <v>80659.000000000087</v>
      </c>
      <c r="D1094" s="65">
        <f>Y!Y1242</f>
        <v>39885.590307450388</v>
      </c>
      <c r="E1094" s="65">
        <f>Y!Y1242+Y!Z1242</f>
        <v>42345.317197784345</v>
      </c>
      <c r="F1094" s="68">
        <f>Y!AA1242</f>
        <v>38313.682802215742</v>
      </c>
      <c r="G1094" s="133">
        <f>SUM($F1094:F$1143)</f>
        <v>1088551.9854565875</v>
      </c>
      <c r="H1094" s="133">
        <f>SUM($E$988:E1094)</f>
        <v>2555110.3026543632</v>
      </c>
      <c r="I1094" s="133">
        <f>$F$9-SUM($E$988:E1094)</f>
        <v>4682389.6973456368</v>
      </c>
      <c r="J1094" s="133">
        <f t="shared" si="60"/>
        <v>107</v>
      </c>
      <c r="K1094" s="65">
        <f>Y!AC1242</f>
        <v>4862640</v>
      </c>
      <c r="L1094" s="115">
        <v>156</v>
      </c>
      <c r="M1094" s="65"/>
      <c r="N1094" s="48">
        <f>Y!Z1242</f>
        <v>2459.7268903339573</v>
      </c>
    </row>
    <row r="1095" spans="1:14" x14ac:dyDescent="0.2">
      <c r="A1095" s="69">
        <f t="shared" si="58"/>
        <v>108</v>
      </c>
      <c r="B1095" s="66">
        <f t="shared" si="59"/>
        <v>43134</v>
      </c>
      <c r="C1095" s="67">
        <f>Y!AB1243</f>
        <v>80659.000000000146</v>
      </c>
      <c r="D1095" s="65">
        <f>Y!Y1243</f>
        <v>40417.14689314412</v>
      </c>
      <c r="E1095" s="65">
        <f>Y!Y1243+Y!Z1243</f>
        <v>42909.802852644061</v>
      </c>
      <c r="F1095" s="68">
        <f>Y!AA1243</f>
        <v>37749.197147356092</v>
      </c>
      <c r="G1095" s="133">
        <f>SUM($F1095:F$1143)</f>
        <v>1050238.3026543716</v>
      </c>
      <c r="H1095" s="133">
        <f>SUM($E$988:E1095)</f>
        <v>2598020.1055070073</v>
      </c>
      <c r="I1095" s="133">
        <f>$F$9-SUM($E$988:E1095)</f>
        <v>4639479.8944929931</v>
      </c>
      <c r="J1095" s="133">
        <f t="shared" si="60"/>
        <v>108</v>
      </c>
      <c r="K1095" s="65">
        <f>Y!AC1243</f>
        <v>4839405</v>
      </c>
      <c r="L1095" s="115">
        <v>156</v>
      </c>
      <c r="M1095" s="65"/>
      <c r="N1095" s="48">
        <f>Y!Z1243</f>
        <v>2492.6559594999417</v>
      </c>
    </row>
    <row r="1096" spans="1:14" x14ac:dyDescent="0.2">
      <c r="A1096" s="69">
        <f t="shared" si="58"/>
        <v>109</v>
      </c>
      <c r="B1096" s="66">
        <f t="shared" si="59"/>
        <v>43162</v>
      </c>
      <c r="C1096" s="67">
        <f>Y!AB1244</f>
        <v>80659</v>
      </c>
      <c r="D1096" s="65">
        <f>Y!Y1244</f>
        <v>40955.787551095709</v>
      </c>
      <c r="E1096" s="65">
        <f>Y!Y1244+Y!Z1244</f>
        <v>43210.05148997072</v>
      </c>
      <c r="F1096" s="68">
        <f>Y!AA1244</f>
        <v>37448.948510029288</v>
      </c>
      <c r="G1096" s="133">
        <f>SUM($F1096:F$1143)</f>
        <v>1012489.1055070157</v>
      </c>
      <c r="H1096" s="133">
        <f>SUM($E$988:E1096)</f>
        <v>2641230.156996978</v>
      </c>
      <c r="I1096" s="133">
        <f>$F$9-SUM($E$988:E1096)</f>
        <v>4596269.8430030216</v>
      </c>
      <c r="J1096" s="133">
        <f t="shared" si="60"/>
        <v>109</v>
      </c>
      <c r="K1096" s="65">
        <f>Y!AC1244</f>
        <v>4795735</v>
      </c>
      <c r="L1096" s="115">
        <v>156</v>
      </c>
      <c r="M1096" s="65"/>
      <c r="N1096" s="48">
        <f>Y!Z1244</f>
        <v>2254.2639388750104</v>
      </c>
    </row>
    <row r="1097" spans="1:14" x14ac:dyDescent="0.2">
      <c r="A1097" s="69">
        <f t="shared" si="58"/>
        <v>110</v>
      </c>
      <c r="B1097" s="66">
        <f t="shared" si="59"/>
        <v>43193</v>
      </c>
      <c r="C1097" s="67">
        <f>Y!AB1245</f>
        <v>80659.000000000029</v>
      </c>
      <c r="D1097" s="65">
        <f>Y!Y1245</f>
        <v>41501.606690971646</v>
      </c>
      <c r="E1097" s="65">
        <f>Y!Y1245+Y!Z1245</f>
        <v>43786.04910756844</v>
      </c>
      <c r="F1097" s="68">
        <f>Y!AA1245</f>
        <v>36872.950892431589</v>
      </c>
      <c r="G1097" s="133">
        <f>SUM($F1097:F$1143)</f>
        <v>975040.15699698648</v>
      </c>
      <c r="H1097" s="133">
        <f>SUM($E$988:E1097)</f>
        <v>2685016.2061045463</v>
      </c>
      <c r="I1097" s="133">
        <f>$F$9-SUM($E$988:E1097)</f>
        <v>4552483.7938954532</v>
      </c>
      <c r="J1097" s="133">
        <f t="shared" si="60"/>
        <v>110</v>
      </c>
      <c r="K1097" s="65">
        <f>Y!AC1245</f>
        <v>4751659</v>
      </c>
      <c r="L1097" s="115">
        <v>156</v>
      </c>
      <c r="M1097" s="65"/>
      <c r="N1097" s="48">
        <f>Y!Z1245</f>
        <v>2284.4424165967939</v>
      </c>
    </row>
    <row r="1098" spans="1:14" x14ac:dyDescent="0.2">
      <c r="A1098" s="69">
        <f t="shared" si="58"/>
        <v>111</v>
      </c>
      <c r="B1098" s="66">
        <f t="shared" si="59"/>
        <v>43223</v>
      </c>
      <c r="C1098" s="67">
        <f>Y!AB1246</f>
        <v>80658.999999999942</v>
      </c>
      <c r="D1098" s="65">
        <f>Y!Y1246</f>
        <v>42054.699980638456</v>
      </c>
      <c r="E1098" s="65">
        <f>Y!Y1246+Y!Z1246</f>
        <v>44369.72488289146</v>
      </c>
      <c r="F1098" s="68">
        <f>Y!AA1246</f>
        <v>36289.275117108475</v>
      </c>
      <c r="G1098" s="133">
        <f>SUM($F1098:F$1143)</f>
        <v>938167.20610455493</v>
      </c>
      <c r="H1098" s="133">
        <f>SUM($E$988:E1098)</f>
        <v>2729385.9309874377</v>
      </c>
      <c r="I1098" s="133">
        <f>$F$9-SUM($E$988:E1098)</f>
        <v>4508114.0690125618</v>
      </c>
      <c r="J1098" s="133">
        <f t="shared" si="60"/>
        <v>111</v>
      </c>
      <c r="K1098" s="65">
        <f>Y!AC1246</f>
        <v>4707172</v>
      </c>
      <c r="L1098" s="115">
        <v>156</v>
      </c>
      <c r="M1098" s="65"/>
      <c r="N1098" s="48">
        <f>Y!Z1246</f>
        <v>2315.0249022530043</v>
      </c>
    </row>
    <row r="1099" spans="1:14" x14ac:dyDescent="0.2">
      <c r="A1099" s="69">
        <f t="shared" si="58"/>
        <v>112</v>
      </c>
      <c r="B1099" s="66">
        <f t="shared" si="59"/>
        <v>43254</v>
      </c>
      <c r="C1099" s="67">
        <f>Y!AB1247</f>
        <v>80659</v>
      </c>
      <c r="D1099" s="65">
        <f>Y!Y1247</f>
        <v>42615.16436293209</v>
      </c>
      <c r="E1099" s="65">
        <f>Y!Y1247+Y!Z1247</f>
        <v>44961.1811673458</v>
      </c>
      <c r="F1099" s="68">
        <f>Y!AA1247</f>
        <v>35697.8188326542</v>
      </c>
      <c r="G1099" s="133">
        <f>SUM($F1099:F$1143)</f>
        <v>901877.93098744645</v>
      </c>
      <c r="H1099" s="133">
        <f>SUM($E$988:E1099)</f>
        <v>2774347.1121547837</v>
      </c>
      <c r="I1099" s="133">
        <f>$F$9-SUM($E$988:E1099)</f>
        <v>4463152.8878452163</v>
      </c>
      <c r="J1099" s="133">
        <f t="shared" si="60"/>
        <v>112</v>
      </c>
      <c r="K1099" s="65">
        <f>Y!AC1247</f>
        <v>4662270</v>
      </c>
      <c r="L1099" s="115">
        <v>156</v>
      </c>
      <c r="M1099" s="65"/>
      <c r="N1099" s="48">
        <f>Y!Z1247</f>
        <v>2346.0168044137099</v>
      </c>
    </row>
    <row r="1100" spans="1:14" x14ac:dyDescent="0.2">
      <c r="A1100" s="69">
        <f t="shared" si="58"/>
        <v>113</v>
      </c>
      <c r="B1100" s="66">
        <f t="shared" si="59"/>
        <v>43284</v>
      </c>
      <c r="C1100" s="67">
        <f>Y!AB1248</f>
        <v>80659.000000000116</v>
      </c>
      <c r="D1100" s="65">
        <f>Y!Y1248</f>
        <v>43183.098072648514</v>
      </c>
      <c r="E1100" s="65">
        <f>Y!Y1248+Y!Z1248</f>
        <v>45560.521676703545</v>
      </c>
      <c r="F1100" s="68">
        <f>Y!AA1248</f>
        <v>35098.478323296578</v>
      </c>
      <c r="G1100" s="133">
        <f>SUM($F1100:F$1143)</f>
        <v>866180.11215479218</v>
      </c>
      <c r="H1100" s="133">
        <f>SUM($E$988:E1100)</f>
        <v>2819907.633831487</v>
      </c>
      <c r="I1100" s="133">
        <f>$F$9-SUM($E$988:E1100)</f>
        <v>4417592.366168513</v>
      </c>
      <c r="J1100" s="133">
        <f t="shared" si="60"/>
        <v>113</v>
      </c>
      <c r="K1100" s="65">
        <f>Y!AC1248</f>
        <v>4616950</v>
      </c>
      <c r="L1100" s="115">
        <v>156</v>
      </c>
      <c r="M1100" s="65"/>
      <c r="N1100" s="48">
        <f>Y!Z1248</f>
        <v>2377.4236040550313</v>
      </c>
    </row>
    <row r="1101" spans="1:14" x14ac:dyDescent="0.2">
      <c r="A1101" s="69">
        <f t="shared" si="58"/>
        <v>114</v>
      </c>
      <c r="B1101" s="66">
        <f t="shared" si="59"/>
        <v>43315</v>
      </c>
      <c r="C1101" s="67">
        <f>Y!AB1249</f>
        <v>80659.000000000146</v>
      </c>
      <c r="D1101" s="65">
        <f>Y!Y1249</f>
        <v>43758.600653761998</v>
      </c>
      <c r="E1101" s="65">
        <f>Y!Y1249+Y!Z1249</f>
        <v>46167.851509290529</v>
      </c>
      <c r="F1101" s="68">
        <f>Y!AA1249</f>
        <v>34491.148490709624</v>
      </c>
      <c r="G1101" s="133">
        <f>SUM($F1101:F$1143)</f>
        <v>831081.63383149554</v>
      </c>
      <c r="H1101" s="133">
        <f>SUM($E$988:E1101)</f>
        <v>2866075.4853407778</v>
      </c>
      <c r="I1101" s="133">
        <f>$F$9-SUM($E$988:E1101)</f>
        <v>4371424.5146592222</v>
      </c>
      <c r="J1101" s="133">
        <f t="shared" si="60"/>
        <v>114</v>
      </c>
      <c r="K1101" s="65">
        <f>Y!AC1249</f>
        <v>4571207</v>
      </c>
      <c r="L1101" s="115">
        <v>156</v>
      </c>
      <c r="M1101" s="65"/>
      <c r="N1101" s="48">
        <f>Y!Z1249</f>
        <v>2409.2508555285312</v>
      </c>
    </row>
    <row r="1102" spans="1:14" x14ac:dyDescent="0.2">
      <c r="A1102" s="69">
        <f t="shared" si="58"/>
        <v>115</v>
      </c>
      <c r="B1102" s="66">
        <f t="shared" si="59"/>
        <v>43346</v>
      </c>
      <c r="C1102" s="67">
        <f>Y!AB1250</f>
        <v>80659.000000000204</v>
      </c>
      <c r="D1102" s="65">
        <f>Y!Y1250</f>
        <v>44341.772976872977</v>
      </c>
      <c r="E1102" s="65">
        <f>Y!Y1250+Y!Z1250</f>
        <v>46783.27716441641</v>
      </c>
      <c r="F1102" s="68">
        <f>Y!AA1250</f>
        <v>33875.722835583801</v>
      </c>
      <c r="G1102" s="133">
        <f>SUM($F1102:F$1143)</f>
        <v>796590.48534078605</v>
      </c>
      <c r="H1102" s="133">
        <f>SUM($E$988:E1102)</f>
        <v>2912858.7625051942</v>
      </c>
      <c r="I1102" s="133">
        <f>$F$9-SUM($E$988:E1102)</f>
        <v>4324641.2374948058</v>
      </c>
      <c r="J1102" s="133">
        <f t="shared" si="60"/>
        <v>115</v>
      </c>
      <c r="K1102" s="65">
        <f>Y!AC1250</f>
        <v>4525039</v>
      </c>
      <c r="L1102" s="115">
        <v>156</v>
      </c>
      <c r="M1102" s="65"/>
      <c r="N1102" s="48">
        <f>Y!Z1250</f>
        <v>2441.5041875434326</v>
      </c>
    </row>
    <row r="1103" spans="1:14" x14ac:dyDescent="0.2">
      <c r="A1103" s="69">
        <f t="shared" si="58"/>
        <v>116</v>
      </c>
      <c r="B1103" s="66">
        <f t="shared" si="59"/>
        <v>43376</v>
      </c>
      <c r="C1103" s="67">
        <f>Y!AB1251</f>
        <v>80659.000000000058</v>
      </c>
      <c r="D1103" s="65">
        <f>Y!Y1251</f>
        <v>44932.71725688735</v>
      </c>
      <c r="E1103" s="65">
        <f>Y!Y1251+Y!Z1251</f>
        <v>47406.906561049465</v>
      </c>
      <c r="F1103" s="68">
        <f>Y!AA1251</f>
        <v>33252.0934389506</v>
      </c>
      <c r="G1103" s="133">
        <f>SUM($F1103:F$1143)</f>
        <v>762714.76250520209</v>
      </c>
      <c r="H1103" s="133">
        <f>SUM($E$988:E1103)</f>
        <v>2960265.6690662438</v>
      </c>
      <c r="I1103" s="133">
        <f>$F$9-SUM($E$988:E1103)</f>
        <v>4277234.3309337562</v>
      </c>
      <c r="J1103" s="133">
        <f t="shared" si="60"/>
        <v>116</v>
      </c>
      <c r="K1103" s="65">
        <f>Y!AC1251</f>
        <v>4478439</v>
      </c>
      <c r="L1103" s="115">
        <v>156</v>
      </c>
      <c r="M1103" s="65"/>
      <c r="N1103" s="48">
        <f>Y!Z1251</f>
        <v>2474.1893041621151</v>
      </c>
    </row>
    <row r="1104" spans="1:14" x14ac:dyDescent="0.2">
      <c r="A1104" s="69">
        <f t="shared" si="58"/>
        <v>117</v>
      </c>
      <c r="B1104" s="66">
        <f t="shared" si="59"/>
        <v>43407</v>
      </c>
      <c r="C1104" s="67">
        <f>Y!AB1252</f>
        <v>80658.999999999825</v>
      </c>
      <c r="D1104" s="65">
        <f>Y!Y1252</f>
        <v>45531.537070932798</v>
      </c>
      <c r="E1104" s="65">
        <f>Y!Y1252+Y!Z1252</f>
        <v>48038.849056741674</v>
      </c>
      <c r="F1104" s="68">
        <f>Y!AA1252</f>
        <v>32620.150943258155</v>
      </c>
      <c r="G1104" s="133">
        <f>SUM($F1104:F$1143)</f>
        <v>729462.66906625149</v>
      </c>
      <c r="H1104" s="133">
        <f>SUM($E$988:E1104)</f>
        <v>3008304.5181229855</v>
      </c>
      <c r="I1104" s="133">
        <f>$F$9-SUM($E$988:E1104)</f>
        <v>4229195.481877014</v>
      </c>
      <c r="J1104" s="133">
        <f t="shared" si="60"/>
        <v>117</v>
      </c>
      <c r="K1104" s="65">
        <f>Y!AC1252</f>
        <v>4431406</v>
      </c>
      <c r="L1104" s="115">
        <v>156</v>
      </c>
      <c r="M1104" s="65"/>
      <c r="N1104" s="48">
        <f>Y!Z1252</f>
        <v>2507.3119858088758</v>
      </c>
    </row>
    <row r="1105" spans="1:14" x14ac:dyDescent="0.2">
      <c r="A1105" s="69">
        <f t="shared" si="58"/>
        <v>118</v>
      </c>
      <c r="B1105" s="66">
        <f t="shared" si="59"/>
        <v>43437</v>
      </c>
      <c r="C1105" s="67">
        <f>Y!AB1253</f>
        <v>80658.99999999984</v>
      </c>
      <c r="D1105" s="65">
        <f>Y!Y1253</f>
        <v>46138.337376513053</v>
      </c>
      <c r="E1105" s="65">
        <f>Y!Y1253+Y!Z1253</f>
        <v>48679.215466805261</v>
      </c>
      <c r="F1105" s="68">
        <f>Y!AA1253</f>
        <v>31979.784533194575</v>
      </c>
      <c r="G1105" s="133">
        <f>SUM($F1105:F$1143)</f>
        <v>696842.51812299353</v>
      </c>
      <c r="H1105" s="133">
        <f>SUM($E$988:E1105)</f>
        <v>3056983.7335897908</v>
      </c>
      <c r="I1105" s="133">
        <f>$F$9-SUM($E$988:E1105)</f>
        <v>4180516.2664102092</v>
      </c>
      <c r="J1105" s="133">
        <f t="shared" si="60"/>
        <v>118</v>
      </c>
      <c r="K1105" s="65">
        <f>Y!AC1253</f>
        <v>4383933</v>
      </c>
      <c r="L1105" s="115">
        <v>156</v>
      </c>
      <c r="M1105" s="65"/>
      <c r="N1105" s="48">
        <f>Y!Z1253</f>
        <v>2540.8780902922081</v>
      </c>
    </row>
    <row r="1106" spans="1:14" x14ac:dyDescent="0.2">
      <c r="A1106" s="69">
        <f t="shared" si="58"/>
        <v>119</v>
      </c>
      <c r="B1106" s="66">
        <f t="shared" si="59"/>
        <v>43468</v>
      </c>
      <c r="C1106" s="67">
        <f>Y!AB1254</f>
        <v>80658.999999999825</v>
      </c>
      <c r="D1106" s="65">
        <f>Y!Y1254</f>
        <v>46753.224529903382</v>
      </c>
      <c r="E1106" s="65">
        <f>Y!Y1254+Y!Z1254</f>
        <v>49328.118083744157</v>
      </c>
      <c r="F1106" s="68">
        <f>Y!AA1254</f>
        <v>31330.881916255668</v>
      </c>
      <c r="G1106" s="133">
        <f>SUM($F1106:F$1143)</f>
        <v>664862.73358979891</v>
      </c>
      <c r="H1106" s="133">
        <f>SUM($E$988:E1106)</f>
        <v>3106311.8516735351</v>
      </c>
      <c r="I1106" s="133">
        <f>$F$9-SUM($E$988:E1106)</f>
        <v>4131188.1483264649</v>
      </c>
      <c r="J1106" s="133">
        <f t="shared" si="60"/>
        <v>119</v>
      </c>
      <c r="K1106" s="65">
        <f>Y!AC1254</f>
        <v>4336019</v>
      </c>
      <c r="L1106" s="115">
        <v>156</v>
      </c>
      <c r="M1106" s="65"/>
      <c r="N1106" s="48">
        <f>Y!Z1254</f>
        <v>2574.893553840775</v>
      </c>
    </row>
    <row r="1107" spans="1:14" x14ac:dyDescent="0.2">
      <c r="A1107" s="69">
        <f t="shared" si="58"/>
        <v>120</v>
      </c>
      <c r="B1107" s="66">
        <f t="shared" si="59"/>
        <v>43499</v>
      </c>
      <c r="C1107" s="67">
        <f>Y!AB1255</f>
        <v>80659.000000000204</v>
      </c>
      <c r="D1107" s="65">
        <f>Y!Y1255</f>
        <v>47376.306304793339</v>
      </c>
      <c r="E1107" s="65">
        <f>Y!Y1255+Y!Z1255</f>
        <v>49985.670696946559</v>
      </c>
      <c r="F1107" s="68">
        <f>Y!AA1255</f>
        <v>30673.329303053641</v>
      </c>
      <c r="G1107" s="133">
        <f>SUM($F1107:F$1143)</f>
        <v>633531.8516735431</v>
      </c>
      <c r="H1107" s="133">
        <f>SUM($E$988:E1107)</f>
        <v>3156297.5223704819</v>
      </c>
      <c r="I1107" s="133">
        <f>$F$9-SUM($E$988:E1107)</f>
        <v>4081202.4776295181</v>
      </c>
      <c r="J1107" s="133">
        <f t="shared" si="60"/>
        <v>120</v>
      </c>
      <c r="K1107" s="65">
        <f>Y!AC1255</f>
        <v>4305927</v>
      </c>
      <c r="L1107" s="115">
        <v>156</v>
      </c>
      <c r="M1107" s="65"/>
      <c r="N1107" s="48">
        <f>Y!Z1255</f>
        <v>2609.3643921532203</v>
      </c>
    </row>
    <row r="1108" spans="1:14" x14ac:dyDescent="0.2">
      <c r="A1108" s="69">
        <f t="shared" si="58"/>
        <v>121</v>
      </c>
      <c r="B1108" s="66">
        <f t="shared" si="59"/>
        <v>43527</v>
      </c>
      <c r="C1108" s="67">
        <f>Y!AB1256</f>
        <v>80658.999999999825</v>
      </c>
      <c r="D1108" s="65">
        <f>Y!Y1256</f>
        <v>48007.69191117445</v>
      </c>
      <c r="E1108" s="65">
        <f>Y!Y1256+Y!Z1256</f>
        <v>50407.402884023002</v>
      </c>
      <c r="F1108" s="68">
        <f>Y!AA1256</f>
        <v>30251.597115976823</v>
      </c>
      <c r="G1108" s="133">
        <f>SUM($F1108:F$1143)</f>
        <v>602858.52237048943</v>
      </c>
      <c r="H1108" s="133">
        <f>SUM($E$988:E1108)</f>
        <v>3206704.9252545047</v>
      </c>
      <c r="I1108" s="133">
        <f>$F$9-SUM($E$988:E1108)</f>
        <v>4030795.0747454953</v>
      </c>
      <c r="J1108" s="133">
        <f t="shared" si="60"/>
        <v>121</v>
      </c>
      <c r="K1108" s="65">
        <f>Y!AC1256</f>
        <v>4257359</v>
      </c>
      <c r="L1108" s="115">
        <v>156</v>
      </c>
      <c r="M1108" s="65"/>
      <c r="N1108" s="48">
        <f>Y!Z1256</f>
        <v>2399.710972848552</v>
      </c>
    </row>
    <row r="1109" spans="1:14" x14ac:dyDescent="0.2">
      <c r="A1109" s="69">
        <f t="shared" si="58"/>
        <v>122</v>
      </c>
      <c r="B1109" s="66">
        <f t="shared" si="59"/>
        <v>43558</v>
      </c>
      <c r="C1109" s="67">
        <f>Y!AB1257</f>
        <v>80659</v>
      </c>
      <c r="D1109" s="65">
        <f>Y!Y1257</f>
        <v>48647.492014485877</v>
      </c>
      <c r="E1109" s="65">
        <f>Y!Y1257+Y!Z1257</f>
        <v>51079.328606204494</v>
      </c>
      <c r="F1109" s="68">
        <f>Y!AA1257</f>
        <v>29579.671393795503</v>
      </c>
      <c r="G1109" s="133">
        <f>SUM($F1109:F$1143)</f>
        <v>572606.92525451269</v>
      </c>
      <c r="H1109" s="133">
        <f>SUM($E$988:E1109)</f>
        <v>3257784.2538607093</v>
      </c>
      <c r="I1109" s="133">
        <f>$F$9-SUM($E$988:E1109)</f>
        <v>3979715.7461392907</v>
      </c>
      <c r="J1109" s="133">
        <f t="shared" si="60"/>
        <v>122</v>
      </c>
      <c r="K1109" s="65">
        <f>Y!AC1257</f>
        <v>4208339</v>
      </c>
      <c r="L1109" s="115">
        <v>156</v>
      </c>
      <c r="M1109" s="65"/>
      <c r="N1109" s="48">
        <f>Y!Z1257</f>
        <v>2431.8365917186165</v>
      </c>
    </row>
    <row r="1110" spans="1:14" x14ac:dyDescent="0.2">
      <c r="A1110" s="69">
        <f t="shared" si="58"/>
        <v>123</v>
      </c>
      <c r="B1110" s="66">
        <f t="shared" si="59"/>
        <v>43588</v>
      </c>
      <c r="C1110" s="67">
        <f>Y!AB1258</f>
        <v>80659.000000000146</v>
      </c>
      <c r="D1110" s="65">
        <f>Y!Y1258</f>
        <v>49295.818755006883</v>
      </c>
      <c r="E1110" s="65">
        <f>Y!Y1258+Y!Z1258</f>
        <v>51760.211040466857</v>
      </c>
      <c r="F1110" s="68">
        <f>Y!AA1258</f>
        <v>28898.788959533285</v>
      </c>
      <c r="G1110" s="133">
        <f>SUM($F1110:F$1143)</f>
        <v>543027.25386071729</v>
      </c>
      <c r="H1110" s="133">
        <f>SUM($E$988:E1110)</f>
        <v>3309544.4649011763</v>
      </c>
      <c r="I1110" s="133">
        <f>$F$9-SUM($E$988:E1110)</f>
        <v>3927955.5350988237</v>
      </c>
      <c r="J1110" s="133">
        <f t="shared" si="60"/>
        <v>123</v>
      </c>
      <c r="K1110" s="65">
        <f>Y!AC1258</f>
        <v>4158862</v>
      </c>
      <c r="L1110" s="115">
        <v>156</v>
      </c>
      <c r="M1110" s="65"/>
      <c r="N1110" s="48">
        <f>Y!Z1258</f>
        <v>2464.3922854599732</v>
      </c>
    </row>
    <row r="1111" spans="1:14" x14ac:dyDescent="0.2">
      <c r="A1111" s="69">
        <f t="shared" si="58"/>
        <v>124</v>
      </c>
      <c r="B1111" s="66">
        <f t="shared" si="59"/>
        <v>43619</v>
      </c>
      <c r="C1111" s="67">
        <f>Y!AB1259</f>
        <v>80658.999999999985</v>
      </c>
      <c r="D1111" s="65">
        <f>Y!Y1259</f>
        <v>49952.785767514259</v>
      </c>
      <c r="E1111" s="65">
        <f>Y!Y1259+Y!Z1259</f>
        <v>52450.169579122499</v>
      </c>
      <c r="F1111" s="68">
        <f>Y!AA1259</f>
        <v>28208.830420877483</v>
      </c>
      <c r="G1111" s="133">
        <f>SUM($F1111:F$1143)</f>
        <v>514128.46490118396</v>
      </c>
      <c r="H1111" s="133">
        <f>SUM($E$988:E1111)</f>
        <v>3361994.634480299</v>
      </c>
      <c r="I1111" s="133">
        <f>$F$9-SUM($E$988:E1111)</f>
        <v>3875505.365519701</v>
      </c>
      <c r="J1111" s="133">
        <f t="shared" si="60"/>
        <v>124</v>
      </c>
      <c r="K1111" s="65">
        <f>Y!AC1259</f>
        <v>4108926</v>
      </c>
      <c r="L1111" s="115">
        <v>156</v>
      </c>
      <c r="M1111" s="65"/>
      <c r="N1111" s="48">
        <f>Y!Z1259</f>
        <v>2497.3838116082406</v>
      </c>
    </row>
    <row r="1112" spans="1:14" x14ac:dyDescent="0.2">
      <c r="A1112" s="69">
        <f t="shared" si="58"/>
        <v>125</v>
      </c>
      <c r="B1112" s="66">
        <f t="shared" si="59"/>
        <v>43649</v>
      </c>
      <c r="C1112" s="67">
        <f>Y!AB1260</f>
        <v>80659.000000000073</v>
      </c>
      <c r="D1112" s="65">
        <f>Y!Y1260</f>
        <v>50618.508201200049</v>
      </c>
      <c r="E1112" s="65">
        <f>Y!Y1260+Y!Z1260</f>
        <v>53149.325205976864</v>
      </c>
      <c r="F1112" s="68">
        <f>Y!AA1260</f>
        <v>27509.674794023205</v>
      </c>
      <c r="G1112" s="133">
        <f>SUM($F1112:F$1143)</f>
        <v>485919.63448030647</v>
      </c>
      <c r="H1112" s="133">
        <f>SUM($E$988:E1112)</f>
        <v>3415143.959686276</v>
      </c>
      <c r="I1112" s="133">
        <f>$F$9-SUM($E$988:E1112)</f>
        <v>3822356.040313724</v>
      </c>
      <c r="J1112" s="133">
        <f t="shared" si="60"/>
        <v>125</v>
      </c>
      <c r="K1112" s="65">
        <f>Y!AC1260</f>
        <v>4058524</v>
      </c>
      <c r="L1112" s="115">
        <v>156</v>
      </c>
      <c r="M1112" s="65"/>
      <c r="N1112" s="48">
        <f>Y!Z1260</f>
        <v>2530.8170047768144</v>
      </c>
    </row>
    <row r="1113" spans="1:14" x14ac:dyDescent="0.2">
      <c r="A1113" s="69">
        <f t="shared" si="58"/>
        <v>126</v>
      </c>
      <c r="B1113" s="66">
        <f t="shared" si="59"/>
        <v>43680</v>
      </c>
      <c r="C1113" s="67">
        <f>Y!AB1261</f>
        <v>80658.999999999913</v>
      </c>
      <c r="D1113" s="65">
        <f>Y!Y1261</f>
        <v>51293.102739852387</v>
      </c>
      <c r="E1113" s="65">
        <f>Y!Y1261+Y!Z1261</f>
        <v>53857.800517541124</v>
      </c>
      <c r="F1113" s="68">
        <f>Y!AA1261</f>
        <v>26801.199482458789</v>
      </c>
      <c r="G1113" s="133">
        <f>SUM($F1113:F$1143)</f>
        <v>458409.95968628325</v>
      </c>
      <c r="H1113" s="133">
        <f>SUM($E$988:E1113)</f>
        <v>3469001.7602038169</v>
      </c>
      <c r="I1113" s="133">
        <f>$F$9-SUM($E$988:E1113)</f>
        <v>3768498.2397961831</v>
      </c>
      <c r="J1113" s="133">
        <f t="shared" si="60"/>
        <v>126</v>
      </c>
      <c r="K1113" s="65">
        <f>Y!AC1261</f>
        <v>4007653</v>
      </c>
      <c r="L1113" s="115">
        <v>156</v>
      </c>
      <c r="M1113" s="65"/>
      <c r="N1113" s="48">
        <f>Y!Z1261</f>
        <v>2564.6977776887361</v>
      </c>
    </row>
    <row r="1114" spans="1:14" x14ac:dyDescent="0.2">
      <c r="A1114" s="69">
        <f t="shared" si="58"/>
        <v>127</v>
      </c>
      <c r="B1114" s="66">
        <f t="shared" si="59"/>
        <v>43711</v>
      </c>
      <c r="C1114" s="67">
        <f>Y!AB1262</f>
        <v>80658.999999999898</v>
      </c>
      <c r="D1114" s="65">
        <f>Y!Y1262</f>
        <v>51976.687622308964</v>
      </c>
      <c r="E1114" s="65">
        <f>Y!Y1262+Y!Z1262</f>
        <v>54575.719744531336</v>
      </c>
      <c r="F1114" s="68">
        <f>Y!AA1262</f>
        <v>26083.280255468562</v>
      </c>
      <c r="G1114" s="133">
        <f>SUM($F1114:F$1143)</f>
        <v>431608.76020382449</v>
      </c>
      <c r="H1114" s="133">
        <f>SUM($E$988:E1114)</f>
        <v>3523577.4799483484</v>
      </c>
      <c r="I1114" s="133">
        <f>$F$9-SUM($E$988:E1114)</f>
        <v>3713922.5200516516</v>
      </c>
      <c r="J1114" s="133">
        <f t="shared" si="60"/>
        <v>127</v>
      </c>
      <c r="K1114" s="65">
        <f>Y!AC1262</f>
        <v>3956308</v>
      </c>
      <c r="L1114" s="115">
        <v>156</v>
      </c>
      <c r="M1114" s="65"/>
      <c r="N1114" s="48">
        <f>Y!Z1262</f>
        <v>2599.032122222372</v>
      </c>
    </row>
    <row r="1115" spans="1:14" x14ac:dyDescent="0.2">
      <c r="A1115" s="69">
        <f t="shared" si="58"/>
        <v>128</v>
      </c>
      <c r="B1115" s="66">
        <f t="shared" si="59"/>
        <v>43741</v>
      </c>
      <c r="C1115" s="67">
        <f>Y!AB1263</f>
        <v>80658.999999999898</v>
      </c>
      <c r="D1115" s="65">
        <f>Y!Y1263</f>
        <v>52669.382663179887</v>
      </c>
      <c r="E1115" s="65">
        <f>Y!Y1263+Y!Z1263</f>
        <v>55303.208773650964</v>
      </c>
      <c r="F1115" s="68">
        <f>Y!AA1263</f>
        <v>25355.791226348934</v>
      </c>
      <c r="G1115" s="133">
        <f>SUM($F1115:F$1143)</f>
        <v>405525.47994835593</v>
      </c>
      <c r="H1115" s="133">
        <f>SUM($E$988:E1115)</f>
        <v>3578880.6887219995</v>
      </c>
      <c r="I1115" s="133">
        <f>$F$9-SUM($E$988:E1115)</f>
        <v>3658619.3112780005</v>
      </c>
      <c r="J1115" s="133">
        <f t="shared" si="60"/>
        <v>128</v>
      </c>
      <c r="K1115" s="65">
        <f>Y!AC1263</f>
        <v>3904485</v>
      </c>
      <c r="L1115" s="115">
        <v>156</v>
      </c>
      <c r="M1115" s="65"/>
      <c r="N1115" s="48">
        <f>Y!Z1263</f>
        <v>2633.8261104710764</v>
      </c>
    </row>
    <row r="1116" spans="1:14" x14ac:dyDescent="0.2">
      <c r="A1116" s="69">
        <f t="shared" si="58"/>
        <v>129</v>
      </c>
      <c r="B1116" s="66">
        <f t="shared" si="59"/>
        <v>43772</v>
      </c>
      <c r="C1116" s="67">
        <f>Y!AB1264</f>
        <v>80658.999999999985</v>
      </c>
      <c r="D1116" s="65">
        <f>Y!Y1264</f>
        <v>53371.309273848776</v>
      </c>
      <c r="E1116" s="65">
        <f>Y!Y1264+Y!Z1264</f>
        <v>56040.395169665826</v>
      </c>
      <c r="F1116" s="68">
        <f>Y!AA1264</f>
        <v>24618.604830334159</v>
      </c>
      <c r="G1116" s="133">
        <f>SUM($F1116:F$1143)</f>
        <v>380169.68872200698</v>
      </c>
      <c r="H1116" s="133">
        <f>SUM($E$988:E1116)</f>
        <v>3634921.0838916656</v>
      </c>
      <c r="I1116" s="133">
        <f>$F$9-SUM($E$988:E1116)</f>
        <v>3602578.9161083344</v>
      </c>
      <c r="J1116" s="133">
        <f t="shared" si="60"/>
        <v>129</v>
      </c>
      <c r="K1116" s="65">
        <f>Y!AC1264</f>
        <v>3852180</v>
      </c>
      <c r="L1116" s="115">
        <v>156</v>
      </c>
      <c r="M1116" s="65"/>
      <c r="N1116" s="48">
        <f>Y!Z1264</f>
        <v>2669.0858958170502</v>
      </c>
    </row>
    <row r="1117" spans="1:14" x14ac:dyDescent="0.2">
      <c r="A1117" s="69">
        <f t="shared" si="58"/>
        <v>130</v>
      </c>
      <c r="B1117" s="66">
        <f t="shared" si="59"/>
        <v>43802</v>
      </c>
      <c r="C1117" s="67">
        <f>Y!AB1265</f>
        <v>80659.000000000029</v>
      </c>
      <c r="D1117" s="65">
        <f>Y!Y1265</f>
        <v>54082.590483752545</v>
      </c>
      <c r="E1117" s="65">
        <f>Y!Y1265+Y!Z1265</f>
        <v>56787.408197772136</v>
      </c>
      <c r="F1117" s="68">
        <f>Y!AA1265</f>
        <v>23871.591802227886</v>
      </c>
      <c r="G1117" s="133">
        <f>SUM($F1117:F$1143)</f>
        <v>355551.08389167278</v>
      </c>
      <c r="H1117" s="133">
        <f>SUM($E$988:E1117)</f>
        <v>3691708.4920894378</v>
      </c>
      <c r="I1117" s="133">
        <f>$F$9-SUM($E$988:E1117)</f>
        <v>3545791.5079105622</v>
      </c>
      <c r="J1117" s="133">
        <f t="shared" si="60"/>
        <v>130</v>
      </c>
      <c r="K1117" s="65">
        <f>Y!AC1265</f>
        <v>3799387</v>
      </c>
      <c r="L1117" s="115">
        <v>156</v>
      </c>
      <c r="M1117" s="65"/>
      <c r="N1117" s="48">
        <f>Y!Z1265</f>
        <v>2704.8177140195912</v>
      </c>
    </row>
    <row r="1118" spans="1:14" x14ac:dyDescent="0.2">
      <c r="A1118" s="69">
        <f t="shared" si="58"/>
        <v>131</v>
      </c>
      <c r="B1118" s="66">
        <f t="shared" si="59"/>
        <v>43833</v>
      </c>
      <c r="C1118" s="67">
        <f>Y!AB1266</f>
        <v>80659.000000000087</v>
      </c>
      <c r="D1118" s="65">
        <f>Y!Y1266</f>
        <v>54803.350961945718</v>
      </c>
      <c r="E1118" s="65">
        <f>Y!Y1266+Y!Z1266</f>
        <v>57544.378846263629</v>
      </c>
      <c r="F1118" s="68">
        <f>Y!AA1266</f>
        <v>23114.621153736465</v>
      </c>
      <c r="G1118" s="133">
        <f>SUM($F1118:F$1143)</f>
        <v>331679.49208944489</v>
      </c>
      <c r="H1118" s="133">
        <f>SUM($E$988:E1118)</f>
        <v>3749252.8709357013</v>
      </c>
      <c r="I1118" s="133">
        <f>$F$9-SUM($E$988:E1118)</f>
        <v>3488247.1290642987</v>
      </c>
      <c r="J1118" s="133">
        <f t="shared" si="60"/>
        <v>131</v>
      </c>
      <c r="K1118" s="65">
        <f>Y!AC1266</f>
        <v>3746103</v>
      </c>
      <c r="L1118" s="115">
        <v>156</v>
      </c>
      <c r="M1118" s="65"/>
      <c r="N1118" s="48">
        <f>Y!Z1266</f>
        <v>2741.0278843179112</v>
      </c>
    </row>
    <row r="1119" spans="1:14" x14ac:dyDescent="0.2">
      <c r="A1119" s="69">
        <f t="shared" si="58"/>
        <v>132</v>
      </c>
      <c r="B1119" s="66">
        <f t="shared" si="59"/>
        <v>43864</v>
      </c>
      <c r="C1119" s="67">
        <f>Y!AB1267</f>
        <v>80658.999999999942</v>
      </c>
      <c r="D1119" s="65">
        <f>Y!Y1267</f>
        <v>55533.717038951116</v>
      </c>
      <c r="E1119" s="65">
        <f>Y!Y1267+Y!Z1267</f>
        <v>58311.439849499788</v>
      </c>
      <c r="F1119" s="68">
        <f>Y!AA1267</f>
        <v>22347.560150500154</v>
      </c>
      <c r="G1119" s="133">
        <f>SUM($F1119:F$1143)</f>
        <v>308564.8709357084</v>
      </c>
      <c r="H1119" s="133">
        <f>SUM($E$988:E1119)</f>
        <v>3807564.3107852009</v>
      </c>
      <c r="I1119" s="133">
        <f>$F$9-SUM($E$988:E1119)</f>
        <v>3429935.6892147991</v>
      </c>
      <c r="J1119" s="133">
        <f t="shared" si="60"/>
        <v>132</v>
      </c>
      <c r="K1119" s="65">
        <f>Y!AC1267</f>
        <v>3708762</v>
      </c>
      <c r="L1119" s="115">
        <v>156</v>
      </c>
      <c r="M1119" s="65"/>
      <c r="N1119" s="48">
        <f>Y!Z1267</f>
        <v>2777.722810548672</v>
      </c>
    </row>
    <row r="1120" spans="1:14" x14ac:dyDescent="0.2">
      <c r="A1120" s="69">
        <f t="shared" si="58"/>
        <v>133</v>
      </c>
      <c r="B1120" s="66">
        <f t="shared" si="59"/>
        <v>43893</v>
      </c>
      <c r="C1120" s="67">
        <f>Y!AB1268</f>
        <v>80659.000000000116</v>
      </c>
      <c r="D1120" s="65">
        <f>Y!Y1268</f>
        <v>56273.816728903446</v>
      </c>
      <c r="E1120" s="65">
        <f>Y!Y1268+Y!Z1268</f>
        <v>58868.638717289992</v>
      </c>
      <c r="F1120" s="68">
        <f>Y!AA1268</f>
        <v>21790.361282710117</v>
      </c>
      <c r="G1120" s="133">
        <f>SUM($F1120:F$1143)</f>
        <v>286217.31078520825</v>
      </c>
      <c r="H1120" s="133">
        <f>SUM($E$988:E1120)</f>
        <v>3866432.9495024909</v>
      </c>
      <c r="I1120" s="133">
        <f>$F$9-SUM($E$988:E1120)</f>
        <v>3371067.0504975091</v>
      </c>
      <c r="J1120" s="133">
        <f t="shared" si="60"/>
        <v>133</v>
      </c>
      <c r="K1120" s="65">
        <f>Y!AC1268</f>
        <v>3654700</v>
      </c>
      <c r="L1120" s="115">
        <v>156</v>
      </c>
      <c r="M1120" s="65"/>
      <c r="N1120" s="48">
        <f>Y!Z1268</f>
        <v>2594.8219883865459</v>
      </c>
    </row>
    <row r="1121" spans="1:14" x14ac:dyDescent="0.2">
      <c r="A1121" s="69">
        <f t="shared" si="58"/>
        <v>134</v>
      </c>
      <c r="B1121" s="66">
        <f t="shared" si="59"/>
        <v>43924</v>
      </c>
      <c r="C1121" s="67">
        <f>Y!AB1269</f>
        <v>80659</v>
      </c>
      <c r="D1121" s="65">
        <f>Y!Y1269</f>
        <v>57023.779751984868</v>
      </c>
      <c r="E1121" s="65">
        <f>Y!Y1269+Y!Z1269</f>
        <v>59653.339366351269</v>
      </c>
      <c r="F1121" s="68">
        <f>Y!AA1269</f>
        <v>21005.660633648735</v>
      </c>
      <c r="G1121" s="133">
        <f>SUM($F1121:F$1143)</f>
        <v>264426.94950249814</v>
      </c>
      <c r="H1121" s="133">
        <f>SUM($E$988:E1121)</f>
        <v>3926086.2888688422</v>
      </c>
      <c r="I1121" s="133">
        <f>$F$9-SUM($E$988:E1121)</f>
        <v>3311413.7111311578</v>
      </c>
      <c r="J1121" s="133">
        <f t="shared" si="60"/>
        <v>134</v>
      </c>
      <c r="K1121" s="65">
        <f>Y!AC1269</f>
        <v>3600136</v>
      </c>
      <c r="L1121" s="115">
        <v>156</v>
      </c>
      <c r="M1121" s="65"/>
      <c r="N1121" s="48">
        <f>Y!Z1269</f>
        <v>2629.5596143664006</v>
      </c>
    </row>
    <row r="1122" spans="1:14" x14ac:dyDescent="0.2">
      <c r="A1122" s="69">
        <f t="shared" si="58"/>
        <v>135</v>
      </c>
      <c r="B1122" s="66">
        <f t="shared" si="59"/>
        <v>43954</v>
      </c>
      <c r="C1122" s="67">
        <f>Y!AB1270</f>
        <v>80658.999999999985</v>
      </c>
      <c r="D1122" s="65">
        <f>Y!Y1270</f>
        <v>57783.737557163695</v>
      </c>
      <c r="E1122" s="65">
        <f>Y!Y1270+Y!Z1270</f>
        <v>60448.499840069366</v>
      </c>
      <c r="F1122" s="68">
        <f>Y!AA1270</f>
        <v>20210.500159930616</v>
      </c>
      <c r="G1122" s="133">
        <f>SUM($F1122:F$1143)</f>
        <v>243421.2888688494</v>
      </c>
      <c r="H1122" s="133">
        <f>SUM($E$988:E1122)</f>
        <v>3986534.7887089117</v>
      </c>
      <c r="I1122" s="133">
        <f>$F$9-SUM($E$988:E1122)</f>
        <v>3250965.2112910883</v>
      </c>
      <c r="J1122" s="133">
        <f t="shared" si="60"/>
        <v>135</v>
      </c>
      <c r="K1122" s="65">
        <f>Y!AC1270</f>
        <v>3545064</v>
      </c>
      <c r="L1122" s="115">
        <v>156</v>
      </c>
      <c r="M1122" s="65"/>
      <c r="N1122" s="48">
        <f>Y!Z1270</f>
        <v>2664.7622829056709</v>
      </c>
    </row>
    <row r="1123" spans="1:14" x14ac:dyDescent="0.2">
      <c r="A1123" s="69">
        <f t="shared" si="58"/>
        <v>136</v>
      </c>
      <c r="B1123" s="66">
        <f t="shared" si="59"/>
        <v>43985</v>
      </c>
      <c r="C1123" s="67">
        <f>Y!AB1271</f>
        <v>80658.999999999942</v>
      </c>
      <c r="D1123" s="65">
        <f>Y!Y1271</f>
        <v>58553.823345232522</v>
      </c>
      <c r="E1123" s="65">
        <f>Y!Y1271+Y!Z1271</f>
        <v>61254.259564894972</v>
      </c>
      <c r="F1123" s="68">
        <f>Y!AA1271</f>
        <v>19404.740435104977</v>
      </c>
      <c r="G1123" s="133">
        <f>SUM($F1123:F$1143)</f>
        <v>223210.78870891876</v>
      </c>
      <c r="H1123" s="133">
        <f>SUM($E$988:E1123)</f>
        <v>4047789.0482738069</v>
      </c>
      <c r="I1123" s="133">
        <f>$F$9-SUM($E$988:E1123)</f>
        <v>3189710.9517261931</v>
      </c>
      <c r="J1123" s="133">
        <f t="shared" si="60"/>
        <v>136</v>
      </c>
      <c r="K1123" s="65">
        <f>Y!AC1271</f>
        <v>3489480</v>
      </c>
      <c r="L1123" s="115">
        <v>156</v>
      </c>
      <c r="M1123" s="65"/>
      <c r="N1123" s="48">
        <f>Y!Z1271</f>
        <v>2700.4362196624497</v>
      </c>
    </row>
    <row r="1124" spans="1:14" x14ac:dyDescent="0.2">
      <c r="A1124" s="69">
        <f t="shared" si="58"/>
        <v>137</v>
      </c>
      <c r="B1124" s="66">
        <f t="shared" si="59"/>
        <v>44015</v>
      </c>
      <c r="C1124" s="67">
        <f>Y!AB1272</f>
        <v>80659.000000000015</v>
      </c>
      <c r="D1124" s="65">
        <f>Y!Y1272</f>
        <v>59334.172092155553</v>
      </c>
      <c r="E1124" s="65">
        <f>Y!Y1272+Y!Z1272</f>
        <v>62070.759825795045</v>
      </c>
      <c r="F1124" s="68">
        <f>Y!AA1272</f>
        <v>18588.240174204966</v>
      </c>
      <c r="G1124" s="133">
        <f>SUM($F1124:F$1143)</f>
        <v>203806.04827381379</v>
      </c>
      <c r="H1124" s="133">
        <f>SUM($E$988:E1124)</f>
        <v>4109859.8080996019</v>
      </c>
      <c r="I1124" s="133">
        <f>$F$9-SUM($E$988:E1124)</f>
        <v>3127640.1919003981</v>
      </c>
      <c r="J1124" s="133">
        <f t="shared" si="60"/>
        <v>137</v>
      </c>
      <c r="K1124" s="65">
        <f>Y!AC1272</f>
        <v>3433378</v>
      </c>
      <c r="L1124" s="115">
        <v>156</v>
      </c>
      <c r="M1124" s="65"/>
      <c r="N1124" s="48">
        <f>Y!Z1272</f>
        <v>2736.5877336394915</v>
      </c>
    </row>
    <row r="1125" spans="1:14" x14ac:dyDescent="0.2">
      <c r="A1125" s="69">
        <f t="shared" si="58"/>
        <v>138</v>
      </c>
      <c r="B1125" s="66">
        <f t="shared" si="59"/>
        <v>44046</v>
      </c>
      <c r="C1125" s="67">
        <f>Y!AB1273</f>
        <v>80658.999999999971</v>
      </c>
      <c r="D1125" s="65">
        <f>Y!Y1273</f>
        <v>60124.920572725823</v>
      </c>
      <c r="E1125" s="65">
        <f>Y!Y1273+Y!Z1273</f>
        <v>62898.143791025803</v>
      </c>
      <c r="F1125" s="68">
        <f>Y!AA1273</f>
        <v>17760.856208974168</v>
      </c>
      <c r="G1125" s="133">
        <f>SUM($F1125:F$1143)</f>
        <v>185217.80809960881</v>
      </c>
      <c r="H1125" s="133">
        <f>SUM($E$988:E1125)</f>
        <v>4172757.9518906279</v>
      </c>
      <c r="I1125" s="133">
        <f>$F$9-SUM($E$988:E1125)</f>
        <v>3064742.0481093721</v>
      </c>
      <c r="J1125" s="133">
        <f t="shared" si="60"/>
        <v>138</v>
      </c>
      <c r="K1125" s="65">
        <f>Y!AC1273</f>
        <v>3376755</v>
      </c>
      <c r="L1125" s="115">
        <v>156</v>
      </c>
      <c r="M1125" s="65"/>
      <c r="N1125" s="48">
        <f>Y!Z1273</f>
        <v>2773.2232182999796</v>
      </c>
    </row>
    <row r="1126" spans="1:14" x14ac:dyDescent="0.2">
      <c r="A1126" s="69">
        <f t="shared" si="58"/>
        <v>139</v>
      </c>
      <c r="B1126" s="66">
        <f t="shared" si="59"/>
        <v>44077</v>
      </c>
      <c r="C1126" s="67">
        <f>Y!AB1274</f>
        <v>80659.000000000102</v>
      </c>
      <c r="D1126" s="65">
        <f>Y!Y1274</f>
        <v>60926.20738453907</v>
      </c>
      <c r="E1126" s="65">
        <f>Y!Y1274+Y!Z1274</f>
        <v>63736.556537237288</v>
      </c>
      <c r="F1126" s="68">
        <f>Y!AA1274</f>
        <v>16922.443462762818</v>
      </c>
      <c r="G1126" s="133">
        <f>SUM($F1126:F$1143)</f>
        <v>167456.95189063461</v>
      </c>
      <c r="H1126" s="133">
        <f>SUM($E$988:E1126)</f>
        <v>4236494.5084278649</v>
      </c>
      <c r="I1126" s="133">
        <f>$F$9-SUM($E$988:E1126)</f>
        <v>3001005.4915721351</v>
      </c>
      <c r="J1126" s="133">
        <f t="shared" si="60"/>
        <v>139</v>
      </c>
      <c r="K1126" s="65">
        <f>Y!AC1274</f>
        <v>3319604</v>
      </c>
      <c r="L1126" s="115">
        <v>156</v>
      </c>
      <c r="M1126" s="65"/>
      <c r="N1126" s="48">
        <f>Y!Z1274</f>
        <v>2810.3491526982179</v>
      </c>
    </row>
    <row r="1127" spans="1:14" x14ac:dyDescent="0.2">
      <c r="A1127" s="69">
        <f t="shared" si="58"/>
        <v>140</v>
      </c>
      <c r="B1127" s="66">
        <f t="shared" si="59"/>
        <v>44107</v>
      </c>
      <c r="C1127" s="67">
        <f>Y!AB1275</f>
        <v>80659.000000000116</v>
      </c>
      <c r="D1127" s="65">
        <f>Y!Y1275</f>
        <v>61738.172972285189</v>
      </c>
      <c r="E1127" s="65">
        <f>Y!Y1275+Y!Z1275</f>
        <v>64586.145074910673</v>
      </c>
      <c r="F1127" s="68">
        <f>Y!AA1275</f>
        <v>16072.854925089436</v>
      </c>
      <c r="G1127" s="133">
        <f>SUM($F1127:F$1143)</f>
        <v>150534.50842787183</v>
      </c>
      <c r="H1127" s="133">
        <f>SUM($E$988:E1127)</f>
        <v>4301080.6535027754</v>
      </c>
      <c r="I1127" s="133">
        <f>$F$9-SUM($E$988:E1127)</f>
        <v>2936419.3464972246</v>
      </c>
      <c r="J1127" s="133">
        <f t="shared" si="60"/>
        <v>140</v>
      </c>
      <c r="K1127" s="65">
        <f>Y!AC1275</f>
        <v>3261922</v>
      </c>
      <c r="L1127" s="115">
        <v>156</v>
      </c>
      <c r="M1127" s="65"/>
      <c r="N1127" s="48">
        <f>Y!Z1275</f>
        <v>2847.9721026254847</v>
      </c>
    </row>
    <row r="1128" spans="1:14" x14ac:dyDescent="0.2">
      <c r="A1128" s="69">
        <f t="shared" si="58"/>
        <v>141</v>
      </c>
      <c r="B1128" s="66">
        <f t="shared" si="59"/>
        <v>44138</v>
      </c>
      <c r="C1128" s="67">
        <f>Y!AB1276</f>
        <v>80658.999999999971</v>
      </c>
      <c r="D1128" s="65">
        <f>Y!Y1276</f>
        <v>62560.959652365418</v>
      </c>
      <c r="E1128" s="65">
        <f>Y!Y1276+Y!Z1276</f>
        <v>65447.058374136584</v>
      </c>
      <c r="F1128" s="68">
        <f>Y!AA1276</f>
        <v>15211.941625863383</v>
      </c>
      <c r="G1128" s="133">
        <f>SUM($F1128:F$1143)</f>
        <v>134461.6535027824</v>
      </c>
      <c r="H1128" s="133">
        <f>SUM($E$988:E1128)</f>
        <v>4366527.711876912</v>
      </c>
      <c r="I1128" s="133">
        <f>$F$9-SUM($E$988:E1128)</f>
        <v>2870972.288123088</v>
      </c>
      <c r="J1128" s="133">
        <f t="shared" si="60"/>
        <v>141</v>
      </c>
      <c r="K1128" s="65">
        <f>Y!AC1276</f>
        <v>3203703</v>
      </c>
      <c r="L1128" s="115">
        <v>156</v>
      </c>
      <c r="M1128" s="65"/>
      <c r="N1128" s="48">
        <f>Y!Z1276</f>
        <v>2886.0987217711699</v>
      </c>
    </row>
    <row r="1129" spans="1:14" x14ac:dyDescent="0.2">
      <c r="A1129" s="69">
        <f t="shared" si="58"/>
        <v>142</v>
      </c>
      <c r="B1129" s="66">
        <f t="shared" si="59"/>
        <v>44168</v>
      </c>
      <c r="C1129" s="67">
        <f>Y!AB1277</f>
        <v>80658.999999999942</v>
      </c>
      <c r="D1129" s="65">
        <f>Y!Y1277</f>
        <v>63394.711637836648</v>
      </c>
      <c r="E1129" s="65">
        <f>Y!Y1277+Y!Z1277</f>
        <v>66319.447390736168</v>
      </c>
      <c r="F1129" s="68">
        <f>Y!AA1277</f>
        <v>14339.552609263761</v>
      </c>
      <c r="G1129" s="133">
        <f>SUM($F1129:F$1143)</f>
        <v>119249.71187691901</v>
      </c>
      <c r="H1129" s="133">
        <f>SUM($E$988:E1129)</f>
        <v>4432847.1592676481</v>
      </c>
      <c r="I1129" s="133">
        <f>$F$9-SUM($E$988:E1129)</f>
        <v>2804652.8407323519</v>
      </c>
      <c r="J1129" s="133">
        <f t="shared" si="60"/>
        <v>142</v>
      </c>
      <c r="K1129" s="65">
        <f>Y!AC1277</f>
        <v>3144943</v>
      </c>
      <c r="L1129" s="115">
        <v>156</v>
      </c>
      <c r="M1129" s="65"/>
      <c r="N1129" s="48">
        <f>Y!Z1277</f>
        <v>2924.7357528995235</v>
      </c>
    </row>
    <row r="1130" spans="1:14" x14ac:dyDescent="0.2">
      <c r="A1130" s="69">
        <f t="shared" si="58"/>
        <v>143</v>
      </c>
      <c r="B1130" s="66">
        <f t="shared" si="59"/>
        <v>44199</v>
      </c>
      <c r="C1130" s="67">
        <f>Y!AB1278</f>
        <v>80659.000000000015</v>
      </c>
      <c r="D1130" s="65">
        <f>Y!Y1278</f>
        <v>64239.575063687749</v>
      </c>
      <c r="E1130" s="65">
        <f>Y!Y1278+Y!Z1278</f>
        <v>67203.46509272985</v>
      </c>
      <c r="F1130" s="68">
        <f>Y!AA1278</f>
        <v>13455.534907270157</v>
      </c>
      <c r="G1130" s="133">
        <f>SUM($F1130:F$1143)</f>
        <v>104910.15926765524</v>
      </c>
      <c r="H1130" s="133">
        <f>SUM($E$988:E1130)</f>
        <v>4500050.6243603779</v>
      </c>
      <c r="I1130" s="133">
        <f>$F$9-SUM($E$988:E1130)</f>
        <v>2737449.3756396221</v>
      </c>
      <c r="J1130" s="133">
        <f t="shared" si="60"/>
        <v>143</v>
      </c>
      <c r="K1130" s="65">
        <f>Y!AC1278</f>
        <v>3085635</v>
      </c>
      <c r="L1130" s="115">
        <v>156</v>
      </c>
      <c r="M1130" s="65"/>
      <c r="N1130" s="48">
        <f>Y!Z1278</f>
        <v>2963.8900290421043</v>
      </c>
    </row>
    <row r="1131" spans="1:14" x14ac:dyDescent="0.2">
      <c r="A1131" s="69">
        <f t="shared" si="58"/>
        <v>144</v>
      </c>
      <c r="B1131" s="66">
        <f t="shared" si="59"/>
        <v>44230</v>
      </c>
      <c r="C1131" s="67">
        <f>Y!AB1279</f>
        <v>80658.999999999956</v>
      </c>
      <c r="D1131" s="65">
        <f>Y!Y1279</f>
        <v>65095.698012453155</v>
      </c>
      <c r="E1131" s="65">
        <f>Y!Y1279+Y!Z1279</f>
        <v>68099.266487159388</v>
      </c>
      <c r="F1131" s="68">
        <f>Y!AA1279</f>
        <v>12559.733512840559</v>
      </c>
      <c r="G1131" s="133">
        <f>SUM($F1131:F$1143)</f>
        <v>91454.624360385074</v>
      </c>
      <c r="H1131" s="133">
        <f>SUM($E$988:E1131)</f>
        <v>4568149.8908475377</v>
      </c>
      <c r="I1131" s="133">
        <f>$F$9-SUM($E$988:E1131)</f>
        <v>2669350.1091524623</v>
      </c>
      <c r="J1131" s="133">
        <f t="shared" si="60"/>
        <v>144</v>
      </c>
      <c r="K1131" s="65">
        <f>Y!AC1279</f>
        <v>3040575</v>
      </c>
      <c r="L1131" s="115">
        <v>156</v>
      </c>
      <c r="M1131" s="65"/>
      <c r="N1131" s="48">
        <f>Y!Z1279</f>
        <v>3003.5684747062369</v>
      </c>
    </row>
    <row r="1132" spans="1:14" x14ac:dyDescent="0.2">
      <c r="A1132" s="69">
        <f t="shared" si="58"/>
        <v>145</v>
      </c>
      <c r="B1132" s="66">
        <f t="shared" si="59"/>
        <v>44258</v>
      </c>
      <c r="C1132" s="67">
        <f>Y!AB1280</f>
        <v>80659.000000000044</v>
      </c>
      <c r="D1132" s="65">
        <f>Y!Y1280</f>
        <v>65963.230540168704</v>
      </c>
      <c r="E1132" s="65">
        <f>Y!Y1280+Y!Z1280</f>
        <v>68808.876803618579</v>
      </c>
      <c r="F1132" s="68">
        <f>Y!AA1280</f>
        <v>11850.123196381468</v>
      </c>
      <c r="G1132" s="133">
        <f>SUM($F1132:F$1143)</f>
        <v>78894.890847544535</v>
      </c>
      <c r="H1132" s="133">
        <f>SUM($E$988:E1132)</f>
        <v>4636958.7676511565</v>
      </c>
      <c r="I1132" s="133">
        <f>$F$9-SUM($E$988:E1132)</f>
        <v>2600541.2323488435</v>
      </c>
      <c r="J1132" s="133">
        <f t="shared" si="60"/>
        <v>145</v>
      </c>
      <c r="K1132" s="65">
        <f>Y!AC1280</f>
        <v>2980356</v>
      </c>
      <c r="L1132" s="115">
        <v>156</v>
      </c>
      <c r="M1132" s="65"/>
      <c r="N1132" s="48">
        <f>Y!Z1280</f>
        <v>2845.6462634498748</v>
      </c>
    </row>
    <row r="1133" spans="1:14" x14ac:dyDescent="0.2">
      <c r="A1133" s="69">
        <f t="shared" si="58"/>
        <v>146</v>
      </c>
      <c r="B1133" s="66">
        <f t="shared" si="59"/>
        <v>44289</v>
      </c>
      <c r="C1133" s="67">
        <f>Y!AB1281</f>
        <v>80658.999999999971</v>
      </c>
      <c r="D1133" s="65">
        <f>Y!Y1281</f>
        <v>66842.32470267138</v>
      </c>
      <c r="E1133" s="65">
        <f>Y!Y1281+Y!Z1281</f>
        <v>69726.066448591009</v>
      </c>
      <c r="F1133" s="68">
        <f>Y!AA1281</f>
        <v>10932.933551408967</v>
      </c>
      <c r="G1133" s="133">
        <f>SUM($F1133:F$1143)</f>
        <v>67044.767651163042</v>
      </c>
      <c r="H1133" s="133">
        <f>SUM($E$988:E1133)</f>
        <v>4706684.8340997472</v>
      </c>
      <c r="I1133" s="133">
        <f>$F$9-SUM($E$988:E1133)</f>
        <v>2530815.1659002528</v>
      </c>
      <c r="J1133" s="133">
        <f t="shared" si="60"/>
        <v>146</v>
      </c>
      <c r="K1133" s="65">
        <f>Y!AC1281</f>
        <v>2919577</v>
      </c>
      <c r="L1133" s="115">
        <v>156</v>
      </c>
      <c r="M1133" s="65"/>
      <c r="N1133" s="48">
        <f>Y!Z1281</f>
        <v>2883.7417459196258</v>
      </c>
    </row>
    <row r="1134" spans="1:14" x14ac:dyDescent="0.2">
      <c r="A1134" s="69">
        <f t="shared" si="58"/>
        <v>147</v>
      </c>
      <c r="B1134" s="66">
        <f t="shared" si="59"/>
        <v>44319</v>
      </c>
      <c r="C1134" s="67">
        <f>Y!AB1282</f>
        <v>80659.000000000044</v>
      </c>
      <c r="D1134" s="65">
        <f>Y!Y1282</f>
        <v>67733.134582252009</v>
      </c>
      <c r="E1134" s="65">
        <f>Y!Y1282+Y!Z1282</f>
        <v>70655.48180578844</v>
      </c>
      <c r="F1134" s="68">
        <f>Y!AA1282</f>
        <v>10003.518194211607</v>
      </c>
      <c r="G1134" s="133">
        <f>SUM($F1134:F$1143)</f>
        <v>56111.834099754094</v>
      </c>
      <c r="H1134" s="133">
        <f>SUM($E$988:E1134)</f>
        <v>4777340.3159055356</v>
      </c>
      <c r="I1134" s="133">
        <f>$F$9-SUM($E$988:E1134)</f>
        <v>2460159.6840944644</v>
      </c>
      <c r="J1134" s="133">
        <f t="shared" si="60"/>
        <v>147</v>
      </c>
      <c r="K1134" s="65">
        <f>Y!AC1282</f>
        <v>2858233</v>
      </c>
      <c r="L1134" s="115">
        <v>156</v>
      </c>
      <c r="M1134" s="65"/>
      <c r="N1134" s="48">
        <f>Y!Z1282</f>
        <v>2922.3472235364279</v>
      </c>
    </row>
    <row r="1135" spans="1:14" x14ac:dyDescent="0.2">
      <c r="A1135" s="69">
        <f t="shared" si="58"/>
        <v>148</v>
      </c>
      <c r="B1135" s="66">
        <f t="shared" si="59"/>
        <v>44350</v>
      </c>
      <c r="C1135" s="67">
        <f>Y!AB1283</f>
        <v>80658.999999999971</v>
      </c>
      <c r="D1135" s="65">
        <f>Y!Y1283</f>
        <v>68635.816314660595</v>
      </c>
      <c r="E1135" s="65">
        <f>Y!Y1283+Y!Z1283</f>
        <v>71597.28583841215</v>
      </c>
      <c r="F1135" s="68">
        <f>Y!AA1283</f>
        <v>9061.714161587819</v>
      </c>
      <c r="G1135" s="133">
        <f>SUM($F1135:F$1143)</f>
        <v>46108.315905542491</v>
      </c>
      <c r="H1135" s="133">
        <f>SUM($E$988:E1135)</f>
        <v>4848937.6017439477</v>
      </c>
      <c r="I1135" s="133">
        <f>$F$9-SUM($E$988:E1135)</f>
        <v>2388562.3982560523</v>
      </c>
      <c r="J1135" s="133">
        <f t="shared" si="60"/>
        <v>148</v>
      </c>
      <c r="K1135" s="65">
        <f>Y!AC1283</f>
        <v>2796318</v>
      </c>
      <c r="L1135" s="115">
        <v>156</v>
      </c>
      <c r="M1135" s="65"/>
      <c r="N1135" s="48">
        <f>Y!Z1283</f>
        <v>2961.4695237515589</v>
      </c>
    </row>
    <row r="1136" spans="1:14" x14ac:dyDescent="0.2">
      <c r="A1136" s="69">
        <f t="shared" si="58"/>
        <v>149</v>
      </c>
      <c r="B1136" s="66">
        <f t="shared" si="59"/>
        <v>44380</v>
      </c>
      <c r="C1136" s="67">
        <f>Y!AB1284</f>
        <v>80659.000000000029</v>
      </c>
      <c r="D1136" s="65">
        <f>Y!Y1284</f>
        <v>69550.528116474045</v>
      </c>
      <c r="E1136" s="65">
        <f>Y!Y1284+Y!Z1284</f>
        <v>72551.643681891364</v>
      </c>
      <c r="F1136" s="68">
        <f>Y!AA1284</f>
        <v>8107.3563181086674</v>
      </c>
      <c r="G1136" s="133">
        <f>SUM($F1136:F$1143)</f>
        <v>37046.60174395467</v>
      </c>
      <c r="H1136" s="133">
        <f>SUM($E$988:E1136)</f>
        <v>4921489.245425839</v>
      </c>
      <c r="I1136" s="133">
        <f>$F$9-SUM($E$988:E1136)</f>
        <v>2316010.754574161</v>
      </c>
      <c r="J1136" s="133">
        <f t="shared" si="60"/>
        <v>149</v>
      </c>
      <c r="K1136" s="65">
        <f>Y!AC1284</f>
        <v>2733828</v>
      </c>
      <c r="L1136" s="115">
        <v>156</v>
      </c>
      <c r="M1136" s="65"/>
      <c r="N1136" s="48">
        <f>Y!Z1284</f>
        <v>3001.1155654173235</v>
      </c>
    </row>
    <row r="1137" spans="1:14" x14ac:dyDescent="0.2">
      <c r="A1137" s="69">
        <f t="shared" si="58"/>
        <v>150</v>
      </c>
      <c r="B1137" s="66">
        <f t="shared" si="59"/>
        <v>44411</v>
      </c>
      <c r="C1137" s="67">
        <f>Y!AB1285</f>
        <v>80658.999999999985</v>
      </c>
      <c r="D1137" s="65">
        <f>Y!Y1285</f>
        <v>70477.430312826298</v>
      </c>
      <c r="E1137" s="65">
        <f>Y!Y1285+Y!Z1285</f>
        <v>73518.722672837001</v>
      </c>
      <c r="F1137" s="68">
        <f>Y!AA1285</f>
        <v>7140.2773271629812</v>
      </c>
      <c r="G1137" s="133">
        <f>SUM($F1137:F$1143)</f>
        <v>28939.245425845998</v>
      </c>
      <c r="H1137" s="133">
        <f>SUM($E$988:E1137)</f>
        <v>4995007.9680986758</v>
      </c>
      <c r="I1137" s="133">
        <f>$F$9-SUM($E$988:E1137)</f>
        <v>2242492.0319013242</v>
      </c>
      <c r="J1137" s="133">
        <f t="shared" si="60"/>
        <v>150</v>
      </c>
      <c r="K1137" s="65">
        <f>Y!AC1285</f>
        <v>2670757</v>
      </c>
      <c r="L1137" s="115">
        <v>156</v>
      </c>
      <c r="M1137" s="65"/>
      <c r="N1137" s="48">
        <f>Y!Z1285</f>
        <v>3041.2923600107024</v>
      </c>
    </row>
    <row r="1138" spans="1:14" x14ac:dyDescent="0.2">
      <c r="A1138" s="69">
        <f t="shared" si="58"/>
        <v>151</v>
      </c>
      <c r="B1138" s="66">
        <f t="shared" si="59"/>
        <v>44442</v>
      </c>
      <c r="C1138" s="67">
        <f>Y!AB1286</f>
        <v>80659</v>
      </c>
      <c r="D1138" s="65">
        <f>Y!Y1286</f>
        <v>71416.685365510115</v>
      </c>
      <c r="E1138" s="65">
        <f>Y!Y1286+Y!Z1286</f>
        <v>74498.692378383435</v>
      </c>
      <c r="F1138" s="68">
        <f>Y!AA1286</f>
        <v>6160.3076216165573</v>
      </c>
      <c r="G1138" s="133">
        <f>SUM($F1138:F$1143)</f>
        <v>21798.968098683017</v>
      </c>
      <c r="H1138" s="133">
        <f>SUM($E$988:E1138)</f>
        <v>5069506.660477059</v>
      </c>
      <c r="I1138" s="133">
        <f>$F$9-SUM($E$988:E1138)</f>
        <v>2167993.339522941</v>
      </c>
      <c r="J1138" s="133">
        <f t="shared" si="60"/>
        <v>151</v>
      </c>
      <c r="K1138" s="65">
        <f>Y!AC1286</f>
        <v>2607098</v>
      </c>
      <c r="L1138" s="115">
        <v>156</v>
      </c>
      <c r="M1138" s="65"/>
      <c r="N1138" s="48">
        <f>Y!Z1286</f>
        <v>3082.0070128733205</v>
      </c>
    </row>
    <row r="1139" spans="1:14" x14ac:dyDescent="0.2">
      <c r="A1139" s="69">
        <f t="shared" si="58"/>
        <v>152</v>
      </c>
      <c r="B1139" s="66">
        <f t="shared" si="59"/>
        <v>44472</v>
      </c>
      <c r="C1139" s="67">
        <f>Y!AB1287</f>
        <v>80659.000000000029</v>
      </c>
      <c r="D1139" s="65">
        <f>Y!Y1287</f>
        <v>72368.457901451737</v>
      </c>
      <c r="E1139" s="65">
        <f>Y!Y1287+Y!Z1287</f>
        <v>75491.724625919785</v>
      </c>
      <c r="F1139" s="68">
        <f>Y!AA1287</f>
        <v>5167.2753740802445</v>
      </c>
      <c r="G1139" s="133">
        <f>SUM($F1139:F$1143)</f>
        <v>15638.660477066465</v>
      </c>
      <c r="H1139" s="133">
        <f>SUM($E$988:E1139)</f>
        <v>5144998.3851029789</v>
      </c>
      <c r="I1139" s="133">
        <f>$F$9-SUM($E$988:E1139)</f>
        <v>2092501.6148970211</v>
      </c>
      <c r="J1139" s="133">
        <f t="shared" si="60"/>
        <v>152</v>
      </c>
      <c r="K1139" s="65">
        <f>Y!AC1287</f>
        <v>2542848</v>
      </c>
      <c r="L1139" s="115">
        <v>156</v>
      </c>
      <c r="M1139" s="65"/>
      <c r="N1139" s="48">
        <f>Y!Z1287</f>
        <v>3123.266724468047</v>
      </c>
    </row>
    <row r="1140" spans="1:14" x14ac:dyDescent="0.2">
      <c r="A1140" s="69">
        <f t="shared" si="58"/>
        <v>153</v>
      </c>
      <c r="B1140" s="66">
        <f t="shared" si="59"/>
        <v>44503</v>
      </c>
      <c r="C1140" s="67">
        <f>Y!AB1288</f>
        <v>80659.000000000015</v>
      </c>
      <c r="D1140" s="65">
        <f>Y!Y1288</f>
        <v>73332.914741565881</v>
      </c>
      <c r="E1140" s="65">
        <f>Y!Y1288+Y!Z1288</f>
        <v>76497.993533218294</v>
      </c>
      <c r="F1140" s="68">
        <f>Y!AA1288</f>
        <v>4161.0064667817214</v>
      </c>
      <c r="G1140" s="133">
        <f>SUM($F1140:F$1143)</f>
        <v>10471.38510298622</v>
      </c>
      <c r="H1140" s="133">
        <f>SUM($E$988:E1140)</f>
        <v>5221496.3786361972</v>
      </c>
      <c r="I1140" s="133">
        <f>$F$9-SUM($E$988:E1140)</f>
        <v>2016003.6213638028</v>
      </c>
      <c r="J1140" s="133">
        <f t="shared" si="60"/>
        <v>153</v>
      </c>
      <c r="K1140" s="65">
        <f>Y!AC1288</f>
        <v>2478000</v>
      </c>
      <c r="L1140" s="115">
        <v>156</v>
      </c>
      <c r="M1140" s="65"/>
      <c r="N1140" s="48">
        <f>Y!Z1288</f>
        <v>3165.0787916524168</v>
      </c>
    </row>
    <row r="1141" spans="1:14" x14ac:dyDescent="0.2">
      <c r="A1141" s="69">
        <f t="shared" si="58"/>
        <v>154</v>
      </c>
      <c r="B1141" s="66">
        <f t="shared" si="59"/>
        <v>44533</v>
      </c>
      <c r="C1141" s="67">
        <f>Y!AB1289</f>
        <v>80659.000000000015</v>
      </c>
      <c r="D1141" s="65">
        <f>Y!Y1289</f>
        <v>74310.224929995253</v>
      </c>
      <c r="E1141" s="65">
        <f>Y!Y1289+Y!Z1289</f>
        <v>77517.675538964337</v>
      </c>
      <c r="F1141" s="68">
        <f>Y!AA1289</f>
        <v>3141.3244610356742</v>
      </c>
      <c r="G1141" s="133">
        <f>SUM($F1141:F$1143)</f>
        <v>6310.3786362044984</v>
      </c>
      <c r="H1141" s="133">
        <f>SUM($E$988:E1141)</f>
        <v>5299014.0541751618</v>
      </c>
      <c r="I1141" s="133">
        <f>$F$9-SUM($E$988:E1141)</f>
        <v>1938485.9458248382</v>
      </c>
      <c r="J1141" s="133">
        <f t="shared" si="60"/>
        <v>154</v>
      </c>
      <c r="K1141" s="65">
        <f>Y!AC1289</f>
        <v>2412548</v>
      </c>
      <c r="L1141" s="115">
        <v>156</v>
      </c>
      <c r="M1141" s="65"/>
      <c r="N1141" s="48">
        <f>Y!Z1289</f>
        <v>3207.4506089690867</v>
      </c>
    </row>
    <row r="1142" spans="1:14" x14ac:dyDescent="0.2">
      <c r="A1142" s="69">
        <f t="shared" si="58"/>
        <v>155</v>
      </c>
      <c r="B1142" s="66">
        <f t="shared" si="59"/>
        <v>44564</v>
      </c>
      <c r="C1142" s="67">
        <f>Y!AB1290</f>
        <v>80659.000000000015</v>
      </c>
      <c r="D1142" s="65">
        <f>Y!Y1290</f>
        <v>75300.559763739409</v>
      </c>
      <c r="E1142" s="65">
        <f>Y!Y1290+Y!Z1290</f>
        <v>78550.949433692993</v>
      </c>
      <c r="F1142" s="68">
        <f>Y!AA1290</f>
        <v>2108.0505663070267</v>
      </c>
      <c r="G1142" s="133">
        <f>SUM($F1142:F$1143)</f>
        <v>3169.0541751688243</v>
      </c>
      <c r="H1142" s="133">
        <f>SUM($E$988:E1142)</f>
        <v>5377565.0036088545</v>
      </c>
      <c r="I1142" s="133">
        <f>$F$9-SUM($E$988:E1142)</f>
        <v>1859934.9963911455</v>
      </c>
      <c r="J1142" s="133">
        <f t="shared" si="60"/>
        <v>155</v>
      </c>
      <c r="K1142" s="65">
        <f>Y!AC1290</f>
        <v>2346488</v>
      </c>
      <c r="L1142" s="115">
        <v>156</v>
      </c>
      <c r="M1142" s="65"/>
      <c r="N1142" s="48">
        <f>Y!Z1290</f>
        <v>3250.3896699535767</v>
      </c>
    </row>
    <row r="1143" spans="1:14" x14ac:dyDescent="0.2">
      <c r="A1143" s="69">
        <f t="shared" si="58"/>
        <v>156</v>
      </c>
      <c r="B1143" s="66">
        <f t="shared" si="59"/>
        <v>44595</v>
      </c>
      <c r="C1143" s="67">
        <f>Y!AB1291</f>
        <v>80659</v>
      </c>
      <c r="D1143" s="65">
        <f>Y!Y1291</f>
        <v>76304.092822678693</v>
      </c>
      <c r="E1143" s="65">
        <f>Y!Y1291+Y!Z1291</f>
        <v>79597.996391138207</v>
      </c>
      <c r="F1143" s="68">
        <f>Y!AA1291</f>
        <v>1061.0036088617974</v>
      </c>
      <c r="G1143" s="133">
        <f>SUM($F1143:F$1143)</f>
        <v>1061.0036088617974</v>
      </c>
      <c r="H1143" s="133">
        <f>SUM($E$988:E1143)</f>
        <v>5457162.9999999925</v>
      </c>
      <c r="I1143" s="133">
        <f>$F$9-SUM($E$988:E1143)</f>
        <v>1780337.0000000075</v>
      </c>
      <c r="J1143" s="133">
        <f t="shared" si="60"/>
        <v>156</v>
      </c>
      <c r="K1143" s="65">
        <f>Y!AC1291</f>
        <v>2171249.9999998785</v>
      </c>
      <c r="L1143" s="115">
        <v>156</v>
      </c>
      <c r="M1143" s="65"/>
      <c r="N1143" s="48">
        <f>Y!Z1291</f>
        <v>3293.903568459516</v>
      </c>
    </row>
    <row r="1144" spans="1:14" x14ac:dyDescent="0.2">
      <c r="A1144" s="220" t="s">
        <v>5</v>
      </c>
      <c r="B1144" s="221"/>
      <c r="C1144" s="67">
        <f>SUM(C988:C1143)</f>
        <v>12582803.999999998</v>
      </c>
      <c r="D1144" s="65">
        <f>SUM(D988:D1143)</f>
        <v>5066249.9999998724</v>
      </c>
      <c r="E1144" s="65">
        <f>SUM(E988:E1143)</f>
        <v>5457162.9999999925</v>
      </c>
      <c r="F1144" s="68">
        <f>SUM(F988:F1143)</f>
        <v>7125641.0000000019</v>
      </c>
      <c r="G1144" s="136"/>
      <c r="H1144" s="136"/>
      <c r="I1144" s="136"/>
      <c r="J1144" s="133"/>
      <c r="K1144" s="65"/>
      <c r="L1144" s="115"/>
      <c r="M1144" s="65"/>
      <c r="N1144" s="48">
        <f>SUM(N988:N1143)</f>
        <v>390913.00000012154</v>
      </c>
    </row>
    <row r="1145" spans="1:14" x14ac:dyDescent="0.2">
      <c r="A1145" s="92"/>
      <c r="B1145" s="92"/>
      <c r="C1145" s="92"/>
      <c r="D1145" s="92"/>
      <c r="E1145" s="92"/>
      <c r="F1145" s="92"/>
      <c r="G1145" s="135"/>
      <c r="H1145" s="135"/>
      <c r="I1145" s="135"/>
      <c r="J1145" s="133"/>
      <c r="K1145" s="69"/>
      <c r="L1145" s="92"/>
      <c r="M1145" s="92"/>
    </row>
    <row r="1146" spans="1:14" x14ac:dyDescent="0.2">
      <c r="A1146" s="17" t="s">
        <v>69</v>
      </c>
      <c r="B1146" s="19" t="s">
        <v>96</v>
      </c>
      <c r="C1146" s="17" t="s">
        <v>43</v>
      </c>
      <c r="D1146" s="74" t="s">
        <v>281</v>
      </c>
      <c r="E1146" s="74" t="s">
        <v>163</v>
      </c>
      <c r="F1146" s="113" t="s">
        <v>2</v>
      </c>
      <c r="G1146" s="132" t="s">
        <v>216</v>
      </c>
      <c r="H1146" s="132" t="s">
        <v>267</v>
      </c>
      <c r="I1146" s="132" t="s">
        <v>217</v>
      </c>
      <c r="J1146" s="133"/>
      <c r="K1146" s="19" t="s">
        <v>97</v>
      </c>
      <c r="L1146" s="114" t="s">
        <v>91</v>
      </c>
      <c r="M1146" s="19" t="s">
        <v>92</v>
      </c>
      <c r="N1146" s="122" t="s">
        <v>61</v>
      </c>
    </row>
    <row r="1147" spans="1:14" x14ac:dyDescent="0.2">
      <c r="A1147" s="69">
        <v>1</v>
      </c>
      <c r="B1147" s="66">
        <f>DATE(YEAR($F$11),MONTH($F$11)+1,DAY($F$11))</f>
        <v>39875</v>
      </c>
      <c r="C1147" s="67">
        <f>Y!AB1306</f>
        <v>79003.999999999767</v>
      </c>
      <c r="D1147" s="65">
        <f>Y!Y1306</f>
        <v>8187.3206269396469</v>
      </c>
      <c r="E1147" s="65">
        <f>Y!Y1306+Y!Z1306</f>
        <v>10779.175409045492</v>
      </c>
      <c r="F1147" s="68">
        <f>Y!AA1306</f>
        <v>68224.824590954275</v>
      </c>
      <c r="G1147" s="133">
        <f>SUM($F1147:F$1314)</f>
        <v>7802188.9999998203</v>
      </c>
      <c r="H1147" s="133">
        <f>SUM($E$1147:E1147)</f>
        <v>10779.175409045492</v>
      </c>
      <c r="I1147" s="133">
        <f>$F$9-SUM($E$1147:E1147)</f>
        <v>7226720.8245909549</v>
      </c>
      <c r="J1147" s="133">
        <f t="shared" ref="J1147:J1209" si="61">A1147</f>
        <v>1</v>
      </c>
      <c r="K1147" s="65">
        <f>Y!AC1306</f>
        <v>7635751</v>
      </c>
      <c r="L1147" s="115">
        <v>168</v>
      </c>
      <c r="M1147" s="65"/>
      <c r="N1147" s="48">
        <f>Y!Z1306</f>
        <v>2591.8547821058455</v>
      </c>
    </row>
    <row r="1148" spans="1:14" x14ac:dyDescent="0.2">
      <c r="A1148" s="69">
        <f>A1147+1</f>
        <v>2</v>
      </c>
      <c r="B1148" s="66">
        <f>DATE(YEAR(B1147),MONTH(B1147)+1,DAY(B1147))</f>
        <v>39906</v>
      </c>
      <c r="C1148" s="67">
        <f>Y!AB1307</f>
        <v>79004.000000000378</v>
      </c>
      <c r="D1148" s="65">
        <f>Y!Y1307</f>
        <v>8296.4423664789647</v>
      </c>
      <c r="E1148" s="65">
        <f>Y!Y1307+Y!Z1307</f>
        <v>10922.96259287357</v>
      </c>
      <c r="F1148" s="68">
        <f>Y!AA1307</f>
        <v>68081.037407126816</v>
      </c>
      <c r="G1148" s="133">
        <f>SUM($F1148:F$1314)</f>
        <v>7733964.1754088663</v>
      </c>
      <c r="H1148" s="133">
        <f>SUM($E$1147:E1148)</f>
        <v>21702.138001919062</v>
      </c>
      <c r="I1148" s="133">
        <f>$F$9-SUM($E$1147:E1148)</f>
        <v>7215797.8619980812</v>
      </c>
      <c r="J1148" s="133">
        <f t="shared" si="61"/>
        <v>2</v>
      </c>
      <c r="K1148" s="65">
        <f>Y!AC1307</f>
        <v>7619546</v>
      </c>
      <c r="L1148" s="115">
        <v>168</v>
      </c>
      <c r="M1148" s="65"/>
      <c r="N1148" s="48">
        <f>Y!Z1307</f>
        <v>2626.5202263946048</v>
      </c>
    </row>
    <row r="1149" spans="1:14" x14ac:dyDescent="0.2">
      <c r="A1149" s="69">
        <f t="shared" ref="A1149:A1212" si="62">A1148+1</f>
        <v>3</v>
      </c>
      <c r="B1149" s="66">
        <f t="shared" ref="B1149:B1212" si="63">DATE(YEAR(B1148),MONTH(B1148)+1,DAY(B1148))</f>
        <v>39936</v>
      </c>
      <c r="C1149" s="67">
        <f>Y!AB1308</f>
        <v>79004.000000000204</v>
      </c>
      <c r="D1149" s="65">
        <f>Y!Y1308</f>
        <v>8407.0184956258163</v>
      </c>
      <c r="E1149" s="65">
        <f>Y!Y1308+Y!Z1308</f>
        <v>11068.667808422171</v>
      </c>
      <c r="F1149" s="68">
        <f>Y!AA1308</f>
        <v>67935.33219157804</v>
      </c>
      <c r="G1149" s="133">
        <f>SUM($F1149:F$1314)</f>
        <v>7665883.13800174</v>
      </c>
      <c r="H1149" s="133">
        <f>SUM($E$1147:E1149)</f>
        <v>32770.805810341233</v>
      </c>
      <c r="I1149" s="133">
        <f>$F$9-SUM($E$1147:E1149)</f>
        <v>7204729.1941896584</v>
      </c>
      <c r="J1149" s="133">
        <f t="shared" si="61"/>
        <v>3</v>
      </c>
      <c r="K1149" s="65">
        <f>Y!AC1308</f>
        <v>7603181</v>
      </c>
      <c r="L1149" s="115">
        <v>168</v>
      </c>
      <c r="M1149" s="65"/>
      <c r="N1149" s="48">
        <f>Y!Z1308</f>
        <v>2661.6493127963549</v>
      </c>
    </row>
    <row r="1150" spans="1:14" x14ac:dyDescent="0.2">
      <c r="A1150" s="69">
        <f t="shared" si="62"/>
        <v>4</v>
      </c>
      <c r="B1150" s="66">
        <f t="shared" si="63"/>
        <v>39967</v>
      </c>
      <c r="C1150" s="67">
        <f>Y!AB1309</f>
        <v>79003.999999999651</v>
      </c>
      <c r="D1150" s="65">
        <f>Y!Y1309</f>
        <v>8519.0683986861259</v>
      </c>
      <c r="E1150" s="65">
        <f>Y!Y1309+Y!Z1309</f>
        <v>11216.316641100748</v>
      </c>
      <c r="F1150" s="68">
        <f>Y!AA1309</f>
        <v>67787.68335889891</v>
      </c>
      <c r="G1150" s="133">
        <f>SUM($F1150:F$1314)</f>
        <v>7597947.8058101619</v>
      </c>
      <c r="H1150" s="133">
        <f>SUM($E$1147:E1150)</f>
        <v>43987.122451441981</v>
      </c>
      <c r="I1150" s="133">
        <f>$F$9-SUM($E$1147:E1150)</f>
        <v>7193512.8775485577</v>
      </c>
      <c r="J1150" s="133">
        <f t="shared" si="61"/>
        <v>4</v>
      </c>
      <c r="K1150" s="65">
        <f>Y!AC1309</f>
        <v>7586656</v>
      </c>
      <c r="L1150" s="115">
        <v>168</v>
      </c>
      <c r="M1150" s="65"/>
      <c r="N1150" s="48">
        <f>Y!Z1309</f>
        <v>2697.2482424146219</v>
      </c>
    </row>
    <row r="1151" spans="1:14" x14ac:dyDescent="0.2">
      <c r="A1151" s="69">
        <f t="shared" si="62"/>
        <v>5</v>
      </c>
      <c r="B1151" s="66">
        <f t="shared" si="63"/>
        <v>39997</v>
      </c>
      <c r="C1151" s="67">
        <f>Y!AB1310</f>
        <v>79003.999999999796</v>
      </c>
      <c r="D1151" s="65">
        <f>Y!Y1310</f>
        <v>8632.6117183230817</v>
      </c>
      <c r="E1151" s="65">
        <f>Y!Y1310+Y!Z1310</f>
        <v>11365.935017614313</v>
      </c>
      <c r="F1151" s="68">
        <f>Y!AA1310</f>
        <v>67638.064982385491</v>
      </c>
      <c r="G1151" s="133">
        <f>SUM($F1151:F$1314)</f>
        <v>7530160.1224512635</v>
      </c>
      <c r="H1151" s="133">
        <f>SUM($E$1147:E1151)</f>
        <v>55353.057469056293</v>
      </c>
      <c r="I1151" s="133">
        <f>$F$9-SUM($E$1147:E1151)</f>
        <v>7182146.942530944</v>
      </c>
      <c r="J1151" s="133">
        <f t="shared" si="61"/>
        <v>5</v>
      </c>
      <c r="K1151" s="65">
        <f>Y!AC1310</f>
        <v>7569968</v>
      </c>
      <c r="L1151" s="115">
        <v>168</v>
      </c>
      <c r="M1151" s="65"/>
      <c r="N1151" s="48">
        <f>Y!Z1310</f>
        <v>2733.3232992912308</v>
      </c>
    </row>
    <row r="1152" spans="1:14" x14ac:dyDescent="0.2">
      <c r="A1152" s="69">
        <f t="shared" si="62"/>
        <v>6</v>
      </c>
      <c r="B1152" s="66">
        <f t="shared" si="63"/>
        <v>40028</v>
      </c>
      <c r="C1152" s="67">
        <f>Y!AB1311</f>
        <v>79004</v>
      </c>
      <c r="D1152" s="65">
        <f>Y!Y1311</f>
        <v>8747.6683589983732</v>
      </c>
      <c r="E1152" s="65">
        <f>Y!Y1311+Y!Z1311</f>
        <v>11517.549210513949</v>
      </c>
      <c r="F1152" s="68">
        <f>Y!AA1311</f>
        <v>67486.450789486058</v>
      </c>
      <c r="G1152" s="133">
        <f>SUM($F1152:F$1314)</f>
        <v>7462522.0574688781</v>
      </c>
      <c r="H1152" s="133">
        <f>SUM($E$1147:E1152)</f>
        <v>66870.60667957025</v>
      </c>
      <c r="I1152" s="133">
        <f>$F$9-SUM($E$1147:E1152)</f>
        <v>7170629.3933204301</v>
      </c>
      <c r="J1152" s="133">
        <f t="shared" si="61"/>
        <v>6</v>
      </c>
      <c r="K1152" s="65">
        <f>Y!AC1311</f>
        <v>7553116</v>
      </c>
      <c r="L1152" s="115">
        <v>168</v>
      </c>
      <c r="M1152" s="65"/>
      <c r="N1152" s="48">
        <f>Y!Z1311</f>
        <v>2769.8808515155761</v>
      </c>
    </row>
    <row r="1153" spans="1:14" x14ac:dyDescent="0.2">
      <c r="A1153" s="69">
        <f t="shared" si="62"/>
        <v>7</v>
      </c>
      <c r="B1153" s="66">
        <f t="shared" si="63"/>
        <v>40059</v>
      </c>
      <c r="C1153" s="67">
        <f>Y!AB1312</f>
        <v>79004.000000000276</v>
      </c>
      <c r="D1153" s="65">
        <f>Y!Y1312</f>
        <v>8864.2584904637188</v>
      </c>
      <c r="E1153" s="65">
        <f>Y!Y1312+Y!Z1312</f>
        <v>11671.185842812454</v>
      </c>
      <c r="F1153" s="68">
        <f>Y!AA1312</f>
        <v>67332.814157187822</v>
      </c>
      <c r="G1153" s="133">
        <f>SUM($F1153:F$1314)</f>
        <v>7395035.606679392</v>
      </c>
      <c r="H1153" s="133">
        <f>SUM($E$1147:E1153)</f>
        <v>78541.792522382704</v>
      </c>
      <c r="I1153" s="133">
        <f>$F$9-SUM($E$1147:E1153)</f>
        <v>7158958.2074776171</v>
      </c>
      <c r="J1153" s="133">
        <f t="shared" si="61"/>
        <v>7</v>
      </c>
      <c r="K1153" s="65">
        <f>Y!AC1312</f>
        <v>7536098</v>
      </c>
      <c r="L1153" s="115">
        <v>168</v>
      </c>
      <c r="M1153" s="65"/>
      <c r="N1153" s="48">
        <f>Y!Z1312</f>
        <v>2806.9273523487354</v>
      </c>
    </row>
    <row r="1154" spans="1:14" x14ac:dyDescent="0.2">
      <c r="A1154" s="69">
        <f t="shared" si="62"/>
        <v>8</v>
      </c>
      <c r="B1154" s="66">
        <f t="shared" si="63"/>
        <v>40089</v>
      </c>
      <c r="C1154" s="67">
        <f>Y!AB1313</f>
        <v>79003.999999999825</v>
      </c>
      <c r="D1154" s="65">
        <f>Y!Y1313</f>
        <v>8982.4025512952358</v>
      </c>
      <c r="E1154" s="65">
        <f>Y!Y1313+Y!Z1313</f>
        <v>11826.871892657866</v>
      </c>
      <c r="F1154" s="68">
        <f>Y!AA1313</f>
        <v>67177.128107341952</v>
      </c>
      <c r="G1154" s="133">
        <f>SUM($F1154:F$1314)</f>
        <v>7327702.7925222032</v>
      </c>
      <c r="H1154" s="133">
        <f>SUM($E$1147:E1154)</f>
        <v>90368.664415040577</v>
      </c>
      <c r="I1154" s="133">
        <f>$F$9-SUM($E$1147:E1154)</f>
        <v>7147131.335584959</v>
      </c>
      <c r="J1154" s="133">
        <f t="shared" si="61"/>
        <v>8</v>
      </c>
      <c r="K1154" s="65">
        <f>Y!AC1313</f>
        <v>7518913</v>
      </c>
      <c r="L1154" s="115">
        <v>168</v>
      </c>
      <c r="M1154" s="65"/>
      <c r="N1154" s="48">
        <f>Y!Z1313</f>
        <v>2844.4693413626301</v>
      </c>
    </row>
    <row r="1155" spans="1:14" x14ac:dyDescent="0.2">
      <c r="A1155" s="69">
        <f t="shared" si="62"/>
        <v>9</v>
      </c>
      <c r="B1155" s="66">
        <f t="shared" si="63"/>
        <v>40120</v>
      </c>
      <c r="C1155" s="67">
        <f>Y!AB1314</f>
        <v>79003.999999999636</v>
      </c>
      <c r="D1155" s="65">
        <f>Y!Y1314</f>
        <v>9102.1212524790317</v>
      </c>
      <c r="E1155" s="65">
        <f>Y!Y1314+Y!Z1314</f>
        <v>11984.634698073449</v>
      </c>
      <c r="F1155" s="68">
        <f>Y!AA1314</f>
        <v>67019.365301926184</v>
      </c>
      <c r="G1155" s="133">
        <f>SUM($F1155:F$1314)</f>
        <v>7260525.6644148612</v>
      </c>
      <c r="H1155" s="133">
        <f>SUM($E$1147:E1155)</f>
        <v>102353.29911311403</v>
      </c>
      <c r="I1155" s="133">
        <f>$F$9-SUM($E$1147:E1155)</f>
        <v>7135146.7008868856</v>
      </c>
      <c r="J1155" s="133">
        <f t="shared" si="61"/>
        <v>9</v>
      </c>
      <c r="K1155" s="65">
        <f>Y!AC1314</f>
        <v>7501558</v>
      </c>
      <c r="L1155" s="115">
        <v>168</v>
      </c>
      <c r="M1155" s="65"/>
      <c r="N1155" s="48">
        <f>Y!Z1314</f>
        <v>2882.5134455944171</v>
      </c>
    </row>
    <row r="1156" spans="1:14" x14ac:dyDescent="0.2">
      <c r="A1156" s="69">
        <f t="shared" si="62"/>
        <v>10</v>
      </c>
      <c r="B1156" s="66">
        <f t="shared" si="63"/>
        <v>40150</v>
      </c>
      <c r="C1156" s="67">
        <f>Y!AB1315</f>
        <v>79004.000000000233</v>
      </c>
      <c r="D1156" s="65">
        <f>Y!Y1315</f>
        <v>9223.4355810396373</v>
      </c>
      <c r="E1156" s="65">
        <f>Y!Y1315+Y!Z1315</f>
        <v>12144.50196175593</v>
      </c>
      <c r="F1156" s="68">
        <f>Y!AA1315</f>
        <v>66859.498038244303</v>
      </c>
      <c r="G1156" s="133">
        <f>SUM($F1156:F$1314)</f>
        <v>7193506.2991129356</v>
      </c>
      <c r="H1156" s="133">
        <f>SUM($E$1147:E1156)</f>
        <v>114497.80107486996</v>
      </c>
      <c r="I1156" s="133">
        <f>$F$9-SUM($E$1147:E1156)</f>
        <v>7123002.1989251301</v>
      </c>
      <c r="J1156" s="133">
        <f t="shared" si="61"/>
        <v>10</v>
      </c>
      <c r="K1156" s="65">
        <f>Y!AC1315</f>
        <v>7484033</v>
      </c>
      <c r="L1156" s="115">
        <v>168</v>
      </c>
      <c r="M1156" s="65"/>
      <c r="N1156" s="48">
        <f>Y!Z1315</f>
        <v>2921.0663807162928</v>
      </c>
    </row>
    <row r="1157" spans="1:14" x14ac:dyDescent="0.2">
      <c r="A1157" s="69">
        <f t="shared" si="62"/>
        <v>11</v>
      </c>
      <c r="B1157" s="66">
        <f t="shared" si="63"/>
        <v>40181</v>
      </c>
      <c r="C1157" s="67">
        <f>Y!AB1316</f>
        <v>79004.000000000437</v>
      </c>
      <c r="D1157" s="65">
        <f>Y!Y1316</f>
        <v>9346.3668037177995</v>
      </c>
      <c r="E1157" s="65">
        <f>Y!Y1316+Y!Z1316</f>
        <v>12306.501755938789</v>
      </c>
      <c r="F1157" s="68">
        <f>Y!AA1316</f>
        <v>66697.498244061644</v>
      </c>
      <c r="G1157" s="133">
        <f>SUM($F1157:F$1314)</f>
        <v>7126646.8010746911</v>
      </c>
      <c r="H1157" s="133">
        <f>SUM($E$1147:E1157)</f>
        <v>126804.30283080875</v>
      </c>
      <c r="I1157" s="133">
        <f>$F$9-SUM($E$1147:E1157)</f>
        <v>7110695.6971691912</v>
      </c>
      <c r="J1157" s="133">
        <f t="shared" si="61"/>
        <v>11</v>
      </c>
      <c r="K1157" s="65">
        <f>Y!AC1316</f>
        <v>7466334</v>
      </c>
      <c r="L1157" s="115">
        <v>168</v>
      </c>
      <c r="M1157" s="65"/>
      <c r="N1157" s="48">
        <f>Y!Z1316</f>
        <v>2960.1349522209894</v>
      </c>
    </row>
    <row r="1158" spans="1:14" x14ac:dyDescent="0.2">
      <c r="A1158" s="69">
        <f t="shared" si="62"/>
        <v>12</v>
      </c>
      <c r="B1158" s="66">
        <f t="shared" si="63"/>
        <v>40212</v>
      </c>
      <c r="C1158" s="67">
        <f>Y!AB1317</f>
        <v>79004.000000000087</v>
      </c>
      <c r="D1158" s="65">
        <f>Y!Y1317</f>
        <v>9470.9364707013592</v>
      </c>
      <c r="E1158" s="65">
        <f>Y!Y1317+Y!Z1317</f>
        <v>12470.66252732445</v>
      </c>
      <c r="F1158" s="68">
        <f>Y!AA1317</f>
        <v>66533.337472675645</v>
      </c>
      <c r="G1158" s="133">
        <f>SUM($F1158:F$1314)</f>
        <v>7059949.3028306291</v>
      </c>
      <c r="H1158" s="133">
        <f>SUM($E$1147:E1158)</f>
        <v>139274.96535813319</v>
      </c>
      <c r="I1158" s="133">
        <f>$F$9-SUM($E$1147:E1158)</f>
        <v>7098225.0346418666</v>
      </c>
      <c r="J1158" s="133">
        <f t="shared" si="61"/>
        <v>12</v>
      </c>
      <c r="K1158" s="65">
        <f>Y!AC1317</f>
        <v>7495642</v>
      </c>
      <c r="L1158" s="115">
        <v>168</v>
      </c>
      <c r="M1158" s="65"/>
      <c r="N1158" s="48">
        <f>Y!Z1317</f>
        <v>2999.7260566230907</v>
      </c>
    </row>
    <row r="1159" spans="1:14" x14ac:dyDescent="0.2">
      <c r="A1159" s="69">
        <f t="shared" si="62"/>
        <v>13</v>
      </c>
      <c r="B1159" s="66">
        <f t="shared" si="63"/>
        <v>40240</v>
      </c>
      <c r="C1159" s="67">
        <f>Y!AB1318</f>
        <v>79003.99999999968</v>
      </c>
      <c r="D1159" s="65">
        <f>Y!Y1318</f>
        <v>9597.1664194026962</v>
      </c>
      <c r="E1159" s="65">
        <f>Y!Y1318+Y!Z1318</f>
        <v>12005.991768308704</v>
      </c>
      <c r="F1159" s="68">
        <f>Y!AA1318</f>
        <v>66998.008231690968</v>
      </c>
      <c r="G1159" s="133">
        <f>SUM($F1159:F$1314)</f>
        <v>6993415.9653579528</v>
      </c>
      <c r="H1159" s="133">
        <f>SUM($E$1147:E1159)</f>
        <v>151280.95712644191</v>
      </c>
      <c r="I1159" s="133">
        <f>$F$9-SUM($E$1147:E1159)</f>
        <v>7086219.0428735577</v>
      </c>
      <c r="J1159" s="133">
        <f t="shared" si="61"/>
        <v>13</v>
      </c>
      <c r="K1159" s="65">
        <f>Y!AC1318</f>
        <v>7478224</v>
      </c>
      <c r="L1159" s="115">
        <v>168</v>
      </c>
      <c r="M1159" s="65"/>
      <c r="N1159" s="48">
        <f>Y!Z1318</f>
        <v>2408.825348906008</v>
      </c>
    </row>
    <row r="1160" spans="1:14" x14ac:dyDescent="0.2">
      <c r="A1160" s="69">
        <f t="shared" si="62"/>
        <v>14</v>
      </c>
      <c r="B1160" s="66">
        <f t="shared" si="63"/>
        <v>40271</v>
      </c>
      <c r="C1160" s="67">
        <f>Y!AB1319</f>
        <v>79003.999999999913</v>
      </c>
      <c r="D1160" s="65">
        <f>Y!Y1319</f>
        <v>9725.0787782864645</v>
      </c>
      <c r="E1160" s="65">
        <f>Y!Y1319+Y!Z1319</f>
        <v>12166.121596130295</v>
      </c>
      <c r="F1160" s="68">
        <f>Y!AA1319</f>
        <v>66837.878403869618</v>
      </c>
      <c r="G1160" s="133">
        <f>SUM($F1160:F$1314)</f>
        <v>6926417.9571262617</v>
      </c>
      <c r="H1160" s="133">
        <f>SUM($E$1147:E1160)</f>
        <v>163447.07872257219</v>
      </c>
      <c r="I1160" s="133">
        <f>$F$9-SUM($E$1147:E1160)</f>
        <v>7074052.921277428</v>
      </c>
      <c r="J1160" s="133">
        <f t="shared" si="61"/>
        <v>14</v>
      </c>
      <c r="K1160" s="65">
        <f>Y!AC1319</f>
        <v>7460637</v>
      </c>
      <c r="L1160" s="115">
        <v>168</v>
      </c>
      <c r="M1160" s="65"/>
      <c r="N1160" s="48">
        <f>Y!Z1319</f>
        <v>2441.0428178438306</v>
      </c>
    </row>
    <row r="1161" spans="1:14" x14ac:dyDescent="0.2">
      <c r="A1161" s="69">
        <f t="shared" si="62"/>
        <v>15</v>
      </c>
      <c r="B1161" s="66">
        <f t="shared" si="63"/>
        <v>40301</v>
      </c>
      <c r="C1161" s="67">
        <f>Y!AB1320</f>
        <v>79003.99999999968</v>
      </c>
      <c r="D1161" s="65">
        <f>Y!Y1320</f>
        <v>9854.6959707466885</v>
      </c>
      <c r="E1161" s="65">
        <f>Y!Y1320+Y!Z1320</f>
        <v>12328.387158550388</v>
      </c>
      <c r="F1161" s="68">
        <f>Y!AA1320</f>
        <v>66675.612841449285</v>
      </c>
      <c r="G1161" s="133">
        <f>SUM($F1161:F$1314)</f>
        <v>6859580.0787223913</v>
      </c>
      <c r="H1161" s="133">
        <f>SUM($E$1147:E1161)</f>
        <v>175775.46588112257</v>
      </c>
      <c r="I1161" s="133">
        <f>$F$9-SUM($E$1147:E1161)</f>
        <v>7061724.5341188777</v>
      </c>
      <c r="J1161" s="133">
        <f t="shared" si="61"/>
        <v>15</v>
      </c>
      <c r="K1161" s="65">
        <f>Y!AC1320</f>
        <v>7442879</v>
      </c>
      <c r="L1161" s="115">
        <v>168</v>
      </c>
      <c r="M1161" s="65"/>
      <c r="N1161" s="48">
        <f>Y!Z1320</f>
        <v>2473.691187803699</v>
      </c>
    </row>
    <row r="1162" spans="1:14" x14ac:dyDescent="0.2">
      <c r="A1162" s="69">
        <f t="shared" si="62"/>
        <v>16</v>
      </c>
      <c r="B1162" s="66">
        <f t="shared" si="63"/>
        <v>40332</v>
      </c>
      <c r="C1162" s="67">
        <f>Y!AB1321</f>
        <v>79003.999999999956</v>
      </c>
      <c r="D1162" s="65">
        <f>Y!Y1321</f>
        <v>9986.0407190416008</v>
      </c>
      <c r="E1162" s="65">
        <f>Y!Y1321+Y!Z1321</f>
        <v>12492.816941026394</v>
      </c>
      <c r="F1162" s="68">
        <f>Y!AA1321</f>
        <v>66511.183058973562</v>
      </c>
      <c r="G1162" s="133">
        <f>SUM($F1162:F$1314)</f>
        <v>6792904.4658809416</v>
      </c>
      <c r="H1162" s="133">
        <f>SUM($E$1147:E1162)</f>
        <v>188268.28282214896</v>
      </c>
      <c r="I1162" s="133">
        <f>$F$9-SUM($E$1147:E1162)</f>
        <v>7049231.7171778511</v>
      </c>
      <c r="J1162" s="133">
        <f t="shared" si="61"/>
        <v>16</v>
      </c>
      <c r="K1162" s="65">
        <f>Y!AC1321</f>
        <v>7424948</v>
      </c>
      <c r="L1162" s="115">
        <v>168</v>
      </c>
      <c r="M1162" s="65"/>
      <c r="N1162" s="48">
        <f>Y!Z1321</f>
        <v>2506.7762219847937</v>
      </c>
    </row>
    <row r="1163" spans="1:14" x14ac:dyDescent="0.2">
      <c r="A1163" s="69">
        <f t="shared" si="62"/>
        <v>17</v>
      </c>
      <c r="B1163" s="66">
        <f t="shared" si="63"/>
        <v>40362</v>
      </c>
      <c r="C1163" s="67">
        <f>Y!AB1322</f>
        <v>79004.000000000087</v>
      </c>
      <c r="D1163" s="65">
        <f>Y!Y1322</f>
        <v>10119.136048273183</v>
      </c>
      <c r="E1163" s="65">
        <f>Y!Y1322+Y!Z1322</f>
        <v>12659.439808940908</v>
      </c>
      <c r="F1163" s="68">
        <f>Y!AA1322</f>
        <v>66344.560191059179</v>
      </c>
      <c r="G1163" s="133">
        <f>SUM($F1163:F$1314)</f>
        <v>6726393.2828219691</v>
      </c>
      <c r="H1163" s="133">
        <f>SUM($E$1147:E1163)</f>
        <v>200927.72263108985</v>
      </c>
      <c r="I1163" s="133">
        <f>$F$9-SUM($E$1147:E1163)</f>
        <v>7036572.2773689106</v>
      </c>
      <c r="J1163" s="133">
        <f t="shared" si="61"/>
        <v>17</v>
      </c>
      <c r="K1163" s="65">
        <f>Y!AC1322</f>
        <v>7406842</v>
      </c>
      <c r="L1163" s="115">
        <v>168</v>
      </c>
      <c r="M1163" s="65"/>
      <c r="N1163" s="48">
        <f>Y!Z1322</f>
        <v>2540.3037606677244</v>
      </c>
    </row>
    <row r="1164" spans="1:14" x14ac:dyDescent="0.2">
      <c r="A1164" s="69">
        <f t="shared" si="62"/>
        <v>18</v>
      </c>
      <c r="B1164" s="66">
        <f t="shared" si="63"/>
        <v>40393</v>
      </c>
      <c r="C1164" s="67">
        <f>Y!AB1323</f>
        <v>79003.999999999622</v>
      </c>
      <c r="D1164" s="65">
        <f>Y!Y1323</f>
        <v>10254.005290425383</v>
      </c>
      <c r="E1164" s="65">
        <f>Y!Y1323+Y!Z1323</f>
        <v>12828.285012670865</v>
      </c>
      <c r="F1164" s="68">
        <f>Y!AA1323</f>
        <v>66175.714987328756</v>
      </c>
      <c r="G1164" s="133">
        <f>SUM($F1164:F$1314)</f>
        <v>6660048.7226309096</v>
      </c>
      <c r="H1164" s="133">
        <f>SUM($E$1147:E1164)</f>
        <v>213756.00764376071</v>
      </c>
      <c r="I1164" s="133">
        <f>$F$9-SUM($E$1147:E1164)</f>
        <v>7023743.9923562389</v>
      </c>
      <c r="J1164" s="133">
        <f t="shared" si="61"/>
        <v>18</v>
      </c>
      <c r="K1164" s="65">
        <f>Y!AC1323</f>
        <v>7388560</v>
      </c>
      <c r="L1164" s="115">
        <v>168</v>
      </c>
      <c r="M1164" s="65"/>
      <c r="N1164" s="48">
        <f>Y!Z1323</f>
        <v>2574.2797222454828</v>
      </c>
    </row>
    <row r="1165" spans="1:14" x14ac:dyDescent="0.2">
      <c r="A1165" s="69">
        <f t="shared" si="62"/>
        <v>19</v>
      </c>
      <c r="B1165" s="66">
        <f t="shared" si="63"/>
        <v>40424</v>
      </c>
      <c r="C1165" s="67">
        <f>Y!AB1324</f>
        <v>79004.000000000407</v>
      </c>
      <c r="D1165" s="65">
        <f>Y!Y1324</f>
        <v>10390.67208845634</v>
      </c>
      <c r="E1165" s="65">
        <f>Y!Y1324+Y!Z1324</f>
        <v>12999.382192724494</v>
      </c>
      <c r="F1165" s="68">
        <f>Y!AA1324</f>
        <v>66004.617807275907</v>
      </c>
      <c r="G1165" s="133">
        <f>SUM($F1165:F$1314)</f>
        <v>6593873.0076435814</v>
      </c>
      <c r="H1165" s="133">
        <f>SUM($E$1147:E1165)</f>
        <v>226755.38983648521</v>
      </c>
      <c r="I1165" s="133">
        <f>$F$9-SUM($E$1147:E1165)</f>
        <v>7010744.6101635145</v>
      </c>
      <c r="J1165" s="133">
        <f t="shared" si="61"/>
        <v>19</v>
      </c>
      <c r="K1165" s="65">
        <f>Y!AC1324</f>
        <v>7370100</v>
      </c>
      <c r="L1165" s="115">
        <v>168</v>
      </c>
      <c r="M1165" s="65"/>
      <c r="N1165" s="48">
        <f>Y!Z1324</f>
        <v>2608.7101042681534</v>
      </c>
    </row>
    <row r="1166" spans="1:14" x14ac:dyDescent="0.2">
      <c r="A1166" s="69">
        <f t="shared" si="62"/>
        <v>20</v>
      </c>
      <c r="B1166" s="66">
        <f t="shared" si="63"/>
        <v>40454</v>
      </c>
      <c r="C1166" s="67">
        <f>Y!AB1325</f>
        <v>79003.999999999767</v>
      </c>
      <c r="D1166" s="65">
        <f>Y!Y1325</f>
        <v>10529.16040043626</v>
      </c>
      <c r="E1166" s="65">
        <f>Y!Y1325+Y!Z1325</f>
        <v>13172.76138493789</v>
      </c>
      <c r="F1166" s="68">
        <f>Y!AA1325</f>
        <v>65831.238615061869</v>
      </c>
      <c r="G1166" s="133">
        <f>SUM($F1166:F$1314)</f>
        <v>6527868.3898363048</v>
      </c>
      <c r="H1166" s="133">
        <f>SUM($E$1147:E1166)</f>
        <v>239928.15122142309</v>
      </c>
      <c r="I1166" s="133">
        <f>$F$9-SUM($E$1147:E1166)</f>
        <v>6997571.8487785766</v>
      </c>
      <c r="J1166" s="133">
        <f t="shared" si="61"/>
        <v>20</v>
      </c>
      <c r="K1166" s="65">
        <f>Y!AC1325</f>
        <v>7351460</v>
      </c>
      <c r="L1166" s="115">
        <v>168</v>
      </c>
      <c r="M1166" s="65"/>
      <c r="N1166" s="48">
        <f>Y!Z1325</f>
        <v>2643.6009845016306</v>
      </c>
    </row>
    <row r="1167" spans="1:14" x14ac:dyDescent="0.2">
      <c r="A1167" s="69">
        <f t="shared" si="62"/>
        <v>21</v>
      </c>
      <c r="B1167" s="66">
        <f t="shared" si="63"/>
        <v>40485</v>
      </c>
      <c r="C1167" s="67">
        <f>Y!AB1326</f>
        <v>79004.00000000016</v>
      </c>
      <c r="D1167" s="65">
        <f>Y!Y1326</f>
        <v>10669.494503756985</v>
      </c>
      <c r="E1167" s="65">
        <f>Y!Y1326+Y!Z1326</f>
        <v>13348.453025757495</v>
      </c>
      <c r="F1167" s="68">
        <f>Y!AA1326</f>
        <v>65655.546974242665</v>
      </c>
      <c r="G1167" s="133">
        <f>SUM($F1167:F$1314)</f>
        <v>6462037.1512212437</v>
      </c>
      <c r="H1167" s="133">
        <f>SUM($E$1147:E1167)</f>
        <v>253276.60424718057</v>
      </c>
      <c r="I1167" s="133">
        <f>$F$9-SUM($E$1147:E1167)</f>
        <v>6984223.3957528193</v>
      </c>
      <c r="J1167" s="133">
        <f t="shared" si="61"/>
        <v>21</v>
      </c>
      <c r="K1167" s="65">
        <f>Y!AC1326</f>
        <v>7332638</v>
      </c>
      <c r="L1167" s="115">
        <v>168</v>
      </c>
      <c r="M1167" s="65"/>
      <c r="N1167" s="48">
        <f>Y!Z1326</f>
        <v>2678.9585220005101</v>
      </c>
    </row>
    <row r="1168" spans="1:14" x14ac:dyDescent="0.2">
      <c r="A1168" s="69">
        <f t="shared" si="62"/>
        <v>22</v>
      </c>
      <c r="B1168" s="66">
        <f t="shared" si="63"/>
        <v>40515</v>
      </c>
      <c r="C1168" s="67">
        <f>Y!AB1327</f>
        <v>79004.000000000146</v>
      </c>
      <c r="D1168" s="65">
        <f>Y!Y1327</f>
        <v>10811.69899937883</v>
      </c>
      <c r="E1168" s="65">
        <f>Y!Y1327+Y!Z1327</f>
        <v>13526.487957574085</v>
      </c>
      <c r="F1168" s="68">
        <f>Y!AA1327</f>
        <v>65477.512042426053</v>
      </c>
      <c r="G1168" s="133">
        <f>SUM($F1168:F$1314)</f>
        <v>6396381.6042470019</v>
      </c>
      <c r="H1168" s="133">
        <f>SUM($E$1147:E1168)</f>
        <v>266803.09220475465</v>
      </c>
      <c r="I1168" s="133">
        <f>$F$9-SUM($E$1147:E1168)</f>
        <v>6970696.9077952458</v>
      </c>
      <c r="J1168" s="133">
        <f t="shared" si="61"/>
        <v>22</v>
      </c>
      <c r="K1168" s="65">
        <f>Y!AC1327</f>
        <v>7313633</v>
      </c>
      <c r="L1168" s="115">
        <v>168</v>
      </c>
      <c r="M1168" s="65"/>
      <c r="N1168" s="48">
        <f>Y!Z1327</f>
        <v>2714.788958195255</v>
      </c>
    </row>
    <row r="1169" spans="1:14" x14ac:dyDescent="0.2">
      <c r="A1169" s="69">
        <f t="shared" si="62"/>
        <v>23</v>
      </c>
      <c r="B1169" s="66">
        <f t="shared" si="63"/>
        <v>40546</v>
      </c>
      <c r="C1169" s="67">
        <f>Y!AB1328</f>
        <v>79004.000000000204</v>
      </c>
      <c r="D1169" s="65">
        <f>Y!Y1328</f>
        <v>10955.798816149123</v>
      </c>
      <c r="E1169" s="65">
        <f>Y!Y1328+Y!Z1328</f>
        <v>13706.897434143146</v>
      </c>
      <c r="F1169" s="68">
        <f>Y!AA1328</f>
        <v>65297.102565857065</v>
      </c>
      <c r="G1169" s="133">
        <f>SUM($F1169:F$1314)</f>
        <v>6330904.0922045764</v>
      </c>
      <c r="H1169" s="133">
        <f>SUM($E$1147:E1169)</f>
        <v>280509.98963889782</v>
      </c>
      <c r="I1169" s="133">
        <f>$F$9-SUM($E$1147:E1169)</f>
        <v>6956990.0103611024</v>
      </c>
      <c r="J1169" s="133">
        <f t="shared" si="61"/>
        <v>23</v>
      </c>
      <c r="K1169" s="65">
        <f>Y!AC1328</f>
        <v>7294443</v>
      </c>
      <c r="L1169" s="115">
        <v>168</v>
      </c>
      <c r="M1169" s="65"/>
      <c r="N1169" s="48">
        <f>Y!Z1328</f>
        <v>2751.0986179940228</v>
      </c>
    </row>
    <row r="1170" spans="1:14" x14ac:dyDescent="0.2">
      <c r="A1170" s="69">
        <f t="shared" si="62"/>
        <v>24</v>
      </c>
      <c r="B1170" s="66">
        <f t="shared" si="63"/>
        <v>40577</v>
      </c>
      <c r="C1170" s="67">
        <f>Y!AB1329</f>
        <v>79003.999999999811</v>
      </c>
      <c r="D1170" s="65">
        <f>Y!Y1329</f>
        <v>11101.819215169176</v>
      </c>
      <c r="E1170" s="65">
        <f>Y!Y1329+Y!Z1329</f>
        <v>13889.713126068258</v>
      </c>
      <c r="F1170" s="68">
        <f>Y!AA1329</f>
        <v>65114.286873931553</v>
      </c>
      <c r="G1170" s="133">
        <f>SUM($F1170:F$1314)</f>
        <v>6265606.9896387188</v>
      </c>
      <c r="H1170" s="133">
        <f>SUM($E$1147:E1170)</f>
        <v>294399.70276496606</v>
      </c>
      <c r="I1170" s="133">
        <f>$F$9-SUM($E$1147:E1170)</f>
        <v>6943100.2972350344</v>
      </c>
      <c r="J1170" s="133">
        <f t="shared" si="61"/>
        <v>24</v>
      </c>
      <c r="K1170" s="65">
        <f>Y!AC1329</f>
        <v>7317526</v>
      </c>
      <c r="L1170" s="115">
        <v>168</v>
      </c>
      <c r="M1170" s="65"/>
      <c r="N1170" s="48">
        <f>Y!Z1329</f>
        <v>2787.8939108990817</v>
      </c>
    </row>
    <row r="1171" spans="1:14" x14ac:dyDescent="0.2">
      <c r="A1171" s="69">
        <f t="shared" si="62"/>
        <v>25</v>
      </c>
      <c r="B1171" s="66">
        <f t="shared" si="63"/>
        <v>40605</v>
      </c>
      <c r="C1171" s="67">
        <f>Y!AB1330</f>
        <v>79004.000000000087</v>
      </c>
      <c r="D1171" s="65">
        <f>Y!Y1330</f>
        <v>11249.785794225521</v>
      </c>
      <c r="E1171" s="65">
        <f>Y!Y1330+Y!Z1330</f>
        <v>13507.07467549709</v>
      </c>
      <c r="F1171" s="68">
        <f>Y!AA1330</f>
        <v>65496.925324502998</v>
      </c>
      <c r="G1171" s="133">
        <f>SUM($F1171:F$1314)</f>
        <v>6200492.7027647877</v>
      </c>
      <c r="H1171" s="133">
        <f>SUM($E$1147:E1171)</f>
        <v>307906.77744046313</v>
      </c>
      <c r="I1171" s="133">
        <f>$F$9-SUM($E$1147:E1171)</f>
        <v>6929593.2225595368</v>
      </c>
      <c r="J1171" s="133">
        <f t="shared" si="61"/>
        <v>25</v>
      </c>
      <c r="K1171" s="65">
        <f>Y!AC1330</f>
        <v>7298527</v>
      </c>
      <c r="L1171" s="115">
        <v>168</v>
      </c>
      <c r="M1171" s="65"/>
      <c r="N1171" s="48">
        <f>Y!Z1330</f>
        <v>2257.2888812715682</v>
      </c>
    </row>
    <row r="1172" spans="1:14" x14ac:dyDescent="0.2">
      <c r="A1172" s="69">
        <f t="shared" si="62"/>
        <v>26</v>
      </c>
      <c r="B1172" s="66">
        <f t="shared" si="63"/>
        <v>40636</v>
      </c>
      <c r="C1172" s="67">
        <f>Y!AB1331</f>
        <v>79004.000000000029</v>
      </c>
      <c r="D1172" s="65">
        <f>Y!Y1331</f>
        <v>11399.724492273293</v>
      </c>
      <c r="E1172" s="65">
        <f>Y!Y1331+Y!Z1331</f>
        <v>13687.204078092662</v>
      </c>
      <c r="F1172" s="68">
        <f>Y!AA1331</f>
        <v>65316.79592190736</v>
      </c>
      <c r="G1172" s="133">
        <f>SUM($F1172:F$1314)</f>
        <v>6134995.7774402853</v>
      </c>
      <c r="H1172" s="133">
        <f>SUM($E$1147:E1172)</f>
        <v>321593.98151855578</v>
      </c>
      <c r="I1172" s="133">
        <f>$F$9-SUM($E$1147:E1172)</f>
        <v>6915906.0184814446</v>
      </c>
      <c r="J1172" s="133">
        <f t="shared" si="61"/>
        <v>26</v>
      </c>
      <c r="K1172" s="65">
        <f>Y!AC1331</f>
        <v>7279345</v>
      </c>
      <c r="L1172" s="115">
        <v>168</v>
      </c>
      <c r="M1172" s="65"/>
      <c r="N1172" s="48">
        <f>Y!Z1331</f>
        <v>2287.4795858193684</v>
      </c>
    </row>
    <row r="1173" spans="1:14" x14ac:dyDescent="0.2">
      <c r="A1173" s="69">
        <f t="shared" si="62"/>
        <v>27</v>
      </c>
      <c r="B1173" s="66">
        <f t="shared" si="63"/>
        <v>40666</v>
      </c>
      <c r="C1173" s="67">
        <f>Y!AB1332</f>
        <v>79003.999999999622</v>
      </c>
      <c r="D1173" s="65">
        <f>Y!Y1332</f>
        <v>11551.661593986675</v>
      </c>
      <c r="E1173" s="65">
        <f>Y!Y1332+Y!Z1332</f>
        <v>13869.73567788185</v>
      </c>
      <c r="F1173" s="68">
        <f>Y!AA1332</f>
        <v>65134.264322117771</v>
      </c>
      <c r="G1173" s="133">
        <f>SUM($F1173:F$1314)</f>
        <v>6069678.9815183785</v>
      </c>
      <c r="H1173" s="133">
        <f>SUM($E$1147:E1173)</f>
        <v>335463.71719643765</v>
      </c>
      <c r="I1173" s="133">
        <f>$F$9-SUM($E$1147:E1173)</f>
        <v>6902036.2828035625</v>
      </c>
      <c r="J1173" s="133">
        <f t="shared" si="61"/>
        <v>27</v>
      </c>
      <c r="K1173" s="65">
        <f>Y!AC1332</f>
        <v>7259978</v>
      </c>
      <c r="L1173" s="115">
        <v>168</v>
      </c>
      <c r="M1173" s="65"/>
      <c r="N1173" s="48">
        <f>Y!Z1332</f>
        <v>2318.0740838951751</v>
      </c>
    </row>
    <row r="1174" spans="1:14" x14ac:dyDescent="0.2">
      <c r="A1174" s="69">
        <f t="shared" si="62"/>
        <v>28</v>
      </c>
      <c r="B1174" s="66">
        <f t="shared" si="63"/>
        <v>40697</v>
      </c>
      <c r="C1174" s="67">
        <f>Y!AB1333</f>
        <v>79004.000000000349</v>
      </c>
      <c r="D1174" s="65">
        <f>Y!Y1333</f>
        <v>11705.62373436708</v>
      </c>
      <c r="E1174" s="65">
        <f>Y!Y1333+Y!Z1333</f>
        <v>14054.701510508923</v>
      </c>
      <c r="F1174" s="68">
        <f>Y!AA1333</f>
        <v>64949.298489491426</v>
      </c>
      <c r="G1174" s="133">
        <f>SUM($F1174:F$1314)</f>
        <v>6004544.7171962596</v>
      </c>
      <c r="H1174" s="133">
        <f>SUM($E$1147:E1174)</f>
        <v>349518.41870694654</v>
      </c>
      <c r="I1174" s="133">
        <f>$F$9-SUM($E$1147:E1174)</f>
        <v>6887981.5812930539</v>
      </c>
      <c r="J1174" s="133">
        <f t="shared" si="61"/>
        <v>28</v>
      </c>
      <c r="K1174" s="65">
        <f>Y!AC1333</f>
        <v>7240424</v>
      </c>
      <c r="L1174" s="115">
        <v>168</v>
      </c>
      <c r="M1174" s="65"/>
      <c r="N1174" s="48">
        <f>Y!Z1333</f>
        <v>2349.0777761418431</v>
      </c>
    </row>
    <row r="1175" spans="1:14" x14ac:dyDescent="0.2">
      <c r="A1175" s="69">
        <f t="shared" si="62"/>
        <v>29</v>
      </c>
      <c r="B1175" s="66">
        <f t="shared" si="63"/>
        <v>40727</v>
      </c>
      <c r="C1175" s="67">
        <f>Y!AB1334</f>
        <v>79004.000000000058</v>
      </c>
      <c r="D1175" s="65">
        <f>Y!Y1334</f>
        <v>11861.637903407216</v>
      </c>
      <c r="E1175" s="65">
        <f>Y!Y1334+Y!Z1334</f>
        <v>14242.134038841803</v>
      </c>
      <c r="F1175" s="68">
        <f>Y!AA1334</f>
        <v>64761.865961158255</v>
      </c>
      <c r="G1175" s="133">
        <f>SUM($F1175:F$1314)</f>
        <v>5939595.4187067691</v>
      </c>
      <c r="H1175" s="133">
        <f>SUM($E$1147:E1175)</f>
        <v>363760.55274578836</v>
      </c>
      <c r="I1175" s="133">
        <f>$F$9-SUM($E$1147:E1175)</f>
        <v>6873739.4472542116</v>
      </c>
      <c r="J1175" s="133">
        <f t="shared" si="61"/>
        <v>29</v>
      </c>
      <c r="K1175" s="65">
        <f>Y!AC1334</f>
        <v>7220681</v>
      </c>
      <c r="L1175" s="115">
        <v>168</v>
      </c>
      <c r="M1175" s="65"/>
      <c r="N1175" s="48">
        <f>Y!Z1334</f>
        <v>2380.4961354345869</v>
      </c>
    </row>
    <row r="1176" spans="1:14" x14ac:dyDescent="0.2">
      <c r="A1176" s="69">
        <f t="shared" si="62"/>
        <v>30</v>
      </c>
      <c r="B1176" s="66">
        <f t="shared" si="63"/>
        <v>40758</v>
      </c>
      <c r="C1176" s="67">
        <f>Y!AB1335</f>
        <v>79004.000000000058</v>
      </c>
      <c r="D1176" s="65">
        <f>Y!Y1335</f>
        <v>12019.731450829655</v>
      </c>
      <c r="E1176" s="65">
        <f>Y!Y1335+Y!Z1335</f>
        <v>14432.066158676644</v>
      </c>
      <c r="F1176" s="68">
        <f>Y!AA1335</f>
        <v>64571.933841323407</v>
      </c>
      <c r="G1176" s="133">
        <f>SUM($F1176:F$1314)</f>
        <v>5874833.5527456105</v>
      </c>
      <c r="H1176" s="133">
        <f>SUM($E$1147:E1176)</f>
        <v>378192.61890446499</v>
      </c>
      <c r="I1176" s="133">
        <f>$F$9-SUM($E$1147:E1176)</f>
        <v>6859307.3810955351</v>
      </c>
      <c r="J1176" s="133">
        <f t="shared" si="61"/>
        <v>30</v>
      </c>
      <c r="K1176" s="65">
        <f>Y!AC1335</f>
        <v>7200748</v>
      </c>
      <c r="L1176" s="115">
        <v>168</v>
      </c>
      <c r="M1176" s="65"/>
      <c r="N1176" s="48">
        <f>Y!Z1335</f>
        <v>2412.3347078469887</v>
      </c>
    </row>
    <row r="1177" spans="1:14" x14ac:dyDescent="0.2">
      <c r="A1177" s="69">
        <f t="shared" si="62"/>
        <v>31</v>
      </c>
      <c r="B1177" s="66">
        <f t="shared" si="63"/>
        <v>40789</v>
      </c>
      <c r="C1177" s="67">
        <f>Y!AB1336</f>
        <v>79004.000000000407</v>
      </c>
      <c r="D1177" s="65">
        <f>Y!Y1336</f>
        <v>12179.932090876624</v>
      </c>
      <c r="E1177" s="65">
        <f>Y!Y1336+Y!Z1336</f>
        <v>14624.531204506704</v>
      </c>
      <c r="F1177" s="68">
        <f>Y!AA1336</f>
        <v>64379.468795493704</v>
      </c>
      <c r="G1177" s="133">
        <f>SUM($F1177:F$1314)</f>
        <v>5810261.6189042879</v>
      </c>
      <c r="H1177" s="133">
        <f>SUM($E$1147:E1177)</f>
        <v>392817.15010897169</v>
      </c>
      <c r="I1177" s="133">
        <f>$F$9-SUM($E$1147:E1177)</f>
        <v>6844682.8498910284</v>
      </c>
      <c r="J1177" s="133">
        <f t="shared" si="61"/>
        <v>31</v>
      </c>
      <c r="K1177" s="65">
        <f>Y!AC1336</f>
        <v>7180622</v>
      </c>
      <c r="L1177" s="115">
        <v>168</v>
      </c>
      <c r="M1177" s="65"/>
      <c r="N1177" s="48">
        <f>Y!Z1336</f>
        <v>2444.59911363008</v>
      </c>
    </row>
    <row r="1178" spans="1:14" x14ac:dyDescent="0.2">
      <c r="A1178" s="69">
        <f t="shared" si="62"/>
        <v>32</v>
      </c>
      <c r="B1178" s="66">
        <f t="shared" si="63"/>
        <v>40819</v>
      </c>
      <c r="C1178" s="67">
        <f>Y!AB1337</f>
        <v>79004.000000000378</v>
      </c>
      <c r="D1178" s="65">
        <f>Y!Y1337</f>
        <v>12342.267907168716</v>
      </c>
      <c r="E1178" s="65">
        <f>Y!Y1337+Y!Z1337</f>
        <v>14819.562955373127</v>
      </c>
      <c r="F1178" s="68">
        <f>Y!AA1337</f>
        <v>64184.437044627251</v>
      </c>
      <c r="G1178" s="133">
        <f>SUM($F1178:F$1314)</f>
        <v>5745882.1501087947</v>
      </c>
      <c r="H1178" s="133">
        <f>SUM($E$1147:E1178)</f>
        <v>407636.71306434483</v>
      </c>
      <c r="I1178" s="133">
        <f>$F$9-SUM($E$1147:E1178)</f>
        <v>6829863.2869356554</v>
      </c>
      <c r="J1178" s="133">
        <f t="shared" si="61"/>
        <v>32</v>
      </c>
      <c r="K1178" s="65">
        <f>Y!AC1337</f>
        <v>7160302</v>
      </c>
      <c r="L1178" s="115">
        <v>168</v>
      </c>
      <c r="M1178" s="65"/>
      <c r="N1178" s="48">
        <f>Y!Z1337</f>
        <v>2477.2950482044107</v>
      </c>
    </row>
    <row r="1179" spans="1:14" x14ac:dyDescent="0.2">
      <c r="A1179" s="69">
        <f t="shared" si="62"/>
        <v>33</v>
      </c>
      <c r="B1179" s="66">
        <f t="shared" si="63"/>
        <v>40850</v>
      </c>
      <c r="C1179" s="67">
        <f>Y!AB1338</f>
        <v>79003.999999999971</v>
      </c>
      <c r="D1179" s="65">
        <f>Y!Y1338</f>
        <v>12506.767357629724</v>
      </c>
      <c r="E1179" s="65">
        <f>Y!Y1338+Y!Z1338</f>
        <v>15017.195640795151</v>
      </c>
      <c r="F1179" s="68">
        <f>Y!AA1338</f>
        <v>63986.804359204827</v>
      </c>
      <c r="G1179" s="133">
        <f>SUM($F1179:F$1314)</f>
        <v>5681697.7130641658</v>
      </c>
      <c r="H1179" s="133">
        <f>SUM($E$1147:E1179)</f>
        <v>422653.90870514</v>
      </c>
      <c r="I1179" s="133">
        <f>$F$9-SUM($E$1147:E1179)</f>
        <v>6814846.0912948605</v>
      </c>
      <c r="J1179" s="133">
        <f t="shared" si="61"/>
        <v>33</v>
      </c>
      <c r="K1179" s="65">
        <f>Y!AC1338</f>
        <v>7139785</v>
      </c>
      <c r="L1179" s="115">
        <v>168</v>
      </c>
      <c r="M1179" s="65"/>
      <c r="N1179" s="48">
        <f>Y!Z1338</f>
        <v>2510.4282831654273</v>
      </c>
    </row>
    <row r="1180" spans="1:14" x14ac:dyDescent="0.2">
      <c r="A1180" s="69">
        <f t="shared" si="62"/>
        <v>34</v>
      </c>
      <c r="B1180" s="66">
        <f t="shared" si="63"/>
        <v>40880</v>
      </c>
      <c r="C1180" s="67">
        <f>Y!AB1339</f>
        <v>79004.000000000437</v>
      </c>
      <c r="D1180" s="65">
        <f>Y!Y1339</f>
        <v>12673.459279475734</v>
      </c>
      <c r="E1180" s="65">
        <f>Y!Y1339+Y!Z1339</f>
        <v>15217.463946778043</v>
      </c>
      <c r="F1180" s="68">
        <f>Y!AA1339</f>
        <v>63786.536053222393</v>
      </c>
      <c r="G1180" s="133">
        <f>SUM($F1180:F$1314)</f>
        <v>5617710.9087049617</v>
      </c>
      <c r="H1180" s="133">
        <f>SUM($E$1147:E1180)</f>
        <v>437871.37265191803</v>
      </c>
      <c r="I1180" s="133">
        <f>$F$9-SUM($E$1147:E1180)</f>
        <v>6799628.6273480821</v>
      </c>
      <c r="J1180" s="133">
        <f t="shared" si="61"/>
        <v>34</v>
      </c>
      <c r="K1180" s="65">
        <f>Y!AC1339</f>
        <v>7119071</v>
      </c>
      <c r="L1180" s="115">
        <v>168</v>
      </c>
      <c r="M1180" s="65"/>
      <c r="N1180" s="48">
        <f>Y!Z1339</f>
        <v>2544.0046673023098</v>
      </c>
    </row>
    <row r="1181" spans="1:14" x14ac:dyDescent="0.2">
      <c r="A1181" s="69">
        <f t="shared" si="62"/>
        <v>35</v>
      </c>
      <c r="B1181" s="66">
        <f t="shared" si="63"/>
        <v>40911</v>
      </c>
      <c r="C1181" s="67">
        <f>Y!AB1340</f>
        <v>79004.00000000032</v>
      </c>
      <c r="D1181" s="65">
        <f>Y!Y1340</f>
        <v>12842.37289426662</v>
      </c>
      <c r="E1181" s="65">
        <f>Y!Y1340+Y!Z1340</f>
        <v>15420.403021897015</v>
      </c>
      <c r="F1181" s="68">
        <f>Y!AA1340</f>
        <v>63583.596978103313</v>
      </c>
      <c r="G1181" s="133">
        <f>SUM($F1181:F$1314)</f>
        <v>5553924.372651739</v>
      </c>
      <c r="H1181" s="133">
        <f>SUM($E$1147:E1181)</f>
        <v>453291.77567381505</v>
      </c>
      <c r="I1181" s="133">
        <f>$F$9-SUM($E$1147:E1181)</f>
        <v>6784208.224326185</v>
      </c>
      <c r="J1181" s="133">
        <f t="shared" si="61"/>
        <v>35</v>
      </c>
      <c r="K1181" s="65">
        <f>Y!AC1340</f>
        <v>7098156</v>
      </c>
      <c r="L1181" s="115">
        <v>168</v>
      </c>
      <c r="M1181" s="65"/>
      <c r="N1181" s="48">
        <f>Y!Z1340</f>
        <v>2578.0301276303944</v>
      </c>
    </row>
    <row r="1182" spans="1:14" x14ac:dyDescent="0.2">
      <c r="A1182" s="69">
        <f t="shared" si="62"/>
        <v>36</v>
      </c>
      <c r="B1182" s="66">
        <f t="shared" si="63"/>
        <v>40942</v>
      </c>
      <c r="C1182" s="67">
        <f>Y!AB1341</f>
        <v>79003.999999999985</v>
      </c>
      <c r="D1182" s="65">
        <f>Y!Y1341</f>
        <v>13013.537813032977</v>
      </c>
      <c r="E1182" s="65">
        <f>Y!Y1341+Y!Z1341</f>
        <v>15626.048483470433</v>
      </c>
      <c r="F1182" s="68">
        <f>Y!AA1341</f>
        <v>63377.951516529552</v>
      </c>
      <c r="G1182" s="133">
        <f>SUM($F1182:F$1314)</f>
        <v>5490340.7756736353</v>
      </c>
      <c r="H1182" s="133">
        <f>SUM($E$1147:E1182)</f>
        <v>468917.8241572855</v>
      </c>
      <c r="I1182" s="133">
        <f>$F$9-SUM($E$1147:E1182)</f>
        <v>6768582.1758427145</v>
      </c>
      <c r="J1182" s="133">
        <f t="shared" si="61"/>
        <v>36</v>
      </c>
      <c r="K1182" s="65">
        <f>Y!AC1341</f>
        <v>7115249</v>
      </c>
      <c r="L1182" s="115">
        <v>168</v>
      </c>
      <c r="M1182" s="65"/>
      <c r="N1182" s="48">
        <f>Y!Z1341</f>
        <v>2612.5106704374557</v>
      </c>
    </row>
    <row r="1183" spans="1:14" x14ac:dyDescent="0.2">
      <c r="A1183" s="69">
        <f t="shared" si="62"/>
        <v>37</v>
      </c>
      <c r="B1183" s="66">
        <f t="shared" si="63"/>
        <v>40971</v>
      </c>
      <c r="C1183" s="67">
        <f>Y!AB1342</f>
        <v>79003.999999999913</v>
      </c>
      <c r="D1183" s="65">
        <f>Y!Y1342</f>
        <v>13186.984041465446</v>
      </c>
      <c r="E1183" s="65">
        <f>Y!Y1342+Y!Z1342</f>
        <v>15323.386717082685</v>
      </c>
      <c r="F1183" s="68">
        <f>Y!AA1342</f>
        <v>63680.613282917227</v>
      </c>
      <c r="G1183" s="133">
        <f>SUM($F1183:F$1314)</f>
        <v>5426962.8241571058</v>
      </c>
      <c r="H1183" s="133">
        <f>SUM($E$1147:E1183)</f>
        <v>484241.2108743682</v>
      </c>
      <c r="I1183" s="133">
        <f>$F$9-SUM($E$1147:E1183)</f>
        <v>6753258.7891256316</v>
      </c>
      <c r="J1183" s="133">
        <f t="shared" si="61"/>
        <v>37</v>
      </c>
      <c r="K1183" s="65">
        <f>Y!AC1342</f>
        <v>7094438</v>
      </c>
      <c r="L1183" s="115">
        <v>168</v>
      </c>
      <c r="M1183" s="65"/>
      <c r="N1183" s="48">
        <f>Y!Z1342</f>
        <v>2136.4026756172389</v>
      </c>
    </row>
    <row r="1184" spans="1:14" x14ac:dyDescent="0.2">
      <c r="A1184" s="69">
        <f t="shared" si="62"/>
        <v>38</v>
      </c>
      <c r="B1184" s="66">
        <f t="shared" si="63"/>
        <v>41002</v>
      </c>
      <c r="C1184" s="67">
        <f>Y!AB1343</f>
        <v>79003.999999999796</v>
      </c>
      <c r="D1184" s="65">
        <f>Y!Y1343</f>
        <v>13362.741985173896</v>
      </c>
      <c r="E1184" s="65">
        <f>Y!Y1343+Y!Z1343</f>
        <v>15527.718540948801</v>
      </c>
      <c r="F1184" s="68">
        <f>Y!AA1343</f>
        <v>63476.281459050988</v>
      </c>
      <c r="G1184" s="133">
        <f>SUM($F1184:F$1314)</f>
        <v>5363282.2108741878</v>
      </c>
      <c r="H1184" s="133">
        <f>SUM($E$1147:E1184)</f>
        <v>499768.92941531702</v>
      </c>
      <c r="I1184" s="133">
        <f>$F$9-SUM($E$1147:E1184)</f>
        <v>6737731.0705846827</v>
      </c>
      <c r="J1184" s="133">
        <f t="shared" si="61"/>
        <v>38</v>
      </c>
      <c r="K1184" s="65">
        <f>Y!AC1343</f>
        <v>7073429</v>
      </c>
      <c r="L1184" s="115">
        <v>168</v>
      </c>
      <c r="M1184" s="65"/>
      <c r="N1184" s="48">
        <f>Y!Z1343</f>
        <v>2164.9765557749051</v>
      </c>
    </row>
    <row r="1185" spans="1:14" x14ac:dyDescent="0.2">
      <c r="A1185" s="69">
        <f t="shared" si="62"/>
        <v>39</v>
      </c>
      <c r="B1185" s="66">
        <f t="shared" si="63"/>
        <v>41032</v>
      </c>
      <c r="C1185" s="67">
        <f>Y!AB1344</f>
        <v>79004.000000000233</v>
      </c>
      <c r="D1185" s="65">
        <f>Y!Y1344</f>
        <v>13540.842455019243</v>
      </c>
      <c r="E1185" s="65">
        <f>Y!Y1344+Y!Z1344</f>
        <v>15734.775059836262</v>
      </c>
      <c r="F1185" s="68">
        <f>Y!AA1344</f>
        <v>63269.224940163971</v>
      </c>
      <c r="G1185" s="133">
        <f>SUM($F1185:F$1314)</f>
        <v>5299805.9294151366</v>
      </c>
      <c r="H1185" s="133">
        <f>SUM($E$1147:E1185)</f>
        <v>515503.7044751533</v>
      </c>
      <c r="I1185" s="133">
        <f>$F$9-SUM($E$1147:E1185)</f>
        <v>6721996.2955248468</v>
      </c>
      <c r="J1185" s="133">
        <f t="shared" si="61"/>
        <v>39</v>
      </c>
      <c r="K1185" s="65">
        <f>Y!AC1344</f>
        <v>7052218</v>
      </c>
      <c r="L1185" s="115">
        <v>168</v>
      </c>
      <c r="M1185" s="65"/>
      <c r="N1185" s="48">
        <f>Y!Z1344</f>
        <v>2193.9326048170187</v>
      </c>
    </row>
    <row r="1186" spans="1:14" x14ac:dyDescent="0.2">
      <c r="A1186" s="69">
        <f t="shared" si="62"/>
        <v>40</v>
      </c>
      <c r="B1186" s="66">
        <f t="shared" si="63"/>
        <v>41063</v>
      </c>
      <c r="C1186" s="67">
        <f>Y!AB1345</f>
        <v>79004.00000000032</v>
      </c>
      <c r="D1186" s="65">
        <f>Y!Y1345</f>
        <v>13721.31667251233</v>
      </c>
      <c r="E1186" s="65">
        <f>Y!Y1345+Y!Z1345</f>
        <v>15944.592606674283</v>
      </c>
      <c r="F1186" s="68">
        <f>Y!AA1345</f>
        <v>63059.407393326044</v>
      </c>
      <c r="G1186" s="133">
        <f>SUM($F1186:F$1314)</f>
        <v>5236536.7044749735</v>
      </c>
      <c r="H1186" s="133">
        <f>SUM($E$1147:E1186)</f>
        <v>531448.29708182754</v>
      </c>
      <c r="I1186" s="133">
        <f>$F$9-SUM($E$1147:E1186)</f>
        <v>6706051.7029181728</v>
      </c>
      <c r="J1186" s="133">
        <f t="shared" si="61"/>
        <v>40</v>
      </c>
      <c r="K1186" s="65">
        <f>Y!AC1345</f>
        <v>7030804</v>
      </c>
      <c r="L1186" s="115">
        <v>168</v>
      </c>
      <c r="M1186" s="65"/>
      <c r="N1186" s="48">
        <f>Y!Z1345</f>
        <v>2223.275934161953</v>
      </c>
    </row>
    <row r="1187" spans="1:14" x14ac:dyDescent="0.2">
      <c r="A1187" s="69">
        <f t="shared" si="62"/>
        <v>41</v>
      </c>
      <c r="B1187" s="66">
        <f t="shared" si="63"/>
        <v>41093</v>
      </c>
      <c r="C1187" s="67">
        <f>Y!AB1346</f>
        <v>79003.999999999767</v>
      </c>
      <c r="D1187" s="65">
        <f>Y!Y1346</f>
        <v>13904.19627528917</v>
      </c>
      <c r="E1187" s="65">
        <f>Y!Y1346+Y!Z1346</f>
        <v>16157.207998881277</v>
      </c>
      <c r="F1187" s="68">
        <f>Y!AA1346</f>
        <v>62846.792001118498</v>
      </c>
      <c r="G1187" s="133">
        <f>SUM($F1187:F$1314)</f>
        <v>5173477.2970816465</v>
      </c>
      <c r="H1187" s="133">
        <f>SUM($E$1147:E1187)</f>
        <v>547605.50508070877</v>
      </c>
      <c r="I1187" s="133">
        <f>$F$9-SUM($E$1147:E1187)</f>
        <v>6689894.4949192908</v>
      </c>
      <c r="J1187" s="133">
        <f t="shared" si="61"/>
        <v>41</v>
      </c>
      <c r="K1187" s="65">
        <f>Y!AC1346</f>
        <v>7009184</v>
      </c>
      <c r="L1187" s="115">
        <v>168</v>
      </c>
      <c r="M1187" s="65"/>
      <c r="N1187" s="48">
        <f>Y!Z1346</f>
        <v>2253.0117235921061</v>
      </c>
    </row>
    <row r="1188" spans="1:14" x14ac:dyDescent="0.2">
      <c r="A1188" s="69">
        <f t="shared" si="62"/>
        <v>42</v>
      </c>
      <c r="B1188" s="66">
        <f t="shared" si="63"/>
        <v>41124</v>
      </c>
      <c r="C1188" s="67">
        <f>Y!AB1347</f>
        <v>79003.999999999607</v>
      </c>
      <c r="D1188" s="65">
        <f>Y!Y1347</f>
        <v>14089.513322657906</v>
      </c>
      <c r="E1188" s="65">
        <f>Y!Y1347+Y!Z1347</f>
        <v>16372.658544826132</v>
      </c>
      <c r="F1188" s="68">
        <f>Y!AA1347</f>
        <v>62631.341455173475</v>
      </c>
      <c r="G1188" s="133">
        <f>SUM($F1188:F$1314)</f>
        <v>5110630.5050805276</v>
      </c>
      <c r="H1188" s="133">
        <f>SUM($E$1147:E1188)</f>
        <v>563978.16362553486</v>
      </c>
      <c r="I1188" s="133">
        <f>$F$9-SUM($E$1147:E1188)</f>
        <v>6673521.8363744654</v>
      </c>
      <c r="J1188" s="133">
        <f t="shared" si="61"/>
        <v>42</v>
      </c>
      <c r="K1188" s="65">
        <f>Y!AC1347</f>
        <v>6987358</v>
      </c>
      <c r="L1188" s="115">
        <v>168</v>
      </c>
      <c r="M1188" s="65"/>
      <c r="N1188" s="48">
        <f>Y!Z1347</f>
        <v>2283.1452221682266</v>
      </c>
    </row>
    <row r="1189" spans="1:14" x14ac:dyDescent="0.2">
      <c r="A1189" s="69">
        <f t="shared" si="62"/>
        <v>43</v>
      </c>
      <c r="B1189" s="66">
        <f t="shared" si="63"/>
        <v>41155</v>
      </c>
      <c r="C1189" s="67">
        <f>Y!AB1348</f>
        <v>79003.999999999825</v>
      </c>
      <c r="D1189" s="65">
        <f>Y!Y1348</f>
        <v>14277.300301216543</v>
      </c>
      <c r="E1189" s="65">
        <f>Y!Y1348+Y!Z1348</f>
        <v>16590.982050372564</v>
      </c>
      <c r="F1189" s="68">
        <f>Y!AA1348</f>
        <v>62413.017949627261</v>
      </c>
      <c r="G1189" s="133">
        <f>SUM($F1189:F$1314)</f>
        <v>5047999.1636253558</v>
      </c>
      <c r="H1189" s="133">
        <f>SUM($E$1147:E1189)</f>
        <v>580569.14567590738</v>
      </c>
      <c r="I1189" s="133">
        <f>$F$9-SUM($E$1147:E1189)</f>
        <v>6656930.8543240931</v>
      </c>
      <c r="J1189" s="133">
        <f t="shared" si="61"/>
        <v>43</v>
      </c>
      <c r="K1189" s="65">
        <f>Y!AC1348</f>
        <v>6965322</v>
      </c>
      <c r="L1189" s="115">
        <v>168</v>
      </c>
      <c r="M1189" s="65"/>
      <c r="N1189" s="48">
        <f>Y!Z1348</f>
        <v>2313.6817491560214</v>
      </c>
    </row>
    <row r="1190" spans="1:14" x14ac:dyDescent="0.2">
      <c r="A1190" s="69">
        <f t="shared" si="62"/>
        <v>44</v>
      </c>
      <c r="B1190" s="66">
        <f t="shared" si="63"/>
        <v>41185</v>
      </c>
      <c r="C1190" s="67">
        <f>Y!AB1349</f>
        <v>79004.000000000407</v>
      </c>
      <c r="D1190" s="65">
        <f>Y!Y1349</f>
        <v>14467.590130548924</v>
      </c>
      <c r="E1190" s="65">
        <f>Y!Y1349+Y!Z1349</f>
        <v>16812.216825514028</v>
      </c>
      <c r="F1190" s="68">
        <f>Y!AA1349</f>
        <v>62191.783174486372</v>
      </c>
      <c r="G1190" s="133">
        <f>SUM($F1190:F$1314)</f>
        <v>4985586.1456757281</v>
      </c>
      <c r="H1190" s="133">
        <f>SUM($E$1147:E1190)</f>
        <v>597381.36250142136</v>
      </c>
      <c r="I1190" s="133">
        <f>$F$9-SUM($E$1147:E1190)</f>
        <v>6640118.637498579</v>
      </c>
      <c r="J1190" s="133">
        <f t="shared" si="61"/>
        <v>44</v>
      </c>
      <c r="K1190" s="65">
        <f>Y!AC1349</f>
        <v>6943074</v>
      </c>
      <c r="L1190" s="115">
        <v>168</v>
      </c>
      <c r="M1190" s="65"/>
      <c r="N1190" s="48">
        <f>Y!Z1349</f>
        <v>2344.6266949651035</v>
      </c>
    </row>
    <row r="1191" spans="1:14" x14ac:dyDescent="0.2">
      <c r="A1191" s="69">
        <f t="shared" si="62"/>
        <v>45</v>
      </c>
      <c r="B1191" s="66">
        <f t="shared" si="63"/>
        <v>41216</v>
      </c>
      <c r="C1191" s="67">
        <f>Y!AB1350</f>
        <v>79003.999999999942</v>
      </c>
      <c r="D1191" s="65">
        <f>Y!Y1350</f>
        <v>14660.41616899427</v>
      </c>
      <c r="E1191" s="65">
        <f>Y!Y1350+Y!Z1350</f>
        <v>17036.401691094827</v>
      </c>
      <c r="F1191" s="68">
        <f>Y!AA1350</f>
        <v>61967.598308905115</v>
      </c>
      <c r="G1191" s="133">
        <f>SUM($F1191:F$1314)</f>
        <v>4923394.3625012413</v>
      </c>
      <c r="H1191" s="133">
        <f>SUM($E$1147:E1191)</f>
        <v>614417.76419251622</v>
      </c>
      <c r="I1191" s="133">
        <f>$F$9-SUM($E$1147:E1191)</f>
        <v>6623082.235807484</v>
      </c>
      <c r="J1191" s="133">
        <f t="shared" si="61"/>
        <v>45</v>
      </c>
      <c r="K1191" s="65">
        <f>Y!AC1350</f>
        <v>6920614</v>
      </c>
      <c r="L1191" s="115">
        <v>168</v>
      </c>
      <c r="M1191" s="65"/>
      <c r="N1191" s="48">
        <f>Y!Z1350</f>
        <v>2375.9855221005564</v>
      </c>
    </row>
    <row r="1192" spans="1:14" x14ac:dyDescent="0.2">
      <c r="A1192" s="69">
        <f t="shared" si="62"/>
        <v>46</v>
      </c>
      <c r="B1192" s="66">
        <f t="shared" si="63"/>
        <v>41246</v>
      </c>
      <c r="C1192" s="67">
        <f>Y!AB1351</f>
        <v>79004.00000000032</v>
      </c>
      <c r="D1192" s="65">
        <f>Y!Y1351</f>
        <v>14855.81221949961</v>
      </c>
      <c r="E1192" s="65">
        <f>Y!Y1351+Y!Z1351</f>
        <v>17263.575985626769</v>
      </c>
      <c r="F1192" s="68">
        <f>Y!AA1351</f>
        <v>61740.424014373544</v>
      </c>
      <c r="G1192" s="133">
        <f>SUM($F1192:F$1314)</f>
        <v>4861426.7641923372</v>
      </c>
      <c r="H1192" s="133">
        <f>SUM($E$1147:E1192)</f>
        <v>631681.340178143</v>
      </c>
      <c r="I1192" s="133">
        <f>$F$9-SUM($E$1147:E1192)</f>
        <v>6605818.6598218568</v>
      </c>
      <c r="J1192" s="133">
        <f t="shared" si="61"/>
        <v>46</v>
      </c>
      <c r="K1192" s="65">
        <f>Y!AC1351</f>
        <v>6897938</v>
      </c>
      <c r="L1192" s="115">
        <v>168</v>
      </c>
      <c r="M1192" s="65"/>
      <c r="N1192" s="48">
        <f>Y!Z1351</f>
        <v>2407.7637661271583</v>
      </c>
    </row>
    <row r="1193" spans="1:14" x14ac:dyDescent="0.2">
      <c r="A1193" s="69">
        <f t="shared" si="62"/>
        <v>47</v>
      </c>
      <c r="B1193" s="66">
        <f t="shared" si="63"/>
        <v>41277</v>
      </c>
      <c r="C1193" s="67">
        <f>Y!AB1352</f>
        <v>79004.00000000032</v>
      </c>
      <c r="D1193" s="65">
        <f>Y!Y1352</f>
        <v>15053.812535539269</v>
      </c>
      <c r="E1193" s="65">
        <f>Y!Y1352+Y!Z1352</f>
        <v>17493.779572185835</v>
      </c>
      <c r="F1193" s="68">
        <f>Y!AA1352</f>
        <v>61510.220427814485</v>
      </c>
      <c r="G1193" s="133">
        <f>SUM($F1193:F$1314)</f>
        <v>4799686.3401779635</v>
      </c>
      <c r="H1193" s="133">
        <f>SUM($E$1147:E1193)</f>
        <v>649175.11975032883</v>
      </c>
      <c r="I1193" s="133">
        <f>$F$9-SUM($E$1147:E1193)</f>
        <v>6588324.8802496716</v>
      </c>
      <c r="J1193" s="133">
        <f t="shared" si="61"/>
        <v>47</v>
      </c>
      <c r="K1193" s="65">
        <f>Y!AC1352</f>
        <v>6875044</v>
      </c>
      <c r="L1193" s="115">
        <v>168</v>
      </c>
      <c r="M1193" s="65"/>
      <c r="N1193" s="48">
        <f>Y!Z1352</f>
        <v>2439.9670366465652</v>
      </c>
    </row>
    <row r="1194" spans="1:14" x14ac:dyDescent="0.2">
      <c r="A1194" s="69">
        <f t="shared" si="62"/>
        <v>48</v>
      </c>
      <c r="B1194" s="66">
        <f t="shared" si="63"/>
        <v>41308</v>
      </c>
      <c r="C1194" s="67">
        <f>Y!AB1353</f>
        <v>79003.999999999913</v>
      </c>
      <c r="D1194" s="65">
        <f>Y!Y1353</f>
        <v>15254.451827123761</v>
      </c>
      <c r="E1194" s="65">
        <f>Y!Y1353+Y!Z1353</f>
        <v>17727.052845411272</v>
      </c>
      <c r="F1194" s="68">
        <f>Y!AA1353</f>
        <v>61276.947154588648</v>
      </c>
      <c r="G1194" s="133">
        <f>SUM($F1194:F$1314)</f>
        <v>4738176.1197501495</v>
      </c>
      <c r="H1194" s="133">
        <f>SUM($E$1147:E1194)</f>
        <v>666902.17259574006</v>
      </c>
      <c r="I1194" s="133">
        <f>$F$9-SUM($E$1147:E1194)</f>
        <v>6570597.8274042597</v>
      </c>
      <c r="J1194" s="133">
        <f t="shared" si="61"/>
        <v>48</v>
      </c>
      <c r="K1194" s="65">
        <f>Y!AC1353</f>
        <v>6886321</v>
      </c>
      <c r="L1194" s="115">
        <v>168</v>
      </c>
      <c r="M1194" s="65"/>
      <c r="N1194" s="48">
        <f>Y!Z1353</f>
        <v>2472.6010182875107</v>
      </c>
    </row>
    <row r="1195" spans="1:14" x14ac:dyDescent="0.2">
      <c r="A1195" s="69">
        <f t="shared" si="62"/>
        <v>49</v>
      </c>
      <c r="B1195" s="66">
        <f t="shared" si="63"/>
        <v>41336</v>
      </c>
      <c r="C1195" s="67">
        <f>Y!AB1354</f>
        <v>79003.999999999825</v>
      </c>
      <c r="D1195" s="65">
        <f>Y!Y1354</f>
        <v>15457.765266884118</v>
      </c>
      <c r="E1195" s="65">
        <f>Y!Y1354+Y!Z1354</f>
        <v>17503.478627776087</v>
      </c>
      <c r="F1195" s="68">
        <f>Y!AA1354</f>
        <v>61500.521372223739</v>
      </c>
      <c r="G1195" s="133">
        <f>SUM($F1195:F$1314)</f>
        <v>4676899.1725955615</v>
      </c>
      <c r="H1195" s="133">
        <f>SUM($E$1147:E1195)</f>
        <v>684405.65122351609</v>
      </c>
      <c r="I1195" s="133">
        <f>$F$9-SUM($E$1147:E1195)</f>
        <v>6553094.3487764839</v>
      </c>
      <c r="J1195" s="133">
        <f t="shared" si="61"/>
        <v>49</v>
      </c>
      <c r="K1195" s="65">
        <f>Y!AC1354</f>
        <v>6863445</v>
      </c>
      <c r="L1195" s="115">
        <v>168</v>
      </c>
      <c r="M1195" s="65"/>
      <c r="N1195" s="48">
        <f>Y!Z1354</f>
        <v>2045.7133608919685</v>
      </c>
    </row>
    <row r="1196" spans="1:14" x14ac:dyDescent="0.2">
      <c r="A1196" s="69">
        <f t="shared" si="62"/>
        <v>50</v>
      </c>
      <c r="B1196" s="66">
        <f t="shared" si="63"/>
        <v>41367</v>
      </c>
      <c r="C1196" s="67">
        <f>Y!AB1355</f>
        <v>79003.999999999898</v>
      </c>
      <c r="D1196" s="65">
        <f>Y!Y1355</f>
        <v>15663.788496236317</v>
      </c>
      <c r="E1196" s="65">
        <f>Y!Y1355+Y!Z1355</f>
        <v>17736.8627891652</v>
      </c>
      <c r="F1196" s="68">
        <f>Y!AA1355</f>
        <v>61267.137210834699</v>
      </c>
      <c r="G1196" s="133">
        <f>SUM($F1196:F$1314)</f>
        <v>4615398.6512233373</v>
      </c>
      <c r="H1196" s="133">
        <f>SUM($E$1147:E1196)</f>
        <v>702142.51401268132</v>
      </c>
      <c r="I1196" s="133">
        <f>$F$9-SUM($E$1147:E1196)</f>
        <v>6535357.4859873187</v>
      </c>
      <c r="J1196" s="133">
        <f t="shared" si="61"/>
        <v>50</v>
      </c>
      <c r="K1196" s="65">
        <f>Y!AC1355</f>
        <v>6840352</v>
      </c>
      <c r="L1196" s="115">
        <v>168</v>
      </c>
      <c r="M1196" s="65"/>
      <c r="N1196" s="48">
        <f>Y!Z1355</f>
        <v>2073.0742929288826</v>
      </c>
    </row>
    <row r="1197" spans="1:14" x14ac:dyDescent="0.2">
      <c r="A1197" s="69">
        <f t="shared" si="62"/>
        <v>51</v>
      </c>
      <c r="B1197" s="66">
        <f t="shared" si="63"/>
        <v>41397</v>
      </c>
      <c r="C1197" s="67">
        <f>Y!AB1356</f>
        <v>79003.999999999622</v>
      </c>
      <c r="D1197" s="65">
        <f>Y!Y1356</f>
        <v>15872.557631629519</v>
      </c>
      <c r="E1197" s="65">
        <f>Y!Y1356+Y!Z1356</f>
        <v>17973.358802585732</v>
      </c>
      <c r="F1197" s="68">
        <f>Y!AA1356</f>
        <v>61030.641197413883</v>
      </c>
      <c r="G1197" s="133">
        <f>SUM($F1197:F$1314)</f>
        <v>4554131.5140125025</v>
      </c>
      <c r="H1197" s="133">
        <f>SUM($E$1147:E1197)</f>
        <v>720115.87281526707</v>
      </c>
      <c r="I1197" s="133">
        <f>$F$9-SUM($E$1147:E1197)</f>
        <v>6517384.1271847328</v>
      </c>
      <c r="J1197" s="133">
        <f t="shared" si="61"/>
        <v>51</v>
      </c>
      <c r="K1197" s="65">
        <f>Y!AC1356</f>
        <v>6817039</v>
      </c>
      <c r="L1197" s="115">
        <v>168</v>
      </c>
      <c r="M1197" s="65"/>
      <c r="N1197" s="48">
        <f>Y!Z1356</f>
        <v>2100.8011709562124</v>
      </c>
    </row>
    <row r="1198" spans="1:14" x14ac:dyDescent="0.2">
      <c r="A1198" s="69">
        <f t="shared" si="62"/>
        <v>52</v>
      </c>
      <c r="B1198" s="66">
        <f t="shared" si="63"/>
        <v>41428</v>
      </c>
      <c r="C1198" s="67">
        <f>Y!AB1357</f>
        <v>79004.000000000437</v>
      </c>
      <c r="D1198" s="65">
        <f>Y!Y1357</f>
        <v>16084.109270879999</v>
      </c>
      <c r="E1198" s="65">
        <f>Y!Y1357+Y!Z1357</f>
        <v>18213.00816029495</v>
      </c>
      <c r="F1198" s="68">
        <f>Y!AA1357</f>
        <v>60790.991839705493</v>
      </c>
      <c r="G1198" s="133">
        <f>SUM($F1198:F$1314)</f>
        <v>4493100.8728150874</v>
      </c>
      <c r="H1198" s="133">
        <f>SUM($E$1147:E1198)</f>
        <v>738328.88097556203</v>
      </c>
      <c r="I1198" s="133">
        <f>$F$9-SUM($E$1147:E1198)</f>
        <v>6499171.1190244379</v>
      </c>
      <c r="J1198" s="133">
        <f t="shared" si="61"/>
        <v>52</v>
      </c>
      <c r="K1198" s="65">
        <f>Y!AC1357</f>
        <v>6793504</v>
      </c>
      <c r="L1198" s="115">
        <v>168</v>
      </c>
      <c r="M1198" s="65"/>
      <c r="N1198" s="48">
        <f>Y!Z1357</f>
        <v>2128.8988894149516</v>
      </c>
    </row>
    <row r="1199" spans="1:14" x14ac:dyDescent="0.2">
      <c r="A1199" s="69">
        <f t="shared" si="62"/>
        <v>53</v>
      </c>
      <c r="B1199" s="66">
        <f t="shared" si="63"/>
        <v>41458</v>
      </c>
      <c r="C1199" s="67">
        <f>Y!AB1358</f>
        <v>79003.999999999593</v>
      </c>
      <c r="D1199" s="65">
        <f>Y!Y1358</f>
        <v>16298.480499580503</v>
      </c>
      <c r="E1199" s="65">
        <f>Y!Y1358+Y!Z1358</f>
        <v>18455.852907788605</v>
      </c>
      <c r="F1199" s="68">
        <f>Y!AA1358</f>
        <v>60548.147092210995</v>
      </c>
      <c r="G1199" s="133">
        <f>SUM($F1199:F$1314)</f>
        <v>4432309.8809753805</v>
      </c>
      <c r="H1199" s="133">
        <f>SUM($E$1147:E1199)</f>
        <v>756784.73388335062</v>
      </c>
      <c r="I1199" s="133">
        <f>$F$9-SUM($E$1147:E1199)</f>
        <v>6480715.2661166489</v>
      </c>
      <c r="J1199" s="133">
        <f t="shared" si="61"/>
        <v>53</v>
      </c>
      <c r="K1199" s="65">
        <f>Y!AC1358</f>
        <v>6769745</v>
      </c>
      <c r="L1199" s="115">
        <v>168</v>
      </c>
      <c r="M1199" s="65"/>
      <c r="N1199" s="48">
        <f>Y!Z1358</f>
        <v>2157.3724082081026</v>
      </c>
    </row>
    <row r="1200" spans="1:14" x14ac:dyDescent="0.2">
      <c r="A1200" s="69">
        <f t="shared" si="62"/>
        <v>54</v>
      </c>
      <c r="B1200" s="66">
        <f t="shared" si="63"/>
        <v>41489</v>
      </c>
      <c r="C1200" s="67">
        <f>Y!AB1359</f>
        <v>79003.999999999767</v>
      </c>
      <c r="D1200" s="65">
        <f>Y!Y1359</f>
        <v>16515.708897611126</v>
      </c>
      <c r="E1200" s="65">
        <f>Y!Y1359+Y!Z1359</f>
        <v>18701.935651187319</v>
      </c>
      <c r="F1200" s="68">
        <f>Y!AA1359</f>
        <v>60302.064348812448</v>
      </c>
      <c r="G1200" s="133">
        <f>SUM($F1200:F$1314)</f>
        <v>4371761.7338831704</v>
      </c>
      <c r="H1200" s="133">
        <f>SUM($E$1147:E1200)</f>
        <v>775486.66953453794</v>
      </c>
      <c r="I1200" s="133">
        <f>$F$9-SUM($E$1147:E1200)</f>
        <v>6462013.3304654621</v>
      </c>
      <c r="J1200" s="133">
        <f t="shared" si="61"/>
        <v>54</v>
      </c>
      <c r="K1200" s="65">
        <f>Y!AC1359</f>
        <v>6745759</v>
      </c>
      <c r="L1200" s="115">
        <v>168</v>
      </c>
      <c r="M1200" s="65"/>
      <c r="N1200" s="48">
        <f>Y!Z1359</f>
        <v>2186.226753576193</v>
      </c>
    </row>
    <row r="1201" spans="1:14" x14ac:dyDescent="0.2">
      <c r="A1201" s="69">
        <f t="shared" si="62"/>
        <v>55</v>
      </c>
      <c r="B1201" s="66">
        <f t="shared" si="63"/>
        <v>41520</v>
      </c>
      <c r="C1201" s="67">
        <f>Y!AB1360</f>
        <v>79004.000000000029</v>
      </c>
      <c r="D1201" s="65">
        <f>Y!Y1360</f>
        <v>16735.832545718178</v>
      </c>
      <c r="E1201" s="65">
        <f>Y!Y1360+Y!Z1360</f>
        <v>18951.299564702727</v>
      </c>
      <c r="F1201" s="68">
        <f>Y!AA1360</f>
        <v>60052.700435297294</v>
      </c>
      <c r="G1201" s="133">
        <f>SUM($F1201:F$1314)</f>
        <v>4311459.6695343582</v>
      </c>
      <c r="H1201" s="133">
        <f>SUM($E$1147:E1201)</f>
        <v>794437.96909924061</v>
      </c>
      <c r="I1201" s="133">
        <f>$F$9-SUM($E$1147:E1201)</f>
        <v>6443062.0309007596</v>
      </c>
      <c r="J1201" s="133">
        <f t="shared" si="61"/>
        <v>55</v>
      </c>
      <c r="K1201" s="65">
        <f>Y!AC1360</f>
        <v>6721545</v>
      </c>
      <c r="L1201" s="115">
        <v>168</v>
      </c>
      <c r="M1201" s="65"/>
      <c r="N1201" s="48">
        <f>Y!Z1360</f>
        <v>2215.4670189845492</v>
      </c>
    </row>
    <row r="1202" spans="1:14" x14ac:dyDescent="0.2">
      <c r="A1202" s="69">
        <f t="shared" si="62"/>
        <v>56</v>
      </c>
      <c r="B1202" s="66">
        <f t="shared" si="63"/>
        <v>41550</v>
      </c>
      <c r="C1202" s="67">
        <f>Y!AB1361</f>
        <v>79003.999999999622</v>
      </c>
      <c r="D1202" s="65">
        <f>Y!Y1361</f>
        <v>16958.890032193623</v>
      </c>
      <c r="E1202" s="65">
        <f>Y!Y1361+Y!Z1361</f>
        <v>19203.988398215995</v>
      </c>
      <c r="F1202" s="68">
        <f>Y!AA1361</f>
        <v>59800.011601783634</v>
      </c>
      <c r="G1202" s="133">
        <f>SUM($F1202:F$1314)</f>
        <v>4251406.9690990606</v>
      </c>
      <c r="H1202" s="133">
        <f>SUM($E$1147:E1202)</f>
        <v>813641.95749745658</v>
      </c>
      <c r="I1202" s="133">
        <f>$F$9-SUM($E$1147:E1202)</f>
        <v>6423858.042502543</v>
      </c>
      <c r="J1202" s="133">
        <f t="shared" si="61"/>
        <v>56</v>
      </c>
      <c r="K1202" s="65">
        <f>Y!AC1361</f>
        <v>6697100</v>
      </c>
      <c r="L1202" s="115">
        <v>168</v>
      </c>
      <c r="M1202" s="65"/>
      <c r="N1202" s="48">
        <f>Y!Z1361</f>
        <v>2245.0983660223719</v>
      </c>
    </row>
    <row r="1203" spans="1:14" x14ac:dyDescent="0.2">
      <c r="A1203" s="69">
        <f t="shared" si="62"/>
        <v>57</v>
      </c>
      <c r="B1203" s="66">
        <f t="shared" si="63"/>
        <v>41581</v>
      </c>
      <c r="C1203" s="67">
        <f>Y!AB1362</f>
        <v>79004.000000000378</v>
      </c>
      <c r="D1203" s="65">
        <f>Y!Y1362</f>
        <v>17184.920459642075</v>
      </c>
      <c r="E1203" s="65">
        <f>Y!Y1362+Y!Z1362</f>
        <v>19460.04648495595</v>
      </c>
      <c r="F1203" s="68">
        <f>Y!AA1362</f>
        <v>59543.953515044435</v>
      </c>
      <c r="G1203" s="133">
        <f>SUM($F1203:F$1314)</f>
        <v>4191606.9574972759</v>
      </c>
      <c r="H1203" s="133">
        <f>SUM($E$1147:E1203)</f>
        <v>833102.00398241251</v>
      </c>
      <c r="I1203" s="133">
        <f>$F$9-SUM($E$1147:E1203)</f>
        <v>6404397.9960175874</v>
      </c>
      <c r="J1203" s="133">
        <f t="shared" si="61"/>
        <v>57</v>
      </c>
      <c r="K1203" s="65">
        <f>Y!AC1362</f>
        <v>6672421</v>
      </c>
      <c r="L1203" s="115">
        <v>168</v>
      </c>
      <c r="M1203" s="65"/>
      <c r="N1203" s="48">
        <f>Y!Z1362</f>
        <v>2275.1260253138753</v>
      </c>
    </row>
    <row r="1204" spans="1:14" x14ac:dyDescent="0.2">
      <c r="A1204" s="69">
        <f t="shared" si="62"/>
        <v>58</v>
      </c>
      <c r="B1204" s="66">
        <f t="shared" si="63"/>
        <v>41611</v>
      </c>
      <c r="C1204" s="67">
        <f>Y!AB1363</f>
        <v>79003.999999999913</v>
      </c>
      <c r="D1204" s="65">
        <f>Y!Y1363</f>
        <v>17413.963451828808</v>
      </c>
      <c r="E1204" s="65">
        <f>Y!Y1363+Y!Z1363</f>
        <v>19719.518749270472</v>
      </c>
      <c r="F1204" s="68">
        <f>Y!AA1363</f>
        <v>59284.481250729441</v>
      </c>
      <c r="G1204" s="133">
        <f>SUM($F1204:F$1314)</f>
        <v>4132063.0039822315</v>
      </c>
      <c r="H1204" s="133">
        <f>SUM($E$1147:E1204)</f>
        <v>852821.52273168298</v>
      </c>
      <c r="I1204" s="133">
        <f>$F$9-SUM($E$1147:E1204)</f>
        <v>6384678.4772683168</v>
      </c>
      <c r="J1204" s="133">
        <f t="shared" si="61"/>
        <v>58</v>
      </c>
      <c r="K1204" s="65">
        <f>Y!AC1363</f>
        <v>6647508</v>
      </c>
      <c r="L1204" s="115">
        <v>168</v>
      </c>
      <c r="M1204" s="65"/>
      <c r="N1204" s="48">
        <f>Y!Z1363</f>
        <v>2305.5552974416642</v>
      </c>
    </row>
    <row r="1205" spans="1:14" x14ac:dyDescent="0.2">
      <c r="A1205" s="69">
        <f t="shared" si="62"/>
        <v>59</v>
      </c>
      <c r="B1205" s="66">
        <f t="shared" si="63"/>
        <v>41642</v>
      </c>
      <c r="C1205" s="67">
        <f>Y!AB1364</f>
        <v>79003.999999999622</v>
      </c>
      <c r="D1205" s="65">
        <f>Y!Y1364</f>
        <v>17646.059160633944</v>
      </c>
      <c r="E1205" s="65">
        <f>Y!Y1364+Y!Z1364</f>
        <v>19982.450714516322</v>
      </c>
      <c r="F1205" s="68">
        <f>Y!AA1364</f>
        <v>59021.549285483299</v>
      </c>
      <c r="G1205" s="133">
        <f>SUM($F1205:F$1314)</f>
        <v>4072778.5227315025</v>
      </c>
      <c r="H1205" s="133">
        <f>SUM($E$1147:E1205)</f>
        <v>872803.97344619932</v>
      </c>
      <c r="I1205" s="133">
        <f>$F$9-SUM($E$1147:E1205)</f>
        <v>6364696.0265538003</v>
      </c>
      <c r="J1205" s="133">
        <f t="shared" si="61"/>
        <v>59</v>
      </c>
      <c r="K1205" s="65">
        <f>Y!AC1364</f>
        <v>6622357</v>
      </c>
      <c r="L1205" s="115">
        <v>168</v>
      </c>
      <c r="M1205" s="65"/>
      <c r="N1205" s="48">
        <f>Y!Z1364</f>
        <v>2336.3915538823785</v>
      </c>
    </row>
    <row r="1206" spans="1:14" x14ac:dyDescent="0.2">
      <c r="A1206" s="69">
        <f t="shared" si="62"/>
        <v>60</v>
      </c>
      <c r="B1206" s="66">
        <f t="shared" si="63"/>
        <v>41673</v>
      </c>
      <c r="C1206" s="67">
        <f>Y!AB1365</f>
        <v>79004.000000000276</v>
      </c>
      <c r="D1206" s="65">
        <f>Y!Y1365</f>
        <v>17881.248273086734</v>
      </c>
      <c r="E1206" s="65">
        <f>Y!Y1365+Y!Z1365</f>
        <v>20248.88851104163</v>
      </c>
      <c r="F1206" s="68">
        <f>Y!AA1365</f>
        <v>58755.111488958646</v>
      </c>
      <c r="G1206" s="133">
        <f>SUM($F1206:F$1314)</f>
        <v>4013756.973446019</v>
      </c>
      <c r="H1206" s="133">
        <f>SUM($E$1147:E1206)</f>
        <v>893052.86195724097</v>
      </c>
      <c r="I1206" s="133">
        <f>$F$9-SUM($E$1147:E1206)</f>
        <v>6344447.1380427592</v>
      </c>
      <c r="J1206" s="133">
        <f t="shared" si="61"/>
        <v>60</v>
      </c>
      <c r="K1206" s="65">
        <f>Y!AC1365</f>
        <v>6627916</v>
      </c>
      <c r="L1206" s="115">
        <v>168</v>
      </c>
      <c r="M1206" s="65"/>
      <c r="N1206" s="48">
        <f>Y!Z1365</f>
        <v>2367.6402379548963</v>
      </c>
    </row>
    <row r="1207" spans="1:14" x14ac:dyDescent="0.2">
      <c r="A1207" s="69">
        <f t="shared" si="62"/>
        <v>61</v>
      </c>
      <c r="B1207" s="66">
        <f t="shared" si="63"/>
        <v>41701</v>
      </c>
      <c r="C1207" s="67">
        <f>Y!AB1366</f>
        <v>79003.999999999593</v>
      </c>
      <c r="D1207" s="65">
        <f>Y!Y1366</f>
        <v>18119.572018495761</v>
      </c>
      <c r="E1207" s="65">
        <f>Y!Y1366+Y!Z1366</f>
        <v>20104.929959304587</v>
      </c>
      <c r="F1207" s="68">
        <f>Y!AA1366</f>
        <v>58899.070040694998</v>
      </c>
      <c r="G1207" s="133">
        <f>SUM($F1207:F$1314)</f>
        <v>3955001.8619570602</v>
      </c>
      <c r="H1207" s="133">
        <f>SUM($E$1147:E1207)</f>
        <v>913157.7919165456</v>
      </c>
      <c r="I1207" s="133">
        <f>$F$9-SUM($E$1147:E1207)</f>
        <v>6324342.2080834545</v>
      </c>
      <c r="J1207" s="133">
        <f t="shared" si="61"/>
        <v>61</v>
      </c>
      <c r="K1207" s="65">
        <f>Y!AC1366</f>
        <v>6602696</v>
      </c>
      <c r="L1207" s="115">
        <v>168</v>
      </c>
      <c r="M1207" s="65"/>
      <c r="N1207" s="48">
        <f>Y!Z1366</f>
        <v>1985.3579408088262</v>
      </c>
    </row>
    <row r="1208" spans="1:14" x14ac:dyDescent="0.2">
      <c r="A1208" s="69">
        <f t="shared" si="62"/>
        <v>62</v>
      </c>
      <c r="B1208" s="66">
        <f t="shared" si="63"/>
        <v>41732</v>
      </c>
      <c r="C1208" s="67">
        <f>Y!AB1367</f>
        <v>79004.000000000146</v>
      </c>
      <c r="D1208" s="65">
        <f>Y!Y1367</f>
        <v>18361.072175684385</v>
      </c>
      <c r="E1208" s="65">
        <f>Y!Y1367+Y!Z1367</f>
        <v>20372.983809071011</v>
      </c>
      <c r="F1208" s="68">
        <f>Y!AA1367</f>
        <v>58631.016190929127</v>
      </c>
      <c r="G1208" s="133">
        <f>SUM($F1208:F$1314)</f>
        <v>3896102.7919163653</v>
      </c>
      <c r="H1208" s="133">
        <f>SUM($E$1147:E1208)</f>
        <v>933530.77572561661</v>
      </c>
      <c r="I1208" s="133">
        <f>$F$9-SUM($E$1147:E1208)</f>
        <v>6303969.2242743839</v>
      </c>
      <c r="J1208" s="133">
        <f t="shared" si="61"/>
        <v>62</v>
      </c>
      <c r="K1208" s="65">
        <f>Y!AC1367</f>
        <v>6577238</v>
      </c>
      <c r="L1208" s="115">
        <v>168</v>
      </c>
      <c r="M1208" s="65"/>
      <c r="N1208" s="48">
        <f>Y!Z1367</f>
        <v>2011.9116333866259</v>
      </c>
    </row>
    <row r="1209" spans="1:14" x14ac:dyDescent="0.2">
      <c r="A1209" s="69">
        <f t="shared" si="62"/>
        <v>63</v>
      </c>
      <c r="B1209" s="66">
        <f t="shared" si="63"/>
        <v>41762</v>
      </c>
      <c r="C1209" s="67">
        <f>Y!AB1368</f>
        <v>79004.000000000029</v>
      </c>
      <c r="D1209" s="65">
        <f>Y!Y1368</f>
        <v>18605.791080305353</v>
      </c>
      <c r="E1209" s="65">
        <f>Y!Y1368+Y!Z1368</f>
        <v>20644.611555623473</v>
      </c>
      <c r="F1209" s="68">
        <f>Y!AA1368</f>
        <v>58359.388444376564</v>
      </c>
      <c r="G1209" s="133">
        <f>SUM($F1209:F$1314)</f>
        <v>3837471.7757254359</v>
      </c>
      <c r="H1209" s="133">
        <f>SUM($E$1147:E1209)</f>
        <v>954175.38728124008</v>
      </c>
      <c r="I1209" s="133">
        <f>$F$9-SUM($E$1147:E1209)</f>
        <v>6283324.61271876</v>
      </c>
      <c r="J1209" s="133">
        <f t="shared" si="61"/>
        <v>63</v>
      </c>
      <c r="K1209" s="65">
        <f>Y!AC1368</f>
        <v>6551538</v>
      </c>
      <c r="L1209" s="115">
        <v>168</v>
      </c>
      <c r="M1209" s="65"/>
      <c r="N1209" s="48">
        <f>Y!Z1368</f>
        <v>2038.8204753181199</v>
      </c>
    </row>
    <row r="1210" spans="1:14" x14ac:dyDescent="0.2">
      <c r="A1210" s="69">
        <f t="shared" si="62"/>
        <v>64</v>
      </c>
      <c r="B1210" s="66">
        <f t="shared" si="63"/>
        <v>41793</v>
      </c>
      <c r="C1210" s="67">
        <f>Y!AB1369</f>
        <v>79004.000000000437</v>
      </c>
      <c r="D1210" s="65">
        <f>Y!Y1369</f>
        <v>18853.771632269956</v>
      </c>
      <c r="E1210" s="65">
        <f>Y!Y1369+Y!Z1369</f>
        <v>20919.860848911805</v>
      </c>
      <c r="F1210" s="68">
        <f>Y!AA1369</f>
        <v>58084.139151088624</v>
      </c>
      <c r="G1210" s="133">
        <f>SUM($F1210:F$1314)</f>
        <v>3779112.3872810593</v>
      </c>
      <c r="H1210" s="133">
        <f>SUM($E$1147:E1210)</f>
        <v>975095.24813015189</v>
      </c>
      <c r="I1210" s="133">
        <f>$F$9-SUM($E$1147:E1210)</f>
        <v>6262404.751869848</v>
      </c>
      <c r="J1210" s="133">
        <f t="shared" ref="J1210:J1273" si="64">A1210</f>
        <v>64</v>
      </c>
      <c r="K1210" s="65">
        <f>Y!AC1369</f>
        <v>6525595</v>
      </c>
      <c r="L1210" s="115">
        <v>168</v>
      </c>
      <c r="M1210" s="65"/>
      <c r="N1210" s="48">
        <f>Y!Z1369</f>
        <v>2066.0892166418489</v>
      </c>
    </row>
    <row r="1211" spans="1:14" x14ac:dyDescent="0.2">
      <c r="A1211" s="69">
        <f t="shared" si="62"/>
        <v>65</v>
      </c>
      <c r="B1211" s="66">
        <f t="shared" si="63"/>
        <v>41823</v>
      </c>
      <c r="C1211" s="67">
        <f>Y!AB1370</f>
        <v>79003.999999999942</v>
      </c>
      <c r="D1211" s="65">
        <f>Y!Y1370</f>
        <v>19105.057303262874</v>
      </c>
      <c r="E1211" s="65">
        <f>Y!Y1370+Y!Z1370</f>
        <v>21198.779974189893</v>
      </c>
      <c r="F1211" s="68">
        <f>Y!AA1370</f>
        <v>57805.220025810057</v>
      </c>
      <c r="G1211" s="133">
        <f>SUM($F1211:F$1314)</f>
        <v>3721028.2481299709</v>
      </c>
      <c r="H1211" s="133">
        <f>SUM($E$1147:E1211)</f>
        <v>996294.02810434182</v>
      </c>
      <c r="I1211" s="133">
        <f>$F$9-SUM($E$1147:E1211)</f>
        <v>6241205.9718956584</v>
      </c>
      <c r="J1211" s="133">
        <f t="shared" si="64"/>
        <v>65</v>
      </c>
      <c r="K1211" s="65">
        <f>Y!AC1370</f>
        <v>6499405</v>
      </c>
      <c r="L1211" s="115">
        <v>168</v>
      </c>
      <c r="M1211" s="65"/>
      <c r="N1211" s="48">
        <f>Y!Z1370</f>
        <v>2093.722670927018</v>
      </c>
    </row>
    <row r="1212" spans="1:14" x14ac:dyDescent="0.2">
      <c r="A1212" s="69">
        <f t="shared" si="62"/>
        <v>66</v>
      </c>
      <c r="B1212" s="66">
        <f t="shared" si="63"/>
        <v>41854</v>
      </c>
      <c r="C1212" s="67">
        <f>Y!AB1371</f>
        <v>79003.99999999968</v>
      </c>
      <c r="D1212" s="65">
        <f>Y!Y1371</f>
        <v>19359.692144367844</v>
      </c>
      <c r="E1212" s="65">
        <f>Y!Y1371+Y!Z1371</f>
        <v>21481.417860490998</v>
      </c>
      <c r="F1212" s="68">
        <f>Y!AA1371</f>
        <v>57522.582139508682</v>
      </c>
      <c r="G1212" s="133">
        <f>SUM($F1212:F$1314)</f>
        <v>3663223.0281041609</v>
      </c>
      <c r="H1212" s="133">
        <f>SUM($E$1147:E1212)</f>
        <v>1017775.4459648328</v>
      </c>
      <c r="I1212" s="133">
        <f>$F$9-SUM($E$1147:E1212)</f>
        <v>6219724.5540351672</v>
      </c>
      <c r="J1212" s="133">
        <f t="shared" si="64"/>
        <v>66</v>
      </c>
      <c r="K1212" s="65">
        <f>Y!AC1371</f>
        <v>6472968</v>
      </c>
      <c r="L1212" s="115">
        <v>168</v>
      </c>
      <c r="M1212" s="65"/>
      <c r="N1212" s="48">
        <f>Y!Z1371</f>
        <v>2121.7257161231537</v>
      </c>
    </row>
    <row r="1213" spans="1:14" x14ac:dyDescent="0.2">
      <c r="A1213" s="69">
        <f t="shared" ref="A1213:A1314" si="65">A1212+1</f>
        <v>67</v>
      </c>
      <c r="B1213" s="66">
        <f t="shared" ref="B1213:B1314" si="66">DATE(YEAR(B1212),MONTH(B1212)+1,DAY(B1212))</f>
        <v>41885</v>
      </c>
      <c r="C1213" s="67">
        <f>Y!AB1372</f>
        <v>79003.999999999593</v>
      </c>
      <c r="D1213" s="65">
        <f>Y!Y1372</f>
        <v>19617.720793786459</v>
      </c>
      <c r="E1213" s="65">
        <f>Y!Y1372+Y!Z1372</f>
        <v>21767.824089207686</v>
      </c>
      <c r="F1213" s="68">
        <f>Y!AA1372</f>
        <v>57236.175910791913</v>
      </c>
      <c r="G1213" s="133">
        <f>SUM($F1213:F$1314)</f>
        <v>3605700.4459646521</v>
      </c>
      <c r="H1213" s="133">
        <f>SUM($E$1147:E1213)</f>
        <v>1039543.2700540405</v>
      </c>
      <c r="I1213" s="133">
        <f>$F$9-SUM($E$1147:E1213)</f>
        <v>6197956.7299459595</v>
      </c>
      <c r="J1213" s="133">
        <f t="shared" si="64"/>
        <v>67</v>
      </c>
      <c r="K1213" s="65">
        <f>Y!AC1372</f>
        <v>6446279</v>
      </c>
      <c r="L1213" s="115">
        <v>168</v>
      </c>
      <c r="M1213" s="65"/>
      <c r="N1213" s="48">
        <f>Y!Z1372</f>
        <v>2150.1032954212278</v>
      </c>
    </row>
    <row r="1214" spans="1:14" x14ac:dyDescent="0.2">
      <c r="A1214" s="69">
        <f t="shared" si="65"/>
        <v>68</v>
      </c>
      <c r="B1214" s="66">
        <f t="shared" si="66"/>
        <v>41915</v>
      </c>
      <c r="C1214" s="67">
        <f>Y!AB1373</f>
        <v>79004.00000000032</v>
      </c>
      <c r="D1214" s="65">
        <f>Y!Y1373</f>
        <v>19879.188484665006</v>
      </c>
      <c r="E1214" s="65">
        <f>Y!Y1373+Y!Z1373</f>
        <v>22058.048902791212</v>
      </c>
      <c r="F1214" s="68">
        <f>Y!AA1373</f>
        <v>56945.951097209101</v>
      </c>
      <c r="G1214" s="133">
        <f>SUM($F1214:F$1314)</f>
        <v>3548464.2700538603</v>
      </c>
      <c r="H1214" s="133">
        <f>SUM($E$1147:E1214)</f>
        <v>1061601.3189568317</v>
      </c>
      <c r="I1214" s="133">
        <f>$F$9-SUM($E$1147:E1214)</f>
        <v>6175898.6810431685</v>
      </c>
      <c r="J1214" s="133">
        <f t="shared" si="64"/>
        <v>68</v>
      </c>
      <c r="K1214" s="65">
        <f>Y!AC1373</f>
        <v>6419338</v>
      </c>
      <c r="L1214" s="115">
        <v>168</v>
      </c>
      <c r="M1214" s="65"/>
      <c r="N1214" s="48">
        <f>Y!Z1373</f>
        <v>2178.8604181262053</v>
      </c>
    </row>
    <row r="1215" spans="1:14" x14ac:dyDescent="0.2">
      <c r="A1215" s="69">
        <f t="shared" si="65"/>
        <v>69</v>
      </c>
      <c r="B1215" s="66">
        <f t="shared" si="66"/>
        <v>41946</v>
      </c>
      <c r="C1215" s="67">
        <f>Y!AB1374</f>
        <v>79003.999999999942</v>
      </c>
      <c r="D1215" s="65">
        <f>Y!Y1374</f>
        <v>20144.141053020954</v>
      </c>
      <c r="E1215" s="65">
        <f>Y!Y1374+Y!Z1374</f>
        <v>22352.143213562274</v>
      </c>
      <c r="F1215" s="68">
        <f>Y!AA1374</f>
        <v>56651.856786437667</v>
      </c>
      <c r="G1215" s="133">
        <f>SUM($F1215:F$1314)</f>
        <v>3491518.3189566503</v>
      </c>
      <c r="H1215" s="133">
        <f>SUM($E$1147:E1215)</f>
        <v>1083953.4621703939</v>
      </c>
      <c r="I1215" s="133">
        <f>$F$9-SUM($E$1147:E1215)</f>
        <v>6153546.5378296059</v>
      </c>
      <c r="J1215" s="133">
        <f t="shared" si="64"/>
        <v>69</v>
      </c>
      <c r="K1215" s="65">
        <f>Y!AC1374</f>
        <v>6392140</v>
      </c>
      <c r="L1215" s="115">
        <v>168</v>
      </c>
      <c r="M1215" s="65"/>
      <c r="N1215" s="48">
        <f>Y!Z1374</f>
        <v>2208.0021605413203</v>
      </c>
    </row>
    <row r="1216" spans="1:14" x14ac:dyDescent="0.2">
      <c r="A1216" s="69">
        <f t="shared" si="65"/>
        <v>70</v>
      </c>
      <c r="B1216" s="66">
        <f t="shared" si="66"/>
        <v>41976</v>
      </c>
      <c r="C1216" s="67">
        <f>Y!AB1375</f>
        <v>79004.000000000116</v>
      </c>
      <c r="D1216" s="65">
        <f>Y!Y1375</f>
        <v>20412.624945783988</v>
      </c>
      <c r="E1216" s="65">
        <f>Y!Y1375+Y!Z1375</f>
        <v>22650.158612648185</v>
      </c>
      <c r="F1216" s="68">
        <f>Y!AA1375</f>
        <v>56353.841387351938</v>
      </c>
      <c r="G1216" s="133">
        <f>SUM($F1216:F$1314)</f>
        <v>3434866.462170213</v>
      </c>
      <c r="H1216" s="133">
        <f>SUM($E$1147:E1216)</f>
        <v>1106603.6207830422</v>
      </c>
      <c r="I1216" s="133">
        <f>$F$9-SUM($E$1147:E1216)</f>
        <v>6130896.3792169578</v>
      </c>
      <c r="J1216" s="133">
        <f t="shared" si="64"/>
        <v>70</v>
      </c>
      <c r="K1216" s="65">
        <f>Y!AC1375</f>
        <v>6364685</v>
      </c>
      <c r="L1216" s="115">
        <v>168</v>
      </c>
      <c r="M1216" s="65"/>
      <c r="N1216" s="48">
        <f>Y!Z1375</f>
        <v>2237.5336668641976</v>
      </c>
    </row>
    <row r="1217" spans="1:14" x14ac:dyDescent="0.2">
      <c r="A1217" s="69">
        <f t="shared" si="65"/>
        <v>71</v>
      </c>
      <c r="B1217" s="66">
        <f t="shared" si="66"/>
        <v>42007</v>
      </c>
      <c r="C1217" s="67">
        <f>Y!AB1376</f>
        <v>79004.000000000029</v>
      </c>
      <c r="D1217" s="65">
        <f>Y!Y1376</f>
        <v>20684.687228932511</v>
      </c>
      <c r="E1217" s="65">
        <f>Y!Y1376+Y!Z1376</f>
        <v>22952.14737902733</v>
      </c>
      <c r="F1217" s="68">
        <f>Y!AA1376</f>
        <v>56051.852620972706</v>
      </c>
      <c r="G1217" s="133">
        <f>SUM($F1217:F$1314)</f>
        <v>3378512.6207828615</v>
      </c>
      <c r="H1217" s="133">
        <f>SUM($E$1147:E1217)</f>
        <v>1129555.7681620694</v>
      </c>
      <c r="I1217" s="133">
        <f>$F$9-SUM($E$1147:E1217)</f>
        <v>6107944.2318379302</v>
      </c>
      <c r="J1217" s="133">
        <f t="shared" si="64"/>
        <v>71</v>
      </c>
      <c r="K1217" s="65">
        <f>Y!AC1376</f>
        <v>6336969</v>
      </c>
      <c r="L1217" s="115">
        <v>168</v>
      </c>
      <c r="M1217" s="65"/>
      <c r="N1217" s="48">
        <f>Y!Z1376</f>
        <v>2267.4601500948193</v>
      </c>
    </row>
    <row r="1218" spans="1:14" x14ac:dyDescent="0.2">
      <c r="A1218" s="69">
        <f t="shared" si="65"/>
        <v>72</v>
      </c>
      <c r="B1218" s="66">
        <f t="shared" si="66"/>
        <v>42038</v>
      </c>
      <c r="C1218" s="67">
        <f>Y!AB1377</f>
        <v>79004.000000000087</v>
      </c>
      <c r="D1218" s="65">
        <f>Y!Y1377</f>
        <v>20960.375595747959</v>
      </c>
      <c r="E1218" s="65">
        <f>Y!Y1377+Y!Z1377</f>
        <v>23258.16248870382</v>
      </c>
      <c r="F1218" s="68">
        <f>Y!AA1377</f>
        <v>55745.837511296268</v>
      </c>
      <c r="G1218" s="133">
        <f>SUM($F1218:F$1314)</f>
        <v>3322460.7681618887</v>
      </c>
      <c r="H1218" s="133">
        <f>SUM($E$1147:E1218)</f>
        <v>1152813.9306507732</v>
      </c>
      <c r="I1218" s="133">
        <f>$F$9-SUM($E$1147:E1218)</f>
        <v>6084686.0693492265</v>
      </c>
      <c r="J1218" s="133">
        <f t="shared" si="64"/>
        <v>72</v>
      </c>
      <c r="K1218" s="65">
        <f>Y!AC1377</f>
        <v>6336850</v>
      </c>
      <c r="L1218" s="115">
        <v>168</v>
      </c>
      <c r="M1218" s="65"/>
      <c r="N1218" s="48">
        <f>Y!Z1377</f>
        <v>2297.7868929558608</v>
      </c>
    </row>
    <row r="1219" spans="1:14" x14ac:dyDescent="0.2">
      <c r="A1219" s="69">
        <f t="shared" si="65"/>
        <v>73</v>
      </c>
      <c r="B1219" s="66">
        <f t="shared" si="66"/>
        <v>42066</v>
      </c>
      <c r="C1219" s="67">
        <f>Y!AB1378</f>
        <v>79004.00000000016</v>
      </c>
      <c r="D1219" s="65">
        <f>Y!Y1378</f>
        <v>21239.738375173882</v>
      </c>
      <c r="E1219" s="65">
        <f>Y!Y1378+Y!Z1378</f>
        <v>23195.636717707312</v>
      </c>
      <c r="F1219" s="68">
        <f>Y!AA1378</f>
        <v>55808.363282292848</v>
      </c>
      <c r="G1219" s="133">
        <f>SUM($F1219:F$1314)</f>
        <v>3266714.9306505923</v>
      </c>
      <c r="H1219" s="133">
        <f>SUM($E$1147:E1219)</f>
        <v>1176009.5673684806</v>
      </c>
      <c r="I1219" s="133">
        <f>$F$9-SUM($E$1147:E1219)</f>
        <v>6061490.4326315196</v>
      </c>
      <c r="J1219" s="133">
        <f t="shared" si="64"/>
        <v>73</v>
      </c>
      <c r="K1219" s="65">
        <f>Y!AC1378</f>
        <v>6308978</v>
      </c>
      <c r="L1219" s="115">
        <v>168</v>
      </c>
      <c r="M1219" s="65"/>
      <c r="N1219" s="48">
        <f>Y!Z1378</f>
        <v>1955.89834253343</v>
      </c>
    </row>
    <row r="1220" spans="1:14" x14ac:dyDescent="0.2">
      <c r="A1220" s="69">
        <f t="shared" si="65"/>
        <v>74</v>
      </c>
      <c r="B1220" s="66">
        <f t="shared" si="66"/>
        <v>42097</v>
      </c>
      <c r="C1220" s="67">
        <f>Y!AB1379</f>
        <v>79004.000000000116</v>
      </c>
      <c r="D1220" s="65">
        <f>Y!Y1379</f>
        <v>21522.824540288653</v>
      </c>
      <c r="E1220" s="65">
        <f>Y!Y1379+Y!Z1379</f>
        <v>23504.882560245242</v>
      </c>
      <c r="F1220" s="68">
        <f>Y!AA1379</f>
        <v>55499.117439754875</v>
      </c>
      <c r="G1220" s="133">
        <f>SUM($F1220:F$1314)</f>
        <v>3210906.5673682992</v>
      </c>
      <c r="H1220" s="133">
        <f>SUM($E$1147:E1220)</f>
        <v>1199514.4499287258</v>
      </c>
      <c r="I1220" s="133">
        <f>$F$9-SUM($E$1147:E1220)</f>
        <v>6037985.5500712739</v>
      </c>
      <c r="J1220" s="133">
        <f t="shared" si="64"/>
        <v>74</v>
      </c>
      <c r="K1220" s="65">
        <f>Y!AC1379</f>
        <v>6280843</v>
      </c>
      <c r="L1220" s="115">
        <v>168</v>
      </c>
      <c r="M1220" s="65"/>
      <c r="N1220" s="48">
        <f>Y!Z1379</f>
        <v>1982.0580199565884</v>
      </c>
    </row>
    <row r="1221" spans="1:14" x14ac:dyDescent="0.2">
      <c r="A1221" s="69">
        <f t="shared" si="65"/>
        <v>75</v>
      </c>
      <c r="B1221" s="66">
        <f t="shared" si="66"/>
        <v>42127</v>
      </c>
      <c r="C1221" s="67">
        <f>Y!AB1380</f>
        <v>79004.000000000087</v>
      </c>
      <c r="D1221" s="65">
        <f>Y!Y1380</f>
        <v>21809.683716890868</v>
      </c>
      <c r="E1221" s="65">
        <f>Y!Y1380+Y!Z1380</f>
        <v>23818.251293764857</v>
      </c>
      <c r="F1221" s="68">
        <f>Y!AA1380</f>
        <v>55185.74870623523</v>
      </c>
      <c r="G1221" s="133">
        <f>SUM($F1221:F$1314)</f>
        <v>3155407.4499285445</v>
      </c>
      <c r="H1221" s="133">
        <f>SUM($E$1147:E1221)</f>
        <v>1223332.7012224908</v>
      </c>
      <c r="I1221" s="133">
        <f>$F$9-SUM($E$1147:E1221)</f>
        <v>6014167.2987775095</v>
      </c>
      <c r="J1221" s="133">
        <f t="shared" si="64"/>
        <v>75</v>
      </c>
      <c r="K1221" s="65">
        <f>Y!AC1380</f>
        <v>6252443</v>
      </c>
      <c r="L1221" s="115">
        <v>168</v>
      </c>
      <c r="M1221" s="65"/>
      <c r="N1221" s="48">
        <f>Y!Z1380</f>
        <v>2008.5675768739893</v>
      </c>
    </row>
    <row r="1222" spans="1:14" x14ac:dyDescent="0.2">
      <c r="A1222" s="69">
        <f t="shared" si="65"/>
        <v>76</v>
      </c>
      <c r="B1222" s="66">
        <f t="shared" si="66"/>
        <v>42158</v>
      </c>
      <c r="C1222" s="67">
        <f>Y!AB1381</f>
        <v>79003.999999999971</v>
      </c>
      <c r="D1222" s="65">
        <f>Y!Y1381</f>
        <v>22100.366192198358</v>
      </c>
      <c r="E1222" s="65">
        <f>Y!Y1381+Y!Z1381</f>
        <v>24135.797885039443</v>
      </c>
      <c r="F1222" s="68">
        <f>Y!AA1381</f>
        <v>54868.202114960535</v>
      </c>
      <c r="G1222" s="133">
        <f>SUM($F1222:F$1314)</f>
        <v>3100221.7012223094</v>
      </c>
      <c r="H1222" s="133">
        <f>SUM($E$1147:E1222)</f>
        <v>1247468.4991075301</v>
      </c>
      <c r="I1222" s="133">
        <f>$F$9-SUM($E$1147:E1222)</f>
        <v>5990031.5008924697</v>
      </c>
      <c r="J1222" s="133">
        <f t="shared" si="64"/>
        <v>76</v>
      </c>
      <c r="K1222" s="65">
        <f>Y!AC1381</f>
        <v>6223774</v>
      </c>
      <c r="L1222" s="115">
        <v>168</v>
      </c>
      <c r="M1222" s="65"/>
      <c r="N1222" s="48">
        <f>Y!Z1381</f>
        <v>2035.4316928410844</v>
      </c>
    </row>
    <row r="1223" spans="1:14" x14ac:dyDescent="0.2">
      <c r="A1223" s="69">
        <f t="shared" si="65"/>
        <v>77</v>
      </c>
      <c r="B1223" s="66">
        <f t="shared" si="66"/>
        <v>42188</v>
      </c>
      <c r="C1223" s="67">
        <f>Y!AB1382</f>
        <v>79003.999999999796</v>
      </c>
      <c r="D1223" s="65">
        <f>Y!Y1382</f>
        <v>22394.922923664097</v>
      </c>
      <c r="E1223" s="65">
        <f>Y!Y1382+Y!Z1382</f>
        <v>24457.578033665312</v>
      </c>
      <c r="F1223" s="68">
        <f>Y!AA1382</f>
        <v>54546.421966334485</v>
      </c>
      <c r="G1223" s="133">
        <f>SUM($F1223:F$1314)</f>
        <v>3045353.4991073492</v>
      </c>
      <c r="H1223" s="133">
        <f>SUM($E$1147:E1223)</f>
        <v>1271926.0771411955</v>
      </c>
      <c r="I1223" s="133">
        <f>$F$9-SUM($E$1147:E1223)</f>
        <v>5965573.9228588045</v>
      </c>
      <c r="J1223" s="133">
        <f t="shared" si="64"/>
        <v>77</v>
      </c>
      <c r="K1223" s="65">
        <f>Y!AC1382</f>
        <v>6194834</v>
      </c>
      <c r="L1223" s="115">
        <v>168</v>
      </c>
      <c r="M1223" s="65"/>
      <c r="N1223" s="48">
        <f>Y!Z1382</f>
        <v>2062.6551100012148</v>
      </c>
    </row>
    <row r="1224" spans="1:14" x14ac:dyDescent="0.2">
      <c r="A1224" s="69">
        <f t="shared" si="65"/>
        <v>78</v>
      </c>
      <c r="B1224" s="66">
        <f t="shared" si="66"/>
        <v>42219</v>
      </c>
      <c r="C1224" s="67">
        <f>Y!AB1383</f>
        <v>79004</v>
      </c>
      <c r="D1224" s="65">
        <f>Y!Y1383</f>
        <v>22693.405547909439</v>
      </c>
      <c r="E1224" s="65">
        <f>Y!Y1383+Y!Z1383</f>
        <v>24783.648181832265</v>
      </c>
      <c r="F1224" s="68">
        <f>Y!AA1383</f>
        <v>54220.351818167743</v>
      </c>
      <c r="G1224" s="133">
        <f>SUM($F1224:F$1314)</f>
        <v>2990807.0771410144</v>
      </c>
      <c r="H1224" s="133">
        <f>SUM($E$1147:E1224)</f>
        <v>1296709.7253230277</v>
      </c>
      <c r="I1224" s="133">
        <f>$F$9-SUM($E$1147:E1224)</f>
        <v>5940790.2746769721</v>
      </c>
      <c r="J1224" s="133">
        <f t="shared" si="64"/>
        <v>78</v>
      </c>
      <c r="K1224" s="65">
        <f>Y!AC1383</f>
        <v>6165621</v>
      </c>
      <c r="L1224" s="115">
        <v>168</v>
      </c>
      <c r="M1224" s="65"/>
      <c r="N1224" s="48">
        <f>Y!Z1383</f>
        <v>2090.2426339228259</v>
      </c>
    </row>
    <row r="1225" spans="1:14" x14ac:dyDescent="0.2">
      <c r="A1225" s="69">
        <f t="shared" si="65"/>
        <v>79</v>
      </c>
      <c r="B1225" s="66">
        <f t="shared" si="66"/>
        <v>42250</v>
      </c>
      <c r="C1225" s="67">
        <f>Y!AB1384</f>
        <v>79004.000000000029</v>
      </c>
      <c r="D1225" s="65">
        <f>Y!Y1384</f>
        <v>22995.866389774717</v>
      </c>
      <c r="E1225" s="65">
        <f>Y!Y1384+Y!Z1384</f>
        <v>25114.065524222373</v>
      </c>
      <c r="F1225" s="68">
        <f>Y!AA1384</f>
        <v>53889.934475777656</v>
      </c>
      <c r="G1225" s="133">
        <f>SUM($F1225:F$1314)</f>
        <v>2936586.7253228459</v>
      </c>
      <c r="H1225" s="133">
        <f>SUM($E$1147:E1225)</f>
        <v>1321823.79084725</v>
      </c>
      <c r="I1225" s="133">
        <f>$F$9-SUM($E$1147:E1225)</f>
        <v>5915676.2091527497</v>
      </c>
      <c r="J1225" s="133">
        <f t="shared" si="64"/>
        <v>79</v>
      </c>
      <c r="K1225" s="65">
        <f>Y!AC1384</f>
        <v>6136132</v>
      </c>
      <c r="L1225" s="115">
        <v>168</v>
      </c>
      <c r="M1225" s="65"/>
      <c r="N1225" s="48">
        <f>Y!Z1384</f>
        <v>2118.1991344476555</v>
      </c>
    </row>
    <row r="1226" spans="1:14" x14ac:dyDescent="0.2">
      <c r="A1226" s="69">
        <f t="shared" si="65"/>
        <v>80</v>
      </c>
      <c r="B1226" s="66">
        <f t="shared" si="66"/>
        <v>42280</v>
      </c>
      <c r="C1226" s="67">
        <f>Y!AB1385</f>
        <v>79004</v>
      </c>
      <c r="D1226" s="65">
        <f>Y!Y1385</f>
        <v>23302.358471493702</v>
      </c>
      <c r="E1226" s="65">
        <f>Y!Y1385+Y!Z1385</f>
        <v>25448.888018044163</v>
      </c>
      <c r="F1226" s="68">
        <f>Y!AA1385</f>
        <v>53555.111981955844</v>
      </c>
      <c r="G1226" s="133">
        <f>SUM($F1226:F$1314)</f>
        <v>2882696.7908470687</v>
      </c>
      <c r="H1226" s="133">
        <f>SUM($E$1147:E1226)</f>
        <v>1347272.6788652942</v>
      </c>
      <c r="I1226" s="133">
        <f>$F$9-SUM($E$1147:E1226)</f>
        <v>5890227.321134706</v>
      </c>
      <c r="J1226" s="133">
        <f t="shared" si="64"/>
        <v>80</v>
      </c>
      <c r="K1226" s="65">
        <f>Y!AC1385</f>
        <v>6106364</v>
      </c>
      <c r="L1226" s="115">
        <v>168</v>
      </c>
      <c r="M1226" s="65"/>
      <c r="N1226" s="48">
        <f>Y!Z1385</f>
        <v>2146.5295465504605</v>
      </c>
    </row>
    <row r="1227" spans="1:14" x14ac:dyDescent="0.2">
      <c r="A1227" s="69">
        <f t="shared" si="65"/>
        <v>81</v>
      </c>
      <c r="B1227" s="66">
        <f t="shared" si="66"/>
        <v>42311</v>
      </c>
      <c r="C1227" s="67">
        <f>Y!AB1386</f>
        <v>79004.000000000044</v>
      </c>
      <c r="D1227" s="65">
        <f>Y!Y1386</f>
        <v>23612.935521987732</v>
      </c>
      <c r="E1227" s="65">
        <f>Y!Y1386+Y!Z1386</f>
        <v>25788.174393197842</v>
      </c>
      <c r="F1227" s="68">
        <f>Y!AA1386</f>
        <v>53215.825606802202</v>
      </c>
      <c r="G1227" s="133">
        <f>SUM($F1227:F$1314)</f>
        <v>2829141.6788651124</v>
      </c>
      <c r="H1227" s="133">
        <f>SUM($E$1147:E1227)</f>
        <v>1373060.853258492</v>
      </c>
      <c r="I1227" s="133">
        <f>$F$9-SUM($E$1147:E1227)</f>
        <v>5864439.1467415076</v>
      </c>
      <c r="J1227" s="133">
        <f t="shared" si="64"/>
        <v>81</v>
      </c>
      <c r="K1227" s="65">
        <f>Y!AC1386</f>
        <v>6076315</v>
      </c>
      <c r="L1227" s="115">
        <v>168</v>
      </c>
      <c r="M1227" s="65"/>
      <c r="N1227" s="48">
        <f>Y!Z1386</f>
        <v>2175.2388712101092</v>
      </c>
    </row>
    <row r="1228" spans="1:14" x14ac:dyDescent="0.2">
      <c r="A1228" s="69">
        <f t="shared" si="65"/>
        <v>82</v>
      </c>
      <c r="B1228" s="66">
        <f t="shared" si="66"/>
        <v>42341</v>
      </c>
      <c r="C1228" s="67">
        <f>Y!AB1387</f>
        <v>79004.000000000204</v>
      </c>
      <c r="D1228" s="65">
        <f>Y!Y1387</f>
        <v>23927.651986284647</v>
      </c>
      <c r="E1228" s="65">
        <f>Y!Y1387+Y!Z1387</f>
        <v>26131.984162576991</v>
      </c>
      <c r="F1228" s="68">
        <f>Y!AA1387</f>
        <v>52872.015837423205</v>
      </c>
      <c r="G1228" s="133">
        <f>SUM($F1228:F$1314)</f>
        <v>2775925.8532583104</v>
      </c>
      <c r="H1228" s="133">
        <f>SUM($E$1147:E1228)</f>
        <v>1399192.8374210689</v>
      </c>
      <c r="I1228" s="133">
        <f>$F$9-SUM($E$1147:E1228)</f>
        <v>5838307.1625789311</v>
      </c>
      <c r="J1228" s="133">
        <f t="shared" si="64"/>
        <v>82</v>
      </c>
      <c r="K1228" s="65">
        <f>Y!AC1387</f>
        <v>6045982</v>
      </c>
      <c r="L1228" s="115">
        <v>168</v>
      </c>
      <c r="M1228" s="65"/>
      <c r="N1228" s="48">
        <f>Y!Z1387</f>
        <v>2204.3321762923442</v>
      </c>
    </row>
    <row r="1229" spans="1:14" x14ac:dyDescent="0.2">
      <c r="A1229" s="69">
        <f t="shared" si="65"/>
        <v>83</v>
      </c>
      <c r="B1229" s="66">
        <f t="shared" si="66"/>
        <v>42372</v>
      </c>
      <c r="C1229" s="67">
        <f>Y!AB1388</f>
        <v>79003.999999999956</v>
      </c>
      <c r="D1229" s="65">
        <f>Y!Y1388</f>
        <v>24246.563035062514</v>
      </c>
      <c r="E1229" s="65">
        <f>Y!Y1388+Y!Z1388</f>
        <v>26480.377632506978</v>
      </c>
      <c r="F1229" s="68">
        <f>Y!AA1388</f>
        <v>52523.622367492979</v>
      </c>
      <c r="G1229" s="133">
        <f>SUM($F1229:F$1314)</f>
        <v>2723053.8374208873</v>
      </c>
      <c r="H1229" s="133">
        <f>SUM($E$1147:E1229)</f>
        <v>1425673.2150535758</v>
      </c>
      <c r="I1229" s="133">
        <f>$F$9-SUM($E$1147:E1229)</f>
        <v>5811826.784946424</v>
      </c>
      <c r="J1229" s="133">
        <f t="shared" si="64"/>
        <v>83</v>
      </c>
      <c r="K1229" s="65">
        <f>Y!AC1388</f>
        <v>6015362</v>
      </c>
      <c r="L1229" s="115">
        <v>168</v>
      </c>
      <c r="M1229" s="65"/>
      <c r="N1229" s="48">
        <f>Y!Z1388</f>
        <v>2233.8145974444633</v>
      </c>
    </row>
    <row r="1230" spans="1:14" x14ac:dyDescent="0.2">
      <c r="A1230" s="69">
        <f t="shared" si="65"/>
        <v>84</v>
      </c>
      <c r="B1230" s="66">
        <f t="shared" si="66"/>
        <v>42403</v>
      </c>
      <c r="C1230" s="67">
        <f>Y!AB1389</f>
        <v>79003.999999999796</v>
      </c>
      <c r="D1230" s="65">
        <f>Y!Y1389</f>
        <v>24569.724574322812</v>
      </c>
      <c r="E1230" s="65">
        <f>Y!Y1389+Y!Z1389</f>
        <v>26833.415913324614</v>
      </c>
      <c r="F1230" s="68">
        <f>Y!AA1389</f>
        <v>52170.584086675182</v>
      </c>
      <c r="G1230" s="133">
        <f>SUM($F1230:F$1314)</f>
        <v>2670530.215053394</v>
      </c>
      <c r="H1230" s="133">
        <f>SUM($E$1147:E1230)</f>
        <v>1452506.6309669004</v>
      </c>
      <c r="I1230" s="133">
        <f>$F$9-SUM($E$1147:E1230)</f>
        <v>5784993.3690331001</v>
      </c>
      <c r="J1230" s="133">
        <f t="shared" si="64"/>
        <v>84</v>
      </c>
      <c r="K1230" s="65">
        <f>Y!AC1389</f>
        <v>6009522</v>
      </c>
      <c r="L1230" s="115">
        <v>168</v>
      </c>
      <c r="M1230" s="65"/>
      <c r="N1230" s="48">
        <f>Y!Z1389</f>
        <v>2263.6913390018017</v>
      </c>
    </row>
    <row r="1231" spans="1:14" x14ac:dyDescent="0.2">
      <c r="A1231" s="69">
        <f t="shared" si="65"/>
        <v>85</v>
      </c>
      <c r="B1231" s="66">
        <f t="shared" si="66"/>
        <v>42432</v>
      </c>
      <c r="C1231" s="67">
        <f>Y!AB1390</f>
        <v>79004.000000000087</v>
      </c>
      <c r="D1231" s="65">
        <f>Y!Y1390</f>
        <v>24897.193255189806</v>
      </c>
      <c r="E1231" s="65">
        <f>Y!Y1390+Y!Z1390</f>
        <v>26855.855613487016</v>
      </c>
      <c r="F1231" s="68">
        <f>Y!AA1390</f>
        <v>52148.144386513079</v>
      </c>
      <c r="G1231" s="133">
        <f>SUM($F1231:F$1314)</f>
        <v>2618359.6309667188</v>
      </c>
      <c r="H1231" s="133">
        <f>SUM($E$1147:E1231)</f>
        <v>1479362.4865803875</v>
      </c>
      <c r="I1231" s="133">
        <f>$F$9-SUM($E$1147:E1231)</f>
        <v>5758137.5134196123</v>
      </c>
      <c r="J1231" s="133">
        <f t="shared" si="64"/>
        <v>85</v>
      </c>
      <c r="K1231" s="65">
        <f>Y!AC1390</f>
        <v>5978656</v>
      </c>
      <c r="L1231" s="115">
        <v>168</v>
      </c>
      <c r="M1231" s="65"/>
      <c r="N1231" s="48">
        <f>Y!Z1390</f>
        <v>1958.6623582972097</v>
      </c>
    </row>
    <row r="1232" spans="1:14" x14ac:dyDescent="0.2">
      <c r="A1232" s="69">
        <f t="shared" si="65"/>
        <v>86</v>
      </c>
      <c r="B1232" s="66">
        <f t="shared" si="66"/>
        <v>42463</v>
      </c>
      <c r="C1232" s="67">
        <f>Y!AB1391</f>
        <v>79004.000000000175</v>
      </c>
      <c r="D1232" s="65">
        <f>Y!Y1391</f>
        <v>25229.026483840775</v>
      </c>
      <c r="E1232" s="65">
        <f>Y!Y1391+Y!Z1391</f>
        <v>27213.885487617823</v>
      </c>
      <c r="F1232" s="68">
        <f>Y!AA1391</f>
        <v>51790.114512382352</v>
      </c>
      <c r="G1232" s="133">
        <f>SUM($F1232:F$1314)</f>
        <v>2566211.4865802051</v>
      </c>
      <c r="H1232" s="133">
        <f>SUM($E$1147:E1232)</f>
        <v>1506576.3720680054</v>
      </c>
      <c r="I1232" s="133">
        <f>$F$9-SUM($E$1147:E1232)</f>
        <v>5730923.6279319944</v>
      </c>
      <c r="J1232" s="133">
        <f t="shared" si="64"/>
        <v>86</v>
      </c>
      <c r="K1232" s="65">
        <f>Y!AC1391</f>
        <v>5947499</v>
      </c>
      <c r="L1232" s="115">
        <v>168</v>
      </c>
      <c r="M1232" s="65"/>
      <c r="N1232" s="48">
        <f>Y!Z1391</f>
        <v>1984.8590037770482</v>
      </c>
    </row>
    <row r="1233" spans="1:14" x14ac:dyDescent="0.2">
      <c r="A1233" s="69">
        <f t="shared" si="65"/>
        <v>87</v>
      </c>
      <c r="B1233" s="66">
        <f t="shared" si="66"/>
        <v>42493</v>
      </c>
      <c r="C1233" s="67">
        <f>Y!AB1392</f>
        <v>79003.999999999796</v>
      </c>
      <c r="D1233" s="65">
        <f>Y!Y1392</f>
        <v>25565.282431570813</v>
      </c>
      <c r="E1233" s="65">
        <f>Y!Y1392+Y!Z1392</f>
        <v>27576.688454760952</v>
      </c>
      <c r="F1233" s="68">
        <f>Y!AA1392</f>
        <v>51427.311545238837</v>
      </c>
      <c r="G1233" s="133">
        <f>SUM($F1233:F$1314)</f>
        <v>2514421.3720678231</v>
      </c>
      <c r="H1233" s="133">
        <f>SUM($E$1147:E1233)</f>
        <v>1534153.0605227663</v>
      </c>
      <c r="I1233" s="133">
        <f>$F$9-SUM($E$1147:E1233)</f>
        <v>5703346.9394772332</v>
      </c>
      <c r="J1233" s="133">
        <f t="shared" si="64"/>
        <v>87</v>
      </c>
      <c r="K1233" s="65">
        <f>Y!AC1392</f>
        <v>5916049</v>
      </c>
      <c r="L1233" s="115">
        <v>168</v>
      </c>
      <c r="M1233" s="65"/>
      <c r="N1233" s="48">
        <f>Y!Z1392</f>
        <v>2011.4060231901385</v>
      </c>
    </row>
    <row r="1234" spans="1:14" x14ac:dyDescent="0.2">
      <c r="A1234" s="69">
        <f t="shared" si="65"/>
        <v>88</v>
      </c>
      <c r="B1234" s="66">
        <f t="shared" si="66"/>
        <v>42524</v>
      </c>
      <c r="C1234" s="67">
        <f>Y!AB1393</f>
        <v>79003.999999999854</v>
      </c>
      <c r="D1234" s="65">
        <f>Y!Y1393</f>
        <v>25906.020044991281</v>
      </c>
      <c r="E1234" s="65">
        <f>Y!Y1393+Y!Z1393</f>
        <v>27944.3281476962</v>
      </c>
      <c r="F1234" s="68">
        <f>Y!AA1393</f>
        <v>51059.671852303647</v>
      </c>
      <c r="G1234" s="133">
        <f>SUM($F1234:F$1314)</f>
        <v>2462994.0605225842</v>
      </c>
      <c r="H1234" s="133">
        <f>SUM($E$1147:E1234)</f>
        <v>1562097.3886704624</v>
      </c>
      <c r="I1234" s="133">
        <f>$F$9-SUM($E$1147:E1234)</f>
        <v>5675402.6113295378</v>
      </c>
      <c r="J1234" s="133">
        <f t="shared" si="64"/>
        <v>88</v>
      </c>
      <c r="K1234" s="65">
        <f>Y!AC1393</f>
        <v>5884303</v>
      </c>
      <c r="L1234" s="115">
        <v>168</v>
      </c>
      <c r="M1234" s="65"/>
      <c r="N1234" s="48">
        <f>Y!Z1393</f>
        <v>2038.3081027049193</v>
      </c>
    </row>
    <row r="1235" spans="1:14" x14ac:dyDescent="0.2">
      <c r="A1235" s="69">
        <f t="shared" si="65"/>
        <v>89</v>
      </c>
      <c r="B1235" s="66">
        <f t="shared" si="66"/>
        <v>42554</v>
      </c>
      <c r="C1235" s="67">
        <f>Y!AB1394</f>
        <v>79004.000000000175</v>
      </c>
      <c r="D1235" s="65">
        <f>Y!Y1394</f>
        <v>26251.299056360964</v>
      </c>
      <c r="E1235" s="65">
        <f>Y!Y1394+Y!Z1394</f>
        <v>28316.869047527172</v>
      </c>
      <c r="F1235" s="68">
        <f>Y!AA1394</f>
        <v>50687.130952472995</v>
      </c>
      <c r="G1235" s="133">
        <f>SUM($F1235:F$1314)</f>
        <v>2411934.3886702815</v>
      </c>
      <c r="H1235" s="133">
        <f>SUM($E$1147:E1235)</f>
        <v>1590414.2577179896</v>
      </c>
      <c r="I1235" s="133">
        <f>$F$9-SUM($E$1147:E1235)</f>
        <v>5647085.7422820106</v>
      </c>
      <c r="J1235" s="133">
        <f t="shared" si="64"/>
        <v>89</v>
      </c>
      <c r="K1235" s="65">
        <f>Y!AC1394</f>
        <v>5852257</v>
      </c>
      <c r="L1235" s="115">
        <v>168</v>
      </c>
      <c r="M1235" s="65"/>
      <c r="N1235" s="48">
        <f>Y!Z1394</f>
        <v>2065.5699911662086</v>
      </c>
    </row>
    <row r="1236" spans="1:14" x14ac:dyDescent="0.2">
      <c r="A1236" s="69">
        <f t="shared" si="65"/>
        <v>90</v>
      </c>
      <c r="B1236" s="66">
        <f t="shared" si="66"/>
        <v>42585</v>
      </c>
      <c r="C1236" s="67">
        <f>Y!AB1395</f>
        <v>79003.999999999942</v>
      </c>
      <c r="D1236" s="65">
        <f>Y!Y1395</f>
        <v>26601.179994057864</v>
      </c>
      <c r="E1236" s="65">
        <f>Y!Y1395+Y!Z1395</f>
        <v>28694.376494991389</v>
      </c>
      <c r="F1236" s="68">
        <f>Y!AA1395</f>
        <v>50309.623505008552</v>
      </c>
      <c r="G1236" s="133">
        <f>SUM($F1236:F$1314)</f>
        <v>2361247.2577178087</v>
      </c>
      <c r="H1236" s="133">
        <f>SUM($E$1147:E1236)</f>
        <v>1619108.634212981</v>
      </c>
      <c r="I1236" s="133">
        <f>$F$9-SUM($E$1147:E1236)</f>
        <v>5618391.365787019</v>
      </c>
      <c r="J1236" s="133">
        <f t="shared" si="64"/>
        <v>90</v>
      </c>
      <c r="K1236" s="65">
        <f>Y!AC1395</f>
        <v>5819910</v>
      </c>
      <c r="L1236" s="115">
        <v>168</v>
      </c>
      <c r="M1236" s="65"/>
      <c r="N1236" s="48">
        <f>Y!Z1395</f>
        <v>2093.1965009335254</v>
      </c>
    </row>
    <row r="1237" spans="1:14" x14ac:dyDescent="0.2">
      <c r="A1237" s="69">
        <f t="shared" si="65"/>
        <v>91</v>
      </c>
      <c r="B1237" s="66">
        <f t="shared" si="66"/>
        <v>42616</v>
      </c>
      <c r="C1237" s="67">
        <f>Y!AB1396</f>
        <v>79003.999999999942</v>
      </c>
      <c r="D1237" s="65">
        <f>Y!Y1396</f>
        <v>26955.724193192087</v>
      </c>
      <c r="E1237" s="65">
        <f>Y!Y1396+Y!Z1396</f>
        <v>29076.916701922615</v>
      </c>
      <c r="F1237" s="68">
        <f>Y!AA1396</f>
        <v>49927.083298077319</v>
      </c>
      <c r="G1237" s="133">
        <f>SUM($F1237:F$1314)</f>
        <v>2310937.6342128003</v>
      </c>
      <c r="H1237" s="133">
        <f>SUM($E$1147:E1237)</f>
        <v>1648185.5509149036</v>
      </c>
      <c r="I1237" s="133">
        <f>$F$9-SUM($E$1147:E1237)</f>
        <v>5589314.4490850959</v>
      </c>
      <c r="J1237" s="133">
        <f t="shared" si="64"/>
        <v>91</v>
      </c>
      <c r="K1237" s="65">
        <f>Y!AC1396</f>
        <v>5787259</v>
      </c>
      <c r="L1237" s="115">
        <v>168</v>
      </c>
      <c r="M1237" s="65"/>
      <c r="N1237" s="48">
        <f>Y!Z1396</f>
        <v>2121.1925087305281</v>
      </c>
    </row>
    <row r="1238" spans="1:14" x14ac:dyDescent="0.2">
      <c r="A1238" s="69">
        <f t="shared" si="65"/>
        <v>92</v>
      </c>
      <c r="B1238" s="66">
        <f t="shared" si="66"/>
        <v>42646</v>
      </c>
      <c r="C1238" s="67">
        <f>Y!AB1397</f>
        <v>79003.999999999942</v>
      </c>
      <c r="D1238" s="65">
        <f>Y!Y1397</f>
        <v>27314.993806355633</v>
      </c>
      <c r="E1238" s="65">
        <f>Y!Y1397+Y!Z1397</f>
        <v>29464.556762861554</v>
      </c>
      <c r="F1238" s="68">
        <f>Y!AA1397</f>
        <v>49539.443237138388</v>
      </c>
      <c r="G1238" s="133">
        <f>SUM($F1238:F$1314)</f>
        <v>2261010.5509147234</v>
      </c>
      <c r="H1238" s="133">
        <f>SUM($E$1147:E1238)</f>
        <v>1677650.1076777652</v>
      </c>
      <c r="I1238" s="133">
        <f>$F$9-SUM($E$1147:E1238)</f>
        <v>5559849.8923222348</v>
      </c>
      <c r="J1238" s="133">
        <f t="shared" si="64"/>
        <v>92</v>
      </c>
      <c r="K1238" s="65">
        <f>Y!AC1397</f>
        <v>5754299</v>
      </c>
      <c r="L1238" s="115">
        <v>168</v>
      </c>
      <c r="M1238" s="65"/>
      <c r="N1238" s="48">
        <f>Y!Z1397</f>
        <v>2149.5629565059207</v>
      </c>
    </row>
    <row r="1239" spans="1:14" x14ac:dyDescent="0.2">
      <c r="A1239" s="69">
        <f t="shared" si="65"/>
        <v>93</v>
      </c>
      <c r="B1239" s="66">
        <f t="shared" si="66"/>
        <v>42677</v>
      </c>
      <c r="C1239" s="67">
        <f>Y!AB1398</f>
        <v>79003.99999999984</v>
      </c>
      <c r="D1239" s="65">
        <f>Y!Y1398</f>
        <v>27679.051814518869</v>
      </c>
      <c r="E1239" s="65">
        <f>Y!Y1398+Y!Z1398</f>
        <v>29857.364666824651</v>
      </c>
      <c r="F1239" s="68">
        <f>Y!AA1398</f>
        <v>49146.635333175189</v>
      </c>
      <c r="G1239" s="133">
        <f>SUM($F1239:F$1314)</f>
        <v>2211471.1076775845</v>
      </c>
      <c r="H1239" s="133">
        <f>SUM($E$1147:E1239)</f>
        <v>1707507.4723445899</v>
      </c>
      <c r="I1239" s="133">
        <f>$F$9-SUM($E$1147:E1239)</f>
        <v>5529992.5276554096</v>
      </c>
      <c r="J1239" s="133">
        <f t="shared" si="64"/>
        <v>93</v>
      </c>
      <c r="K1239" s="65">
        <f>Y!AC1398</f>
        <v>5721029</v>
      </c>
      <c r="L1239" s="115">
        <v>168</v>
      </c>
      <c r="M1239" s="65"/>
      <c r="N1239" s="48">
        <f>Y!Z1398</f>
        <v>2178.3128523057821</v>
      </c>
    </row>
    <row r="1240" spans="1:14" x14ac:dyDescent="0.2">
      <c r="A1240" s="69">
        <f t="shared" si="65"/>
        <v>94</v>
      </c>
      <c r="B1240" s="66">
        <f t="shared" si="66"/>
        <v>42707</v>
      </c>
      <c r="C1240" s="67">
        <f>Y!AB1399</f>
        <v>79004.000000000087</v>
      </c>
      <c r="D1240" s="65">
        <f>Y!Y1399</f>
        <v>28047.962038071826</v>
      </c>
      <c r="E1240" s="65">
        <f>Y!Y1399+Y!Z1399</f>
        <v>30255.409309229479</v>
      </c>
      <c r="F1240" s="68">
        <f>Y!AA1399</f>
        <v>48748.590690770608</v>
      </c>
      <c r="G1240" s="133">
        <f>SUM($F1240:F$1314)</f>
        <v>2162324.4723444097</v>
      </c>
      <c r="H1240" s="133">
        <f>SUM($E$1147:E1240)</f>
        <v>1737762.8816538195</v>
      </c>
      <c r="I1240" s="133">
        <f>$F$9-SUM($E$1147:E1240)</f>
        <v>5499737.1183461808</v>
      </c>
      <c r="J1240" s="133">
        <f t="shared" si="64"/>
        <v>94</v>
      </c>
      <c r="K1240" s="65">
        <f>Y!AC1399</f>
        <v>5687446</v>
      </c>
      <c r="L1240" s="115">
        <v>168</v>
      </c>
      <c r="M1240" s="65"/>
      <c r="N1240" s="48">
        <f>Y!Z1399</f>
        <v>2207.4472711576527</v>
      </c>
    </row>
    <row r="1241" spans="1:14" x14ac:dyDescent="0.2">
      <c r="A1241" s="69">
        <f t="shared" si="65"/>
        <v>95</v>
      </c>
      <c r="B1241" s="66">
        <f t="shared" si="66"/>
        <v>42738</v>
      </c>
      <c r="C1241" s="67">
        <f>Y!AB1400</f>
        <v>79003.999999999971</v>
      </c>
      <c r="D1241" s="65">
        <f>Y!Y1400</f>
        <v>28421.789148010314</v>
      </c>
      <c r="E1241" s="65">
        <f>Y!Y1400+Y!Z1400</f>
        <v>30658.760503976649</v>
      </c>
      <c r="F1241" s="68">
        <f>Y!AA1400</f>
        <v>48345.239496023314</v>
      </c>
      <c r="G1241" s="133">
        <f>SUM($F1241:F$1314)</f>
        <v>2113575.8816536395</v>
      </c>
      <c r="H1241" s="133">
        <f>SUM($E$1147:E1241)</f>
        <v>1768421.6421577961</v>
      </c>
      <c r="I1241" s="133">
        <f>$F$9-SUM($E$1147:E1241)</f>
        <v>5469078.3578422042</v>
      </c>
      <c r="J1241" s="133">
        <f t="shared" si="64"/>
        <v>95</v>
      </c>
      <c r="K1241" s="65">
        <f>Y!AC1400</f>
        <v>5653546</v>
      </c>
      <c r="L1241" s="115">
        <v>168</v>
      </c>
      <c r="M1241" s="65"/>
      <c r="N1241" s="48">
        <f>Y!Z1400</f>
        <v>2236.971355966336</v>
      </c>
    </row>
    <row r="1242" spans="1:14" x14ac:dyDescent="0.2">
      <c r="A1242" s="69">
        <f t="shared" si="65"/>
        <v>96</v>
      </c>
      <c r="B1242" s="66">
        <f t="shared" si="66"/>
        <v>42769</v>
      </c>
      <c r="C1242" s="67">
        <f>Y!AB1401</f>
        <v>79003.999999999854</v>
      </c>
      <c r="D1242" s="65">
        <f>Y!Y1401</f>
        <v>28800.598677275237</v>
      </c>
      <c r="E1242" s="65">
        <f>Y!Y1401+Y!Z1401</f>
        <v>31067.488995697029</v>
      </c>
      <c r="F1242" s="68">
        <f>Y!AA1401</f>
        <v>47936.511004302833</v>
      </c>
      <c r="G1242" s="133">
        <f>SUM($F1242:F$1314)</f>
        <v>2065230.6421576166</v>
      </c>
      <c r="H1242" s="133">
        <f>SUM($E$1147:E1242)</f>
        <v>1799489.1311534932</v>
      </c>
      <c r="I1242" s="133">
        <f>$F$9-SUM($E$1147:E1242)</f>
        <v>5438010.8688465068</v>
      </c>
      <c r="J1242" s="133">
        <f t="shared" si="64"/>
        <v>96</v>
      </c>
      <c r="K1242" s="65">
        <f>Y!AC1401</f>
        <v>5641887</v>
      </c>
      <c r="L1242" s="115">
        <v>168</v>
      </c>
      <c r="M1242" s="65"/>
      <c r="N1242" s="48">
        <f>Y!Z1401</f>
        <v>2266.8903184217925</v>
      </c>
    </row>
    <row r="1243" spans="1:14" x14ac:dyDescent="0.2">
      <c r="A1243" s="69">
        <f t="shared" si="65"/>
        <v>97</v>
      </c>
      <c r="B1243" s="66">
        <f t="shared" si="66"/>
        <v>42797</v>
      </c>
      <c r="C1243" s="67">
        <f>Y!AB1402</f>
        <v>79004.000000000116</v>
      </c>
      <c r="D1243" s="65">
        <f>Y!Y1402</f>
        <v>29184.45703223953</v>
      </c>
      <c r="E1243" s="65">
        <f>Y!Y1402+Y!Z1402</f>
        <v>31179.931811500268</v>
      </c>
      <c r="F1243" s="68">
        <f>Y!AA1402</f>
        <v>47824.068188499856</v>
      </c>
      <c r="G1243" s="133">
        <f>SUM($F1243:F$1314)</f>
        <v>2017294.1311533137</v>
      </c>
      <c r="H1243" s="133">
        <f>SUM($E$1147:E1243)</f>
        <v>1830669.0629649935</v>
      </c>
      <c r="I1243" s="133">
        <f>$F$9-SUM($E$1147:E1243)</f>
        <v>5406830.9370350065</v>
      </c>
      <c r="J1243" s="133">
        <f t="shared" si="64"/>
        <v>97</v>
      </c>
      <c r="K1243" s="65">
        <f>Y!AC1402</f>
        <v>5607647</v>
      </c>
      <c r="L1243" s="115">
        <v>168</v>
      </c>
      <c r="M1243" s="65"/>
      <c r="N1243" s="48">
        <f>Y!Z1402</f>
        <v>1995.4747792607377</v>
      </c>
    </row>
    <row r="1244" spans="1:14" x14ac:dyDescent="0.2">
      <c r="A1244" s="69">
        <f t="shared" si="65"/>
        <v>98</v>
      </c>
      <c r="B1244" s="66">
        <f t="shared" si="66"/>
        <v>42828</v>
      </c>
      <c r="C1244" s="67">
        <f>Y!AB1403</f>
        <v>79003.999999999971</v>
      </c>
      <c r="D1244" s="65">
        <f>Y!Y1403</f>
        <v>29573.431504348293</v>
      </c>
      <c r="E1244" s="65">
        <f>Y!Y1403+Y!Z1403</f>
        <v>31595.595286506752</v>
      </c>
      <c r="F1244" s="68">
        <f>Y!AA1403</f>
        <v>47408.404713493226</v>
      </c>
      <c r="G1244" s="133">
        <f>SUM($F1244:F$1314)</f>
        <v>1969470.062964814</v>
      </c>
      <c r="H1244" s="133">
        <f>SUM($E$1147:E1244)</f>
        <v>1862264.6582515002</v>
      </c>
      <c r="I1244" s="133">
        <f>$F$9-SUM($E$1147:E1244)</f>
        <v>5375235.3417485002</v>
      </c>
      <c r="J1244" s="133">
        <f t="shared" si="64"/>
        <v>98</v>
      </c>
      <c r="K1244" s="65">
        <f>Y!AC1403</f>
        <v>5573085</v>
      </c>
      <c r="L1244" s="115">
        <v>168</v>
      </c>
      <c r="M1244" s="65"/>
      <c r="N1244" s="48">
        <f>Y!Z1403</f>
        <v>2022.1637821584591</v>
      </c>
    </row>
    <row r="1245" spans="1:14" x14ac:dyDescent="0.2">
      <c r="A1245" s="69">
        <f t="shared" si="65"/>
        <v>99</v>
      </c>
      <c r="B1245" s="66">
        <f t="shared" si="66"/>
        <v>42858</v>
      </c>
      <c r="C1245" s="67">
        <f>Y!AB1404</f>
        <v>79004.000000000029</v>
      </c>
      <c r="D1245" s="65">
        <f>Y!Y1404</f>
        <v>29967.590281917714</v>
      </c>
      <c r="E1245" s="65">
        <f>Y!Y1404+Y!Z1404</f>
        <v>32016.800026071069</v>
      </c>
      <c r="F1245" s="68">
        <f>Y!AA1404</f>
        <v>46987.199973928953</v>
      </c>
      <c r="G1245" s="133">
        <f>SUM($F1245:F$1314)</f>
        <v>1922061.6582513209</v>
      </c>
      <c r="H1245" s="133">
        <f>SUM($E$1147:E1245)</f>
        <v>1894281.4582775712</v>
      </c>
      <c r="I1245" s="133">
        <f>$F$9-SUM($E$1147:E1245)</f>
        <v>5343218.541722429</v>
      </c>
      <c r="J1245" s="133">
        <f t="shared" si="64"/>
        <v>99</v>
      </c>
      <c r="K1245" s="65">
        <f>Y!AC1404</f>
        <v>5538199</v>
      </c>
      <c r="L1245" s="115">
        <v>168</v>
      </c>
      <c r="M1245" s="65"/>
      <c r="N1245" s="48">
        <f>Y!Z1404</f>
        <v>2049.2097441533551</v>
      </c>
    </row>
    <row r="1246" spans="1:14" x14ac:dyDescent="0.2">
      <c r="A1246" s="69">
        <f t="shared" si="65"/>
        <v>100</v>
      </c>
      <c r="B1246" s="66">
        <f t="shared" si="66"/>
        <v>42889</v>
      </c>
      <c r="C1246" s="67">
        <f>Y!AB1405</f>
        <v>79003.999999999942</v>
      </c>
      <c r="D1246" s="65">
        <f>Y!Y1405</f>
        <v>30367.002462086268</v>
      </c>
      <c r="E1246" s="65">
        <f>Y!Y1405+Y!Z1405</f>
        <v>32443.619901575177</v>
      </c>
      <c r="F1246" s="68">
        <f>Y!AA1405</f>
        <v>46560.380098424757</v>
      </c>
      <c r="G1246" s="133">
        <f>SUM($F1246:F$1314)</f>
        <v>1875074.458277392</v>
      </c>
      <c r="H1246" s="133">
        <f>SUM($E$1147:E1246)</f>
        <v>1926725.0781791464</v>
      </c>
      <c r="I1246" s="133">
        <f>$F$9-SUM($E$1147:E1246)</f>
        <v>5310774.9218208538</v>
      </c>
      <c r="J1246" s="133">
        <f t="shared" si="64"/>
        <v>100</v>
      </c>
      <c r="K1246" s="65">
        <f>Y!AC1405</f>
        <v>5502985</v>
      </c>
      <c r="L1246" s="115">
        <v>168</v>
      </c>
      <c r="M1246" s="65"/>
      <c r="N1246" s="48">
        <f>Y!Z1405</f>
        <v>2076.6174394889094</v>
      </c>
    </row>
    <row r="1247" spans="1:14" x14ac:dyDescent="0.2">
      <c r="A1247" s="69">
        <f t="shared" si="65"/>
        <v>101</v>
      </c>
      <c r="B1247" s="66">
        <f t="shared" si="66"/>
        <v>42919</v>
      </c>
      <c r="C1247" s="67">
        <f>Y!AB1406</f>
        <v>79004.000000000029</v>
      </c>
      <c r="D1247" s="65">
        <f>Y!Y1406</f>
        <v>30771.738062929362</v>
      </c>
      <c r="E1247" s="65">
        <f>Y!Y1406+Y!Z1406</f>
        <v>32876.129769192266</v>
      </c>
      <c r="F1247" s="68">
        <f>Y!AA1406</f>
        <v>46127.870230807763</v>
      </c>
      <c r="G1247" s="133">
        <f>SUM($F1247:F$1314)</f>
        <v>1828514.0781789673</v>
      </c>
      <c r="H1247" s="133">
        <f>SUM($E$1147:E1247)</f>
        <v>1959601.2079483387</v>
      </c>
      <c r="I1247" s="133">
        <f>$F$9-SUM($E$1147:E1247)</f>
        <v>5277898.7920516618</v>
      </c>
      <c r="J1247" s="133">
        <f t="shared" si="64"/>
        <v>101</v>
      </c>
      <c r="K1247" s="65">
        <f>Y!AC1406</f>
        <v>5467440</v>
      </c>
      <c r="L1247" s="115">
        <v>168</v>
      </c>
      <c r="M1247" s="65"/>
      <c r="N1247" s="48">
        <f>Y!Z1406</f>
        <v>2104.3917062629043</v>
      </c>
    </row>
    <row r="1248" spans="1:14" x14ac:dyDescent="0.2">
      <c r="A1248" s="69">
        <f t="shared" si="65"/>
        <v>102</v>
      </c>
      <c r="B1248" s="66">
        <f t="shared" si="66"/>
        <v>42950</v>
      </c>
      <c r="C1248" s="67">
        <f>Y!AB1407</f>
        <v>79004</v>
      </c>
      <c r="D1248" s="65">
        <f>Y!Y1407</f>
        <v>31181.868035732303</v>
      </c>
      <c r="E1248" s="65">
        <f>Y!Y1407+Y!Z1407</f>
        <v>33314.405483013892</v>
      </c>
      <c r="F1248" s="68">
        <f>Y!AA1407</f>
        <v>45689.594516986115</v>
      </c>
      <c r="G1248" s="133">
        <f>SUM($F1248:F$1314)</f>
        <v>1782386.2079481594</v>
      </c>
      <c r="H1248" s="133">
        <f>SUM($E$1147:E1248)</f>
        <v>1992915.6134313527</v>
      </c>
      <c r="I1248" s="133">
        <f>$F$9-SUM($E$1147:E1248)</f>
        <v>5244584.3865686469</v>
      </c>
      <c r="J1248" s="133">
        <f t="shared" si="64"/>
        <v>102</v>
      </c>
      <c r="K1248" s="65">
        <f>Y!AC1407</f>
        <v>5431562</v>
      </c>
      <c r="L1248" s="115">
        <v>168</v>
      </c>
      <c r="M1248" s="65"/>
      <c r="N1248" s="48">
        <f>Y!Z1407</f>
        <v>2132.5374472815893</v>
      </c>
    </row>
    <row r="1249" spans="1:14" x14ac:dyDescent="0.2">
      <c r="A1249" s="69">
        <f t="shared" si="65"/>
        <v>103</v>
      </c>
      <c r="B1249" s="66">
        <f t="shared" si="66"/>
        <v>42981</v>
      </c>
      <c r="C1249" s="67">
        <f>Y!AB1408</f>
        <v>79004.000000000116</v>
      </c>
      <c r="D1249" s="65">
        <f>Y!Y1408</f>
        <v>31597.464277429506</v>
      </c>
      <c r="E1249" s="65">
        <f>Y!Y1408+Y!Z1408</f>
        <v>33758.52390835456</v>
      </c>
      <c r="F1249" s="68">
        <f>Y!AA1408</f>
        <v>45245.476091645556</v>
      </c>
      <c r="G1249" s="133">
        <f>SUM($F1249:F$1314)</f>
        <v>1736696.6134311731</v>
      </c>
      <c r="H1249" s="133">
        <f>SUM($E$1147:E1249)</f>
        <v>2026674.1373397072</v>
      </c>
      <c r="I1249" s="133">
        <f>$F$9-SUM($E$1147:E1249)</f>
        <v>5210825.8626602925</v>
      </c>
      <c r="J1249" s="133">
        <f t="shared" si="64"/>
        <v>103</v>
      </c>
      <c r="K1249" s="65">
        <f>Y!AC1408</f>
        <v>5395346</v>
      </c>
      <c r="L1249" s="115">
        <v>168</v>
      </c>
      <c r="M1249" s="65"/>
      <c r="N1249" s="48">
        <f>Y!Z1408</f>
        <v>2161.0596309250541</v>
      </c>
    </row>
    <row r="1250" spans="1:14" x14ac:dyDescent="0.2">
      <c r="A1250" s="69">
        <f t="shared" si="65"/>
        <v>104</v>
      </c>
      <c r="B1250" s="66">
        <f t="shared" si="66"/>
        <v>43011</v>
      </c>
      <c r="C1250" s="67">
        <f>Y!AB1409</f>
        <v>79004.000000000146</v>
      </c>
      <c r="D1250" s="65">
        <f>Y!Y1409</f>
        <v>32018.599643207155</v>
      </c>
      <c r="E1250" s="65">
        <f>Y!Y1409+Y!Z1409</f>
        <v>34208.562935231486</v>
      </c>
      <c r="F1250" s="68">
        <f>Y!AA1409</f>
        <v>44795.437064768659</v>
      </c>
      <c r="G1250" s="133">
        <f>SUM($F1250:F$1314)</f>
        <v>1691451.1373395275</v>
      </c>
      <c r="H1250" s="133">
        <f>SUM($E$1147:E1250)</f>
        <v>2060882.7002749387</v>
      </c>
      <c r="I1250" s="133">
        <f>$F$9-SUM($E$1147:E1250)</f>
        <v>5176617.2997250613</v>
      </c>
      <c r="J1250" s="133">
        <f t="shared" si="64"/>
        <v>104</v>
      </c>
      <c r="K1250" s="65">
        <f>Y!AC1409</f>
        <v>5358789</v>
      </c>
      <c r="L1250" s="115">
        <v>168</v>
      </c>
      <c r="M1250" s="65"/>
      <c r="N1250" s="48">
        <f>Y!Z1409</f>
        <v>2189.9632920243312</v>
      </c>
    </row>
    <row r="1251" spans="1:14" x14ac:dyDescent="0.2">
      <c r="A1251" s="69">
        <f t="shared" si="65"/>
        <v>105</v>
      </c>
      <c r="B1251" s="66">
        <f t="shared" si="66"/>
        <v>43042</v>
      </c>
      <c r="C1251" s="67">
        <f>Y!AB1410</f>
        <v>79003.999999999811</v>
      </c>
      <c r="D1251" s="65">
        <f>Y!Y1410</f>
        <v>32445.347959275357</v>
      </c>
      <c r="E1251" s="65">
        <f>Y!Y1410+Y!Z1410</f>
        <v>34664.601492025453</v>
      </c>
      <c r="F1251" s="68">
        <f>Y!AA1410</f>
        <v>44339.398507974358</v>
      </c>
      <c r="G1251" s="133">
        <f>SUM($F1251:F$1314)</f>
        <v>1646655.7002747587</v>
      </c>
      <c r="H1251" s="133">
        <f>SUM($E$1147:E1251)</f>
        <v>2095547.3017669641</v>
      </c>
      <c r="I1251" s="133">
        <f>$F$9-SUM($E$1147:E1251)</f>
        <v>5141952.6982330363</v>
      </c>
      <c r="J1251" s="133">
        <f t="shared" si="64"/>
        <v>105</v>
      </c>
      <c r="K1251" s="65">
        <f>Y!AC1410</f>
        <v>5321890</v>
      </c>
      <c r="L1251" s="115">
        <v>168</v>
      </c>
      <c r="M1251" s="65"/>
      <c r="N1251" s="48">
        <f>Y!Z1410</f>
        <v>2219.2535327500955</v>
      </c>
    </row>
    <row r="1252" spans="1:14" x14ac:dyDescent="0.2">
      <c r="A1252" s="69">
        <f t="shared" si="65"/>
        <v>106</v>
      </c>
      <c r="B1252" s="66">
        <f t="shared" si="66"/>
        <v>43072</v>
      </c>
      <c r="C1252" s="67">
        <f>Y!AB1411</f>
        <v>79003.999999999854</v>
      </c>
      <c r="D1252" s="65">
        <f>Y!Y1411</f>
        <v>32877.784035811201</v>
      </c>
      <c r="E1252" s="65">
        <f>Y!Y1411+Y!Z1411</f>
        <v>35126.719559324556</v>
      </c>
      <c r="F1252" s="68">
        <f>Y!AA1411</f>
        <v>43877.280440675291</v>
      </c>
      <c r="G1252" s="133">
        <f>SUM($F1252:F$1314)</f>
        <v>1602316.3017667844</v>
      </c>
      <c r="H1252" s="133">
        <f>SUM($E$1147:E1252)</f>
        <v>2130674.0213262886</v>
      </c>
      <c r="I1252" s="133">
        <f>$F$9-SUM($E$1147:E1252)</f>
        <v>5106825.9786737114</v>
      </c>
      <c r="J1252" s="133">
        <f t="shared" si="64"/>
        <v>106</v>
      </c>
      <c r="K1252" s="65">
        <f>Y!AC1411</f>
        <v>5284643</v>
      </c>
      <c r="L1252" s="115">
        <v>168</v>
      </c>
      <c r="M1252" s="65"/>
      <c r="N1252" s="48">
        <f>Y!Z1411</f>
        <v>2248.9355235133553</v>
      </c>
    </row>
    <row r="1253" spans="1:14" x14ac:dyDescent="0.2">
      <c r="A1253" s="69">
        <f t="shared" si="65"/>
        <v>107</v>
      </c>
      <c r="B1253" s="66">
        <f t="shared" si="66"/>
        <v>43103</v>
      </c>
      <c r="C1253" s="67">
        <f>Y!AB1412</f>
        <v>79004.000000000233</v>
      </c>
      <c r="D1253" s="65">
        <f>Y!Y1412</f>
        <v>33315.983680071309</v>
      </c>
      <c r="E1253" s="65">
        <f>Y!Y1412+Y!Z1412</f>
        <v>35594.998183949458</v>
      </c>
      <c r="F1253" s="68">
        <f>Y!AA1412</f>
        <v>43409.001816050768</v>
      </c>
      <c r="G1253" s="133">
        <f>SUM($F1253:F$1314)</f>
        <v>1558439.0213261091</v>
      </c>
      <c r="H1253" s="133">
        <f>SUM($E$1147:E1253)</f>
        <v>2166269.019510238</v>
      </c>
      <c r="I1253" s="133">
        <f>$F$9-SUM($E$1147:E1253)</f>
        <v>5071230.9804897625</v>
      </c>
      <c r="J1253" s="133">
        <f t="shared" si="64"/>
        <v>107</v>
      </c>
      <c r="K1253" s="65">
        <f>Y!AC1412</f>
        <v>5247046</v>
      </c>
      <c r="L1253" s="115">
        <v>168</v>
      </c>
      <c r="M1253" s="65"/>
      <c r="N1253" s="48">
        <f>Y!Z1412</f>
        <v>2279.0145038781484</v>
      </c>
    </row>
    <row r="1254" spans="1:14" x14ac:dyDescent="0.2">
      <c r="A1254" s="69">
        <f t="shared" si="65"/>
        <v>108</v>
      </c>
      <c r="B1254" s="66">
        <f t="shared" si="66"/>
        <v>43134</v>
      </c>
      <c r="C1254" s="67">
        <f>Y!AB1413</f>
        <v>79003.999999999898</v>
      </c>
      <c r="D1254" s="65">
        <f>Y!Y1413</f>
        <v>33760.023709680885</v>
      </c>
      <c r="E1254" s="65">
        <f>Y!Y1413+Y!Z1413</f>
        <v>36069.519493167332</v>
      </c>
      <c r="F1254" s="68">
        <f>Y!AA1413</f>
        <v>42934.480506832566</v>
      </c>
      <c r="G1254" s="133">
        <f>SUM($F1254:F$1314)</f>
        <v>1515030.0195100585</v>
      </c>
      <c r="H1254" s="133">
        <f>SUM($E$1147:E1254)</f>
        <v>2202338.5390034053</v>
      </c>
      <c r="I1254" s="133">
        <f>$F$9-SUM($E$1147:E1254)</f>
        <v>5035161.4609965943</v>
      </c>
      <c r="J1254" s="133">
        <f t="shared" si="64"/>
        <v>108</v>
      </c>
      <c r="K1254" s="65">
        <f>Y!AC1413</f>
        <v>5229396</v>
      </c>
      <c r="L1254" s="115">
        <v>168</v>
      </c>
      <c r="M1254" s="65"/>
      <c r="N1254" s="48">
        <f>Y!Z1413</f>
        <v>2309.4957834864472</v>
      </c>
    </row>
    <row r="1255" spans="1:14" x14ac:dyDescent="0.2">
      <c r="A1255" s="69">
        <f t="shared" si="65"/>
        <v>109</v>
      </c>
      <c r="B1255" s="66">
        <f t="shared" si="66"/>
        <v>43162</v>
      </c>
      <c r="C1255" s="67">
        <f>Y!AB1414</f>
        <v>79004.000000000146</v>
      </c>
      <c r="D1255" s="65">
        <f>Y!Y1414</f>
        <v>34209.981966103427</v>
      </c>
      <c r="E1255" s="65">
        <f>Y!Y1414+Y!Z1414</f>
        <v>36278.859013559631</v>
      </c>
      <c r="F1255" s="68">
        <f>Y!AA1414</f>
        <v>42725.140986440514</v>
      </c>
      <c r="G1255" s="133">
        <f>SUM($F1255:F$1314)</f>
        <v>1472095.5390032257</v>
      </c>
      <c r="H1255" s="133">
        <f>SUM($E$1147:E1255)</f>
        <v>2238617.398016965</v>
      </c>
      <c r="I1255" s="133">
        <f>$F$9-SUM($E$1147:E1255)</f>
        <v>4998882.601983035</v>
      </c>
      <c r="J1255" s="133">
        <f t="shared" si="64"/>
        <v>109</v>
      </c>
      <c r="K1255" s="65">
        <f>Y!AC1414</f>
        <v>5191360</v>
      </c>
      <c r="L1255" s="115">
        <v>168</v>
      </c>
      <c r="M1255" s="65"/>
      <c r="N1255" s="48">
        <f>Y!Z1414</f>
        <v>2068.8770474562043</v>
      </c>
    </row>
    <row r="1256" spans="1:14" x14ac:dyDescent="0.2">
      <c r="A1256" s="69">
        <f t="shared" si="65"/>
        <v>110</v>
      </c>
      <c r="B1256" s="66">
        <f t="shared" si="66"/>
        <v>43193</v>
      </c>
      <c r="C1256" s="67">
        <f>Y!AB1415</f>
        <v>79003.999999999942</v>
      </c>
      <c r="D1256" s="65">
        <f>Y!Y1415</f>
        <v>34665.937328281812</v>
      </c>
      <c r="E1256" s="65">
        <f>Y!Y1415+Y!Z1415</f>
        <v>36762.485116600525</v>
      </c>
      <c r="F1256" s="68">
        <f>Y!AA1415</f>
        <v>42241.514883399417</v>
      </c>
      <c r="G1256" s="133">
        <f>SUM($F1256:F$1314)</f>
        <v>1429370.3980167853</v>
      </c>
      <c r="H1256" s="133">
        <f>SUM($E$1147:E1256)</f>
        <v>2275379.8831335655</v>
      </c>
      <c r="I1256" s="133">
        <f>$F$9-SUM($E$1147:E1256)</f>
        <v>4962120.116866434</v>
      </c>
      <c r="J1256" s="133">
        <f t="shared" si="64"/>
        <v>110</v>
      </c>
      <c r="K1256" s="65">
        <f>Y!AC1415</f>
        <v>5152968</v>
      </c>
      <c r="L1256" s="115">
        <v>168</v>
      </c>
      <c r="M1256" s="65"/>
      <c r="N1256" s="48">
        <f>Y!Z1415</f>
        <v>2096.5477883187123</v>
      </c>
    </row>
    <row r="1257" spans="1:14" x14ac:dyDescent="0.2">
      <c r="A1257" s="69">
        <f t="shared" si="65"/>
        <v>111</v>
      </c>
      <c r="B1257" s="66">
        <f t="shared" si="66"/>
        <v>43223</v>
      </c>
      <c r="C1257" s="67">
        <f>Y!AB1416</f>
        <v>79004.000000000116</v>
      </c>
      <c r="D1257" s="65">
        <f>Y!Y1416</f>
        <v>35127.969726470299</v>
      </c>
      <c r="E1257" s="65">
        <f>Y!Y1416+Y!Z1416</f>
        <v>37252.558345261627</v>
      </c>
      <c r="F1257" s="68">
        <f>Y!AA1416</f>
        <v>41751.441654738483</v>
      </c>
      <c r="G1257" s="133">
        <f>SUM($F1257:F$1314)</f>
        <v>1387128.8831333856</v>
      </c>
      <c r="H1257" s="133">
        <f>SUM($E$1147:E1257)</f>
        <v>2312632.441478827</v>
      </c>
      <c r="I1257" s="133">
        <f>$F$9-SUM($E$1147:E1257)</f>
        <v>4924867.558521173</v>
      </c>
      <c r="J1257" s="133">
        <f t="shared" si="64"/>
        <v>111</v>
      </c>
      <c r="K1257" s="65">
        <f>Y!AC1416</f>
        <v>5114216</v>
      </c>
      <c r="L1257" s="115">
        <v>168</v>
      </c>
      <c r="M1257" s="65"/>
      <c r="N1257" s="48">
        <f>Y!Z1416</f>
        <v>2124.5886187913275</v>
      </c>
    </row>
    <row r="1258" spans="1:14" x14ac:dyDescent="0.2">
      <c r="A1258" s="69">
        <f t="shared" si="65"/>
        <v>112</v>
      </c>
      <c r="B1258" s="66">
        <f t="shared" si="66"/>
        <v>43254</v>
      </c>
      <c r="C1258" s="67">
        <f>Y!AB1417</f>
        <v>79003.999999999971</v>
      </c>
      <c r="D1258" s="65">
        <f>Y!Y1417</f>
        <v>35596.160156243015</v>
      </c>
      <c r="E1258" s="65">
        <f>Y!Y1417+Y!Z1417</f>
        <v>37749.164644978024</v>
      </c>
      <c r="F1258" s="68">
        <f>Y!AA1417</f>
        <v>41254.83535502194</v>
      </c>
      <c r="G1258" s="133">
        <f>SUM($F1258:F$1314)</f>
        <v>1345377.4414786471</v>
      </c>
      <c r="H1258" s="133">
        <f>SUM($E$1147:E1258)</f>
        <v>2350381.606123805</v>
      </c>
      <c r="I1258" s="133">
        <f>$F$9-SUM($E$1147:E1258)</f>
        <v>4887118.393876195</v>
      </c>
      <c r="J1258" s="133">
        <f t="shared" si="64"/>
        <v>112</v>
      </c>
      <c r="K1258" s="65">
        <f>Y!AC1417</f>
        <v>5075100</v>
      </c>
      <c r="L1258" s="115">
        <v>168</v>
      </c>
      <c r="M1258" s="65"/>
      <c r="N1258" s="48">
        <f>Y!Z1417</f>
        <v>2153.0044887350086</v>
      </c>
    </row>
    <row r="1259" spans="1:14" x14ac:dyDescent="0.2">
      <c r="A1259" s="69">
        <f t="shared" si="65"/>
        <v>113</v>
      </c>
      <c r="B1259" s="66">
        <f t="shared" si="66"/>
        <v>43284</v>
      </c>
      <c r="C1259" s="67">
        <f>Y!AB1418</f>
        <v>79004.000000000189</v>
      </c>
      <c r="D1259" s="65">
        <f>Y!Y1418</f>
        <v>36070.590692695696</v>
      </c>
      <c r="E1259" s="65">
        <f>Y!Y1418+Y!Z1418</f>
        <v>38252.391106909621</v>
      </c>
      <c r="F1259" s="68">
        <f>Y!AA1418</f>
        <v>40751.608893090568</v>
      </c>
      <c r="G1259" s="133">
        <f>SUM($F1259:F$1314)</f>
        <v>1304122.6061236248</v>
      </c>
      <c r="H1259" s="133">
        <f>SUM($E$1147:E1259)</f>
        <v>2388633.9972307147</v>
      </c>
      <c r="I1259" s="133">
        <f>$F$9-SUM($E$1147:E1259)</f>
        <v>4848866.0027692858</v>
      </c>
      <c r="J1259" s="133">
        <f t="shared" si="64"/>
        <v>113</v>
      </c>
      <c r="K1259" s="65">
        <f>Y!AC1418</f>
        <v>5035618</v>
      </c>
      <c r="L1259" s="115">
        <v>168</v>
      </c>
      <c r="M1259" s="65"/>
      <c r="N1259" s="48">
        <f>Y!Z1418</f>
        <v>2181.8004142139253</v>
      </c>
    </row>
    <row r="1260" spans="1:14" x14ac:dyDescent="0.2">
      <c r="A1260" s="69">
        <f t="shared" si="65"/>
        <v>114</v>
      </c>
      <c r="B1260" s="66">
        <f t="shared" si="66"/>
        <v>43315</v>
      </c>
      <c r="C1260" s="67">
        <f>Y!AB1419</f>
        <v>79004.000000000087</v>
      </c>
      <c r="D1260" s="65">
        <f>Y!Y1419</f>
        <v>36551.344504830893</v>
      </c>
      <c r="E1260" s="65">
        <f>Y!Y1419+Y!Z1419</f>
        <v>38762.325983211806</v>
      </c>
      <c r="F1260" s="68">
        <f>Y!AA1419</f>
        <v>40241.674016788289</v>
      </c>
      <c r="G1260" s="133">
        <f>SUM($F1260:F$1314)</f>
        <v>1263370.9972305344</v>
      </c>
      <c r="H1260" s="133">
        <f>SUM($E$1147:E1260)</f>
        <v>2427396.3232139265</v>
      </c>
      <c r="I1260" s="133">
        <f>$F$9-SUM($E$1147:E1260)</f>
        <v>4810103.6767860735</v>
      </c>
      <c r="J1260" s="133">
        <f t="shared" si="64"/>
        <v>114</v>
      </c>
      <c r="K1260" s="65">
        <f>Y!AC1419</f>
        <v>4995765</v>
      </c>
      <c r="L1260" s="115">
        <v>168</v>
      </c>
      <c r="M1260" s="65"/>
      <c r="N1260" s="48">
        <f>Y!Z1419</f>
        <v>2210.9814783809124</v>
      </c>
    </row>
    <row r="1261" spans="1:14" x14ac:dyDescent="0.2">
      <c r="A1261" s="69">
        <f t="shared" si="65"/>
        <v>115</v>
      </c>
      <c r="B1261" s="66">
        <f t="shared" si="66"/>
        <v>43346</v>
      </c>
      <c r="C1261" s="67">
        <f>Y!AB1420</f>
        <v>79004.000000000015</v>
      </c>
      <c r="D1261" s="65">
        <f>Y!Y1420</f>
        <v>37038.505870140158</v>
      </c>
      <c r="E1261" s="65">
        <f>Y!Y1420+Y!Z1420</f>
        <v>39279.058702514914</v>
      </c>
      <c r="F1261" s="68">
        <f>Y!AA1420</f>
        <v>39724.9412974851</v>
      </c>
      <c r="G1261" s="133">
        <f>SUM($F1261:F$1314)</f>
        <v>1223129.3232137461</v>
      </c>
      <c r="H1261" s="133">
        <f>SUM($E$1147:E1261)</f>
        <v>2466675.3819164415</v>
      </c>
      <c r="I1261" s="133">
        <f>$F$9-SUM($E$1147:E1261)</f>
        <v>4770824.618083559</v>
      </c>
      <c r="J1261" s="133">
        <f t="shared" si="64"/>
        <v>115</v>
      </c>
      <c r="K1261" s="65">
        <f>Y!AC1420</f>
        <v>4955538</v>
      </c>
      <c r="L1261" s="115">
        <v>168</v>
      </c>
      <c r="M1261" s="65"/>
      <c r="N1261" s="48">
        <f>Y!Z1420</f>
        <v>2240.5528323747567</v>
      </c>
    </row>
    <row r="1262" spans="1:14" x14ac:dyDescent="0.2">
      <c r="A1262" s="69">
        <f t="shared" si="65"/>
        <v>116</v>
      </c>
      <c r="B1262" s="66">
        <f t="shared" si="66"/>
        <v>43376</v>
      </c>
      <c r="C1262" s="67">
        <f>Y!AB1421</f>
        <v>79003.999999999913</v>
      </c>
      <c r="D1262" s="65">
        <f>Y!Y1421</f>
        <v>37532.160189376678</v>
      </c>
      <c r="E1262" s="65">
        <f>Y!Y1421+Y!Z1421</f>
        <v>39802.679885606209</v>
      </c>
      <c r="F1262" s="68">
        <f>Y!AA1421</f>
        <v>39201.320114393697</v>
      </c>
      <c r="G1262" s="133">
        <f>SUM($F1262:F$1314)</f>
        <v>1183404.3819162608</v>
      </c>
      <c r="H1262" s="133">
        <f>SUM($E$1147:E1262)</f>
        <v>2506478.0618020478</v>
      </c>
      <c r="I1262" s="133">
        <f>$F$9-SUM($E$1147:E1262)</f>
        <v>4731021.9381979518</v>
      </c>
      <c r="J1262" s="133">
        <f t="shared" si="64"/>
        <v>116</v>
      </c>
      <c r="K1262" s="65">
        <f>Y!AC1421</f>
        <v>4914934</v>
      </c>
      <c r="L1262" s="115">
        <v>168</v>
      </c>
      <c r="M1262" s="65"/>
      <c r="N1262" s="48">
        <f>Y!Z1421</f>
        <v>2270.5196962295304</v>
      </c>
    </row>
    <row r="1263" spans="1:14" x14ac:dyDescent="0.2">
      <c r="A1263" s="69">
        <f t="shared" si="65"/>
        <v>117</v>
      </c>
      <c r="B1263" s="66">
        <f t="shared" si="66"/>
        <v>43407</v>
      </c>
      <c r="C1263" s="67">
        <f>Y!AB1422</f>
        <v>79003.999999999811</v>
      </c>
      <c r="D1263" s="65">
        <f>Y!Y1422</f>
        <v>38032.394001526758</v>
      </c>
      <c r="E1263" s="65">
        <f>Y!Y1422+Y!Z1422</f>
        <v>40333.281361322763</v>
      </c>
      <c r="F1263" s="68">
        <f>Y!AA1422</f>
        <v>38670.718638677048</v>
      </c>
      <c r="G1263" s="133">
        <f>SUM($F1263:F$1314)</f>
        <v>1144203.0618018673</v>
      </c>
      <c r="H1263" s="133">
        <f>SUM($E$1147:E1263)</f>
        <v>2546811.3431633706</v>
      </c>
      <c r="I1263" s="133">
        <f>$F$9-SUM($E$1147:E1263)</f>
        <v>4690688.6568366289</v>
      </c>
      <c r="J1263" s="133">
        <f t="shared" si="64"/>
        <v>117</v>
      </c>
      <c r="K1263" s="65">
        <f>Y!AC1422</f>
        <v>4873950</v>
      </c>
      <c r="L1263" s="115">
        <v>168</v>
      </c>
      <c r="M1263" s="65"/>
      <c r="N1263" s="48">
        <f>Y!Z1422</f>
        <v>2300.8873597960046</v>
      </c>
    </row>
    <row r="1264" spans="1:14" x14ac:dyDescent="0.2">
      <c r="A1264" s="69">
        <f t="shared" si="65"/>
        <v>118</v>
      </c>
      <c r="B1264" s="66">
        <f t="shared" si="66"/>
        <v>43437</v>
      </c>
      <c r="C1264" s="67">
        <f>Y!AB1423</f>
        <v>79004.000000000116</v>
      </c>
      <c r="D1264" s="65">
        <f>Y!Y1423</f>
        <v>38539.294998980593</v>
      </c>
      <c r="E1264" s="65">
        <f>Y!Y1423+Y!Z1423</f>
        <v>40870.956182656082</v>
      </c>
      <c r="F1264" s="68">
        <f>Y!AA1423</f>
        <v>38133.043817344027</v>
      </c>
      <c r="G1264" s="133">
        <f>SUM($F1264:F$1314)</f>
        <v>1105532.3431631904</v>
      </c>
      <c r="H1264" s="133">
        <f>SUM($E$1147:E1264)</f>
        <v>2587682.2993460265</v>
      </c>
      <c r="I1264" s="133">
        <f>$F$9-SUM($E$1147:E1264)</f>
        <v>4649817.700653974</v>
      </c>
      <c r="J1264" s="133">
        <f t="shared" si="64"/>
        <v>118</v>
      </c>
      <c r="K1264" s="65">
        <f>Y!AC1423</f>
        <v>4832580</v>
      </c>
      <c r="L1264" s="115">
        <v>168</v>
      </c>
      <c r="M1264" s="65"/>
      <c r="N1264" s="48">
        <f>Y!Z1423</f>
        <v>2331.6611836754892</v>
      </c>
    </row>
    <row r="1265" spans="1:14" x14ac:dyDescent="0.2">
      <c r="A1265" s="69">
        <f t="shared" si="65"/>
        <v>119</v>
      </c>
      <c r="B1265" s="66">
        <f t="shared" si="66"/>
        <v>43468</v>
      </c>
      <c r="C1265" s="67">
        <f>Y!AB1424</f>
        <v>79003.999999999796</v>
      </c>
      <c r="D1265" s="65">
        <f>Y!Y1424</f>
        <v>39052.952042903285</v>
      </c>
      <c r="E1265" s="65">
        <f>Y!Y1424+Y!Z1424</f>
        <v>41415.798643069313</v>
      </c>
      <c r="F1265" s="68">
        <f>Y!AA1424</f>
        <v>37588.201356930476</v>
      </c>
      <c r="G1265" s="133">
        <f>SUM($F1265:F$1314)</f>
        <v>1067399.2993458465</v>
      </c>
      <c r="H1265" s="133">
        <f>SUM($E$1147:E1265)</f>
        <v>2629098.0979890958</v>
      </c>
      <c r="I1265" s="133">
        <f>$F$9-SUM($E$1147:E1265)</f>
        <v>4608401.9020109046</v>
      </c>
      <c r="J1265" s="133">
        <f t="shared" si="64"/>
        <v>119</v>
      </c>
      <c r="K1265" s="65">
        <f>Y!AC1424</f>
        <v>4790823</v>
      </c>
      <c r="L1265" s="115">
        <v>168</v>
      </c>
      <c r="M1265" s="65"/>
      <c r="N1265" s="48">
        <f>Y!Z1424</f>
        <v>2362.8466001660272</v>
      </c>
    </row>
    <row r="1266" spans="1:14" x14ac:dyDescent="0.2">
      <c r="A1266" s="69">
        <f t="shared" si="65"/>
        <v>120</v>
      </c>
      <c r="B1266" s="66">
        <f t="shared" si="66"/>
        <v>43499</v>
      </c>
      <c r="C1266" s="67">
        <f>Y!AB1425</f>
        <v>79003.999999999913</v>
      </c>
      <c r="D1266" s="65">
        <f>Y!Y1425</f>
        <v>39573.455178815871</v>
      </c>
      <c r="E1266" s="65">
        <f>Y!Y1425+Y!Z1425</f>
        <v>41967.904293037253</v>
      </c>
      <c r="F1266" s="68">
        <f>Y!AA1425</f>
        <v>37036.095706962667</v>
      </c>
      <c r="G1266" s="133">
        <f>SUM($F1266:F$1314)</f>
        <v>1029811.0979889156</v>
      </c>
      <c r="H1266" s="133">
        <f>SUM($E$1147:E1266)</f>
        <v>2671066.0022821333</v>
      </c>
      <c r="I1266" s="133">
        <f>$F$9-SUM($E$1147:E1266)</f>
        <v>4566433.9977178667</v>
      </c>
      <c r="J1266" s="133">
        <f t="shared" si="64"/>
        <v>120</v>
      </c>
      <c r="K1266" s="65">
        <f>Y!AC1425</f>
        <v>4766943</v>
      </c>
      <c r="L1266" s="115">
        <v>168</v>
      </c>
      <c r="M1266" s="65"/>
      <c r="N1266" s="48">
        <f>Y!Z1425</f>
        <v>2394.449114221381</v>
      </c>
    </row>
    <row r="1267" spans="1:14" x14ac:dyDescent="0.2">
      <c r="A1267" s="69">
        <f t="shared" si="65"/>
        <v>121</v>
      </c>
      <c r="B1267" s="66">
        <f t="shared" si="66"/>
        <v>43527</v>
      </c>
      <c r="C1267" s="67">
        <f>Y!AB1426</f>
        <v>79004.000000000087</v>
      </c>
      <c r="D1267" s="65">
        <f>Y!Y1426</f>
        <v>40100.895652377047</v>
      </c>
      <c r="E1267" s="65">
        <f>Y!Y1426+Y!Z1426</f>
        <v>42283.013030814545</v>
      </c>
      <c r="F1267" s="68">
        <f>Y!AA1426</f>
        <v>36720.986969185542</v>
      </c>
      <c r="G1267" s="133">
        <f>SUM($F1267:F$1314)</f>
        <v>992775.00228195288</v>
      </c>
      <c r="H1267" s="133">
        <f>SUM($E$1147:E1267)</f>
        <v>2713349.0153129478</v>
      </c>
      <c r="I1267" s="133">
        <f>$F$9-SUM($E$1147:E1267)</f>
        <v>4524150.9846870527</v>
      </c>
      <c r="J1267" s="133">
        <f t="shared" si="64"/>
        <v>121</v>
      </c>
      <c r="K1267" s="65">
        <f>Y!AC1426</f>
        <v>4724642</v>
      </c>
      <c r="L1267" s="115">
        <v>168</v>
      </c>
      <c r="M1267" s="65"/>
      <c r="N1267" s="48">
        <f>Y!Z1426</f>
        <v>2182.1173784374987</v>
      </c>
    </row>
    <row r="1268" spans="1:14" x14ac:dyDescent="0.2">
      <c r="A1268" s="69">
        <f t="shared" si="65"/>
        <v>122</v>
      </c>
      <c r="B1268" s="66">
        <f t="shared" si="66"/>
        <v>43558</v>
      </c>
      <c r="C1268" s="67">
        <f>Y!AB1427</f>
        <v>79004.000000000102</v>
      </c>
      <c r="D1268" s="65">
        <f>Y!Y1427</f>
        <v>40635.365925380494</v>
      </c>
      <c r="E1268" s="65">
        <f>Y!Y1427+Y!Z1427</f>
        <v>42846.668607306448</v>
      </c>
      <c r="F1268" s="68">
        <f>Y!AA1427</f>
        <v>36157.331392693653</v>
      </c>
      <c r="G1268" s="133">
        <f>SUM($F1268:F$1314)</f>
        <v>956054.01531276735</v>
      </c>
      <c r="H1268" s="133">
        <f>SUM($E$1147:E1268)</f>
        <v>2756195.6839202545</v>
      </c>
      <c r="I1268" s="133">
        <f>$F$9-SUM($E$1147:E1268)</f>
        <v>4481304.3160797451</v>
      </c>
      <c r="J1268" s="133">
        <f t="shared" si="64"/>
        <v>122</v>
      </c>
      <c r="K1268" s="65">
        <f>Y!AC1427</f>
        <v>4681946</v>
      </c>
      <c r="L1268" s="115">
        <v>168</v>
      </c>
      <c r="M1268" s="65"/>
      <c r="N1268" s="48">
        <f>Y!Z1427</f>
        <v>2211.3026819259539</v>
      </c>
    </row>
    <row r="1269" spans="1:14" x14ac:dyDescent="0.2">
      <c r="A1269" s="69">
        <f t="shared" si="65"/>
        <v>123</v>
      </c>
      <c r="B1269" s="66">
        <f t="shared" si="66"/>
        <v>43588</v>
      </c>
      <c r="C1269" s="67">
        <f>Y!AB1428</f>
        <v>79003.999999999971</v>
      </c>
      <c r="D1269" s="65">
        <f>Y!Y1428</f>
        <v>41176.959691963624</v>
      </c>
      <c r="E1269" s="65">
        <f>Y!Y1428+Y!Z1428</f>
        <v>43417.838023904813</v>
      </c>
      <c r="F1269" s="68">
        <f>Y!AA1428</f>
        <v>35586.161976095165</v>
      </c>
      <c r="G1269" s="133">
        <f>SUM($F1269:F$1314)</f>
        <v>919896.68392007367</v>
      </c>
      <c r="H1269" s="133">
        <f>SUM($E$1147:E1269)</f>
        <v>2799613.5219441592</v>
      </c>
      <c r="I1269" s="133">
        <f>$F$9-SUM($E$1147:E1269)</f>
        <v>4437886.4780558404</v>
      </c>
      <c r="J1269" s="133">
        <f t="shared" si="64"/>
        <v>123</v>
      </c>
      <c r="K1269" s="65">
        <f>Y!AC1428</f>
        <v>4638849</v>
      </c>
      <c r="L1269" s="115">
        <v>168</v>
      </c>
      <c r="M1269" s="65"/>
      <c r="N1269" s="48">
        <f>Y!Z1428</f>
        <v>2240.8783319411887</v>
      </c>
    </row>
    <row r="1270" spans="1:14" x14ac:dyDescent="0.2">
      <c r="A1270" s="69">
        <f t="shared" si="65"/>
        <v>124</v>
      </c>
      <c r="B1270" s="66">
        <f t="shared" si="66"/>
        <v>43619</v>
      </c>
      <c r="C1270" s="67">
        <f>Y!AB1429</f>
        <v>79003.999999999869</v>
      </c>
      <c r="D1270" s="65">
        <f>Y!Y1429</f>
        <v>41725.771895032376</v>
      </c>
      <c r="E1270" s="65">
        <f>Y!Y1429+Y!Z1429</f>
        <v>43996.621444307995</v>
      </c>
      <c r="F1270" s="68">
        <f>Y!AA1429</f>
        <v>35007.378555691874</v>
      </c>
      <c r="G1270" s="133">
        <f>SUM($F1270:F$1314)</f>
        <v>884310.52194397838</v>
      </c>
      <c r="H1270" s="133">
        <f>SUM($E$1147:E1270)</f>
        <v>2843610.1433884674</v>
      </c>
      <c r="I1270" s="133">
        <f>$F$9-SUM($E$1147:E1270)</f>
        <v>4393889.8566115331</v>
      </c>
      <c r="J1270" s="133">
        <f t="shared" si="64"/>
        <v>124</v>
      </c>
      <c r="K1270" s="65">
        <f>Y!AC1429</f>
        <v>4595349</v>
      </c>
      <c r="L1270" s="115">
        <v>168</v>
      </c>
      <c r="M1270" s="65"/>
      <c r="N1270" s="48">
        <f>Y!Z1429</f>
        <v>2270.8495492756192</v>
      </c>
    </row>
    <row r="1271" spans="1:14" x14ac:dyDescent="0.2">
      <c r="A1271" s="69">
        <f t="shared" si="65"/>
        <v>125</v>
      </c>
      <c r="B1271" s="66">
        <f t="shared" si="66"/>
        <v>43649</v>
      </c>
      <c r="C1271" s="67">
        <f>Y!AB1430</f>
        <v>79003.999999999971</v>
      </c>
      <c r="D1271" s="65">
        <f>Y!Y1430</f>
        <v>42281.898742904887</v>
      </c>
      <c r="E1271" s="65">
        <f>Y!Y1430+Y!Z1430</f>
        <v>44583.120367453419</v>
      </c>
      <c r="F1271" s="68">
        <f>Y!AA1430</f>
        <v>34420.879632546559</v>
      </c>
      <c r="G1271" s="133">
        <f>SUM($F1271:F$1314)</f>
        <v>849303.1433882867</v>
      </c>
      <c r="H1271" s="133">
        <f>SUM($E$1147:E1271)</f>
        <v>2888193.2637559208</v>
      </c>
      <c r="I1271" s="133">
        <f>$F$9-SUM($E$1147:E1271)</f>
        <v>4349306.7362440787</v>
      </c>
      <c r="J1271" s="133">
        <f t="shared" si="64"/>
        <v>125</v>
      </c>
      <c r="K1271" s="65">
        <f>Y!AC1430</f>
        <v>4551441</v>
      </c>
      <c r="L1271" s="115">
        <v>168</v>
      </c>
      <c r="M1271" s="65"/>
      <c r="N1271" s="48">
        <f>Y!Z1430</f>
        <v>2301.2216245485324</v>
      </c>
    </row>
    <row r="1272" spans="1:14" x14ac:dyDescent="0.2">
      <c r="A1272" s="69">
        <f t="shared" si="65"/>
        <v>126</v>
      </c>
      <c r="B1272" s="66">
        <f t="shared" si="66"/>
        <v>43680</v>
      </c>
      <c r="C1272" s="67">
        <f>Y!AB1431</f>
        <v>79004.000000000233</v>
      </c>
      <c r="D1272" s="65">
        <f>Y!Y1431</f>
        <v>42845.43772617681</v>
      </c>
      <c r="E1272" s="65">
        <f>Y!Y1431+Y!Z1431</f>
        <v>45177.437645316779</v>
      </c>
      <c r="F1272" s="68">
        <f>Y!AA1431</f>
        <v>33826.562354683447</v>
      </c>
      <c r="G1272" s="133">
        <f>SUM($F1272:F$1314)</f>
        <v>814882.26375574013</v>
      </c>
      <c r="H1272" s="133">
        <f>SUM($E$1147:E1272)</f>
        <v>2933370.7014012374</v>
      </c>
      <c r="I1272" s="133">
        <f>$F$9-SUM($E$1147:E1272)</f>
        <v>4304129.2985987626</v>
      </c>
      <c r="J1272" s="133">
        <f t="shared" si="64"/>
        <v>126</v>
      </c>
      <c r="K1272" s="65">
        <f>Y!AC1431</f>
        <v>4507122</v>
      </c>
      <c r="L1272" s="115">
        <v>168</v>
      </c>
      <c r="M1272" s="65"/>
      <c r="N1272" s="48">
        <f>Y!Z1431</f>
        <v>2331.9999191399693</v>
      </c>
    </row>
    <row r="1273" spans="1:14" x14ac:dyDescent="0.2">
      <c r="A1273" s="69">
        <f t="shared" si="65"/>
        <v>127</v>
      </c>
      <c r="B1273" s="66">
        <f t="shared" si="66"/>
        <v>43711</v>
      </c>
      <c r="C1273" s="67">
        <f>Y!AB1432</f>
        <v>79004.000000000233</v>
      </c>
      <c r="D1273" s="65">
        <f>Y!Y1432</f>
        <v>43416.48763481155</v>
      </c>
      <c r="E1273" s="65">
        <f>Y!Y1432+Y!Z1432</f>
        <v>45779.677500948732</v>
      </c>
      <c r="F1273" s="68">
        <f>Y!AA1432</f>
        <v>33224.322499051501</v>
      </c>
      <c r="G1273" s="133">
        <f>SUM($F1273:F$1314)</f>
        <v>781055.70140105684</v>
      </c>
      <c r="H1273" s="133">
        <f>SUM($E$1147:E1273)</f>
        <v>2979150.3789021862</v>
      </c>
      <c r="I1273" s="133">
        <f>$F$9-SUM($E$1147:E1273)</f>
        <v>4258349.6210978143</v>
      </c>
      <c r="J1273" s="133">
        <f t="shared" si="64"/>
        <v>127</v>
      </c>
      <c r="K1273" s="65">
        <f>Y!AC1432</f>
        <v>4462388</v>
      </c>
      <c r="L1273" s="115">
        <v>168</v>
      </c>
      <c r="M1273" s="65"/>
      <c r="N1273" s="48">
        <f>Y!Z1432</f>
        <v>2363.1898661371815</v>
      </c>
    </row>
    <row r="1274" spans="1:14" x14ac:dyDescent="0.2">
      <c r="A1274" s="69">
        <f t="shared" si="65"/>
        <v>128</v>
      </c>
      <c r="B1274" s="66">
        <f t="shared" si="66"/>
        <v>43741</v>
      </c>
      <c r="C1274" s="67">
        <f>Y!AB1433</f>
        <v>79003.999999999913</v>
      </c>
      <c r="D1274" s="65">
        <f>Y!Y1433</f>
        <v>43995.148575459141</v>
      </c>
      <c r="E1274" s="65">
        <f>Y!Y1433+Y!Z1433</f>
        <v>46389.945546752795</v>
      </c>
      <c r="F1274" s="68">
        <f>Y!AA1433</f>
        <v>32614.054453247118</v>
      </c>
      <c r="G1274" s="133">
        <f>SUM($F1274:F$1314)</f>
        <v>747831.37890200526</v>
      </c>
      <c r="H1274" s="133">
        <f>SUM($E$1147:E1274)</f>
        <v>3025540.3244489389</v>
      </c>
      <c r="I1274" s="133">
        <f>$F$9-SUM($E$1147:E1274)</f>
        <v>4211959.6755510606</v>
      </c>
      <c r="J1274" s="133">
        <f t="shared" ref="J1274:J1337" si="67">A1274</f>
        <v>128</v>
      </c>
      <c r="K1274" s="65">
        <f>Y!AC1433</f>
        <v>4417235</v>
      </c>
      <c r="L1274" s="115">
        <v>168</v>
      </c>
      <c r="M1274" s="65"/>
      <c r="N1274" s="48">
        <f>Y!Z1433</f>
        <v>2394.7969712936538</v>
      </c>
    </row>
    <row r="1275" spans="1:14" x14ac:dyDescent="0.2">
      <c r="A1275" s="69">
        <f t="shared" si="65"/>
        <v>129</v>
      </c>
      <c r="B1275" s="66">
        <f t="shared" si="66"/>
        <v>43772</v>
      </c>
      <c r="C1275" s="67">
        <f>Y!AB1434</f>
        <v>79003.999999999985</v>
      </c>
      <c r="D1275" s="65">
        <f>Y!Y1434</f>
        <v>44581.521989005618</v>
      </c>
      <c r="E1275" s="65">
        <f>Y!Y1434+Y!Z1434</f>
        <v>47008.348803006666</v>
      </c>
      <c r="F1275" s="68">
        <f>Y!AA1434</f>
        <v>31995.651196993316</v>
      </c>
      <c r="G1275" s="133">
        <f>SUM($F1275:F$1314)</f>
        <v>715217.32444875804</v>
      </c>
      <c r="H1275" s="133">
        <f>SUM($E$1147:E1275)</f>
        <v>3072548.6732519455</v>
      </c>
      <c r="I1275" s="133">
        <f>$F$9-SUM($E$1147:E1275)</f>
        <v>4164951.3267480545</v>
      </c>
      <c r="J1275" s="133">
        <f t="shared" si="67"/>
        <v>129</v>
      </c>
      <c r="K1275" s="65">
        <f>Y!AC1434</f>
        <v>4371658</v>
      </c>
      <c r="L1275" s="115">
        <v>168</v>
      </c>
      <c r="M1275" s="65"/>
      <c r="N1275" s="48">
        <f>Y!Z1434</f>
        <v>2426.8268140010478</v>
      </c>
    </row>
    <row r="1276" spans="1:14" x14ac:dyDescent="0.2">
      <c r="A1276" s="69">
        <f t="shared" si="65"/>
        <v>130</v>
      </c>
      <c r="B1276" s="66">
        <f t="shared" si="66"/>
        <v>43802</v>
      </c>
      <c r="C1276" s="67">
        <f>Y!AB1435</f>
        <v>79003.99999999984</v>
      </c>
      <c r="D1276" s="65">
        <f>Y!Y1435</f>
        <v>45175.71066835383</v>
      </c>
      <c r="E1276" s="65">
        <f>Y!Y1435+Y!Z1435</f>
        <v>47634.995716627891</v>
      </c>
      <c r="F1276" s="68">
        <f>Y!AA1435</f>
        <v>31369.004283371945</v>
      </c>
      <c r="G1276" s="133">
        <f>SUM($F1276:F$1314)</f>
        <v>683221.67325176473</v>
      </c>
      <c r="H1276" s="133">
        <f>SUM($E$1147:E1276)</f>
        <v>3120183.6689685732</v>
      </c>
      <c r="I1276" s="133">
        <f>$F$9-SUM($E$1147:E1276)</f>
        <v>4117316.3310314268</v>
      </c>
      <c r="J1276" s="133">
        <f t="shared" si="67"/>
        <v>130</v>
      </c>
      <c r="K1276" s="65">
        <f>Y!AC1435</f>
        <v>4325655</v>
      </c>
      <c r="L1276" s="115">
        <v>168</v>
      </c>
      <c r="M1276" s="65"/>
      <c r="N1276" s="48">
        <f>Y!Z1435</f>
        <v>2459.2850482740614</v>
      </c>
    </row>
    <row r="1277" spans="1:14" x14ac:dyDescent="0.2">
      <c r="A1277" s="69">
        <f t="shared" si="65"/>
        <v>131</v>
      </c>
      <c r="B1277" s="66">
        <f t="shared" si="66"/>
        <v>43833</v>
      </c>
      <c r="C1277" s="67">
        <f>Y!AB1436</f>
        <v>79004.000000000146</v>
      </c>
      <c r="D1277" s="65">
        <f>Y!Y1436</f>
        <v>45777.818776445929</v>
      </c>
      <c r="E1277" s="65">
        <f>Y!Y1436+Y!Z1436</f>
        <v>48269.996180194423</v>
      </c>
      <c r="F1277" s="68">
        <f>Y!AA1436</f>
        <v>30734.003819805723</v>
      </c>
      <c r="G1277" s="133">
        <f>SUM($F1277:F$1314)</f>
        <v>651852.66896839289</v>
      </c>
      <c r="H1277" s="133">
        <f>SUM($E$1147:E1277)</f>
        <v>3168453.6651487676</v>
      </c>
      <c r="I1277" s="133">
        <f>$F$9-SUM($E$1147:E1277)</f>
        <v>4069046.3348512324</v>
      </c>
      <c r="J1277" s="133">
        <f t="shared" si="67"/>
        <v>131</v>
      </c>
      <c r="K1277" s="65">
        <f>Y!AC1436</f>
        <v>4279221</v>
      </c>
      <c r="L1277" s="115">
        <v>168</v>
      </c>
      <c r="M1277" s="65"/>
      <c r="N1277" s="48">
        <f>Y!Z1436</f>
        <v>2492.1774037484938</v>
      </c>
    </row>
    <row r="1278" spans="1:14" x14ac:dyDescent="0.2">
      <c r="A1278" s="69">
        <f t="shared" si="65"/>
        <v>132</v>
      </c>
      <c r="B1278" s="66">
        <f t="shared" si="66"/>
        <v>43864</v>
      </c>
      <c r="C1278" s="67">
        <f>Y!AB1437</f>
        <v>79004</v>
      </c>
      <c r="D1278" s="65">
        <f>Y!Y1437</f>
        <v>46387.951864520553</v>
      </c>
      <c r="E1278" s="65">
        <f>Y!Y1437+Y!Z1437</f>
        <v>48913.461551213215</v>
      </c>
      <c r="F1278" s="68">
        <f>Y!AA1437</f>
        <v>30090.538448786785</v>
      </c>
      <c r="G1278" s="133">
        <f>SUM($F1278:F$1314)</f>
        <v>621118.66514858708</v>
      </c>
      <c r="H1278" s="133">
        <f>SUM($E$1147:E1278)</f>
        <v>3217367.1266999808</v>
      </c>
      <c r="I1278" s="133">
        <f>$F$9-SUM($E$1147:E1278)</f>
        <v>4020132.8733000192</v>
      </c>
      <c r="J1278" s="133">
        <f t="shared" si="67"/>
        <v>132</v>
      </c>
      <c r="K1278" s="65">
        <f>Y!AC1437</f>
        <v>4248791</v>
      </c>
      <c r="L1278" s="115">
        <v>168</v>
      </c>
      <c r="M1278" s="65"/>
      <c r="N1278" s="48">
        <f>Y!Z1437</f>
        <v>2525.5096866926615</v>
      </c>
    </row>
    <row r="1279" spans="1:14" x14ac:dyDescent="0.2">
      <c r="A1279" s="69">
        <f t="shared" si="65"/>
        <v>133</v>
      </c>
      <c r="B1279" s="66">
        <f t="shared" si="66"/>
        <v>43893</v>
      </c>
      <c r="C1279" s="67">
        <f>Y!AB1438</f>
        <v>79003.999999999825</v>
      </c>
      <c r="D1279" s="65">
        <f>Y!Y1438</f>
        <v>47006.216890619136</v>
      </c>
      <c r="E1279" s="65">
        <f>Y!Y1438+Y!Z1438</f>
        <v>49345.623562554727</v>
      </c>
      <c r="F1279" s="68">
        <f>Y!AA1438</f>
        <v>29658.376437445098</v>
      </c>
      <c r="G1279" s="133">
        <f>SUM($F1279:F$1314)</f>
        <v>591028.12669980025</v>
      </c>
      <c r="H1279" s="133">
        <f>SUM($E$1147:E1279)</f>
        <v>3266712.7502625356</v>
      </c>
      <c r="I1279" s="133">
        <f>$F$9-SUM($E$1147:E1279)</f>
        <v>3970787.2497374644</v>
      </c>
      <c r="J1279" s="133">
        <f t="shared" si="67"/>
        <v>133</v>
      </c>
      <c r="K1279" s="65">
        <f>Y!AC1438</f>
        <v>4201702</v>
      </c>
      <c r="L1279" s="115">
        <v>168</v>
      </c>
      <c r="M1279" s="65"/>
      <c r="N1279" s="48">
        <f>Y!Z1438</f>
        <v>2339.4066719355906</v>
      </c>
    </row>
    <row r="1280" spans="1:14" x14ac:dyDescent="0.2">
      <c r="A1280" s="69">
        <f t="shared" si="65"/>
        <v>134</v>
      </c>
      <c r="B1280" s="66">
        <f t="shared" si="66"/>
        <v>43924</v>
      </c>
      <c r="C1280" s="67">
        <f>Y!AB1439</f>
        <v>79004.000000000204</v>
      </c>
      <c r="D1280" s="65">
        <f>Y!Y1439</f>
        <v>47632.722238334827</v>
      </c>
      <c r="E1280" s="65">
        <f>Y!Y1439+Y!Z1439</f>
        <v>50003.417920833279</v>
      </c>
      <c r="F1280" s="68">
        <f>Y!AA1439</f>
        <v>29000.582079166921</v>
      </c>
      <c r="G1280" s="133">
        <f>SUM($F1280:F$1314)</f>
        <v>561369.7502623552</v>
      </c>
      <c r="H1280" s="133">
        <f>SUM($E$1147:E1280)</f>
        <v>3316716.1681833691</v>
      </c>
      <c r="I1280" s="133">
        <f>$F$9-SUM($E$1147:E1280)</f>
        <v>3920783.8318166309</v>
      </c>
      <c r="J1280" s="133">
        <f t="shared" si="67"/>
        <v>134</v>
      </c>
      <c r="K1280" s="65">
        <f>Y!AC1439</f>
        <v>4154172</v>
      </c>
      <c r="L1280" s="115">
        <v>168</v>
      </c>
      <c r="M1280" s="65"/>
      <c r="N1280" s="48">
        <f>Y!Z1439</f>
        <v>2370.6956824984518</v>
      </c>
    </row>
    <row r="1281" spans="1:14" x14ac:dyDescent="0.2">
      <c r="A1281" s="69">
        <f t="shared" si="65"/>
        <v>135</v>
      </c>
      <c r="B1281" s="66">
        <f t="shared" si="66"/>
        <v>43954</v>
      </c>
      <c r="C1281" s="67">
        <f>Y!AB1440</f>
        <v>79004</v>
      </c>
      <c r="D1281" s="65">
        <f>Y!Y1440</f>
        <v>48267.577735810541</v>
      </c>
      <c r="E1281" s="65">
        <f>Y!Y1440+Y!Z1440</f>
        <v>50669.980911982886</v>
      </c>
      <c r="F1281" s="68">
        <f>Y!AA1440</f>
        <v>28334.019088017118</v>
      </c>
      <c r="G1281" s="133">
        <f>SUM($F1281:F$1314)</f>
        <v>532369.1681831883</v>
      </c>
      <c r="H1281" s="133">
        <f>SUM($E$1147:E1281)</f>
        <v>3367386.1490953518</v>
      </c>
      <c r="I1281" s="133">
        <f>$F$9-SUM($E$1147:E1281)</f>
        <v>3870113.8509046482</v>
      </c>
      <c r="J1281" s="133">
        <f t="shared" si="67"/>
        <v>135</v>
      </c>
      <c r="K1281" s="65">
        <f>Y!AC1440</f>
        <v>4106198</v>
      </c>
      <c r="L1281" s="115">
        <v>168</v>
      </c>
      <c r="M1281" s="65"/>
      <c r="N1281" s="48">
        <f>Y!Z1440</f>
        <v>2402.4031761723454</v>
      </c>
    </row>
    <row r="1282" spans="1:14" x14ac:dyDescent="0.2">
      <c r="A1282" s="69">
        <f t="shared" si="65"/>
        <v>136</v>
      </c>
      <c r="B1282" s="66">
        <f t="shared" si="66"/>
        <v>43985</v>
      </c>
      <c r="C1282" s="67">
        <f>Y!AB1441</f>
        <v>79003.999999999927</v>
      </c>
      <c r="D1282" s="65">
        <f>Y!Y1441</f>
        <v>48910.894674995681</v>
      </c>
      <c r="E1282" s="65">
        <f>Y!Y1441+Y!Z1441</f>
        <v>51345.429425065493</v>
      </c>
      <c r="F1282" s="68">
        <f>Y!AA1441</f>
        <v>27658.570574934431</v>
      </c>
      <c r="G1282" s="133">
        <f>SUM($F1282:F$1314)</f>
        <v>504035.14909517136</v>
      </c>
      <c r="H1282" s="133">
        <f>SUM($E$1147:E1282)</f>
        <v>3418731.5785204172</v>
      </c>
      <c r="I1282" s="133">
        <f>$F$9-SUM($E$1147:E1282)</f>
        <v>3818768.4214795828</v>
      </c>
      <c r="J1282" s="133">
        <f t="shared" si="67"/>
        <v>136</v>
      </c>
      <c r="K1282" s="65">
        <f>Y!AC1441</f>
        <v>4057775</v>
      </c>
      <c r="L1282" s="115">
        <v>168</v>
      </c>
      <c r="M1282" s="65"/>
      <c r="N1282" s="48">
        <f>Y!Z1441</f>
        <v>2434.5347500698117</v>
      </c>
    </row>
    <row r="1283" spans="1:14" x14ac:dyDescent="0.2">
      <c r="A1283" s="69">
        <f t="shared" si="65"/>
        <v>137</v>
      </c>
      <c r="B1283" s="66">
        <f t="shared" si="66"/>
        <v>44015</v>
      </c>
      <c r="C1283" s="67">
        <f>Y!AB1442</f>
        <v>79003.999999999942</v>
      </c>
      <c r="D1283" s="65">
        <f>Y!Y1442</f>
        <v>49562.785831153393</v>
      </c>
      <c r="E1283" s="65">
        <f>Y!Y1442+Y!Z1442</f>
        <v>52029.881907316878</v>
      </c>
      <c r="F1283" s="68">
        <f>Y!AA1442</f>
        <v>26974.118092683064</v>
      </c>
      <c r="G1283" s="133">
        <f>SUM($F1283:F$1314)</f>
        <v>476376.578520237</v>
      </c>
      <c r="H1283" s="133">
        <f>SUM($E$1147:E1283)</f>
        <v>3470761.4604277341</v>
      </c>
      <c r="I1283" s="133">
        <f>$F$9-SUM($E$1147:E1283)</f>
        <v>3766738.5395722659</v>
      </c>
      <c r="J1283" s="133">
        <f t="shared" si="67"/>
        <v>137</v>
      </c>
      <c r="K1283" s="65">
        <f>Y!AC1442</f>
        <v>4008898</v>
      </c>
      <c r="L1283" s="115">
        <v>168</v>
      </c>
      <c r="M1283" s="65"/>
      <c r="N1283" s="48">
        <f>Y!Z1442</f>
        <v>2467.0960761634851</v>
      </c>
    </row>
    <row r="1284" spans="1:14" x14ac:dyDescent="0.2">
      <c r="A1284" s="69">
        <f t="shared" si="65"/>
        <v>138</v>
      </c>
      <c r="B1284" s="66">
        <f t="shared" si="66"/>
        <v>44046</v>
      </c>
      <c r="C1284" s="67">
        <f>Y!AB1443</f>
        <v>79004.000000000073</v>
      </c>
      <c r="D1284" s="65">
        <f>Y!Y1443</f>
        <v>50223.365482631139</v>
      </c>
      <c r="E1284" s="65">
        <f>Y!Y1443+Y!Z1443</f>
        <v>52723.458384918413</v>
      </c>
      <c r="F1284" s="68">
        <f>Y!AA1443</f>
        <v>26280.54161508166</v>
      </c>
      <c r="G1284" s="133">
        <f>SUM($F1284:F$1314)</f>
        <v>449402.46042755386</v>
      </c>
      <c r="H1284" s="133">
        <f>SUM($E$1147:E1284)</f>
        <v>3523484.9188126526</v>
      </c>
      <c r="I1284" s="133">
        <f>$F$9-SUM($E$1147:E1284)</f>
        <v>3714015.0811873474</v>
      </c>
      <c r="J1284" s="133">
        <f t="shared" si="67"/>
        <v>138</v>
      </c>
      <c r="K1284" s="65">
        <f>Y!AC1443</f>
        <v>3959564</v>
      </c>
      <c r="L1284" s="115">
        <v>168</v>
      </c>
      <c r="M1284" s="65"/>
      <c r="N1284" s="48">
        <f>Y!Z1443</f>
        <v>2500.0929022872733</v>
      </c>
    </row>
    <row r="1285" spans="1:14" x14ac:dyDescent="0.2">
      <c r="A1285" s="69">
        <f t="shared" si="65"/>
        <v>139</v>
      </c>
      <c r="B1285" s="66">
        <f t="shared" si="66"/>
        <v>44077</v>
      </c>
      <c r="C1285" s="67">
        <f>Y!AB1444</f>
        <v>79004.000000000058</v>
      </c>
      <c r="D1285" s="65">
        <f>Y!Y1444</f>
        <v>50892.749430893688</v>
      </c>
      <c r="E1285" s="65">
        <f>Y!Y1444+Y!Z1444</f>
        <v>53426.280484044699</v>
      </c>
      <c r="F1285" s="68">
        <f>Y!AA1444</f>
        <v>25577.719515955359</v>
      </c>
      <c r="G1285" s="133">
        <f>SUM($F1285:F$1314)</f>
        <v>423121.91881247214</v>
      </c>
      <c r="H1285" s="133">
        <f>SUM($E$1147:E1285)</f>
        <v>3576911.1992966975</v>
      </c>
      <c r="I1285" s="133">
        <f>$F$9-SUM($E$1147:E1285)</f>
        <v>3660588.8007033025</v>
      </c>
      <c r="J1285" s="133">
        <f t="shared" si="67"/>
        <v>139</v>
      </c>
      <c r="K1285" s="65">
        <f>Y!AC1444</f>
        <v>3909769</v>
      </c>
      <c r="L1285" s="115">
        <v>168</v>
      </c>
      <c r="M1285" s="65"/>
      <c r="N1285" s="48">
        <f>Y!Z1444</f>
        <v>2533.5310531510113</v>
      </c>
    </row>
    <row r="1286" spans="1:14" x14ac:dyDescent="0.2">
      <c r="A1286" s="69">
        <f t="shared" si="65"/>
        <v>140</v>
      </c>
      <c r="B1286" s="66">
        <f t="shared" si="66"/>
        <v>44107</v>
      </c>
      <c r="C1286" s="67">
        <f>Y!AB1445</f>
        <v>79004</v>
      </c>
      <c r="D1286" s="65">
        <f>Y!Y1445</f>
        <v>51571.055020824075</v>
      </c>
      <c r="E1286" s="65">
        <f>Y!Y1445+Y!Z1445</f>
        <v>54138.471452192724</v>
      </c>
      <c r="F1286" s="68">
        <f>Y!AA1445</f>
        <v>24865.528547807273</v>
      </c>
      <c r="G1286" s="133">
        <f>SUM($F1286:F$1314)</f>
        <v>397544.19929651683</v>
      </c>
      <c r="H1286" s="133">
        <f>SUM($E$1147:E1286)</f>
        <v>3631049.6707488904</v>
      </c>
      <c r="I1286" s="133">
        <f>$F$9-SUM($E$1147:E1286)</f>
        <v>3606450.3292511096</v>
      </c>
      <c r="J1286" s="133">
        <f t="shared" si="67"/>
        <v>140</v>
      </c>
      <c r="K1286" s="65">
        <f>Y!AC1445</f>
        <v>3859507</v>
      </c>
      <c r="L1286" s="115">
        <v>168</v>
      </c>
      <c r="M1286" s="65"/>
      <c r="N1286" s="48">
        <f>Y!Z1445</f>
        <v>2567.4164313686488</v>
      </c>
    </row>
    <row r="1287" spans="1:14" x14ac:dyDescent="0.2">
      <c r="A1287" s="69">
        <f t="shared" si="65"/>
        <v>141</v>
      </c>
      <c r="B1287" s="66">
        <f t="shared" si="66"/>
        <v>44138</v>
      </c>
      <c r="C1287" s="67">
        <f>Y!AB1446</f>
        <v>79004.000000000029</v>
      </c>
      <c r="D1287" s="65">
        <f>Y!Y1446</f>
        <v>52258.401161294198</v>
      </c>
      <c r="E1287" s="65">
        <f>Y!Y1446+Y!Z1446</f>
        <v>54860.156179794394</v>
      </c>
      <c r="F1287" s="68">
        <f>Y!AA1446</f>
        <v>24143.843820205639</v>
      </c>
      <c r="G1287" s="133">
        <f>SUM($F1287:F$1314)</f>
        <v>372678.67074870958</v>
      </c>
      <c r="H1287" s="133">
        <f>SUM($E$1147:E1287)</f>
        <v>3685909.826928685</v>
      </c>
      <c r="I1287" s="133">
        <f>$F$9-SUM($E$1147:E1287)</f>
        <v>3551590.173071315</v>
      </c>
      <c r="J1287" s="133">
        <f t="shared" si="67"/>
        <v>141</v>
      </c>
      <c r="K1287" s="65">
        <f>Y!AC1446</f>
        <v>3808775</v>
      </c>
      <c r="L1287" s="115">
        <v>168</v>
      </c>
      <c r="M1287" s="65"/>
      <c r="N1287" s="48">
        <f>Y!Z1446</f>
        <v>2601.7550185001965</v>
      </c>
    </row>
    <row r="1288" spans="1:14" x14ac:dyDescent="0.2">
      <c r="A1288" s="69">
        <f t="shared" si="65"/>
        <v>142</v>
      </c>
      <c r="B1288" s="66">
        <f t="shared" si="66"/>
        <v>44168</v>
      </c>
      <c r="C1288" s="67">
        <f>Y!AB1447</f>
        <v>79003.999999999956</v>
      </c>
      <c r="D1288" s="65">
        <f>Y!Y1447</f>
        <v>52954.908346009441</v>
      </c>
      <c r="E1288" s="65">
        <f>Y!Y1447+Y!Z1447</f>
        <v>55591.461222117054</v>
      </c>
      <c r="F1288" s="68">
        <f>Y!AA1447</f>
        <v>23412.538777882906</v>
      </c>
      <c r="G1288" s="133">
        <f>SUM($F1288:F$1314)</f>
        <v>348534.82692850393</v>
      </c>
      <c r="H1288" s="133">
        <f>SUM($E$1147:E1288)</f>
        <v>3741501.2881508018</v>
      </c>
      <c r="I1288" s="133">
        <f>$F$9-SUM($E$1147:E1288)</f>
        <v>3495998.7118491982</v>
      </c>
      <c r="J1288" s="133">
        <f t="shared" si="67"/>
        <v>142</v>
      </c>
      <c r="K1288" s="65">
        <f>Y!AC1447</f>
        <v>3757568</v>
      </c>
      <c r="L1288" s="115">
        <v>168</v>
      </c>
      <c r="M1288" s="65"/>
      <c r="N1288" s="48">
        <f>Y!Z1447</f>
        <v>2636.552876107613</v>
      </c>
    </row>
    <row r="1289" spans="1:14" x14ac:dyDescent="0.2">
      <c r="A1289" s="69">
        <f t="shared" si="65"/>
        <v>143</v>
      </c>
      <c r="B1289" s="66">
        <f t="shared" si="66"/>
        <v>44199</v>
      </c>
      <c r="C1289" s="67">
        <f>Y!AB1448</f>
        <v>79004.000000000087</v>
      </c>
      <c r="D1289" s="65">
        <f>Y!Y1448</f>
        <v>53660.698674632469</v>
      </c>
      <c r="E1289" s="65">
        <f>Y!Y1448+Y!Z1448</f>
        <v>56332.514821457284</v>
      </c>
      <c r="F1289" s="68">
        <f>Y!AA1448</f>
        <v>22671.485178542807</v>
      </c>
      <c r="G1289" s="133">
        <f>SUM($F1289:F$1314)</f>
        <v>325122.28815062105</v>
      </c>
      <c r="H1289" s="133">
        <f>SUM($E$1147:E1289)</f>
        <v>3797833.802972259</v>
      </c>
      <c r="I1289" s="133">
        <f>$F$9-SUM($E$1147:E1289)</f>
        <v>3439666.197027741</v>
      </c>
      <c r="J1289" s="133">
        <f t="shared" si="67"/>
        <v>143</v>
      </c>
      <c r="K1289" s="65">
        <f>Y!AC1448</f>
        <v>3705881</v>
      </c>
      <c r="L1289" s="115">
        <v>168</v>
      </c>
      <c r="M1289" s="65"/>
      <c r="N1289" s="48">
        <f>Y!Z1448</f>
        <v>2671.8161468248145</v>
      </c>
    </row>
    <row r="1290" spans="1:14" x14ac:dyDescent="0.2">
      <c r="A1290" s="69">
        <f t="shared" si="65"/>
        <v>144</v>
      </c>
      <c r="B1290" s="66">
        <f t="shared" si="66"/>
        <v>44230</v>
      </c>
      <c r="C1290" s="67">
        <f>Y!AB1449</f>
        <v>79004.000000000073</v>
      </c>
      <c r="D1290" s="65">
        <f>Y!Y1449</f>
        <v>54375.895874186419</v>
      </c>
      <c r="E1290" s="65">
        <f>Y!Y1449+Y!Z1449</f>
        <v>57083.446929628415</v>
      </c>
      <c r="F1290" s="68">
        <f>Y!AA1449</f>
        <v>21920.553070371661</v>
      </c>
      <c r="G1290" s="133">
        <f>SUM($F1290:F$1314)</f>
        <v>302450.80297207815</v>
      </c>
      <c r="H1290" s="133">
        <f>SUM($E$1147:E1290)</f>
        <v>3854917.2499018875</v>
      </c>
      <c r="I1290" s="133">
        <f>$F$9-SUM($E$1147:E1290)</f>
        <v>3382582.7500981125</v>
      </c>
      <c r="J1290" s="133">
        <f t="shared" si="67"/>
        <v>144</v>
      </c>
      <c r="K1290" s="65">
        <f>Y!AC1449</f>
        <v>3668510</v>
      </c>
      <c r="L1290" s="115">
        <v>168</v>
      </c>
      <c r="M1290" s="65"/>
      <c r="N1290" s="48">
        <f>Y!Z1449</f>
        <v>2707.5510554419961</v>
      </c>
    </row>
    <row r="1291" spans="1:14" x14ac:dyDescent="0.2">
      <c r="A1291" s="69">
        <f t="shared" si="65"/>
        <v>145</v>
      </c>
      <c r="B1291" s="66">
        <f t="shared" si="66"/>
        <v>44258</v>
      </c>
      <c r="C1291" s="67">
        <f>Y!AB1450</f>
        <v>79003.999999999913</v>
      </c>
      <c r="D1291" s="65">
        <f>Y!Y1450</f>
        <v>55100.625320745632</v>
      </c>
      <c r="E1291" s="65">
        <f>Y!Y1450+Y!Z1450</f>
        <v>57646.442733509684</v>
      </c>
      <c r="F1291" s="68">
        <f>Y!AA1450</f>
        <v>21357.557266490228</v>
      </c>
      <c r="G1291" s="133">
        <f>SUM($F1291:F$1314)</f>
        <v>280530.24990170647</v>
      </c>
      <c r="H1291" s="133">
        <f>SUM($E$1147:E1291)</f>
        <v>3912563.692635397</v>
      </c>
      <c r="I1291" s="133">
        <f>$F$9-SUM($E$1147:E1291)</f>
        <v>3324936.307364603</v>
      </c>
      <c r="J1291" s="133">
        <f t="shared" si="67"/>
        <v>145</v>
      </c>
      <c r="K1291" s="65">
        <f>Y!AC1450</f>
        <v>3616049</v>
      </c>
      <c r="L1291" s="115">
        <v>168</v>
      </c>
      <c r="M1291" s="65"/>
      <c r="N1291" s="48">
        <f>Y!Z1450</f>
        <v>2545.8174127640523</v>
      </c>
    </row>
    <row r="1292" spans="1:14" x14ac:dyDescent="0.2">
      <c r="A1292" s="69">
        <f t="shared" si="65"/>
        <v>146</v>
      </c>
      <c r="B1292" s="66">
        <f t="shared" si="66"/>
        <v>44289</v>
      </c>
      <c r="C1292" s="67">
        <f>Y!AB1451</f>
        <v>79003.999999999913</v>
      </c>
      <c r="D1292" s="65">
        <f>Y!Y1451</f>
        <v>55835.014061414404</v>
      </c>
      <c r="E1292" s="65">
        <f>Y!Y1451+Y!Z1451</f>
        <v>58414.881179548065</v>
      </c>
      <c r="F1292" s="68">
        <f>Y!AA1451</f>
        <v>20589.118820451851</v>
      </c>
      <c r="G1292" s="133">
        <f>SUM($F1292:F$1314)</f>
        <v>259172.69263521611</v>
      </c>
      <c r="H1292" s="133">
        <f>SUM($E$1147:E1292)</f>
        <v>3970978.5738149448</v>
      </c>
      <c r="I1292" s="133">
        <f>$F$9-SUM($E$1147:E1292)</f>
        <v>3266521.4261850552</v>
      </c>
      <c r="J1292" s="133">
        <f t="shared" si="67"/>
        <v>146</v>
      </c>
      <c r="K1292" s="65">
        <f>Y!AC1451</f>
        <v>3563097</v>
      </c>
      <c r="L1292" s="115">
        <v>168</v>
      </c>
      <c r="M1292" s="65"/>
      <c r="N1292" s="48">
        <f>Y!Z1451</f>
        <v>2579.8671181336613</v>
      </c>
    </row>
    <row r="1293" spans="1:14" x14ac:dyDescent="0.2">
      <c r="A1293" s="69">
        <f t="shared" si="65"/>
        <v>147</v>
      </c>
      <c r="B1293" s="66">
        <f t="shared" si="66"/>
        <v>44319</v>
      </c>
      <c r="C1293" s="67">
        <f>Y!AB1452</f>
        <v>79003.999999999971</v>
      </c>
      <c r="D1293" s="65">
        <f>Y!Y1452</f>
        <v>56579.190836597933</v>
      </c>
      <c r="E1293" s="65">
        <f>Y!Y1452+Y!Z1452</f>
        <v>59193.563066851879</v>
      </c>
      <c r="F1293" s="68">
        <f>Y!AA1452</f>
        <v>19810.436933148096</v>
      </c>
      <c r="G1293" s="133">
        <f>SUM($F1293:F$1314)</f>
        <v>238583.57381476424</v>
      </c>
      <c r="H1293" s="133">
        <f>SUM($E$1147:E1293)</f>
        <v>4030172.1368817966</v>
      </c>
      <c r="I1293" s="133">
        <f>$F$9-SUM($E$1147:E1293)</f>
        <v>3207327.8631182034</v>
      </c>
      <c r="J1293" s="133">
        <f t="shared" si="67"/>
        <v>147</v>
      </c>
      <c r="K1293" s="65">
        <f>Y!AC1452</f>
        <v>3509650</v>
      </c>
      <c r="L1293" s="115">
        <v>168</v>
      </c>
      <c r="M1293" s="65"/>
      <c r="N1293" s="48">
        <f>Y!Z1452</f>
        <v>2614.3722302539463</v>
      </c>
    </row>
    <row r="1294" spans="1:14" x14ac:dyDescent="0.2">
      <c r="A1294" s="69">
        <f t="shared" si="65"/>
        <v>148</v>
      </c>
      <c r="B1294" s="66">
        <f t="shared" si="66"/>
        <v>44350</v>
      </c>
      <c r="C1294" s="67">
        <f>Y!AB1453</f>
        <v>79003.999999999956</v>
      </c>
      <c r="D1294" s="65">
        <f>Y!Y1453</f>
        <v>57333.286102571292</v>
      </c>
      <c r="E1294" s="65">
        <f>Y!Y1453+Y!Z1453</f>
        <v>59982.624942653711</v>
      </c>
      <c r="F1294" s="68">
        <f>Y!AA1453</f>
        <v>19021.375057346249</v>
      </c>
      <c r="G1294" s="133">
        <f>SUM($F1294:F$1314)</f>
        <v>218773.13688161614</v>
      </c>
      <c r="H1294" s="133">
        <f>SUM($E$1147:E1294)</f>
        <v>4090154.7618244505</v>
      </c>
      <c r="I1294" s="133">
        <f>$F$9-SUM($E$1147:E1294)</f>
        <v>3147345.2381755495</v>
      </c>
      <c r="J1294" s="133">
        <f t="shared" si="67"/>
        <v>148</v>
      </c>
      <c r="K1294" s="65">
        <f>Y!AC1453</f>
        <v>3455704</v>
      </c>
      <c r="L1294" s="115">
        <v>168</v>
      </c>
      <c r="M1294" s="65"/>
      <c r="N1294" s="48">
        <f>Y!Z1453</f>
        <v>2649.3388400824188</v>
      </c>
    </row>
    <row r="1295" spans="1:14" x14ac:dyDescent="0.2">
      <c r="A1295" s="69">
        <f t="shared" si="65"/>
        <v>149</v>
      </c>
      <c r="B1295" s="66">
        <f t="shared" si="66"/>
        <v>44380</v>
      </c>
      <c r="C1295" s="67">
        <f>Y!AB1454</f>
        <v>79003.999999999913</v>
      </c>
      <c r="D1295" s="65">
        <f>Y!Y1454</f>
        <v>58097.432054348988</v>
      </c>
      <c r="E1295" s="65">
        <f>Y!Y1454+Y!Z1454</f>
        <v>60782.205174390678</v>
      </c>
      <c r="F1295" s="68">
        <f>Y!AA1454</f>
        <v>18221.794825609239</v>
      </c>
      <c r="G1295" s="133">
        <f>SUM($F1295:F$1314)</f>
        <v>199751.7618242699</v>
      </c>
      <c r="H1295" s="133">
        <f>SUM($E$1147:E1295)</f>
        <v>4150936.9669988411</v>
      </c>
      <c r="I1295" s="133">
        <f>$F$9-SUM($E$1147:E1295)</f>
        <v>3086563.0330011589</v>
      </c>
      <c r="J1295" s="133">
        <f t="shared" si="67"/>
        <v>149</v>
      </c>
      <c r="K1295" s="65">
        <f>Y!AC1454</f>
        <v>3401252</v>
      </c>
      <c r="L1295" s="115">
        <v>168</v>
      </c>
      <c r="M1295" s="65"/>
      <c r="N1295" s="48">
        <f>Y!Z1454</f>
        <v>2684.7731200416893</v>
      </c>
    </row>
    <row r="1296" spans="1:14" x14ac:dyDescent="0.2">
      <c r="A1296" s="69">
        <f t="shared" si="65"/>
        <v>150</v>
      </c>
      <c r="B1296" s="66">
        <f t="shared" si="66"/>
        <v>44411</v>
      </c>
      <c r="C1296" s="67">
        <f>Y!AB1455</f>
        <v>79004.000000000044</v>
      </c>
      <c r="D1296" s="65">
        <f>Y!Y1455</f>
        <v>58871.762648859061</v>
      </c>
      <c r="E1296" s="65">
        <f>Y!Y1455+Y!Z1455</f>
        <v>61592.443973968147</v>
      </c>
      <c r="F1296" s="68">
        <f>Y!AA1455</f>
        <v>17411.5560260319</v>
      </c>
      <c r="G1296" s="133">
        <f>SUM($F1296:F$1314)</f>
        <v>181529.96699866068</v>
      </c>
      <c r="H1296" s="133">
        <f>SUM($E$1147:E1296)</f>
        <v>4212529.4109728094</v>
      </c>
      <c r="I1296" s="133">
        <f>$F$9-SUM($E$1147:E1296)</f>
        <v>3024970.5890271906</v>
      </c>
      <c r="J1296" s="133">
        <f t="shared" si="67"/>
        <v>150</v>
      </c>
      <c r="K1296" s="65">
        <f>Y!AC1455</f>
        <v>3346292</v>
      </c>
      <c r="L1296" s="115">
        <v>168</v>
      </c>
      <c r="M1296" s="65"/>
      <c r="N1296" s="48">
        <f>Y!Z1455</f>
        <v>2720.6813251090862</v>
      </c>
    </row>
    <row r="1297" spans="1:14" x14ac:dyDescent="0.2">
      <c r="A1297" s="69">
        <f t="shared" si="65"/>
        <v>151</v>
      </c>
      <c r="B1297" s="66">
        <f t="shared" si="66"/>
        <v>44442</v>
      </c>
      <c r="C1297" s="67">
        <f>Y!AB1456</f>
        <v>79004</v>
      </c>
      <c r="D1297" s="65">
        <f>Y!Y1456</f>
        <v>59656.413628425449</v>
      </c>
      <c r="E1297" s="65">
        <f>Y!Y1456+Y!Z1456</f>
        <v>62413.483422346202</v>
      </c>
      <c r="F1297" s="68">
        <f>Y!AA1456</f>
        <v>16590.516577653794</v>
      </c>
      <c r="G1297" s="133">
        <f>SUM($F1297:F$1314)</f>
        <v>164118.41097262877</v>
      </c>
      <c r="H1297" s="133">
        <f>SUM($E$1147:E1297)</f>
        <v>4274942.8943951558</v>
      </c>
      <c r="I1297" s="133">
        <f>$F$9-SUM($E$1147:E1297)</f>
        <v>2962557.1056048442</v>
      </c>
      <c r="J1297" s="133">
        <f t="shared" si="67"/>
        <v>151</v>
      </c>
      <c r="K1297" s="65">
        <f>Y!AC1456</f>
        <v>3290817</v>
      </c>
      <c r="L1297" s="115">
        <v>168</v>
      </c>
      <c r="M1297" s="65"/>
      <c r="N1297" s="48">
        <f>Y!Z1456</f>
        <v>2757.069793920753</v>
      </c>
    </row>
    <row r="1298" spans="1:14" x14ac:dyDescent="0.2">
      <c r="A1298" s="69">
        <f t="shared" si="65"/>
        <v>152</v>
      </c>
      <c r="B1298" s="66">
        <f t="shared" si="66"/>
        <v>44472</v>
      </c>
      <c r="C1298" s="67">
        <f>Y!AB1457</f>
        <v>79004.000000000058</v>
      </c>
      <c r="D1298" s="65">
        <f>Y!Y1457</f>
        <v>60451.522544565145</v>
      </c>
      <c r="E1298" s="65">
        <f>Y!Y1457+Y!Z1457</f>
        <v>63245.467494455756</v>
      </c>
      <c r="F1298" s="68">
        <f>Y!AA1457</f>
        <v>15758.532505544294</v>
      </c>
      <c r="G1298" s="133">
        <f>SUM($F1298:F$1314)</f>
        <v>147527.89439497498</v>
      </c>
      <c r="H1298" s="133">
        <f>SUM($E$1147:E1298)</f>
        <v>4338188.3618896119</v>
      </c>
      <c r="I1298" s="133">
        <f>$F$9-SUM($E$1147:E1298)</f>
        <v>2899311.6381103881</v>
      </c>
      <c r="J1298" s="133">
        <f t="shared" si="67"/>
        <v>152</v>
      </c>
      <c r="K1298" s="65">
        <f>Y!AC1457</f>
        <v>3234823</v>
      </c>
      <c r="L1298" s="115">
        <v>168</v>
      </c>
      <c r="M1298" s="65"/>
      <c r="N1298" s="48">
        <f>Y!Z1457</f>
        <v>2793.9449498906106</v>
      </c>
    </row>
    <row r="1299" spans="1:14" x14ac:dyDescent="0.2">
      <c r="A1299" s="69">
        <f t="shared" si="65"/>
        <v>153</v>
      </c>
      <c r="B1299" s="66">
        <f t="shared" si="66"/>
        <v>44503</v>
      </c>
      <c r="C1299" s="67">
        <f>Y!AB1458</f>
        <v>79004.000000000116</v>
      </c>
      <c r="D1299" s="65">
        <f>Y!Y1458</f>
        <v>61257.22878210037</v>
      </c>
      <c r="E1299" s="65">
        <f>Y!Y1458+Y!Z1458</f>
        <v>64088.542084444591</v>
      </c>
      <c r="F1299" s="68">
        <f>Y!AA1458</f>
        <v>14915.457915555526</v>
      </c>
      <c r="G1299" s="133">
        <f>SUM($F1299:F$1314)</f>
        <v>131769.3618894307</v>
      </c>
      <c r="H1299" s="133">
        <f>SUM($E$1147:E1299)</f>
        <v>4402276.9039740562</v>
      </c>
      <c r="I1299" s="133">
        <f>$F$9-SUM($E$1147:E1299)</f>
        <v>2835223.0960259438</v>
      </c>
      <c r="J1299" s="133">
        <f t="shared" si="67"/>
        <v>153</v>
      </c>
      <c r="K1299" s="65">
        <f>Y!AC1458</f>
        <v>3178305</v>
      </c>
      <c r="L1299" s="115">
        <v>168</v>
      </c>
      <c r="M1299" s="65"/>
      <c r="N1299" s="48">
        <f>Y!Z1458</f>
        <v>2831.3133023442169</v>
      </c>
    </row>
    <row r="1300" spans="1:14" x14ac:dyDescent="0.2">
      <c r="A1300" s="69">
        <f t="shared" si="65"/>
        <v>154</v>
      </c>
      <c r="B1300" s="66">
        <f t="shared" si="66"/>
        <v>44533</v>
      </c>
      <c r="C1300" s="67">
        <f>Y!AB1459</f>
        <v>79004.000000000029</v>
      </c>
      <c r="D1300" s="65">
        <f>Y!Y1459</f>
        <v>62073.673583593452</v>
      </c>
      <c r="E1300" s="65">
        <f>Y!Y1459+Y!Z1459</f>
        <v>64942.855031261264</v>
      </c>
      <c r="F1300" s="68">
        <f>Y!AA1459</f>
        <v>14061.144968738767</v>
      </c>
      <c r="G1300" s="133">
        <f>SUM($F1300:F$1314)</f>
        <v>116853.90397387519</v>
      </c>
      <c r="H1300" s="133">
        <f>SUM($E$1147:E1300)</f>
        <v>4467219.7590053175</v>
      </c>
      <c r="I1300" s="133">
        <f>$F$9-SUM($E$1147:E1300)</f>
        <v>2770280.2409946825</v>
      </c>
      <c r="J1300" s="133">
        <f t="shared" si="67"/>
        <v>154</v>
      </c>
      <c r="K1300" s="65">
        <f>Y!AC1459</f>
        <v>3121259</v>
      </c>
      <c r="L1300" s="115">
        <v>168</v>
      </c>
      <c r="M1300" s="65"/>
      <c r="N1300" s="48">
        <f>Y!Z1459</f>
        <v>2869.1814476678119</v>
      </c>
    </row>
    <row r="1301" spans="1:14" x14ac:dyDescent="0.2">
      <c r="A1301" s="69">
        <f t="shared" si="65"/>
        <v>155</v>
      </c>
      <c r="B1301" s="66">
        <f t="shared" si="66"/>
        <v>44564</v>
      </c>
      <c r="C1301" s="67">
        <f>Y!AB1460</f>
        <v>79004.000000000015</v>
      </c>
      <c r="D1301" s="65">
        <f>Y!Y1460</f>
        <v>62901.000074107433</v>
      </c>
      <c r="E1301" s="65">
        <f>Y!Y1460+Y!Z1460</f>
        <v>65808.556144580172</v>
      </c>
      <c r="F1301" s="68">
        <f>Y!AA1460</f>
        <v>13195.443855419837</v>
      </c>
      <c r="G1301" s="133">
        <f>SUM($F1301:F$1314)</f>
        <v>102792.75900513641</v>
      </c>
      <c r="H1301" s="133">
        <f>SUM($E$1147:E1301)</f>
        <v>4533028.3151498977</v>
      </c>
      <c r="I1301" s="133">
        <f>$F$9-SUM($E$1147:E1301)</f>
        <v>2704471.6848501023</v>
      </c>
      <c r="J1301" s="133">
        <f t="shared" si="67"/>
        <v>155</v>
      </c>
      <c r="K1301" s="65">
        <f>Y!AC1460</f>
        <v>3063678</v>
      </c>
      <c r="L1301" s="115">
        <v>168</v>
      </c>
      <c r="M1301" s="65"/>
      <c r="N1301" s="48">
        <f>Y!Z1460</f>
        <v>2907.5560704727432</v>
      </c>
    </row>
    <row r="1302" spans="1:14" x14ac:dyDescent="0.2">
      <c r="A1302" s="69">
        <f t="shared" si="65"/>
        <v>156</v>
      </c>
      <c r="B1302" s="66">
        <f t="shared" si="66"/>
        <v>44595</v>
      </c>
      <c r="C1302" s="67">
        <f>Y!AB1461</f>
        <v>79003.999999999971</v>
      </c>
      <c r="D1302" s="65">
        <f>Y!Y1461</f>
        <v>63739.353286295664</v>
      </c>
      <c r="E1302" s="65">
        <f>Y!Y1461+Y!Z1461</f>
        <v>66685.797231071119</v>
      </c>
      <c r="F1302" s="68">
        <f>Y!AA1461</f>
        <v>12318.202768928846</v>
      </c>
      <c r="G1302" s="133">
        <f>SUM($F1302:F$1314)</f>
        <v>89597.315149716596</v>
      </c>
      <c r="H1302" s="133">
        <f>SUM($E$1147:E1302)</f>
        <v>4599714.1123809684</v>
      </c>
      <c r="I1302" s="133">
        <f>$F$9-SUM($E$1147:E1302)</f>
        <v>2637785.8876190316</v>
      </c>
      <c r="J1302" s="133">
        <f t="shared" si="67"/>
        <v>156</v>
      </c>
      <c r="K1302" s="65">
        <f>Y!AC1461</f>
        <v>3018879</v>
      </c>
      <c r="L1302" s="115">
        <v>168</v>
      </c>
      <c r="M1302" s="65"/>
      <c r="N1302" s="48">
        <f>Y!Z1461</f>
        <v>2946.4439447754557</v>
      </c>
    </row>
    <row r="1303" spans="1:14" x14ac:dyDescent="0.2">
      <c r="A1303" s="69">
        <f t="shared" si="65"/>
        <v>157</v>
      </c>
      <c r="B1303" s="66">
        <f t="shared" si="66"/>
        <v>44623</v>
      </c>
      <c r="C1303" s="67">
        <f>Y!AB1462</f>
        <v>79004</v>
      </c>
      <c r="D1303" s="65">
        <f>Y!Y1462</f>
        <v>64588.880185826914</v>
      </c>
      <c r="E1303" s="65">
        <f>Y!Y1462+Y!Z1462</f>
        <v>67396.580273503816</v>
      </c>
      <c r="F1303" s="68">
        <f>Y!AA1462</f>
        <v>11607.419726496184</v>
      </c>
      <c r="G1303" s="133">
        <f>SUM($F1303:F$1314)</f>
        <v>77279.112380787759</v>
      </c>
      <c r="H1303" s="133">
        <f>SUM($E$1147:E1303)</f>
        <v>4667110.6926544718</v>
      </c>
      <c r="I1303" s="133">
        <f>$F$9-SUM($E$1147:E1303)</f>
        <v>2570389.3073455282</v>
      </c>
      <c r="J1303" s="133">
        <f t="shared" si="67"/>
        <v>157</v>
      </c>
      <c r="K1303" s="65">
        <f>Y!AC1462</f>
        <v>2960394</v>
      </c>
      <c r="L1303" s="115">
        <v>168</v>
      </c>
      <c r="M1303" s="65"/>
      <c r="N1303" s="48">
        <f>Y!Z1462</f>
        <v>2807.7000876769016</v>
      </c>
    </row>
    <row r="1304" spans="1:14" x14ac:dyDescent="0.2">
      <c r="A1304" s="69">
        <f t="shared" si="65"/>
        <v>158</v>
      </c>
      <c r="B1304" s="66">
        <f t="shared" si="66"/>
        <v>44654</v>
      </c>
      <c r="C1304" s="67">
        <f>Y!AB1463</f>
        <v>79003.999999999971</v>
      </c>
      <c r="D1304" s="65">
        <f>Y!Y1463</f>
        <v>65449.729697148432</v>
      </c>
      <c r="E1304" s="65">
        <f>Y!Y1463+Y!Z1463</f>
        <v>68294.98210899136</v>
      </c>
      <c r="F1304" s="68">
        <f>Y!AA1463</f>
        <v>10709.017891008614</v>
      </c>
      <c r="G1304" s="133">
        <f>SUM($F1304:F$1314)</f>
        <v>65671.692654291575</v>
      </c>
      <c r="H1304" s="133">
        <f>SUM($E$1147:E1304)</f>
        <v>4735405.6747634634</v>
      </c>
      <c r="I1304" s="133">
        <f>$F$9-SUM($E$1147:E1304)</f>
        <v>2502094.3252365366</v>
      </c>
      <c r="J1304" s="133">
        <f t="shared" si="67"/>
        <v>158</v>
      </c>
      <c r="K1304" s="65">
        <f>Y!AC1463</f>
        <v>2901362</v>
      </c>
      <c r="L1304" s="115">
        <v>168</v>
      </c>
      <c r="M1304" s="65"/>
      <c r="N1304" s="48">
        <f>Y!Z1463</f>
        <v>2845.2524118429283</v>
      </c>
    </row>
    <row r="1305" spans="1:14" x14ac:dyDescent="0.2">
      <c r="A1305" s="69">
        <f t="shared" si="65"/>
        <v>159</v>
      </c>
      <c r="B1305" s="66">
        <f t="shared" si="66"/>
        <v>44684</v>
      </c>
      <c r="C1305" s="67">
        <f>Y!AB1464</f>
        <v>79004.000000000058</v>
      </c>
      <c r="D1305" s="65">
        <f>Y!Y1464</f>
        <v>66322.052729593357</v>
      </c>
      <c r="E1305" s="65">
        <f>Y!Y1464+Y!Z1464</f>
        <v>69205.359719050408</v>
      </c>
      <c r="F1305" s="68">
        <f>Y!AA1464</f>
        <v>9798.6402809496394</v>
      </c>
      <c r="G1305" s="133">
        <f>SUM($F1305:F$1314)</f>
        <v>54962.674763282965</v>
      </c>
      <c r="H1305" s="133">
        <f>SUM($E$1147:E1305)</f>
        <v>4804611.0344825136</v>
      </c>
      <c r="I1305" s="133">
        <f>$F$9-SUM($E$1147:E1305)</f>
        <v>2432888.9655174864</v>
      </c>
      <c r="J1305" s="133">
        <f t="shared" si="67"/>
        <v>159</v>
      </c>
      <c r="K1305" s="65">
        <f>Y!AC1464</f>
        <v>2841778</v>
      </c>
      <c r="L1305" s="115">
        <v>168</v>
      </c>
      <c r="M1305" s="65"/>
      <c r="N1305" s="48">
        <f>Y!Z1464</f>
        <v>2883.3069894570544</v>
      </c>
    </row>
    <row r="1306" spans="1:14" x14ac:dyDescent="0.2">
      <c r="A1306" s="69">
        <f t="shared" si="65"/>
        <v>160</v>
      </c>
      <c r="B1306" s="66">
        <f t="shared" si="66"/>
        <v>44715</v>
      </c>
      <c r="C1306" s="67">
        <f>Y!AB1465</f>
        <v>79003.999999999971</v>
      </c>
      <c r="D1306" s="65">
        <f>Y!Y1465</f>
        <v>67206.002203834825</v>
      </c>
      <c r="E1306" s="65">
        <f>Y!Y1465+Y!Z1465</f>
        <v>70127.872741875108</v>
      </c>
      <c r="F1306" s="68">
        <f>Y!AA1465</f>
        <v>8876.1272581248595</v>
      </c>
      <c r="G1306" s="133">
        <f>SUM($F1306:F$1314)</f>
        <v>45164.034482333314</v>
      </c>
      <c r="H1306" s="133">
        <f>SUM($E$1147:E1306)</f>
        <v>4874738.9072243888</v>
      </c>
      <c r="I1306" s="133">
        <f>$F$9-SUM($E$1147:E1306)</f>
        <v>2362761.0927756112</v>
      </c>
      <c r="J1306" s="133">
        <f t="shared" si="67"/>
        <v>160</v>
      </c>
      <c r="K1306" s="65">
        <f>Y!AC1465</f>
        <v>2781637</v>
      </c>
      <c r="L1306" s="115">
        <v>168</v>
      </c>
      <c r="M1306" s="65"/>
      <c r="N1306" s="48">
        <f>Y!Z1465</f>
        <v>2921.8705380402826</v>
      </c>
    </row>
    <row r="1307" spans="1:14" x14ac:dyDescent="0.2">
      <c r="A1307" s="69">
        <f t="shared" si="65"/>
        <v>161</v>
      </c>
      <c r="B1307" s="66">
        <f t="shared" si="66"/>
        <v>44745</v>
      </c>
      <c r="C1307" s="67">
        <f>Y!AB1466</f>
        <v>79003.999999999971</v>
      </c>
      <c r="D1307" s="65">
        <f>Y!Y1466</f>
        <v>68101.73307869432</v>
      </c>
      <c r="E1307" s="65">
        <f>Y!Y1466+Y!Z1466</f>
        <v>71062.682943653184</v>
      </c>
      <c r="F1307" s="68">
        <f>Y!AA1466</f>
        <v>7941.3170563467847</v>
      </c>
      <c r="G1307" s="133">
        <f>SUM($F1307:F$1314)</f>
        <v>36287.907224208459</v>
      </c>
      <c r="H1307" s="133">
        <f>SUM($E$1147:E1307)</f>
        <v>4945801.5901680421</v>
      </c>
      <c r="I1307" s="133">
        <f>$F$9-SUM($E$1147:E1307)</f>
        <v>2291698.4098319579</v>
      </c>
      <c r="J1307" s="133">
        <f t="shared" si="67"/>
        <v>161</v>
      </c>
      <c r="K1307" s="65">
        <f>Y!AC1466</f>
        <v>2720934</v>
      </c>
      <c r="L1307" s="115">
        <v>168</v>
      </c>
      <c r="M1307" s="65"/>
      <c r="N1307" s="48">
        <f>Y!Z1466</f>
        <v>2960.9498649588641</v>
      </c>
    </row>
    <row r="1308" spans="1:14" x14ac:dyDescent="0.2">
      <c r="A1308" s="69">
        <f t="shared" si="65"/>
        <v>162</v>
      </c>
      <c r="B1308" s="66">
        <f t="shared" si="66"/>
        <v>44776</v>
      </c>
      <c r="C1308" s="67">
        <f>Y!AB1467</f>
        <v>79004.000000000015</v>
      </c>
      <c r="D1308" s="65">
        <f>Y!Y1467</f>
        <v>69009.402378305618</v>
      </c>
      <c r="E1308" s="65">
        <f>Y!Y1467+Y!Z1467</f>
        <v>72009.954246931578</v>
      </c>
      <c r="F1308" s="68">
        <f>Y!AA1467</f>
        <v>6994.0457530684407</v>
      </c>
      <c r="G1308" s="133">
        <f>SUM($F1308:F$1314)</f>
        <v>28346.590167861668</v>
      </c>
      <c r="H1308" s="133">
        <f>SUM($E$1147:E1308)</f>
        <v>5017811.5444149738</v>
      </c>
      <c r="I1308" s="133">
        <f>$F$9-SUM($E$1147:E1308)</f>
        <v>2219688.4555850262</v>
      </c>
      <c r="J1308" s="133">
        <f t="shared" si="67"/>
        <v>162</v>
      </c>
      <c r="K1308" s="65">
        <f>Y!AC1467</f>
        <v>2659663</v>
      </c>
      <c r="L1308" s="115">
        <v>168</v>
      </c>
      <c r="M1308" s="65"/>
      <c r="N1308" s="48">
        <f>Y!Z1467</f>
        <v>3000.5518686259602</v>
      </c>
    </row>
    <row r="1309" spans="1:14" x14ac:dyDescent="0.2">
      <c r="A1309" s="69">
        <f t="shared" si="65"/>
        <v>163</v>
      </c>
      <c r="B1309" s="66">
        <f t="shared" si="66"/>
        <v>44807</v>
      </c>
      <c r="C1309" s="67">
        <f>Y!AB1468</f>
        <v>79003.999999999985</v>
      </c>
      <c r="D1309" s="65">
        <f>Y!Y1468</f>
        <v>69929.169219641713</v>
      </c>
      <c r="E1309" s="65">
        <f>Y!Y1468+Y!Z1468</f>
        <v>72969.852759361092</v>
      </c>
      <c r="F1309" s="68">
        <f>Y!AA1468</f>
        <v>6034.1472406388821</v>
      </c>
      <c r="G1309" s="133">
        <f>SUM($F1309:F$1314)</f>
        <v>21352.544414793228</v>
      </c>
      <c r="H1309" s="133">
        <f>SUM($E$1147:E1309)</f>
        <v>5090781.3971743351</v>
      </c>
      <c r="I1309" s="133">
        <f>$F$9-SUM($E$1147:E1309)</f>
        <v>2146718.6028256649</v>
      </c>
      <c r="J1309" s="133">
        <f t="shared" si="67"/>
        <v>163</v>
      </c>
      <c r="K1309" s="65">
        <f>Y!AC1468</f>
        <v>2597819</v>
      </c>
      <c r="L1309" s="115">
        <v>168</v>
      </c>
      <c r="M1309" s="65"/>
      <c r="N1309" s="48">
        <f>Y!Z1468</f>
        <v>3040.6835397193845</v>
      </c>
    </row>
    <row r="1310" spans="1:14" x14ac:dyDescent="0.2">
      <c r="A1310" s="69">
        <f t="shared" si="65"/>
        <v>164</v>
      </c>
      <c r="B1310" s="66">
        <f t="shared" si="66"/>
        <v>44837</v>
      </c>
      <c r="C1310" s="67">
        <f>Y!AB1469</f>
        <v>79003.999999999985</v>
      </c>
      <c r="D1310" s="65">
        <f>Y!Y1469</f>
        <v>70861.194840408862</v>
      </c>
      <c r="E1310" s="65">
        <f>Y!Y1469+Y!Z1469</f>
        <v>73942.546802824465</v>
      </c>
      <c r="F1310" s="68">
        <f>Y!AA1469</f>
        <v>5061.4531971755214</v>
      </c>
      <c r="G1310" s="133">
        <f>SUM($F1310:F$1314)</f>
        <v>15318.397174154348</v>
      </c>
      <c r="H1310" s="133">
        <f>SUM($E$1147:E1310)</f>
        <v>5164723.9439771594</v>
      </c>
      <c r="I1310" s="133">
        <f>$F$9-SUM($E$1147:E1310)</f>
        <v>2072776.0560228406</v>
      </c>
      <c r="J1310" s="133">
        <f t="shared" si="67"/>
        <v>164</v>
      </c>
      <c r="K1310" s="65">
        <f>Y!AC1469</f>
        <v>2535397</v>
      </c>
      <c r="L1310" s="115">
        <v>168</v>
      </c>
      <c r="M1310" s="65"/>
      <c r="N1310" s="48">
        <f>Y!Z1469</f>
        <v>3081.3519624155997</v>
      </c>
    </row>
    <row r="1311" spans="1:14" x14ac:dyDescent="0.2">
      <c r="A1311" s="69">
        <f t="shared" si="65"/>
        <v>165</v>
      </c>
      <c r="B1311" s="66">
        <f t="shared" si="66"/>
        <v>44868</v>
      </c>
      <c r="C1311" s="67">
        <f>Y!AB1470</f>
        <v>79004.000000000015</v>
      </c>
      <c r="D1311" s="65">
        <f>Y!Y1470</f>
        <v>71805.642627311579</v>
      </c>
      <c r="E1311" s="65">
        <f>Y!Y1470+Y!Z1470</f>
        <v>74928.206942951845</v>
      </c>
      <c r="F1311" s="68">
        <f>Y!AA1470</f>
        <v>4075.7930570481772</v>
      </c>
      <c r="G1311" s="133">
        <f>SUM($F1311:F$1314)</f>
        <v>10256.943976978824</v>
      </c>
      <c r="H1311" s="133">
        <f>SUM($E$1147:E1311)</f>
        <v>5239652.1509201117</v>
      </c>
      <c r="I1311" s="133">
        <f>$F$9-SUM($E$1147:E1311)</f>
        <v>1997847.8490798883</v>
      </c>
      <c r="J1311" s="133">
        <f t="shared" si="67"/>
        <v>165</v>
      </c>
      <c r="K1311" s="65">
        <f>Y!AC1470</f>
        <v>2472390</v>
      </c>
      <c r="L1311" s="115">
        <v>168</v>
      </c>
      <c r="M1311" s="65"/>
      <c r="N1311" s="48">
        <f>Y!Z1470</f>
        <v>3122.5643156402621</v>
      </c>
    </row>
    <row r="1312" spans="1:14" x14ac:dyDescent="0.2">
      <c r="A1312" s="69">
        <f t="shared" si="65"/>
        <v>166</v>
      </c>
      <c r="B1312" s="66">
        <f t="shared" si="66"/>
        <v>44898</v>
      </c>
      <c r="C1312" s="67">
        <f>Y!AB1471</f>
        <v>79004</v>
      </c>
      <c r="D1312" s="65">
        <f>Y!Y1471</f>
        <v>72762.678144694859</v>
      </c>
      <c r="E1312" s="65">
        <f>Y!Y1471+Y!Z1471</f>
        <v>75927.006019030319</v>
      </c>
      <c r="F1312" s="68">
        <f>Y!AA1471</f>
        <v>3076.993980969688</v>
      </c>
      <c r="G1312" s="133">
        <f>SUM($F1312:F$1314)</f>
        <v>6181.1509199306483</v>
      </c>
      <c r="H1312" s="133">
        <f>SUM($E$1147:E1312)</f>
        <v>5315579.1569391424</v>
      </c>
      <c r="I1312" s="133">
        <f>$F$9-SUM($E$1147:E1312)</f>
        <v>1921920.8430608576</v>
      </c>
      <c r="J1312" s="133">
        <f t="shared" si="67"/>
        <v>166</v>
      </c>
      <c r="K1312" s="65">
        <f>Y!AC1471</f>
        <v>2408795</v>
      </c>
      <c r="L1312" s="115">
        <v>168</v>
      </c>
      <c r="M1312" s="65"/>
      <c r="N1312" s="48">
        <f>Y!Z1471</f>
        <v>3164.327874335454</v>
      </c>
    </row>
    <row r="1313" spans="1:14" x14ac:dyDescent="0.2">
      <c r="A1313" s="69">
        <f t="shared" si="65"/>
        <v>167</v>
      </c>
      <c r="B1313" s="66">
        <f t="shared" si="66"/>
        <v>44929</v>
      </c>
      <c r="C1313" s="67">
        <f>Y!AB1472</f>
        <v>79003.999999999985</v>
      </c>
      <c r="D1313" s="65">
        <f>Y!Y1472</f>
        <v>73732.469163568283</v>
      </c>
      <c r="E1313" s="65">
        <f>Y!Y1472+Y!Z1472</f>
        <v>76939.119174312174</v>
      </c>
      <c r="F1313" s="68">
        <f>Y!AA1472</f>
        <v>2064.8808256878156</v>
      </c>
      <c r="G1313" s="133">
        <f>SUM($F1313:F$1314)</f>
        <v>3104.1569389609604</v>
      </c>
      <c r="H1313" s="133">
        <f>SUM($E$1147:E1313)</f>
        <v>5392518.2761134543</v>
      </c>
      <c r="I1313" s="133">
        <f>$F$9-SUM($E$1147:E1313)</f>
        <v>1844981.7238865457</v>
      </c>
      <c r="J1313" s="133">
        <f t="shared" si="67"/>
        <v>167</v>
      </c>
      <c r="K1313" s="65">
        <f>Y!AC1472</f>
        <v>2344604</v>
      </c>
      <c r="L1313" s="115">
        <v>168</v>
      </c>
      <c r="M1313" s="65"/>
      <c r="N1313" s="48">
        <f>Y!Z1472</f>
        <v>3206.650010743891</v>
      </c>
    </row>
    <row r="1314" spans="1:14" x14ac:dyDescent="0.2">
      <c r="A1314" s="69">
        <f t="shared" si="65"/>
        <v>168</v>
      </c>
      <c r="B1314" s="66">
        <f t="shared" si="66"/>
        <v>44960</v>
      </c>
      <c r="C1314" s="67">
        <f>Y!AB1473</f>
        <v>79004</v>
      </c>
      <c r="D1314" s="65">
        <f>Y!Y1473</f>
        <v>74715.185691016566</v>
      </c>
      <c r="E1314" s="65">
        <f>Y!Y1473+Y!Z1473</f>
        <v>77964.723886726846</v>
      </c>
      <c r="F1314" s="68">
        <f>Y!AA1473</f>
        <v>1039.276113273145</v>
      </c>
      <c r="G1314" s="133">
        <f>SUM($F1314:F$1314)</f>
        <v>1039.276113273145</v>
      </c>
      <c r="H1314" s="133">
        <f>SUM($E$1147:E1314)</f>
        <v>5470483.0000001807</v>
      </c>
      <c r="I1314" s="133">
        <f>$F$9-SUM($E$1147:E1314)</f>
        <v>1767016.9999998193</v>
      </c>
      <c r="J1314" s="133">
        <f t="shared" si="67"/>
        <v>168</v>
      </c>
      <c r="K1314" s="65">
        <f>Y!AC1473</f>
        <v>2171250.0000003157</v>
      </c>
      <c r="L1314" s="115">
        <v>168</v>
      </c>
      <c r="M1314" s="65"/>
      <c r="N1314" s="48">
        <f>Y!Z1473</f>
        <v>3249.5381957102859</v>
      </c>
    </row>
    <row r="1315" spans="1:14" x14ac:dyDescent="0.2">
      <c r="A1315" s="220" t="s">
        <v>5</v>
      </c>
      <c r="B1315" s="221"/>
      <c r="C1315" s="67">
        <f>SUM(C1147:C1314)</f>
        <v>13272672.000000002</v>
      </c>
      <c r="D1315" s="65">
        <f>SUM(D1147:D1314)</f>
        <v>5066250.0000001732</v>
      </c>
      <c r="E1315" s="65">
        <f>SUM(E1147:E1314)</f>
        <v>5470483.0000001807</v>
      </c>
      <c r="F1315" s="68">
        <f>SUM(F1147:F1314)</f>
        <v>7802188.9999998203</v>
      </c>
      <c r="G1315" s="136"/>
      <c r="H1315" s="136"/>
      <c r="I1315" s="136"/>
      <c r="J1315" s="133"/>
      <c r="K1315" s="65"/>
      <c r="L1315" s="115"/>
      <c r="M1315" s="65"/>
      <c r="N1315" s="48">
        <f>SUM(N1147:N1314)</f>
        <v>404233.00000001007</v>
      </c>
    </row>
    <row r="1316" spans="1:14" x14ac:dyDescent="0.2">
      <c r="A1316" s="92"/>
      <c r="B1316" s="92"/>
      <c r="C1316" s="92"/>
      <c r="D1316" s="92"/>
      <c r="E1316" s="92"/>
      <c r="F1316" s="92"/>
      <c r="G1316" s="135"/>
      <c r="H1316" s="135"/>
      <c r="I1316" s="135"/>
      <c r="J1316" s="133"/>
      <c r="K1316" s="69"/>
      <c r="L1316" s="92"/>
      <c r="M1316" s="92"/>
    </row>
    <row r="1317" spans="1:14" x14ac:dyDescent="0.2">
      <c r="A1317" s="17" t="s">
        <v>69</v>
      </c>
      <c r="B1317" s="19" t="s">
        <v>96</v>
      </c>
      <c r="C1317" s="17" t="s">
        <v>43</v>
      </c>
      <c r="D1317" s="74" t="s">
        <v>281</v>
      </c>
      <c r="E1317" s="74" t="s">
        <v>163</v>
      </c>
      <c r="F1317" s="113" t="s">
        <v>2</v>
      </c>
      <c r="G1317" s="132" t="s">
        <v>216</v>
      </c>
      <c r="H1317" s="132" t="s">
        <v>267</v>
      </c>
      <c r="I1317" s="132" t="s">
        <v>217</v>
      </c>
      <c r="J1317" s="133"/>
      <c r="K1317" s="19" t="s">
        <v>97</v>
      </c>
      <c r="L1317" s="114" t="s">
        <v>91</v>
      </c>
      <c r="M1317" s="19" t="s">
        <v>92</v>
      </c>
      <c r="N1317" s="122" t="s">
        <v>61</v>
      </c>
    </row>
    <row r="1318" spans="1:14" x14ac:dyDescent="0.2">
      <c r="A1318" s="69">
        <v>1</v>
      </c>
      <c r="B1318" s="66">
        <f>DATE(YEAR($F$11),MONTH($F$11)+1,DAY($F$11))</f>
        <v>39875</v>
      </c>
      <c r="C1318" s="67">
        <f>Y!AB1486</f>
        <v>77646.999999999563</v>
      </c>
      <c r="D1318" s="65">
        <f>Y!Y1486</f>
        <v>6861.5764526193962</v>
      </c>
      <c r="E1318" s="65">
        <f>Y!Y1486+Y!Z1486</f>
        <v>9415.6261471605758</v>
      </c>
      <c r="F1318" s="68">
        <f>Y!AA1486</f>
        <v>68231.37385283898</v>
      </c>
      <c r="G1318" s="133">
        <f>SUM($F1318:F$1497)</f>
        <v>8493986.9999997821</v>
      </c>
      <c r="H1318" s="133">
        <f>SUM($E$1318:E1318)</f>
        <v>9415.6261471605758</v>
      </c>
      <c r="I1318" s="133">
        <f>$F$9-SUM($E$1318:E1318)</f>
        <v>7228084.3738528397</v>
      </c>
      <c r="J1318" s="133">
        <f t="shared" si="67"/>
        <v>1</v>
      </c>
      <c r="K1318" s="65">
        <f>Y!AC1486</f>
        <v>7637580</v>
      </c>
      <c r="L1318" s="115">
        <v>180</v>
      </c>
      <c r="M1318" s="65"/>
      <c r="N1318" s="48">
        <f>Y!Z1486</f>
        <v>2554.0496945411796</v>
      </c>
    </row>
    <row r="1319" spans="1:14" x14ac:dyDescent="0.2">
      <c r="A1319" s="69">
        <f>A1318+1</f>
        <v>2</v>
      </c>
      <c r="B1319" s="66">
        <f>DATE(YEAR(B1318),MONTH(B1318)+1,DAY(B1318))</f>
        <v>39906</v>
      </c>
      <c r="C1319" s="67">
        <f>Y!AB1487</f>
        <v>77646.999999999884</v>
      </c>
      <c r="D1319" s="65">
        <f>Y!Y1487</f>
        <v>6953.0349161569029</v>
      </c>
      <c r="E1319" s="65">
        <f>Y!Y1487+Y!Z1487</f>
        <v>9541.3323647933212</v>
      </c>
      <c r="F1319" s="68">
        <f>Y!AA1487</f>
        <v>68105.667635206555</v>
      </c>
      <c r="G1319" s="133">
        <f>SUM($F1319:F$1497)</f>
        <v>8425755.6261469424</v>
      </c>
      <c r="H1319" s="133">
        <f>SUM($E$1318:E1319)</f>
        <v>18956.958511953897</v>
      </c>
      <c r="I1319" s="133">
        <f>$F$9-SUM($E$1318:E1319)</f>
        <v>7218543.0414880458</v>
      </c>
      <c r="J1319" s="133">
        <f t="shared" si="67"/>
        <v>2</v>
      </c>
      <c r="K1319" s="65">
        <f>Y!AC1487</f>
        <v>7623220</v>
      </c>
      <c r="L1319" s="115">
        <v>180</v>
      </c>
      <c r="M1319" s="65"/>
      <c r="N1319" s="48">
        <f>Y!Z1487</f>
        <v>2588.2974486364183</v>
      </c>
    </row>
    <row r="1320" spans="1:14" x14ac:dyDescent="0.2">
      <c r="A1320" s="69">
        <f t="shared" ref="A1320:A1383" si="68">A1319+1</f>
        <v>3</v>
      </c>
      <c r="B1320" s="66">
        <f t="shared" ref="B1320:B1383" si="69">DATE(YEAR(B1319),MONTH(B1319)+1,DAY(B1319))</f>
        <v>39936</v>
      </c>
      <c r="C1320" s="67">
        <f>Y!AB1488</f>
        <v>77647.000000000044</v>
      </c>
      <c r="D1320" s="65">
        <f>Y!Y1488</f>
        <v>7045.712436365895</v>
      </c>
      <c r="E1320" s="65">
        <f>Y!Y1488+Y!Z1488</f>
        <v>9668.716873960162</v>
      </c>
      <c r="F1320" s="68">
        <f>Y!AA1488</f>
        <v>67978.283126039882</v>
      </c>
      <c r="G1320" s="133">
        <f>SUM($F1320:F$1497)</f>
        <v>8357649.9585117344</v>
      </c>
      <c r="H1320" s="133">
        <f>SUM($E$1318:E1320)</f>
        <v>28625.675385914059</v>
      </c>
      <c r="I1320" s="133">
        <f>$F$9-SUM($E$1318:E1320)</f>
        <v>7208874.3246140862</v>
      </c>
      <c r="J1320" s="133">
        <f t="shared" si="67"/>
        <v>3</v>
      </c>
      <c r="K1320" s="65">
        <f>Y!AC1488</f>
        <v>7608718</v>
      </c>
      <c r="L1320" s="115">
        <v>180</v>
      </c>
      <c r="M1320" s="65"/>
      <c r="N1320" s="48">
        <f>Y!Z1488</f>
        <v>2623.0044375942671</v>
      </c>
    </row>
    <row r="1321" spans="1:14" x14ac:dyDescent="0.2">
      <c r="A1321" s="69">
        <f t="shared" si="68"/>
        <v>4</v>
      </c>
      <c r="B1321" s="66">
        <f t="shared" si="69"/>
        <v>39967</v>
      </c>
      <c r="C1321" s="67">
        <f>Y!AB1489</f>
        <v>77646.999999999622</v>
      </c>
      <c r="D1321" s="65">
        <f>Y!Y1489</f>
        <v>7139.6252621430904</v>
      </c>
      <c r="E1321" s="65">
        <f>Y!Y1489+Y!Z1489</f>
        <v>9797.8020815283016</v>
      </c>
      <c r="F1321" s="68">
        <f>Y!AA1489</f>
        <v>67849.197918471313</v>
      </c>
      <c r="G1321" s="133">
        <f>SUM($F1321:F$1497)</f>
        <v>8289671.675385695</v>
      </c>
      <c r="H1321" s="133">
        <f>SUM($E$1318:E1321)</f>
        <v>38423.477467442361</v>
      </c>
      <c r="I1321" s="133">
        <f>$F$9-SUM($E$1318:E1321)</f>
        <v>7199076.5225325581</v>
      </c>
      <c r="J1321" s="133">
        <f t="shared" si="67"/>
        <v>4</v>
      </c>
      <c r="K1321" s="65">
        <f>Y!AC1489</f>
        <v>7594071</v>
      </c>
      <c r="L1321" s="115">
        <v>180</v>
      </c>
      <c r="M1321" s="65"/>
      <c r="N1321" s="48">
        <f>Y!Z1489</f>
        <v>2658.1768193852113</v>
      </c>
    </row>
    <row r="1322" spans="1:14" x14ac:dyDescent="0.2">
      <c r="A1322" s="69">
        <f t="shared" si="68"/>
        <v>5</v>
      </c>
      <c r="B1322" s="66">
        <f t="shared" si="69"/>
        <v>39997</v>
      </c>
      <c r="C1322" s="67">
        <f>Y!AB1490</f>
        <v>77647</v>
      </c>
      <c r="D1322" s="65">
        <f>Y!Y1490</f>
        <v>7234.7898589698598</v>
      </c>
      <c r="E1322" s="65">
        <f>Y!Y1490+Y!Z1490</f>
        <v>9928.6106935230418</v>
      </c>
      <c r="F1322" s="68">
        <f>Y!AA1490</f>
        <v>67718.389306476965</v>
      </c>
      <c r="G1322" s="133">
        <f>SUM($F1322:F$1497)</f>
        <v>8221822.477467224</v>
      </c>
      <c r="H1322" s="133">
        <f>SUM($E$1318:E1322)</f>
        <v>48352.088160965402</v>
      </c>
      <c r="I1322" s="133">
        <f>$F$9-SUM($E$1318:E1322)</f>
        <v>7189147.9118390344</v>
      </c>
      <c r="J1322" s="133">
        <f t="shared" si="67"/>
        <v>5</v>
      </c>
      <c r="K1322" s="65">
        <f>Y!AC1490</f>
        <v>7579278</v>
      </c>
      <c r="L1322" s="115">
        <v>180</v>
      </c>
      <c r="M1322" s="65"/>
      <c r="N1322" s="48">
        <f>Y!Z1490</f>
        <v>2693.8208345531821</v>
      </c>
    </row>
    <row r="1323" spans="1:14" x14ac:dyDescent="0.2">
      <c r="A1323" s="69">
        <f t="shared" si="68"/>
        <v>6</v>
      </c>
      <c r="B1323" s="66">
        <f t="shared" si="69"/>
        <v>40028</v>
      </c>
      <c r="C1323" s="67">
        <f>Y!AB1491</f>
        <v>77647.000000000175</v>
      </c>
      <c r="D1323" s="65">
        <f>Y!Y1491</f>
        <v>7331.2229117946699</v>
      </c>
      <c r="E1323" s="65">
        <f>Y!Y1491+Y!Z1491</f>
        <v>10061.165719117445</v>
      </c>
      <c r="F1323" s="68">
        <f>Y!AA1491</f>
        <v>67585.834280882729</v>
      </c>
      <c r="G1323" s="133">
        <f>SUM($F1323:F$1497)</f>
        <v>8154104.0881607458</v>
      </c>
      <c r="H1323" s="133">
        <f>SUM($E$1318:E1323)</f>
        <v>58413.253880082848</v>
      </c>
      <c r="I1323" s="133">
        <f>$F$9-SUM($E$1318:E1323)</f>
        <v>7179086.7461199174</v>
      </c>
      <c r="J1323" s="133">
        <f t="shared" si="67"/>
        <v>6</v>
      </c>
      <c r="K1323" s="65">
        <f>Y!AC1491</f>
        <v>7564338</v>
      </c>
      <c r="L1323" s="115">
        <v>180</v>
      </c>
      <c r="M1323" s="65"/>
      <c r="N1323" s="48">
        <f>Y!Z1491</f>
        <v>2729.9428073227755</v>
      </c>
    </row>
    <row r="1324" spans="1:14" x14ac:dyDescent="0.2">
      <c r="A1324" s="69">
        <f t="shared" si="68"/>
        <v>7</v>
      </c>
      <c r="B1324" s="66">
        <f t="shared" si="69"/>
        <v>40059</v>
      </c>
      <c r="C1324" s="67">
        <f>Y!AB1492</f>
        <v>77647.000000000233</v>
      </c>
      <c r="D1324" s="65">
        <f>Y!Y1492</f>
        <v>7428.9413279620931</v>
      </c>
      <c r="E1324" s="65">
        <f>Y!Y1492+Y!Z1492</f>
        <v>10195.490474683465</v>
      </c>
      <c r="F1324" s="68">
        <f>Y!AA1492</f>
        <v>67451.509525316767</v>
      </c>
      <c r="G1324" s="133">
        <f>SUM($F1324:F$1497)</f>
        <v>8086518.2538798619</v>
      </c>
      <c r="H1324" s="133">
        <f>SUM($E$1318:E1324)</f>
        <v>68608.744354766313</v>
      </c>
      <c r="I1324" s="133">
        <f>$F$9-SUM($E$1318:E1324)</f>
        <v>7168891.2556452341</v>
      </c>
      <c r="J1324" s="133">
        <f t="shared" si="67"/>
        <v>7</v>
      </c>
      <c r="K1324" s="65">
        <f>Y!AC1492</f>
        <v>7549249</v>
      </c>
      <c r="L1324" s="115">
        <v>180</v>
      </c>
      <c r="M1324" s="65"/>
      <c r="N1324" s="48">
        <f>Y!Z1492</f>
        <v>2766.5491467213724</v>
      </c>
    </row>
    <row r="1325" spans="1:14" x14ac:dyDescent="0.2">
      <c r="A1325" s="69">
        <f t="shared" si="68"/>
        <v>8</v>
      </c>
      <c r="B1325" s="66">
        <f t="shared" si="69"/>
        <v>40089</v>
      </c>
      <c r="C1325" s="67">
        <f>Y!AB1493</f>
        <v>77646.999999999665</v>
      </c>
      <c r="D1325" s="65">
        <f>Y!Y1493</f>
        <v>7527.962240175344</v>
      </c>
      <c r="E1325" s="65">
        <f>Y!Y1493+Y!Z1493</f>
        <v>10331.608587891595</v>
      </c>
      <c r="F1325" s="68">
        <f>Y!AA1493</f>
        <v>67315.391412108074</v>
      </c>
      <c r="G1325" s="133">
        <f>SUM($F1325:F$1497)</f>
        <v>8019066.7443545461</v>
      </c>
      <c r="H1325" s="133">
        <f>SUM($E$1318:E1325)</f>
        <v>78940.352942657904</v>
      </c>
      <c r="I1325" s="133">
        <f>$F$9-SUM($E$1318:E1325)</f>
        <v>7158559.6470573423</v>
      </c>
      <c r="J1325" s="133">
        <f t="shared" si="67"/>
        <v>8</v>
      </c>
      <c r="K1325" s="65">
        <f>Y!AC1493</f>
        <v>7534009</v>
      </c>
      <c r="L1325" s="115">
        <v>180</v>
      </c>
      <c r="M1325" s="65"/>
      <c r="N1325" s="48">
        <f>Y!Z1493</f>
        <v>2803.6463477162506</v>
      </c>
    </row>
    <row r="1326" spans="1:14" x14ac:dyDescent="0.2">
      <c r="A1326" s="69">
        <f t="shared" si="68"/>
        <v>9</v>
      </c>
      <c r="B1326" s="66">
        <f t="shared" si="69"/>
        <v>40120</v>
      </c>
      <c r="C1326" s="67">
        <f>Y!AB1494</f>
        <v>77646.99999999984</v>
      </c>
      <c r="D1326" s="65">
        <f>Y!Y1494</f>
        <v>7628.3030095025897</v>
      </c>
      <c r="E1326" s="65">
        <f>Y!Y1494+Y!Z1494</f>
        <v>10469.544001869581</v>
      </c>
      <c r="F1326" s="68">
        <f>Y!AA1494</f>
        <v>67177.455998130259</v>
      </c>
      <c r="G1326" s="133">
        <f>SUM($F1326:F$1497)</f>
        <v>7951751.3529424369</v>
      </c>
      <c r="H1326" s="133">
        <f>SUM($E$1318:E1326)</f>
        <v>89409.896944527485</v>
      </c>
      <c r="I1326" s="133">
        <f>$F$9-SUM($E$1318:E1326)</f>
        <v>7148090.1030554725</v>
      </c>
      <c r="J1326" s="133">
        <f t="shared" si="67"/>
        <v>9</v>
      </c>
      <c r="K1326" s="65">
        <f>Y!AC1494</f>
        <v>7518618</v>
      </c>
      <c r="L1326" s="115">
        <v>180</v>
      </c>
      <c r="M1326" s="65"/>
      <c r="N1326" s="48">
        <f>Y!Z1494</f>
        <v>2841.2409923669911</v>
      </c>
    </row>
    <row r="1327" spans="1:14" x14ac:dyDescent="0.2">
      <c r="A1327" s="69">
        <f t="shared" si="68"/>
        <v>10</v>
      </c>
      <c r="B1327" s="66">
        <f t="shared" si="69"/>
        <v>40150</v>
      </c>
      <c r="C1327" s="67">
        <f>Y!AB1495</f>
        <v>77646.999999999971</v>
      </c>
      <c r="D1327" s="65">
        <f>Y!Y1495</f>
        <v>7729.9812284167856</v>
      </c>
      <c r="E1327" s="65">
        <f>Y!Y1495+Y!Z1495</f>
        <v>10609.320979410077</v>
      </c>
      <c r="F1327" s="68">
        <f>Y!AA1495</f>
        <v>67037.679020589887</v>
      </c>
      <c r="G1327" s="133">
        <f>SUM($F1327:F$1497)</f>
        <v>7884573.8969443087</v>
      </c>
      <c r="H1327" s="133">
        <f>SUM($E$1318:E1327)</f>
        <v>100019.21792393757</v>
      </c>
      <c r="I1327" s="133">
        <f>$F$9-SUM($E$1318:E1327)</f>
        <v>7137480.7820760626</v>
      </c>
      <c r="J1327" s="133">
        <f t="shared" si="67"/>
        <v>10</v>
      </c>
      <c r="K1327" s="65">
        <f>Y!AC1495</f>
        <v>7503073</v>
      </c>
      <c r="L1327" s="115">
        <v>180</v>
      </c>
      <c r="M1327" s="65"/>
      <c r="N1327" s="48">
        <f>Y!Z1495</f>
        <v>2879.3397509932911</v>
      </c>
    </row>
    <row r="1328" spans="1:14" x14ac:dyDescent="0.2">
      <c r="A1328" s="69">
        <f t="shared" si="68"/>
        <v>11</v>
      </c>
      <c r="B1328" s="66">
        <f t="shared" si="69"/>
        <v>40181</v>
      </c>
      <c r="C1328" s="67">
        <f>Y!AB1496</f>
        <v>77646.999999999956</v>
      </c>
      <c r="D1328" s="65">
        <f>Y!Y1496</f>
        <v>7833.0147238830104</v>
      </c>
      <c r="E1328" s="65">
        <f>Y!Y1496+Y!Z1496</f>
        <v>10750.964107241492</v>
      </c>
      <c r="F1328" s="68">
        <f>Y!AA1496</f>
        <v>66896.03589275846</v>
      </c>
      <c r="G1328" s="133">
        <f>SUM($F1328:F$1497)</f>
        <v>7817536.2179237176</v>
      </c>
      <c r="H1328" s="133">
        <f>SUM($E$1318:E1328)</f>
        <v>110770.18203117907</v>
      </c>
      <c r="I1328" s="133">
        <f>$F$9-SUM($E$1318:E1328)</f>
        <v>7126729.8179688212</v>
      </c>
      <c r="J1328" s="133">
        <f t="shared" si="67"/>
        <v>11</v>
      </c>
      <c r="K1328" s="65">
        <f>Y!AC1496</f>
        <v>7487373</v>
      </c>
      <c r="L1328" s="115">
        <v>180</v>
      </c>
      <c r="M1328" s="65"/>
      <c r="N1328" s="48">
        <f>Y!Z1496</f>
        <v>2917.949383358482</v>
      </c>
    </row>
    <row r="1329" spans="1:14" x14ac:dyDescent="0.2">
      <c r="A1329" s="69">
        <f t="shared" si="68"/>
        <v>12</v>
      </c>
      <c r="B1329" s="66">
        <f t="shared" si="69"/>
        <v>40212</v>
      </c>
      <c r="C1329" s="67">
        <f>Y!AB1497</f>
        <v>77647.000000000437</v>
      </c>
      <c r="D1329" s="65">
        <f>Y!Y1497</f>
        <v>7937.4215604839846</v>
      </c>
      <c r="E1329" s="65">
        <f>Y!Y1497+Y!Z1497</f>
        <v>10894.498300352869</v>
      </c>
      <c r="F1329" s="68">
        <f>Y!AA1497</f>
        <v>66752.501699647561</v>
      </c>
      <c r="G1329" s="133">
        <f>SUM($F1329:F$1497)</f>
        <v>7750640.1820309591</v>
      </c>
      <c r="H1329" s="133">
        <f>SUM($E$1318:E1329)</f>
        <v>121664.68033153194</v>
      </c>
      <c r="I1329" s="133">
        <f>$F$9-SUM($E$1318:E1329)</f>
        <v>7115835.3196684681</v>
      </c>
      <c r="J1329" s="133">
        <f t="shared" si="67"/>
        <v>12</v>
      </c>
      <c r="K1329" s="65">
        <f>Y!AC1497</f>
        <v>7518696</v>
      </c>
      <c r="L1329" s="115">
        <v>180</v>
      </c>
      <c r="M1329" s="65"/>
      <c r="N1329" s="48">
        <f>Y!Z1497</f>
        <v>2957.076739868884</v>
      </c>
    </row>
    <row r="1330" spans="1:14" x14ac:dyDescent="0.2">
      <c r="A1330" s="69">
        <f t="shared" si="68"/>
        <v>13</v>
      </c>
      <c r="B1330" s="66">
        <f t="shared" si="69"/>
        <v>40240</v>
      </c>
      <c r="C1330" s="67">
        <f>Y!AB1498</f>
        <v>77647.000000000146</v>
      </c>
      <c r="D1330" s="65">
        <f>Y!Y1498</f>
        <v>8043.2200435847044</v>
      </c>
      <c r="E1330" s="65">
        <f>Y!Y1498+Y!Z1498</f>
        <v>10407.302917898567</v>
      </c>
      <c r="F1330" s="68">
        <f>Y!AA1498</f>
        <v>67239.697082101571</v>
      </c>
      <c r="G1330" s="133">
        <f>SUM($F1330:F$1497)</f>
        <v>7683887.680331314</v>
      </c>
      <c r="H1330" s="133">
        <f>SUM($E$1318:E1330)</f>
        <v>132071.98324943052</v>
      </c>
      <c r="I1330" s="133">
        <f>$F$9-SUM($E$1318:E1330)</f>
        <v>7105428.0167505695</v>
      </c>
      <c r="J1330" s="133">
        <f t="shared" si="67"/>
        <v>13</v>
      </c>
      <c r="K1330" s="65">
        <f>Y!AC1498</f>
        <v>7503314</v>
      </c>
      <c r="L1330" s="115">
        <v>180</v>
      </c>
      <c r="M1330" s="65"/>
      <c r="N1330" s="48">
        <f>Y!Z1498</f>
        <v>2364.0828743138627</v>
      </c>
    </row>
    <row r="1331" spans="1:14" x14ac:dyDescent="0.2">
      <c r="A1331" s="69">
        <f t="shared" si="68"/>
        <v>14</v>
      </c>
      <c r="B1331" s="66">
        <f t="shared" si="69"/>
        <v>40271</v>
      </c>
      <c r="C1331" s="67">
        <f>Y!AB1499</f>
        <v>77646.999999999593</v>
      </c>
      <c r="D1331" s="65">
        <f>Y!Y1499</f>
        <v>8150.4287225455046</v>
      </c>
      <c r="E1331" s="65">
        <f>Y!Y1499+Y!Z1499</f>
        <v>10546.212048543341</v>
      </c>
      <c r="F1331" s="68">
        <f>Y!AA1499</f>
        <v>67100.787951456252</v>
      </c>
      <c r="G1331" s="133">
        <f>SUM($F1331:F$1497)</f>
        <v>7616647.9832492117</v>
      </c>
      <c r="H1331" s="133">
        <f>SUM($E$1318:E1331)</f>
        <v>142618.19529797387</v>
      </c>
      <c r="I1331" s="133">
        <f>$F$9-SUM($E$1318:E1331)</f>
        <v>7094881.8047020258</v>
      </c>
      <c r="J1331" s="133">
        <f t="shared" si="67"/>
        <v>14</v>
      </c>
      <c r="K1331" s="65">
        <f>Y!AC1499</f>
        <v>7487781</v>
      </c>
      <c r="L1331" s="115">
        <v>180</v>
      </c>
      <c r="M1331" s="65"/>
      <c r="N1331" s="48">
        <f>Y!Z1499</f>
        <v>2395.7833259978361</v>
      </c>
    </row>
    <row r="1332" spans="1:14" x14ac:dyDescent="0.2">
      <c r="A1332" s="69">
        <f t="shared" si="68"/>
        <v>15</v>
      </c>
      <c r="B1332" s="66">
        <f t="shared" si="69"/>
        <v>40301</v>
      </c>
      <c r="C1332" s="67">
        <f>Y!AB1500</f>
        <v>77647.000000000044</v>
      </c>
      <c r="D1332" s="65">
        <f>Y!Y1500</f>
        <v>8259.0663939733058</v>
      </c>
      <c r="E1332" s="65">
        <f>Y!Y1500+Y!Z1500</f>
        <v>10686.975249239273</v>
      </c>
      <c r="F1332" s="68">
        <f>Y!AA1500</f>
        <v>66960.024750760771</v>
      </c>
      <c r="G1332" s="133">
        <f>SUM($F1332:F$1497)</f>
        <v>7549547.1952977553</v>
      </c>
      <c r="H1332" s="133">
        <f>SUM($E$1318:E1332)</f>
        <v>153305.17054721314</v>
      </c>
      <c r="I1332" s="133">
        <f>$F$9-SUM($E$1318:E1332)</f>
        <v>7084194.8294527866</v>
      </c>
      <c r="J1332" s="133">
        <f t="shared" si="67"/>
        <v>15</v>
      </c>
      <c r="K1332" s="65">
        <f>Y!AC1500</f>
        <v>7472094</v>
      </c>
      <c r="L1332" s="115">
        <v>180</v>
      </c>
      <c r="M1332" s="65"/>
      <c r="N1332" s="48">
        <f>Y!Z1500</f>
        <v>2427.9088552659668</v>
      </c>
    </row>
    <row r="1333" spans="1:14" x14ac:dyDescent="0.2">
      <c r="A1333" s="69">
        <f t="shared" si="68"/>
        <v>16</v>
      </c>
      <c r="B1333" s="66">
        <f t="shared" si="69"/>
        <v>40332</v>
      </c>
      <c r="C1333" s="67">
        <f>Y!AB1501</f>
        <v>77647.000000000233</v>
      </c>
      <c r="D1333" s="65">
        <f>Y!Y1501</f>
        <v>8369.1521050138399</v>
      </c>
      <c r="E1333" s="65">
        <f>Y!Y1501+Y!Z1501</f>
        <v>10829.617267080932</v>
      </c>
      <c r="F1333" s="68">
        <f>Y!AA1501</f>
        <v>66817.382732919301</v>
      </c>
      <c r="G1333" s="133">
        <f>SUM($F1333:F$1497)</f>
        <v>7482587.1705469955</v>
      </c>
      <c r="H1333" s="133">
        <f>SUM($E$1318:E1333)</f>
        <v>164134.78781429408</v>
      </c>
      <c r="I1333" s="133">
        <f>$F$9-SUM($E$1318:E1333)</f>
        <v>7073365.212185706</v>
      </c>
      <c r="J1333" s="133">
        <f t="shared" si="67"/>
        <v>16</v>
      </c>
      <c r="K1333" s="65">
        <f>Y!AC1501</f>
        <v>7456254</v>
      </c>
      <c r="L1333" s="115">
        <v>180</v>
      </c>
      <c r="M1333" s="65"/>
      <c r="N1333" s="48">
        <f>Y!Z1501</f>
        <v>2460.465162067092</v>
      </c>
    </row>
    <row r="1334" spans="1:14" x14ac:dyDescent="0.2">
      <c r="A1334" s="69">
        <f t="shared" si="68"/>
        <v>17</v>
      </c>
      <c r="B1334" s="66">
        <f t="shared" si="69"/>
        <v>40362</v>
      </c>
      <c r="C1334" s="67">
        <f>Y!AB1502</f>
        <v>77647.000000000306</v>
      </c>
      <c r="D1334" s="65">
        <f>Y!Y1502</f>
        <v>8480.7051566950977</v>
      </c>
      <c r="E1334" s="65">
        <f>Y!Y1502+Y!Z1502</f>
        <v>10974.163179476876</v>
      </c>
      <c r="F1334" s="68">
        <f>Y!AA1502</f>
        <v>66672.836820523429</v>
      </c>
      <c r="G1334" s="133">
        <f>SUM($F1334:F$1497)</f>
        <v>7415769.787814077</v>
      </c>
      <c r="H1334" s="133">
        <f>SUM($E$1318:E1334)</f>
        <v>175108.95099377097</v>
      </c>
      <c r="I1334" s="133">
        <f>$F$9-SUM($E$1318:E1334)</f>
        <v>7062391.0490062293</v>
      </c>
      <c r="J1334" s="133">
        <f t="shared" si="67"/>
        <v>17</v>
      </c>
      <c r="K1334" s="65">
        <f>Y!AC1502</f>
        <v>7440257</v>
      </c>
      <c r="L1334" s="115">
        <v>180</v>
      </c>
      <c r="M1334" s="65"/>
      <c r="N1334" s="48">
        <f>Y!Z1502</f>
        <v>2493.4580227817787</v>
      </c>
    </row>
    <row r="1335" spans="1:14" x14ac:dyDescent="0.2">
      <c r="A1335" s="69">
        <f t="shared" si="68"/>
        <v>18</v>
      </c>
      <c r="B1335" s="66">
        <f t="shared" si="69"/>
        <v>40393</v>
      </c>
      <c r="C1335" s="67">
        <f>Y!AB1503</f>
        <v>77647.000000000393</v>
      </c>
      <c r="D1335" s="65">
        <f>Y!Y1503</f>
        <v>8593.7451073098928</v>
      </c>
      <c r="E1335" s="65">
        <f>Y!Y1503+Y!Z1503</f>
        <v>11120.638398557101</v>
      </c>
      <c r="F1335" s="68">
        <f>Y!AA1503</f>
        <v>66526.361601443292</v>
      </c>
      <c r="G1335" s="133">
        <f>SUM($F1335:F$1497)</f>
        <v>7349096.9509935528</v>
      </c>
      <c r="H1335" s="133">
        <f>SUM($E$1318:E1335)</f>
        <v>186229.58939232805</v>
      </c>
      <c r="I1335" s="133">
        <f>$F$9-SUM($E$1318:E1335)</f>
        <v>7051270.4106076723</v>
      </c>
      <c r="J1335" s="133">
        <f t="shared" si="67"/>
        <v>18</v>
      </c>
      <c r="K1335" s="65">
        <f>Y!AC1503</f>
        <v>7424102</v>
      </c>
      <c r="L1335" s="115">
        <v>180</v>
      </c>
      <c r="M1335" s="65"/>
      <c r="N1335" s="48">
        <f>Y!Z1503</f>
        <v>2526.8932912472083</v>
      </c>
    </row>
    <row r="1336" spans="1:14" x14ac:dyDescent="0.2">
      <c r="A1336" s="69">
        <f t="shared" si="68"/>
        <v>19</v>
      </c>
      <c r="B1336" s="66">
        <f t="shared" si="69"/>
        <v>40424</v>
      </c>
      <c r="C1336" s="67">
        <f>Y!AB1504</f>
        <v>77646.999999999738</v>
      </c>
      <c r="D1336" s="65">
        <f>Y!Y1504</f>
        <v>8708.2917758440599</v>
      </c>
      <c r="E1336" s="65">
        <f>Y!Y1504+Y!Z1504</f>
        <v>11269.068675639886</v>
      </c>
      <c r="F1336" s="68">
        <f>Y!AA1504</f>
        <v>66377.931324359844</v>
      </c>
      <c r="G1336" s="133">
        <f>SUM($F1336:F$1497)</f>
        <v>7282570.5893921088</v>
      </c>
      <c r="H1336" s="133">
        <f>SUM($E$1318:E1336)</f>
        <v>197498.65806796795</v>
      </c>
      <c r="I1336" s="133">
        <f>$F$9-SUM($E$1318:E1336)</f>
        <v>7040001.3419320323</v>
      </c>
      <c r="J1336" s="133">
        <f t="shared" si="67"/>
        <v>19</v>
      </c>
      <c r="K1336" s="65">
        <f>Y!AC1504</f>
        <v>7407789</v>
      </c>
      <c r="L1336" s="115">
        <v>180</v>
      </c>
      <c r="M1336" s="65"/>
      <c r="N1336" s="48">
        <f>Y!Z1504</f>
        <v>2560.7768997958265</v>
      </c>
    </row>
    <row r="1337" spans="1:14" x14ac:dyDescent="0.2">
      <c r="A1337" s="69">
        <f t="shared" si="68"/>
        <v>20</v>
      </c>
      <c r="B1337" s="66">
        <f t="shared" si="69"/>
        <v>40454</v>
      </c>
      <c r="C1337" s="67">
        <f>Y!AB1505</f>
        <v>77647.000000000262</v>
      </c>
      <c r="D1337" s="65">
        <f>Y!Y1505</f>
        <v>8824.3652454549447</v>
      </c>
      <c r="E1337" s="65">
        <f>Y!Y1505+Y!Z1505</f>
        <v>11419.480105762821</v>
      </c>
      <c r="F1337" s="68">
        <f>Y!AA1505</f>
        <v>66227.519894237441</v>
      </c>
      <c r="G1337" s="133">
        <f>SUM($F1337:F$1497)</f>
        <v>7216192.658067748</v>
      </c>
      <c r="H1337" s="133">
        <f>SUM($E$1318:E1337)</f>
        <v>208918.13817373075</v>
      </c>
      <c r="I1337" s="133">
        <f>$F$9-SUM($E$1318:E1337)</f>
        <v>7028581.861826269</v>
      </c>
      <c r="J1337" s="133">
        <f t="shared" si="67"/>
        <v>20</v>
      </c>
      <c r="K1337" s="65">
        <f>Y!AC1505</f>
        <v>7391314</v>
      </c>
      <c r="L1337" s="115">
        <v>180</v>
      </c>
      <c r="M1337" s="65"/>
      <c r="N1337" s="48">
        <f>Y!Z1505</f>
        <v>2595.1148603078764</v>
      </c>
    </row>
    <row r="1338" spans="1:14" x14ac:dyDescent="0.2">
      <c r="A1338" s="69">
        <f t="shared" si="68"/>
        <v>21</v>
      </c>
      <c r="B1338" s="66">
        <f t="shared" si="69"/>
        <v>40485</v>
      </c>
      <c r="C1338" s="67">
        <f>Y!AB1506</f>
        <v>77647.000000000437</v>
      </c>
      <c r="D1338" s="65">
        <f>Y!Y1506</f>
        <v>8941.9858669862151</v>
      </c>
      <c r="E1338" s="65">
        <f>Y!Y1506+Y!Z1506</f>
        <v>11571.89913226432</v>
      </c>
      <c r="F1338" s="68">
        <f>Y!AA1506</f>
        <v>66075.100867736124</v>
      </c>
      <c r="G1338" s="133">
        <f>SUM($F1338:F$1497)</f>
        <v>7149965.1381735113</v>
      </c>
      <c r="H1338" s="133">
        <f>SUM($E$1318:E1338)</f>
        <v>220490.03730599507</v>
      </c>
      <c r="I1338" s="133">
        <f>$F$9-SUM($E$1318:E1338)</f>
        <v>7017009.9626940051</v>
      </c>
      <c r="J1338" s="133">
        <f t="shared" ref="J1338:J1401" si="70">A1338</f>
        <v>21</v>
      </c>
      <c r="K1338" s="65">
        <f>Y!AC1506</f>
        <v>7374677</v>
      </c>
      <c r="L1338" s="115">
        <v>180</v>
      </c>
      <c r="M1338" s="65"/>
      <c r="N1338" s="48">
        <f>Y!Z1506</f>
        <v>2629.9132652781045</v>
      </c>
    </row>
    <row r="1339" spans="1:14" x14ac:dyDescent="0.2">
      <c r="A1339" s="69">
        <f t="shared" si="68"/>
        <v>22</v>
      </c>
      <c r="B1339" s="66">
        <f t="shared" si="69"/>
        <v>40515</v>
      </c>
      <c r="C1339" s="67">
        <f>Y!AB1507</f>
        <v>77646.999999999651</v>
      </c>
      <c r="D1339" s="65">
        <f>Y!Y1507</f>
        <v>9061.1742625404149</v>
      </c>
      <c r="E1339" s="65">
        <f>Y!Y1507+Y!Z1507</f>
        <v>11726.352551437107</v>
      </c>
      <c r="F1339" s="68">
        <f>Y!AA1507</f>
        <v>65920.647448562537</v>
      </c>
      <c r="G1339" s="133">
        <f>SUM($F1339:F$1497)</f>
        <v>7083890.037305776</v>
      </c>
      <c r="H1339" s="133">
        <f>SUM($E$1318:E1339)</f>
        <v>232216.38985743216</v>
      </c>
      <c r="I1339" s="133">
        <f>$F$9-SUM($E$1318:E1339)</f>
        <v>7005283.6101425681</v>
      </c>
      <c r="J1339" s="133">
        <f t="shared" si="70"/>
        <v>22</v>
      </c>
      <c r="K1339" s="65">
        <f>Y!AC1507</f>
        <v>7357877</v>
      </c>
      <c r="L1339" s="115">
        <v>180</v>
      </c>
      <c r="M1339" s="65"/>
      <c r="N1339" s="48">
        <f>Y!Z1507</f>
        <v>2665.1782888966918</v>
      </c>
    </row>
    <row r="1340" spans="1:14" x14ac:dyDescent="0.2">
      <c r="A1340" s="69">
        <f t="shared" si="68"/>
        <v>23</v>
      </c>
      <c r="B1340" s="66">
        <f t="shared" si="69"/>
        <v>40546</v>
      </c>
      <c r="C1340" s="67">
        <f>Y!AB1508</f>
        <v>77646.999999999825</v>
      </c>
      <c r="D1340" s="65">
        <f>Y!Y1508</f>
        <v>9181.9513290962204</v>
      </c>
      <c r="E1340" s="65">
        <f>Y!Y1508+Y!Z1508</f>
        <v>11882.867517240993</v>
      </c>
      <c r="F1340" s="68">
        <f>Y!AA1508</f>
        <v>65764.132482758825</v>
      </c>
      <c r="G1340" s="133">
        <f>SUM($F1340:F$1497)</f>
        <v>7017969.3898572139</v>
      </c>
      <c r="H1340" s="133">
        <f>SUM($E$1318:E1340)</f>
        <v>244099.25737467315</v>
      </c>
      <c r="I1340" s="133">
        <f>$F$9-SUM($E$1318:E1340)</f>
        <v>6993400.7426253268</v>
      </c>
      <c r="J1340" s="133">
        <f t="shared" si="70"/>
        <v>23</v>
      </c>
      <c r="K1340" s="65">
        <f>Y!AC1508</f>
        <v>7340910</v>
      </c>
      <c r="L1340" s="115">
        <v>180</v>
      </c>
      <c r="M1340" s="65"/>
      <c r="N1340" s="48">
        <f>Y!Z1508</f>
        <v>2700.9161881447726</v>
      </c>
    </row>
    <row r="1341" spans="1:14" x14ac:dyDescent="0.2">
      <c r="A1341" s="69">
        <f t="shared" si="68"/>
        <v>24</v>
      </c>
      <c r="B1341" s="66">
        <f t="shared" si="69"/>
        <v>40577</v>
      </c>
      <c r="C1341" s="67">
        <f>Y!AB1509</f>
        <v>77646.999999999942</v>
      </c>
      <c r="D1341" s="65">
        <f>Y!Y1509</f>
        <v>9304.3382421666756</v>
      </c>
      <c r="E1341" s="65">
        <f>Y!Y1509+Y!Z1509</f>
        <v>12041.47154607124</v>
      </c>
      <c r="F1341" s="68">
        <f>Y!AA1509</f>
        <v>65605.528453928695</v>
      </c>
      <c r="G1341" s="133">
        <f>SUM($F1341:F$1497)</f>
        <v>6952205.2573744543</v>
      </c>
      <c r="H1341" s="133">
        <f>SUM($E$1318:E1341)</f>
        <v>256140.72892074438</v>
      </c>
      <c r="I1341" s="133">
        <f>$F$9-SUM($E$1318:E1341)</f>
        <v>6981359.2710792553</v>
      </c>
      <c r="J1341" s="133">
        <f t="shared" si="70"/>
        <v>24</v>
      </c>
      <c r="K1341" s="65">
        <f>Y!AC1509</f>
        <v>7366236</v>
      </c>
      <c r="L1341" s="115">
        <v>180</v>
      </c>
      <c r="M1341" s="65"/>
      <c r="N1341" s="48">
        <f>Y!Z1509</f>
        <v>2737.1333039045639</v>
      </c>
    </row>
    <row r="1342" spans="1:14" x14ac:dyDescent="0.2">
      <c r="A1342" s="69">
        <f t="shared" si="68"/>
        <v>25</v>
      </c>
      <c r="B1342" s="66">
        <f t="shared" si="69"/>
        <v>40605</v>
      </c>
      <c r="C1342" s="67">
        <f>Y!AB1510</f>
        <v>77647.000000000204</v>
      </c>
      <c r="D1342" s="65">
        <f>Y!Y1510</f>
        <v>9428.3564595161006</v>
      </c>
      <c r="E1342" s="65">
        <f>Y!Y1510+Y!Z1510</f>
        <v>11632.838040365503</v>
      </c>
      <c r="F1342" s="68">
        <f>Y!AA1510</f>
        <v>66014.161959634701</v>
      </c>
      <c r="G1342" s="133">
        <f>SUM($F1342:F$1497)</f>
        <v>6886599.7289205249</v>
      </c>
      <c r="H1342" s="133">
        <f>SUM($E$1318:E1342)</f>
        <v>267773.56696110987</v>
      </c>
      <c r="I1342" s="133">
        <f>$F$9-SUM($E$1318:E1342)</f>
        <v>6969726.4330388904</v>
      </c>
      <c r="J1342" s="133">
        <f t="shared" si="70"/>
        <v>25</v>
      </c>
      <c r="K1342" s="65">
        <f>Y!AC1510</f>
        <v>7349503</v>
      </c>
      <c r="L1342" s="115">
        <v>180</v>
      </c>
      <c r="M1342" s="65"/>
      <c r="N1342" s="48">
        <f>Y!Z1510</f>
        <v>2204.4815808494022</v>
      </c>
    </row>
    <row r="1343" spans="1:14" x14ac:dyDescent="0.2">
      <c r="A1343" s="69">
        <f t="shared" si="68"/>
        <v>26</v>
      </c>
      <c r="B1343" s="66">
        <f t="shared" si="69"/>
        <v>40636</v>
      </c>
      <c r="C1343" s="67">
        <f>Y!AB1511</f>
        <v>77646.999999999782</v>
      </c>
      <c r="D1343" s="65">
        <f>Y!Y1511</f>
        <v>9554.0277249198407</v>
      </c>
      <c r="E1343" s="65">
        <f>Y!Y1511+Y!Z1511</f>
        <v>11788.069632355604</v>
      </c>
      <c r="F1343" s="68">
        <f>Y!AA1511</f>
        <v>65858.930367644178</v>
      </c>
      <c r="G1343" s="133">
        <f>SUM($F1343:F$1497)</f>
        <v>6820585.5669608917</v>
      </c>
      <c r="H1343" s="133">
        <f>SUM($E$1318:E1343)</f>
        <v>279561.63659346546</v>
      </c>
      <c r="I1343" s="133">
        <f>$F$9-SUM($E$1318:E1343)</f>
        <v>6957938.3634065343</v>
      </c>
      <c r="J1343" s="133">
        <f t="shared" si="70"/>
        <v>26</v>
      </c>
      <c r="K1343" s="65">
        <f>Y!AC1511</f>
        <v>7332606</v>
      </c>
      <c r="L1343" s="115">
        <v>180</v>
      </c>
      <c r="M1343" s="65"/>
      <c r="N1343" s="48">
        <f>Y!Z1511</f>
        <v>2234.0419074357633</v>
      </c>
    </row>
    <row r="1344" spans="1:14" x14ac:dyDescent="0.2">
      <c r="A1344" s="69">
        <f t="shared" si="68"/>
        <v>27</v>
      </c>
      <c r="B1344" s="66">
        <f t="shared" si="69"/>
        <v>40666</v>
      </c>
      <c r="C1344" s="67">
        <f>Y!AB1512</f>
        <v>77647.000000000029</v>
      </c>
      <c r="D1344" s="65">
        <f>Y!Y1512</f>
        <v>9681.3740719798952</v>
      </c>
      <c r="E1344" s="65">
        <f>Y!Y1512+Y!Z1512</f>
        <v>11945.372686228307</v>
      </c>
      <c r="F1344" s="68">
        <f>Y!AA1512</f>
        <v>65701.627313771722</v>
      </c>
      <c r="G1344" s="133">
        <f>SUM($F1344:F$1497)</f>
        <v>6754726.6365932487</v>
      </c>
      <c r="H1344" s="133">
        <f>SUM($E$1318:E1344)</f>
        <v>291507.00927969377</v>
      </c>
      <c r="I1344" s="133">
        <f>$F$9-SUM($E$1318:E1344)</f>
        <v>6945992.9907203065</v>
      </c>
      <c r="J1344" s="133">
        <f t="shared" si="70"/>
        <v>27</v>
      </c>
      <c r="K1344" s="65">
        <f>Y!AC1512</f>
        <v>7315544</v>
      </c>
      <c r="L1344" s="115">
        <v>180</v>
      </c>
      <c r="M1344" s="65"/>
      <c r="N1344" s="48">
        <f>Y!Z1512</f>
        <v>2263.9986142484122</v>
      </c>
    </row>
    <row r="1345" spans="1:14" x14ac:dyDescent="0.2">
      <c r="A1345" s="69">
        <f t="shared" si="68"/>
        <v>28</v>
      </c>
      <c r="B1345" s="66">
        <f t="shared" si="69"/>
        <v>40697</v>
      </c>
      <c r="C1345" s="67">
        <f>Y!AB1513</f>
        <v>77646.999999999913</v>
      </c>
      <c r="D1345" s="65">
        <f>Y!Y1513</f>
        <v>9810.4178279833868</v>
      </c>
      <c r="E1345" s="65">
        <f>Y!Y1513+Y!Z1513</f>
        <v>12104.774844411077</v>
      </c>
      <c r="F1345" s="68">
        <f>Y!AA1513</f>
        <v>65542.225155588836</v>
      </c>
      <c r="G1345" s="133">
        <f>SUM($F1345:F$1497)</f>
        <v>6689025.0092794765</v>
      </c>
      <c r="H1345" s="133">
        <f>SUM($E$1318:E1345)</f>
        <v>303611.78412410483</v>
      </c>
      <c r="I1345" s="133">
        <f>$F$9-SUM($E$1318:E1345)</f>
        <v>6933888.2158758948</v>
      </c>
      <c r="J1345" s="133">
        <f t="shared" si="70"/>
        <v>28</v>
      </c>
      <c r="K1345" s="65">
        <f>Y!AC1513</f>
        <v>7298316</v>
      </c>
      <c r="L1345" s="115">
        <v>180</v>
      </c>
      <c r="M1345" s="65"/>
      <c r="N1345" s="48">
        <f>Y!Z1513</f>
        <v>2294.3570164276898</v>
      </c>
    </row>
    <row r="1346" spans="1:14" x14ac:dyDescent="0.2">
      <c r="A1346" s="69">
        <f t="shared" si="68"/>
        <v>29</v>
      </c>
      <c r="B1346" s="66">
        <f t="shared" si="69"/>
        <v>40727</v>
      </c>
      <c r="C1346" s="67">
        <f>Y!AB1514</f>
        <v>77647.000000000466</v>
      </c>
      <c r="D1346" s="65">
        <f>Y!Y1514</f>
        <v>9941.1816178215668</v>
      </c>
      <c r="E1346" s="65">
        <f>Y!Y1514+Y!Z1514</f>
        <v>12266.304118207234</v>
      </c>
      <c r="F1346" s="68">
        <f>Y!AA1514</f>
        <v>65380.695881793225</v>
      </c>
      <c r="G1346" s="133">
        <f>SUM($F1346:F$1497)</f>
        <v>6623482.7841238882</v>
      </c>
      <c r="H1346" s="133">
        <f>SUM($E$1318:E1346)</f>
        <v>315878.08824231208</v>
      </c>
      <c r="I1346" s="133">
        <f>$F$9-SUM($E$1318:E1346)</f>
        <v>6921621.911757688</v>
      </c>
      <c r="J1346" s="133">
        <f t="shared" si="70"/>
        <v>29</v>
      </c>
      <c r="K1346" s="65">
        <f>Y!AC1514</f>
        <v>7280920</v>
      </c>
      <c r="L1346" s="115">
        <v>180</v>
      </c>
      <c r="M1346" s="65"/>
      <c r="N1346" s="48">
        <f>Y!Z1514</f>
        <v>2325.1225003856671</v>
      </c>
    </row>
    <row r="1347" spans="1:14" x14ac:dyDescent="0.2">
      <c r="A1347" s="69">
        <f t="shared" si="68"/>
        <v>30</v>
      </c>
      <c r="B1347" s="66">
        <f t="shared" si="69"/>
        <v>40758</v>
      </c>
      <c r="C1347" s="67">
        <f>Y!AB1515</f>
        <v>77646.999999999854</v>
      </c>
      <c r="D1347" s="65">
        <f>Y!Y1515</f>
        <v>10073.688367951661</v>
      </c>
      <c r="E1347" s="65">
        <f>Y!Y1515+Y!Z1515</f>
        <v>12429.988892713569</v>
      </c>
      <c r="F1347" s="68">
        <f>Y!AA1515</f>
        <v>65217.011107286286</v>
      </c>
      <c r="G1347" s="133">
        <f>SUM($F1347:F$1497)</f>
        <v>6558102.088242095</v>
      </c>
      <c r="H1347" s="133">
        <f>SUM($E$1318:E1347)</f>
        <v>328308.07713502564</v>
      </c>
      <c r="I1347" s="133">
        <f>$F$9-SUM($E$1318:E1347)</f>
        <v>6909191.9228649745</v>
      </c>
      <c r="J1347" s="133">
        <f t="shared" si="70"/>
        <v>30</v>
      </c>
      <c r="K1347" s="65">
        <f>Y!AC1515</f>
        <v>7263355</v>
      </c>
      <c r="L1347" s="115">
        <v>180</v>
      </c>
      <c r="M1347" s="65"/>
      <c r="N1347" s="48">
        <f>Y!Z1515</f>
        <v>2356.3005247619076</v>
      </c>
    </row>
    <row r="1348" spans="1:14" x14ac:dyDescent="0.2">
      <c r="A1348" s="69">
        <f t="shared" si="68"/>
        <v>31</v>
      </c>
      <c r="B1348" s="66">
        <f t="shared" si="69"/>
        <v>40789</v>
      </c>
      <c r="C1348" s="67">
        <f>Y!AB1516</f>
        <v>77646.999999999854</v>
      </c>
      <c r="D1348" s="65">
        <f>Y!Y1516</f>
        <v>10207.961310422979</v>
      </c>
      <c r="E1348" s="65">
        <f>Y!Y1516+Y!Z1516</f>
        <v>12595.857931814877</v>
      </c>
      <c r="F1348" s="68">
        <f>Y!AA1516</f>
        <v>65051.14206818497</v>
      </c>
      <c r="G1348" s="133">
        <f>SUM($F1348:F$1497)</f>
        <v>6492885.0771348085</v>
      </c>
      <c r="H1348" s="133">
        <f>SUM($E$1318:E1348)</f>
        <v>340903.93506684049</v>
      </c>
      <c r="I1348" s="133">
        <f>$F$9-SUM($E$1318:E1348)</f>
        <v>6896596.0649331594</v>
      </c>
      <c r="J1348" s="133">
        <f t="shared" si="70"/>
        <v>31</v>
      </c>
      <c r="K1348" s="65">
        <f>Y!AC1516</f>
        <v>7245618</v>
      </c>
      <c r="L1348" s="115">
        <v>180</v>
      </c>
      <c r="M1348" s="65"/>
      <c r="N1348" s="48">
        <f>Y!Z1516</f>
        <v>2387.8966213918975</v>
      </c>
    </row>
    <row r="1349" spans="1:14" x14ac:dyDescent="0.2">
      <c r="A1349" s="69">
        <f t="shared" si="68"/>
        <v>32</v>
      </c>
      <c r="B1349" s="66">
        <f t="shared" si="69"/>
        <v>40819</v>
      </c>
      <c r="C1349" s="67">
        <f>Y!AB1517</f>
        <v>77646.99999999968</v>
      </c>
      <c r="D1349" s="65">
        <f>Y!Y1517</f>
        <v>10344.023986943997</v>
      </c>
      <c r="E1349" s="65">
        <f>Y!Y1517+Y!Z1517</f>
        <v>12763.940383232635</v>
      </c>
      <c r="F1349" s="68">
        <f>Y!AA1517</f>
        <v>64883.059616767037</v>
      </c>
      <c r="G1349" s="133">
        <f>SUM($F1349:F$1497)</f>
        <v>6427833.9350666236</v>
      </c>
      <c r="H1349" s="133">
        <f>SUM($E$1318:E1349)</f>
        <v>353667.87545007316</v>
      </c>
      <c r="I1349" s="133">
        <f>$F$9-SUM($E$1318:E1349)</f>
        <v>6883832.1245499272</v>
      </c>
      <c r="J1349" s="133">
        <f t="shared" si="70"/>
        <v>32</v>
      </c>
      <c r="K1349" s="65">
        <f>Y!AC1517</f>
        <v>7227707</v>
      </c>
      <c r="L1349" s="115">
        <v>180</v>
      </c>
      <c r="M1349" s="65"/>
      <c r="N1349" s="48">
        <f>Y!Z1517</f>
        <v>2419.9163962886378</v>
      </c>
    </row>
    <row r="1350" spans="1:14" x14ac:dyDescent="0.2">
      <c r="A1350" s="69">
        <f t="shared" si="68"/>
        <v>33</v>
      </c>
      <c r="B1350" s="66">
        <f t="shared" si="69"/>
        <v>40850</v>
      </c>
      <c r="C1350" s="67">
        <f>Y!AB1518</f>
        <v>77646.999999999884</v>
      </c>
      <c r="D1350" s="65">
        <f>Y!Y1518</f>
        <v>10481.900253013708</v>
      </c>
      <c r="E1350" s="65">
        <f>Y!Y1518+Y!Z1518</f>
        <v>12934.265783650932</v>
      </c>
      <c r="F1350" s="68">
        <f>Y!AA1518</f>
        <v>64712.734216348945</v>
      </c>
      <c r="G1350" s="133">
        <f>SUM($F1350:F$1497)</f>
        <v>6362950.8754498567</v>
      </c>
      <c r="H1350" s="133">
        <f>SUM($E$1318:E1350)</f>
        <v>366602.14123372408</v>
      </c>
      <c r="I1350" s="133">
        <f>$F$9-SUM($E$1318:E1350)</f>
        <v>6870897.8587662764</v>
      </c>
      <c r="J1350" s="133">
        <f t="shared" si="70"/>
        <v>33</v>
      </c>
      <c r="K1350" s="65">
        <f>Y!AC1518</f>
        <v>7209622</v>
      </c>
      <c r="L1350" s="115">
        <v>180</v>
      </c>
      <c r="M1350" s="65"/>
      <c r="N1350" s="48">
        <f>Y!Z1518</f>
        <v>2452.3655306372239</v>
      </c>
    </row>
    <row r="1351" spans="1:14" x14ac:dyDescent="0.2">
      <c r="A1351" s="69">
        <f t="shared" si="68"/>
        <v>34</v>
      </c>
      <c r="B1351" s="66">
        <f t="shared" si="69"/>
        <v>40880</v>
      </c>
      <c r="C1351" s="67">
        <f>Y!AB1519</f>
        <v>77646.999999999593</v>
      </c>
      <c r="D1351" s="65">
        <f>Y!Y1519</f>
        <v>10621.614282101393</v>
      </c>
      <c r="E1351" s="65">
        <f>Y!Y1519+Y!Z1519</f>
        <v>13106.864063904286</v>
      </c>
      <c r="F1351" s="68">
        <f>Y!AA1519</f>
        <v>64540.135936095307</v>
      </c>
      <c r="G1351" s="133">
        <f>SUM($F1351:F$1497)</f>
        <v>6298238.1412335075</v>
      </c>
      <c r="H1351" s="133">
        <f>SUM($E$1318:E1351)</f>
        <v>379709.00529762835</v>
      </c>
      <c r="I1351" s="133">
        <f>$F$9-SUM($E$1318:E1351)</f>
        <v>6857790.9947023718</v>
      </c>
      <c r="J1351" s="133">
        <f t="shared" si="70"/>
        <v>34</v>
      </c>
      <c r="K1351" s="65">
        <f>Y!AC1519</f>
        <v>7191361</v>
      </c>
      <c r="L1351" s="115">
        <v>180</v>
      </c>
      <c r="M1351" s="65"/>
      <c r="N1351" s="48">
        <f>Y!Z1519</f>
        <v>2485.2497818028933</v>
      </c>
    </row>
    <row r="1352" spans="1:14" x14ac:dyDescent="0.2">
      <c r="A1352" s="69">
        <f t="shared" si="68"/>
        <v>35</v>
      </c>
      <c r="B1352" s="66">
        <f t="shared" si="69"/>
        <v>40911</v>
      </c>
      <c r="C1352" s="67">
        <f>Y!AB1520</f>
        <v>77647.000000000437</v>
      </c>
      <c r="D1352" s="65">
        <f>Y!Y1520</f>
        <v>10763.1905698888</v>
      </c>
      <c r="E1352" s="65">
        <f>Y!Y1520+Y!Z1520</f>
        <v>13281.765554241334</v>
      </c>
      <c r="F1352" s="68">
        <f>Y!AA1520</f>
        <v>64365.23444575911</v>
      </c>
      <c r="G1352" s="133">
        <f>SUM($F1352:F$1497)</f>
        <v>6233698.0052974131</v>
      </c>
      <c r="H1352" s="133">
        <f>SUM($E$1318:E1352)</f>
        <v>392990.77085186966</v>
      </c>
      <c r="I1352" s="133">
        <f>$F$9-SUM($E$1318:E1352)</f>
        <v>6844509.2291481299</v>
      </c>
      <c r="J1352" s="133">
        <f t="shared" si="70"/>
        <v>35</v>
      </c>
      <c r="K1352" s="65">
        <f>Y!AC1520</f>
        <v>7172920</v>
      </c>
      <c r="L1352" s="115">
        <v>180</v>
      </c>
      <c r="M1352" s="65"/>
      <c r="N1352" s="48">
        <f>Y!Z1520</f>
        <v>2518.5749843525336</v>
      </c>
    </row>
    <row r="1353" spans="1:14" x14ac:dyDescent="0.2">
      <c r="A1353" s="69">
        <f t="shared" si="68"/>
        <v>36</v>
      </c>
      <c r="B1353" s="66">
        <f t="shared" si="69"/>
        <v>40942</v>
      </c>
      <c r="C1353" s="67">
        <f>Y!AB1521</f>
        <v>77646.999999999563</v>
      </c>
      <c r="D1353" s="65">
        <f>Y!Y1521</f>
        <v>10906.653938557953</v>
      </c>
      <c r="E1353" s="65">
        <f>Y!Y1521+Y!Z1521</f>
        <v>13459.000989647837</v>
      </c>
      <c r="F1353" s="68">
        <f>Y!AA1521</f>
        <v>64187.999010351727</v>
      </c>
      <c r="G1353" s="133">
        <f>SUM($F1353:F$1497)</f>
        <v>6169332.7708516531</v>
      </c>
      <c r="H1353" s="133">
        <f>SUM($E$1318:E1353)</f>
        <v>406449.77184151747</v>
      </c>
      <c r="I1353" s="133">
        <f>$F$9-SUM($E$1318:E1353)</f>
        <v>6831050.2281584824</v>
      </c>
      <c r="J1353" s="133">
        <f t="shared" si="70"/>
        <v>36</v>
      </c>
      <c r="K1353" s="65">
        <f>Y!AC1521</f>
        <v>7192510</v>
      </c>
      <c r="L1353" s="115">
        <v>180</v>
      </c>
      <c r="M1353" s="65"/>
      <c r="N1353" s="48">
        <f>Y!Z1521</f>
        <v>2552.3470510898842</v>
      </c>
    </row>
    <row r="1354" spans="1:14" x14ac:dyDescent="0.2">
      <c r="A1354" s="69">
        <f t="shared" si="68"/>
        <v>37</v>
      </c>
      <c r="B1354" s="66">
        <f t="shared" si="69"/>
        <v>40971</v>
      </c>
      <c r="C1354" s="67">
        <f>Y!AB1522</f>
        <v>77646.999999999913</v>
      </c>
      <c r="D1354" s="65">
        <f>Y!Y1522</f>
        <v>11052.029541153461</v>
      </c>
      <c r="E1354" s="65">
        <f>Y!Y1522+Y!Z1522</f>
        <v>13126.236118932371</v>
      </c>
      <c r="F1354" s="68">
        <f>Y!AA1522</f>
        <v>64520.763881067549</v>
      </c>
      <c r="G1354" s="133">
        <f>SUM($F1354:F$1497)</f>
        <v>6105144.7718413025</v>
      </c>
      <c r="H1354" s="133">
        <f>SUM($E$1318:E1354)</f>
        <v>419576.00796044985</v>
      </c>
      <c r="I1354" s="133">
        <f>$F$9-SUM($E$1318:E1354)</f>
        <v>6817923.9920395501</v>
      </c>
      <c r="J1354" s="133">
        <f t="shared" si="70"/>
        <v>37</v>
      </c>
      <c r="K1354" s="65">
        <f>Y!AC1522</f>
        <v>7174220</v>
      </c>
      <c r="L1354" s="115">
        <v>180</v>
      </c>
      <c r="M1354" s="65"/>
      <c r="N1354" s="48">
        <f>Y!Z1522</f>
        <v>2074.2065777789103</v>
      </c>
    </row>
    <row r="1355" spans="1:14" x14ac:dyDescent="0.2">
      <c r="A1355" s="69">
        <f t="shared" si="68"/>
        <v>38</v>
      </c>
      <c r="B1355" s="66">
        <f t="shared" si="69"/>
        <v>41002</v>
      </c>
      <c r="C1355" s="67">
        <f>Y!AB1523</f>
        <v>77646.999999999884</v>
      </c>
      <c r="D1355" s="65">
        <f>Y!Y1523</f>
        <v>11199.342865982093</v>
      </c>
      <c r="E1355" s="65">
        <f>Y!Y1523+Y!Z1523</f>
        <v>13301.362887238749</v>
      </c>
      <c r="F1355" s="68">
        <f>Y!AA1523</f>
        <v>64345.637112761135</v>
      </c>
      <c r="G1355" s="133">
        <f>SUM($F1355:F$1497)</f>
        <v>6040624.0079602338</v>
      </c>
      <c r="H1355" s="133">
        <f>SUM($E$1318:E1355)</f>
        <v>432877.37084768858</v>
      </c>
      <c r="I1355" s="133">
        <f>$F$9-SUM($E$1318:E1355)</f>
        <v>6804622.629152311</v>
      </c>
      <c r="J1355" s="133">
        <f t="shared" si="70"/>
        <v>38</v>
      </c>
      <c r="K1355" s="65">
        <f>Y!AC1523</f>
        <v>7155754</v>
      </c>
      <c r="L1355" s="115">
        <v>180</v>
      </c>
      <c r="M1355" s="65"/>
      <c r="N1355" s="48">
        <f>Y!Z1523</f>
        <v>2102.020021256656</v>
      </c>
    </row>
    <row r="1356" spans="1:14" x14ac:dyDescent="0.2">
      <c r="A1356" s="69">
        <f t="shared" si="68"/>
        <v>39</v>
      </c>
      <c r="B1356" s="66">
        <f t="shared" si="69"/>
        <v>41032</v>
      </c>
      <c r="C1356" s="67">
        <f>Y!AB1524</f>
        <v>77647.000000000407</v>
      </c>
      <c r="D1356" s="65">
        <f>Y!Y1524</f>
        <v>11348.619741088711</v>
      </c>
      <c r="E1356" s="65">
        <f>Y!Y1524+Y!Z1524</f>
        <v>13478.82616175065</v>
      </c>
      <c r="F1356" s="68">
        <f>Y!AA1524</f>
        <v>64168.17383824975</v>
      </c>
      <c r="G1356" s="133">
        <f>SUM($F1356:F$1497)</f>
        <v>5976278.3708474729</v>
      </c>
      <c r="H1356" s="133">
        <f>SUM($E$1318:E1356)</f>
        <v>446356.19700943923</v>
      </c>
      <c r="I1356" s="133">
        <f>$F$9-SUM($E$1318:E1356)</f>
        <v>6791143.8029905604</v>
      </c>
      <c r="J1356" s="133">
        <f t="shared" si="70"/>
        <v>39</v>
      </c>
      <c r="K1356" s="65">
        <f>Y!AC1524</f>
        <v>7137108</v>
      </c>
      <c r="L1356" s="115">
        <v>180</v>
      </c>
      <c r="M1356" s="65"/>
      <c r="N1356" s="48">
        <f>Y!Z1524</f>
        <v>2130.2064206619398</v>
      </c>
    </row>
    <row r="1357" spans="1:14" x14ac:dyDescent="0.2">
      <c r="A1357" s="69">
        <f t="shared" si="68"/>
        <v>40</v>
      </c>
      <c r="B1357" s="66">
        <f t="shared" si="69"/>
        <v>41063</v>
      </c>
      <c r="C1357" s="67">
        <f>Y!AB1525</f>
        <v>77646.999999999913</v>
      </c>
      <c r="D1357" s="65">
        <f>Y!Y1525</f>
        <v>11499.886338779703</v>
      </c>
      <c r="E1357" s="65">
        <f>Y!Y1525+Y!Z1525</f>
        <v>13658.657115813738</v>
      </c>
      <c r="F1357" s="68">
        <f>Y!AA1525</f>
        <v>63988.342884186175</v>
      </c>
      <c r="G1357" s="133">
        <f>SUM($F1357:F$1497)</f>
        <v>5912110.1970092244</v>
      </c>
      <c r="H1357" s="133">
        <f>SUM($E$1318:E1357)</f>
        <v>460014.85412525298</v>
      </c>
      <c r="I1357" s="133">
        <f>$F$9-SUM($E$1318:E1357)</f>
        <v>6777485.1458747471</v>
      </c>
      <c r="J1357" s="133">
        <f t="shared" si="70"/>
        <v>40</v>
      </c>
      <c r="K1357" s="65">
        <f>Y!AC1525</f>
        <v>7118283</v>
      </c>
      <c r="L1357" s="115">
        <v>180</v>
      </c>
      <c r="M1357" s="65"/>
      <c r="N1357" s="48">
        <f>Y!Z1525</f>
        <v>2158.7707770340348</v>
      </c>
    </row>
    <row r="1358" spans="1:14" x14ac:dyDescent="0.2">
      <c r="A1358" s="69">
        <f t="shared" si="68"/>
        <v>41</v>
      </c>
      <c r="B1358" s="66">
        <f t="shared" si="69"/>
        <v>41093</v>
      </c>
      <c r="C1358" s="67">
        <f>Y!AB1526</f>
        <v>77647.000000000087</v>
      </c>
      <c r="D1358" s="65">
        <f>Y!Y1526</f>
        <v>11653.169180217199</v>
      </c>
      <c r="E1358" s="65">
        <f>Y!Y1526+Y!Z1526</f>
        <v>13840.887338689383</v>
      </c>
      <c r="F1358" s="68">
        <f>Y!AA1526</f>
        <v>63806.112661310704</v>
      </c>
      <c r="G1358" s="133">
        <f>SUM($F1358:F$1497)</f>
        <v>5848121.8541250378</v>
      </c>
      <c r="H1358" s="133">
        <f>SUM($E$1318:E1358)</f>
        <v>473855.74146394234</v>
      </c>
      <c r="I1358" s="133">
        <f>$F$9-SUM($E$1318:E1358)</f>
        <v>6763644.2585360575</v>
      </c>
      <c r="J1358" s="133">
        <f t="shared" si="70"/>
        <v>41</v>
      </c>
      <c r="K1358" s="65">
        <f>Y!AC1526</f>
        <v>7099275</v>
      </c>
      <c r="L1358" s="115">
        <v>180</v>
      </c>
      <c r="M1358" s="65"/>
      <c r="N1358" s="48">
        <f>Y!Z1526</f>
        <v>2187.7181584721839</v>
      </c>
    </row>
    <row r="1359" spans="1:14" x14ac:dyDescent="0.2">
      <c r="A1359" s="69">
        <f t="shared" si="68"/>
        <v>42</v>
      </c>
      <c r="B1359" s="66">
        <f t="shared" si="69"/>
        <v>41124</v>
      </c>
      <c r="C1359" s="67">
        <f>Y!AB1527</f>
        <v>77647.000000000233</v>
      </c>
      <c r="D1359" s="65">
        <f>Y!Y1527</f>
        <v>11808.495140063576</v>
      </c>
      <c r="E1359" s="65">
        <f>Y!Y1527+Y!Z1527</f>
        <v>14025.548841098294</v>
      </c>
      <c r="F1359" s="68">
        <f>Y!AA1527</f>
        <v>63621.451158901938</v>
      </c>
      <c r="G1359" s="133">
        <f>SUM($F1359:F$1497)</f>
        <v>5784315.7414637264</v>
      </c>
      <c r="H1359" s="133">
        <f>SUM($E$1318:E1359)</f>
        <v>487881.29030504066</v>
      </c>
      <c r="I1359" s="133">
        <f>$F$9-SUM($E$1318:E1359)</f>
        <v>6749618.7096949592</v>
      </c>
      <c r="J1359" s="133">
        <f t="shared" si="70"/>
        <v>42</v>
      </c>
      <c r="K1359" s="65">
        <f>Y!AC1527</f>
        <v>7080083</v>
      </c>
      <c r="L1359" s="115">
        <v>180</v>
      </c>
      <c r="M1359" s="65"/>
      <c r="N1359" s="48">
        <f>Y!Z1527</f>
        <v>2217.053701034718</v>
      </c>
    </row>
    <row r="1360" spans="1:14" x14ac:dyDescent="0.2">
      <c r="A1360" s="69">
        <f t="shared" si="68"/>
        <v>43</v>
      </c>
      <c r="B1360" s="66">
        <f t="shared" si="69"/>
        <v>41155</v>
      </c>
      <c r="C1360" s="67">
        <f>Y!AB1528</f>
        <v>77646.999999999898</v>
      </c>
      <c r="D1360" s="65">
        <f>Y!Y1528</f>
        <v>11965.891451195814</v>
      </c>
      <c r="E1360" s="65">
        <f>Y!Y1528+Y!Z1528</f>
        <v>14212.674060846228</v>
      </c>
      <c r="F1360" s="68">
        <f>Y!AA1528</f>
        <v>63434.32593915367</v>
      </c>
      <c r="G1360" s="133">
        <f>SUM($F1360:F$1497)</f>
        <v>5720694.2903048247</v>
      </c>
      <c r="H1360" s="133">
        <f>SUM($E$1318:E1360)</f>
        <v>502093.96436588687</v>
      </c>
      <c r="I1360" s="133">
        <f>$F$9-SUM($E$1318:E1360)</f>
        <v>6735406.0356341135</v>
      </c>
      <c r="J1360" s="133">
        <f t="shared" si="70"/>
        <v>43</v>
      </c>
      <c r="K1360" s="65">
        <f>Y!AC1528</f>
        <v>7060705</v>
      </c>
      <c r="L1360" s="115">
        <v>180</v>
      </c>
      <c r="M1360" s="65"/>
      <c r="N1360" s="48">
        <f>Y!Z1528</f>
        <v>2246.7826096504141</v>
      </c>
    </row>
    <row r="1361" spans="1:14" x14ac:dyDescent="0.2">
      <c r="A1361" s="69">
        <f t="shared" si="68"/>
        <v>44</v>
      </c>
      <c r="B1361" s="66">
        <f t="shared" si="69"/>
        <v>41185</v>
      </c>
      <c r="C1361" s="67">
        <f>Y!AB1529</f>
        <v>77647.000000000029</v>
      </c>
      <c r="D1361" s="65">
        <f>Y!Y1529</f>
        <v>12125.385709481314</v>
      </c>
      <c r="E1361" s="65">
        <f>Y!Y1529+Y!Z1529</f>
        <v>14402.295868523288</v>
      </c>
      <c r="F1361" s="68">
        <f>Y!AA1529</f>
        <v>63244.704131476734</v>
      </c>
      <c r="G1361" s="133">
        <f>SUM($F1361:F$1497)</f>
        <v>5657259.9643656705</v>
      </c>
      <c r="H1361" s="133">
        <f>SUM($E$1318:E1361)</f>
        <v>516496.26023441018</v>
      </c>
      <c r="I1361" s="133">
        <f>$F$9-SUM($E$1318:E1361)</f>
        <v>6721003.7397655901</v>
      </c>
      <c r="J1361" s="133">
        <f t="shared" si="70"/>
        <v>44</v>
      </c>
      <c r="K1361" s="65">
        <f>Y!AC1529</f>
        <v>7041140</v>
      </c>
      <c r="L1361" s="115">
        <v>180</v>
      </c>
      <c r="M1361" s="65"/>
      <c r="N1361" s="48">
        <f>Y!Z1529</f>
        <v>2276.9101590419741</v>
      </c>
    </row>
    <row r="1362" spans="1:14" x14ac:dyDescent="0.2">
      <c r="A1362" s="69">
        <f t="shared" si="68"/>
        <v>45</v>
      </c>
      <c r="B1362" s="66">
        <f t="shared" si="69"/>
        <v>41216</v>
      </c>
      <c r="C1362" s="67">
        <f>Y!AB1530</f>
        <v>77646.999999999985</v>
      </c>
      <c r="D1362" s="65">
        <f>Y!Y1530</f>
        <v>12287.00587861333</v>
      </c>
      <c r="E1362" s="65">
        <f>Y!Y1530+Y!Z1530</f>
        <v>14594.447573275174</v>
      </c>
      <c r="F1362" s="68">
        <f>Y!AA1530</f>
        <v>63052.552426724811</v>
      </c>
      <c r="G1362" s="133">
        <f>SUM($F1362:F$1497)</f>
        <v>5594015.2602341939</v>
      </c>
      <c r="H1362" s="133">
        <f>SUM($E$1318:E1362)</f>
        <v>531090.70780768536</v>
      </c>
      <c r="I1362" s="133">
        <f>$F$9-SUM($E$1318:E1362)</f>
        <v>6706409.2921923148</v>
      </c>
      <c r="J1362" s="133">
        <f t="shared" si="70"/>
        <v>45</v>
      </c>
      <c r="K1362" s="65">
        <f>Y!AC1530</f>
        <v>7021385</v>
      </c>
      <c r="L1362" s="115">
        <v>180</v>
      </c>
      <c r="M1362" s="65"/>
      <c r="N1362" s="48">
        <f>Y!Z1530</f>
        <v>2307.4416946618439</v>
      </c>
    </row>
    <row r="1363" spans="1:14" x14ac:dyDescent="0.2">
      <c r="A1363" s="69">
        <f t="shared" si="68"/>
        <v>46</v>
      </c>
      <c r="B1363" s="66">
        <f t="shared" si="69"/>
        <v>41246</v>
      </c>
      <c r="C1363" s="67">
        <f>Y!AB1531</f>
        <v>77647.000000000204</v>
      </c>
      <c r="D1363" s="65">
        <f>Y!Y1531</f>
        <v>12450.780295016244</v>
      </c>
      <c r="E1363" s="65">
        <f>Y!Y1531+Y!Z1531</f>
        <v>14789.162928656995</v>
      </c>
      <c r="F1363" s="68">
        <f>Y!AA1531</f>
        <v>62857.837071343216</v>
      </c>
      <c r="G1363" s="133">
        <f>SUM($F1363:F$1497)</f>
        <v>5530962.7078074683</v>
      </c>
      <c r="H1363" s="133">
        <f>SUM($E$1318:E1363)</f>
        <v>545879.87073634239</v>
      </c>
      <c r="I1363" s="133">
        <f>$F$9-SUM($E$1318:E1363)</f>
        <v>6691620.1292636581</v>
      </c>
      <c r="J1363" s="133">
        <f t="shared" si="70"/>
        <v>46</v>
      </c>
      <c r="K1363" s="65">
        <f>Y!AC1531</f>
        <v>7001439</v>
      </c>
      <c r="L1363" s="115">
        <v>180</v>
      </c>
      <c r="M1363" s="65"/>
      <c r="N1363" s="48">
        <f>Y!Z1531</f>
        <v>2338.382633640751</v>
      </c>
    </row>
    <row r="1364" spans="1:14" x14ac:dyDescent="0.2">
      <c r="A1364" s="69">
        <f t="shared" si="68"/>
        <v>47</v>
      </c>
      <c r="B1364" s="66">
        <f t="shared" si="69"/>
        <v>41277</v>
      </c>
      <c r="C1364" s="67">
        <f>Y!AB1532</f>
        <v>77646.99999999968</v>
      </c>
      <c r="D1364" s="65">
        <f>Y!Y1532</f>
        <v>12616.737672811374</v>
      </c>
      <c r="E1364" s="65">
        <f>Y!Y1532+Y!Z1532</f>
        <v>14986.476138560116</v>
      </c>
      <c r="F1364" s="68">
        <f>Y!AA1532</f>
        <v>62660.523861439571</v>
      </c>
      <c r="G1364" s="133">
        <f>SUM($F1364:F$1497)</f>
        <v>5468104.8707361259</v>
      </c>
      <c r="H1364" s="133">
        <f>SUM($E$1318:E1364)</f>
        <v>560866.34687490249</v>
      </c>
      <c r="I1364" s="133">
        <f>$F$9-SUM($E$1318:E1364)</f>
        <v>6676633.653125098</v>
      </c>
      <c r="J1364" s="133">
        <f t="shared" si="70"/>
        <v>47</v>
      </c>
      <c r="K1364" s="65">
        <f>Y!AC1532</f>
        <v>6981300</v>
      </c>
      <c r="L1364" s="115">
        <v>180</v>
      </c>
      <c r="M1364" s="65"/>
      <c r="N1364" s="48">
        <f>Y!Z1532</f>
        <v>2369.7384657487419</v>
      </c>
    </row>
    <row r="1365" spans="1:14" x14ac:dyDescent="0.2">
      <c r="A1365" s="69">
        <f t="shared" si="68"/>
        <v>48</v>
      </c>
      <c r="B1365" s="66">
        <f t="shared" si="69"/>
        <v>41308</v>
      </c>
      <c r="C1365" s="67">
        <f>Y!AB1533</f>
        <v>77647.000000000175</v>
      </c>
      <c r="D1365" s="65">
        <f>Y!Y1533</f>
        <v>12784.907108855434</v>
      </c>
      <c r="E1365" s="65">
        <f>Y!Y1533+Y!Z1533</f>
        <v>15186.421863224736</v>
      </c>
      <c r="F1365" s="68">
        <f>Y!AA1533</f>
        <v>62460.578136775432</v>
      </c>
      <c r="G1365" s="133">
        <f>SUM($F1365:F$1497)</f>
        <v>5405444.346874686</v>
      </c>
      <c r="H1365" s="133">
        <f>SUM($E$1318:E1365)</f>
        <v>576052.7687381272</v>
      </c>
      <c r="I1365" s="133">
        <f>$F$9-SUM($E$1318:E1365)</f>
        <v>6661447.2312618727</v>
      </c>
      <c r="J1365" s="133">
        <f t="shared" si="70"/>
        <v>48</v>
      </c>
      <c r="K1365" s="65">
        <f>Y!AC1533</f>
        <v>6995355</v>
      </c>
      <c r="L1365" s="115">
        <v>180</v>
      </c>
      <c r="M1365" s="65"/>
      <c r="N1365" s="48">
        <f>Y!Z1533</f>
        <v>2401.514754369302</v>
      </c>
    </row>
    <row r="1366" spans="1:14" x14ac:dyDescent="0.2">
      <c r="A1366" s="69">
        <f t="shared" si="68"/>
        <v>49</v>
      </c>
      <c r="B1366" s="66">
        <f t="shared" si="69"/>
        <v>41336</v>
      </c>
      <c r="C1366" s="67">
        <f>Y!AB1534</f>
        <v>77646.999999999884</v>
      </c>
      <c r="D1366" s="65">
        <f>Y!Y1534</f>
        <v>12955.318087835796</v>
      </c>
      <c r="E1366" s="65">
        <f>Y!Y1534+Y!Z1534</f>
        <v>14927.892959432633</v>
      </c>
      <c r="F1366" s="68">
        <f>Y!AA1534</f>
        <v>62719.107040567251</v>
      </c>
      <c r="G1366" s="133">
        <f>SUM($F1366:F$1497)</f>
        <v>5342983.7687379103</v>
      </c>
      <c r="H1366" s="133">
        <f>SUM($E$1318:E1366)</f>
        <v>590980.66169755987</v>
      </c>
      <c r="I1366" s="133">
        <f>$F$9-SUM($E$1318:E1366)</f>
        <v>6646519.33830244</v>
      </c>
      <c r="J1366" s="133">
        <f t="shared" si="70"/>
        <v>49</v>
      </c>
      <c r="K1366" s="65">
        <f>Y!AC1534</f>
        <v>6975285</v>
      </c>
      <c r="L1366" s="115">
        <v>180</v>
      </c>
      <c r="M1366" s="65"/>
      <c r="N1366" s="48">
        <f>Y!Z1534</f>
        <v>1972.5748715968366</v>
      </c>
    </row>
    <row r="1367" spans="1:14" x14ac:dyDescent="0.2">
      <c r="A1367" s="69">
        <f t="shared" si="68"/>
        <v>50</v>
      </c>
      <c r="B1367" s="66">
        <f t="shared" si="69"/>
        <v>41367</v>
      </c>
      <c r="C1367" s="67">
        <f>Y!AB1535</f>
        <v>77647.000000000422</v>
      </c>
      <c r="D1367" s="65">
        <f>Y!Y1535</f>
        <v>13128.000487446785</v>
      </c>
      <c r="E1367" s="65">
        <f>Y!Y1535+Y!Z1535</f>
        <v>15127.026003007704</v>
      </c>
      <c r="F1367" s="68">
        <f>Y!AA1535</f>
        <v>62519.973996992718</v>
      </c>
      <c r="G1367" s="133">
        <f>SUM($F1367:F$1497)</f>
        <v>5280264.661697343</v>
      </c>
      <c r="H1367" s="133">
        <f>SUM($E$1318:E1367)</f>
        <v>606107.68770056753</v>
      </c>
      <c r="I1367" s="133">
        <f>$F$9-SUM($E$1318:E1367)</f>
        <v>6631392.3122994322</v>
      </c>
      <c r="J1367" s="133">
        <f t="shared" si="70"/>
        <v>50</v>
      </c>
      <c r="K1367" s="65">
        <f>Y!AC1535</f>
        <v>6955022</v>
      </c>
      <c r="L1367" s="115">
        <v>180</v>
      </c>
      <c r="M1367" s="65"/>
      <c r="N1367" s="48">
        <f>Y!Z1535</f>
        <v>1999.0255155609193</v>
      </c>
    </row>
    <row r="1368" spans="1:14" x14ac:dyDescent="0.2">
      <c r="A1368" s="69">
        <f t="shared" si="68"/>
        <v>51</v>
      </c>
      <c r="B1368" s="66">
        <f t="shared" si="69"/>
        <v>41397</v>
      </c>
      <c r="C1368" s="67">
        <f>Y!AB1536</f>
        <v>77646.999999999563</v>
      </c>
      <c r="D1368" s="65">
        <f>Y!Y1536</f>
        <v>13302.984583620913</v>
      </c>
      <c r="E1368" s="65">
        <f>Y!Y1536+Y!Z1536</f>
        <v>15328.815425027045</v>
      </c>
      <c r="F1368" s="68">
        <f>Y!AA1536</f>
        <v>62318.184574972525</v>
      </c>
      <c r="G1368" s="133">
        <f>SUM($F1368:F$1497)</f>
        <v>5217744.6877003498</v>
      </c>
      <c r="H1368" s="133">
        <f>SUM($E$1318:E1368)</f>
        <v>621436.50312559458</v>
      </c>
      <c r="I1368" s="133">
        <f>$F$9-SUM($E$1318:E1368)</f>
        <v>6616063.4968744051</v>
      </c>
      <c r="J1368" s="133">
        <f t="shared" si="70"/>
        <v>51</v>
      </c>
      <c r="K1368" s="65">
        <f>Y!AC1536</f>
        <v>6934564</v>
      </c>
      <c r="L1368" s="115">
        <v>180</v>
      </c>
      <c r="M1368" s="65"/>
      <c r="N1368" s="48">
        <f>Y!Z1536</f>
        <v>2025.8308414061321</v>
      </c>
    </row>
    <row r="1369" spans="1:14" x14ac:dyDescent="0.2">
      <c r="A1369" s="69">
        <f t="shared" si="68"/>
        <v>52</v>
      </c>
      <c r="B1369" s="66">
        <f t="shared" si="69"/>
        <v>41428</v>
      </c>
      <c r="C1369" s="67">
        <f>Y!AB1537</f>
        <v>77647.000000000029</v>
      </c>
      <c r="D1369" s="65">
        <f>Y!Y1537</f>
        <v>13480.301055845805</v>
      </c>
      <c r="E1369" s="65">
        <f>Y!Y1537+Y!Z1537</f>
        <v>15533.296660977299</v>
      </c>
      <c r="F1369" s="68">
        <f>Y!AA1537</f>
        <v>62113.70333902273</v>
      </c>
      <c r="G1369" s="133">
        <f>SUM($F1369:F$1497)</f>
        <v>5155426.503125377</v>
      </c>
      <c r="H1369" s="133">
        <f>SUM($E$1318:E1369)</f>
        <v>636969.79978657188</v>
      </c>
      <c r="I1369" s="133">
        <f>$F$9-SUM($E$1318:E1369)</f>
        <v>6600530.2002134286</v>
      </c>
      <c r="J1369" s="133">
        <f t="shared" si="70"/>
        <v>52</v>
      </c>
      <c r="K1369" s="65">
        <f>Y!AC1537</f>
        <v>6913909</v>
      </c>
      <c r="L1369" s="115">
        <v>180</v>
      </c>
      <c r="M1369" s="65"/>
      <c r="N1369" s="48">
        <f>Y!Z1537</f>
        <v>2052.9956051314948</v>
      </c>
    </row>
    <row r="1370" spans="1:14" x14ac:dyDescent="0.2">
      <c r="A1370" s="69">
        <f t="shared" si="68"/>
        <v>53</v>
      </c>
      <c r="B1370" s="66">
        <f t="shared" si="69"/>
        <v>41458</v>
      </c>
      <c r="C1370" s="67">
        <f>Y!AB1538</f>
        <v>77647.000000000466</v>
      </c>
      <c r="D1370" s="65">
        <f>Y!Y1538</f>
        <v>13659.980992534198</v>
      </c>
      <c r="E1370" s="65">
        <f>Y!Y1538+Y!Z1538</f>
        <v>15740.505619044343</v>
      </c>
      <c r="F1370" s="68">
        <f>Y!AA1538</f>
        <v>61906.49438095613</v>
      </c>
      <c r="G1370" s="133">
        <f>SUM($F1370:F$1497)</f>
        <v>5093312.7997863553</v>
      </c>
      <c r="H1370" s="133">
        <f>SUM($E$1318:E1370)</f>
        <v>652710.30540561618</v>
      </c>
      <c r="I1370" s="133">
        <f>$F$9-SUM($E$1318:E1370)</f>
        <v>6584789.6945943842</v>
      </c>
      <c r="J1370" s="133">
        <f t="shared" si="70"/>
        <v>53</v>
      </c>
      <c r="K1370" s="65">
        <f>Y!AC1538</f>
        <v>6893056</v>
      </c>
      <c r="L1370" s="115">
        <v>180</v>
      </c>
      <c r="M1370" s="65"/>
      <c r="N1370" s="48">
        <f>Y!Z1538</f>
        <v>2080.524626510145</v>
      </c>
    </row>
    <row r="1371" spans="1:14" x14ac:dyDescent="0.2">
      <c r="A1371" s="69">
        <f t="shared" si="68"/>
        <v>54</v>
      </c>
      <c r="B1371" s="66">
        <f t="shared" si="69"/>
        <v>41489</v>
      </c>
      <c r="C1371" s="67">
        <f>Y!AB1539</f>
        <v>77646.999999999651</v>
      </c>
      <c r="D1371" s="65">
        <f>Y!Y1539</f>
        <v>13842.055896478705</v>
      </c>
      <c r="E1371" s="65">
        <f>Y!Y1539+Y!Z1539</f>
        <v>15950.478686423216</v>
      </c>
      <c r="F1371" s="68">
        <f>Y!AA1539</f>
        <v>61696.521313576435</v>
      </c>
      <c r="G1371" s="133">
        <f>SUM($F1371:F$1497)</f>
        <v>5031406.3054053988</v>
      </c>
      <c r="H1371" s="133">
        <f>SUM($E$1318:E1371)</f>
        <v>668660.78409203934</v>
      </c>
      <c r="I1371" s="133">
        <f>$F$9-SUM($E$1318:E1371)</f>
        <v>6568839.2159079611</v>
      </c>
      <c r="J1371" s="133">
        <f t="shared" si="70"/>
        <v>54</v>
      </c>
      <c r="K1371" s="65">
        <f>Y!AC1539</f>
        <v>6872002</v>
      </c>
      <c r="L1371" s="115">
        <v>180</v>
      </c>
      <c r="M1371" s="65"/>
      <c r="N1371" s="48">
        <f>Y!Z1539</f>
        <v>2108.4227899445104</v>
      </c>
    </row>
    <row r="1372" spans="1:14" x14ac:dyDescent="0.2">
      <c r="A1372" s="69">
        <f t="shared" si="68"/>
        <v>55</v>
      </c>
      <c r="B1372" s="66">
        <f t="shared" si="69"/>
        <v>41520</v>
      </c>
      <c r="C1372" s="67">
        <f>Y!AB1540</f>
        <v>77646.999999999593</v>
      </c>
      <c r="D1372" s="65">
        <f>Y!Y1540</f>
        <v>14026.557690378278</v>
      </c>
      <c r="E1372" s="65">
        <f>Y!Y1540+Y!Z1540</f>
        <v>16163.252735711212</v>
      </c>
      <c r="F1372" s="68">
        <f>Y!AA1540</f>
        <v>61483.74726428838</v>
      </c>
      <c r="G1372" s="133">
        <f>SUM($F1372:F$1497)</f>
        <v>4969709.7840918209</v>
      </c>
      <c r="H1372" s="133">
        <f>SUM($E$1318:E1372)</f>
        <v>684824.0368277505</v>
      </c>
      <c r="I1372" s="133">
        <f>$F$9-SUM($E$1318:E1372)</f>
        <v>6552675.9631722495</v>
      </c>
      <c r="J1372" s="133">
        <f t="shared" si="70"/>
        <v>55</v>
      </c>
      <c r="K1372" s="65">
        <f>Y!AC1540</f>
        <v>6850746</v>
      </c>
      <c r="L1372" s="115">
        <v>180</v>
      </c>
      <c r="M1372" s="65"/>
      <c r="N1372" s="48">
        <f>Y!Z1540</f>
        <v>2136.6950453329337</v>
      </c>
    </row>
    <row r="1373" spans="1:14" x14ac:dyDescent="0.2">
      <c r="A1373" s="69">
        <f t="shared" si="68"/>
        <v>56</v>
      </c>
      <c r="B1373" s="66">
        <f t="shared" si="69"/>
        <v>41550</v>
      </c>
      <c r="C1373" s="67">
        <f>Y!AB1541</f>
        <v>77647.000000000349</v>
      </c>
      <c r="D1373" s="65">
        <f>Y!Y1541</f>
        <v>14213.518722429872</v>
      </c>
      <c r="E1373" s="65">
        <f>Y!Y1541+Y!Z1541</f>
        <v>16378.86513137781</v>
      </c>
      <c r="F1373" s="68">
        <f>Y!AA1541</f>
        <v>61268.134868622539</v>
      </c>
      <c r="G1373" s="133">
        <f>SUM($F1373:F$1497)</f>
        <v>4908226.0368275344</v>
      </c>
      <c r="H1373" s="133">
        <f>SUM($E$1318:E1373)</f>
        <v>701202.90195912833</v>
      </c>
      <c r="I1373" s="133">
        <f>$F$9-SUM($E$1318:E1373)</f>
        <v>6536297.0980408713</v>
      </c>
      <c r="J1373" s="133">
        <f t="shared" si="70"/>
        <v>56</v>
      </c>
      <c r="K1373" s="65">
        <f>Y!AC1541</f>
        <v>6829286</v>
      </c>
      <c r="L1373" s="115">
        <v>180</v>
      </c>
      <c r="M1373" s="65"/>
      <c r="N1373" s="48">
        <f>Y!Z1541</f>
        <v>2165.3464089479385</v>
      </c>
    </row>
    <row r="1374" spans="1:14" x14ac:dyDescent="0.2">
      <c r="A1374" s="69">
        <f t="shared" si="68"/>
        <v>57</v>
      </c>
      <c r="B1374" s="66">
        <f t="shared" si="69"/>
        <v>41581</v>
      </c>
      <c r="C1374" s="67">
        <f>Y!AB1542</f>
        <v>77647.000000000116</v>
      </c>
      <c r="D1374" s="65">
        <f>Y!Y1542</f>
        <v>14402.971772000194</v>
      </c>
      <c r="E1374" s="65">
        <f>Y!Y1542+Y!Z1542</f>
        <v>16597.353736326389</v>
      </c>
      <c r="F1374" s="68">
        <f>Y!AA1542</f>
        <v>61049.64626367372</v>
      </c>
      <c r="G1374" s="133">
        <f>SUM($F1374:F$1497)</f>
        <v>4846957.9019589107</v>
      </c>
      <c r="H1374" s="133">
        <f>SUM($E$1318:E1374)</f>
        <v>717800.25569545478</v>
      </c>
      <c r="I1374" s="133">
        <f>$F$9-SUM($E$1318:E1374)</f>
        <v>6519699.7443045452</v>
      </c>
      <c r="J1374" s="133">
        <f t="shared" si="70"/>
        <v>57</v>
      </c>
      <c r="K1374" s="65">
        <f>Y!AC1542</f>
        <v>6807619</v>
      </c>
      <c r="L1374" s="115">
        <v>180</v>
      </c>
      <c r="M1374" s="65"/>
      <c r="N1374" s="48">
        <f>Y!Z1542</f>
        <v>2194.3819643261959</v>
      </c>
    </row>
    <row r="1375" spans="1:14" x14ac:dyDescent="0.2">
      <c r="A1375" s="69">
        <f t="shared" si="68"/>
        <v>58</v>
      </c>
      <c r="B1375" s="66">
        <f t="shared" si="69"/>
        <v>41611</v>
      </c>
      <c r="C1375" s="67">
        <f>Y!AB1543</f>
        <v>77647.000000000116</v>
      </c>
      <c r="D1375" s="65">
        <f>Y!Y1543</f>
        <v>14594.950055377558</v>
      </c>
      <c r="E1375" s="65">
        <f>Y!Y1543+Y!Z1543</f>
        <v>16818.756918548082</v>
      </c>
      <c r="F1375" s="68">
        <f>Y!AA1543</f>
        <v>60828.243081452027</v>
      </c>
      <c r="G1375" s="133">
        <f>SUM($F1375:F$1497)</f>
        <v>4785908.2556952368</v>
      </c>
      <c r="H1375" s="133">
        <f>SUM($E$1318:E1375)</f>
        <v>734619.01261400292</v>
      </c>
      <c r="I1375" s="133">
        <f>$F$9-SUM($E$1318:E1375)</f>
        <v>6502880.9873859975</v>
      </c>
      <c r="J1375" s="133">
        <f t="shared" si="70"/>
        <v>58</v>
      </c>
      <c r="K1375" s="65">
        <f>Y!AC1543</f>
        <v>6785744</v>
      </c>
      <c r="L1375" s="115">
        <v>180</v>
      </c>
      <c r="M1375" s="65"/>
      <c r="N1375" s="48">
        <f>Y!Z1543</f>
        <v>2223.8068631705246</v>
      </c>
    </row>
    <row r="1376" spans="1:14" x14ac:dyDescent="0.2">
      <c r="A1376" s="69">
        <f t="shared" si="68"/>
        <v>59</v>
      </c>
      <c r="B1376" s="66">
        <f t="shared" si="69"/>
        <v>41642</v>
      </c>
      <c r="C1376" s="67">
        <f>Y!AB1544</f>
        <v>77646.99999999968</v>
      </c>
      <c r="D1376" s="65">
        <f>Y!Y1544</f>
        <v>14789.487231590785</v>
      </c>
      <c r="E1376" s="65">
        <f>Y!Y1544+Y!Z1544</f>
        <v>17043.11355785474</v>
      </c>
      <c r="F1376" s="68">
        <f>Y!AA1544</f>
        <v>60603.886442144933</v>
      </c>
      <c r="G1376" s="133">
        <f>SUM($F1376:F$1497)</f>
        <v>4725080.0126137845</v>
      </c>
      <c r="H1376" s="133">
        <f>SUM($E$1318:E1376)</f>
        <v>751662.1261718577</v>
      </c>
      <c r="I1376" s="133">
        <f>$F$9-SUM($E$1318:E1376)</f>
        <v>6485837.873828142</v>
      </c>
      <c r="J1376" s="133">
        <f t="shared" si="70"/>
        <v>59</v>
      </c>
      <c r="K1376" s="65">
        <f>Y!AC1544</f>
        <v>6763658</v>
      </c>
      <c r="L1376" s="115">
        <v>180</v>
      </c>
      <c r="M1376" s="65"/>
      <c r="N1376" s="48">
        <f>Y!Z1544</f>
        <v>2253.626326263955</v>
      </c>
    </row>
    <row r="1377" spans="1:14" x14ac:dyDescent="0.2">
      <c r="A1377" s="69">
        <f t="shared" si="68"/>
        <v>60</v>
      </c>
      <c r="B1377" s="66">
        <f t="shared" si="69"/>
        <v>41673</v>
      </c>
      <c r="C1377" s="67">
        <f>Y!AB1545</f>
        <v>77646.999999999593</v>
      </c>
      <c r="D1377" s="65">
        <f>Y!Y1545</f>
        <v>14986.617408313788</v>
      </c>
      <c r="E1377" s="65">
        <f>Y!Y1545+Y!Z1545</f>
        <v>17270.46305270982</v>
      </c>
      <c r="F1377" s="68">
        <f>Y!AA1545</f>
        <v>60376.536947289773</v>
      </c>
      <c r="G1377" s="133">
        <f>SUM($F1377:F$1497)</f>
        <v>4664476.1261716392</v>
      </c>
      <c r="H1377" s="133">
        <f>SUM($E$1318:E1377)</f>
        <v>768932.58922456752</v>
      </c>
      <c r="I1377" s="133">
        <f>$F$9-SUM($E$1318:E1377)</f>
        <v>6468567.4107754324</v>
      </c>
      <c r="J1377" s="133">
        <f t="shared" si="70"/>
        <v>60</v>
      </c>
      <c r="K1377" s="65">
        <f>Y!AC1545</f>
        <v>6772309</v>
      </c>
      <c r="L1377" s="115">
        <v>180</v>
      </c>
      <c r="M1377" s="65"/>
      <c r="N1377" s="48">
        <f>Y!Z1545</f>
        <v>2283.8456443960313</v>
      </c>
    </row>
    <row r="1378" spans="1:14" x14ac:dyDescent="0.2">
      <c r="A1378" s="69">
        <f t="shared" si="68"/>
        <v>61</v>
      </c>
      <c r="B1378" s="66">
        <f t="shared" si="69"/>
        <v>41701</v>
      </c>
      <c r="C1378" s="67">
        <f>Y!AB1546</f>
        <v>77647.000000000058</v>
      </c>
      <c r="D1378" s="65">
        <f>Y!Y1546</f>
        <v>15186.375147843733</v>
      </c>
      <c r="E1378" s="65">
        <f>Y!Y1546+Y!Z1546</f>
        <v>17085.830697041063</v>
      </c>
      <c r="F1378" s="68">
        <f>Y!AA1546</f>
        <v>60561.169302959002</v>
      </c>
      <c r="G1378" s="133">
        <f>SUM($F1378:F$1497)</f>
        <v>4604099.5892243478</v>
      </c>
      <c r="H1378" s="133">
        <f>SUM($E$1318:E1378)</f>
        <v>786018.41992160864</v>
      </c>
      <c r="I1378" s="133">
        <f>$F$9-SUM($E$1318:E1378)</f>
        <v>6451481.5800783914</v>
      </c>
      <c r="J1378" s="133">
        <f t="shared" si="70"/>
        <v>61</v>
      </c>
      <c r="K1378" s="65">
        <f>Y!AC1546</f>
        <v>6750211</v>
      </c>
      <c r="L1378" s="115">
        <v>180</v>
      </c>
      <c r="M1378" s="65"/>
      <c r="N1378" s="48">
        <f>Y!Z1546</f>
        <v>1899.4555491973297</v>
      </c>
    </row>
    <row r="1379" spans="1:14" x14ac:dyDescent="0.2">
      <c r="A1379" s="69">
        <f t="shared" si="68"/>
        <v>62</v>
      </c>
      <c r="B1379" s="66">
        <f t="shared" si="69"/>
        <v>41732</v>
      </c>
      <c r="C1379" s="67">
        <f>Y!AB1547</f>
        <v>77647.000000000393</v>
      </c>
      <c r="D1379" s="65">
        <f>Y!Y1547</f>
        <v>15388.795473160222</v>
      </c>
      <c r="E1379" s="65">
        <f>Y!Y1547+Y!Z1547</f>
        <v>17313.721194963349</v>
      </c>
      <c r="F1379" s="68">
        <f>Y!AA1547</f>
        <v>60333.278805037044</v>
      </c>
      <c r="G1379" s="133">
        <f>SUM($F1379:F$1497)</f>
        <v>4543538.4199213888</v>
      </c>
      <c r="H1379" s="133">
        <f>SUM($E$1318:E1379)</f>
        <v>803332.14111657196</v>
      </c>
      <c r="I1379" s="133">
        <f>$F$9-SUM($E$1318:E1379)</f>
        <v>6434167.8588834284</v>
      </c>
      <c r="J1379" s="133">
        <f t="shared" si="70"/>
        <v>62</v>
      </c>
      <c r="K1379" s="65">
        <f>Y!AC1547</f>
        <v>6727902</v>
      </c>
      <c r="L1379" s="115">
        <v>180</v>
      </c>
      <c r="M1379" s="65"/>
      <c r="N1379" s="48">
        <f>Y!Z1547</f>
        <v>1924.9257218031271</v>
      </c>
    </row>
    <row r="1380" spans="1:14" x14ac:dyDescent="0.2">
      <c r="A1380" s="69">
        <f t="shared" si="68"/>
        <v>63</v>
      </c>
      <c r="B1380" s="66">
        <f t="shared" si="69"/>
        <v>41762</v>
      </c>
      <c r="C1380" s="67">
        <f>Y!AB1548</f>
        <v>77647.000000000437</v>
      </c>
      <c r="D1380" s="65">
        <f>Y!Y1548</f>
        <v>15593.913874067366</v>
      </c>
      <c r="E1380" s="65">
        <f>Y!Y1548+Y!Z1548</f>
        <v>17544.651303024351</v>
      </c>
      <c r="F1380" s="68">
        <f>Y!AA1548</f>
        <v>60102.348696976085</v>
      </c>
      <c r="G1380" s="133">
        <f>SUM($F1380:F$1497)</f>
        <v>4483205.1411163528</v>
      </c>
      <c r="H1380" s="133">
        <f>SUM($E$1318:E1380)</f>
        <v>820876.79241959634</v>
      </c>
      <c r="I1380" s="133">
        <f>$F$9-SUM($E$1318:E1380)</f>
        <v>6416623.2075804034</v>
      </c>
      <c r="J1380" s="133">
        <f t="shared" si="70"/>
        <v>63</v>
      </c>
      <c r="K1380" s="65">
        <f>Y!AC1548</f>
        <v>6705380</v>
      </c>
      <c r="L1380" s="115">
        <v>180</v>
      </c>
      <c r="M1380" s="65"/>
      <c r="N1380" s="48">
        <f>Y!Z1548</f>
        <v>1950.7374289569852</v>
      </c>
    </row>
    <row r="1381" spans="1:14" x14ac:dyDescent="0.2">
      <c r="A1381" s="69">
        <f t="shared" si="68"/>
        <v>64</v>
      </c>
      <c r="B1381" s="66">
        <f t="shared" si="69"/>
        <v>41793</v>
      </c>
      <c r="C1381" s="67">
        <f>Y!AB1549</f>
        <v>77646.999999999593</v>
      </c>
      <c r="D1381" s="65">
        <f>Y!Y1549</f>
        <v>15801.766313415021</v>
      </c>
      <c r="E1381" s="65">
        <f>Y!Y1549+Y!Z1549</f>
        <v>17778.661563777787</v>
      </c>
      <c r="F1381" s="68">
        <f>Y!AA1549</f>
        <v>59868.338436221798</v>
      </c>
      <c r="G1381" s="133">
        <f>SUM($F1381:F$1497)</f>
        <v>4423102.7924193749</v>
      </c>
      <c r="H1381" s="133">
        <f>SUM($E$1318:E1381)</f>
        <v>838655.45398337417</v>
      </c>
      <c r="I1381" s="133">
        <f>$F$9-SUM($E$1318:E1381)</f>
        <v>6398844.5460166261</v>
      </c>
      <c r="J1381" s="133">
        <f t="shared" si="70"/>
        <v>64</v>
      </c>
      <c r="K1381" s="65">
        <f>Y!AC1549</f>
        <v>6682642</v>
      </c>
      <c r="L1381" s="115">
        <v>180</v>
      </c>
      <c r="M1381" s="65"/>
      <c r="N1381" s="48">
        <f>Y!Z1549</f>
        <v>1976.8952503627661</v>
      </c>
    </row>
    <row r="1382" spans="1:14" x14ac:dyDescent="0.2">
      <c r="A1382" s="69">
        <f t="shared" si="68"/>
        <v>65</v>
      </c>
      <c r="B1382" s="66">
        <f t="shared" si="69"/>
        <v>41823</v>
      </c>
      <c r="C1382" s="67">
        <f>Y!AB1550</f>
        <v>77647.000000000204</v>
      </c>
      <c r="D1382" s="65">
        <f>Y!Y1550</f>
        <v>16012.389233407564</v>
      </c>
      <c r="E1382" s="65">
        <f>Y!Y1550+Y!Z1550</f>
        <v>18015.793060542026</v>
      </c>
      <c r="F1382" s="68">
        <f>Y!AA1550</f>
        <v>59631.206939458185</v>
      </c>
      <c r="G1382" s="133">
        <f>SUM($F1382:F$1497)</f>
        <v>4363234.4539831541</v>
      </c>
      <c r="H1382" s="133">
        <f>SUM($E$1318:E1382)</f>
        <v>856671.24704391626</v>
      </c>
      <c r="I1382" s="133">
        <f>$F$9-SUM($E$1318:E1382)</f>
        <v>6380828.752956084</v>
      </c>
      <c r="J1382" s="133">
        <f t="shared" si="70"/>
        <v>65</v>
      </c>
      <c r="K1382" s="65">
        <f>Y!AC1550</f>
        <v>6659687</v>
      </c>
      <c r="L1382" s="115">
        <v>180</v>
      </c>
      <c r="M1382" s="65"/>
      <c r="N1382" s="48">
        <f>Y!Z1550</f>
        <v>2003.4038271344616</v>
      </c>
    </row>
    <row r="1383" spans="1:14" x14ac:dyDescent="0.2">
      <c r="A1383" s="69">
        <f t="shared" si="68"/>
        <v>66</v>
      </c>
      <c r="B1383" s="66">
        <f t="shared" si="69"/>
        <v>41854</v>
      </c>
      <c r="C1383" s="67">
        <f>Y!AB1551</f>
        <v>77646.999999999825</v>
      </c>
      <c r="D1383" s="65">
        <f>Y!Y1551</f>
        <v>16225.819561985321</v>
      </c>
      <c r="E1383" s="65">
        <f>Y!Y1551+Y!Z1551</f>
        <v>18256.087424605008</v>
      </c>
      <c r="F1383" s="68">
        <f>Y!AA1551</f>
        <v>59390.912575394825</v>
      </c>
      <c r="G1383" s="133">
        <f>SUM($F1383:F$1497)</f>
        <v>4303603.2470436944</v>
      </c>
      <c r="H1383" s="133">
        <f>SUM($E$1318:E1383)</f>
        <v>874927.33446852129</v>
      </c>
      <c r="I1383" s="133">
        <f>$F$9-SUM($E$1318:E1383)</f>
        <v>6362572.6655314788</v>
      </c>
      <c r="J1383" s="133">
        <f t="shared" si="70"/>
        <v>66</v>
      </c>
      <c r="K1383" s="65">
        <f>Y!AC1551</f>
        <v>6636513</v>
      </c>
      <c r="L1383" s="115">
        <v>180</v>
      </c>
      <c r="M1383" s="65"/>
      <c r="N1383" s="48">
        <f>Y!Z1551</f>
        <v>2030.2678626196866</v>
      </c>
    </row>
    <row r="1384" spans="1:14" x14ac:dyDescent="0.2">
      <c r="A1384" s="69">
        <f t="shared" ref="A1384:A1497" si="71">A1383+1</f>
        <v>67</v>
      </c>
      <c r="B1384" s="66">
        <f t="shared" ref="B1384:B1497" si="72">DATE(YEAR(B1383),MONTH(B1383)+1,DAY(B1383))</f>
        <v>41885</v>
      </c>
      <c r="C1384" s="67">
        <f>Y!AB1552</f>
        <v>77647.000000000437</v>
      </c>
      <c r="D1384" s="65">
        <f>Y!Y1552</f>
        <v>16442.094719308428</v>
      </c>
      <c r="E1384" s="65">
        <f>Y!Y1552+Y!Z1552</f>
        <v>18499.586842542572</v>
      </c>
      <c r="F1384" s="68">
        <f>Y!AA1552</f>
        <v>59147.413157457864</v>
      </c>
      <c r="G1384" s="133">
        <f>SUM($F1384:F$1497)</f>
        <v>4244212.3344682995</v>
      </c>
      <c r="H1384" s="133">
        <f>SUM($E$1318:E1384)</f>
        <v>893426.92131106392</v>
      </c>
      <c r="I1384" s="133">
        <f>$F$9-SUM($E$1318:E1384)</f>
        <v>6344073.0786889363</v>
      </c>
      <c r="J1384" s="133">
        <f t="shared" si="70"/>
        <v>67</v>
      </c>
      <c r="K1384" s="65">
        <f>Y!AC1552</f>
        <v>6613116</v>
      </c>
      <c r="L1384" s="115">
        <v>180</v>
      </c>
      <c r="M1384" s="65"/>
      <c r="N1384" s="48">
        <f>Y!Z1552</f>
        <v>2057.4921232341439</v>
      </c>
    </row>
    <row r="1385" spans="1:14" x14ac:dyDescent="0.2">
      <c r="A1385" s="69">
        <f t="shared" si="71"/>
        <v>68</v>
      </c>
      <c r="B1385" s="66">
        <f t="shared" si="72"/>
        <v>41915</v>
      </c>
      <c r="C1385" s="67">
        <f>Y!AB1553</f>
        <v>77646.999999999636</v>
      </c>
      <c r="D1385" s="65">
        <f>Y!Y1553</f>
        <v>16661.25262430869</v>
      </c>
      <c r="E1385" s="65">
        <f>Y!Y1553+Y!Z1553</f>
        <v>18746.334063616057</v>
      </c>
      <c r="F1385" s="68">
        <f>Y!AA1553</f>
        <v>58900.665936383579</v>
      </c>
      <c r="G1385" s="133">
        <f>SUM($F1385:F$1497)</f>
        <v>4185064.9213108425</v>
      </c>
      <c r="H1385" s="133">
        <f>SUM($E$1318:E1385)</f>
        <v>912173.25537468004</v>
      </c>
      <c r="I1385" s="133">
        <f>$F$9-SUM($E$1318:E1385)</f>
        <v>6325326.7446253197</v>
      </c>
      <c r="J1385" s="133">
        <f t="shared" si="70"/>
        <v>68</v>
      </c>
      <c r="K1385" s="65">
        <f>Y!AC1553</f>
        <v>6589496</v>
      </c>
      <c r="L1385" s="115">
        <v>180</v>
      </c>
      <c r="M1385" s="65"/>
      <c r="N1385" s="48">
        <f>Y!Z1553</f>
        <v>2085.081439307367</v>
      </c>
    </row>
    <row r="1386" spans="1:14" x14ac:dyDescent="0.2">
      <c r="A1386" s="69">
        <f t="shared" si="71"/>
        <v>69</v>
      </c>
      <c r="B1386" s="66">
        <f t="shared" si="72"/>
        <v>41946</v>
      </c>
      <c r="C1386" s="67">
        <f>Y!AB1554</f>
        <v>77647.000000000466</v>
      </c>
      <c r="D1386" s="65">
        <f>Y!Y1554</f>
        <v>16883.331701347604</v>
      </c>
      <c r="E1386" s="65">
        <f>Y!Y1554+Y!Z1554</f>
        <v>18996.372407287316</v>
      </c>
      <c r="F1386" s="68">
        <f>Y!AA1554</f>
        <v>58650.62759271315</v>
      </c>
      <c r="G1386" s="133">
        <f>SUM($F1386:F$1497)</f>
        <v>4126164.2553744595</v>
      </c>
      <c r="H1386" s="133">
        <f>SUM($E$1318:E1386)</f>
        <v>931169.6277819674</v>
      </c>
      <c r="I1386" s="133">
        <f>$F$9-SUM($E$1318:E1386)</f>
        <v>6306330.3722180324</v>
      </c>
      <c r="J1386" s="133">
        <f t="shared" si="70"/>
        <v>69</v>
      </c>
      <c r="K1386" s="65">
        <f>Y!AC1554</f>
        <v>6565651</v>
      </c>
      <c r="L1386" s="115">
        <v>180</v>
      </c>
      <c r="M1386" s="65"/>
      <c r="N1386" s="48">
        <f>Y!Z1554</f>
        <v>2113.0407059397112</v>
      </c>
    </row>
    <row r="1387" spans="1:14" x14ac:dyDescent="0.2">
      <c r="A1387" s="69">
        <f t="shared" si="71"/>
        <v>70</v>
      </c>
      <c r="B1387" s="66">
        <f t="shared" si="72"/>
        <v>41976</v>
      </c>
      <c r="C1387" s="67">
        <f>Y!AB1555</f>
        <v>77647.000000000466</v>
      </c>
      <c r="D1387" s="65">
        <f>Y!Y1555</f>
        <v>17108.370886942372</v>
      </c>
      <c r="E1387" s="65">
        <f>Y!Y1555+Y!Z1555</f>
        <v>19249.745770813286</v>
      </c>
      <c r="F1387" s="68">
        <f>Y!AA1555</f>
        <v>58397.25422918718</v>
      </c>
      <c r="G1387" s="133">
        <f>SUM($F1387:F$1497)</f>
        <v>4067513.627781746</v>
      </c>
      <c r="H1387" s="133">
        <f>SUM($E$1318:E1387)</f>
        <v>950419.37355278071</v>
      </c>
      <c r="I1387" s="133">
        <f>$F$9-SUM($E$1318:E1387)</f>
        <v>6287080.6264472194</v>
      </c>
      <c r="J1387" s="133">
        <f t="shared" si="70"/>
        <v>70</v>
      </c>
      <c r="K1387" s="65">
        <f>Y!AC1555</f>
        <v>6541577</v>
      </c>
      <c r="L1387" s="115">
        <v>180</v>
      </c>
      <c r="M1387" s="65"/>
      <c r="N1387" s="48">
        <f>Y!Z1555</f>
        <v>2141.3748838709143</v>
      </c>
    </row>
    <row r="1388" spans="1:14" x14ac:dyDescent="0.2">
      <c r="A1388" s="69">
        <f t="shared" si="71"/>
        <v>71</v>
      </c>
      <c r="B1388" s="66">
        <f t="shared" si="72"/>
        <v>42007</v>
      </c>
      <c r="C1388" s="67">
        <f>Y!AB1556</f>
        <v>77647.000000000116</v>
      </c>
      <c r="D1388" s="65">
        <f>Y!Y1556</f>
        <v>17336.409636600874</v>
      </c>
      <c r="E1388" s="65">
        <f>Y!Y1556+Y!Z1556</f>
        <v>19506.498636961085</v>
      </c>
      <c r="F1388" s="68">
        <f>Y!AA1556</f>
        <v>58140.501363039024</v>
      </c>
      <c r="G1388" s="133">
        <f>SUM($F1388:F$1497)</f>
        <v>4009116.3735525589</v>
      </c>
      <c r="H1388" s="133">
        <f>SUM($E$1318:E1388)</f>
        <v>969925.87218974181</v>
      </c>
      <c r="I1388" s="133">
        <f>$F$9-SUM($E$1318:E1388)</f>
        <v>6267574.1278102584</v>
      </c>
      <c r="J1388" s="133">
        <f t="shared" si="70"/>
        <v>71</v>
      </c>
      <c r="K1388" s="65">
        <f>Y!AC1556</f>
        <v>6517272</v>
      </c>
      <c r="L1388" s="115">
        <v>180</v>
      </c>
      <c r="M1388" s="65"/>
      <c r="N1388" s="48">
        <f>Y!Z1556</f>
        <v>2170.0890003602108</v>
      </c>
    </row>
    <row r="1389" spans="1:14" x14ac:dyDescent="0.2">
      <c r="A1389" s="69">
        <f t="shared" si="71"/>
        <v>72</v>
      </c>
      <c r="B1389" s="66">
        <f t="shared" si="72"/>
        <v>42038</v>
      </c>
      <c r="C1389" s="67">
        <f>Y!AB1557</f>
        <v>77647.000000000291</v>
      </c>
      <c r="D1389" s="65">
        <f>Y!Y1557</f>
        <v>17567.487931736745</v>
      </c>
      <c r="E1389" s="65">
        <f>Y!Y1557+Y!Z1557</f>
        <v>19766.676081815138</v>
      </c>
      <c r="F1389" s="68">
        <f>Y!AA1557</f>
        <v>57880.323918185146</v>
      </c>
      <c r="G1389" s="133">
        <f>SUM($F1389:F$1497)</f>
        <v>3950975.8721895199</v>
      </c>
      <c r="H1389" s="133">
        <f>SUM($E$1318:E1389)</f>
        <v>989692.54827155697</v>
      </c>
      <c r="I1389" s="133">
        <f>$F$9-SUM($E$1318:E1389)</f>
        <v>6247807.4517284427</v>
      </c>
      <c r="J1389" s="133">
        <f t="shared" si="70"/>
        <v>72</v>
      </c>
      <c r="K1389" s="65">
        <f>Y!AC1557</f>
        <v>6520595</v>
      </c>
      <c r="L1389" s="115">
        <v>180</v>
      </c>
      <c r="M1389" s="65"/>
      <c r="N1389" s="48">
        <f>Y!Z1557</f>
        <v>2199.1881500783929</v>
      </c>
    </row>
    <row r="1390" spans="1:14" x14ac:dyDescent="0.2">
      <c r="A1390" s="69">
        <f t="shared" si="71"/>
        <v>73</v>
      </c>
      <c r="B1390" s="66">
        <f t="shared" si="72"/>
        <v>42066</v>
      </c>
      <c r="C1390" s="67">
        <f>Y!AB1558</f>
        <v>77646.999999999578</v>
      </c>
      <c r="D1390" s="65">
        <f>Y!Y1558</f>
        <v>17801.646286676638</v>
      </c>
      <c r="E1390" s="65">
        <f>Y!Y1558+Y!Z1558</f>
        <v>19656.743569612299</v>
      </c>
      <c r="F1390" s="68">
        <f>Y!AA1558</f>
        <v>57990.256430387279</v>
      </c>
      <c r="G1390" s="133">
        <f>SUM($F1390:F$1497)</f>
        <v>3893095.5482713347</v>
      </c>
      <c r="H1390" s="133">
        <f>SUM($E$1318:E1390)</f>
        <v>1009349.2918411692</v>
      </c>
      <c r="I1390" s="133">
        <f>$F$9-SUM($E$1318:E1390)</f>
        <v>6228150.7081588311</v>
      </c>
      <c r="J1390" s="133">
        <f t="shared" si="70"/>
        <v>73</v>
      </c>
      <c r="K1390" s="65">
        <f>Y!AC1558</f>
        <v>6496197</v>
      </c>
      <c r="L1390" s="115">
        <v>180</v>
      </c>
      <c r="M1390" s="65"/>
      <c r="N1390" s="48">
        <f>Y!Z1558</f>
        <v>1855.0972829356615</v>
      </c>
    </row>
    <row r="1391" spans="1:14" x14ac:dyDescent="0.2">
      <c r="A1391" s="69">
        <f t="shared" si="71"/>
        <v>74</v>
      </c>
      <c r="B1391" s="66">
        <f t="shared" si="72"/>
        <v>42097</v>
      </c>
      <c r="C1391" s="67">
        <f>Y!AB1559</f>
        <v>77646.999999999942</v>
      </c>
      <c r="D1391" s="65">
        <f>Y!Y1559</f>
        <v>18038.925755769014</v>
      </c>
      <c r="E1391" s="65">
        <f>Y!Y1559+Y!Z1559</f>
        <v>19918.898402604013</v>
      </c>
      <c r="F1391" s="68">
        <f>Y!AA1559</f>
        <v>57728.101597395929</v>
      </c>
      <c r="G1391" s="133">
        <f>SUM($F1391:F$1497)</f>
        <v>3835105.2918409472</v>
      </c>
      <c r="H1391" s="133">
        <f>SUM($E$1318:E1391)</f>
        <v>1029268.1902437733</v>
      </c>
      <c r="I1391" s="133">
        <f>$F$9-SUM($E$1318:E1391)</f>
        <v>6208231.8097562268</v>
      </c>
      <c r="J1391" s="133">
        <f t="shared" si="70"/>
        <v>74</v>
      </c>
      <c r="K1391" s="65">
        <f>Y!AC1559</f>
        <v>6471567</v>
      </c>
      <c r="L1391" s="115">
        <v>180</v>
      </c>
      <c r="M1391" s="65"/>
      <c r="N1391" s="48">
        <f>Y!Z1559</f>
        <v>1879.9726468349982</v>
      </c>
    </row>
    <row r="1392" spans="1:14" x14ac:dyDescent="0.2">
      <c r="A1392" s="69">
        <f t="shared" si="71"/>
        <v>75</v>
      </c>
      <c r="B1392" s="66">
        <f t="shared" si="72"/>
        <v>42127</v>
      </c>
      <c r="C1392" s="67">
        <f>Y!AB1560</f>
        <v>77647.000000000378</v>
      </c>
      <c r="D1392" s="65">
        <f>Y!Y1560</f>
        <v>18279.367940575816</v>
      </c>
      <c r="E1392" s="65">
        <f>Y!Y1560+Y!Z1560</f>
        <v>20184.549509951437</v>
      </c>
      <c r="F1392" s="68">
        <f>Y!AA1560</f>
        <v>57462.450490048941</v>
      </c>
      <c r="G1392" s="133">
        <f>SUM($F1392:F$1497)</f>
        <v>3777377.1902435515</v>
      </c>
      <c r="H1392" s="133">
        <f>SUM($E$1318:E1392)</f>
        <v>1049452.7397537248</v>
      </c>
      <c r="I1392" s="133">
        <f>$F$9-SUM($E$1318:E1392)</f>
        <v>6188047.260246275</v>
      </c>
      <c r="J1392" s="133">
        <f t="shared" si="70"/>
        <v>75</v>
      </c>
      <c r="K1392" s="65">
        <f>Y!AC1560</f>
        <v>6446702</v>
      </c>
      <c r="L1392" s="115">
        <v>180</v>
      </c>
      <c r="M1392" s="65"/>
      <c r="N1392" s="48">
        <f>Y!Z1560</f>
        <v>1905.1815693756216</v>
      </c>
    </row>
    <row r="1393" spans="1:14" x14ac:dyDescent="0.2">
      <c r="A1393" s="69">
        <f t="shared" si="71"/>
        <v>76</v>
      </c>
      <c r="B1393" s="66">
        <f t="shared" si="72"/>
        <v>42158</v>
      </c>
      <c r="C1393" s="67">
        <f>Y!AB1561</f>
        <v>77646.999999999884</v>
      </c>
      <c r="D1393" s="65">
        <f>Y!Y1561</f>
        <v>18523.014997169375</v>
      </c>
      <c r="E1393" s="65">
        <f>Y!Y1561+Y!Z1561</f>
        <v>20453.743520480231</v>
      </c>
      <c r="F1393" s="68">
        <f>Y!AA1561</f>
        <v>57193.256479519645</v>
      </c>
      <c r="G1393" s="133">
        <f>SUM($F1393:F$1497)</f>
        <v>3719914.7397535029</v>
      </c>
      <c r="H1393" s="133">
        <f>SUM($E$1318:E1393)</f>
        <v>1069906.4832742051</v>
      </c>
      <c r="I1393" s="133">
        <f>$F$9-SUM($E$1318:E1393)</f>
        <v>6167593.5167257953</v>
      </c>
      <c r="J1393" s="133">
        <f t="shared" si="70"/>
        <v>76</v>
      </c>
      <c r="K1393" s="65">
        <f>Y!AC1561</f>
        <v>6421601</v>
      </c>
      <c r="L1393" s="115">
        <v>180</v>
      </c>
      <c r="M1393" s="65"/>
      <c r="N1393" s="48">
        <f>Y!Z1561</f>
        <v>1930.728523310856</v>
      </c>
    </row>
    <row r="1394" spans="1:14" x14ac:dyDescent="0.2">
      <c r="A1394" s="69">
        <f t="shared" si="71"/>
        <v>77</v>
      </c>
      <c r="B1394" s="66">
        <f t="shared" si="72"/>
        <v>42188</v>
      </c>
      <c r="C1394" s="67">
        <f>Y!AB1562</f>
        <v>77647.000000000247</v>
      </c>
      <c r="D1394" s="65">
        <f>Y!Y1562</f>
        <v>18769.909643526189</v>
      </c>
      <c r="E1394" s="65">
        <f>Y!Y1562+Y!Z1562</f>
        <v>20726.527684896282</v>
      </c>
      <c r="F1394" s="68">
        <f>Y!AA1562</f>
        <v>56920.472315103965</v>
      </c>
      <c r="G1394" s="133">
        <f>SUM($F1394:F$1497)</f>
        <v>3662721.483273983</v>
      </c>
      <c r="H1394" s="133">
        <f>SUM($E$1318:E1394)</f>
        <v>1090633.0109591014</v>
      </c>
      <c r="I1394" s="133">
        <f>$F$9-SUM($E$1318:E1394)</f>
        <v>6146866.9890408982</v>
      </c>
      <c r="J1394" s="133">
        <f t="shared" si="70"/>
        <v>77</v>
      </c>
      <c r="K1394" s="65">
        <f>Y!AC1562</f>
        <v>6396261</v>
      </c>
      <c r="L1394" s="115">
        <v>180</v>
      </c>
      <c r="M1394" s="65"/>
      <c r="N1394" s="48">
        <f>Y!Z1562</f>
        <v>1956.6180413700931</v>
      </c>
    </row>
    <row r="1395" spans="1:14" x14ac:dyDescent="0.2">
      <c r="A1395" s="69">
        <f t="shared" si="71"/>
        <v>78</v>
      </c>
      <c r="B1395" s="66">
        <f t="shared" si="72"/>
        <v>42219</v>
      </c>
      <c r="C1395" s="67">
        <f>Y!AB1563</f>
        <v>77647.000000000451</v>
      </c>
      <c r="D1395" s="65">
        <f>Y!Y1563</f>
        <v>19020.095167011023</v>
      </c>
      <c r="E1395" s="65">
        <f>Y!Y1563+Y!Z1563</f>
        <v>21002.949884073998</v>
      </c>
      <c r="F1395" s="68">
        <f>Y!AA1563</f>
        <v>56644.050115926453</v>
      </c>
      <c r="G1395" s="133">
        <f>SUM($F1395:F$1497)</f>
        <v>3605801.0109588793</v>
      </c>
      <c r="H1395" s="133">
        <f>SUM($E$1318:E1395)</f>
        <v>1111635.9608431754</v>
      </c>
      <c r="I1395" s="133">
        <f>$F$9-SUM($E$1318:E1395)</f>
        <v>6125864.0391568244</v>
      </c>
      <c r="J1395" s="133">
        <f t="shared" si="70"/>
        <v>78</v>
      </c>
      <c r="K1395" s="65">
        <f>Y!AC1563</f>
        <v>6370679</v>
      </c>
      <c r="L1395" s="115">
        <v>180</v>
      </c>
      <c r="M1395" s="65"/>
      <c r="N1395" s="48">
        <f>Y!Z1563</f>
        <v>1982.8547170629754</v>
      </c>
    </row>
    <row r="1396" spans="1:14" x14ac:dyDescent="0.2">
      <c r="A1396" s="69">
        <f t="shared" si="71"/>
        <v>79</v>
      </c>
      <c r="B1396" s="66">
        <f t="shared" si="72"/>
        <v>42250</v>
      </c>
      <c r="C1396" s="67">
        <f>Y!AB1564</f>
        <v>77647.000000000233</v>
      </c>
      <c r="D1396" s="65">
        <f>Y!Y1564</f>
        <v>19273.615431969985</v>
      </c>
      <c r="E1396" s="65">
        <f>Y!Y1564+Y!Z1564</f>
        <v>21283.058637464361</v>
      </c>
      <c r="F1396" s="68">
        <f>Y!AA1564</f>
        <v>56363.941362535865</v>
      </c>
      <c r="G1396" s="133">
        <f>SUM($F1396:F$1497)</f>
        <v>3549156.9608429526</v>
      </c>
      <c r="H1396" s="133">
        <f>SUM($E$1318:E1396)</f>
        <v>1132919.0194806398</v>
      </c>
      <c r="I1396" s="133">
        <f>$F$9-SUM($E$1318:E1396)</f>
        <v>6104580.9805193599</v>
      </c>
      <c r="J1396" s="133">
        <f t="shared" si="70"/>
        <v>79</v>
      </c>
      <c r="K1396" s="65">
        <f>Y!AC1564</f>
        <v>6344854</v>
      </c>
      <c r="L1396" s="115">
        <v>180</v>
      </c>
      <c r="M1396" s="65"/>
      <c r="N1396" s="48">
        <f>Y!Z1564</f>
        <v>2009.4432054943754</v>
      </c>
    </row>
    <row r="1397" spans="1:14" x14ac:dyDescent="0.2">
      <c r="A1397" s="69">
        <f t="shared" si="71"/>
        <v>80</v>
      </c>
      <c r="B1397" s="66">
        <f t="shared" si="72"/>
        <v>42280</v>
      </c>
      <c r="C1397" s="67">
        <f>Y!AB1565</f>
        <v>77647.000000000029</v>
      </c>
      <c r="D1397" s="65">
        <f>Y!Y1565</f>
        <v>19530.514887420926</v>
      </c>
      <c r="E1397" s="65">
        <f>Y!Y1565+Y!Z1565</f>
        <v>21566.903111611391</v>
      </c>
      <c r="F1397" s="68">
        <f>Y!AA1565</f>
        <v>56080.096888388645</v>
      </c>
      <c r="G1397" s="133">
        <f>SUM($F1397:F$1497)</f>
        <v>3492793.0194804175</v>
      </c>
      <c r="H1397" s="133">
        <f>SUM($E$1318:E1397)</f>
        <v>1154485.9225922513</v>
      </c>
      <c r="I1397" s="133">
        <f>$F$9-SUM($E$1318:E1397)</f>
        <v>6083014.0774077484</v>
      </c>
      <c r="J1397" s="133">
        <f t="shared" si="70"/>
        <v>80</v>
      </c>
      <c r="K1397" s="65">
        <f>Y!AC1565</f>
        <v>6318783</v>
      </c>
      <c r="L1397" s="115">
        <v>180</v>
      </c>
      <c r="M1397" s="65"/>
      <c r="N1397" s="48">
        <f>Y!Z1565</f>
        <v>2036.3882241904648</v>
      </c>
    </row>
    <row r="1398" spans="1:14" x14ac:dyDescent="0.2">
      <c r="A1398" s="69">
        <f t="shared" si="71"/>
        <v>81</v>
      </c>
      <c r="B1398" s="66">
        <f t="shared" si="72"/>
        <v>42311</v>
      </c>
      <c r="C1398" s="67">
        <f>Y!AB1566</f>
        <v>77647.000000000058</v>
      </c>
      <c r="D1398" s="65">
        <f>Y!Y1566</f>
        <v>19790.838574845809</v>
      </c>
      <c r="E1398" s="65">
        <f>Y!Y1566+Y!Z1566</f>
        <v>21854.533128781375</v>
      </c>
      <c r="F1398" s="68">
        <f>Y!AA1566</f>
        <v>55792.466871218683</v>
      </c>
      <c r="G1398" s="133">
        <f>SUM($F1398:F$1497)</f>
        <v>3436712.922592029</v>
      </c>
      <c r="H1398" s="133">
        <f>SUM($E$1318:E1398)</f>
        <v>1176340.4557210328</v>
      </c>
      <c r="I1398" s="133">
        <f>$F$9-SUM($E$1318:E1398)</f>
        <v>6061159.5442789672</v>
      </c>
      <c r="J1398" s="133">
        <f t="shared" si="70"/>
        <v>81</v>
      </c>
      <c r="K1398" s="65">
        <f>Y!AC1566</f>
        <v>6292464</v>
      </c>
      <c r="L1398" s="115">
        <v>180</v>
      </c>
      <c r="M1398" s="65"/>
      <c r="N1398" s="48">
        <f>Y!Z1566</f>
        <v>2063.6945539355656</v>
      </c>
    </row>
    <row r="1399" spans="1:14" x14ac:dyDescent="0.2">
      <c r="A1399" s="69">
        <f t="shared" si="71"/>
        <v>82</v>
      </c>
      <c r="B1399" s="66">
        <f t="shared" si="72"/>
        <v>42341</v>
      </c>
      <c r="C1399" s="67">
        <f>Y!AB1567</f>
        <v>77647.000000000087</v>
      </c>
      <c r="D1399" s="65">
        <f>Y!Y1567</f>
        <v>20054.632136087399</v>
      </c>
      <c r="E1399" s="65">
        <f>Y!Y1567+Y!Z1567</f>
        <v>22145.999175707926</v>
      </c>
      <c r="F1399" s="68">
        <f>Y!AA1567</f>
        <v>55501.000824292169</v>
      </c>
      <c r="G1399" s="133">
        <f>SUM($F1399:F$1497)</f>
        <v>3380920.4557208098</v>
      </c>
      <c r="H1399" s="133">
        <f>SUM($E$1318:E1399)</f>
        <v>1198486.4548967406</v>
      </c>
      <c r="I1399" s="133">
        <f>$F$9-SUM($E$1318:E1399)</f>
        <v>6039013.5451032594</v>
      </c>
      <c r="J1399" s="133">
        <f t="shared" si="70"/>
        <v>82</v>
      </c>
      <c r="K1399" s="65">
        <f>Y!AC1567</f>
        <v>6265894</v>
      </c>
      <c r="L1399" s="115">
        <v>180</v>
      </c>
      <c r="M1399" s="65"/>
      <c r="N1399" s="48">
        <f>Y!Z1567</f>
        <v>2091.3670396205271</v>
      </c>
    </row>
    <row r="1400" spans="1:14" x14ac:dyDescent="0.2">
      <c r="A1400" s="69">
        <f t="shared" si="71"/>
        <v>83</v>
      </c>
      <c r="B1400" s="66">
        <f t="shared" si="72"/>
        <v>42372</v>
      </c>
      <c r="C1400" s="67">
        <f>Y!AB1568</f>
        <v>77647.000000000029</v>
      </c>
      <c r="D1400" s="65">
        <f>Y!Y1568</f>
        <v>20321.941821352113</v>
      </c>
      <c r="E1400" s="65">
        <f>Y!Y1568+Y!Z1568</f>
        <v>22441.352412454376</v>
      </c>
      <c r="F1400" s="68">
        <f>Y!AA1568</f>
        <v>55205.647587545653</v>
      </c>
      <c r="G1400" s="133">
        <f>SUM($F1400:F$1497)</f>
        <v>3325419.454896518</v>
      </c>
      <c r="H1400" s="133">
        <f>SUM($E$1318:E1400)</f>
        <v>1220927.8073091949</v>
      </c>
      <c r="I1400" s="133">
        <f>$F$9-SUM($E$1318:E1400)</f>
        <v>6016572.1926908046</v>
      </c>
      <c r="J1400" s="133">
        <f t="shared" si="70"/>
        <v>83</v>
      </c>
      <c r="K1400" s="65">
        <f>Y!AC1568</f>
        <v>6239071</v>
      </c>
      <c r="L1400" s="115">
        <v>180</v>
      </c>
      <c r="M1400" s="65"/>
      <c r="N1400" s="48">
        <f>Y!Z1568</f>
        <v>2119.4105911022634</v>
      </c>
    </row>
    <row r="1401" spans="1:14" x14ac:dyDescent="0.2">
      <c r="A1401" s="69">
        <f t="shared" si="71"/>
        <v>84</v>
      </c>
      <c r="B1401" s="66">
        <f t="shared" si="72"/>
        <v>42403</v>
      </c>
      <c r="C1401" s="67">
        <f>Y!AB1569</f>
        <v>77647.000000000044</v>
      </c>
      <c r="D1401" s="65">
        <f>Y!Y1569</f>
        <v>20592.81449731905</v>
      </c>
      <c r="E1401" s="65">
        <f>Y!Y1569+Y!Z1569</f>
        <v>22740.644681394027</v>
      </c>
      <c r="F1401" s="68">
        <f>Y!AA1569</f>
        <v>54906.355318606016</v>
      </c>
      <c r="G1401" s="133">
        <f>SUM($F1401:F$1497)</f>
        <v>3270213.8073089723</v>
      </c>
      <c r="H1401" s="133">
        <f>SUM($E$1318:E1401)</f>
        <v>1243668.451990589</v>
      </c>
      <c r="I1401" s="133">
        <f>$F$9-SUM($E$1318:E1401)</f>
        <v>5993831.5480094105</v>
      </c>
      <c r="J1401" s="133">
        <f t="shared" si="70"/>
        <v>84</v>
      </c>
      <c r="K1401" s="65">
        <f>Y!AC1569</f>
        <v>6237063</v>
      </c>
      <c r="L1401" s="115">
        <v>180</v>
      </c>
      <c r="M1401" s="65"/>
      <c r="N1401" s="48">
        <f>Y!Z1569</f>
        <v>2147.8301840749773</v>
      </c>
    </row>
    <row r="1402" spans="1:14" x14ac:dyDescent="0.2">
      <c r="A1402" s="69">
        <f t="shared" si="71"/>
        <v>85</v>
      </c>
      <c r="B1402" s="66">
        <f t="shared" si="72"/>
        <v>42432</v>
      </c>
      <c r="C1402" s="67">
        <f>Y!AB1570</f>
        <v>77647.000000000058</v>
      </c>
      <c r="D1402" s="65">
        <f>Y!Y1570</f>
        <v>20867.297655356582</v>
      </c>
      <c r="E1402" s="65">
        <f>Y!Y1570+Y!Z1570</f>
        <v>22707.759961326839</v>
      </c>
      <c r="F1402" s="68">
        <f>Y!AA1570</f>
        <v>54939.240038673212</v>
      </c>
      <c r="G1402" s="133">
        <f>SUM($F1402:F$1497)</f>
        <v>3215307.451990366</v>
      </c>
      <c r="H1402" s="133">
        <f>SUM($E$1318:E1402)</f>
        <v>1266376.2119519159</v>
      </c>
      <c r="I1402" s="133">
        <f>$F$9-SUM($E$1318:E1402)</f>
        <v>5971123.7880480839</v>
      </c>
      <c r="J1402" s="133">
        <f t="shared" ref="J1402:J1465" si="73">A1402</f>
        <v>85</v>
      </c>
      <c r="K1402" s="65">
        <f>Y!AC1570</f>
        <v>6210063</v>
      </c>
      <c r="L1402" s="115">
        <v>180</v>
      </c>
      <c r="M1402" s="65"/>
      <c r="N1402" s="48">
        <f>Y!Z1570</f>
        <v>1840.4623059702571</v>
      </c>
    </row>
    <row r="1403" spans="1:14" x14ac:dyDescent="0.2">
      <c r="A1403" s="69">
        <f t="shared" si="71"/>
        <v>86</v>
      </c>
      <c r="B1403" s="66">
        <f t="shared" si="72"/>
        <v>42463</v>
      </c>
      <c r="C1403" s="67">
        <f>Y!AB1571</f>
        <v>77646.999999999811</v>
      </c>
      <c r="D1403" s="65">
        <f>Y!Y1571</f>
        <v>21145.439419848844</v>
      </c>
      <c r="E1403" s="65">
        <f>Y!Y1571+Y!Z1571</f>
        <v>23010.580846437297</v>
      </c>
      <c r="F1403" s="68">
        <f>Y!AA1571</f>
        <v>54636.419153562514</v>
      </c>
      <c r="G1403" s="133">
        <f>SUM($F1403:F$1497)</f>
        <v>3160368.2119516931</v>
      </c>
      <c r="H1403" s="133">
        <f>SUM($E$1318:E1403)</f>
        <v>1289386.7927983531</v>
      </c>
      <c r="I1403" s="133">
        <f>$F$9-SUM($E$1318:E1403)</f>
        <v>5948113.2072016466</v>
      </c>
      <c r="J1403" s="133">
        <f t="shared" si="73"/>
        <v>86</v>
      </c>
      <c r="K1403" s="65">
        <f>Y!AC1571</f>
        <v>6182806</v>
      </c>
      <c r="L1403" s="115">
        <v>180</v>
      </c>
      <c r="M1403" s="65"/>
      <c r="N1403" s="48">
        <f>Y!Z1571</f>
        <v>1865.1414265884523</v>
      </c>
    </row>
    <row r="1404" spans="1:14" x14ac:dyDescent="0.2">
      <c r="A1404" s="69">
        <f t="shared" si="71"/>
        <v>87</v>
      </c>
      <c r="B1404" s="66">
        <f t="shared" si="72"/>
        <v>42493</v>
      </c>
      <c r="C1404" s="67">
        <f>Y!AB1572</f>
        <v>77647</v>
      </c>
      <c r="D1404" s="65">
        <f>Y!Y1572</f>
        <v>21427.288556634448</v>
      </c>
      <c r="E1404" s="65">
        <f>Y!Y1572+Y!Z1572</f>
        <v>23317.440031017642</v>
      </c>
      <c r="F1404" s="68">
        <f>Y!AA1572</f>
        <v>54329.559968982365</v>
      </c>
      <c r="G1404" s="133">
        <f>SUM($F1404:F$1497)</f>
        <v>3105731.7927981303</v>
      </c>
      <c r="H1404" s="133">
        <f>SUM($E$1318:E1404)</f>
        <v>1312704.2328293708</v>
      </c>
      <c r="I1404" s="133">
        <f>$F$9-SUM($E$1318:E1404)</f>
        <v>5924795.7671706295</v>
      </c>
      <c r="J1404" s="133">
        <f t="shared" si="73"/>
        <v>87</v>
      </c>
      <c r="K1404" s="65">
        <f>Y!AC1572</f>
        <v>6155292</v>
      </c>
      <c r="L1404" s="115">
        <v>180</v>
      </c>
      <c r="M1404" s="65"/>
      <c r="N1404" s="48">
        <f>Y!Z1572</f>
        <v>1890.151474383194</v>
      </c>
    </row>
    <row r="1405" spans="1:14" x14ac:dyDescent="0.2">
      <c r="A1405" s="69">
        <f t="shared" si="71"/>
        <v>88</v>
      </c>
      <c r="B1405" s="66">
        <f t="shared" si="72"/>
        <v>42524</v>
      </c>
      <c r="C1405" s="67">
        <f>Y!AB1573</f>
        <v>77647.000000000029</v>
      </c>
      <c r="D1405" s="65">
        <f>Y!Y1573</f>
        <v>21712.894481554162</v>
      </c>
      <c r="E1405" s="65">
        <f>Y!Y1573+Y!Z1573</f>
        <v>23628.391368376193</v>
      </c>
      <c r="F1405" s="68">
        <f>Y!AA1573</f>
        <v>54018.608631623843</v>
      </c>
      <c r="G1405" s="133">
        <f>SUM($F1405:F$1497)</f>
        <v>3051402.2328291479</v>
      </c>
      <c r="H1405" s="133">
        <f>SUM($E$1318:E1405)</f>
        <v>1336332.6241977469</v>
      </c>
      <c r="I1405" s="133">
        <f>$F$9-SUM($E$1318:E1405)</f>
        <v>5901167.3758022534</v>
      </c>
      <c r="J1405" s="133">
        <f t="shared" si="73"/>
        <v>88</v>
      </c>
      <c r="K1405" s="65">
        <f>Y!AC1573</f>
        <v>6127516</v>
      </c>
      <c r="L1405" s="115">
        <v>180</v>
      </c>
      <c r="M1405" s="65"/>
      <c r="N1405" s="48">
        <f>Y!Z1573</f>
        <v>1915.4968868220312</v>
      </c>
    </row>
    <row r="1406" spans="1:14" x14ac:dyDescent="0.2">
      <c r="A1406" s="69">
        <f t="shared" si="71"/>
        <v>89</v>
      </c>
      <c r="B1406" s="66">
        <f t="shared" si="72"/>
        <v>42554</v>
      </c>
      <c r="C1406" s="67">
        <f>Y!AB1574</f>
        <v>77646.999999999971</v>
      </c>
      <c r="D1406" s="65">
        <f>Y!Y1574</f>
        <v>22002.307269116864</v>
      </c>
      <c r="E1406" s="65">
        <f>Y!Y1574+Y!Z1574</f>
        <v>23943.489429992216</v>
      </c>
      <c r="F1406" s="68">
        <f>Y!AA1574</f>
        <v>53703.510570007755</v>
      </c>
      <c r="G1406" s="133">
        <f>SUM($F1406:F$1497)</f>
        <v>2997383.624197524</v>
      </c>
      <c r="H1406" s="133">
        <f>SUM($E$1318:E1406)</f>
        <v>1360276.113627739</v>
      </c>
      <c r="I1406" s="133">
        <f>$F$9-SUM($E$1318:E1406)</f>
        <v>5877223.8863722607</v>
      </c>
      <c r="J1406" s="133">
        <f t="shared" si="73"/>
        <v>89</v>
      </c>
      <c r="K1406" s="65">
        <f>Y!AC1574</f>
        <v>6099477</v>
      </c>
      <c r="L1406" s="115">
        <v>180</v>
      </c>
      <c r="M1406" s="65"/>
      <c r="N1406" s="48">
        <f>Y!Z1574</f>
        <v>1941.1821608753526</v>
      </c>
    </row>
    <row r="1407" spans="1:14" x14ac:dyDescent="0.2">
      <c r="A1407" s="69">
        <f t="shared" si="71"/>
        <v>90</v>
      </c>
      <c r="B1407" s="66">
        <f t="shared" si="72"/>
        <v>42585</v>
      </c>
      <c r="C1407" s="67">
        <f>Y!AB1575</f>
        <v>77647.000000000204</v>
      </c>
      <c r="D1407" s="65">
        <f>Y!Y1575</f>
        <v>22295.577661278658</v>
      </c>
      <c r="E1407" s="65">
        <f>Y!Y1575+Y!Z1575</f>
        <v>24262.789515092954</v>
      </c>
      <c r="F1407" s="68">
        <f>Y!AA1575</f>
        <v>53384.210484907242</v>
      </c>
      <c r="G1407" s="133">
        <f>SUM($F1407:F$1497)</f>
        <v>2943680.1136275162</v>
      </c>
      <c r="H1407" s="133">
        <f>SUM($E$1318:E1407)</f>
        <v>1384538.903142832</v>
      </c>
      <c r="I1407" s="133">
        <f>$F$9-SUM($E$1318:E1407)</f>
        <v>5852961.0968571678</v>
      </c>
      <c r="J1407" s="133">
        <f t="shared" si="73"/>
        <v>90</v>
      </c>
      <c r="K1407" s="65">
        <f>Y!AC1575</f>
        <v>6071172</v>
      </c>
      <c r="L1407" s="115">
        <v>180</v>
      </c>
      <c r="M1407" s="65"/>
      <c r="N1407" s="48">
        <f>Y!Z1575</f>
        <v>1967.2118538142968</v>
      </c>
    </row>
    <row r="1408" spans="1:14" x14ac:dyDescent="0.2">
      <c r="A1408" s="69">
        <f t="shared" si="71"/>
        <v>91</v>
      </c>
      <c r="B1408" s="66">
        <f t="shared" si="72"/>
        <v>42616</v>
      </c>
      <c r="C1408" s="67">
        <f>Y!AB1576</f>
        <v>77647.000000000131</v>
      </c>
      <c r="D1408" s="65">
        <f>Y!Y1576</f>
        <v>22592.757076337934</v>
      </c>
      <c r="E1408" s="65">
        <f>Y!Y1576+Y!Z1576</f>
        <v>24586.347660357307</v>
      </c>
      <c r="F1408" s="68">
        <f>Y!AA1576</f>
        <v>53060.652339642824</v>
      </c>
      <c r="G1408" s="133">
        <f>SUM($F1408:F$1497)</f>
        <v>2890295.9031426092</v>
      </c>
      <c r="H1408" s="133">
        <f>SUM($E$1318:E1408)</f>
        <v>1409125.2508031894</v>
      </c>
      <c r="I1408" s="133">
        <f>$F$9-SUM($E$1318:E1408)</f>
        <v>5828374.7491968106</v>
      </c>
      <c r="J1408" s="133">
        <f t="shared" si="73"/>
        <v>91</v>
      </c>
      <c r="K1408" s="65">
        <f>Y!AC1576</f>
        <v>6042598</v>
      </c>
      <c r="L1408" s="115">
        <v>180</v>
      </c>
      <c r="M1408" s="65"/>
      <c r="N1408" s="48">
        <f>Y!Z1576</f>
        <v>1993.5905840193736</v>
      </c>
    </row>
    <row r="1409" spans="1:14" x14ac:dyDescent="0.2">
      <c r="A1409" s="69">
        <f t="shared" si="71"/>
        <v>92</v>
      </c>
      <c r="B1409" s="66">
        <f t="shared" si="72"/>
        <v>42646</v>
      </c>
      <c r="C1409" s="67">
        <f>Y!AB1577</f>
        <v>77647.000000000233</v>
      </c>
      <c r="D1409" s="65">
        <f>Y!Y1577</f>
        <v>22893.897617952432</v>
      </c>
      <c r="E1409" s="65">
        <f>Y!Y1577+Y!Z1577</f>
        <v>24914.2206497523</v>
      </c>
      <c r="F1409" s="68">
        <f>Y!AA1577</f>
        <v>52732.779350247933</v>
      </c>
      <c r="G1409" s="133">
        <f>SUM($F1409:F$1497)</f>
        <v>2837235.2508029663</v>
      </c>
      <c r="H1409" s="133">
        <f>SUM($E$1318:E1409)</f>
        <v>1434039.4714529417</v>
      </c>
      <c r="I1409" s="133">
        <f>$F$9-SUM($E$1318:E1409)</f>
        <v>5803460.5285470579</v>
      </c>
      <c r="J1409" s="133">
        <f t="shared" si="73"/>
        <v>92</v>
      </c>
      <c r="K1409" s="65">
        <f>Y!AC1577</f>
        <v>6013754</v>
      </c>
      <c r="L1409" s="115">
        <v>180</v>
      </c>
      <c r="M1409" s="65"/>
      <c r="N1409" s="48">
        <f>Y!Z1577</f>
        <v>2020.3230317998677</v>
      </c>
    </row>
    <row r="1410" spans="1:14" x14ac:dyDescent="0.2">
      <c r="A1410" s="69">
        <f t="shared" si="71"/>
        <v>93</v>
      </c>
      <c r="B1410" s="66">
        <f t="shared" si="72"/>
        <v>42677</v>
      </c>
      <c r="C1410" s="67">
        <f>Y!AB1578</f>
        <v>77647.000000000175</v>
      </c>
      <c r="D1410" s="65">
        <f>Y!Y1578</f>
        <v>23199.052084272727</v>
      </c>
      <c r="E1410" s="65">
        <f>Y!Y1578+Y!Z1578</f>
        <v>25246.466024496927</v>
      </c>
      <c r="F1410" s="68">
        <f>Y!AA1578</f>
        <v>52400.533975503247</v>
      </c>
      <c r="G1410" s="133">
        <f>SUM($F1410:F$1497)</f>
        <v>2784502.4714527186</v>
      </c>
      <c r="H1410" s="133">
        <f>SUM($E$1318:E1410)</f>
        <v>1459285.9374774385</v>
      </c>
      <c r="I1410" s="133">
        <f>$F$9-SUM($E$1318:E1410)</f>
        <v>5778214.0625225613</v>
      </c>
      <c r="J1410" s="133">
        <f t="shared" si="73"/>
        <v>93</v>
      </c>
      <c r="K1410" s="65">
        <f>Y!AC1578</f>
        <v>5984636</v>
      </c>
      <c r="L1410" s="115">
        <v>180</v>
      </c>
      <c r="M1410" s="65"/>
      <c r="N1410" s="48">
        <f>Y!Z1578</f>
        <v>2047.4139402241999</v>
      </c>
    </row>
    <row r="1411" spans="1:14" x14ac:dyDescent="0.2">
      <c r="A1411" s="69">
        <f t="shared" si="71"/>
        <v>94</v>
      </c>
      <c r="B1411" s="66">
        <f t="shared" si="72"/>
        <v>42707</v>
      </c>
      <c r="C1411" s="67">
        <f>Y!AB1579</f>
        <v>77646.999999999884</v>
      </c>
      <c r="D1411" s="65">
        <f>Y!Y1579</f>
        <v>23508.273977200035</v>
      </c>
      <c r="E1411" s="65">
        <f>Y!Y1579+Y!Z1579</f>
        <v>25583.14209316163</v>
      </c>
      <c r="F1411" s="68">
        <f>Y!AA1579</f>
        <v>52063.857906838246</v>
      </c>
      <c r="G1411" s="133">
        <f>SUM($F1411:F$1497)</f>
        <v>2732101.9374772152</v>
      </c>
      <c r="H1411" s="133">
        <f>SUM($E$1318:E1411)</f>
        <v>1484869.0795706001</v>
      </c>
      <c r="I1411" s="133">
        <f>$F$9-SUM($E$1318:E1411)</f>
        <v>5752630.9204294002</v>
      </c>
      <c r="J1411" s="133">
        <f t="shared" si="73"/>
        <v>94</v>
      </c>
      <c r="K1411" s="65">
        <f>Y!AC1579</f>
        <v>5955241</v>
      </c>
      <c r="L1411" s="115">
        <v>180</v>
      </c>
      <c r="M1411" s="65"/>
      <c r="N1411" s="48">
        <f>Y!Z1579</f>
        <v>2074.8681159615953</v>
      </c>
    </row>
    <row r="1412" spans="1:14" x14ac:dyDescent="0.2">
      <c r="A1412" s="69">
        <f t="shared" si="71"/>
        <v>95</v>
      </c>
      <c r="B1412" s="66">
        <f t="shared" si="72"/>
        <v>42738</v>
      </c>
      <c r="C1412" s="67">
        <f>Y!AB1580</f>
        <v>77646.999999999767</v>
      </c>
      <c r="D1412" s="65">
        <f>Y!Y1580</f>
        <v>23821.617511766963</v>
      </c>
      <c r="E1412" s="65">
        <f>Y!Y1580+Y!Z1580</f>
        <v>25924.307941901759</v>
      </c>
      <c r="F1412" s="68">
        <f>Y!AA1580</f>
        <v>51722.692058098008</v>
      </c>
      <c r="G1412" s="133">
        <f>SUM($F1412:F$1497)</f>
        <v>2680038.0795703768</v>
      </c>
      <c r="H1412" s="133">
        <f>SUM($E$1318:E1412)</f>
        <v>1510793.3875125018</v>
      </c>
      <c r="I1412" s="133">
        <f>$F$9-SUM($E$1318:E1412)</f>
        <v>5726706.6124874987</v>
      </c>
      <c r="J1412" s="133">
        <f t="shared" si="73"/>
        <v>95</v>
      </c>
      <c r="K1412" s="65">
        <f>Y!AC1580</f>
        <v>5925567</v>
      </c>
      <c r="L1412" s="115">
        <v>180</v>
      </c>
      <c r="M1412" s="65"/>
      <c r="N1412" s="48">
        <f>Y!Z1580</f>
        <v>2102.6904301347968</v>
      </c>
    </row>
    <row r="1413" spans="1:14" x14ac:dyDescent="0.2">
      <c r="A1413" s="69">
        <f t="shared" si="71"/>
        <v>96</v>
      </c>
      <c r="B1413" s="66">
        <f t="shared" si="72"/>
        <v>42769</v>
      </c>
      <c r="C1413" s="67">
        <f>Y!AB1581</f>
        <v>77647.000000000116</v>
      </c>
      <c r="D1413" s="65">
        <f>Y!Y1581</f>
        <v>24139.137625642121</v>
      </c>
      <c r="E1413" s="65">
        <f>Y!Y1581+Y!Z1581</f>
        <v>26270.023444826555</v>
      </c>
      <c r="F1413" s="68">
        <f>Y!AA1581</f>
        <v>51376.976555173562</v>
      </c>
      <c r="G1413" s="133">
        <f>SUM($F1413:F$1497)</f>
        <v>2628315.3875122787</v>
      </c>
      <c r="H1413" s="133">
        <f>SUM($E$1318:E1413)</f>
        <v>1537063.4109573283</v>
      </c>
      <c r="I1413" s="133">
        <f>$F$9-SUM($E$1318:E1413)</f>
        <v>5700436.589042672</v>
      </c>
      <c r="J1413" s="133">
        <f t="shared" si="73"/>
        <v>96</v>
      </c>
      <c r="K1413" s="65">
        <f>Y!AC1581</f>
        <v>5918172</v>
      </c>
      <c r="L1413" s="115">
        <v>180</v>
      </c>
      <c r="M1413" s="65"/>
      <c r="N1413" s="48">
        <f>Y!Z1581</f>
        <v>2130.8858191844338</v>
      </c>
    </row>
    <row r="1414" spans="1:14" x14ac:dyDescent="0.2">
      <c r="A1414" s="69">
        <f t="shared" si="71"/>
        <v>97</v>
      </c>
      <c r="B1414" s="66">
        <f t="shared" si="72"/>
        <v>42797</v>
      </c>
      <c r="C1414" s="67">
        <f>Y!AB1582</f>
        <v>77647.000000000146</v>
      </c>
      <c r="D1414" s="65">
        <f>Y!Y1582</f>
        <v>24460.889988761395</v>
      </c>
      <c r="E1414" s="65">
        <f>Y!Y1582+Y!Z1582</f>
        <v>26317.83780261119</v>
      </c>
      <c r="F1414" s="68">
        <f>Y!AA1582</f>
        <v>51329.162197388949</v>
      </c>
      <c r="G1414" s="133">
        <f>SUM($F1414:F$1497)</f>
        <v>2576938.4109571055</v>
      </c>
      <c r="H1414" s="133">
        <f>SUM($E$1318:E1414)</f>
        <v>1563381.2487599396</v>
      </c>
      <c r="I1414" s="133">
        <f>$F$9-SUM($E$1318:E1414)</f>
        <v>5674118.7512400607</v>
      </c>
      <c r="J1414" s="133">
        <f t="shared" si="73"/>
        <v>97</v>
      </c>
      <c r="K1414" s="65">
        <f>Y!AC1582</f>
        <v>5888235</v>
      </c>
      <c r="L1414" s="115">
        <v>180</v>
      </c>
      <c r="M1414" s="65"/>
      <c r="N1414" s="48">
        <f>Y!Z1582</f>
        <v>1856.9478138497943</v>
      </c>
    </row>
    <row r="1415" spans="1:14" x14ac:dyDescent="0.2">
      <c r="A1415" s="69">
        <f t="shared" si="71"/>
        <v>98</v>
      </c>
      <c r="B1415" s="66">
        <f t="shared" si="72"/>
        <v>42828</v>
      </c>
      <c r="C1415" s="67">
        <f>Y!AB1583</f>
        <v>77646.999999999796</v>
      </c>
      <c r="D1415" s="65">
        <f>Y!Y1583</f>
        <v>24786.93101309007</v>
      </c>
      <c r="E1415" s="65">
        <f>Y!Y1583+Y!Z1583</f>
        <v>26668.779004971773</v>
      </c>
      <c r="F1415" s="68">
        <f>Y!AA1583</f>
        <v>50978.220995028016</v>
      </c>
      <c r="G1415" s="133">
        <f>SUM($F1415:F$1497)</f>
        <v>2525609.2487597163</v>
      </c>
      <c r="H1415" s="133">
        <f>SUM($E$1318:E1415)</f>
        <v>1590050.0277649113</v>
      </c>
      <c r="I1415" s="133">
        <f>$F$9-SUM($E$1318:E1415)</f>
        <v>5647449.9722350892</v>
      </c>
      <c r="J1415" s="133">
        <f t="shared" si="73"/>
        <v>98</v>
      </c>
      <c r="K1415" s="65">
        <f>Y!AC1583</f>
        <v>5858014</v>
      </c>
      <c r="L1415" s="115">
        <v>180</v>
      </c>
      <c r="M1415" s="65"/>
      <c r="N1415" s="48">
        <f>Y!Z1583</f>
        <v>1881.8479918817029</v>
      </c>
    </row>
    <row r="1416" spans="1:14" x14ac:dyDescent="0.2">
      <c r="A1416" s="69">
        <f t="shared" si="71"/>
        <v>99</v>
      </c>
      <c r="B1416" s="66">
        <f t="shared" si="72"/>
        <v>42858</v>
      </c>
      <c r="C1416" s="67">
        <f>Y!AB1584</f>
        <v>77647.000000000175</v>
      </c>
      <c r="D1416" s="65">
        <f>Y!Y1584</f>
        <v>25117.317862513941</v>
      </c>
      <c r="E1416" s="65">
        <f>Y!Y1584+Y!Z1584</f>
        <v>27024.399923806399</v>
      </c>
      <c r="F1416" s="68">
        <f>Y!AA1584</f>
        <v>50622.600076193776</v>
      </c>
      <c r="G1416" s="133">
        <f>SUM($F1416:F$1497)</f>
        <v>2474631.0277646878</v>
      </c>
      <c r="H1416" s="133">
        <f>SUM($E$1318:E1416)</f>
        <v>1617074.4276887176</v>
      </c>
      <c r="I1416" s="133">
        <f>$F$9-SUM($E$1318:E1416)</f>
        <v>5620425.5723112822</v>
      </c>
      <c r="J1416" s="133">
        <f t="shared" si="73"/>
        <v>99</v>
      </c>
      <c r="K1416" s="65">
        <f>Y!AC1584</f>
        <v>5827508</v>
      </c>
      <c r="L1416" s="115">
        <v>180</v>
      </c>
      <c r="M1416" s="65"/>
      <c r="N1416" s="48">
        <f>Y!Z1584</f>
        <v>1907.0820612924581</v>
      </c>
    </row>
    <row r="1417" spans="1:14" x14ac:dyDescent="0.2">
      <c r="A1417" s="69">
        <f t="shared" si="71"/>
        <v>100</v>
      </c>
      <c r="B1417" s="66">
        <f t="shared" si="72"/>
        <v>42889</v>
      </c>
      <c r="C1417" s="67">
        <f>Y!AB1585</f>
        <v>77647.000000000015</v>
      </c>
      <c r="D1417" s="65">
        <f>Y!Y1585</f>
        <v>25452.108462858014</v>
      </c>
      <c r="E1417" s="65">
        <f>Y!Y1585+Y!Z1585</f>
        <v>27384.762962155175</v>
      </c>
      <c r="F1417" s="68">
        <f>Y!AA1585</f>
        <v>50262.23703784484</v>
      </c>
      <c r="G1417" s="133">
        <f>SUM($F1417:F$1497)</f>
        <v>2424008.4276884939</v>
      </c>
      <c r="H1417" s="133">
        <f>SUM($E$1318:E1417)</f>
        <v>1644459.1906508729</v>
      </c>
      <c r="I1417" s="133">
        <f>$F$9-SUM($E$1318:E1417)</f>
        <v>5593040.8093491271</v>
      </c>
      <c r="J1417" s="133">
        <f t="shared" si="73"/>
        <v>100</v>
      </c>
      <c r="K1417" s="65">
        <f>Y!AC1585</f>
        <v>5796714</v>
      </c>
      <c r="L1417" s="115">
        <v>180</v>
      </c>
      <c r="M1417" s="65"/>
      <c r="N1417" s="48">
        <f>Y!Z1585</f>
        <v>1932.6544992971612</v>
      </c>
    </row>
    <row r="1418" spans="1:14" x14ac:dyDescent="0.2">
      <c r="A1418" s="69">
        <f t="shared" si="71"/>
        <v>101</v>
      </c>
      <c r="B1418" s="66">
        <f t="shared" si="72"/>
        <v>42919</v>
      </c>
      <c r="C1418" s="67">
        <f>Y!AB1586</f>
        <v>77646.999999999796</v>
      </c>
      <c r="D1418" s="65">
        <f>Y!Y1586</f>
        <v>25791.361512046773</v>
      </c>
      <c r="E1418" s="65">
        <f>Y!Y1586+Y!Z1586</f>
        <v>27749.931355193534</v>
      </c>
      <c r="F1418" s="68">
        <f>Y!AA1586</f>
        <v>49897.068644806255</v>
      </c>
      <c r="G1418" s="133">
        <f>SUM($F1418:F$1497)</f>
        <v>2373746.1906506494</v>
      </c>
      <c r="H1418" s="133">
        <f>SUM($E$1318:E1418)</f>
        <v>1672209.1220060664</v>
      </c>
      <c r="I1418" s="133">
        <f>$F$9-SUM($E$1318:E1418)</f>
        <v>5565290.8779939339</v>
      </c>
      <c r="J1418" s="133">
        <f t="shared" si="73"/>
        <v>101</v>
      </c>
      <c r="K1418" s="65">
        <f>Y!AC1586</f>
        <v>5765628</v>
      </c>
      <c r="L1418" s="115">
        <v>180</v>
      </c>
      <c r="M1418" s="65"/>
      <c r="N1418" s="48">
        <f>Y!Z1586</f>
        <v>1958.5698431467608</v>
      </c>
    </row>
    <row r="1419" spans="1:14" x14ac:dyDescent="0.2">
      <c r="A1419" s="69">
        <f t="shared" si="71"/>
        <v>102</v>
      </c>
      <c r="B1419" s="66">
        <f t="shared" si="72"/>
        <v>42950</v>
      </c>
      <c r="C1419" s="67">
        <f>Y!AB1587</f>
        <v>77647.000000000189</v>
      </c>
      <c r="D1419" s="65">
        <f>Y!Y1587</f>
        <v>26135.136490393896</v>
      </c>
      <c r="E1419" s="65">
        <f>Y!Y1587+Y!Z1587</f>
        <v>28119.969181326989</v>
      </c>
      <c r="F1419" s="68">
        <f>Y!AA1587</f>
        <v>49527.0308186732</v>
      </c>
      <c r="G1419" s="133">
        <f>SUM($F1419:F$1497)</f>
        <v>2323849.1220058436</v>
      </c>
      <c r="H1419" s="133">
        <f>SUM($E$1318:E1419)</f>
        <v>1700329.0911873933</v>
      </c>
      <c r="I1419" s="133">
        <f>$F$9-SUM($E$1318:E1419)</f>
        <v>5537170.9088126067</v>
      </c>
      <c r="J1419" s="133">
        <f t="shared" si="73"/>
        <v>102</v>
      </c>
      <c r="K1419" s="65">
        <f>Y!AC1587</f>
        <v>5734248</v>
      </c>
      <c r="L1419" s="115">
        <v>180</v>
      </c>
      <c r="M1419" s="65"/>
      <c r="N1419" s="48">
        <f>Y!Z1587</f>
        <v>1984.8326909330935</v>
      </c>
    </row>
    <row r="1420" spans="1:14" x14ac:dyDescent="0.2">
      <c r="A1420" s="69">
        <f t="shared" si="71"/>
        <v>103</v>
      </c>
      <c r="B1420" s="66">
        <f t="shared" si="72"/>
        <v>42981</v>
      </c>
      <c r="C1420" s="67">
        <f>Y!AB1588</f>
        <v>77647.000000000204</v>
      </c>
      <c r="D1420" s="65">
        <f>Y!Y1588</f>
        <v>26483.493671028875</v>
      </c>
      <c r="E1420" s="65">
        <f>Y!Y1588+Y!Z1588</f>
        <v>28494.941373433569</v>
      </c>
      <c r="F1420" s="68">
        <f>Y!AA1588</f>
        <v>49152.058626566628</v>
      </c>
      <c r="G1420" s="133">
        <f>SUM($F1420:F$1497)</f>
        <v>2274322.0911871702</v>
      </c>
      <c r="H1420" s="133">
        <f>SUM($E$1318:E1420)</f>
        <v>1728824.0325608267</v>
      </c>
      <c r="I1420" s="133">
        <f>$F$9-SUM($E$1318:E1420)</f>
        <v>5508675.9674391728</v>
      </c>
      <c r="J1420" s="133">
        <f t="shared" si="73"/>
        <v>103</v>
      </c>
      <c r="K1420" s="65">
        <f>Y!AC1588</f>
        <v>5702572</v>
      </c>
      <c r="L1420" s="115">
        <v>180</v>
      </c>
      <c r="M1420" s="65"/>
      <c r="N1420" s="48">
        <f>Y!Z1588</f>
        <v>2011.4477024046937</v>
      </c>
    </row>
    <row r="1421" spans="1:14" x14ac:dyDescent="0.2">
      <c r="A1421" s="69">
        <f t="shared" si="71"/>
        <v>104</v>
      </c>
      <c r="B1421" s="66">
        <f t="shared" si="72"/>
        <v>43011</v>
      </c>
      <c r="C1421" s="67">
        <f>Y!AB1589</f>
        <v>77647.000000000087</v>
      </c>
      <c r="D1421" s="65">
        <f>Y!Y1589</f>
        <v>26836.49413046753</v>
      </c>
      <c r="E1421" s="65">
        <f>Y!Y1589+Y!Z1589</f>
        <v>28874.913730261149</v>
      </c>
      <c r="F1421" s="68">
        <f>Y!AA1589</f>
        <v>48772.086269738938</v>
      </c>
      <c r="G1421" s="133">
        <f>SUM($F1421:F$1497)</f>
        <v>2225170.0325606042</v>
      </c>
      <c r="H1421" s="133">
        <f>SUM($E$1318:E1421)</f>
        <v>1757698.9462910879</v>
      </c>
      <c r="I1421" s="133">
        <f>$F$9-SUM($E$1318:E1421)</f>
        <v>5479801.0537089119</v>
      </c>
      <c r="J1421" s="133">
        <f t="shared" si="73"/>
        <v>104</v>
      </c>
      <c r="K1421" s="65">
        <f>Y!AC1589</f>
        <v>5670595</v>
      </c>
      <c r="L1421" s="115">
        <v>180</v>
      </c>
      <c r="M1421" s="65"/>
      <c r="N1421" s="48">
        <f>Y!Z1589</f>
        <v>2038.4195997936185</v>
      </c>
    </row>
    <row r="1422" spans="1:14" x14ac:dyDescent="0.2">
      <c r="A1422" s="69">
        <f t="shared" si="71"/>
        <v>105</v>
      </c>
      <c r="B1422" s="66">
        <f t="shared" si="72"/>
        <v>43042</v>
      </c>
      <c r="C1422" s="67">
        <f>Y!AB1590</f>
        <v>77647</v>
      </c>
      <c r="D1422" s="65">
        <f>Y!Y1590</f>
        <v>27194.199759318959</v>
      </c>
      <c r="E1422" s="65">
        <f>Y!Y1590+Y!Z1590</f>
        <v>29259.952927972205</v>
      </c>
      <c r="F1422" s="68">
        <f>Y!AA1590</f>
        <v>48387.047072027803</v>
      </c>
      <c r="G1422" s="133">
        <f>SUM($F1422:F$1497)</f>
        <v>2176397.9462908655</v>
      </c>
      <c r="H1422" s="133">
        <f>SUM($E$1318:E1422)</f>
        <v>1786958.8992190601</v>
      </c>
      <c r="I1422" s="133">
        <f>$F$9-SUM($E$1318:E1422)</f>
        <v>5450541.1007809397</v>
      </c>
      <c r="J1422" s="133">
        <f t="shared" si="73"/>
        <v>105</v>
      </c>
      <c r="K1422" s="65">
        <f>Y!AC1590</f>
        <v>5638316</v>
      </c>
      <c r="L1422" s="115">
        <v>180</v>
      </c>
      <c r="M1422" s="65"/>
      <c r="N1422" s="48">
        <f>Y!Z1590</f>
        <v>2065.7531686532457</v>
      </c>
    </row>
    <row r="1423" spans="1:14" x14ac:dyDescent="0.2">
      <c r="A1423" s="69">
        <f t="shared" si="71"/>
        <v>106</v>
      </c>
      <c r="B1423" s="66">
        <f t="shared" si="72"/>
        <v>43072</v>
      </c>
      <c r="C1423" s="67">
        <f>Y!AB1591</f>
        <v>77647.000000000102</v>
      </c>
      <c r="D1423" s="65">
        <f>Y!Y1591</f>
        <v>27556.673273136839</v>
      </c>
      <c r="E1423" s="65">
        <f>Y!Y1591+Y!Z1591</f>
        <v>29650.126531844217</v>
      </c>
      <c r="F1423" s="68">
        <f>Y!AA1591</f>
        <v>47996.873468155885</v>
      </c>
      <c r="G1423" s="133">
        <f>SUM($F1423:F$1497)</f>
        <v>2128010.8992188382</v>
      </c>
      <c r="H1423" s="133">
        <f>SUM($E$1318:E1423)</f>
        <v>1816609.0257509043</v>
      </c>
      <c r="I1423" s="133">
        <f>$F$9-SUM($E$1318:E1423)</f>
        <v>5420890.9742490957</v>
      </c>
      <c r="J1423" s="133">
        <f t="shared" si="73"/>
        <v>106</v>
      </c>
      <c r="K1423" s="65">
        <f>Y!AC1591</f>
        <v>5605732</v>
      </c>
      <c r="L1423" s="115">
        <v>180</v>
      </c>
      <c r="M1423" s="65"/>
      <c r="N1423" s="48">
        <f>Y!Z1591</f>
        <v>2093.4532587073772</v>
      </c>
    </row>
    <row r="1424" spans="1:14" x14ac:dyDescent="0.2">
      <c r="A1424" s="69">
        <f t="shared" si="71"/>
        <v>107</v>
      </c>
      <c r="B1424" s="66">
        <f t="shared" si="72"/>
        <v>43103</v>
      </c>
      <c r="C1424" s="67">
        <f>Y!AB1592</f>
        <v>77647.000000000029</v>
      </c>
      <c r="D1424" s="65">
        <f>Y!Y1592</f>
        <v>27923.978223414626</v>
      </c>
      <c r="E1424" s="65">
        <f>Y!Y1592+Y!Z1592</f>
        <v>30045.503008125321</v>
      </c>
      <c r="F1424" s="68">
        <f>Y!AA1592</f>
        <v>47601.496991874716</v>
      </c>
      <c r="G1424" s="133">
        <f>SUM($F1424:F$1497)</f>
        <v>2080014.0257506813</v>
      </c>
      <c r="H1424" s="133">
        <f>SUM($E$1318:E1424)</f>
        <v>1846654.5287590297</v>
      </c>
      <c r="I1424" s="133">
        <f>$F$9-SUM($E$1318:E1424)</f>
        <v>5390845.4712409703</v>
      </c>
      <c r="J1424" s="133">
        <f t="shared" si="73"/>
        <v>107</v>
      </c>
      <c r="K1424" s="65">
        <f>Y!AC1592</f>
        <v>5572839</v>
      </c>
      <c r="L1424" s="115">
        <v>180</v>
      </c>
      <c r="M1424" s="65"/>
      <c r="N1424" s="48">
        <f>Y!Z1592</f>
        <v>2121.5247847106948</v>
      </c>
    </row>
    <row r="1425" spans="1:14" x14ac:dyDescent="0.2">
      <c r="A1425" s="69">
        <f t="shared" si="71"/>
        <v>108</v>
      </c>
      <c r="B1425" s="66">
        <f t="shared" si="72"/>
        <v>43134</v>
      </c>
      <c r="C1425" s="67">
        <f>Y!AB1593</f>
        <v>77646.999999999942</v>
      </c>
      <c r="D1425" s="65">
        <f>Y!Y1593</f>
        <v>28296.179008728825</v>
      </c>
      <c r="E1425" s="65">
        <f>Y!Y1593+Y!Z1593</f>
        <v>30446.151736049651</v>
      </c>
      <c r="F1425" s="68">
        <f>Y!AA1593</f>
        <v>47200.848263950291</v>
      </c>
      <c r="G1425" s="133">
        <f>SUM($F1425:F$1497)</f>
        <v>2032412.5287588066</v>
      </c>
      <c r="H1425" s="133">
        <f>SUM($E$1318:E1425)</f>
        <v>1877100.6804950794</v>
      </c>
      <c r="I1425" s="133">
        <f>$F$9-SUM($E$1318:E1425)</f>
        <v>5360399.3195049204</v>
      </c>
      <c r="J1425" s="133">
        <f t="shared" si="73"/>
        <v>108</v>
      </c>
      <c r="K1425" s="65">
        <f>Y!AC1593</f>
        <v>5559935</v>
      </c>
      <c r="L1425" s="115">
        <v>180</v>
      </c>
      <c r="M1425" s="65"/>
      <c r="N1425" s="48">
        <f>Y!Z1593</f>
        <v>2149.9727273208264</v>
      </c>
    </row>
    <row r="1426" spans="1:14" x14ac:dyDescent="0.2">
      <c r="A1426" s="69">
        <f t="shared" si="71"/>
        <v>109</v>
      </c>
      <c r="B1426" s="66">
        <f t="shared" si="72"/>
        <v>43162</v>
      </c>
      <c r="C1426" s="67">
        <f>Y!AB1594</f>
        <v>77646.999999999985</v>
      </c>
      <c r="D1426" s="65">
        <f>Y!Y1594</f>
        <v>28673.340886029415</v>
      </c>
      <c r="E1426" s="65">
        <f>Y!Y1594+Y!Z1594</f>
        <v>30579.936332091718</v>
      </c>
      <c r="F1426" s="68">
        <f>Y!AA1594</f>
        <v>47067.063667908267</v>
      </c>
      <c r="G1426" s="133">
        <f>SUM($F1426:F$1497)</f>
        <v>1985211.6804948561</v>
      </c>
      <c r="H1426" s="133">
        <f>SUM($E$1318:E1426)</f>
        <v>1907680.6168271711</v>
      </c>
      <c r="I1426" s="133">
        <f>$F$9-SUM($E$1318:E1426)</f>
        <v>5329819.3831728287</v>
      </c>
      <c r="J1426" s="133">
        <f t="shared" si="73"/>
        <v>109</v>
      </c>
      <c r="K1426" s="65">
        <f>Y!AC1594</f>
        <v>5526689</v>
      </c>
      <c r="L1426" s="115">
        <v>180</v>
      </c>
      <c r="M1426" s="65"/>
      <c r="N1426" s="48">
        <f>Y!Z1594</f>
        <v>1906.5954460623034</v>
      </c>
    </row>
    <row r="1427" spans="1:14" x14ac:dyDescent="0.2">
      <c r="A1427" s="69">
        <f t="shared" si="71"/>
        <v>110</v>
      </c>
      <c r="B1427" s="66">
        <f t="shared" si="72"/>
        <v>43193</v>
      </c>
      <c r="C1427" s="67">
        <f>Y!AB1595</f>
        <v>77646.999999999884</v>
      </c>
      <c r="D1427" s="65">
        <f>Y!Y1595</f>
        <v>29055.529982080683</v>
      </c>
      <c r="E1427" s="65">
        <f>Y!Y1595+Y!Z1595</f>
        <v>30987.691341028461</v>
      </c>
      <c r="F1427" s="68">
        <f>Y!AA1595</f>
        <v>46659.308658971415</v>
      </c>
      <c r="G1427" s="133">
        <f>SUM($F1427:F$1497)</f>
        <v>1938144.6168269482</v>
      </c>
      <c r="H1427" s="133">
        <f>SUM($E$1318:E1427)</f>
        <v>1938668.3081681996</v>
      </c>
      <c r="I1427" s="133">
        <f>$F$9-SUM($E$1318:E1427)</f>
        <v>5298831.6918318002</v>
      </c>
      <c r="J1427" s="133">
        <f t="shared" si="73"/>
        <v>110</v>
      </c>
      <c r="K1427" s="65">
        <f>Y!AC1595</f>
        <v>5493129</v>
      </c>
      <c r="L1427" s="115">
        <v>180</v>
      </c>
      <c r="M1427" s="65"/>
      <c r="N1427" s="48">
        <f>Y!Z1595</f>
        <v>1932.1613589477784</v>
      </c>
    </row>
    <row r="1428" spans="1:14" x14ac:dyDescent="0.2">
      <c r="A1428" s="69">
        <f t="shared" si="71"/>
        <v>111</v>
      </c>
      <c r="B1428" s="66">
        <f t="shared" si="72"/>
        <v>43223</v>
      </c>
      <c r="C1428" s="67">
        <f>Y!AB1596</f>
        <v>77647.000000000116</v>
      </c>
      <c r="D1428" s="65">
        <f>Y!Y1596</f>
        <v>29442.813305056188</v>
      </c>
      <c r="E1428" s="65">
        <f>Y!Y1596+Y!Z1596</f>
        <v>31400.883395237746</v>
      </c>
      <c r="F1428" s="68">
        <f>Y!AA1596</f>
        <v>46246.116604762363</v>
      </c>
      <c r="G1428" s="133">
        <f>SUM($F1428:F$1497)</f>
        <v>1891485.3081679768</v>
      </c>
      <c r="H1428" s="133">
        <f>SUM($E$1318:E1428)</f>
        <v>1970069.1915634375</v>
      </c>
      <c r="I1428" s="133">
        <f>$F$9-SUM($E$1318:E1428)</f>
        <v>5267430.8084365623</v>
      </c>
      <c r="J1428" s="133">
        <f t="shared" si="73"/>
        <v>111</v>
      </c>
      <c r="K1428" s="65">
        <f>Y!AC1596</f>
        <v>5459252</v>
      </c>
      <c r="L1428" s="115">
        <v>180</v>
      </c>
      <c r="M1428" s="65"/>
      <c r="N1428" s="48">
        <f>Y!Z1596</f>
        <v>1958.070090181558</v>
      </c>
    </row>
    <row r="1429" spans="1:14" x14ac:dyDescent="0.2">
      <c r="A1429" s="69">
        <f t="shared" si="71"/>
        <v>112</v>
      </c>
      <c r="B1429" s="66">
        <f t="shared" si="72"/>
        <v>43254</v>
      </c>
      <c r="C1429" s="67">
        <f>Y!AB1597</f>
        <v>77647.000000000175</v>
      </c>
      <c r="D1429" s="65">
        <f>Y!Y1597</f>
        <v>29835.258756285533</v>
      </c>
      <c r="E1429" s="65">
        <f>Y!Y1597+Y!Z1597</f>
        <v>31819.584992967721</v>
      </c>
      <c r="F1429" s="68">
        <f>Y!AA1597</f>
        <v>45827.415007032454</v>
      </c>
      <c r="G1429" s="133">
        <f>SUM($F1429:F$1497)</f>
        <v>1845239.1915632146</v>
      </c>
      <c r="H1429" s="133">
        <f>SUM($E$1318:E1429)</f>
        <v>2001888.7765564052</v>
      </c>
      <c r="I1429" s="133">
        <f>$F$9-SUM($E$1318:E1429)</f>
        <v>5235611.2234435948</v>
      </c>
      <c r="J1429" s="133">
        <f t="shared" si="73"/>
        <v>112</v>
      </c>
      <c r="K1429" s="65">
        <f>Y!AC1597</f>
        <v>5425056</v>
      </c>
      <c r="L1429" s="115">
        <v>180</v>
      </c>
      <c r="M1429" s="65"/>
      <c r="N1429" s="48">
        <f>Y!Z1597</f>
        <v>1984.3262366821873</v>
      </c>
    </row>
    <row r="1430" spans="1:14" x14ac:dyDescent="0.2">
      <c r="A1430" s="69">
        <f t="shared" si="71"/>
        <v>113</v>
      </c>
      <c r="B1430" s="66">
        <f t="shared" si="72"/>
        <v>43284</v>
      </c>
      <c r="C1430" s="67">
        <f>Y!AB1598</f>
        <v>77646.999999999869</v>
      </c>
      <c r="D1430" s="65">
        <f>Y!Y1598</f>
        <v>30232.935142160393</v>
      </c>
      <c r="E1430" s="65">
        <f>Y!Y1598+Y!Z1598</f>
        <v>32243.869599169659</v>
      </c>
      <c r="F1430" s="68">
        <f>Y!AA1598</f>
        <v>45403.13040083021</v>
      </c>
      <c r="G1430" s="133">
        <f>SUM($F1430:F$1497)</f>
        <v>1799411.7765561822</v>
      </c>
      <c r="H1430" s="133">
        <f>SUM($E$1318:E1430)</f>
        <v>2034132.6461555748</v>
      </c>
      <c r="I1430" s="133">
        <f>$F$9-SUM($E$1318:E1430)</f>
        <v>5203367.3538444247</v>
      </c>
      <c r="J1430" s="133">
        <f t="shared" si="73"/>
        <v>113</v>
      </c>
      <c r="K1430" s="65">
        <f>Y!AC1598</f>
        <v>5390537</v>
      </c>
      <c r="L1430" s="115">
        <v>180</v>
      </c>
      <c r="M1430" s="65"/>
      <c r="N1430" s="48">
        <f>Y!Z1598</f>
        <v>2010.9344570092653</v>
      </c>
    </row>
    <row r="1431" spans="1:14" x14ac:dyDescent="0.2">
      <c r="A1431" s="69">
        <f t="shared" si="71"/>
        <v>114</v>
      </c>
      <c r="B1431" s="66">
        <f t="shared" si="72"/>
        <v>43315</v>
      </c>
      <c r="C1431" s="67">
        <f>Y!AB1599</f>
        <v>77646.999999999782</v>
      </c>
      <c r="D1431" s="65">
        <f>Y!Y1599</f>
        <v>30635.912186198868</v>
      </c>
      <c r="E1431" s="65">
        <f>Y!Y1599+Y!Z1599</f>
        <v>32673.811658388717</v>
      </c>
      <c r="F1431" s="68">
        <f>Y!AA1599</f>
        <v>44973.188341611065</v>
      </c>
      <c r="G1431" s="133">
        <f>SUM($F1431:F$1497)</f>
        <v>1754008.6461553522</v>
      </c>
      <c r="H1431" s="133">
        <f>SUM($E$1318:E1431)</f>
        <v>2066806.4578139635</v>
      </c>
      <c r="I1431" s="133">
        <f>$F$9-SUM($E$1318:E1431)</f>
        <v>5170693.5421860367</v>
      </c>
      <c r="J1431" s="133">
        <f t="shared" si="73"/>
        <v>114</v>
      </c>
      <c r="K1431" s="65">
        <f>Y!AC1599</f>
        <v>5355692</v>
      </c>
      <c r="L1431" s="115">
        <v>180</v>
      </c>
      <c r="M1431" s="65"/>
      <c r="N1431" s="48">
        <f>Y!Z1599</f>
        <v>2037.8994721898489</v>
      </c>
    </row>
    <row r="1432" spans="1:14" x14ac:dyDescent="0.2">
      <c r="A1432" s="69">
        <f t="shared" si="71"/>
        <v>115</v>
      </c>
      <c r="B1432" s="66">
        <f t="shared" si="72"/>
        <v>43346</v>
      </c>
      <c r="C1432" s="67">
        <f>Y!AB1600</f>
        <v>77647.000000000218</v>
      </c>
      <c r="D1432" s="65">
        <f>Y!Y1600</f>
        <v>31044.260541268624</v>
      </c>
      <c r="E1432" s="65">
        <f>Y!Y1600+Y!Z1600</f>
        <v>33109.486607824889</v>
      </c>
      <c r="F1432" s="68">
        <f>Y!AA1600</f>
        <v>44537.513392175329</v>
      </c>
      <c r="G1432" s="133">
        <f>SUM($F1432:F$1497)</f>
        <v>1709035.4578137412</v>
      </c>
      <c r="H1432" s="133">
        <f>SUM($E$1318:E1432)</f>
        <v>2099915.9444217882</v>
      </c>
      <c r="I1432" s="133">
        <f>$F$9-SUM($E$1318:E1432)</f>
        <v>5137584.0555782113</v>
      </c>
      <c r="J1432" s="133">
        <f t="shared" si="73"/>
        <v>115</v>
      </c>
      <c r="K1432" s="65">
        <f>Y!AC1600</f>
        <v>5320518</v>
      </c>
      <c r="L1432" s="115">
        <v>180</v>
      </c>
      <c r="M1432" s="65"/>
      <c r="N1432" s="48">
        <f>Y!Z1600</f>
        <v>2065.2260665562644</v>
      </c>
    </row>
    <row r="1433" spans="1:14" x14ac:dyDescent="0.2">
      <c r="A1433" s="69">
        <f t="shared" si="71"/>
        <v>116</v>
      </c>
      <c r="B1433" s="66">
        <f t="shared" si="72"/>
        <v>43376</v>
      </c>
      <c r="C1433" s="67">
        <f>Y!AB1601</f>
        <v>77647.000000000218</v>
      </c>
      <c r="D1433" s="65">
        <f>Y!Y1601</f>
        <v>31458.051801973488</v>
      </c>
      <c r="E1433" s="65">
        <f>Y!Y1601+Y!Z1601</f>
        <v>33550.970890568307</v>
      </c>
      <c r="F1433" s="68">
        <f>Y!AA1601</f>
        <v>44096.029109431911</v>
      </c>
      <c r="G1433" s="133">
        <f>SUM($F1433:F$1497)</f>
        <v>1664497.9444215656</v>
      </c>
      <c r="H1433" s="133">
        <f>SUM($E$1318:E1433)</f>
        <v>2133466.9153123563</v>
      </c>
      <c r="I1433" s="133">
        <f>$F$9-SUM($E$1318:E1433)</f>
        <v>5104033.0846876437</v>
      </c>
      <c r="J1433" s="133">
        <f t="shared" si="73"/>
        <v>116</v>
      </c>
      <c r="K1433" s="65">
        <f>Y!AC1601</f>
        <v>5285012</v>
      </c>
      <c r="L1433" s="115">
        <v>180</v>
      </c>
      <c r="M1433" s="65"/>
      <c r="N1433" s="48">
        <f>Y!Z1601</f>
        <v>2092.9190885948192</v>
      </c>
    </row>
    <row r="1434" spans="1:14" x14ac:dyDescent="0.2">
      <c r="A1434" s="69">
        <f t="shared" si="71"/>
        <v>117</v>
      </c>
      <c r="B1434" s="66">
        <f t="shared" si="72"/>
        <v>43407</v>
      </c>
      <c r="C1434" s="67">
        <f>Y!AB1602</f>
        <v>77646.999999999913</v>
      </c>
      <c r="D1434" s="65">
        <f>Y!Y1602</f>
        <v>31877.358517208137</v>
      </c>
      <c r="E1434" s="65">
        <f>Y!Y1602+Y!Z1602</f>
        <v>33998.341969014306</v>
      </c>
      <c r="F1434" s="68">
        <f>Y!AA1602</f>
        <v>43648.658030985614</v>
      </c>
      <c r="G1434" s="133">
        <f>SUM($F1434:F$1497)</f>
        <v>1620401.9153121337</v>
      </c>
      <c r="H1434" s="133">
        <f>SUM($E$1318:E1434)</f>
        <v>2167465.2572813705</v>
      </c>
      <c r="I1434" s="133">
        <f>$F$9-SUM($E$1318:E1434)</f>
        <v>5070034.7427186295</v>
      </c>
      <c r="J1434" s="133">
        <f t="shared" si="73"/>
        <v>117</v>
      </c>
      <c r="K1434" s="65">
        <f>Y!AC1602</f>
        <v>5249171</v>
      </c>
      <c r="L1434" s="115">
        <v>180</v>
      </c>
      <c r="M1434" s="65"/>
      <c r="N1434" s="48">
        <f>Y!Z1602</f>
        <v>2120.9834518061689</v>
      </c>
    </row>
    <row r="1435" spans="1:14" x14ac:dyDescent="0.2">
      <c r="A1435" s="69">
        <f t="shared" si="71"/>
        <v>118</v>
      </c>
      <c r="B1435" s="66">
        <f t="shared" si="72"/>
        <v>43437</v>
      </c>
      <c r="C1435" s="67">
        <f>Y!AB1603</f>
        <v>77647.000000000189</v>
      </c>
      <c r="D1435" s="65">
        <f>Y!Y1603</f>
        <v>32302.254202877637</v>
      </c>
      <c r="E1435" s="65">
        <f>Y!Y1603+Y!Z1603</f>
        <v>34451.678338454672</v>
      </c>
      <c r="F1435" s="68">
        <f>Y!AA1603</f>
        <v>43195.321661545517</v>
      </c>
      <c r="G1435" s="133">
        <f>SUM($F1435:F$1497)</f>
        <v>1576753.2572811479</v>
      </c>
      <c r="H1435" s="133">
        <f>SUM($E$1318:E1435)</f>
        <v>2201916.935619825</v>
      </c>
      <c r="I1435" s="133">
        <f>$F$9-SUM($E$1318:E1435)</f>
        <v>5035583.0643801745</v>
      </c>
      <c r="J1435" s="133">
        <f t="shared" si="73"/>
        <v>118</v>
      </c>
      <c r="K1435" s="65">
        <f>Y!AC1603</f>
        <v>5212991</v>
      </c>
      <c r="L1435" s="115">
        <v>180</v>
      </c>
      <c r="M1435" s="65"/>
      <c r="N1435" s="48">
        <f>Y!Z1603</f>
        <v>2149.4241355770355</v>
      </c>
    </row>
    <row r="1436" spans="1:14" x14ac:dyDescent="0.2">
      <c r="A1436" s="69">
        <f t="shared" si="71"/>
        <v>119</v>
      </c>
      <c r="B1436" s="66">
        <f t="shared" si="72"/>
        <v>43468</v>
      </c>
      <c r="C1436" s="67">
        <f>Y!AB1604</f>
        <v>77647.000000000058</v>
      </c>
      <c r="D1436" s="65">
        <f>Y!Y1604</f>
        <v>32732.813354784157</v>
      </c>
      <c r="E1436" s="65">
        <f>Y!Y1604+Y!Z1604</f>
        <v>34911.059540847898</v>
      </c>
      <c r="F1436" s="68">
        <f>Y!AA1604</f>
        <v>42735.940459152167</v>
      </c>
      <c r="G1436" s="133">
        <f>SUM($F1436:F$1497)</f>
        <v>1533557.9356196024</v>
      </c>
      <c r="H1436" s="133">
        <f>SUM($E$1318:E1436)</f>
        <v>2236827.9951606728</v>
      </c>
      <c r="I1436" s="133">
        <f>$F$9-SUM($E$1318:E1436)</f>
        <v>5000672.0048393272</v>
      </c>
      <c r="J1436" s="133">
        <f t="shared" si="73"/>
        <v>119</v>
      </c>
      <c r="K1436" s="65">
        <f>Y!AC1604</f>
        <v>5176470</v>
      </c>
      <c r="L1436" s="115">
        <v>180</v>
      </c>
      <c r="M1436" s="65"/>
      <c r="N1436" s="48">
        <f>Y!Z1604</f>
        <v>2178.2461860637413</v>
      </c>
    </row>
    <row r="1437" spans="1:14" x14ac:dyDescent="0.2">
      <c r="A1437" s="69">
        <f t="shared" si="71"/>
        <v>120</v>
      </c>
      <c r="B1437" s="66">
        <f t="shared" si="72"/>
        <v>43499</v>
      </c>
      <c r="C1437" s="67">
        <f>Y!AB1605</f>
        <v>77647.000000000146</v>
      </c>
      <c r="D1437" s="65">
        <f>Y!Y1605</f>
        <v>33169.111461691558</v>
      </c>
      <c r="E1437" s="65">
        <f>Y!Y1605+Y!Z1605</f>
        <v>35376.566178779045</v>
      </c>
      <c r="F1437" s="68">
        <f>Y!AA1605</f>
        <v>42270.433821221093</v>
      </c>
      <c r="G1437" s="133">
        <f>SUM($F1437:F$1497)</f>
        <v>1490821.9951604502</v>
      </c>
      <c r="H1437" s="133">
        <f>SUM($E$1318:E1437)</f>
        <v>2272204.5613394519</v>
      </c>
      <c r="I1437" s="133">
        <f>$F$9-SUM($E$1318:E1437)</f>
        <v>4965295.4386605481</v>
      </c>
      <c r="J1437" s="133">
        <f t="shared" si="73"/>
        <v>120</v>
      </c>
      <c r="K1437" s="65">
        <f>Y!AC1605</f>
        <v>5157874</v>
      </c>
      <c r="L1437" s="115">
        <v>180</v>
      </c>
      <c r="M1437" s="65"/>
      <c r="N1437" s="48">
        <f>Y!Z1605</f>
        <v>2207.4547170874866</v>
      </c>
    </row>
    <row r="1438" spans="1:14" x14ac:dyDescent="0.2">
      <c r="A1438" s="69">
        <f t="shared" si="71"/>
        <v>121</v>
      </c>
      <c r="B1438" s="66">
        <f t="shared" si="72"/>
        <v>43527</v>
      </c>
      <c r="C1438" s="67">
        <f>Y!AB1606</f>
        <v>77647.000000000087</v>
      </c>
      <c r="D1438" s="65">
        <f>Y!Y1606</f>
        <v>33611.225018558092</v>
      </c>
      <c r="E1438" s="65">
        <f>Y!Y1606+Y!Z1606</f>
        <v>35603.293910472101</v>
      </c>
      <c r="F1438" s="68">
        <f>Y!AA1606</f>
        <v>42043.706089527986</v>
      </c>
      <c r="G1438" s="133">
        <f>SUM($F1438:F$1497)</f>
        <v>1448551.5613392293</v>
      </c>
      <c r="H1438" s="133">
        <f>SUM($E$1318:E1438)</f>
        <v>2307807.8552499241</v>
      </c>
      <c r="I1438" s="133">
        <f>$F$9-SUM($E$1318:E1438)</f>
        <v>4929692.1447500754</v>
      </c>
      <c r="J1438" s="133">
        <f t="shared" si="73"/>
        <v>121</v>
      </c>
      <c r="K1438" s="65">
        <f>Y!AC1606</f>
        <v>5120904</v>
      </c>
      <c r="L1438" s="115">
        <v>180</v>
      </c>
      <c r="M1438" s="65"/>
      <c r="N1438" s="48">
        <f>Y!Z1606</f>
        <v>1992.0688919140084</v>
      </c>
    </row>
    <row r="1439" spans="1:14" x14ac:dyDescent="0.2">
      <c r="A1439" s="69">
        <f t="shared" si="71"/>
        <v>122</v>
      </c>
      <c r="B1439" s="66">
        <f t="shared" si="72"/>
        <v>43558</v>
      </c>
      <c r="C1439" s="67">
        <f>Y!AB1607</f>
        <v>77646.99999999984</v>
      </c>
      <c r="D1439" s="65">
        <f>Y!Y1607</f>
        <v>34059.231539949309</v>
      </c>
      <c r="E1439" s="65">
        <f>Y!Y1607+Y!Z1607</f>
        <v>36078.012474975418</v>
      </c>
      <c r="F1439" s="68">
        <f>Y!AA1607</f>
        <v>41568.987525024422</v>
      </c>
      <c r="G1439" s="133">
        <f>SUM($F1439:F$1497)</f>
        <v>1406507.8552497015</v>
      </c>
      <c r="H1439" s="133">
        <f>SUM($E$1318:E1439)</f>
        <v>2343885.8677248997</v>
      </c>
      <c r="I1439" s="133">
        <f>$F$9-SUM($E$1318:E1439)</f>
        <v>4893614.1322751008</v>
      </c>
      <c r="J1439" s="133">
        <f t="shared" si="73"/>
        <v>122</v>
      </c>
      <c r="K1439" s="65">
        <f>Y!AC1607</f>
        <v>5083586</v>
      </c>
      <c r="L1439" s="115">
        <v>180</v>
      </c>
      <c r="M1439" s="65"/>
      <c r="N1439" s="48">
        <f>Y!Z1607</f>
        <v>2018.7809350261086</v>
      </c>
    </row>
    <row r="1440" spans="1:14" x14ac:dyDescent="0.2">
      <c r="A1440" s="69">
        <f t="shared" si="71"/>
        <v>123</v>
      </c>
      <c r="B1440" s="66">
        <f t="shared" si="72"/>
        <v>43588</v>
      </c>
      <c r="C1440" s="67">
        <f>Y!AB1608</f>
        <v>77647.000000000029</v>
      </c>
      <c r="D1440" s="65">
        <f>Y!Y1608</f>
        <v>34513.209573628847</v>
      </c>
      <c r="E1440" s="65">
        <f>Y!Y1608+Y!Z1608</f>
        <v>36559.060738800719</v>
      </c>
      <c r="F1440" s="68">
        <f>Y!AA1608</f>
        <v>41087.939261199317</v>
      </c>
      <c r="G1440" s="133">
        <f>SUM($F1440:F$1497)</f>
        <v>1364938.8677246766</v>
      </c>
      <c r="H1440" s="133">
        <f>SUM($E$1318:E1440)</f>
        <v>2380444.9284637002</v>
      </c>
      <c r="I1440" s="133">
        <f>$F$9-SUM($E$1318:E1440)</f>
        <v>4857055.0715362998</v>
      </c>
      <c r="J1440" s="133">
        <f t="shared" si="73"/>
        <v>123</v>
      </c>
      <c r="K1440" s="65">
        <f>Y!AC1608</f>
        <v>5045917</v>
      </c>
      <c r="L1440" s="115">
        <v>180</v>
      </c>
      <c r="M1440" s="65"/>
      <c r="N1440" s="48">
        <f>Y!Z1608</f>
        <v>2045.8511651718727</v>
      </c>
    </row>
    <row r="1441" spans="1:14" x14ac:dyDescent="0.2">
      <c r="A1441" s="69">
        <f t="shared" si="71"/>
        <v>124</v>
      </c>
      <c r="B1441" s="66">
        <f t="shared" si="72"/>
        <v>43619</v>
      </c>
      <c r="C1441" s="67">
        <f>Y!AB1609</f>
        <v>77646.999999999985</v>
      </c>
      <c r="D1441" s="65">
        <f>Y!Y1609</f>
        <v>34973.238714328036</v>
      </c>
      <c r="E1441" s="65">
        <f>Y!Y1609+Y!Z1609</f>
        <v>37046.523099679616</v>
      </c>
      <c r="F1441" s="68">
        <f>Y!AA1609</f>
        <v>40600.476900320369</v>
      </c>
      <c r="G1441" s="133">
        <f>SUM($F1441:F$1497)</f>
        <v>1323850.9284634772</v>
      </c>
      <c r="H1441" s="133">
        <f>SUM($E$1318:E1441)</f>
        <v>2417491.4515633797</v>
      </c>
      <c r="I1441" s="133">
        <f>$F$9-SUM($E$1318:E1441)</f>
        <v>4820008.5484366203</v>
      </c>
      <c r="J1441" s="133">
        <f t="shared" si="73"/>
        <v>124</v>
      </c>
      <c r="K1441" s="65">
        <f>Y!AC1609</f>
        <v>5007892</v>
      </c>
      <c r="L1441" s="115">
        <v>180</v>
      </c>
      <c r="M1441" s="65"/>
      <c r="N1441" s="48">
        <f>Y!Z1609</f>
        <v>2073.2843853515806</v>
      </c>
    </row>
    <row r="1442" spans="1:14" x14ac:dyDescent="0.2">
      <c r="A1442" s="69">
        <f t="shared" si="71"/>
        <v>125</v>
      </c>
      <c r="B1442" s="66">
        <f t="shared" si="72"/>
        <v>43649</v>
      </c>
      <c r="C1442" s="67">
        <f>Y!AB1610</f>
        <v>77646.999999999869</v>
      </c>
      <c r="D1442" s="65">
        <f>Y!Y1610</f>
        <v>35439.399617703166</v>
      </c>
      <c r="E1442" s="65">
        <f>Y!Y1610+Y!Z1610</f>
        <v>37540.485080673068</v>
      </c>
      <c r="F1442" s="68">
        <f>Y!AA1610</f>
        <v>40106.514919326801</v>
      </c>
      <c r="G1442" s="133">
        <f>SUM($F1442:F$1497)</f>
        <v>1283250.4515631571</v>
      </c>
      <c r="H1442" s="133">
        <f>SUM($E$1318:E1442)</f>
        <v>2455031.9366440526</v>
      </c>
      <c r="I1442" s="133">
        <f>$F$9-SUM($E$1318:E1442)</f>
        <v>4782468.0633559469</v>
      </c>
      <c r="J1442" s="133">
        <f t="shared" si="73"/>
        <v>125</v>
      </c>
      <c r="K1442" s="65">
        <f>Y!AC1610</f>
        <v>4969510</v>
      </c>
      <c r="L1442" s="115">
        <v>180</v>
      </c>
      <c r="M1442" s="65"/>
      <c r="N1442" s="48">
        <f>Y!Z1610</f>
        <v>2101.0854629699024</v>
      </c>
    </row>
    <row r="1443" spans="1:14" x14ac:dyDescent="0.2">
      <c r="A1443" s="69">
        <f t="shared" si="71"/>
        <v>126</v>
      </c>
      <c r="B1443" s="66">
        <f t="shared" si="72"/>
        <v>43680</v>
      </c>
      <c r="C1443" s="67">
        <f>Y!AB1611</f>
        <v>77646.999999999884</v>
      </c>
      <c r="D1443" s="65">
        <f>Y!Y1611</f>
        <v>35911.774014475755</v>
      </c>
      <c r="E1443" s="65">
        <f>Y!Y1611+Y!Z1611</f>
        <v>38041.033345175281</v>
      </c>
      <c r="F1443" s="68">
        <f>Y!AA1611</f>
        <v>39605.966654824602</v>
      </c>
      <c r="G1443" s="133">
        <f>SUM($F1443:F$1497)</f>
        <v>1243143.9366438303</v>
      </c>
      <c r="H1443" s="133">
        <f>SUM($E$1318:E1443)</f>
        <v>2493072.9699892281</v>
      </c>
      <c r="I1443" s="133">
        <f>$F$9-SUM($E$1318:E1443)</f>
        <v>4744427.0300107719</v>
      </c>
      <c r="J1443" s="133">
        <f t="shared" si="73"/>
        <v>126</v>
      </c>
      <c r="K1443" s="65">
        <f>Y!AC1611</f>
        <v>4930765</v>
      </c>
      <c r="L1443" s="115">
        <v>180</v>
      </c>
      <c r="M1443" s="65"/>
      <c r="N1443" s="48">
        <f>Y!Z1611</f>
        <v>2129.2593306995259</v>
      </c>
    </row>
    <row r="1444" spans="1:14" x14ac:dyDescent="0.2">
      <c r="A1444" s="69">
        <f t="shared" si="71"/>
        <v>127</v>
      </c>
      <c r="B1444" s="66">
        <f t="shared" si="72"/>
        <v>43711</v>
      </c>
      <c r="C1444" s="67">
        <f>Y!AB1612</f>
        <v>77646.999999999825</v>
      </c>
      <c r="D1444" s="65">
        <f>Y!Y1612</f>
        <v>36390.444724761881</v>
      </c>
      <c r="E1444" s="65">
        <f>Y!Y1612+Y!Z1612</f>
        <v>38548.255712118145</v>
      </c>
      <c r="F1444" s="68">
        <f>Y!AA1612</f>
        <v>39098.744287881687</v>
      </c>
      <c r="G1444" s="133">
        <f>SUM($F1444:F$1497)</f>
        <v>1203537.9699890057</v>
      </c>
      <c r="H1444" s="133">
        <f>SUM($E$1318:E1444)</f>
        <v>2531621.2257013461</v>
      </c>
      <c r="I1444" s="133">
        <f>$F$9-SUM($E$1318:E1444)</f>
        <v>4705878.7742986539</v>
      </c>
      <c r="J1444" s="133">
        <f t="shared" si="73"/>
        <v>127</v>
      </c>
      <c r="K1444" s="65">
        <f>Y!AC1612</f>
        <v>4891656</v>
      </c>
      <c r="L1444" s="115">
        <v>180</v>
      </c>
      <c r="M1444" s="65"/>
      <c r="N1444" s="48">
        <f>Y!Z1612</f>
        <v>2157.8109873562644</v>
      </c>
    </row>
    <row r="1445" spans="1:14" x14ac:dyDescent="0.2">
      <c r="A1445" s="69">
        <f t="shared" si="71"/>
        <v>128</v>
      </c>
      <c r="B1445" s="66">
        <f t="shared" si="72"/>
        <v>43741</v>
      </c>
      <c r="C1445" s="67">
        <f>Y!AB1613</f>
        <v>77646.999999999825</v>
      </c>
      <c r="D1445" s="65">
        <f>Y!Y1613</f>
        <v>36875.495672593359</v>
      </c>
      <c r="E1445" s="65">
        <f>Y!Y1613+Y!Z1613</f>
        <v>39062.241171379428</v>
      </c>
      <c r="F1445" s="68">
        <f>Y!AA1613</f>
        <v>38584.758828620405</v>
      </c>
      <c r="G1445" s="133">
        <f>SUM($F1445:F$1497)</f>
        <v>1164439.2257011237</v>
      </c>
      <c r="H1445" s="133">
        <f>SUM($E$1318:E1445)</f>
        <v>2570683.4668727256</v>
      </c>
      <c r="I1445" s="133">
        <f>$F$9-SUM($E$1318:E1445)</f>
        <v>4666816.5331272744</v>
      </c>
      <c r="J1445" s="133">
        <f t="shared" si="73"/>
        <v>128</v>
      </c>
      <c r="K1445" s="65">
        <f>Y!AC1613</f>
        <v>4852178</v>
      </c>
      <c r="L1445" s="115">
        <v>180</v>
      </c>
      <c r="M1445" s="65"/>
      <c r="N1445" s="48">
        <f>Y!Z1613</f>
        <v>2186.7454987860692</v>
      </c>
    </row>
    <row r="1446" spans="1:14" x14ac:dyDescent="0.2">
      <c r="A1446" s="69">
        <f t="shared" si="71"/>
        <v>129</v>
      </c>
      <c r="B1446" s="66">
        <f t="shared" si="72"/>
        <v>43772</v>
      </c>
      <c r="C1446" s="67">
        <f>Y!AB1614</f>
        <v>77647</v>
      </c>
      <c r="D1446" s="65">
        <f>Y!Y1614</f>
        <v>37367.011900631711</v>
      </c>
      <c r="E1446" s="65">
        <f>Y!Y1614+Y!Z1614</f>
        <v>39583.07989939551</v>
      </c>
      <c r="F1446" s="68">
        <f>Y!AA1614</f>
        <v>38063.92010060449</v>
      </c>
      <c r="G1446" s="133">
        <f>SUM($F1446:F$1497)</f>
        <v>1125854.466872503</v>
      </c>
      <c r="H1446" s="133">
        <f>SUM($E$1318:E1446)</f>
        <v>2610266.546772121</v>
      </c>
      <c r="I1446" s="133">
        <f>$F$9-SUM($E$1318:E1446)</f>
        <v>4627233.4532278795</v>
      </c>
      <c r="J1446" s="133">
        <f t="shared" si="73"/>
        <v>129</v>
      </c>
      <c r="K1446" s="65">
        <f>Y!AC1614</f>
        <v>4812327</v>
      </c>
      <c r="L1446" s="115">
        <v>180</v>
      </c>
      <c r="M1446" s="65"/>
      <c r="N1446" s="48">
        <f>Y!Z1614</f>
        <v>2216.0679987637996</v>
      </c>
    </row>
    <row r="1447" spans="1:14" x14ac:dyDescent="0.2">
      <c r="A1447" s="69">
        <f t="shared" si="71"/>
        <v>130</v>
      </c>
      <c r="B1447" s="66">
        <f t="shared" si="72"/>
        <v>43802</v>
      </c>
      <c r="C1447" s="67">
        <f>Y!AB1615</f>
        <v>77647.000000000189</v>
      </c>
      <c r="D1447" s="65">
        <f>Y!Y1615</f>
        <v>37865.079585078172</v>
      </c>
      <c r="E1447" s="65">
        <f>Y!Y1615+Y!Z1615</f>
        <v>40110.863274982272</v>
      </c>
      <c r="F1447" s="68">
        <f>Y!AA1615</f>
        <v>37536.136725017917</v>
      </c>
      <c r="G1447" s="133">
        <f>SUM($F1447:F$1497)</f>
        <v>1087790.5467718986</v>
      </c>
      <c r="H1447" s="133">
        <f>SUM($E$1318:E1447)</f>
        <v>2650377.4100471032</v>
      </c>
      <c r="I1447" s="133">
        <f>$F$9-SUM($E$1318:E1447)</f>
        <v>4587122.5899528973</v>
      </c>
      <c r="J1447" s="133">
        <f t="shared" si="73"/>
        <v>130</v>
      </c>
      <c r="K1447" s="65">
        <f>Y!AC1615</f>
        <v>4772101</v>
      </c>
      <c r="L1447" s="115">
        <v>180</v>
      </c>
      <c r="M1447" s="65"/>
      <c r="N1447" s="48">
        <f>Y!Z1615</f>
        <v>2245.7836899040994</v>
      </c>
    </row>
    <row r="1448" spans="1:14" x14ac:dyDescent="0.2">
      <c r="A1448" s="69">
        <f t="shared" si="71"/>
        <v>131</v>
      </c>
      <c r="B1448" s="66">
        <f t="shared" si="72"/>
        <v>43833</v>
      </c>
      <c r="C1448" s="67">
        <f>Y!AB1616</f>
        <v>77646.999999999869</v>
      </c>
      <c r="D1448" s="65">
        <f>Y!Y1616</f>
        <v>38369.786050782539</v>
      </c>
      <c r="E1448" s="65">
        <f>Y!Y1616+Y!Z1616</f>
        <v>40645.683895367081</v>
      </c>
      <c r="F1448" s="68">
        <f>Y!AA1616</f>
        <v>37001.316104632788</v>
      </c>
      <c r="G1448" s="133">
        <f>SUM($F1448:F$1497)</f>
        <v>1050254.4100468811</v>
      </c>
      <c r="H1448" s="133">
        <f>SUM($E$1318:E1448)</f>
        <v>2691023.0939424704</v>
      </c>
      <c r="I1448" s="133">
        <f>$F$9-SUM($E$1318:E1448)</f>
        <v>4546476.9060575292</v>
      </c>
      <c r="J1448" s="133">
        <f t="shared" si="73"/>
        <v>131</v>
      </c>
      <c r="K1448" s="65">
        <f>Y!AC1616</f>
        <v>4731496</v>
      </c>
      <c r="L1448" s="115">
        <v>180</v>
      </c>
      <c r="M1448" s="65"/>
      <c r="N1448" s="48">
        <f>Y!Z1616</f>
        <v>2275.8978445845423</v>
      </c>
    </row>
    <row r="1449" spans="1:14" x14ac:dyDescent="0.2">
      <c r="A1449" s="69">
        <f t="shared" si="71"/>
        <v>132</v>
      </c>
      <c r="B1449" s="66">
        <f t="shared" si="72"/>
        <v>43864</v>
      </c>
      <c r="C1449" s="67">
        <f>Y!AB1617</f>
        <v>77646.999999999913</v>
      </c>
      <c r="D1449" s="65">
        <f>Y!Y1617</f>
        <v>38881.219786555506</v>
      </c>
      <c r="E1449" s="65">
        <f>Y!Y1617+Y!Z1617</f>
        <v>41187.635592436505</v>
      </c>
      <c r="F1449" s="68">
        <f>Y!AA1617</f>
        <v>36459.364407563407</v>
      </c>
      <c r="G1449" s="133">
        <f>SUM($F1449:F$1497)</f>
        <v>1013253.0939422483</v>
      </c>
      <c r="H1449" s="133">
        <f>SUM($E$1318:E1449)</f>
        <v>2732210.7295349068</v>
      </c>
      <c r="I1449" s="133">
        <f>$F$9-SUM($E$1318:E1449)</f>
        <v>4505289.2704650927</v>
      </c>
      <c r="J1449" s="133">
        <f t="shared" si="73"/>
        <v>132</v>
      </c>
      <c r="K1449" s="65">
        <f>Y!AC1617</f>
        <v>4706948</v>
      </c>
      <c r="L1449" s="115">
        <v>180</v>
      </c>
      <c r="M1449" s="65"/>
      <c r="N1449" s="48">
        <f>Y!Z1617</f>
        <v>2306.415805880999</v>
      </c>
    </row>
    <row r="1450" spans="1:14" x14ac:dyDescent="0.2">
      <c r="A1450" s="69">
        <f t="shared" si="71"/>
        <v>133</v>
      </c>
      <c r="B1450" s="66">
        <f t="shared" si="72"/>
        <v>43893</v>
      </c>
      <c r="C1450" s="67">
        <f>Y!AB1618</f>
        <v>77646.999999999811</v>
      </c>
      <c r="D1450" s="65">
        <f>Y!Y1618</f>
        <v>39399.470460680313</v>
      </c>
      <c r="E1450" s="65">
        <f>Y!Y1618+Y!Z1618</f>
        <v>41516.366259570408</v>
      </c>
      <c r="F1450" s="68">
        <f>Y!AA1618</f>
        <v>36130.633740429403</v>
      </c>
      <c r="G1450" s="133">
        <f>SUM($F1450:F$1497)</f>
        <v>976793.72953468491</v>
      </c>
      <c r="H1450" s="133">
        <f>SUM($E$1318:E1450)</f>
        <v>2773727.095794477</v>
      </c>
      <c r="I1450" s="133">
        <f>$F$9-SUM($E$1318:E1450)</f>
        <v>4463772.9042055234</v>
      </c>
      <c r="J1450" s="133">
        <f t="shared" si="73"/>
        <v>133</v>
      </c>
      <c r="K1450" s="65">
        <f>Y!AC1618</f>
        <v>4665793</v>
      </c>
      <c r="L1450" s="115">
        <v>180</v>
      </c>
      <c r="M1450" s="65"/>
      <c r="N1450" s="48">
        <f>Y!Z1618</f>
        <v>2116.8957988900947</v>
      </c>
    </row>
    <row r="1451" spans="1:14" x14ac:dyDescent="0.2">
      <c r="A1451" s="69">
        <f t="shared" si="71"/>
        <v>134</v>
      </c>
      <c r="B1451" s="66">
        <f t="shared" si="72"/>
        <v>43924</v>
      </c>
      <c r="C1451" s="67">
        <f>Y!AB1619</f>
        <v>77646.999999999913</v>
      </c>
      <c r="D1451" s="65">
        <f>Y!Y1619</f>
        <v>39924.628936636262</v>
      </c>
      <c r="E1451" s="65">
        <f>Y!Y1619+Y!Z1619</f>
        <v>42069.910607156256</v>
      </c>
      <c r="F1451" s="68">
        <f>Y!AA1619</f>
        <v>35577.089392843656</v>
      </c>
      <c r="G1451" s="133">
        <f>SUM($F1451:F$1497)</f>
        <v>940663.09579425561</v>
      </c>
      <c r="H1451" s="133">
        <f>SUM($E$1318:E1451)</f>
        <v>2815797.0064016334</v>
      </c>
      <c r="I1451" s="133">
        <f>$F$9-SUM($E$1318:E1451)</f>
        <v>4421702.9935983662</v>
      </c>
      <c r="J1451" s="133">
        <f t="shared" si="73"/>
        <v>134</v>
      </c>
      <c r="K1451" s="65">
        <f>Y!AC1619</f>
        <v>4624252</v>
      </c>
      <c r="L1451" s="115">
        <v>180</v>
      </c>
      <c r="M1451" s="65"/>
      <c r="N1451" s="48">
        <f>Y!Z1619</f>
        <v>2145.2816705199948</v>
      </c>
    </row>
    <row r="1452" spans="1:14" x14ac:dyDescent="0.2">
      <c r="A1452" s="69">
        <f t="shared" si="71"/>
        <v>135</v>
      </c>
      <c r="B1452" s="66">
        <f t="shared" si="72"/>
        <v>43954</v>
      </c>
      <c r="C1452" s="67">
        <f>Y!AB1620</f>
        <v>77646.999999999869</v>
      </c>
      <c r="D1452" s="65">
        <f>Y!Y1620</f>
        <v>40456.787289028056</v>
      </c>
      <c r="E1452" s="65">
        <f>Y!Y1620+Y!Z1620</f>
        <v>42630.835462907024</v>
      </c>
      <c r="F1452" s="68">
        <f>Y!AA1620</f>
        <v>35016.164537092845</v>
      </c>
      <c r="G1452" s="133">
        <f>SUM($F1452:F$1497)</f>
        <v>905086.00640141172</v>
      </c>
      <c r="H1452" s="133">
        <f>SUM($E$1318:E1452)</f>
        <v>2858427.8418645402</v>
      </c>
      <c r="I1452" s="133">
        <f>$F$9-SUM($E$1318:E1452)</f>
        <v>4379072.1581354598</v>
      </c>
      <c r="J1452" s="133">
        <f t="shared" si="73"/>
        <v>135</v>
      </c>
      <c r="K1452" s="65">
        <f>Y!AC1620</f>
        <v>4582319</v>
      </c>
      <c r="L1452" s="115">
        <v>180</v>
      </c>
      <c r="M1452" s="65"/>
      <c r="N1452" s="48">
        <f>Y!Z1620</f>
        <v>2174.0481738789676</v>
      </c>
    </row>
    <row r="1453" spans="1:14" x14ac:dyDescent="0.2">
      <c r="A1453" s="69">
        <f t="shared" si="71"/>
        <v>136</v>
      </c>
      <c r="B1453" s="66">
        <f t="shared" si="72"/>
        <v>43985</v>
      </c>
      <c r="C1453" s="67">
        <f>Y!AB1621</f>
        <v>77646.999999999942</v>
      </c>
      <c r="D1453" s="65">
        <f>Y!Y1621</f>
        <v>40996.038819730282</v>
      </c>
      <c r="E1453" s="65">
        <f>Y!Y1621+Y!Z1621</f>
        <v>43199.239232662905</v>
      </c>
      <c r="F1453" s="68">
        <f>Y!AA1621</f>
        <v>34447.760767337029</v>
      </c>
      <c r="G1453" s="133">
        <f>SUM($F1453:F$1497)</f>
        <v>870069.84186431894</v>
      </c>
      <c r="H1453" s="133">
        <f>SUM($E$1318:E1453)</f>
        <v>2901627.0810972033</v>
      </c>
      <c r="I1453" s="133">
        <f>$F$9-SUM($E$1318:E1453)</f>
        <v>4335872.9189027967</v>
      </c>
      <c r="J1453" s="133">
        <f t="shared" si="73"/>
        <v>136</v>
      </c>
      <c r="K1453" s="65">
        <f>Y!AC1621</f>
        <v>4539992</v>
      </c>
      <c r="L1453" s="115">
        <v>180</v>
      </c>
      <c r="M1453" s="65"/>
      <c r="N1453" s="48">
        <f>Y!Z1621</f>
        <v>2203.2004129326233</v>
      </c>
    </row>
    <row r="1454" spans="1:14" x14ac:dyDescent="0.2">
      <c r="A1454" s="69">
        <f t="shared" si="71"/>
        <v>137</v>
      </c>
      <c r="B1454" s="66">
        <f t="shared" si="72"/>
        <v>44015</v>
      </c>
      <c r="C1454" s="67">
        <f>Y!AB1622</f>
        <v>77646.999999999942</v>
      </c>
      <c r="D1454" s="65">
        <f>Y!Y1622</f>
        <v>41542.478074244689</v>
      </c>
      <c r="E1454" s="65">
        <f>Y!Y1622+Y!Z1622</f>
        <v>43775.221634331392</v>
      </c>
      <c r="F1454" s="68">
        <f>Y!AA1622</f>
        <v>33871.778365668557</v>
      </c>
      <c r="G1454" s="133">
        <f>SUM($F1454:F$1497)</f>
        <v>835622.08109698188</v>
      </c>
      <c r="H1454" s="133">
        <f>SUM($E$1318:E1454)</f>
        <v>2945402.3027315345</v>
      </c>
      <c r="I1454" s="133">
        <f>$F$9-SUM($E$1318:E1454)</f>
        <v>4292097.6972684655</v>
      </c>
      <c r="J1454" s="133">
        <f t="shared" si="73"/>
        <v>137</v>
      </c>
      <c r="K1454" s="65">
        <f>Y!AC1622</f>
        <v>4497266</v>
      </c>
      <c r="L1454" s="115">
        <v>180</v>
      </c>
      <c r="M1454" s="65"/>
      <c r="N1454" s="48">
        <f>Y!Z1622</f>
        <v>2232.7435600867029</v>
      </c>
    </row>
    <row r="1455" spans="1:14" x14ac:dyDescent="0.2">
      <c r="A1455" s="69">
        <f t="shared" si="71"/>
        <v>138</v>
      </c>
      <c r="B1455" s="66">
        <f t="shared" si="72"/>
        <v>44046</v>
      </c>
      <c r="C1455" s="67">
        <f>Y!AB1623</f>
        <v>77646.999999999884</v>
      </c>
      <c r="D1455" s="65">
        <f>Y!Y1623</f>
        <v>42096.200858277269</v>
      </c>
      <c r="E1455" s="65">
        <f>Y!Y1623+Y!Z1623</f>
        <v>44358.883715381962</v>
      </c>
      <c r="F1455" s="68">
        <f>Y!AA1623</f>
        <v>33288.116284617929</v>
      </c>
      <c r="G1455" s="133">
        <f>SUM($F1455:F$1497)</f>
        <v>801750.30273131328</v>
      </c>
      <c r="H1455" s="133">
        <f>SUM($E$1318:E1455)</f>
        <v>2989761.1864469163</v>
      </c>
      <c r="I1455" s="133">
        <f>$F$9-SUM($E$1318:E1455)</f>
        <v>4247738.8135530837</v>
      </c>
      <c r="J1455" s="133">
        <f t="shared" si="73"/>
        <v>138</v>
      </c>
      <c r="K1455" s="65">
        <f>Y!AC1623</f>
        <v>4454138</v>
      </c>
      <c r="L1455" s="115">
        <v>180</v>
      </c>
      <c r="M1455" s="65"/>
      <c r="N1455" s="48">
        <f>Y!Z1623</f>
        <v>2262.6828571046935</v>
      </c>
    </row>
    <row r="1456" spans="1:14" x14ac:dyDescent="0.2">
      <c r="A1456" s="69">
        <f t="shared" si="71"/>
        <v>139</v>
      </c>
      <c r="B1456" s="66">
        <f t="shared" si="72"/>
        <v>44077</v>
      </c>
      <c r="C1456" s="67">
        <f>Y!AB1624</f>
        <v>77646.999999999971</v>
      </c>
      <c r="D1456" s="65">
        <f>Y!Y1624</f>
        <v>42657.304254535586</v>
      </c>
      <c r="E1456" s="65">
        <f>Y!Y1624+Y!Z1624</f>
        <v>44950.327870573543</v>
      </c>
      <c r="F1456" s="68">
        <f>Y!AA1624</f>
        <v>32696.672129426428</v>
      </c>
      <c r="G1456" s="133">
        <f>SUM($F1456:F$1497)</f>
        <v>768462.18644669536</v>
      </c>
      <c r="H1456" s="133">
        <f>SUM($E$1318:E1456)</f>
        <v>3034711.5143174897</v>
      </c>
      <c r="I1456" s="133">
        <f>$F$9-SUM($E$1318:E1456)</f>
        <v>4202788.4856825098</v>
      </c>
      <c r="J1456" s="133">
        <f t="shared" si="73"/>
        <v>139</v>
      </c>
      <c r="K1456" s="65">
        <f>Y!AC1624</f>
        <v>4410604</v>
      </c>
      <c r="L1456" s="115">
        <v>180</v>
      </c>
      <c r="M1456" s="65"/>
      <c r="N1456" s="48">
        <f>Y!Z1624</f>
        <v>2293.0236160379573</v>
      </c>
    </row>
    <row r="1457" spans="1:14" x14ac:dyDescent="0.2">
      <c r="A1457" s="69">
        <f t="shared" si="71"/>
        <v>140</v>
      </c>
      <c r="B1457" s="66">
        <f t="shared" si="72"/>
        <v>44107</v>
      </c>
      <c r="C1457" s="67">
        <f>Y!AB1625</f>
        <v>77647.000000000146</v>
      </c>
      <c r="D1457" s="65">
        <f>Y!Y1625</f>
        <v>43225.886639749631</v>
      </c>
      <c r="E1457" s="65">
        <f>Y!Y1625+Y!Z1625</f>
        <v>45549.657859917803</v>
      </c>
      <c r="F1457" s="68">
        <f>Y!AA1625</f>
        <v>32097.342140082346</v>
      </c>
      <c r="G1457" s="133">
        <f>SUM($F1457:F$1497)</f>
        <v>735765.51431726897</v>
      </c>
      <c r="H1457" s="133">
        <f>SUM($E$1318:E1457)</f>
        <v>3080261.1721774074</v>
      </c>
      <c r="I1457" s="133">
        <f>$F$9-SUM($E$1318:E1457)</f>
        <v>4157238.8278225926</v>
      </c>
      <c r="J1457" s="133">
        <f t="shared" si="73"/>
        <v>140</v>
      </c>
      <c r="K1457" s="65">
        <f>Y!AC1625</f>
        <v>4366660</v>
      </c>
      <c r="L1457" s="115">
        <v>180</v>
      </c>
      <c r="M1457" s="65"/>
      <c r="N1457" s="48">
        <f>Y!Z1625</f>
        <v>2323.7712201681716</v>
      </c>
    </row>
    <row r="1458" spans="1:14" x14ac:dyDescent="0.2">
      <c r="A1458" s="69">
        <f t="shared" si="71"/>
        <v>141</v>
      </c>
      <c r="B1458" s="66">
        <f t="shared" si="72"/>
        <v>44138</v>
      </c>
      <c r="C1458" s="67">
        <f>Y!AB1626</f>
        <v>77647.000000000175</v>
      </c>
      <c r="D1458" s="65">
        <f>Y!Y1626</f>
        <v>43802.047701919917</v>
      </c>
      <c r="E1458" s="65">
        <f>Y!Y1626+Y!Z1626</f>
        <v>46156.97882688242</v>
      </c>
      <c r="F1458" s="68">
        <f>Y!AA1626</f>
        <v>31490.021173117751</v>
      </c>
      <c r="G1458" s="133">
        <f>SUM($F1458:F$1497)</f>
        <v>703668.1721771867</v>
      </c>
      <c r="H1458" s="133">
        <f>SUM($E$1318:E1458)</f>
        <v>3126418.1510042897</v>
      </c>
      <c r="I1458" s="133">
        <f>$F$9-SUM($E$1318:E1458)</f>
        <v>4111081.8489957103</v>
      </c>
      <c r="J1458" s="133">
        <f t="shared" si="73"/>
        <v>141</v>
      </c>
      <c r="K1458" s="65">
        <f>Y!AC1626</f>
        <v>4322303</v>
      </c>
      <c r="L1458" s="115">
        <v>180</v>
      </c>
      <c r="M1458" s="65"/>
      <c r="N1458" s="48">
        <f>Y!Z1626</f>
        <v>2354.9311249625025</v>
      </c>
    </row>
    <row r="1459" spans="1:14" x14ac:dyDescent="0.2">
      <c r="A1459" s="69">
        <f t="shared" si="71"/>
        <v>142</v>
      </c>
      <c r="B1459" s="66">
        <f t="shared" si="72"/>
        <v>44168</v>
      </c>
      <c r="C1459" s="67">
        <f>Y!AB1627</f>
        <v>77647.000000000131</v>
      </c>
      <c r="D1459" s="65">
        <f>Y!Y1627</f>
        <v>44385.888457796071</v>
      </c>
      <c r="E1459" s="65">
        <f>Y!Y1627+Y!Z1627</f>
        <v>46772.39731683764</v>
      </c>
      <c r="F1459" s="68">
        <f>Y!AA1627</f>
        <v>30874.602683162488</v>
      </c>
      <c r="G1459" s="133">
        <f>SUM($F1459:F$1497)</f>
        <v>672178.1510040689</v>
      </c>
      <c r="H1459" s="133">
        <f>SUM($E$1318:E1459)</f>
        <v>3173190.5483211274</v>
      </c>
      <c r="I1459" s="133">
        <f>$F$9-SUM($E$1318:E1459)</f>
        <v>4064309.4516788726</v>
      </c>
      <c r="J1459" s="133">
        <f t="shared" si="73"/>
        <v>142</v>
      </c>
      <c r="K1459" s="65">
        <f>Y!AC1627</f>
        <v>4277527</v>
      </c>
      <c r="L1459" s="115">
        <v>180</v>
      </c>
      <c r="M1459" s="65"/>
      <c r="N1459" s="48">
        <f>Y!Z1627</f>
        <v>2386.5088590415689</v>
      </c>
    </row>
    <row r="1460" spans="1:14" x14ac:dyDescent="0.2">
      <c r="A1460" s="69">
        <f t="shared" si="71"/>
        <v>143</v>
      </c>
      <c r="B1460" s="66">
        <f t="shared" si="72"/>
        <v>44199</v>
      </c>
      <c r="C1460" s="67">
        <f>Y!AB1628</f>
        <v>77646.999999999913</v>
      </c>
      <c r="D1460" s="65">
        <f>Y!Y1628</f>
        <v>44977.511270587333</v>
      </c>
      <c r="E1460" s="65">
        <f>Y!Y1628+Y!Z1628</f>
        <v>47396.021295747661</v>
      </c>
      <c r="F1460" s="68">
        <f>Y!AA1628</f>
        <v>30250.978704252255</v>
      </c>
      <c r="G1460" s="133">
        <f>SUM($F1460:F$1497)</f>
        <v>641303.54832090647</v>
      </c>
      <c r="H1460" s="133">
        <f>SUM($E$1318:E1460)</f>
        <v>3220586.5696168751</v>
      </c>
      <c r="I1460" s="133">
        <f>$F$9-SUM($E$1318:E1460)</f>
        <v>4016913.4303831249</v>
      </c>
      <c r="J1460" s="133">
        <f t="shared" si="73"/>
        <v>143</v>
      </c>
      <c r="K1460" s="65">
        <f>Y!AC1628</f>
        <v>4232330</v>
      </c>
      <c r="L1460" s="115">
        <v>180</v>
      </c>
      <c r="M1460" s="65"/>
      <c r="N1460" s="48">
        <f>Y!Z1628</f>
        <v>2418.510025160329</v>
      </c>
    </row>
    <row r="1461" spans="1:14" x14ac:dyDescent="0.2">
      <c r="A1461" s="69">
        <f t="shared" si="71"/>
        <v>144</v>
      </c>
      <c r="B1461" s="66">
        <f t="shared" si="72"/>
        <v>44230</v>
      </c>
      <c r="C1461" s="67">
        <f>Y!AB1629</f>
        <v>77647.000000000175</v>
      </c>
      <c r="D1461" s="65">
        <f>Y!Y1629</f>
        <v>45577.019867910538</v>
      </c>
      <c r="E1461" s="65">
        <f>Y!Y1629+Y!Z1629</f>
        <v>48027.960169112703</v>
      </c>
      <c r="F1461" s="68">
        <f>Y!AA1629</f>
        <v>29619.039830887479</v>
      </c>
      <c r="G1461" s="133">
        <f>SUM($F1461:F$1497)</f>
        <v>611052.56961665419</v>
      </c>
      <c r="H1461" s="133">
        <f>SUM($E$1318:E1461)</f>
        <v>3268614.5297859879</v>
      </c>
      <c r="I1461" s="133">
        <f>$F$9-SUM($E$1318:E1461)</f>
        <v>3968885.4702140121</v>
      </c>
      <c r="J1461" s="133">
        <f t="shared" si="73"/>
        <v>144</v>
      </c>
      <c r="K1461" s="65">
        <f>Y!AC1629</f>
        <v>4201507</v>
      </c>
      <c r="L1461" s="115">
        <v>180</v>
      </c>
      <c r="M1461" s="65"/>
      <c r="N1461" s="48">
        <f>Y!Z1629</f>
        <v>2450.9403012021648</v>
      </c>
    </row>
    <row r="1462" spans="1:14" x14ac:dyDescent="0.2">
      <c r="A1462" s="69">
        <f t="shared" si="71"/>
        <v>145</v>
      </c>
      <c r="B1462" s="66">
        <f t="shared" si="72"/>
        <v>44258</v>
      </c>
      <c r="C1462" s="67">
        <f>Y!AB1630</f>
        <v>77647.00000000016</v>
      </c>
      <c r="D1462" s="65">
        <f>Y!Y1630</f>
        <v>46184.519359974191</v>
      </c>
      <c r="E1462" s="65">
        <f>Y!Y1630+Y!Z1630</f>
        <v>48469.868693711716</v>
      </c>
      <c r="F1462" s="68">
        <f>Y!AA1630</f>
        <v>29177.131306288447</v>
      </c>
      <c r="G1462" s="133">
        <f>SUM($F1462:F$1497)</f>
        <v>581433.52978576685</v>
      </c>
      <c r="H1462" s="133">
        <f>SUM($E$1318:E1462)</f>
        <v>3317084.3984796996</v>
      </c>
      <c r="I1462" s="133">
        <f>$F$9-SUM($E$1318:E1462)</f>
        <v>3920415.6015203004</v>
      </c>
      <c r="J1462" s="133">
        <f t="shared" si="73"/>
        <v>145</v>
      </c>
      <c r="K1462" s="65">
        <f>Y!AC1630</f>
        <v>4155653</v>
      </c>
      <c r="L1462" s="115">
        <v>180</v>
      </c>
      <c r="M1462" s="65"/>
      <c r="N1462" s="48">
        <f>Y!Z1630</f>
        <v>2285.3493337375257</v>
      </c>
    </row>
    <row r="1463" spans="1:14" x14ac:dyDescent="0.2">
      <c r="A1463" s="69">
        <f t="shared" si="71"/>
        <v>146</v>
      </c>
      <c r="B1463" s="66">
        <f t="shared" si="72"/>
        <v>44289</v>
      </c>
      <c r="C1463" s="67">
        <f>Y!AB1631</f>
        <v>77646.999999999767</v>
      </c>
      <c r="D1463" s="65">
        <f>Y!Y1631</f>
        <v>46800.116258009337</v>
      </c>
      <c r="E1463" s="65">
        <f>Y!Y1631+Y!Z1631</f>
        <v>49116.110289918099</v>
      </c>
      <c r="F1463" s="68">
        <f>Y!AA1631</f>
        <v>28530.889710081676</v>
      </c>
      <c r="G1463" s="133">
        <f>SUM($F1463:F$1497)</f>
        <v>552256.39847947832</v>
      </c>
      <c r="H1463" s="133">
        <f>SUM($E$1318:E1463)</f>
        <v>3366200.5087696179</v>
      </c>
      <c r="I1463" s="133">
        <f>$F$9-SUM($E$1318:E1463)</f>
        <v>3871299.4912303821</v>
      </c>
      <c r="J1463" s="133">
        <f t="shared" si="73"/>
        <v>146</v>
      </c>
      <c r="K1463" s="65">
        <f>Y!AC1631</f>
        <v>4109368</v>
      </c>
      <c r="L1463" s="115">
        <v>180</v>
      </c>
      <c r="M1463" s="65"/>
      <c r="N1463" s="48">
        <f>Y!Z1631</f>
        <v>2315.9940319087618</v>
      </c>
    </row>
    <row r="1464" spans="1:14" x14ac:dyDescent="0.2">
      <c r="A1464" s="69">
        <f t="shared" si="71"/>
        <v>147</v>
      </c>
      <c r="B1464" s="66">
        <f t="shared" si="72"/>
        <v>44319</v>
      </c>
      <c r="C1464" s="67">
        <f>Y!AB1632</f>
        <v>77647.000000000044</v>
      </c>
      <c r="D1464" s="65">
        <f>Y!Y1632</f>
        <v>47423.918492944213</v>
      </c>
      <c r="E1464" s="65">
        <f>Y!Y1632+Y!Z1632</f>
        <v>49770.968143802122</v>
      </c>
      <c r="F1464" s="68">
        <f>Y!AA1632</f>
        <v>27876.031856197918</v>
      </c>
      <c r="G1464" s="133">
        <f>SUM($F1464:F$1497)</f>
        <v>523725.50876939646</v>
      </c>
      <c r="H1464" s="133">
        <f>SUM($E$1318:E1464)</f>
        <v>3415971.47691342</v>
      </c>
      <c r="I1464" s="133">
        <f>$F$9-SUM($E$1318:E1464)</f>
        <v>3821528.52308658</v>
      </c>
      <c r="J1464" s="133">
        <f t="shared" si="73"/>
        <v>147</v>
      </c>
      <c r="K1464" s="65">
        <f>Y!AC1632</f>
        <v>4062647</v>
      </c>
      <c r="L1464" s="115">
        <v>180</v>
      </c>
      <c r="M1464" s="65"/>
      <c r="N1464" s="48">
        <f>Y!Z1632</f>
        <v>2347.049650857909</v>
      </c>
    </row>
    <row r="1465" spans="1:14" x14ac:dyDescent="0.2">
      <c r="A1465" s="69">
        <f t="shared" si="71"/>
        <v>148</v>
      </c>
      <c r="B1465" s="66">
        <f t="shared" si="72"/>
        <v>44350</v>
      </c>
      <c r="C1465" s="67">
        <f>Y!AB1633</f>
        <v>77647.000000000044</v>
      </c>
      <c r="D1465" s="65">
        <f>Y!Y1633</f>
        <v>48056.035434324527</v>
      </c>
      <c r="E1465" s="65">
        <f>Y!Y1633+Y!Z1633</f>
        <v>50434.557135026924</v>
      </c>
      <c r="F1465" s="68">
        <f>Y!AA1633</f>
        <v>27212.442864973124</v>
      </c>
      <c r="G1465" s="133">
        <f>SUM($F1465:F$1497)</f>
        <v>495849.4769131986</v>
      </c>
      <c r="H1465" s="133">
        <f>SUM($E$1318:E1465)</f>
        <v>3466406.0340484469</v>
      </c>
      <c r="I1465" s="133">
        <f>$F$9-SUM($E$1318:E1465)</f>
        <v>3771093.9659515531</v>
      </c>
      <c r="J1465" s="133">
        <f t="shared" si="73"/>
        <v>148</v>
      </c>
      <c r="K1465" s="65">
        <f>Y!AC1633</f>
        <v>4015487</v>
      </c>
      <c r="L1465" s="115">
        <v>180</v>
      </c>
      <c r="M1465" s="65"/>
      <c r="N1465" s="48">
        <f>Y!Z1633</f>
        <v>2378.5217007023966</v>
      </c>
    </row>
    <row r="1466" spans="1:14" x14ac:dyDescent="0.2">
      <c r="A1466" s="69">
        <f t="shared" si="71"/>
        <v>149</v>
      </c>
      <c r="B1466" s="66">
        <f t="shared" si="72"/>
        <v>44380</v>
      </c>
      <c r="C1466" s="67">
        <f>Y!AB1634</f>
        <v>77647.000000000044</v>
      </c>
      <c r="D1466" s="65">
        <f>Y!Y1634</f>
        <v>48696.577909491956</v>
      </c>
      <c r="E1466" s="65">
        <f>Y!Y1634+Y!Z1634</f>
        <v>51106.993674937868</v>
      </c>
      <c r="F1466" s="68">
        <f>Y!AA1634</f>
        <v>26540.006325062179</v>
      </c>
      <c r="G1466" s="133">
        <f>SUM($F1466:F$1497)</f>
        <v>468637.03404822538</v>
      </c>
      <c r="H1466" s="133">
        <f>SUM($E$1318:E1466)</f>
        <v>3517513.027723385</v>
      </c>
      <c r="I1466" s="133">
        <f>$F$9-SUM($E$1318:E1466)</f>
        <v>3719986.972276615</v>
      </c>
      <c r="J1466" s="133">
        <f t="shared" ref="J1466:J1529" si="74">A1466</f>
        <v>149</v>
      </c>
      <c r="K1466" s="65">
        <f>Y!AC1634</f>
        <v>3967884</v>
      </c>
      <c r="L1466" s="115">
        <v>180</v>
      </c>
      <c r="M1466" s="65"/>
      <c r="N1466" s="48">
        <f>Y!Z1634</f>
        <v>2410.4157654459123</v>
      </c>
    </row>
    <row r="1467" spans="1:14" x14ac:dyDescent="0.2">
      <c r="A1467" s="69">
        <f t="shared" si="71"/>
        <v>150</v>
      </c>
      <c r="B1467" s="66">
        <f t="shared" si="72"/>
        <v>44411</v>
      </c>
      <c r="C1467" s="67">
        <f>Y!AB1635</f>
        <v>77647.000000000087</v>
      </c>
      <c r="D1467" s="65">
        <f>Y!Y1635</f>
        <v>49345.658223013859</v>
      </c>
      <c r="E1467" s="65">
        <f>Y!Y1635+Y!Z1635</f>
        <v>51788.395726982992</v>
      </c>
      <c r="F1467" s="68">
        <f>Y!AA1635</f>
        <v>25858.604273017088</v>
      </c>
      <c r="G1467" s="133">
        <f>SUM($F1467:F$1497)</f>
        <v>442097.02772316325</v>
      </c>
      <c r="H1467" s="133">
        <f>SUM($E$1318:E1467)</f>
        <v>3569301.423450368</v>
      </c>
      <c r="I1467" s="133">
        <f>$F$9-SUM($E$1318:E1467)</f>
        <v>3668198.576549632</v>
      </c>
      <c r="J1467" s="133">
        <f t="shared" si="74"/>
        <v>150</v>
      </c>
      <c r="K1467" s="65">
        <f>Y!AC1635</f>
        <v>3919832</v>
      </c>
      <c r="L1467" s="115">
        <v>180</v>
      </c>
      <c r="M1467" s="65"/>
      <c r="N1467" s="48">
        <f>Y!Z1635</f>
        <v>2442.7375039691324</v>
      </c>
    </row>
    <row r="1468" spans="1:14" x14ac:dyDescent="0.2">
      <c r="A1468" s="69">
        <f t="shared" si="71"/>
        <v>151</v>
      </c>
      <c r="B1468" s="66">
        <f t="shared" si="72"/>
        <v>44442</v>
      </c>
      <c r="C1468" s="67">
        <f>Y!AB1636</f>
        <v>77646.999999999956</v>
      </c>
      <c r="D1468" s="65">
        <f>Y!Y1636</f>
        <v>50003.390176373301</v>
      </c>
      <c r="E1468" s="65">
        <f>Y!Y1636+Y!Z1636</f>
        <v>52478.882827407098</v>
      </c>
      <c r="F1468" s="68">
        <f>Y!AA1636</f>
        <v>25168.117172592854</v>
      </c>
      <c r="G1468" s="133">
        <f>SUM($F1468:F$1497)</f>
        <v>416238.4234501461</v>
      </c>
      <c r="H1468" s="133">
        <f>SUM($E$1318:E1468)</f>
        <v>3621780.3062777752</v>
      </c>
      <c r="I1468" s="133">
        <f>$F$9-SUM($E$1318:E1468)</f>
        <v>3615719.6937222248</v>
      </c>
      <c r="J1468" s="133">
        <f t="shared" si="74"/>
        <v>151</v>
      </c>
      <c r="K1468" s="65">
        <f>Y!AC1636</f>
        <v>3871329</v>
      </c>
      <c r="L1468" s="115">
        <v>180</v>
      </c>
      <c r="M1468" s="65"/>
      <c r="N1468" s="48">
        <f>Y!Z1636</f>
        <v>2475.4926510337973</v>
      </c>
    </row>
    <row r="1469" spans="1:14" x14ac:dyDescent="0.2">
      <c r="A1469" s="69">
        <f t="shared" si="71"/>
        <v>152</v>
      </c>
      <c r="B1469" s="66">
        <f t="shared" si="72"/>
        <v>44472</v>
      </c>
      <c r="C1469" s="67">
        <f>Y!AB1637</f>
        <v>77647.000000000073</v>
      </c>
      <c r="D1469" s="65">
        <f>Y!Y1637</f>
        <v>50669.889087922405</v>
      </c>
      <c r="E1469" s="65">
        <f>Y!Y1637+Y!Z1637</f>
        <v>53178.576106222579</v>
      </c>
      <c r="F1469" s="68">
        <f>Y!AA1637</f>
        <v>24468.423893777494</v>
      </c>
      <c r="G1469" s="133">
        <f>SUM($F1469:F$1497)</f>
        <v>391070.30627755332</v>
      </c>
      <c r="H1469" s="133">
        <f>SUM($E$1318:E1469)</f>
        <v>3674958.8823839976</v>
      </c>
      <c r="I1469" s="133">
        <f>$F$9-SUM($E$1318:E1469)</f>
        <v>3562541.1176160024</v>
      </c>
      <c r="J1469" s="133">
        <f t="shared" si="74"/>
        <v>152</v>
      </c>
      <c r="K1469" s="65">
        <f>Y!AC1637</f>
        <v>3822369</v>
      </c>
      <c r="L1469" s="115">
        <v>180</v>
      </c>
      <c r="M1469" s="65"/>
      <c r="N1469" s="48">
        <f>Y!Z1637</f>
        <v>2508.6870183001738</v>
      </c>
    </row>
    <row r="1470" spans="1:14" x14ac:dyDescent="0.2">
      <c r="A1470" s="69">
        <f t="shared" si="71"/>
        <v>153</v>
      </c>
      <c r="B1470" s="66">
        <f t="shared" si="72"/>
        <v>44503</v>
      </c>
      <c r="C1470" s="67">
        <f>Y!AB1638</f>
        <v>77646.999999999942</v>
      </c>
      <c r="D1470" s="65">
        <f>Y!Y1638</f>
        <v>51345.271813099273</v>
      </c>
      <c r="E1470" s="65">
        <f>Y!Y1638+Y!Z1638</f>
        <v>53887.598308457505</v>
      </c>
      <c r="F1470" s="68">
        <f>Y!AA1638</f>
        <v>23759.401691542429</v>
      </c>
      <c r="G1470" s="133">
        <f>SUM($F1470:F$1497)</f>
        <v>366601.88238377578</v>
      </c>
      <c r="H1470" s="133">
        <f>SUM($E$1318:E1470)</f>
        <v>3728846.4806924551</v>
      </c>
      <c r="I1470" s="133">
        <f>$F$9-SUM($E$1318:E1470)</f>
        <v>3508653.5193075449</v>
      </c>
      <c r="J1470" s="133">
        <f t="shared" si="74"/>
        <v>153</v>
      </c>
      <c r="K1470" s="65">
        <f>Y!AC1638</f>
        <v>3772948</v>
      </c>
      <c r="L1470" s="115">
        <v>180</v>
      </c>
      <c r="M1470" s="65"/>
      <c r="N1470" s="48">
        <f>Y!Z1638</f>
        <v>2542.3264953582329</v>
      </c>
    </row>
    <row r="1471" spans="1:14" x14ac:dyDescent="0.2">
      <c r="A1471" s="69">
        <f t="shared" si="71"/>
        <v>154</v>
      </c>
      <c r="B1471" s="66">
        <f t="shared" si="72"/>
        <v>44533</v>
      </c>
      <c r="C1471" s="67">
        <f>Y!AB1639</f>
        <v>77646.999999999971</v>
      </c>
      <c r="D1471" s="65">
        <f>Y!Y1639</f>
        <v>52029.656764917774</v>
      </c>
      <c r="E1471" s="65">
        <f>Y!Y1639+Y!Z1639</f>
        <v>54606.07381569039</v>
      </c>
      <c r="F1471" s="68">
        <f>Y!AA1639</f>
        <v>23040.926184309577</v>
      </c>
      <c r="G1471" s="133">
        <f>SUM($F1471:F$1497)</f>
        <v>342842.48069223331</v>
      </c>
      <c r="H1471" s="133">
        <f>SUM($E$1318:E1471)</f>
        <v>3783452.5545081454</v>
      </c>
      <c r="I1471" s="133">
        <f>$F$9-SUM($E$1318:E1471)</f>
        <v>3454047.4454918546</v>
      </c>
      <c r="J1471" s="133">
        <f t="shared" si="74"/>
        <v>154</v>
      </c>
      <c r="K1471" s="65">
        <f>Y!AC1639</f>
        <v>3723063</v>
      </c>
      <c r="L1471" s="115">
        <v>180</v>
      </c>
      <c r="M1471" s="65"/>
      <c r="N1471" s="48">
        <f>Y!Z1639</f>
        <v>2576.4170507726158</v>
      </c>
    </row>
    <row r="1472" spans="1:14" x14ac:dyDescent="0.2">
      <c r="A1472" s="69">
        <f t="shared" si="71"/>
        <v>155</v>
      </c>
      <c r="B1472" s="66">
        <f t="shared" si="72"/>
        <v>44564</v>
      </c>
      <c r="C1472" s="67">
        <f>Y!AB1640</f>
        <v>77646.999999999898</v>
      </c>
      <c r="D1472" s="65">
        <f>Y!Y1640</f>
        <v>52723.163934726967</v>
      </c>
      <c r="E1472" s="65">
        <f>Y!Y1640+Y!Z1640</f>
        <v>55334.128667868579</v>
      </c>
      <c r="F1472" s="68">
        <f>Y!AA1640</f>
        <v>22312.871332131315</v>
      </c>
      <c r="G1472" s="133">
        <f>SUM($F1472:F$1497)</f>
        <v>319801.55450792372</v>
      </c>
      <c r="H1472" s="133">
        <f>SUM($E$1318:E1472)</f>
        <v>3838786.6831760141</v>
      </c>
      <c r="I1472" s="133">
        <f>$F$9-SUM($E$1318:E1472)</f>
        <v>3398713.3168239859</v>
      </c>
      <c r="J1472" s="133">
        <f t="shared" si="74"/>
        <v>155</v>
      </c>
      <c r="K1472" s="65">
        <f>Y!AC1640</f>
        <v>3672708</v>
      </c>
      <c r="L1472" s="115">
        <v>180</v>
      </c>
      <c r="M1472" s="65"/>
      <c r="N1472" s="48">
        <f>Y!Z1640</f>
        <v>2610.9647331416127</v>
      </c>
    </row>
    <row r="1473" spans="1:14" x14ac:dyDescent="0.2">
      <c r="A1473" s="69">
        <f t="shared" si="71"/>
        <v>156</v>
      </c>
      <c r="B1473" s="66">
        <f t="shared" si="72"/>
        <v>44595</v>
      </c>
      <c r="C1473" s="67">
        <f>Y!AB1641</f>
        <v>77647.000000000044</v>
      </c>
      <c r="D1473" s="65">
        <f>Y!Y1641</f>
        <v>53425.914913250133</v>
      </c>
      <c r="E1473" s="65">
        <f>Y!Y1641+Y!Z1641</f>
        <v>56071.890585420493</v>
      </c>
      <c r="F1473" s="68">
        <f>Y!AA1641</f>
        <v>21575.109414579554</v>
      </c>
      <c r="G1473" s="133">
        <f>SUM($F1473:F$1497)</f>
        <v>297488.68317579251</v>
      </c>
      <c r="H1473" s="133">
        <f>SUM($E$1318:E1473)</f>
        <v>3894858.5737614348</v>
      </c>
      <c r="I1473" s="133">
        <f>$F$9-SUM($E$1318:E1473)</f>
        <v>3342641.4262385652</v>
      </c>
      <c r="J1473" s="133">
        <f t="shared" si="74"/>
        <v>156</v>
      </c>
      <c r="K1473" s="65">
        <f>Y!AC1641</f>
        <v>3635199</v>
      </c>
      <c r="L1473" s="115">
        <v>180</v>
      </c>
      <c r="M1473" s="65"/>
      <c r="N1473" s="48">
        <f>Y!Z1641</f>
        <v>2645.9756721703598</v>
      </c>
    </row>
    <row r="1474" spans="1:14" x14ac:dyDescent="0.2">
      <c r="A1474" s="69">
        <f t="shared" si="71"/>
        <v>157</v>
      </c>
      <c r="B1474" s="66">
        <f t="shared" si="72"/>
        <v>44623</v>
      </c>
      <c r="C1474" s="67">
        <f>Y!AB1642</f>
        <v>77647</v>
      </c>
      <c r="D1474" s="65">
        <f>Y!Y1642</f>
        <v>54138.032911901595</v>
      </c>
      <c r="E1474" s="65">
        <f>Y!Y1642+Y!Z1642</f>
        <v>56640.878494956058</v>
      </c>
      <c r="F1474" s="68">
        <f>Y!AA1642</f>
        <v>21006.121505043935</v>
      </c>
      <c r="G1474" s="133">
        <f>SUM($F1474:F$1497)</f>
        <v>275913.57376121293</v>
      </c>
      <c r="H1474" s="133">
        <f>SUM($E$1318:E1474)</f>
        <v>3951499.4522563908</v>
      </c>
      <c r="I1474" s="133">
        <f>$F$9-SUM($E$1318:E1474)</f>
        <v>3286000.5477436092</v>
      </c>
      <c r="J1474" s="133">
        <f t="shared" si="74"/>
        <v>157</v>
      </c>
      <c r="K1474" s="65">
        <f>Y!AC1642</f>
        <v>3584070</v>
      </c>
      <c r="L1474" s="115">
        <v>180</v>
      </c>
      <c r="M1474" s="65"/>
      <c r="N1474" s="48">
        <f>Y!Z1642</f>
        <v>2502.8455830544626</v>
      </c>
    </row>
    <row r="1475" spans="1:14" x14ac:dyDescent="0.2">
      <c r="A1475" s="69">
        <f t="shared" si="71"/>
        <v>158</v>
      </c>
      <c r="B1475" s="66">
        <f t="shared" si="72"/>
        <v>44654</v>
      </c>
      <c r="C1475" s="67">
        <f>Y!AB1643</f>
        <v>77647.000000000102</v>
      </c>
      <c r="D1475" s="65">
        <f>Y!Y1643</f>
        <v>54859.642784390599</v>
      </c>
      <c r="E1475" s="65">
        <f>Y!Y1643+Y!Z1643</f>
        <v>57396.049515550367</v>
      </c>
      <c r="F1475" s="68">
        <f>Y!AA1643</f>
        <v>20250.950484449731</v>
      </c>
      <c r="G1475" s="133">
        <f>SUM($F1475:F$1497)</f>
        <v>254907.45225616908</v>
      </c>
      <c r="H1475" s="133">
        <f>SUM($E$1318:E1475)</f>
        <v>4008895.5017719413</v>
      </c>
      <c r="I1475" s="133">
        <f>$F$9-SUM($E$1318:E1475)</f>
        <v>3228604.4982280587</v>
      </c>
      <c r="J1475" s="133">
        <f t="shared" si="74"/>
        <v>158</v>
      </c>
      <c r="K1475" s="65">
        <f>Y!AC1643</f>
        <v>3532460</v>
      </c>
      <c r="L1475" s="115">
        <v>180</v>
      </c>
      <c r="M1475" s="65"/>
      <c r="N1475" s="48">
        <f>Y!Z1643</f>
        <v>2536.4067311597682</v>
      </c>
    </row>
    <row r="1476" spans="1:14" x14ac:dyDescent="0.2">
      <c r="A1476" s="69">
        <f t="shared" si="71"/>
        <v>159</v>
      </c>
      <c r="B1476" s="66">
        <f t="shared" si="72"/>
        <v>44684</v>
      </c>
      <c r="C1476" s="67">
        <f>Y!AB1644</f>
        <v>77646.999999999898</v>
      </c>
      <c r="D1476" s="65">
        <f>Y!Y1644</f>
        <v>55590.871048609959</v>
      </c>
      <c r="E1476" s="65">
        <f>Y!Y1644+Y!Z1644</f>
        <v>58161.288955903037</v>
      </c>
      <c r="F1476" s="68">
        <f>Y!AA1644</f>
        <v>19485.711044096864</v>
      </c>
      <c r="G1476" s="133">
        <f>SUM($F1476:F$1497)</f>
        <v>234656.50177171934</v>
      </c>
      <c r="H1476" s="133">
        <f>SUM($E$1318:E1476)</f>
        <v>4067056.7907278445</v>
      </c>
      <c r="I1476" s="133">
        <f>$F$9-SUM($E$1318:E1476)</f>
        <v>3170443.2092721555</v>
      </c>
      <c r="J1476" s="133">
        <f t="shared" si="74"/>
        <v>159</v>
      </c>
      <c r="K1476" s="65">
        <f>Y!AC1644</f>
        <v>3480366</v>
      </c>
      <c r="L1476" s="115">
        <v>180</v>
      </c>
      <c r="M1476" s="65"/>
      <c r="N1476" s="48">
        <f>Y!Z1644</f>
        <v>2570.4179072930783</v>
      </c>
    </row>
    <row r="1477" spans="1:14" x14ac:dyDescent="0.2">
      <c r="A1477" s="69">
        <f t="shared" si="71"/>
        <v>160</v>
      </c>
      <c r="B1477" s="66">
        <f t="shared" si="72"/>
        <v>44715</v>
      </c>
      <c r="C1477" s="67">
        <f>Y!AB1645</f>
        <v>77647</v>
      </c>
      <c r="D1477" s="65">
        <f>Y!Y1645</f>
        <v>56331.845908819931</v>
      </c>
      <c r="E1477" s="65">
        <f>Y!Y1645+Y!Z1645</f>
        <v>58936.731054788565</v>
      </c>
      <c r="F1477" s="68">
        <f>Y!AA1645</f>
        <v>18710.268945211428</v>
      </c>
      <c r="G1477" s="133">
        <f>SUM($F1477:F$1497)</f>
        <v>215170.79072762249</v>
      </c>
      <c r="H1477" s="133">
        <f>SUM($E$1318:E1477)</f>
        <v>4125993.5217826329</v>
      </c>
      <c r="I1477" s="133">
        <f>$F$9-SUM($E$1318:E1477)</f>
        <v>3111506.4782173671</v>
      </c>
      <c r="J1477" s="133">
        <f t="shared" si="74"/>
        <v>160</v>
      </c>
      <c r="K1477" s="65">
        <f>Y!AC1645</f>
        <v>3427781</v>
      </c>
      <c r="L1477" s="115">
        <v>180</v>
      </c>
      <c r="M1477" s="65"/>
      <c r="N1477" s="48">
        <f>Y!Z1645</f>
        <v>2604.8851459686339</v>
      </c>
    </row>
    <row r="1478" spans="1:14" x14ac:dyDescent="0.2">
      <c r="A1478" s="69">
        <f t="shared" si="71"/>
        <v>161</v>
      </c>
      <c r="B1478" s="66">
        <f t="shared" si="72"/>
        <v>44745</v>
      </c>
      <c r="C1478" s="67">
        <f>Y!AB1646</f>
        <v>77647.000000000087</v>
      </c>
      <c r="D1478" s="65">
        <f>Y!Y1646</f>
        <v>57082.697278124047</v>
      </c>
      <c r="E1478" s="65">
        <f>Y!Y1646+Y!Z1646</f>
        <v>59722.5118407427</v>
      </c>
      <c r="F1478" s="68">
        <f>Y!AA1646</f>
        <v>17924.488159257384</v>
      </c>
      <c r="G1478" s="133">
        <f>SUM($F1478:F$1497)</f>
        <v>196460.52178241106</v>
      </c>
      <c r="H1478" s="133">
        <f>SUM($E$1318:E1478)</f>
        <v>4185716.0336233755</v>
      </c>
      <c r="I1478" s="133">
        <f>$F$9-SUM($E$1318:E1478)</f>
        <v>3051783.9663766245</v>
      </c>
      <c r="J1478" s="133">
        <f t="shared" si="74"/>
        <v>161</v>
      </c>
      <c r="K1478" s="65">
        <f>Y!AC1646</f>
        <v>3374702</v>
      </c>
      <c r="L1478" s="115">
        <v>180</v>
      </c>
      <c r="M1478" s="65"/>
      <c r="N1478" s="48">
        <f>Y!Z1646</f>
        <v>2639.8145626186524</v>
      </c>
    </row>
    <row r="1479" spans="1:14" x14ac:dyDescent="0.2">
      <c r="A1479" s="69">
        <f t="shared" si="71"/>
        <v>162</v>
      </c>
      <c r="B1479" s="66">
        <f t="shared" si="72"/>
        <v>44776</v>
      </c>
      <c r="C1479" s="67">
        <f>Y!AB1647</f>
        <v>77647.000000000015</v>
      </c>
      <c r="D1479" s="65">
        <f>Y!Y1647</f>
        <v>57843.55680124741</v>
      </c>
      <c r="E1479" s="65">
        <f>Y!Y1647+Y!Z1647</f>
        <v>60518.769155925795</v>
      </c>
      <c r="F1479" s="68">
        <f>Y!AA1647</f>
        <v>17128.230844074224</v>
      </c>
      <c r="G1479" s="133">
        <f>SUM($F1479:F$1497)</f>
        <v>178536.03362315366</v>
      </c>
      <c r="H1479" s="133">
        <f>SUM($E$1318:E1479)</f>
        <v>4246234.8027793011</v>
      </c>
      <c r="I1479" s="133">
        <f>$F$9-SUM($E$1318:E1479)</f>
        <v>2991265.1972206989</v>
      </c>
      <c r="J1479" s="133">
        <f t="shared" si="74"/>
        <v>162</v>
      </c>
      <c r="K1479" s="65">
        <f>Y!AC1647</f>
        <v>3321125</v>
      </c>
      <c r="L1479" s="115">
        <v>180</v>
      </c>
      <c r="M1479" s="65"/>
      <c r="N1479" s="48">
        <f>Y!Z1647</f>
        <v>2675.2123546783841</v>
      </c>
    </row>
    <row r="1480" spans="1:14" x14ac:dyDescent="0.2">
      <c r="A1480" s="69">
        <f t="shared" si="71"/>
        <v>163</v>
      </c>
      <c r="B1480" s="66">
        <f t="shared" si="72"/>
        <v>44807</v>
      </c>
      <c r="C1480" s="67">
        <f>Y!AB1648</f>
        <v>77647.000000000087</v>
      </c>
      <c r="D1480" s="65">
        <f>Y!Y1648</f>
        <v>58614.557877617888</v>
      </c>
      <c r="E1480" s="65">
        <f>Y!Y1648+Y!Z1648</f>
        <v>61325.642680303601</v>
      </c>
      <c r="F1480" s="68">
        <f>Y!AA1648</f>
        <v>16321.357319696486</v>
      </c>
      <c r="G1480" s="133">
        <f>SUM($F1480:F$1497)</f>
        <v>161407.80277907944</v>
      </c>
      <c r="H1480" s="133">
        <f>SUM($E$1318:E1480)</f>
        <v>4307560.4454596043</v>
      </c>
      <c r="I1480" s="133">
        <f>$F$9-SUM($E$1318:E1480)</f>
        <v>2929939.5545403957</v>
      </c>
      <c r="J1480" s="133">
        <f t="shared" si="74"/>
        <v>163</v>
      </c>
      <c r="K1480" s="65">
        <f>Y!AC1648</f>
        <v>3267043</v>
      </c>
      <c r="L1480" s="115">
        <v>180</v>
      </c>
      <c r="M1480" s="65"/>
      <c r="N1480" s="48">
        <f>Y!Z1648</f>
        <v>2711.0848026857129</v>
      </c>
    </row>
    <row r="1481" spans="1:14" x14ac:dyDescent="0.2">
      <c r="A1481" s="69">
        <f t="shared" si="71"/>
        <v>164</v>
      </c>
      <c r="B1481" s="66">
        <f t="shared" si="72"/>
        <v>44837</v>
      </c>
      <c r="C1481" s="67">
        <f>Y!AB1649</f>
        <v>77647.000000000029</v>
      </c>
      <c r="D1481" s="65">
        <f>Y!Y1649</f>
        <v>59395.835684753722</v>
      </c>
      <c r="E1481" s="65">
        <f>Y!Y1649+Y!Z1649</f>
        <v>62143.273956149213</v>
      </c>
      <c r="F1481" s="68">
        <f>Y!AA1649</f>
        <v>15503.726043850816</v>
      </c>
      <c r="G1481" s="133">
        <f>SUM($F1481:F$1497)</f>
        <v>145086.44545938296</v>
      </c>
      <c r="H1481" s="133">
        <f>SUM($E$1318:E1481)</f>
        <v>4369703.7194157531</v>
      </c>
      <c r="I1481" s="133">
        <f>$F$9-SUM($E$1318:E1481)</f>
        <v>2867796.2805842469</v>
      </c>
      <c r="J1481" s="133">
        <f t="shared" si="74"/>
        <v>164</v>
      </c>
      <c r="K1481" s="65">
        <f>Y!AC1649</f>
        <v>3212452</v>
      </c>
      <c r="L1481" s="115">
        <v>180</v>
      </c>
      <c r="M1481" s="65"/>
      <c r="N1481" s="48">
        <f>Y!Z1649</f>
        <v>2747.438271395491</v>
      </c>
    </row>
    <row r="1482" spans="1:14" x14ac:dyDescent="0.2">
      <c r="A1482" s="69">
        <f t="shared" si="71"/>
        <v>165</v>
      </c>
      <c r="B1482" s="66">
        <f t="shared" si="72"/>
        <v>44868</v>
      </c>
      <c r="C1482" s="67">
        <f>Y!AB1650</f>
        <v>77646.999999999971</v>
      </c>
      <c r="D1482" s="65">
        <f>Y!Y1650</f>
        <v>60187.527201964753</v>
      </c>
      <c r="E1482" s="65">
        <f>Y!Y1650+Y!Z1650</f>
        <v>62971.806412873564</v>
      </c>
      <c r="F1482" s="68">
        <f>Y!AA1650</f>
        <v>14675.193587126414</v>
      </c>
      <c r="G1482" s="133">
        <f>SUM($F1482:F$1497)</f>
        <v>129582.71941553212</v>
      </c>
      <c r="H1482" s="133">
        <f>SUM($E$1318:E1482)</f>
        <v>4432675.5258286269</v>
      </c>
      <c r="I1482" s="133">
        <f>$F$9-SUM($E$1318:E1482)</f>
        <v>2804824.4741713731</v>
      </c>
      <c r="J1482" s="133">
        <f t="shared" si="74"/>
        <v>165</v>
      </c>
      <c r="K1482" s="65">
        <f>Y!AC1650</f>
        <v>3157348</v>
      </c>
      <c r="L1482" s="115">
        <v>180</v>
      </c>
      <c r="M1482" s="65"/>
      <c r="N1482" s="48">
        <f>Y!Z1650</f>
        <v>2784.2792109088114</v>
      </c>
    </row>
    <row r="1483" spans="1:14" x14ac:dyDescent="0.2">
      <c r="A1483" s="69">
        <f t="shared" si="71"/>
        <v>166</v>
      </c>
      <c r="B1483" s="66">
        <f t="shared" si="72"/>
        <v>44898</v>
      </c>
      <c r="C1483" s="67">
        <f>Y!AB1651</f>
        <v>77647.000000000029</v>
      </c>
      <c r="D1483" s="65">
        <f>Y!Y1651</f>
        <v>60989.771234368207</v>
      </c>
      <c r="E1483" s="65">
        <f>Y!Y1651+Y!Z1651</f>
        <v>63811.38539218565</v>
      </c>
      <c r="F1483" s="68">
        <f>Y!AA1651</f>
        <v>13835.614607814383</v>
      </c>
      <c r="G1483" s="133">
        <f>SUM($F1483:F$1497)</f>
        <v>114907.52582840571</v>
      </c>
      <c r="H1483" s="133">
        <f>SUM($E$1318:E1483)</f>
        <v>4496486.9112208122</v>
      </c>
      <c r="I1483" s="133">
        <f>$F$9-SUM($E$1318:E1483)</f>
        <v>2741013.0887791878</v>
      </c>
      <c r="J1483" s="133">
        <f t="shared" si="74"/>
        <v>166</v>
      </c>
      <c r="K1483" s="65">
        <f>Y!AC1651</f>
        <v>3101726</v>
      </c>
      <c r="L1483" s="115">
        <v>180</v>
      </c>
      <c r="M1483" s="65"/>
      <c r="N1483" s="48">
        <f>Y!Z1651</f>
        <v>2821.6141578174393</v>
      </c>
    </row>
    <row r="1484" spans="1:14" x14ac:dyDescent="0.2">
      <c r="A1484" s="69">
        <f t="shared" si="71"/>
        <v>167</v>
      </c>
      <c r="B1484" s="66">
        <f t="shared" si="72"/>
        <v>44929</v>
      </c>
      <c r="C1484" s="67">
        <f>Y!AB1652</f>
        <v>77646.999999999971</v>
      </c>
      <c r="D1484" s="65">
        <f>Y!Y1652</f>
        <v>61802.708437224734</v>
      </c>
      <c r="E1484" s="65">
        <f>Y!Y1652+Y!Z1652</f>
        <v>64662.158173588323</v>
      </c>
      <c r="F1484" s="68">
        <f>Y!AA1652</f>
        <v>12984.841826411641</v>
      </c>
      <c r="G1484" s="133">
        <f>SUM($F1484:F$1497)</f>
        <v>101071.91122059133</v>
      </c>
      <c r="H1484" s="133">
        <f>SUM($E$1318:E1484)</f>
        <v>4561149.0693944003</v>
      </c>
      <c r="I1484" s="133">
        <f>$F$9-SUM($E$1318:E1484)</f>
        <v>2676350.9306055997</v>
      </c>
      <c r="J1484" s="133">
        <f t="shared" si="74"/>
        <v>167</v>
      </c>
      <c r="K1484" s="65">
        <f>Y!AC1652</f>
        <v>3045581</v>
      </c>
      <c r="L1484" s="115">
        <v>180</v>
      </c>
      <c r="M1484" s="65"/>
      <c r="N1484" s="48">
        <f>Y!Z1652</f>
        <v>2859.4497363635892</v>
      </c>
    </row>
    <row r="1485" spans="1:14" x14ac:dyDescent="0.2">
      <c r="A1485" s="69">
        <f t="shared" si="71"/>
        <v>168</v>
      </c>
      <c r="B1485" s="66">
        <f t="shared" si="72"/>
        <v>44960</v>
      </c>
      <c r="C1485" s="67">
        <f>Y!AB1653</f>
        <v>77646.999999999942</v>
      </c>
      <c r="D1485" s="65">
        <f>Y!Y1653</f>
        <v>62626.481340599828</v>
      </c>
      <c r="E1485" s="65">
        <f>Y!Y1653+Y!Z1653</f>
        <v>65524.274000215068</v>
      </c>
      <c r="F1485" s="68">
        <f>Y!AA1653</f>
        <v>12122.725999784883</v>
      </c>
      <c r="G1485" s="133">
        <f>SUM($F1485:F$1497)</f>
        <v>88087.069394179693</v>
      </c>
      <c r="H1485" s="133">
        <f>SUM($E$1318:E1485)</f>
        <v>4626673.3433946157</v>
      </c>
      <c r="I1485" s="133">
        <f>$F$9-SUM($E$1318:E1485)</f>
        <v>2610826.6566053843</v>
      </c>
      <c r="J1485" s="133">
        <f t="shared" si="74"/>
        <v>168</v>
      </c>
      <c r="K1485" s="65">
        <f>Y!AC1653</f>
        <v>3000897</v>
      </c>
      <c r="L1485" s="115">
        <v>180</v>
      </c>
      <c r="M1485" s="65"/>
      <c r="N1485" s="48">
        <f>Y!Z1653</f>
        <v>2897.7926596152356</v>
      </c>
    </row>
    <row r="1486" spans="1:14" x14ac:dyDescent="0.2">
      <c r="A1486" s="69">
        <f t="shared" si="71"/>
        <v>169</v>
      </c>
      <c r="B1486" s="66">
        <f t="shared" si="72"/>
        <v>44988</v>
      </c>
      <c r="C1486" s="67">
        <f>Y!AB1654</f>
        <v>77647.000000000044</v>
      </c>
      <c r="D1486" s="65">
        <f>Y!Y1654</f>
        <v>63461.234374352731</v>
      </c>
      <c r="E1486" s="65">
        <f>Y!Y1654+Y!Z1654</f>
        <v>66237.107839583477</v>
      </c>
      <c r="F1486" s="68">
        <f>Y!AA1654</f>
        <v>11409.892160416577</v>
      </c>
      <c r="G1486" s="133">
        <f>SUM($F1486:F$1497)</f>
        <v>75964.343394394804</v>
      </c>
      <c r="H1486" s="133">
        <f>SUM($E$1318:E1486)</f>
        <v>4692910.4512341991</v>
      </c>
      <c r="I1486" s="133">
        <f>$F$9-SUM($E$1318:E1486)</f>
        <v>2544589.5487658009</v>
      </c>
      <c r="J1486" s="133">
        <f t="shared" si="74"/>
        <v>169</v>
      </c>
      <c r="K1486" s="65">
        <f>Y!AC1654</f>
        <v>2943851</v>
      </c>
      <c r="L1486" s="115">
        <v>180</v>
      </c>
      <c r="M1486" s="65"/>
      <c r="N1486" s="48">
        <f>Y!Z1654</f>
        <v>2775.8734652307394</v>
      </c>
    </row>
    <row r="1487" spans="1:14" x14ac:dyDescent="0.2">
      <c r="A1487" s="69">
        <f t="shared" si="71"/>
        <v>170</v>
      </c>
      <c r="B1487" s="66">
        <f t="shared" si="72"/>
        <v>45019</v>
      </c>
      <c r="C1487" s="67">
        <f>Y!AB1655</f>
        <v>77647.000000000044</v>
      </c>
      <c r="D1487" s="65">
        <f>Y!Y1655</f>
        <v>64307.113893458736</v>
      </c>
      <c r="E1487" s="65">
        <f>Y!Y1655+Y!Z1655</f>
        <v>67120.209591303006</v>
      </c>
      <c r="F1487" s="68">
        <f>Y!AA1655</f>
        <v>10526.790408697036</v>
      </c>
      <c r="G1487" s="133">
        <f>SUM($F1487:F$1497)</f>
        <v>64554.45123397823</v>
      </c>
      <c r="H1487" s="133">
        <f>SUM($E$1318:E1487)</f>
        <v>4760030.6608255021</v>
      </c>
      <c r="I1487" s="133">
        <f>$F$9-SUM($E$1318:E1487)</f>
        <v>2477469.3391744979</v>
      </c>
      <c r="J1487" s="133">
        <f t="shared" si="74"/>
        <v>170</v>
      </c>
      <c r="K1487" s="65">
        <f>Y!AC1655</f>
        <v>2886268</v>
      </c>
      <c r="L1487" s="115">
        <v>180</v>
      </c>
      <c r="M1487" s="65"/>
      <c r="N1487" s="48">
        <f>Y!Z1655</f>
        <v>2813.0956978442664</v>
      </c>
    </row>
    <row r="1488" spans="1:14" x14ac:dyDescent="0.2">
      <c r="A1488" s="69">
        <f t="shared" si="71"/>
        <v>171</v>
      </c>
      <c r="B1488" s="66">
        <f t="shared" si="72"/>
        <v>45049</v>
      </c>
      <c r="C1488" s="67">
        <f>Y!AB1656</f>
        <v>77646.999999999985</v>
      </c>
      <c r="D1488" s="65">
        <f>Y!Y1656</f>
        <v>65164.26820366981</v>
      </c>
      <c r="E1488" s="65">
        <f>Y!Y1656+Y!Z1656</f>
        <v>68015.085254356993</v>
      </c>
      <c r="F1488" s="68">
        <f>Y!AA1656</f>
        <v>9631.9147456429928</v>
      </c>
      <c r="G1488" s="133">
        <f>SUM($F1488:F$1497)</f>
        <v>54027.660825281193</v>
      </c>
      <c r="H1488" s="133">
        <f>SUM($E$1318:E1488)</f>
        <v>4828045.7460798593</v>
      </c>
      <c r="I1488" s="133">
        <f>$F$9-SUM($E$1318:E1488)</f>
        <v>2409454.2539201407</v>
      </c>
      <c r="J1488" s="133">
        <f t="shared" si="74"/>
        <v>171</v>
      </c>
      <c r="K1488" s="65">
        <f>Y!AC1656</f>
        <v>2828145</v>
      </c>
      <c r="L1488" s="115">
        <v>180</v>
      </c>
      <c r="M1488" s="65"/>
      <c r="N1488" s="48">
        <f>Y!Z1656</f>
        <v>2850.8170506871866</v>
      </c>
    </row>
    <row r="1489" spans="1:14" x14ac:dyDescent="0.2">
      <c r="A1489" s="69">
        <f t="shared" si="71"/>
        <v>172</v>
      </c>
      <c r="B1489" s="66">
        <f t="shared" si="72"/>
        <v>45080</v>
      </c>
      <c r="C1489" s="67">
        <f>Y!AB1657</f>
        <v>77646.999999999942</v>
      </c>
      <c r="D1489" s="65">
        <f>Y!Y1657</f>
        <v>66032.847587516299</v>
      </c>
      <c r="E1489" s="65">
        <f>Y!Y1657+Y!Z1657</f>
        <v>68921.891804077008</v>
      </c>
      <c r="F1489" s="68">
        <f>Y!AA1657</f>
        <v>8725.1081959229359</v>
      </c>
      <c r="G1489" s="133">
        <f>SUM($F1489:F$1497)</f>
        <v>44395.7460796382</v>
      </c>
      <c r="H1489" s="133">
        <f>SUM($E$1318:E1489)</f>
        <v>4896967.6378839361</v>
      </c>
      <c r="I1489" s="133">
        <f>$F$9-SUM($E$1318:E1489)</f>
        <v>2340532.3621160639</v>
      </c>
      <c r="J1489" s="133">
        <f t="shared" si="74"/>
        <v>172</v>
      </c>
      <c r="K1489" s="65">
        <f>Y!AC1657</f>
        <v>2769475</v>
      </c>
      <c r="L1489" s="115">
        <v>180</v>
      </c>
      <c r="M1489" s="65"/>
      <c r="N1489" s="48">
        <f>Y!Z1657</f>
        <v>2889.0442165607128</v>
      </c>
    </row>
    <row r="1490" spans="1:14" x14ac:dyDescent="0.2">
      <c r="A1490" s="69">
        <f t="shared" si="71"/>
        <v>173</v>
      </c>
      <c r="B1490" s="66">
        <f t="shared" si="72"/>
        <v>45110</v>
      </c>
      <c r="C1490" s="67">
        <f>Y!AB1658</f>
        <v>77647.000000000044</v>
      </c>
      <c r="D1490" s="65">
        <f>Y!Y1658</f>
        <v>66913.004330655676</v>
      </c>
      <c r="E1490" s="65">
        <f>Y!Y1658+Y!Z1658</f>
        <v>69840.788308666815</v>
      </c>
      <c r="F1490" s="68">
        <f>Y!AA1658</f>
        <v>7806.2116913332302</v>
      </c>
      <c r="G1490" s="133">
        <f>SUM($F1490:F$1497)</f>
        <v>35670.637883715266</v>
      </c>
      <c r="H1490" s="133">
        <f>SUM($E$1318:E1490)</f>
        <v>4966808.4261926031</v>
      </c>
      <c r="I1490" s="133">
        <f>$F$9-SUM($E$1318:E1490)</f>
        <v>2270691.5738073969</v>
      </c>
      <c r="J1490" s="133">
        <f t="shared" si="74"/>
        <v>173</v>
      </c>
      <c r="K1490" s="65">
        <f>Y!AC1658</f>
        <v>2710253</v>
      </c>
      <c r="L1490" s="115">
        <v>180</v>
      </c>
      <c r="M1490" s="65"/>
      <c r="N1490" s="48">
        <f>Y!Z1658</f>
        <v>2927.7839780111317</v>
      </c>
    </row>
    <row r="1491" spans="1:14" x14ac:dyDescent="0.2">
      <c r="A1491" s="69">
        <f t="shared" si="71"/>
        <v>174</v>
      </c>
      <c r="B1491" s="66">
        <f t="shared" si="72"/>
        <v>45141</v>
      </c>
      <c r="C1491" s="67">
        <f>Y!AB1659</f>
        <v>77646.999999999985</v>
      </c>
      <c r="D1491" s="65">
        <f>Y!Y1659</f>
        <v>67804.892748571874</v>
      </c>
      <c r="E1491" s="65">
        <f>Y!Y1659+Y!Z1659</f>
        <v>70771.935957105117</v>
      </c>
      <c r="F1491" s="68">
        <f>Y!AA1659</f>
        <v>6875.0640428948736</v>
      </c>
      <c r="G1491" s="133">
        <f>SUM($F1491:F$1497)</f>
        <v>27864.426192382038</v>
      </c>
      <c r="H1491" s="133">
        <f>SUM($E$1318:E1491)</f>
        <v>5037580.362149708</v>
      </c>
      <c r="I1491" s="133">
        <f>$F$9-SUM($E$1318:E1491)</f>
        <v>2199919.637850292</v>
      </c>
      <c r="J1491" s="133">
        <f t="shared" si="74"/>
        <v>174</v>
      </c>
      <c r="K1491" s="65">
        <f>Y!AC1659</f>
        <v>2650475</v>
      </c>
      <c r="L1491" s="115">
        <v>180</v>
      </c>
      <c r="M1491" s="65"/>
      <c r="N1491" s="48">
        <f>Y!Z1659</f>
        <v>2967.0432085332395</v>
      </c>
    </row>
    <row r="1492" spans="1:14" x14ac:dyDescent="0.2">
      <c r="A1492" s="69">
        <f t="shared" si="71"/>
        <v>175</v>
      </c>
      <c r="B1492" s="66">
        <f t="shared" si="72"/>
        <v>45172</v>
      </c>
      <c r="C1492" s="67">
        <f>Y!AB1660</f>
        <v>77647</v>
      </c>
      <c r="D1492" s="65">
        <f>Y!Y1660</f>
        <v>68708.669213631889</v>
      </c>
      <c r="E1492" s="65">
        <f>Y!Y1660+Y!Z1660</f>
        <v>71715.498087421758</v>
      </c>
      <c r="F1492" s="68">
        <f>Y!AA1660</f>
        <v>5931.5019125782464</v>
      </c>
      <c r="G1492" s="133">
        <f>SUM($F1492:F$1497)</f>
        <v>20989.362149487162</v>
      </c>
      <c r="H1492" s="133">
        <f>SUM($E$1318:E1492)</f>
        <v>5109295.86023713</v>
      </c>
      <c r="I1492" s="133">
        <f>$F$9-SUM($E$1318:E1492)</f>
        <v>2128204.13976287</v>
      </c>
      <c r="J1492" s="133">
        <f t="shared" si="74"/>
        <v>175</v>
      </c>
      <c r="K1492" s="65">
        <f>Y!AC1660</f>
        <v>2590134</v>
      </c>
      <c r="L1492" s="115">
        <v>180</v>
      </c>
      <c r="M1492" s="65"/>
      <c r="N1492" s="48">
        <f>Y!Z1660</f>
        <v>3006.828873789862</v>
      </c>
    </row>
    <row r="1493" spans="1:14" x14ac:dyDescent="0.2">
      <c r="A1493" s="69">
        <f t="shared" si="71"/>
        <v>176</v>
      </c>
      <c r="B1493" s="66">
        <f t="shared" si="72"/>
        <v>45202</v>
      </c>
      <c r="C1493" s="67">
        <f>Y!AB1661</f>
        <v>77647</v>
      </c>
      <c r="D1493" s="65">
        <f>Y!Y1661</f>
        <v>69624.492182501359</v>
      </c>
      <c r="E1493" s="65">
        <f>Y!Y1661+Y!Z1661</f>
        <v>72671.640215349136</v>
      </c>
      <c r="F1493" s="68">
        <f>Y!AA1661</f>
        <v>4975.3597846508592</v>
      </c>
      <c r="G1493" s="133">
        <f>SUM($F1493:F$1497)</f>
        <v>15057.860236908915</v>
      </c>
      <c r="H1493" s="133">
        <f>SUM($E$1318:E1493)</f>
        <v>5181967.5004524793</v>
      </c>
      <c r="I1493" s="133">
        <f>$F$9-SUM($E$1318:E1493)</f>
        <v>2055532.4995475207</v>
      </c>
      <c r="J1493" s="133">
        <f t="shared" si="74"/>
        <v>176</v>
      </c>
      <c r="K1493" s="65">
        <f>Y!AC1661</f>
        <v>2529227</v>
      </c>
      <c r="L1493" s="115">
        <v>180</v>
      </c>
      <c r="M1493" s="65"/>
      <c r="N1493" s="48">
        <f>Y!Z1661</f>
        <v>3047.1480328477755</v>
      </c>
    </row>
    <row r="1494" spans="1:14" x14ac:dyDescent="0.2">
      <c r="A1494" s="69">
        <f t="shared" si="71"/>
        <v>177</v>
      </c>
      <c r="B1494" s="66">
        <f t="shared" si="72"/>
        <v>45233</v>
      </c>
      <c r="C1494" s="67">
        <f>Y!AB1662</f>
        <v>77647.000000000015</v>
      </c>
      <c r="D1494" s="65">
        <f>Y!Y1662</f>
        <v>70552.522223926731</v>
      </c>
      <c r="E1494" s="65">
        <f>Y!Y1662+Y!Z1662</f>
        <v>73640.530063356899</v>
      </c>
      <c r="F1494" s="68">
        <f>Y!AA1662</f>
        <v>4006.4699366431146</v>
      </c>
      <c r="G1494" s="133">
        <f>SUM($F1494:F$1497)</f>
        <v>10082.500452258055</v>
      </c>
      <c r="H1494" s="133">
        <f>SUM($E$1318:E1494)</f>
        <v>5255608.0305158366</v>
      </c>
      <c r="I1494" s="133">
        <f>$F$9-SUM($E$1318:E1494)</f>
        <v>1981891.9694841634</v>
      </c>
      <c r="J1494" s="133">
        <f t="shared" si="74"/>
        <v>177</v>
      </c>
      <c r="K1494" s="65">
        <f>Y!AC1662</f>
        <v>2467746</v>
      </c>
      <c r="L1494" s="115">
        <v>180</v>
      </c>
      <c r="M1494" s="65"/>
      <c r="N1494" s="48">
        <f>Y!Z1662</f>
        <v>3088.0078394301654</v>
      </c>
    </row>
    <row r="1495" spans="1:14" x14ac:dyDescent="0.2">
      <c r="A1495" s="69">
        <f t="shared" si="71"/>
        <v>178</v>
      </c>
      <c r="B1495" s="66">
        <f t="shared" si="72"/>
        <v>45263</v>
      </c>
      <c r="C1495" s="67">
        <f>Y!AB1663</f>
        <v>77647.000000000015</v>
      </c>
      <c r="D1495" s="65">
        <f>Y!Y1663</f>
        <v>71492.922046887164</v>
      </c>
      <c r="E1495" s="65">
        <f>Y!Y1663+Y!Z1663</f>
        <v>74622.337590073061</v>
      </c>
      <c r="F1495" s="68">
        <f>Y!AA1663</f>
        <v>3024.6624099269543</v>
      </c>
      <c r="G1495" s="133">
        <f>SUM($F1495:F$1497)</f>
        <v>6076.0305156149407</v>
      </c>
      <c r="H1495" s="133">
        <f>SUM($E$1318:E1495)</f>
        <v>5330230.3681059098</v>
      </c>
      <c r="I1495" s="133">
        <f>$F$9-SUM($E$1318:E1495)</f>
        <v>1907269.6318940902</v>
      </c>
      <c r="J1495" s="133">
        <f t="shared" si="74"/>
        <v>178</v>
      </c>
      <c r="K1495" s="65">
        <f>Y!AC1663</f>
        <v>2405687</v>
      </c>
      <c r="L1495" s="115">
        <v>180</v>
      </c>
      <c r="M1495" s="65"/>
      <c r="N1495" s="48">
        <f>Y!Z1663</f>
        <v>3129.4155431858953</v>
      </c>
    </row>
    <row r="1496" spans="1:14" x14ac:dyDescent="0.2">
      <c r="A1496" s="69">
        <f t="shared" si="71"/>
        <v>179</v>
      </c>
      <c r="B1496" s="66">
        <f t="shared" si="72"/>
        <v>45294</v>
      </c>
      <c r="C1496" s="67">
        <f>Y!AB1664</f>
        <v>77647.000000000015</v>
      </c>
      <c r="D1496" s="65">
        <f>Y!Y1664</f>
        <v>72445.856529121957</v>
      </c>
      <c r="E1496" s="65">
        <f>Y!Y1664+Y!Z1664</f>
        <v>75617.235020097753</v>
      </c>
      <c r="F1496" s="68">
        <f>Y!AA1664</f>
        <v>2029.7649799022563</v>
      </c>
      <c r="G1496" s="133">
        <f>SUM($F1496:F$1497)</f>
        <v>3051.3681056879868</v>
      </c>
      <c r="H1496" s="133">
        <f>SUM($E$1318:E1496)</f>
        <v>5405847.6031260071</v>
      </c>
      <c r="I1496" s="133">
        <f>$F$9-SUM($E$1318:E1496)</f>
        <v>1831652.3968739929</v>
      </c>
      <c r="J1496" s="133">
        <f t="shared" si="74"/>
        <v>179</v>
      </c>
      <c r="K1496" s="65">
        <f>Y!AC1664</f>
        <v>2343044</v>
      </c>
      <c r="L1496" s="115">
        <v>180</v>
      </c>
      <c r="M1496" s="65"/>
      <c r="N1496" s="48">
        <f>Y!Z1664</f>
        <v>3171.3784909757987</v>
      </c>
    </row>
    <row r="1497" spans="1:14" x14ac:dyDescent="0.2">
      <c r="A1497" s="69">
        <f t="shared" si="71"/>
        <v>180</v>
      </c>
      <c r="B1497" s="66">
        <f t="shared" si="72"/>
        <v>45325</v>
      </c>
      <c r="C1497" s="67">
        <f>Y!AB1665</f>
        <v>77647</v>
      </c>
      <c r="D1497" s="65">
        <f>Y!Y1665</f>
        <v>73411.492746038057</v>
      </c>
      <c r="E1497" s="65">
        <f>Y!Y1665+Y!Z1665</f>
        <v>76625.396874214261</v>
      </c>
      <c r="F1497" s="68">
        <f>Y!AA1665</f>
        <v>1021.6031257857303</v>
      </c>
      <c r="G1497" s="133">
        <f>SUM($F1497:F$1497)</f>
        <v>1021.6031257857303</v>
      </c>
      <c r="H1497" s="133">
        <f>SUM($E$1318:E1497)</f>
        <v>5482473.0000002217</v>
      </c>
      <c r="I1497" s="133">
        <f>$F$9-SUM($E$1318:E1497)</f>
        <v>1755026.9999997783</v>
      </c>
      <c r="J1497" s="133">
        <f t="shared" si="74"/>
        <v>180</v>
      </c>
      <c r="K1497" s="65">
        <f>Y!AC1665</f>
        <v>2171249.9999998654</v>
      </c>
      <c r="L1497" s="115">
        <v>180</v>
      </c>
      <c r="M1497" s="65"/>
      <c r="N1497" s="48">
        <f>Y!Z1665</f>
        <v>3213.9041281762065</v>
      </c>
    </row>
    <row r="1498" spans="1:14" x14ac:dyDescent="0.2">
      <c r="A1498" s="220" t="s">
        <v>5</v>
      </c>
      <c r="B1498" s="221"/>
      <c r="C1498" s="67">
        <f>SUM(C1318:C1497)</f>
        <v>13976460</v>
      </c>
      <c r="D1498" s="65">
        <f>SUM(D1318:D1497)</f>
        <v>5066250.0000002263</v>
      </c>
      <c r="E1498" s="65">
        <f>SUM(E1318:E1497)</f>
        <v>5482473.0000002217</v>
      </c>
      <c r="F1498" s="68">
        <f>SUM(F1318:F1497)</f>
        <v>8493986.9999997821</v>
      </c>
      <c r="G1498" s="136"/>
      <c r="H1498" s="136"/>
      <c r="I1498" s="136"/>
      <c r="J1498" s="133"/>
      <c r="K1498" s="65"/>
      <c r="L1498" s="115"/>
      <c r="M1498" s="65"/>
      <c r="N1498" s="48">
        <f>SUM(N1318:N1497)</f>
        <v>416222.99999999767</v>
      </c>
    </row>
    <row r="1499" spans="1:14" x14ac:dyDescent="0.2">
      <c r="A1499" s="92"/>
      <c r="B1499" s="92"/>
      <c r="C1499" s="92"/>
      <c r="D1499" s="92"/>
      <c r="E1499" s="92"/>
      <c r="F1499" s="92"/>
      <c r="G1499" s="135"/>
      <c r="H1499" s="135"/>
      <c r="I1499" s="135"/>
      <c r="J1499" s="133"/>
      <c r="K1499" s="69"/>
      <c r="L1499" s="92"/>
      <c r="M1499" s="92"/>
    </row>
    <row r="1500" spans="1:14" x14ac:dyDescent="0.2">
      <c r="A1500" s="17" t="s">
        <v>69</v>
      </c>
      <c r="B1500" s="19" t="s">
        <v>96</v>
      </c>
      <c r="C1500" s="17" t="s">
        <v>43</v>
      </c>
      <c r="D1500" s="74" t="s">
        <v>281</v>
      </c>
      <c r="E1500" s="74" t="s">
        <v>163</v>
      </c>
      <c r="F1500" s="113" t="s">
        <v>2</v>
      </c>
      <c r="G1500" s="132" t="s">
        <v>216</v>
      </c>
      <c r="H1500" s="132" t="s">
        <v>267</v>
      </c>
      <c r="I1500" s="132" t="s">
        <v>217</v>
      </c>
      <c r="J1500" s="133"/>
      <c r="K1500" s="19" t="s">
        <v>97</v>
      </c>
      <c r="L1500" s="114" t="s">
        <v>91</v>
      </c>
      <c r="M1500" s="19" t="s">
        <v>92</v>
      </c>
      <c r="N1500" s="122" t="s">
        <v>61</v>
      </c>
    </row>
    <row r="1501" spans="1:14" x14ac:dyDescent="0.2">
      <c r="A1501" s="69">
        <v>1</v>
      </c>
      <c r="B1501" s="66">
        <f>DATE(YEAR($F$11),MONTH($F$11)+1,DAY($F$11))</f>
        <v>39875</v>
      </c>
      <c r="C1501" s="67">
        <f>Y!AB1686</f>
        <v>76522.000000000407</v>
      </c>
      <c r="D1501" s="65">
        <f>Y!Y1686</f>
        <v>5766.8867841484025</v>
      </c>
      <c r="E1501" s="65">
        <f>Y!Y1686+Y!Z1686</f>
        <v>8287.5421371820485</v>
      </c>
      <c r="F1501" s="68">
        <f>Y!AA1686</f>
        <v>68234.457862818366</v>
      </c>
      <c r="G1501" s="133">
        <f>SUM($F1501:F$1692)</f>
        <v>9198961.0000002645</v>
      </c>
      <c r="H1501" s="133">
        <f>SUM($E$1501:E1501)</f>
        <v>8287.5421371820485</v>
      </c>
      <c r="I1501" s="133">
        <f>$F$9-SUM($E$1501:E1501)</f>
        <v>7229212.4578628177</v>
      </c>
      <c r="J1501" s="133">
        <f t="shared" si="74"/>
        <v>1</v>
      </c>
      <c r="K1501" s="65">
        <f>Y!AC1686</f>
        <v>7639134</v>
      </c>
      <c r="L1501" s="115">
        <v>192</v>
      </c>
      <c r="M1501" s="65"/>
      <c r="N1501" s="48">
        <f>Y!Z1686</f>
        <v>2520.655353033646</v>
      </c>
    </row>
    <row r="1502" spans="1:14" x14ac:dyDescent="0.2">
      <c r="A1502" s="69">
        <f>A1501+1</f>
        <v>2</v>
      </c>
      <c r="B1502" s="66">
        <f>DATE(YEAR(B1501),MONTH(B1501)+1,DAY(B1501))</f>
        <v>39906</v>
      </c>
      <c r="C1502" s="67">
        <f>Y!AB1687</f>
        <v>76521.999999999709</v>
      </c>
      <c r="D1502" s="65">
        <f>Y!Y1687</f>
        <v>5843.7582475002855</v>
      </c>
      <c r="E1502" s="65">
        <f>Y!Y1687+Y!Z1687</f>
        <v>8398.1844414634907</v>
      </c>
      <c r="F1502" s="68">
        <f>Y!AA1687</f>
        <v>68123.815558536211</v>
      </c>
      <c r="G1502" s="133">
        <f>SUM($F1502:F$1692)</f>
        <v>9130726.5421374459</v>
      </c>
      <c r="H1502" s="133">
        <f>SUM($E$1501:E1502)</f>
        <v>16685.726578645539</v>
      </c>
      <c r="I1502" s="133">
        <f>$F$9-SUM($E$1501:E1502)</f>
        <v>7220814.2734213546</v>
      </c>
      <c r="J1502" s="133">
        <f t="shared" si="74"/>
        <v>2</v>
      </c>
      <c r="K1502" s="65">
        <f>Y!AC1687</f>
        <v>7626343</v>
      </c>
      <c r="L1502" s="115">
        <v>192</v>
      </c>
      <c r="M1502" s="65"/>
      <c r="N1502" s="48">
        <f>Y!Z1687</f>
        <v>2554.4261939632052</v>
      </c>
    </row>
    <row r="1503" spans="1:14" x14ac:dyDescent="0.2">
      <c r="A1503" s="69">
        <f t="shared" ref="A1503:A1566" si="75">A1502+1</f>
        <v>3</v>
      </c>
      <c r="B1503" s="66">
        <f t="shared" ref="B1503:B1566" si="76">DATE(YEAR(B1502),MONTH(B1502)+1,DAY(B1502))</f>
        <v>39936</v>
      </c>
      <c r="C1503" s="67">
        <f>Y!AB1688</f>
        <v>76522.000000000087</v>
      </c>
      <c r="D1503" s="65">
        <f>Y!Y1688</f>
        <v>5921.6543922973797</v>
      </c>
      <c r="E1503" s="65">
        <f>Y!Y1688+Y!Z1688</f>
        <v>8510.3038768658662</v>
      </c>
      <c r="F1503" s="68">
        <f>Y!AA1688</f>
        <v>68011.696123134228</v>
      </c>
      <c r="G1503" s="133">
        <f>SUM($F1503:F$1692)</f>
        <v>9062602.7265789099</v>
      </c>
      <c r="H1503" s="133">
        <f>SUM($E$1501:E1503)</f>
        <v>25196.030455511405</v>
      </c>
      <c r="I1503" s="133">
        <f>$F$9-SUM($E$1501:E1503)</f>
        <v>7212303.9695444889</v>
      </c>
      <c r="J1503" s="133">
        <f t="shared" si="74"/>
        <v>3</v>
      </c>
      <c r="K1503" s="65">
        <f>Y!AC1688</f>
        <v>7613424</v>
      </c>
      <c r="L1503" s="115">
        <v>192</v>
      </c>
      <c r="M1503" s="65"/>
      <c r="N1503" s="48">
        <f>Y!Z1688</f>
        <v>2588.6494845684865</v>
      </c>
    </row>
    <row r="1504" spans="1:14" x14ac:dyDescent="0.2">
      <c r="A1504" s="69">
        <f t="shared" si="75"/>
        <v>4</v>
      </c>
      <c r="B1504" s="66">
        <f t="shared" si="76"/>
        <v>39967</v>
      </c>
      <c r="C1504" s="67">
        <f>Y!AB1689</f>
        <v>76522.000000000218</v>
      </c>
      <c r="D1504" s="65">
        <f>Y!Y1689</f>
        <v>6000.5888773398474</v>
      </c>
      <c r="E1504" s="65">
        <f>Y!Y1689+Y!Z1689</f>
        <v>8623.9201639486419</v>
      </c>
      <c r="F1504" s="68">
        <f>Y!AA1689</f>
        <v>67898.079836051576</v>
      </c>
      <c r="G1504" s="133">
        <f>SUM($F1504:F$1692)</f>
        <v>8994591.0304557756</v>
      </c>
      <c r="H1504" s="133">
        <f>SUM($E$1501:E1504)</f>
        <v>33819.950619460047</v>
      </c>
      <c r="I1504" s="133">
        <f>$F$9-SUM($E$1501:E1504)</f>
        <v>7203680.0493805399</v>
      </c>
      <c r="J1504" s="133">
        <f t="shared" si="74"/>
        <v>4</v>
      </c>
      <c r="K1504" s="65">
        <f>Y!AC1689</f>
        <v>7600374</v>
      </c>
      <c r="L1504" s="115">
        <v>192</v>
      </c>
      <c r="M1504" s="65"/>
      <c r="N1504" s="48">
        <f>Y!Z1689</f>
        <v>2623.3312866087945</v>
      </c>
    </row>
    <row r="1505" spans="1:14" x14ac:dyDescent="0.2">
      <c r="A1505" s="69">
        <f t="shared" si="75"/>
        <v>5</v>
      </c>
      <c r="B1505" s="66">
        <f t="shared" si="76"/>
        <v>39997</v>
      </c>
      <c r="C1505" s="67">
        <f>Y!AB1690</f>
        <v>76522.000000000349</v>
      </c>
      <c r="D1505" s="65">
        <f>Y!Y1690</f>
        <v>6080.5755434986204</v>
      </c>
      <c r="E1505" s="65">
        <f>Y!Y1690+Y!Z1690</f>
        <v>8739.0532865553323</v>
      </c>
      <c r="F1505" s="68">
        <f>Y!AA1690</f>
        <v>67782.94671344501</v>
      </c>
      <c r="G1505" s="133">
        <f>SUM($F1505:F$1692)</f>
        <v>8926692.9506197255</v>
      </c>
      <c r="H1505" s="133">
        <f>SUM($E$1501:E1505)</f>
        <v>42559.003906015379</v>
      </c>
      <c r="I1505" s="133">
        <f>$F$9-SUM($E$1501:E1505)</f>
        <v>7194940.9960939847</v>
      </c>
      <c r="J1505" s="133">
        <f t="shared" si="74"/>
        <v>5</v>
      </c>
      <c r="K1505" s="65">
        <f>Y!AC1690</f>
        <v>7587192</v>
      </c>
      <c r="L1505" s="115">
        <v>192</v>
      </c>
      <c r="M1505" s="65"/>
      <c r="N1505" s="48">
        <f>Y!Z1690</f>
        <v>2658.4777430567119</v>
      </c>
    </row>
    <row r="1506" spans="1:14" x14ac:dyDescent="0.2">
      <c r="A1506" s="69">
        <f t="shared" si="75"/>
        <v>6</v>
      </c>
      <c r="B1506" s="66">
        <f t="shared" si="76"/>
        <v>40028</v>
      </c>
      <c r="C1506" s="67">
        <f>Y!AB1691</f>
        <v>76521.999999999622</v>
      </c>
      <c r="D1506" s="65">
        <f>Y!Y1691</f>
        <v>6161.6284161396325</v>
      </c>
      <c r="E1506" s="65">
        <f>Y!Y1691+Y!Z1691</f>
        <v>8855.7234953258085</v>
      </c>
      <c r="F1506" s="68">
        <f>Y!AA1691</f>
        <v>67666.27650467382</v>
      </c>
      <c r="G1506" s="133">
        <f>SUM($F1506:F$1692)</f>
        <v>8858910.0039062817</v>
      </c>
      <c r="H1506" s="133">
        <f>SUM($E$1501:E1506)</f>
        <v>51414.727401341188</v>
      </c>
      <c r="I1506" s="133">
        <f>$F$9-SUM($E$1501:E1506)</f>
        <v>7186085.2725986587</v>
      </c>
      <c r="J1506" s="133">
        <f t="shared" si="74"/>
        <v>6</v>
      </c>
      <c r="K1506" s="65">
        <f>Y!AC1691</f>
        <v>7573878</v>
      </c>
      <c r="L1506" s="115">
        <v>192</v>
      </c>
      <c r="M1506" s="65"/>
      <c r="N1506" s="48">
        <f>Y!Z1691</f>
        <v>2694.095079186176</v>
      </c>
    </row>
    <row r="1507" spans="1:14" x14ac:dyDescent="0.2">
      <c r="A1507" s="69">
        <f t="shared" si="75"/>
        <v>7</v>
      </c>
      <c r="B1507" s="66">
        <f t="shared" si="76"/>
        <v>40059</v>
      </c>
      <c r="C1507" s="67">
        <f>Y!AB1692</f>
        <v>76522.000000000291</v>
      </c>
      <c r="D1507" s="65">
        <f>Y!Y1692</f>
        <v>6243.7617075871676</v>
      </c>
      <c r="E1507" s="65">
        <f>Y!Y1692+Y!Z1692</f>
        <v>8973.9513112623026</v>
      </c>
      <c r="F1507" s="68">
        <f>Y!AA1692</f>
        <v>67548.048688737996</v>
      </c>
      <c r="G1507" s="133">
        <f>SUM($F1507:F$1692)</f>
        <v>8791243.7274016067</v>
      </c>
      <c r="H1507" s="133">
        <f>SUM($E$1501:E1507)</f>
        <v>60388.678712603491</v>
      </c>
      <c r="I1507" s="133">
        <f>$F$9-SUM($E$1501:E1507)</f>
        <v>7177111.3212873964</v>
      </c>
      <c r="J1507" s="133">
        <f t="shared" si="74"/>
        <v>7</v>
      </c>
      <c r="K1507" s="65">
        <f>Y!AC1692</f>
        <v>7560429</v>
      </c>
      <c r="L1507" s="115">
        <v>192</v>
      </c>
      <c r="M1507" s="65"/>
      <c r="N1507" s="48">
        <f>Y!Z1692</f>
        <v>2730.189603675135</v>
      </c>
    </row>
    <row r="1508" spans="1:14" x14ac:dyDescent="0.2">
      <c r="A1508" s="69">
        <f t="shared" si="75"/>
        <v>8</v>
      </c>
      <c r="B1508" s="66">
        <f t="shared" si="76"/>
        <v>40089</v>
      </c>
      <c r="C1508" s="67">
        <f>Y!AB1693</f>
        <v>76522.000000000131</v>
      </c>
      <c r="D1508" s="65">
        <f>Y!Y1693</f>
        <v>6326.9898196086287</v>
      </c>
      <c r="E1508" s="65">
        <f>Y!Y1693+Y!Z1693</f>
        <v>9093.7575293315786</v>
      </c>
      <c r="F1508" s="68">
        <f>Y!AA1693</f>
        <v>67428.242470668556</v>
      </c>
      <c r="G1508" s="133">
        <f>SUM($F1508:F$1692)</f>
        <v>8723695.6787128691</v>
      </c>
      <c r="H1508" s="133">
        <f>SUM($E$1501:E1508)</f>
        <v>69482.436241935065</v>
      </c>
      <c r="I1508" s="133">
        <f>$F$9-SUM($E$1501:E1508)</f>
        <v>7168017.563758065</v>
      </c>
      <c r="J1508" s="133">
        <f t="shared" si="74"/>
        <v>8</v>
      </c>
      <c r="K1508" s="65">
        <f>Y!AC1693</f>
        <v>7546845</v>
      </c>
      <c r="L1508" s="115">
        <v>192</v>
      </c>
      <c r="M1508" s="65"/>
      <c r="N1508" s="48">
        <f>Y!Z1693</f>
        <v>2766.7677097229498</v>
      </c>
    </row>
    <row r="1509" spans="1:14" x14ac:dyDescent="0.2">
      <c r="A1509" s="69">
        <f t="shared" si="75"/>
        <v>9</v>
      </c>
      <c r="B1509" s="66">
        <f t="shared" si="76"/>
        <v>40120</v>
      </c>
      <c r="C1509" s="67">
        <f>Y!AB1694</f>
        <v>76521.999999999622</v>
      </c>
      <c r="D1509" s="65">
        <f>Y!Y1694</f>
        <v>6411.3273459468037</v>
      </c>
      <c r="E1509" s="65">
        <f>Y!Y1694+Y!Z1694</f>
        <v>9215.1632221295731</v>
      </c>
      <c r="F1509" s="68">
        <f>Y!AA1694</f>
        <v>67306.836777870049</v>
      </c>
      <c r="G1509" s="133">
        <f>SUM($F1509:F$1692)</f>
        <v>8656267.4362422042</v>
      </c>
      <c r="H1509" s="133">
        <f>SUM($E$1501:E1509)</f>
        <v>78697.599464064639</v>
      </c>
      <c r="I1509" s="133">
        <f>$F$9-SUM($E$1501:E1509)</f>
        <v>7158802.4005359355</v>
      </c>
      <c r="J1509" s="133">
        <f t="shared" si="74"/>
        <v>9</v>
      </c>
      <c r="K1509" s="65">
        <f>Y!AC1694</f>
        <v>7533124</v>
      </c>
      <c r="L1509" s="115">
        <v>192</v>
      </c>
      <c r="M1509" s="65"/>
      <c r="N1509" s="48">
        <f>Y!Z1694</f>
        <v>2803.8358761827694</v>
      </c>
    </row>
    <row r="1510" spans="1:14" x14ac:dyDescent="0.2">
      <c r="A1510" s="69">
        <f t="shared" si="75"/>
        <v>10</v>
      </c>
      <c r="B1510" s="66">
        <f t="shared" si="76"/>
        <v>40150</v>
      </c>
      <c r="C1510" s="67">
        <f>Y!AB1695</f>
        <v>76522.000000000335</v>
      </c>
      <c r="D1510" s="65">
        <f>Y!Y1695</f>
        <v>6496.789074877277</v>
      </c>
      <c r="E1510" s="65">
        <f>Y!Y1695+Y!Z1695</f>
        <v>9338.1897435864048</v>
      </c>
      <c r="F1510" s="68">
        <f>Y!AA1695</f>
        <v>67183.810256413926</v>
      </c>
      <c r="G1510" s="133">
        <f>SUM($F1510:F$1692)</f>
        <v>8588960.5994643345</v>
      </c>
      <c r="H1510" s="133">
        <f>SUM($E$1501:E1510)</f>
        <v>88035.789207651047</v>
      </c>
      <c r="I1510" s="133">
        <f>$F$9-SUM($E$1501:E1510)</f>
        <v>7149464.2107923487</v>
      </c>
      <c r="J1510" s="133">
        <f t="shared" si="74"/>
        <v>10</v>
      </c>
      <c r="K1510" s="65">
        <f>Y!AC1695</f>
        <v>7519265</v>
      </c>
      <c r="L1510" s="115">
        <v>192</v>
      </c>
      <c r="M1510" s="65"/>
      <c r="N1510" s="48">
        <f>Y!Z1695</f>
        <v>2841.4006687091278</v>
      </c>
    </row>
    <row r="1511" spans="1:14" x14ac:dyDescent="0.2">
      <c r="A1511" s="69">
        <f t="shared" si="75"/>
        <v>11</v>
      </c>
      <c r="B1511" s="66">
        <f t="shared" si="76"/>
        <v>40181</v>
      </c>
      <c r="C1511" s="67">
        <f>Y!AB1696</f>
        <v>76522</v>
      </c>
      <c r="D1511" s="65">
        <f>Y!Y1696</f>
        <v>6583.3899917965755</v>
      </c>
      <c r="E1511" s="65">
        <f>Y!Y1696+Y!Z1696</f>
        <v>9462.8587327174137</v>
      </c>
      <c r="F1511" s="68">
        <f>Y!AA1696</f>
        <v>67059.141267282583</v>
      </c>
      <c r="G1511" s="133">
        <f>SUM($F1511:F$1692)</f>
        <v>8521776.7892079204</v>
      </c>
      <c r="H1511" s="133">
        <f>SUM($E$1501:E1511)</f>
        <v>97498.647940368464</v>
      </c>
      <c r="I1511" s="133">
        <f>$F$9-SUM($E$1501:E1511)</f>
        <v>7140001.3520596316</v>
      </c>
      <c r="J1511" s="133">
        <f t="shared" si="74"/>
        <v>11</v>
      </c>
      <c r="K1511" s="65">
        <f>Y!AC1696</f>
        <v>7505266</v>
      </c>
      <c r="L1511" s="115">
        <v>192</v>
      </c>
      <c r="M1511" s="65"/>
      <c r="N1511" s="48">
        <f>Y!Z1696</f>
        <v>2879.4687409208382</v>
      </c>
    </row>
    <row r="1512" spans="1:14" x14ac:dyDescent="0.2">
      <c r="A1512" s="69">
        <f t="shared" si="75"/>
        <v>12</v>
      </c>
      <c r="B1512" s="66">
        <f t="shared" si="76"/>
        <v>40212</v>
      </c>
      <c r="C1512" s="67">
        <f>Y!AB1697</f>
        <v>76521.999999999578</v>
      </c>
      <c r="D1512" s="65">
        <f>Y!Y1697</f>
        <v>6671.1452818568796</v>
      </c>
      <c r="E1512" s="65">
        <f>Y!Y1697+Y!Z1697</f>
        <v>9589.1921174364106</v>
      </c>
      <c r="F1512" s="68">
        <f>Y!AA1697</f>
        <v>66932.807882563167</v>
      </c>
      <c r="G1512" s="133">
        <f>SUM($F1512:F$1692)</f>
        <v>8454717.6479406357</v>
      </c>
      <c r="H1512" s="133">
        <f>SUM($E$1501:E1512)</f>
        <v>107087.84005780487</v>
      </c>
      <c r="I1512" s="133">
        <f>$F$9-SUM($E$1501:E1512)</f>
        <v>7130412.1599421948</v>
      </c>
      <c r="J1512" s="133">
        <f t="shared" si="74"/>
        <v>12</v>
      </c>
      <c r="K1512" s="65">
        <f>Y!AC1697</f>
        <v>7538305</v>
      </c>
      <c r="L1512" s="115">
        <v>192</v>
      </c>
      <c r="M1512" s="65"/>
      <c r="N1512" s="48">
        <f>Y!Z1697</f>
        <v>2918.046835579531</v>
      </c>
    </row>
    <row r="1513" spans="1:14" x14ac:dyDescent="0.2">
      <c r="A1513" s="69">
        <f t="shared" si="75"/>
        <v>13</v>
      </c>
      <c r="B1513" s="66">
        <f t="shared" si="76"/>
        <v>40240</v>
      </c>
      <c r="C1513" s="67">
        <f>Y!AB1698</f>
        <v>76521.999999999578</v>
      </c>
      <c r="D1513" s="65">
        <f>Y!Y1698</f>
        <v>6760.0703326249495</v>
      </c>
      <c r="E1513" s="65">
        <f>Y!Y1698+Y!Z1698</f>
        <v>9085.1113144893898</v>
      </c>
      <c r="F1513" s="68">
        <f>Y!AA1698</f>
        <v>67436.888685510188</v>
      </c>
      <c r="G1513" s="133">
        <f>SUM($F1513:F$1692)</f>
        <v>8387784.8400580715</v>
      </c>
      <c r="H1513" s="133">
        <f>SUM($E$1501:E1513)</f>
        <v>116172.95137229426</v>
      </c>
      <c r="I1513" s="133">
        <f>$F$9-SUM($E$1501:E1513)</f>
        <v>7121327.0486277053</v>
      </c>
      <c r="J1513" s="133">
        <f t="shared" si="74"/>
        <v>13</v>
      </c>
      <c r="K1513" s="65">
        <f>Y!AC1698</f>
        <v>7524654</v>
      </c>
      <c r="L1513" s="115">
        <v>192</v>
      </c>
      <c r="M1513" s="65"/>
      <c r="N1513" s="48">
        <f>Y!Z1698</f>
        <v>2325.0409818644403</v>
      </c>
    </row>
    <row r="1514" spans="1:14" x14ac:dyDescent="0.2">
      <c r="A1514" s="69">
        <f t="shared" si="75"/>
        <v>14</v>
      </c>
      <c r="B1514" s="66">
        <f t="shared" si="76"/>
        <v>40271</v>
      </c>
      <c r="C1514" s="67">
        <f>Y!AB1699</f>
        <v>76521.999999999869</v>
      </c>
      <c r="D1514" s="65">
        <f>Y!Y1699</f>
        <v>6850.1807367801666</v>
      </c>
      <c r="E1514" s="65">
        <f>Y!Y1699+Y!Z1699</f>
        <v>9206.3717880338081</v>
      </c>
      <c r="F1514" s="68">
        <f>Y!AA1699</f>
        <v>67315.628211966061</v>
      </c>
      <c r="G1514" s="133">
        <f>SUM($F1514:F$1692)</f>
        <v>8320347.951372562</v>
      </c>
      <c r="H1514" s="133">
        <f>SUM($E$1501:E1514)</f>
        <v>125379.32316032807</v>
      </c>
      <c r="I1514" s="133">
        <f>$F$9-SUM($E$1501:E1514)</f>
        <v>7112120.676839672</v>
      </c>
      <c r="J1514" s="133">
        <f t="shared" si="74"/>
        <v>14</v>
      </c>
      <c r="K1514" s="65">
        <f>Y!AC1699</f>
        <v>7510866</v>
      </c>
      <c r="L1514" s="115">
        <v>192</v>
      </c>
      <c r="M1514" s="65"/>
      <c r="N1514" s="48">
        <f>Y!Z1699</f>
        <v>2356.1910512536415</v>
      </c>
    </row>
    <row r="1515" spans="1:14" x14ac:dyDescent="0.2">
      <c r="A1515" s="69">
        <f t="shared" si="75"/>
        <v>15</v>
      </c>
      <c r="B1515" s="66">
        <f t="shared" si="76"/>
        <v>40301</v>
      </c>
      <c r="C1515" s="67">
        <f>Y!AB1700</f>
        <v>76521.999999999942</v>
      </c>
      <c r="D1515" s="65">
        <f>Y!Y1700</f>
        <v>6941.4922948488966</v>
      </c>
      <c r="E1515" s="65">
        <f>Y!Y1700+Y!Z1700</f>
        <v>9329.2507530055736</v>
      </c>
      <c r="F1515" s="68">
        <f>Y!AA1700</f>
        <v>67192.749246994368</v>
      </c>
      <c r="G1515" s="133">
        <f>SUM($F1515:F$1692)</f>
        <v>8253032.3231605962</v>
      </c>
      <c r="H1515" s="133">
        <f>SUM($E$1501:E1515)</f>
        <v>134708.57391333365</v>
      </c>
      <c r="I1515" s="133">
        <f>$F$9-SUM($E$1501:E1515)</f>
        <v>7102791.4260866661</v>
      </c>
      <c r="J1515" s="133">
        <f t="shared" si="74"/>
        <v>15</v>
      </c>
      <c r="K1515" s="65">
        <f>Y!AC1700</f>
        <v>7496942</v>
      </c>
      <c r="L1515" s="115">
        <v>192</v>
      </c>
      <c r="M1515" s="65"/>
      <c r="N1515" s="48">
        <f>Y!Z1700</f>
        <v>2387.7584581566771</v>
      </c>
    </row>
    <row r="1516" spans="1:14" x14ac:dyDescent="0.2">
      <c r="A1516" s="69">
        <f t="shared" si="75"/>
        <v>16</v>
      </c>
      <c r="B1516" s="66">
        <f t="shared" si="76"/>
        <v>40332</v>
      </c>
      <c r="C1516" s="67">
        <f>Y!AB1701</f>
        <v>76522.000000000044</v>
      </c>
      <c r="D1516" s="65">
        <f>Y!Y1701</f>
        <v>7034.0210179761052</v>
      </c>
      <c r="E1516" s="65">
        <f>Y!Y1701+Y!Z1701</f>
        <v>9453.7698118887492</v>
      </c>
      <c r="F1516" s="68">
        <f>Y!AA1701</f>
        <v>67068.230188111294</v>
      </c>
      <c r="G1516" s="133">
        <f>SUM($F1516:F$1692)</f>
        <v>8185839.5739136022</v>
      </c>
      <c r="H1516" s="133">
        <f>SUM($E$1501:E1516)</f>
        <v>144162.3437252224</v>
      </c>
      <c r="I1516" s="133">
        <f>$F$9-SUM($E$1501:E1516)</f>
        <v>7093337.6562747778</v>
      </c>
      <c r="J1516" s="133">
        <f t="shared" si="74"/>
        <v>16</v>
      </c>
      <c r="K1516" s="65">
        <f>Y!AC1701</f>
        <v>7482879</v>
      </c>
      <c r="L1516" s="115">
        <v>192</v>
      </c>
      <c r="M1516" s="65"/>
      <c r="N1516" s="48">
        <f>Y!Z1701</f>
        <v>2419.748793912644</v>
      </c>
    </row>
    <row r="1517" spans="1:14" x14ac:dyDescent="0.2">
      <c r="A1517" s="69">
        <f t="shared" si="75"/>
        <v>17</v>
      </c>
      <c r="B1517" s="66">
        <f t="shared" si="76"/>
        <v>40362</v>
      </c>
      <c r="C1517" s="67">
        <f>Y!AB1702</f>
        <v>76521.99999999968</v>
      </c>
      <c r="D1517" s="65">
        <f>Y!Y1702</f>
        <v>7127.7831307314336</v>
      </c>
      <c r="E1517" s="65">
        <f>Y!Y1702+Y!Z1702</f>
        <v>9579.9508555028224</v>
      </c>
      <c r="F1517" s="68">
        <f>Y!AA1702</f>
        <v>66942.04914449685</v>
      </c>
      <c r="G1517" s="133">
        <f>SUM($F1517:F$1692)</f>
        <v>8118771.3437254913</v>
      </c>
      <c r="H1517" s="133">
        <f>SUM($E$1501:E1517)</f>
        <v>153742.29458072523</v>
      </c>
      <c r="I1517" s="133">
        <f>$F$9-SUM($E$1501:E1517)</f>
        <v>7083757.705419275</v>
      </c>
      <c r="J1517" s="133">
        <f t="shared" si="74"/>
        <v>17</v>
      </c>
      <c r="K1517" s="65">
        <f>Y!AC1702</f>
        <v>7468677</v>
      </c>
      <c r="L1517" s="115">
        <v>192</v>
      </c>
      <c r="M1517" s="65"/>
      <c r="N1517" s="48">
        <f>Y!Z1702</f>
        <v>2452.1677247713887</v>
      </c>
    </row>
    <row r="1518" spans="1:14" x14ac:dyDescent="0.2">
      <c r="A1518" s="69">
        <f t="shared" si="75"/>
        <v>18</v>
      </c>
      <c r="B1518" s="66">
        <f t="shared" si="76"/>
        <v>40393</v>
      </c>
      <c r="C1518" s="67">
        <f>Y!AB1703</f>
        <v>76521.99999999968</v>
      </c>
      <c r="D1518" s="65">
        <f>Y!Y1703</f>
        <v>7222.7950739562511</v>
      </c>
      <c r="E1518" s="65">
        <f>Y!Y1703+Y!Z1703</f>
        <v>9707.8160668533965</v>
      </c>
      <c r="F1518" s="68">
        <f>Y!AA1703</f>
        <v>66814.183933146283</v>
      </c>
      <c r="G1518" s="133">
        <f>SUM($F1518:F$1692)</f>
        <v>8051829.2945809942</v>
      </c>
      <c r="H1518" s="133">
        <f>SUM($E$1501:E1518)</f>
        <v>163450.11064757861</v>
      </c>
      <c r="I1518" s="133">
        <f>$F$9-SUM($E$1501:E1518)</f>
        <v>7074049.8893524213</v>
      </c>
      <c r="J1518" s="133">
        <f t="shared" si="74"/>
        <v>18</v>
      </c>
      <c r="K1518" s="65">
        <f>Y!AC1703</f>
        <v>7454332</v>
      </c>
      <c r="L1518" s="115">
        <v>192</v>
      </c>
      <c r="M1518" s="65"/>
      <c r="N1518" s="48">
        <f>Y!Z1703</f>
        <v>2485.0209928971453</v>
      </c>
    </row>
    <row r="1519" spans="1:14" x14ac:dyDescent="0.2">
      <c r="A1519" s="69">
        <f t="shared" si="75"/>
        <v>19</v>
      </c>
      <c r="B1519" s="66">
        <f t="shared" si="76"/>
        <v>40424</v>
      </c>
      <c r="C1519" s="67">
        <f>Y!AB1704</f>
        <v>76522.00000000016</v>
      </c>
      <c r="D1519" s="65">
        <f>Y!Y1704</f>
        <v>7319.0735076442361</v>
      </c>
      <c r="E1519" s="65">
        <f>Y!Y1704+Y!Z1704</f>
        <v>9837.3879250298778</v>
      </c>
      <c r="F1519" s="68">
        <f>Y!AA1704</f>
        <v>66684.612074970282</v>
      </c>
      <c r="G1519" s="133">
        <f>SUM($F1519:F$1692)</f>
        <v>7985015.1106478479</v>
      </c>
      <c r="H1519" s="133">
        <f>SUM($E$1501:E1519)</f>
        <v>173287.49857260849</v>
      </c>
      <c r="I1519" s="133">
        <f>$F$9-SUM($E$1501:E1519)</f>
        <v>7064212.5014273915</v>
      </c>
      <c r="J1519" s="133">
        <f t="shared" si="74"/>
        <v>19</v>
      </c>
      <c r="K1519" s="65">
        <f>Y!AC1704</f>
        <v>7439845</v>
      </c>
      <c r="L1519" s="115">
        <v>192</v>
      </c>
      <c r="M1519" s="65"/>
      <c r="N1519" s="48">
        <f>Y!Z1704</f>
        <v>2518.3144173856417</v>
      </c>
    </row>
    <row r="1520" spans="1:14" x14ac:dyDescent="0.2">
      <c r="A1520" s="69">
        <f t="shared" si="75"/>
        <v>20</v>
      </c>
      <c r="B1520" s="66">
        <f t="shared" si="76"/>
        <v>40454</v>
      </c>
      <c r="C1520" s="67">
        <f>Y!AB1705</f>
        <v>76521.999999999651</v>
      </c>
      <c r="D1520" s="65">
        <f>Y!Y1705</f>
        <v>7416.6353138620034</v>
      </c>
      <c r="E1520" s="65">
        <f>Y!Y1705+Y!Z1705</f>
        <v>9968.6892091567497</v>
      </c>
      <c r="F1520" s="68">
        <f>Y!AA1705</f>
        <v>66553.310790842894</v>
      </c>
      <c r="G1520" s="133">
        <f>SUM($F1520:F$1692)</f>
        <v>7918330.4985728767</v>
      </c>
      <c r="H1520" s="133">
        <f>SUM($E$1501:E1520)</f>
        <v>183256.18778176524</v>
      </c>
      <c r="I1520" s="133">
        <f>$F$9-SUM($E$1501:E1520)</f>
        <v>7054243.8122182349</v>
      </c>
      <c r="J1520" s="133">
        <f t="shared" si="74"/>
        <v>20</v>
      </c>
      <c r="K1520" s="65">
        <f>Y!AC1705</f>
        <v>7425214</v>
      </c>
      <c r="L1520" s="115">
        <v>192</v>
      </c>
      <c r="M1520" s="65"/>
      <c r="N1520" s="48">
        <f>Y!Z1705</f>
        <v>2552.0538952947463</v>
      </c>
    </row>
    <row r="1521" spans="1:14" x14ac:dyDescent="0.2">
      <c r="A1521" s="69">
        <f t="shared" si="75"/>
        <v>21</v>
      </c>
      <c r="B1521" s="66">
        <f t="shared" si="76"/>
        <v>40485</v>
      </c>
      <c r="C1521" s="67">
        <f>Y!AB1706</f>
        <v>76522.000000000335</v>
      </c>
      <c r="D1521" s="65">
        <f>Y!Y1706</f>
        <v>7515.4975997144356</v>
      </c>
      <c r="E1521" s="65">
        <f>Y!Y1706+Y!Z1706</f>
        <v>10101.743002403455</v>
      </c>
      <c r="F1521" s="68">
        <f>Y!AA1706</f>
        <v>66420.25699759688</v>
      </c>
      <c r="G1521" s="133">
        <f>SUM($F1521:F$1692)</f>
        <v>7851777.1877820343</v>
      </c>
      <c r="H1521" s="133">
        <f>SUM($E$1501:E1521)</f>
        <v>193357.93078416871</v>
      </c>
      <c r="I1521" s="133">
        <f>$F$9-SUM($E$1501:E1521)</f>
        <v>7044142.0692158313</v>
      </c>
      <c r="J1521" s="133">
        <f t="shared" si="74"/>
        <v>21</v>
      </c>
      <c r="K1521" s="65">
        <f>Y!AC1706</f>
        <v>7410437</v>
      </c>
      <c r="L1521" s="115">
        <v>192</v>
      </c>
      <c r="M1521" s="65"/>
      <c r="N1521" s="48">
        <f>Y!Z1706</f>
        <v>2586.2454026890191</v>
      </c>
    </row>
    <row r="1522" spans="1:14" x14ac:dyDescent="0.2">
      <c r="A1522" s="69">
        <f t="shared" si="75"/>
        <v>22</v>
      </c>
      <c r="B1522" s="66">
        <f t="shared" si="76"/>
        <v>40515</v>
      </c>
      <c r="C1522" s="67">
        <f>Y!AB1707</f>
        <v>76521.999999999753</v>
      </c>
      <c r="D1522" s="65">
        <f>Y!Y1707</f>
        <v>7615.6777003360912</v>
      </c>
      <c r="E1522" s="65">
        <f>Y!Y1707+Y!Z1707</f>
        <v>10236.572696034287</v>
      </c>
      <c r="F1522" s="68">
        <f>Y!AA1707</f>
        <v>66285.427303965465</v>
      </c>
      <c r="G1522" s="133">
        <f>SUM($F1522:F$1692)</f>
        <v>7785356.9307844378</v>
      </c>
      <c r="H1522" s="133">
        <f>SUM($E$1501:E1522)</f>
        <v>203594.50348020298</v>
      </c>
      <c r="I1522" s="133">
        <f>$F$9-SUM($E$1501:E1522)</f>
        <v>7033905.4965197966</v>
      </c>
      <c r="J1522" s="133">
        <f t="shared" si="74"/>
        <v>22</v>
      </c>
      <c r="K1522" s="65">
        <f>Y!AC1707</f>
        <v>7395512</v>
      </c>
      <c r="L1522" s="115">
        <v>192</v>
      </c>
      <c r="M1522" s="65"/>
      <c r="N1522" s="48">
        <f>Y!Z1707</f>
        <v>2620.894995698196</v>
      </c>
    </row>
    <row r="1523" spans="1:14" x14ac:dyDescent="0.2">
      <c r="A1523" s="69">
        <f t="shared" si="75"/>
        <v>23</v>
      </c>
      <c r="B1523" s="66">
        <f t="shared" si="76"/>
        <v>40546</v>
      </c>
      <c r="C1523" s="67">
        <f>Y!AB1708</f>
        <v>76522.000000000364</v>
      </c>
      <c r="D1523" s="65">
        <f>Y!Y1708</f>
        <v>7717.1931819403544</v>
      </c>
      <c r="E1523" s="65">
        <f>Y!Y1708+Y!Z1708</f>
        <v>10373.201993530223</v>
      </c>
      <c r="F1523" s="68">
        <f>Y!AA1708</f>
        <v>66148.798006470141</v>
      </c>
      <c r="G1523" s="133">
        <f>SUM($F1523:F$1692)</f>
        <v>7719071.5034804717</v>
      </c>
      <c r="H1523" s="133">
        <f>SUM($E$1501:E1523)</f>
        <v>213967.70547373319</v>
      </c>
      <c r="I1523" s="133">
        <f>$F$9-SUM($E$1501:E1523)</f>
        <v>7023532.2945262669</v>
      </c>
      <c r="J1523" s="133">
        <f t="shared" si="74"/>
        <v>23</v>
      </c>
      <c r="K1523" s="65">
        <f>Y!AC1708</f>
        <v>7380439</v>
      </c>
      <c r="L1523" s="115">
        <v>192</v>
      </c>
      <c r="M1523" s="65"/>
      <c r="N1523" s="48">
        <f>Y!Z1708</f>
        <v>2656.0088115898689</v>
      </c>
    </row>
    <row r="1524" spans="1:14" x14ac:dyDescent="0.2">
      <c r="A1524" s="69">
        <f t="shared" si="75"/>
        <v>24</v>
      </c>
      <c r="B1524" s="66">
        <f t="shared" si="76"/>
        <v>40577</v>
      </c>
      <c r="C1524" s="67">
        <f>Y!AB1709</f>
        <v>76521.999999999825</v>
      </c>
      <c r="D1524" s="65">
        <f>Y!Y1709</f>
        <v>7820.0618448900059</v>
      </c>
      <c r="E1524" s="65">
        <f>Y!Y1709+Y!Z1709</f>
        <v>10511.654914746585</v>
      </c>
      <c r="F1524" s="68">
        <f>Y!AA1709</f>
        <v>66010.345085253241</v>
      </c>
      <c r="G1524" s="133">
        <f>SUM($F1524:F$1692)</f>
        <v>7652922.7054740023</v>
      </c>
      <c r="H1524" s="133">
        <f>SUM($E$1501:E1524)</f>
        <v>224479.36038847978</v>
      </c>
      <c r="I1524" s="133">
        <f>$F$9-SUM($E$1501:E1524)</f>
        <v>7013020.6396115199</v>
      </c>
      <c r="J1524" s="133">
        <f t="shared" si="74"/>
        <v>24</v>
      </c>
      <c r="K1524" s="65">
        <f>Y!AC1709</f>
        <v>7407675</v>
      </c>
      <c r="L1524" s="115">
        <v>192</v>
      </c>
      <c r="M1524" s="65"/>
      <c r="N1524" s="48">
        <f>Y!Z1709</f>
        <v>2691.5930698565789</v>
      </c>
    </row>
    <row r="1525" spans="1:14" x14ac:dyDescent="0.2">
      <c r="A1525" s="69">
        <f t="shared" si="75"/>
        <v>25</v>
      </c>
      <c r="B1525" s="66">
        <f t="shared" si="76"/>
        <v>40605</v>
      </c>
      <c r="C1525" s="67">
        <f>Y!AB1710</f>
        <v>76522.000000000073</v>
      </c>
      <c r="D1525" s="65">
        <f>Y!Y1710</f>
        <v>7924.3017268273979</v>
      </c>
      <c r="E1525" s="65">
        <f>Y!Y1710+Y!Z1710</f>
        <v>10083.091871903525</v>
      </c>
      <c r="F1525" s="68">
        <f>Y!AA1710</f>
        <v>66438.908128096547</v>
      </c>
      <c r="G1525" s="133">
        <f>SUM($F1525:F$1692)</f>
        <v>7586912.3603887483</v>
      </c>
      <c r="H1525" s="133">
        <f>SUM($E$1501:E1525)</f>
        <v>234562.45226038329</v>
      </c>
      <c r="I1525" s="133">
        <f>$F$9-SUM($E$1501:E1525)</f>
        <v>7002937.5477396166</v>
      </c>
      <c r="J1525" s="133">
        <f t="shared" si="74"/>
        <v>25</v>
      </c>
      <c r="K1525" s="65">
        <f>Y!AC1710</f>
        <v>7392869</v>
      </c>
      <c r="L1525" s="115">
        <v>192</v>
      </c>
      <c r="M1525" s="65"/>
      <c r="N1525" s="48">
        <f>Y!Z1710</f>
        <v>2158.7901450761274</v>
      </c>
    </row>
    <row r="1526" spans="1:14" x14ac:dyDescent="0.2">
      <c r="A1526" s="69">
        <f t="shared" si="75"/>
        <v>26</v>
      </c>
      <c r="B1526" s="66">
        <f t="shared" si="76"/>
        <v>40636</v>
      </c>
      <c r="C1526" s="67">
        <f>Y!AB1711</f>
        <v>76521.999999999709</v>
      </c>
      <c r="D1526" s="65">
        <f>Y!Y1711</f>
        <v>8029.9311058297753</v>
      </c>
      <c r="E1526" s="65">
        <f>Y!Y1711+Y!Z1711</f>
        <v>10217.64395091006</v>
      </c>
      <c r="F1526" s="68">
        <f>Y!AA1711</f>
        <v>66304.356049089649</v>
      </c>
      <c r="G1526" s="133">
        <f>SUM($F1526:F$1692)</f>
        <v>7520473.4522606526</v>
      </c>
      <c r="H1526" s="133">
        <f>SUM($E$1501:E1526)</f>
        <v>244780.09621129336</v>
      </c>
      <c r="I1526" s="133">
        <f>$F$9-SUM($E$1501:E1526)</f>
        <v>6992719.9037887063</v>
      </c>
      <c r="J1526" s="133">
        <f t="shared" si="74"/>
        <v>26</v>
      </c>
      <c r="K1526" s="65">
        <f>Y!AC1711</f>
        <v>7377917</v>
      </c>
      <c r="L1526" s="115">
        <v>192</v>
      </c>
      <c r="M1526" s="65"/>
      <c r="N1526" s="48">
        <f>Y!Z1711</f>
        <v>2187.7128450802848</v>
      </c>
    </row>
    <row r="1527" spans="1:14" x14ac:dyDescent="0.2">
      <c r="A1527" s="69">
        <f t="shared" si="75"/>
        <v>27</v>
      </c>
      <c r="B1527" s="66">
        <f t="shared" si="76"/>
        <v>40666</v>
      </c>
      <c r="C1527" s="67">
        <f>Y!AB1712</f>
        <v>76522.000000000233</v>
      </c>
      <c r="D1527" s="65">
        <f>Y!Y1712</f>
        <v>8136.9685036204755</v>
      </c>
      <c r="E1527" s="65">
        <f>Y!Y1712+Y!Z1712</f>
        <v>10353.991544718563</v>
      </c>
      <c r="F1527" s="68">
        <f>Y!AA1712</f>
        <v>66168.00845528167</v>
      </c>
      <c r="G1527" s="133">
        <f>SUM($F1527:F$1692)</f>
        <v>7454169.0962115619</v>
      </c>
      <c r="H1527" s="133">
        <f>SUM($E$1501:E1527)</f>
        <v>255134.08775601193</v>
      </c>
      <c r="I1527" s="133">
        <f>$F$9-SUM($E$1501:E1527)</f>
        <v>6982365.9122439884</v>
      </c>
      <c r="J1527" s="133">
        <f t="shared" si="74"/>
        <v>27</v>
      </c>
      <c r="K1527" s="65">
        <f>Y!AC1712</f>
        <v>7362817</v>
      </c>
      <c r="L1527" s="115">
        <v>192</v>
      </c>
      <c r="M1527" s="65"/>
      <c r="N1527" s="48">
        <f>Y!Z1712</f>
        <v>2217.0230410980876</v>
      </c>
    </row>
    <row r="1528" spans="1:14" x14ac:dyDescent="0.2">
      <c r="A1528" s="69">
        <f t="shared" si="75"/>
        <v>28</v>
      </c>
      <c r="B1528" s="66">
        <f t="shared" si="76"/>
        <v>40697</v>
      </c>
      <c r="C1528" s="67">
        <f>Y!AB1713</f>
        <v>76522.000000000335</v>
      </c>
      <c r="D1528" s="65">
        <f>Y!Y1713</f>
        <v>8245.4326888108626</v>
      </c>
      <c r="E1528" s="65">
        <f>Y!Y1713+Y!Z1713</f>
        <v>10492.15861347373</v>
      </c>
      <c r="F1528" s="68">
        <f>Y!AA1713</f>
        <v>66029.841386526605</v>
      </c>
      <c r="G1528" s="133">
        <f>SUM($F1528:F$1692)</f>
        <v>7388001.0877562799</v>
      </c>
      <c r="H1528" s="133">
        <f>SUM($E$1501:E1528)</f>
        <v>265626.24636948563</v>
      </c>
      <c r="I1528" s="133">
        <f>$F$9-SUM($E$1501:E1528)</f>
        <v>6971873.7536305143</v>
      </c>
      <c r="J1528" s="133">
        <f t="shared" si="74"/>
        <v>28</v>
      </c>
      <c r="K1528" s="65">
        <f>Y!AC1713</f>
        <v>7347569</v>
      </c>
      <c r="L1528" s="115">
        <v>192</v>
      </c>
      <c r="M1528" s="65"/>
      <c r="N1528" s="48">
        <f>Y!Z1713</f>
        <v>2246.7259246628673</v>
      </c>
    </row>
    <row r="1529" spans="1:14" x14ac:dyDescent="0.2">
      <c r="A1529" s="69">
        <f t="shared" si="75"/>
        <v>29</v>
      </c>
      <c r="B1529" s="66">
        <f t="shared" si="76"/>
        <v>40727</v>
      </c>
      <c r="C1529" s="67">
        <f>Y!AB1714</f>
        <v>76521.999999999782</v>
      </c>
      <c r="D1529" s="65">
        <f>Y!Y1714</f>
        <v>8355.3426801953465</v>
      </c>
      <c r="E1529" s="65">
        <f>Y!Y1714+Y!Z1714</f>
        <v>10632.169437057586</v>
      </c>
      <c r="F1529" s="68">
        <f>Y!AA1714</f>
        <v>65889.830562942196</v>
      </c>
      <c r="G1529" s="133">
        <f>SUM($F1529:F$1692)</f>
        <v>7321971.246369753</v>
      </c>
      <c r="H1529" s="133">
        <f>SUM($E$1501:E1529)</f>
        <v>276258.4158065432</v>
      </c>
      <c r="I1529" s="133">
        <f>$F$9-SUM($E$1501:E1529)</f>
        <v>6961241.5841934569</v>
      </c>
      <c r="J1529" s="133">
        <f t="shared" si="74"/>
        <v>29</v>
      </c>
      <c r="K1529" s="65">
        <f>Y!AC1714</f>
        <v>7332171</v>
      </c>
      <c r="L1529" s="115">
        <v>192</v>
      </c>
      <c r="M1529" s="65"/>
      <c r="N1529" s="48">
        <f>Y!Z1714</f>
        <v>2276.8267568622396</v>
      </c>
    </row>
    <row r="1530" spans="1:14" x14ac:dyDescent="0.2">
      <c r="A1530" s="69">
        <f t="shared" si="75"/>
        <v>30</v>
      </c>
      <c r="B1530" s="66">
        <f t="shared" si="76"/>
        <v>40758</v>
      </c>
      <c r="C1530" s="67">
        <f>Y!AB1715</f>
        <v>76521.999999999694</v>
      </c>
      <c r="D1530" s="65">
        <f>Y!Y1715</f>
        <v>8466.7177500864491</v>
      </c>
      <c r="E1530" s="65">
        <f>Y!Y1715+Y!Z1715</f>
        <v>10774.048619356443</v>
      </c>
      <c r="F1530" s="68">
        <f>Y!AA1715</f>
        <v>65747.951380643251</v>
      </c>
      <c r="G1530" s="133">
        <f>SUM($F1530:F$1692)</f>
        <v>7256081.4158068113</v>
      </c>
      <c r="H1530" s="133">
        <f>SUM($E$1501:E1530)</f>
        <v>287032.46442589967</v>
      </c>
      <c r="I1530" s="133">
        <f>$F$9-SUM($E$1501:E1530)</f>
        <v>6950467.5355741</v>
      </c>
      <c r="J1530" s="133">
        <f t="shared" ref="J1530:J1593" si="77">A1530</f>
        <v>30</v>
      </c>
      <c r="K1530" s="65">
        <f>Y!AC1715</f>
        <v>7316620</v>
      </c>
      <c r="L1530" s="115">
        <v>192</v>
      </c>
      <c r="M1530" s="65"/>
      <c r="N1530" s="48">
        <f>Y!Z1715</f>
        <v>2307.3308692699939</v>
      </c>
    </row>
    <row r="1531" spans="1:14" x14ac:dyDescent="0.2">
      <c r="A1531" s="69">
        <f t="shared" si="75"/>
        <v>31</v>
      </c>
      <c r="B1531" s="66">
        <f t="shared" si="76"/>
        <v>40789</v>
      </c>
      <c r="C1531" s="67">
        <f>Y!AB1716</f>
        <v>76522.000000000204</v>
      </c>
      <c r="D1531" s="65">
        <f>Y!Y1716</f>
        <v>8579.57742769178</v>
      </c>
      <c r="E1531" s="65">
        <f>Y!Y1716+Y!Z1716</f>
        <v>10917.82109258225</v>
      </c>
      <c r="F1531" s="68">
        <f>Y!AA1716</f>
        <v>65604.178907417954</v>
      </c>
      <c r="G1531" s="133">
        <f>SUM($F1531:F$1692)</f>
        <v>7190333.4644261692</v>
      </c>
      <c r="H1531" s="133">
        <f>SUM($E$1501:E1531)</f>
        <v>297950.28551848192</v>
      </c>
      <c r="I1531" s="133">
        <f>$F$9-SUM($E$1501:E1531)</f>
        <v>6939549.7144815177</v>
      </c>
      <c r="J1531" s="133">
        <f t="shared" si="77"/>
        <v>31</v>
      </c>
      <c r="K1531" s="65">
        <f>Y!AC1716</f>
        <v>7300917</v>
      </c>
      <c r="L1531" s="115">
        <v>192</v>
      </c>
      <c r="M1531" s="65"/>
      <c r="N1531" s="48">
        <f>Y!Z1716</f>
        <v>2338.2436648904695</v>
      </c>
    </row>
    <row r="1532" spans="1:14" x14ac:dyDescent="0.2">
      <c r="A1532" s="69">
        <f t="shared" si="75"/>
        <v>32</v>
      </c>
      <c r="B1532" s="66">
        <f t="shared" si="76"/>
        <v>40819</v>
      </c>
      <c r="C1532" s="67">
        <f>Y!AB1717</f>
        <v>76522.000000000437</v>
      </c>
      <c r="D1532" s="65">
        <f>Y!Y1717</f>
        <v>8693.9415025385097</v>
      </c>
      <c r="E1532" s="65">
        <f>Y!Y1717+Y!Z1717</f>
        <v>11063.512121654006</v>
      </c>
      <c r="F1532" s="68">
        <f>Y!AA1717</f>
        <v>65458.487878346423</v>
      </c>
      <c r="G1532" s="133">
        <f>SUM($F1532:F$1692)</f>
        <v>7124729.2855187505</v>
      </c>
      <c r="H1532" s="133">
        <f>SUM($E$1501:E1532)</f>
        <v>309013.79764013592</v>
      </c>
      <c r="I1532" s="133">
        <f>$F$9-SUM($E$1501:E1532)</f>
        <v>6928486.2023598645</v>
      </c>
      <c r="J1532" s="133">
        <f t="shared" si="77"/>
        <v>32</v>
      </c>
      <c r="K1532" s="65">
        <f>Y!AC1717</f>
        <v>7285059</v>
      </c>
      <c r="L1532" s="115">
        <v>192</v>
      </c>
      <c r="M1532" s="65"/>
      <c r="N1532" s="48">
        <f>Y!Z1717</f>
        <v>2369.5706191154968</v>
      </c>
    </row>
    <row r="1533" spans="1:14" x14ac:dyDescent="0.2">
      <c r="A1533" s="69">
        <f t="shared" si="75"/>
        <v>33</v>
      </c>
      <c r="B1533" s="66">
        <f t="shared" si="76"/>
        <v>40850</v>
      </c>
      <c r="C1533" s="67">
        <f>Y!AB1718</f>
        <v>76521.99999999968</v>
      </c>
      <c r="D1533" s="65">
        <f>Y!Y1718</f>
        <v>8809.8300279444084</v>
      </c>
      <c r="E1533" s="65">
        <f>Y!Y1718+Y!Z1718</f>
        <v>11211.14730863869</v>
      </c>
      <c r="F1533" s="68">
        <f>Y!AA1718</f>
        <v>65310.852691360989</v>
      </c>
      <c r="G1533" s="133">
        <f>SUM($F1533:F$1692)</f>
        <v>7059270.7976404037</v>
      </c>
      <c r="H1533" s="133">
        <f>SUM($E$1501:E1533)</f>
        <v>320224.94494877459</v>
      </c>
      <c r="I1533" s="133">
        <f>$F$9-SUM($E$1501:E1533)</f>
        <v>6917275.0550512252</v>
      </c>
      <c r="J1533" s="133">
        <f t="shared" si="77"/>
        <v>33</v>
      </c>
      <c r="K1533" s="65">
        <f>Y!AC1718</f>
        <v>7269044</v>
      </c>
      <c r="L1533" s="115">
        <v>192</v>
      </c>
      <c r="M1533" s="65"/>
      <c r="N1533" s="48">
        <f>Y!Z1718</f>
        <v>2401.3172806942821</v>
      </c>
    </row>
    <row r="1534" spans="1:14" x14ac:dyDescent="0.2">
      <c r="A1534" s="69">
        <f t="shared" si="75"/>
        <v>34</v>
      </c>
      <c r="B1534" s="66">
        <f t="shared" si="76"/>
        <v>40880</v>
      </c>
      <c r="C1534" s="67">
        <f>Y!AB1719</f>
        <v>76521.999999999593</v>
      </c>
      <c r="D1534" s="65">
        <f>Y!Y1719</f>
        <v>8927.2633245363832</v>
      </c>
      <c r="E1534" s="65">
        <f>Y!Y1719+Y!Z1719</f>
        <v>11360.752597252555</v>
      </c>
      <c r="F1534" s="68">
        <f>Y!AA1719</f>
        <v>65161.247402747038</v>
      </c>
      <c r="G1534" s="133">
        <f>SUM($F1534:F$1692)</f>
        <v>6993959.9449490439</v>
      </c>
      <c r="H1534" s="133">
        <f>SUM($E$1501:E1534)</f>
        <v>331585.69754602714</v>
      </c>
      <c r="I1534" s="133">
        <f>$F$9-SUM($E$1501:E1534)</f>
        <v>6905914.3024539724</v>
      </c>
      <c r="J1534" s="133">
        <f t="shared" si="77"/>
        <v>34</v>
      </c>
      <c r="K1534" s="65">
        <f>Y!AC1719</f>
        <v>7252872</v>
      </c>
      <c r="L1534" s="115">
        <v>192</v>
      </c>
      <c r="M1534" s="65"/>
      <c r="N1534" s="48">
        <f>Y!Z1719</f>
        <v>2433.4892727161714</v>
      </c>
    </row>
    <row r="1535" spans="1:14" x14ac:dyDescent="0.2">
      <c r="A1535" s="69">
        <f t="shared" si="75"/>
        <v>35</v>
      </c>
      <c r="B1535" s="66">
        <f t="shared" si="76"/>
        <v>40911</v>
      </c>
      <c r="C1535" s="67">
        <f>Y!AB1720</f>
        <v>76521.999999999563</v>
      </c>
      <c r="D1535" s="65">
        <f>Y!Y1720</f>
        <v>9046.2619838090613</v>
      </c>
      <c r="E1535" s="65">
        <f>Y!Y1720+Y!Z1720</f>
        <v>11512.354277415725</v>
      </c>
      <c r="F1535" s="68">
        <f>Y!AA1720</f>
        <v>65009.645722583846</v>
      </c>
      <c r="G1535" s="133">
        <f>SUM($F1535:F$1692)</f>
        <v>6928798.6975462958</v>
      </c>
      <c r="H1535" s="133">
        <f>SUM($E$1501:E1535)</f>
        <v>343098.05182344286</v>
      </c>
      <c r="I1535" s="133">
        <f>$F$9-SUM($E$1501:E1535)</f>
        <v>6894401.9481765572</v>
      </c>
      <c r="J1535" s="133">
        <f t="shared" si="77"/>
        <v>35</v>
      </c>
      <c r="K1535" s="65">
        <f>Y!AC1720</f>
        <v>7236540</v>
      </c>
      <c r="L1535" s="115">
        <v>192</v>
      </c>
      <c r="M1535" s="65"/>
      <c r="N1535" s="48">
        <f>Y!Z1720</f>
        <v>2466.0922936066636</v>
      </c>
    </row>
    <row r="1536" spans="1:14" x14ac:dyDescent="0.2">
      <c r="A1536" s="69">
        <f t="shared" si="75"/>
        <v>36</v>
      </c>
      <c r="B1536" s="66">
        <f t="shared" si="76"/>
        <v>40942</v>
      </c>
      <c r="C1536" s="67">
        <f>Y!AB1721</f>
        <v>76521.999999999709</v>
      </c>
      <c r="D1536" s="65">
        <f>Y!Y1721</f>
        <v>9166.8468717383221</v>
      </c>
      <c r="E1536" s="65">
        <f>Y!Y1721+Y!Z1721</f>
        <v>11665.978989875039</v>
      </c>
      <c r="F1536" s="68">
        <f>Y!AA1721</f>
        <v>64856.02101012467</v>
      </c>
      <c r="G1536" s="133">
        <f>SUM($F1536:F$1692)</f>
        <v>6863789.0518237129</v>
      </c>
      <c r="H1536" s="133">
        <f>SUM($E$1501:E1536)</f>
        <v>354764.03081331792</v>
      </c>
      <c r="I1536" s="133">
        <f>$F$9-SUM($E$1501:E1536)</f>
        <v>6882735.9691866823</v>
      </c>
      <c r="J1536" s="133">
        <f t="shared" si="77"/>
        <v>36</v>
      </c>
      <c r="K1536" s="65">
        <f>Y!AC1721</f>
        <v>7258257</v>
      </c>
      <c r="L1536" s="115">
        <v>192</v>
      </c>
      <c r="M1536" s="65"/>
      <c r="N1536" s="48">
        <f>Y!Z1721</f>
        <v>2499.1321181367166</v>
      </c>
    </row>
    <row r="1537" spans="1:14" x14ac:dyDescent="0.2">
      <c r="A1537" s="69">
        <f t="shared" si="75"/>
        <v>37</v>
      </c>
      <c r="B1537" s="66">
        <f t="shared" si="76"/>
        <v>40971</v>
      </c>
      <c r="C1537" s="67">
        <f>Y!AB1722</f>
        <v>76522.000000000291</v>
      </c>
      <c r="D1537" s="65">
        <f>Y!Y1722</f>
        <v>9289.0391324395314</v>
      </c>
      <c r="E1537" s="65">
        <f>Y!Y1722+Y!Z1722</f>
        <v>11309.729786040669</v>
      </c>
      <c r="F1537" s="68">
        <f>Y!AA1722</f>
        <v>65212.270213959622</v>
      </c>
      <c r="G1537" s="133">
        <f>SUM($F1537:F$1692)</f>
        <v>6798933.0308135878</v>
      </c>
      <c r="H1537" s="133">
        <f>SUM($E$1501:E1537)</f>
        <v>366073.76059935859</v>
      </c>
      <c r="I1537" s="133">
        <f>$F$9-SUM($E$1501:E1537)</f>
        <v>6871426.2394006411</v>
      </c>
      <c r="J1537" s="133">
        <f t="shared" si="77"/>
        <v>37</v>
      </c>
      <c r="K1537" s="65">
        <f>Y!AC1722</f>
        <v>7242113</v>
      </c>
      <c r="L1537" s="115">
        <v>192</v>
      </c>
      <c r="M1537" s="65"/>
      <c r="N1537" s="48">
        <f>Y!Z1722</f>
        <v>2020.6906536011375</v>
      </c>
    </row>
    <row r="1538" spans="1:14" x14ac:dyDescent="0.2">
      <c r="A1538" s="69">
        <f t="shared" si="75"/>
        <v>38</v>
      </c>
      <c r="B1538" s="66">
        <f t="shared" si="76"/>
        <v>41002</v>
      </c>
      <c r="C1538" s="67">
        <f>Y!AB1723</f>
        <v>76521.999999999869</v>
      </c>
      <c r="D1538" s="65">
        <f>Y!Y1723</f>
        <v>9412.8601918732747</v>
      </c>
      <c r="E1538" s="65">
        <f>Y!Y1723+Y!Z1723</f>
        <v>11460.623337772297</v>
      </c>
      <c r="F1538" s="68">
        <f>Y!AA1723</f>
        <v>65061.376662227573</v>
      </c>
      <c r="G1538" s="133">
        <f>SUM($F1538:F$1692)</f>
        <v>6733720.7605996281</v>
      </c>
      <c r="H1538" s="133">
        <f>SUM($E$1501:E1538)</f>
        <v>377534.38393713092</v>
      </c>
      <c r="I1538" s="133">
        <f>$F$9-SUM($E$1501:E1538)</f>
        <v>6859965.6160628693</v>
      </c>
      <c r="J1538" s="133">
        <f t="shared" si="77"/>
        <v>38</v>
      </c>
      <c r="K1538" s="65">
        <f>Y!AC1723</f>
        <v>7225811</v>
      </c>
      <c r="L1538" s="115">
        <v>192</v>
      </c>
      <c r="M1538" s="65"/>
      <c r="N1538" s="48">
        <f>Y!Z1723</f>
        <v>2047.7631458990218</v>
      </c>
    </row>
    <row r="1539" spans="1:14" x14ac:dyDescent="0.2">
      <c r="A1539" s="69">
        <f t="shared" si="75"/>
        <v>39</v>
      </c>
      <c r="B1539" s="66">
        <f t="shared" si="76"/>
        <v>41032</v>
      </c>
      <c r="C1539" s="67">
        <f>Y!AB1724</f>
        <v>76522</v>
      </c>
      <c r="D1539" s="65">
        <f>Y!Y1724</f>
        <v>9538.3317616069689</v>
      </c>
      <c r="E1539" s="65">
        <f>Y!Y1724+Y!Z1724</f>
        <v>11613.530107394909</v>
      </c>
      <c r="F1539" s="68">
        <f>Y!AA1724</f>
        <v>64908.469892605099</v>
      </c>
      <c r="G1539" s="133">
        <f>SUM($F1539:F$1692)</f>
        <v>6668659.3839373998</v>
      </c>
      <c r="H1539" s="133">
        <f>SUM($E$1501:E1539)</f>
        <v>389147.91404452582</v>
      </c>
      <c r="I1539" s="133">
        <f>$F$9-SUM($E$1501:E1539)</f>
        <v>6848352.0859554745</v>
      </c>
      <c r="J1539" s="133">
        <f t="shared" si="77"/>
        <v>39</v>
      </c>
      <c r="K1539" s="65">
        <f>Y!AC1724</f>
        <v>7209350</v>
      </c>
      <c r="L1539" s="115">
        <v>192</v>
      </c>
      <c r="M1539" s="65"/>
      <c r="N1539" s="48">
        <f>Y!Z1724</f>
        <v>2075.1983457879396</v>
      </c>
    </row>
    <row r="1540" spans="1:14" x14ac:dyDescent="0.2">
      <c r="A1540" s="69">
        <f t="shared" si="75"/>
        <v>40</v>
      </c>
      <c r="B1540" s="66">
        <f t="shared" si="76"/>
        <v>41063</v>
      </c>
      <c r="C1540" s="67">
        <f>Y!AB1725</f>
        <v>76521.999999999913</v>
      </c>
      <c r="D1540" s="65">
        <f>Y!Y1725</f>
        <v>9665.4758426165208</v>
      </c>
      <c r="E1540" s="65">
        <f>Y!Y1725+Y!Z1725</f>
        <v>11768.476955311315</v>
      </c>
      <c r="F1540" s="68">
        <f>Y!AA1725</f>
        <v>64753.523044688598</v>
      </c>
      <c r="G1540" s="133">
        <f>SUM($F1540:F$1692)</f>
        <v>6603750.9140447956</v>
      </c>
      <c r="H1540" s="133">
        <f>SUM($E$1501:E1540)</f>
        <v>400916.39099983714</v>
      </c>
      <c r="I1540" s="133">
        <f>$F$9-SUM($E$1501:E1540)</f>
        <v>6836583.6090001632</v>
      </c>
      <c r="J1540" s="133">
        <f t="shared" si="77"/>
        <v>40</v>
      </c>
      <c r="K1540" s="65">
        <f>Y!AC1725</f>
        <v>7192729</v>
      </c>
      <c r="L1540" s="115">
        <v>192</v>
      </c>
      <c r="M1540" s="65"/>
      <c r="N1540" s="48">
        <f>Y!Z1725</f>
        <v>2103.0011126947938</v>
      </c>
    </row>
    <row r="1541" spans="1:14" x14ac:dyDescent="0.2">
      <c r="A1541" s="69">
        <f t="shared" si="75"/>
        <v>41</v>
      </c>
      <c r="B1541" s="66">
        <f t="shared" si="76"/>
        <v>41093</v>
      </c>
      <c r="C1541" s="67">
        <f>Y!AB1726</f>
        <v>76521.999999999767</v>
      </c>
      <c r="D1541" s="65">
        <f>Y!Y1726</f>
        <v>9794.3147291475907</v>
      </c>
      <c r="E1541" s="65">
        <f>Y!Y1726+Y!Z1726</f>
        <v>11925.491100298881</v>
      </c>
      <c r="F1541" s="68">
        <f>Y!AA1726</f>
        <v>64596.508899700893</v>
      </c>
      <c r="G1541" s="133">
        <f>SUM($F1541:F$1692)</f>
        <v>6538997.3910001051</v>
      </c>
      <c r="H1541" s="133">
        <f>SUM($E$1501:E1541)</f>
        <v>412841.88210013602</v>
      </c>
      <c r="I1541" s="133">
        <f>$F$9-SUM($E$1501:E1541)</f>
        <v>6824658.117899864</v>
      </c>
      <c r="J1541" s="133">
        <f t="shared" si="77"/>
        <v>41</v>
      </c>
      <c r="K1541" s="65">
        <f>Y!AC1726</f>
        <v>7175945</v>
      </c>
      <c r="L1541" s="115">
        <v>192</v>
      </c>
      <c r="M1541" s="65"/>
      <c r="N1541" s="48">
        <f>Y!Z1726</f>
        <v>2131.1763711512904</v>
      </c>
    </row>
    <row r="1542" spans="1:14" x14ac:dyDescent="0.2">
      <c r="A1542" s="69">
        <f t="shared" si="75"/>
        <v>42</v>
      </c>
      <c r="B1542" s="66">
        <f t="shared" si="76"/>
        <v>41124</v>
      </c>
      <c r="C1542" s="67">
        <f>Y!AB1727</f>
        <v>76521.999999999563</v>
      </c>
      <c r="D1542" s="65">
        <f>Y!Y1727</f>
        <v>9924.8710126234218</v>
      </c>
      <c r="E1542" s="65">
        <f>Y!Y1727+Y!Z1727</f>
        <v>12084.600124289747</v>
      </c>
      <c r="F1542" s="68">
        <f>Y!AA1727</f>
        <v>64437.399875709823</v>
      </c>
      <c r="G1542" s="133">
        <f>SUM($F1542:F$1692)</f>
        <v>6474400.8821004052</v>
      </c>
      <c r="H1542" s="133">
        <f>SUM($E$1501:E1542)</f>
        <v>424926.48222442577</v>
      </c>
      <c r="I1542" s="133">
        <f>$F$9-SUM($E$1501:E1542)</f>
        <v>6812573.5177755747</v>
      </c>
      <c r="J1542" s="133">
        <f t="shared" si="77"/>
        <v>42</v>
      </c>
      <c r="K1542" s="65">
        <f>Y!AC1727</f>
        <v>7158998</v>
      </c>
      <c r="L1542" s="115">
        <v>192</v>
      </c>
      <c r="M1542" s="65"/>
      <c r="N1542" s="48">
        <f>Y!Z1727</f>
        <v>2159.7291116663255</v>
      </c>
    </row>
    <row r="1543" spans="1:14" x14ac:dyDescent="0.2">
      <c r="A1543" s="69">
        <f t="shared" si="75"/>
        <v>43</v>
      </c>
      <c r="B1543" s="66">
        <f t="shared" si="76"/>
        <v>41155</v>
      </c>
      <c r="C1543" s="67">
        <f>Y!AB1728</f>
        <v>76522.000000000349</v>
      </c>
      <c r="D1543" s="65">
        <f>Y!Y1728</f>
        <v>10057.167585607618</v>
      </c>
      <c r="E1543" s="65">
        <f>Y!Y1728+Y!Z1728</f>
        <v>12245.8319772174</v>
      </c>
      <c r="F1543" s="68">
        <f>Y!AA1728</f>
        <v>64276.168022782949</v>
      </c>
      <c r="G1543" s="133">
        <f>SUM($F1543:F$1692)</f>
        <v>6409963.4822246954</v>
      </c>
      <c r="H1543" s="133">
        <f>SUM($E$1501:E1543)</f>
        <v>437172.31420164317</v>
      </c>
      <c r="I1543" s="133">
        <f>$F$9-SUM($E$1501:E1543)</f>
        <v>6800327.6857983572</v>
      </c>
      <c r="J1543" s="133">
        <f t="shared" si="77"/>
        <v>43</v>
      </c>
      <c r="K1543" s="65">
        <f>Y!AC1728</f>
        <v>7141885</v>
      </c>
      <c r="L1543" s="115">
        <v>192</v>
      </c>
      <c r="M1543" s="65"/>
      <c r="N1543" s="48">
        <f>Y!Z1728</f>
        <v>2188.6643916097819</v>
      </c>
    </row>
    <row r="1544" spans="1:14" x14ac:dyDescent="0.2">
      <c r="A1544" s="69">
        <f t="shared" si="75"/>
        <v>44</v>
      </c>
      <c r="B1544" s="66">
        <f t="shared" si="76"/>
        <v>41185</v>
      </c>
      <c r="C1544" s="67">
        <f>Y!AB1729</f>
        <v>76521.999999999563</v>
      </c>
      <c r="D1544" s="65">
        <f>Y!Y1729</f>
        <v>10191.227645813487</v>
      </c>
      <c r="E1544" s="65">
        <f>Y!Y1729+Y!Z1729</f>
        <v>12409.214981921934</v>
      </c>
      <c r="F1544" s="68">
        <f>Y!AA1729</f>
        <v>64112.78501807763</v>
      </c>
      <c r="G1544" s="133">
        <f>SUM($F1544:F$1692)</f>
        <v>6345687.3142019119</v>
      </c>
      <c r="H1544" s="133">
        <f>SUM($E$1501:E1544)</f>
        <v>449581.52918356512</v>
      </c>
      <c r="I1544" s="133">
        <f>$F$9-SUM($E$1501:E1544)</f>
        <v>6787918.4708164353</v>
      </c>
      <c r="J1544" s="133">
        <f t="shared" si="77"/>
        <v>44</v>
      </c>
      <c r="K1544" s="65">
        <f>Y!AC1729</f>
        <v>7124604</v>
      </c>
      <c r="L1544" s="115">
        <v>192</v>
      </c>
      <c r="M1544" s="65"/>
      <c r="N1544" s="48">
        <f>Y!Z1729</f>
        <v>2217.9873361084465</v>
      </c>
    </row>
    <row r="1545" spans="1:14" x14ac:dyDescent="0.2">
      <c r="A1545" s="69">
        <f t="shared" si="75"/>
        <v>45</v>
      </c>
      <c r="B1545" s="66">
        <f t="shared" si="76"/>
        <v>41216</v>
      </c>
      <c r="C1545" s="67">
        <f>Y!AB1730</f>
        <v>76521.999999999738</v>
      </c>
      <c r="D1545" s="65">
        <f>Y!Y1730</f>
        <v>10327.074700180441</v>
      </c>
      <c r="E1545" s="65">
        <f>Y!Y1730+Y!Z1730</f>
        <v>12574.777839134098</v>
      </c>
      <c r="F1545" s="68">
        <f>Y!AA1730</f>
        <v>63947.222160865647</v>
      </c>
      <c r="G1545" s="133">
        <f>SUM($F1545:F$1692)</f>
        <v>6281574.5291838348</v>
      </c>
      <c r="H1545" s="133">
        <f>SUM($E$1501:E1545)</f>
        <v>462156.30702269921</v>
      </c>
      <c r="I1545" s="133">
        <f>$F$9-SUM($E$1501:E1545)</f>
        <v>6775343.6929773008</v>
      </c>
      <c r="J1545" s="133">
        <f t="shared" si="77"/>
        <v>45</v>
      </c>
      <c r="K1545" s="65">
        <f>Y!AC1730</f>
        <v>7107155</v>
      </c>
      <c r="L1545" s="115">
        <v>192</v>
      </c>
      <c r="M1545" s="65"/>
      <c r="N1545" s="48">
        <f>Y!Z1730</f>
        <v>2247.7031389536569</v>
      </c>
    </row>
    <row r="1546" spans="1:14" x14ac:dyDescent="0.2">
      <c r="A1546" s="69">
        <f t="shared" si="75"/>
        <v>46</v>
      </c>
      <c r="B1546" s="66">
        <f t="shared" si="76"/>
        <v>41246</v>
      </c>
      <c r="C1546" s="67">
        <f>Y!AB1731</f>
        <v>76522.000000000407</v>
      </c>
      <c r="D1546" s="65">
        <f>Y!Y1731</f>
        <v>10464.732568987645</v>
      </c>
      <c r="E1546" s="65">
        <f>Y!Y1731+Y!Z1731</f>
        <v>12742.549632509021</v>
      </c>
      <c r="F1546" s="68">
        <f>Y!AA1731</f>
        <v>63779.450367491379</v>
      </c>
      <c r="G1546" s="133">
        <f>SUM($F1546:F$1692)</f>
        <v>6217627.3070229683</v>
      </c>
      <c r="H1546" s="133">
        <f>SUM($E$1501:E1546)</f>
        <v>474898.85665520822</v>
      </c>
      <c r="I1546" s="133">
        <f>$F$9-SUM($E$1501:E1546)</f>
        <v>6762601.1433447916</v>
      </c>
      <c r="J1546" s="133">
        <f t="shared" si="77"/>
        <v>46</v>
      </c>
      <c r="K1546" s="65">
        <f>Y!AC1731</f>
        <v>7089536</v>
      </c>
      <c r="L1546" s="115">
        <v>192</v>
      </c>
      <c r="M1546" s="65"/>
      <c r="N1546" s="48">
        <f>Y!Z1731</f>
        <v>2277.8170635213755</v>
      </c>
    </row>
    <row r="1547" spans="1:14" x14ac:dyDescent="0.2">
      <c r="A1547" s="69">
        <f t="shared" si="75"/>
        <v>47</v>
      </c>
      <c r="B1547" s="66">
        <f t="shared" si="76"/>
        <v>41277</v>
      </c>
      <c r="C1547" s="67">
        <f>Y!AB1732</f>
        <v>76521.999999999971</v>
      </c>
      <c r="D1547" s="65">
        <f>Y!Y1732</f>
        <v>10604.225390032865</v>
      </c>
      <c r="E1547" s="65">
        <f>Y!Y1732+Y!Z1732</f>
        <v>12912.559833737236</v>
      </c>
      <c r="F1547" s="68">
        <f>Y!AA1732</f>
        <v>63609.440166262742</v>
      </c>
      <c r="G1547" s="133">
        <f>SUM($F1547:F$1692)</f>
        <v>6153847.8566554766</v>
      </c>
      <c r="H1547" s="133">
        <f>SUM($E$1501:E1547)</f>
        <v>487811.41648894548</v>
      </c>
      <c r="I1547" s="133">
        <f>$F$9-SUM($E$1501:E1547)</f>
        <v>6749688.5835110545</v>
      </c>
      <c r="J1547" s="133">
        <f t="shared" si="77"/>
        <v>47</v>
      </c>
      <c r="K1547" s="65">
        <f>Y!AC1732</f>
        <v>7071744</v>
      </c>
      <c r="L1547" s="115">
        <v>192</v>
      </c>
      <c r="M1547" s="65"/>
      <c r="N1547" s="48">
        <f>Y!Z1732</f>
        <v>2308.3344437043706</v>
      </c>
    </row>
    <row r="1548" spans="1:14" x14ac:dyDescent="0.2">
      <c r="A1548" s="69">
        <f t="shared" si="75"/>
        <v>48</v>
      </c>
      <c r="B1548" s="66">
        <f t="shared" si="76"/>
        <v>41308</v>
      </c>
      <c r="C1548" s="67">
        <f>Y!AB1733</f>
        <v>76522.000000000029</v>
      </c>
      <c r="D1548" s="65">
        <f>Y!Y1733</f>
        <v>10745.577622869052</v>
      </c>
      <c r="E1548" s="65">
        <f>Y!Y1733+Y!Z1733</f>
        <v>13084.838307726037</v>
      </c>
      <c r="F1548" s="68">
        <f>Y!AA1733</f>
        <v>63437.161692273985</v>
      </c>
      <c r="G1548" s="133">
        <f>SUM($F1548:F$1692)</f>
        <v>6090238.4164892137</v>
      </c>
      <c r="H1548" s="133">
        <f>SUM($E$1501:E1548)</f>
        <v>500896.25479667151</v>
      </c>
      <c r="I1548" s="133">
        <f>$F$9-SUM($E$1501:E1548)</f>
        <v>6736603.7452033283</v>
      </c>
      <c r="J1548" s="133">
        <f t="shared" si="77"/>
        <v>48</v>
      </c>
      <c r="K1548" s="65">
        <f>Y!AC1733</f>
        <v>7088168</v>
      </c>
      <c r="L1548" s="115">
        <v>192</v>
      </c>
      <c r="M1548" s="65"/>
      <c r="N1548" s="48">
        <f>Y!Z1733</f>
        <v>2339.2606848569849</v>
      </c>
    </row>
    <row r="1549" spans="1:14" x14ac:dyDescent="0.2">
      <c r="A1549" s="69">
        <f t="shared" si="75"/>
        <v>49</v>
      </c>
      <c r="B1549" s="66">
        <f t="shared" si="76"/>
        <v>41336</v>
      </c>
      <c r="C1549" s="67">
        <f>Y!AB1734</f>
        <v>76522.000000000335</v>
      </c>
      <c r="D1549" s="65">
        <f>Y!Y1734</f>
        <v>10888.814053088427</v>
      </c>
      <c r="E1549" s="65">
        <f>Y!Y1734+Y!Z1734</f>
        <v>12798.670369837811</v>
      </c>
      <c r="F1549" s="68">
        <f>Y!AA1734</f>
        <v>63723.329630162523</v>
      </c>
      <c r="G1549" s="133">
        <f>SUM($F1549:F$1692)</f>
        <v>6026801.254796939</v>
      </c>
      <c r="H1549" s="133">
        <f>SUM($E$1501:E1549)</f>
        <v>513694.92516650935</v>
      </c>
      <c r="I1549" s="133">
        <f>$F$9-SUM($E$1501:E1549)</f>
        <v>6723805.0748334909</v>
      </c>
      <c r="J1549" s="133">
        <f t="shared" si="77"/>
        <v>49</v>
      </c>
      <c r="K1549" s="65">
        <f>Y!AC1734</f>
        <v>7070487</v>
      </c>
      <c r="L1549" s="115">
        <v>192</v>
      </c>
      <c r="M1549" s="65"/>
      <c r="N1549" s="48">
        <f>Y!Z1734</f>
        <v>1909.8563167493849</v>
      </c>
    </row>
    <row r="1550" spans="1:14" x14ac:dyDescent="0.2">
      <c r="A1550" s="69">
        <f t="shared" si="75"/>
        <v>50</v>
      </c>
      <c r="B1550" s="66">
        <f t="shared" si="76"/>
        <v>41367</v>
      </c>
      <c r="C1550" s="67">
        <f>Y!AB1735</f>
        <v>76522.000000000349</v>
      </c>
      <c r="D1550" s="65">
        <f>Y!Y1735</f>
        <v>11033.959796669893</v>
      </c>
      <c r="E1550" s="65">
        <f>Y!Y1735+Y!Z1735</f>
        <v>12969.403686823018</v>
      </c>
      <c r="F1550" s="68">
        <f>Y!AA1735</f>
        <v>63552.596313177331</v>
      </c>
      <c r="G1550" s="133">
        <f>SUM($F1550:F$1692)</f>
        <v>5963077.9251667764</v>
      </c>
      <c r="H1550" s="133">
        <f>SUM($E$1501:E1550)</f>
        <v>526664.32885333232</v>
      </c>
      <c r="I1550" s="133">
        <f>$F$9-SUM($E$1501:E1550)</f>
        <v>6710835.6711466676</v>
      </c>
      <c r="J1550" s="133">
        <f t="shared" si="77"/>
        <v>50</v>
      </c>
      <c r="K1550" s="65">
        <f>Y!AC1735</f>
        <v>7052634</v>
      </c>
      <c r="L1550" s="115">
        <v>192</v>
      </c>
      <c r="M1550" s="65"/>
      <c r="N1550" s="48">
        <f>Y!Z1735</f>
        <v>1935.4438901531248</v>
      </c>
    </row>
    <row r="1551" spans="1:14" x14ac:dyDescent="0.2">
      <c r="A1551" s="69">
        <f t="shared" si="75"/>
        <v>51</v>
      </c>
      <c r="B1551" s="66">
        <f t="shared" si="76"/>
        <v>41397</v>
      </c>
      <c r="C1551" s="67">
        <f>Y!AB1736</f>
        <v>76522.000000000306</v>
      </c>
      <c r="D1551" s="65">
        <f>Y!Y1736</f>
        <v>11181.040304384194</v>
      </c>
      <c r="E1551" s="65">
        <f>Y!Y1736+Y!Z1736</f>
        <v>13142.414581118646</v>
      </c>
      <c r="F1551" s="68">
        <f>Y!AA1736</f>
        <v>63379.585418881659</v>
      </c>
      <c r="G1551" s="133">
        <f>SUM($F1551:F$1692)</f>
        <v>5899525.3288535988</v>
      </c>
      <c r="H1551" s="133">
        <f>SUM($E$1501:E1551)</f>
        <v>539806.74343445094</v>
      </c>
      <c r="I1551" s="133">
        <f>$F$9-SUM($E$1501:E1551)</f>
        <v>6697693.2565655494</v>
      </c>
      <c r="J1551" s="133">
        <f t="shared" si="77"/>
        <v>51</v>
      </c>
      <c r="K1551" s="65">
        <f>Y!AC1736</f>
        <v>7034609</v>
      </c>
      <c r="L1551" s="115">
        <v>192</v>
      </c>
      <c r="M1551" s="65"/>
      <c r="N1551" s="48">
        <f>Y!Z1736</f>
        <v>1961.374276734452</v>
      </c>
    </row>
    <row r="1552" spans="1:14" x14ac:dyDescent="0.2">
      <c r="A1552" s="69">
        <f t="shared" si="75"/>
        <v>52</v>
      </c>
      <c r="B1552" s="66">
        <f t="shared" si="76"/>
        <v>41428</v>
      </c>
      <c r="C1552" s="67">
        <f>Y!AB1737</f>
        <v>76522.000000000451</v>
      </c>
      <c r="D1552" s="65">
        <f>Y!Y1737</f>
        <v>11330.081366255879</v>
      </c>
      <c r="E1552" s="65">
        <f>Y!Y1737+Y!Z1737</f>
        <v>13317.733435637871</v>
      </c>
      <c r="F1552" s="68">
        <f>Y!AA1737</f>
        <v>63204.266564362581</v>
      </c>
      <c r="G1552" s="133">
        <f>SUM($F1552:F$1692)</f>
        <v>5836145.743434716</v>
      </c>
      <c r="H1552" s="133">
        <f>SUM($E$1501:E1552)</f>
        <v>553124.47687008884</v>
      </c>
      <c r="I1552" s="133">
        <f>$F$9-SUM($E$1501:E1552)</f>
        <v>6684375.5231299112</v>
      </c>
      <c r="J1552" s="133">
        <f t="shared" si="77"/>
        <v>52</v>
      </c>
      <c r="K1552" s="65">
        <f>Y!AC1737</f>
        <v>7016409</v>
      </c>
      <c r="L1552" s="115">
        <v>192</v>
      </c>
      <c r="M1552" s="65"/>
      <c r="N1552" s="48">
        <f>Y!Z1737</f>
        <v>1987.6520693819912</v>
      </c>
    </row>
    <row r="1553" spans="1:14" x14ac:dyDescent="0.2">
      <c r="A1553" s="69">
        <f t="shared" si="75"/>
        <v>53</v>
      </c>
      <c r="B1553" s="66">
        <f t="shared" si="76"/>
        <v>41458</v>
      </c>
      <c r="C1553" s="67">
        <f>Y!AB1738</f>
        <v>76521.999999999593</v>
      </c>
      <c r="D1553" s="65">
        <f>Y!Y1738</f>
        <v>11481.109116083942</v>
      </c>
      <c r="E1553" s="65">
        <f>Y!Y1738+Y!Z1738</f>
        <v>13495.391038602189</v>
      </c>
      <c r="F1553" s="68">
        <f>Y!AA1738</f>
        <v>63026.608961397404</v>
      </c>
      <c r="G1553" s="133">
        <f>SUM($F1553:F$1692)</f>
        <v>5772941.4768703524</v>
      </c>
      <c r="H1553" s="133">
        <f>SUM($E$1501:E1553)</f>
        <v>566619.86790869106</v>
      </c>
      <c r="I1553" s="133">
        <f>$F$9-SUM($E$1501:E1553)</f>
        <v>6670880.1320913089</v>
      </c>
      <c r="J1553" s="133">
        <f t="shared" si="77"/>
        <v>53</v>
      </c>
      <c r="K1553" s="65">
        <f>Y!AC1738</f>
        <v>6998033</v>
      </c>
      <c r="L1553" s="115">
        <v>192</v>
      </c>
      <c r="M1553" s="65"/>
      <c r="N1553" s="48">
        <f>Y!Z1738</f>
        <v>2014.2819225182466</v>
      </c>
    </row>
    <row r="1554" spans="1:14" x14ac:dyDescent="0.2">
      <c r="A1554" s="69">
        <f t="shared" si="75"/>
        <v>54</v>
      </c>
      <c r="B1554" s="66">
        <f t="shared" si="76"/>
        <v>41489</v>
      </c>
      <c r="C1554" s="67">
        <f>Y!AB1739</f>
        <v>76522.000000000233</v>
      </c>
      <c r="D1554" s="65">
        <f>Y!Y1739</f>
        <v>11634.150036029518</v>
      </c>
      <c r="E1554" s="65">
        <f>Y!Y1739+Y!Z1739</f>
        <v>13675.418588953529</v>
      </c>
      <c r="F1554" s="68">
        <f>Y!AA1739</f>
        <v>62846.581411046704</v>
      </c>
      <c r="G1554" s="133">
        <f>SUM($F1554:F$1692)</f>
        <v>5709914.8679089556</v>
      </c>
      <c r="H1554" s="133">
        <f>SUM($E$1501:E1554)</f>
        <v>580295.28649764461</v>
      </c>
      <c r="I1554" s="133">
        <f>$F$9-SUM($E$1501:E1554)</f>
        <v>6657204.7135023549</v>
      </c>
      <c r="J1554" s="133">
        <f t="shared" si="77"/>
        <v>54</v>
      </c>
      <c r="K1554" s="65">
        <f>Y!AC1739</f>
        <v>6979479</v>
      </c>
      <c r="L1554" s="115">
        <v>192</v>
      </c>
      <c r="M1554" s="65"/>
      <c r="N1554" s="48">
        <f>Y!Z1739</f>
        <v>2041.2685529240116</v>
      </c>
    </row>
    <row r="1555" spans="1:14" x14ac:dyDescent="0.2">
      <c r="A1555" s="69">
        <f t="shared" si="75"/>
        <v>55</v>
      </c>
      <c r="B1555" s="66">
        <f t="shared" si="76"/>
        <v>41520</v>
      </c>
      <c r="C1555" s="67">
        <f>Y!AB1740</f>
        <v>76522.000000000306</v>
      </c>
      <c r="D1555" s="65">
        <f>Y!Y1740</f>
        <v>11789.230961251073</v>
      </c>
      <c r="E1555" s="65">
        <f>Y!Y1740+Y!Z1740</f>
        <v>13857.84770182491</v>
      </c>
      <c r="F1555" s="68">
        <f>Y!AA1740</f>
        <v>62664.152298175395</v>
      </c>
      <c r="G1555" s="133">
        <f>SUM($F1555:F$1692)</f>
        <v>5647068.2864979096</v>
      </c>
      <c r="H1555" s="133">
        <f>SUM($E$1501:E1555)</f>
        <v>594153.13419946958</v>
      </c>
      <c r="I1555" s="133">
        <f>$F$9-SUM($E$1501:E1555)</f>
        <v>6643346.8658005306</v>
      </c>
      <c r="J1555" s="133">
        <f t="shared" si="77"/>
        <v>55</v>
      </c>
      <c r="K1555" s="65">
        <f>Y!AC1740</f>
        <v>6960744</v>
      </c>
      <c r="L1555" s="115">
        <v>192</v>
      </c>
      <c r="M1555" s="65"/>
      <c r="N1555" s="48">
        <f>Y!Z1740</f>
        <v>2068.6167405738379</v>
      </c>
    </row>
    <row r="1556" spans="1:14" x14ac:dyDescent="0.2">
      <c r="A1556" s="69">
        <f t="shared" si="75"/>
        <v>56</v>
      </c>
      <c r="B1556" s="66">
        <f t="shared" si="76"/>
        <v>41550</v>
      </c>
      <c r="C1556" s="67">
        <f>Y!AB1741</f>
        <v>76522.000000000131</v>
      </c>
      <c r="D1556" s="65">
        <f>Y!Y1741</f>
        <v>11946.379084616899</v>
      </c>
      <c r="E1556" s="65">
        <f>Y!Y1741+Y!Z1741</f>
        <v>14042.710414099565</v>
      </c>
      <c r="F1556" s="68">
        <f>Y!AA1741</f>
        <v>62479.289585900566</v>
      </c>
      <c r="G1556" s="133">
        <f>SUM($F1556:F$1692)</f>
        <v>5584404.1341997348</v>
      </c>
      <c r="H1556" s="133">
        <f>SUM($E$1501:E1556)</f>
        <v>608195.84461356909</v>
      </c>
      <c r="I1556" s="133">
        <f>$F$9-SUM($E$1501:E1556)</f>
        <v>6629304.1553864311</v>
      </c>
      <c r="J1556" s="133">
        <f t="shared" si="77"/>
        <v>56</v>
      </c>
      <c r="K1556" s="65">
        <f>Y!AC1741</f>
        <v>6941828</v>
      </c>
      <c r="L1556" s="115">
        <v>192</v>
      </c>
      <c r="M1556" s="65"/>
      <c r="N1556" s="48">
        <f>Y!Z1741</f>
        <v>2096.3313294826658</v>
      </c>
    </row>
    <row r="1557" spans="1:14" x14ac:dyDescent="0.2">
      <c r="A1557" s="69">
        <f t="shared" si="75"/>
        <v>57</v>
      </c>
      <c r="B1557" s="66">
        <f t="shared" si="76"/>
        <v>41581</v>
      </c>
      <c r="C1557" s="67">
        <f>Y!AB1742</f>
        <v>76521.999999999854</v>
      </c>
      <c r="D1557" s="65">
        <f>Y!Y1742</f>
        <v>12105.621961470693</v>
      </c>
      <c r="E1557" s="65">
        <f>Y!Y1742+Y!Z1742</f>
        <v>14230.039190034484</v>
      </c>
      <c r="F1557" s="68">
        <f>Y!AA1742</f>
        <v>62291.960809965378</v>
      </c>
      <c r="G1557" s="133">
        <f>SUM($F1557:F$1692)</f>
        <v>5521924.8446138334</v>
      </c>
      <c r="H1557" s="133">
        <f>SUM($E$1501:E1557)</f>
        <v>622425.88380360359</v>
      </c>
      <c r="I1557" s="133">
        <f>$F$9-SUM($E$1501:E1557)</f>
        <v>6615074.1161963968</v>
      </c>
      <c r="J1557" s="133">
        <f t="shared" si="77"/>
        <v>57</v>
      </c>
      <c r="K1557" s="65">
        <f>Y!AC1742</f>
        <v>6922729</v>
      </c>
      <c r="L1557" s="115">
        <v>192</v>
      </c>
      <c r="M1557" s="65"/>
      <c r="N1557" s="48">
        <f>Y!Z1742</f>
        <v>2124.4172285637906</v>
      </c>
    </row>
    <row r="1558" spans="1:14" x14ac:dyDescent="0.2">
      <c r="A1558" s="69">
        <f t="shared" si="75"/>
        <v>58</v>
      </c>
      <c r="B1558" s="66">
        <f t="shared" si="76"/>
        <v>41611</v>
      </c>
      <c r="C1558" s="67">
        <f>Y!AB1743</f>
        <v>76522.000000000437</v>
      </c>
      <c r="D1558" s="65">
        <f>Y!Y1743</f>
        <v>12266.987514464185</v>
      </c>
      <c r="E1558" s="65">
        <f>Y!Y1743+Y!Z1743</f>
        <v>14419.866926962597</v>
      </c>
      <c r="F1558" s="68">
        <f>Y!AA1743</f>
        <v>62102.133073037847</v>
      </c>
      <c r="G1558" s="133">
        <f>SUM($F1558:F$1692)</f>
        <v>5459632.8838038677</v>
      </c>
      <c r="H1558" s="133">
        <f>SUM($E$1501:E1558)</f>
        <v>636845.75073056621</v>
      </c>
      <c r="I1558" s="133">
        <f>$F$9-SUM($E$1501:E1558)</f>
        <v>6600654.2492694333</v>
      </c>
      <c r="J1558" s="133">
        <f t="shared" si="77"/>
        <v>58</v>
      </c>
      <c r="K1558" s="65">
        <f>Y!AC1743</f>
        <v>6903444</v>
      </c>
      <c r="L1558" s="115">
        <v>192</v>
      </c>
      <c r="M1558" s="65"/>
      <c r="N1558" s="48">
        <f>Y!Z1743</f>
        <v>2152.8794124984124</v>
      </c>
    </row>
    <row r="1559" spans="1:14" x14ac:dyDescent="0.2">
      <c r="A1559" s="69">
        <f t="shared" si="75"/>
        <v>59</v>
      </c>
      <c r="B1559" s="66">
        <f t="shared" si="76"/>
        <v>41642</v>
      </c>
      <c r="C1559" s="67">
        <f>Y!AB1744</f>
        <v>76521.999999999593</v>
      </c>
      <c r="D1559" s="65">
        <f>Y!Y1744</f>
        <v>12430.504038449377</v>
      </c>
      <c r="E1559" s="65">
        <f>Y!Y1744+Y!Z1744</f>
        <v>14612.226961066102</v>
      </c>
      <c r="F1559" s="68">
        <f>Y!AA1744</f>
        <v>61909.773038933497</v>
      </c>
      <c r="G1559" s="133">
        <f>SUM($F1559:F$1692)</f>
        <v>5397530.7507308302</v>
      </c>
      <c r="H1559" s="133">
        <f>SUM($E$1501:E1559)</f>
        <v>651457.97769163235</v>
      </c>
      <c r="I1559" s="133">
        <f>$F$9-SUM($E$1501:E1559)</f>
        <v>6586042.0223083673</v>
      </c>
      <c r="J1559" s="133">
        <f t="shared" si="77"/>
        <v>59</v>
      </c>
      <c r="K1559" s="65">
        <f>Y!AC1744</f>
        <v>6883972</v>
      </c>
      <c r="L1559" s="115">
        <v>192</v>
      </c>
      <c r="M1559" s="65"/>
      <c r="N1559" s="48">
        <f>Y!Z1744</f>
        <v>2181.7229226167256</v>
      </c>
    </row>
    <row r="1560" spans="1:14" x14ac:dyDescent="0.2">
      <c r="A1560" s="69">
        <f t="shared" si="75"/>
        <v>60</v>
      </c>
      <c r="B1560" s="66">
        <f t="shared" si="76"/>
        <v>41673</v>
      </c>
      <c r="C1560" s="67">
        <f>Y!AB1745</f>
        <v>76522.000000000116</v>
      </c>
      <c r="D1560" s="65">
        <f>Y!Y1745</f>
        <v>12596.200205448084</v>
      </c>
      <c r="E1560" s="65">
        <f>Y!Y1745+Y!Z1745</f>
        <v>14807.153073238951</v>
      </c>
      <c r="F1560" s="68">
        <f>Y!AA1745</f>
        <v>61714.846926761165</v>
      </c>
      <c r="G1560" s="133">
        <f>SUM($F1560:F$1692)</f>
        <v>5335620.9776918963</v>
      </c>
      <c r="H1560" s="133">
        <f>SUM($E$1501:E1560)</f>
        <v>666265.13076487125</v>
      </c>
      <c r="I1560" s="133">
        <f>$F$9-SUM($E$1501:E1560)</f>
        <v>6571234.8692351291</v>
      </c>
      <c r="J1560" s="133">
        <f t="shared" si="77"/>
        <v>60</v>
      </c>
      <c r="K1560" s="65">
        <f>Y!AC1745</f>
        <v>6895262</v>
      </c>
      <c r="L1560" s="115">
        <v>192</v>
      </c>
      <c r="M1560" s="65"/>
      <c r="N1560" s="48">
        <f>Y!Z1745</f>
        <v>2210.9528677908675</v>
      </c>
    </row>
    <row r="1561" spans="1:14" x14ac:dyDescent="0.2">
      <c r="A1561" s="69">
        <f t="shared" si="75"/>
        <v>61</v>
      </c>
      <c r="B1561" s="66">
        <f t="shared" si="76"/>
        <v>41701</v>
      </c>
      <c r="C1561" s="67">
        <f>Y!AB1746</f>
        <v>76522.000000000087</v>
      </c>
      <c r="D1561" s="65">
        <f>Y!Y1746</f>
        <v>12764.105069669895</v>
      </c>
      <c r="E1561" s="65">
        <f>Y!Y1746+Y!Z1746</f>
        <v>14590.022439449953</v>
      </c>
      <c r="F1561" s="68">
        <f>Y!AA1746</f>
        <v>61931.977560550142</v>
      </c>
      <c r="G1561" s="133">
        <f>SUM($F1561:F$1692)</f>
        <v>5273906.1307651354</v>
      </c>
      <c r="H1561" s="133">
        <f>SUM($E$1501:E1561)</f>
        <v>680855.15320432116</v>
      </c>
      <c r="I1561" s="133">
        <f>$F$9-SUM($E$1501:E1561)</f>
        <v>6556644.8467956791</v>
      </c>
      <c r="J1561" s="133">
        <f t="shared" si="77"/>
        <v>61</v>
      </c>
      <c r="K1561" s="65">
        <f>Y!AC1746</f>
        <v>6875825</v>
      </c>
      <c r="L1561" s="115">
        <v>192</v>
      </c>
      <c r="M1561" s="65"/>
      <c r="N1561" s="48">
        <f>Y!Z1746</f>
        <v>1825.9173697800579</v>
      </c>
    </row>
    <row r="1562" spans="1:14" x14ac:dyDescent="0.2">
      <c r="A1562" s="69">
        <f t="shared" si="75"/>
        <v>62</v>
      </c>
      <c r="B1562" s="66">
        <f t="shared" si="76"/>
        <v>41732</v>
      </c>
      <c r="C1562" s="67">
        <f>Y!AB1747</f>
        <v>76522.000000000349</v>
      </c>
      <c r="D1562" s="65">
        <f>Y!Y1747</f>
        <v>12934.248072613962</v>
      </c>
      <c r="E1562" s="65">
        <f>Y!Y1747+Y!Z1747</f>
        <v>14784.628431739678</v>
      </c>
      <c r="F1562" s="68">
        <f>Y!AA1747</f>
        <v>61737.371568260678</v>
      </c>
      <c r="G1562" s="133">
        <f>SUM($F1562:F$1692)</f>
        <v>5211974.1532045854</v>
      </c>
      <c r="H1562" s="133">
        <f>SUM($E$1501:E1562)</f>
        <v>695639.7816360608</v>
      </c>
      <c r="I1562" s="133">
        <f>$F$9-SUM($E$1501:E1562)</f>
        <v>6541860.2183639389</v>
      </c>
      <c r="J1562" s="133">
        <f t="shared" si="77"/>
        <v>62</v>
      </c>
      <c r="K1562" s="65">
        <f>Y!AC1747</f>
        <v>6856201</v>
      </c>
      <c r="L1562" s="115">
        <v>192</v>
      </c>
      <c r="M1562" s="65"/>
      <c r="N1562" s="48">
        <f>Y!Z1747</f>
        <v>1850.3803591257165</v>
      </c>
    </row>
    <row r="1563" spans="1:14" x14ac:dyDescent="0.2">
      <c r="A1563" s="69">
        <f t="shared" si="75"/>
        <v>63</v>
      </c>
      <c r="B1563" s="66">
        <f t="shared" si="76"/>
        <v>41762</v>
      </c>
      <c r="C1563" s="67">
        <f>Y!AB1748</f>
        <v>76521.999999999593</v>
      </c>
      <c r="D1563" s="65">
        <f>Y!Y1748</f>
        <v>13106.659048226662</v>
      </c>
      <c r="E1563" s="65">
        <f>Y!Y1748+Y!Z1748</f>
        <v>14981.830143099738</v>
      </c>
      <c r="F1563" s="68">
        <f>Y!AA1748</f>
        <v>61540.169856899862</v>
      </c>
      <c r="G1563" s="133">
        <f>SUM($F1563:F$1692)</f>
        <v>5150236.7816363256</v>
      </c>
      <c r="H1563" s="133">
        <f>SUM($E$1501:E1563)</f>
        <v>710621.61177916056</v>
      </c>
      <c r="I1563" s="133">
        <f>$F$9-SUM($E$1501:E1563)</f>
        <v>6526878.3882208392</v>
      </c>
      <c r="J1563" s="133">
        <f t="shared" si="77"/>
        <v>63</v>
      </c>
      <c r="K1563" s="65">
        <f>Y!AC1748</f>
        <v>6836387</v>
      </c>
      <c r="L1563" s="115">
        <v>192</v>
      </c>
      <c r="M1563" s="65"/>
      <c r="N1563" s="48">
        <f>Y!Z1748</f>
        <v>1875.1710948730761</v>
      </c>
    </row>
    <row r="1564" spans="1:14" x14ac:dyDescent="0.2">
      <c r="A1564" s="69">
        <f t="shared" si="75"/>
        <v>64</v>
      </c>
      <c r="B1564" s="66">
        <f t="shared" si="76"/>
        <v>41793</v>
      </c>
      <c r="C1564" s="67">
        <f>Y!AB1749</f>
        <v>76521.999999999913</v>
      </c>
      <c r="D1564" s="65">
        <f>Y!Y1749</f>
        <v>13281.368228138424</v>
      </c>
      <c r="E1564" s="65">
        <f>Y!Y1749+Y!Z1749</f>
        <v>15181.662196189878</v>
      </c>
      <c r="F1564" s="68">
        <f>Y!AA1749</f>
        <v>61340.337803810035</v>
      </c>
      <c r="G1564" s="133">
        <f>SUM($F1564:F$1692)</f>
        <v>5088696.6117794253</v>
      </c>
      <c r="H1564" s="133">
        <f>SUM($E$1501:E1564)</f>
        <v>725803.27397535043</v>
      </c>
      <c r="I1564" s="133">
        <f>$F$9-SUM($E$1501:E1564)</f>
        <v>6511696.72602465</v>
      </c>
      <c r="J1564" s="133">
        <f t="shared" si="77"/>
        <v>64</v>
      </c>
      <c r="K1564" s="65">
        <f>Y!AC1749</f>
        <v>6816383</v>
      </c>
      <c r="L1564" s="115">
        <v>192</v>
      </c>
      <c r="M1564" s="65"/>
      <c r="N1564" s="48">
        <f>Y!Z1749</f>
        <v>1900.2939680514537</v>
      </c>
    </row>
    <row r="1565" spans="1:14" x14ac:dyDescent="0.2">
      <c r="A1565" s="69">
        <f t="shared" si="75"/>
        <v>65</v>
      </c>
      <c r="B1565" s="66">
        <f t="shared" si="76"/>
        <v>41823</v>
      </c>
      <c r="C1565" s="67">
        <f>Y!AB1750</f>
        <v>76522.00000000032</v>
      </c>
      <c r="D1565" s="65">
        <f>Y!Y1750</f>
        <v>13458.4062469583</v>
      </c>
      <c r="E1565" s="65">
        <f>Y!Y1750+Y!Z1750</f>
        <v>15384.159675477931</v>
      </c>
      <c r="F1565" s="68">
        <f>Y!AA1750</f>
        <v>61137.840324522396</v>
      </c>
      <c r="G1565" s="133">
        <f>SUM($F1565:F$1692)</f>
        <v>5027356.2739756145</v>
      </c>
      <c r="H1565" s="133">
        <f>SUM($E$1501:E1565)</f>
        <v>741187.43365082832</v>
      </c>
      <c r="I1565" s="133">
        <f>$F$9-SUM($E$1501:E1565)</f>
        <v>6496312.566349172</v>
      </c>
      <c r="J1565" s="133">
        <f t="shared" si="77"/>
        <v>65</v>
      </c>
      <c r="K1565" s="65">
        <f>Y!AC1750</f>
        <v>6796187</v>
      </c>
      <c r="L1565" s="115">
        <v>192</v>
      </c>
      <c r="M1565" s="65"/>
      <c r="N1565" s="48">
        <f>Y!Z1750</f>
        <v>1925.7534285196307</v>
      </c>
    </row>
    <row r="1566" spans="1:14" x14ac:dyDescent="0.2">
      <c r="A1566" s="69">
        <f t="shared" si="75"/>
        <v>66</v>
      </c>
      <c r="B1566" s="66">
        <f t="shared" si="76"/>
        <v>41854</v>
      </c>
      <c r="C1566" s="67">
        <f>Y!AB1751</f>
        <v>76521.999999999913</v>
      </c>
      <c r="D1566" s="65">
        <f>Y!Y1751</f>
        <v>13637.804147648625</v>
      </c>
      <c r="E1566" s="65">
        <f>Y!Y1751+Y!Z1751</f>
        <v>15589.358133402638</v>
      </c>
      <c r="F1566" s="68">
        <f>Y!AA1751</f>
        <v>60932.641866597267</v>
      </c>
      <c r="G1566" s="133">
        <f>SUM($F1566:F$1692)</f>
        <v>4966218.4336510925</v>
      </c>
      <c r="H1566" s="133">
        <f>SUM($E$1501:E1566)</f>
        <v>756776.79178423097</v>
      </c>
      <c r="I1566" s="133">
        <f>$F$9-SUM($E$1501:E1566)</f>
        <v>6480723.2082157694</v>
      </c>
      <c r="J1566" s="133">
        <f t="shared" si="77"/>
        <v>66</v>
      </c>
      <c r="K1566" s="65">
        <f>Y!AC1751</f>
        <v>6775796</v>
      </c>
      <c r="L1566" s="115">
        <v>192</v>
      </c>
      <c r="M1566" s="65"/>
      <c r="N1566" s="48">
        <f>Y!Z1751</f>
        <v>1951.5539857540134</v>
      </c>
    </row>
    <row r="1567" spans="1:14" x14ac:dyDescent="0.2">
      <c r="A1567" s="69">
        <f t="shared" ref="A1567:A1692" si="78">A1566+1</f>
        <v>67</v>
      </c>
      <c r="B1567" s="66">
        <f t="shared" ref="B1567:B1692" si="79">DATE(YEAR(B1566),MONTH(B1566)+1,DAY(B1566))</f>
        <v>41885</v>
      </c>
      <c r="C1567" s="67">
        <f>Y!AB1752</f>
        <v>76521.999999999825</v>
      </c>
      <c r="D1567" s="65">
        <f>Y!Y1752</f>
        <v>13819.59338697046</v>
      </c>
      <c r="E1567" s="65">
        <f>Y!Y1752+Y!Z1752</f>
        <v>15797.293596617805</v>
      </c>
      <c r="F1567" s="68">
        <f>Y!AA1752</f>
        <v>60724.706403382028</v>
      </c>
      <c r="G1567" s="133">
        <f>SUM($F1567:F$1692)</f>
        <v>4905285.7917844951</v>
      </c>
      <c r="H1567" s="133">
        <f>SUM($E$1501:E1567)</f>
        <v>772574.08538084873</v>
      </c>
      <c r="I1567" s="133">
        <f>$F$9-SUM($E$1501:E1567)</f>
        <v>6464925.9146191515</v>
      </c>
      <c r="J1567" s="133">
        <f t="shared" si="77"/>
        <v>67</v>
      </c>
      <c r="K1567" s="65">
        <f>Y!AC1752</f>
        <v>6755208</v>
      </c>
      <c r="L1567" s="115">
        <v>192</v>
      </c>
      <c r="M1567" s="65"/>
      <c r="N1567" s="48">
        <f>Y!Z1752</f>
        <v>1977.7002096473443</v>
      </c>
    </row>
    <row r="1568" spans="1:14" x14ac:dyDescent="0.2">
      <c r="A1568" s="69">
        <f t="shared" si="78"/>
        <v>68</v>
      </c>
      <c r="B1568" s="66">
        <f t="shared" si="79"/>
        <v>41915</v>
      </c>
      <c r="C1568" s="67">
        <f>Y!AB1753</f>
        <v>76522.000000000116</v>
      </c>
      <c r="D1568" s="65">
        <f>Y!Y1753</f>
        <v>14003.805840996094</v>
      </c>
      <c r="E1568" s="65">
        <f>Y!Y1753+Y!Z1753</f>
        <v>16008.002572314275</v>
      </c>
      <c r="F1568" s="68">
        <f>Y!AA1753</f>
        <v>60513.997427685848</v>
      </c>
      <c r="G1568" s="133">
        <f>SUM($F1568:F$1692)</f>
        <v>4844561.0853811139</v>
      </c>
      <c r="H1568" s="133">
        <f>SUM($E$1501:E1568)</f>
        <v>788582.08795316296</v>
      </c>
      <c r="I1568" s="133">
        <f>$F$9-SUM($E$1501:E1568)</f>
        <v>6448917.9120468367</v>
      </c>
      <c r="J1568" s="133">
        <f t="shared" si="77"/>
        <v>68</v>
      </c>
      <c r="K1568" s="65">
        <f>Y!AC1753</f>
        <v>6734422</v>
      </c>
      <c r="L1568" s="115">
        <v>192</v>
      </c>
      <c r="M1568" s="65"/>
      <c r="N1568" s="48">
        <f>Y!Z1753</f>
        <v>2004.1967313181813</v>
      </c>
    </row>
    <row r="1569" spans="1:14" x14ac:dyDescent="0.2">
      <c r="A1569" s="69">
        <f t="shared" si="78"/>
        <v>69</v>
      </c>
      <c r="B1569" s="66">
        <f t="shared" si="79"/>
        <v>41946</v>
      </c>
      <c r="C1569" s="67">
        <f>Y!AB1754</f>
        <v>76522.000000000029</v>
      </c>
      <c r="D1569" s="65">
        <f>Y!Y1754</f>
        <v>14190.473810698837</v>
      </c>
      <c r="E1569" s="65">
        <f>Y!Y1754+Y!Z1754</f>
        <v>16221.522054629968</v>
      </c>
      <c r="F1569" s="68">
        <f>Y!AA1754</f>
        <v>60300.477945370061</v>
      </c>
      <c r="G1569" s="133">
        <f>SUM($F1569:F$1692)</f>
        <v>4784047.0879534278</v>
      </c>
      <c r="H1569" s="133">
        <f>SUM($E$1501:E1569)</f>
        <v>804803.61000779294</v>
      </c>
      <c r="I1569" s="133">
        <f>$F$9-SUM($E$1501:E1569)</f>
        <v>6432696.3899922073</v>
      </c>
      <c r="J1569" s="133">
        <f t="shared" si="77"/>
        <v>69</v>
      </c>
      <c r="K1569" s="65">
        <f>Y!AC1754</f>
        <v>6713435</v>
      </c>
      <c r="L1569" s="115">
        <v>192</v>
      </c>
      <c r="M1569" s="65"/>
      <c r="N1569" s="48">
        <f>Y!Z1754</f>
        <v>2031.0482439311309</v>
      </c>
    </row>
    <row r="1570" spans="1:14" x14ac:dyDescent="0.2">
      <c r="A1570" s="69">
        <f t="shared" si="78"/>
        <v>70</v>
      </c>
      <c r="B1570" s="66">
        <f t="shared" si="79"/>
        <v>41976</v>
      </c>
      <c r="C1570" s="67">
        <f>Y!AB1755</f>
        <v>76522.000000000437</v>
      </c>
      <c r="D1570" s="65">
        <f>Y!Y1755</f>
        <v>14379.630027619191</v>
      </c>
      <c r="E1570" s="65">
        <f>Y!Y1755+Y!Z1755</f>
        <v>16437.889531147361</v>
      </c>
      <c r="F1570" s="68">
        <f>Y!AA1755</f>
        <v>60084.110468853076</v>
      </c>
      <c r="G1570" s="133">
        <f>SUM($F1570:F$1692)</f>
        <v>4723746.6100080581</v>
      </c>
      <c r="H1570" s="133">
        <f>SUM($E$1501:E1570)</f>
        <v>821241.49953894026</v>
      </c>
      <c r="I1570" s="133">
        <f>$F$9-SUM($E$1501:E1570)</f>
        <v>6416258.5004610596</v>
      </c>
      <c r="J1570" s="133">
        <f t="shared" si="77"/>
        <v>70</v>
      </c>
      <c r="K1570" s="65">
        <f>Y!AC1755</f>
        <v>6692246</v>
      </c>
      <c r="L1570" s="115">
        <v>192</v>
      </c>
      <c r="M1570" s="65"/>
      <c r="N1570" s="48">
        <f>Y!Z1755</f>
        <v>2058.2595035281702</v>
      </c>
    </row>
    <row r="1571" spans="1:14" x14ac:dyDescent="0.2">
      <c r="A1571" s="69">
        <f t="shared" si="78"/>
        <v>71</v>
      </c>
      <c r="B1571" s="66">
        <f t="shared" si="79"/>
        <v>42007</v>
      </c>
      <c r="C1571" s="67">
        <f>Y!AB1756</f>
        <v>76522.000000000407</v>
      </c>
      <c r="D1571" s="65">
        <f>Y!Y1756</f>
        <v>14571.307659600861</v>
      </c>
      <c r="E1571" s="65">
        <f>Y!Y1756+Y!Z1756</f>
        <v>16657.14298947186</v>
      </c>
      <c r="F1571" s="68">
        <f>Y!AA1756</f>
        <v>59864.85701052854</v>
      </c>
      <c r="G1571" s="133">
        <f>SUM($F1571:F$1692)</f>
        <v>4663662.4995392049</v>
      </c>
      <c r="H1571" s="133">
        <f>SUM($E$1501:E1571)</f>
        <v>837898.64252841217</v>
      </c>
      <c r="I1571" s="133">
        <f>$F$9-SUM($E$1501:E1571)</f>
        <v>6399601.3574715881</v>
      </c>
      <c r="J1571" s="133">
        <f t="shared" si="77"/>
        <v>71</v>
      </c>
      <c r="K1571" s="65">
        <f>Y!AC1756</f>
        <v>6670853</v>
      </c>
      <c r="L1571" s="115">
        <v>192</v>
      </c>
      <c r="M1571" s="65"/>
      <c r="N1571" s="48">
        <f>Y!Z1756</f>
        <v>2085.835329870999</v>
      </c>
    </row>
    <row r="1572" spans="1:14" x14ac:dyDescent="0.2">
      <c r="A1572" s="69">
        <f t="shared" si="78"/>
        <v>72</v>
      </c>
      <c r="B1572" s="66">
        <f t="shared" si="79"/>
        <v>42038</v>
      </c>
      <c r="C1572" s="67">
        <f>Y!AB1757</f>
        <v>76522.000000000349</v>
      </c>
      <c r="D1572" s="65">
        <f>Y!Y1757</f>
        <v>14765.540316609666</v>
      </c>
      <c r="E1572" s="65">
        <f>Y!Y1757+Y!Z1757</f>
        <v>16879.320923904481</v>
      </c>
      <c r="F1572" s="68">
        <f>Y!AA1757</f>
        <v>59642.679076095876</v>
      </c>
      <c r="G1572" s="133">
        <f>SUM($F1572:F$1692)</f>
        <v>4603797.6425286764</v>
      </c>
      <c r="H1572" s="133">
        <f>SUM($E$1501:E1572)</f>
        <v>854777.96345231659</v>
      </c>
      <c r="I1572" s="133">
        <f>$F$9-SUM($E$1501:E1572)</f>
        <v>6382722.0365476832</v>
      </c>
      <c r="J1572" s="133">
        <f t="shared" si="77"/>
        <v>72</v>
      </c>
      <c r="K1572" s="65">
        <f>Y!AC1757</f>
        <v>6677113</v>
      </c>
      <c r="L1572" s="115">
        <v>192</v>
      </c>
      <c r="M1572" s="65"/>
      <c r="N1572" s="48">
        <f>Y!Z1757</f>
        <v>2113.7806072948151</v>
      </c>
    </row>
    <row r="1573" spans="1:14" x14ac:dyDescent="0.2">
      <c r="A1573" s="69">
        <f t="shared" si="78"/>
        <v>73</v>
      </c>
      <c r="B1573" s="66">
        <f t="shared" si="79"/>
        <v>42066</v>
      </c>
      <c r="C1573" s="67">
        <f>Y!AB1758</f>
        <v>76522.000000000058</v>
      </c>
      <c r="D1573" s="65">
        <f>Y!Y1758</f>
        <v>14962.362056625076</v>
      </c>
      <c r="E1573" s="65">
        <f>Y!Y1758+Y!Z1758</f>
        <v>16731.20400397887</v>
      </c>
      <c r="F1573" s="68">
        <f>Y!AA1758</f>
        <v>59790.795996021188</v>
      </c>
      <c r="G1573" s="133">
        <f>SUM($F1573:F$1692)</f>
        <v>4544154.9634525804</v>
      </c>
      <c r="H1573" s="133">
        <f>SUM($E$1501:E1573)</f>
        <v>871509.16745629546</v>
      </c>
      <c r="I1573" s="133">
        <f>$F$9-SUM($E$1501:E1573)</f>
        <v>6365990.8325437047</v>
      </c>
      <c r="J1573" s="133">
        <f t="shared" si="77"/>
        <v>73</v>
      </c>
      <c r="K1573" s="65">
        <f>Y!AC1758</f>
        <v>6655679</v>
      </c>
      <c r="L1573" s="115">
        <v>192</v>
      </c>
      <c r="M1573" s="65"/>
      <c r="N1573" s="48">
        <f>Y!Z1758</f>
        <v>1768.8419473537942</v>
      </c>
    </row>
    <row r="1574" spans="1:14" x14ac:dyDescent="0.2">
      <c r="A1574" s="69">
        <f t="shared" si="78"/>
        <v>74</v>
      </c>
      <c r="B1574" s="66">
        <f t="shared" si="79"/>
        <v>42097</v>
      </c>
      <c r="C1574" s="67">
        <f>Y!AB1759</f>
        <v>76522.000000000393</v>
      </c>
      <c r="D1574" s="65">
        <f>Y!Y1759</f>
        <v>15161.807391613722</v>
      </c>
      <c r="E1574" s="65">
        <f>Y!Y1759+Y!Z1759</f>
        <v>16954.347652170763</v>
      </c>
      <c r="F1574" s="68">
        <f>Y!AA1759</f>
        <v>59567.652347829629</v>
      </c>
      <c r="G1574" s="133">
        <f>SUM($F1574:F$1692)</f>
        <v>4484364.1674565589</v>
      </c>
      <c r="H1574" s="133">
        <f>SUM($E$1501:E1574)</f>
        <v>888463.51510846626</v>
      </c>
      <c r="I1574" s="133">
        <f>$F$9-SUM($E$1501:E1574)</f>
        <v>6349036.4848915339</v>
      </c>
      <c r="J1574" s="133">
        <f t="shared" si="77"/>
        <v>74</v>
      </c>
      <c r="K1574" s="65">
        <f>Y!AC1759</f>
        <v>6634039</v>
      </c>
      <c r="L1574" s="115">
        <v>192</v>
      </c>
      <c r="M1574" s="65"/>
      <c r="N1574" s="48">
        <f>Y!Z1759</f>
        <v>1792.5402605570416</v>
      </c>
    </row>
    <row r="1575" spans="1:14" x14ac:dyDescent="0.2">
      <c r="A1575" s="69">
        <f t="shared" si="78"/>
        <v>75</v>
      </c>
      <c r="B1575" s="66">
        <f t="shared" si="79"/>
        <v>42127</v>
      </c>
      <c r="C1575" s="67">
        <f>Y!AB1760</f>
        <v>76521.999999999622</v>
      </c>
      <c r="D1575" s="65">
        <f>Y!Y1760</f>
        <v>15363.911293577403</v>
      </c>
      <c r="E1575" s="65">
        <f>Y!Y1760+Y!Z1760</f>
        <v>17180.467368881291</v>
      </c>
      <c r="F1575" s="68">
        <f>Y!AA1760</f>
        <v>59341.532631118338</v>
      </c>
      <c r="G1575" s="133">
        <f>SUM($F1575:F$1692)</f>
        <v>4424796.5151087279</v>
      </c>
      <c r="H1575" s="133">
        <f>SUM($E$1501:E1575)</f>
        <v>905643.9824773476</v>
      </c>
      <c r="I1575" s="133">
        <f>$F$9-SUM($E$1501:E1575)</f>
        <v>6331856.0175226526</v>
      </c>
      <c r="J1575" s="133">
        <f t="shared" si="77"/>
        <v>75</v>
      </c>
      <c r="K1575" s="65">
        <f>Y!AC1760</f>
        <v>6612192</v>
      </c>
      <c r="L1575" s="115">
        <v>192</v>
      </c>
      <c r="M1575" s="65"/>
      <c r="N1575" s="48">
        <f>Y!Z1760</f>
        <v>1816.5560753038881</v>
      </c>
    </row>
    <row r="1576" spans="1:14" x14ac:dyDescent="0.2">
      <c r="A1576" s="69">
        <f t="shared" si="78"/>
        <v>76</v>
      </c>
      <c r="B1576" s="66">
        <f t="shared" si="79"/>
        <v>42158</v>
      </c>
      <c r="C1576" s="67">
        <f>Y!AB1761</f>
        <v>76521.99999999968</v>
      </c>
      <c r="D1576" s="65">
        <f>Y!Y1761</f>
        <v>15568.709200691432</v>
      </c>
      <c r="E1576" s="65">
        <f>Y!Y1761+Y!Z1761</f>
        <v>17409.602846058144</v>
      </c>
      <c r="F1576" s="68">
        <f>Y!AA1761</f>
        <v>59112.397153941529</v>
      </c>
      <c r="G1576" s="133">
        <f>SUM($F1576:F$1692)</f>
        <v>4365454.98247761</v>
      </c>
      <c r="H1576" s="133">
        <f>SUM($E$1501:E1576)</f>
        <v>923053.58532340568</v>
      </c>
      <c r="I1576" s="133">
        <f>$F$9-SUM($E$1501:E1576)</f>
        <v>6314446.4146765945</v>
      </c>
      <c r="J1576" s="133">
        <f t="shared" si="77"/>
        <v>76</v>
      </c>
      <c r="K1576" s="65">
        <f>Y!AC1761</f>
        <v>6590135</v>
      </c>
      <c r="L1576" s="115">
        <v>192</v>
      </c>
      <c r="M1576" s="65"/>
      <c r="N1576" s="48">
        <f>Y!Z1761</f>
        <v>1840.893645366712</v>
      </c>
    </row>
    <row r="1577" spans="1:14" x14ac:dyDescent="0.2">
      <c r="A1577" s="69">
        <f t="shared" si="78"/>
        <v>77</v>
      </c>
      <c r="B1577" s="66">
        <f t="shared" si="79"/>
        <v>42188</v>
      </c>
      <c r="C1577" s="67">
        <f>Y!AB1762</f>
        <v>76522.000000000291</v>
      </c>
      <c r="D1577" s="65">
        <f>Y!Y1762</f>
        <v>15776.237023512833</v>
      </c>
      <c r="E1577" s="65">
        <f>Y!Y1762+Y!Z1762</f>
        <v>17641.794305021278</v>
      </c>
      <c r="F1577" s="68">
        <f>Y!AA1762</f>
        <v>58880.20569497902</v>
      </c>
      <c r="G1577" s="133">
        <f>SUM($F1577:F$1692)</f>
        <v>4306342.585323669</v>
      </c>
      <c r="H1577" s="133">
        <f>SUM($E$1501:E1577)</f>
        <v>940695.37962842698</v>
      </c>
      <c r="I1577" s="133">
        <f>$F$9-SUM($E$1501:E1577)</f>
        <v>6296804.6203715727</v>
      </c>
      <c r="J1577" s="133">
        <f t="shared" si="77"/>
        <v>77</v>
      </c>
      <c r="K1577" s="65">
        <f>Y!AC1762</f>
        <v>6567867</v>
      </c>
      <c r="L1577" s="115">
        <v>192</v>
      </c>
      <c r="M1577" s="65"/>
      <c r="N1577" s="48">
        <f>Y!Z1762</f>
        <v>1865.5572815084452</v>
      </c>
    </row>
    <row r="1578" spans="1:14" x14ac:dyDescent="0.2">
      <c r="A1578" s="69">
        <f t="shared" si="78"/>
        <v>78</v>
      </c>
      <c r="B1578" s="66">
        <f t="shared" si="79"/>
        <v>42219</v>
      </c>
      <c r="C1578" s="67">
        <f>Y!AB1763</f>
        <v>76521.999999999898</v>
      </c>
      <c r="D1578" s="65">
        <f>Y!Y1763</f>
        <v>15986.531151277944</v>
      </c>
      <c r="E1578" s="65">
        <f>Y!Y1763+Y!Z1763</f>
        <v>17877.082503523969</v>
      </c>
      <c r="F1578" s="68">
        <f>Y!AA1763</f>
        <v>58644.91749647593</v>
      </c>
      <c r="G1578" s="133">
        <f>SUM($F1578:F$1692)</f>
        <v>4247462.379628689</v>
      </c>
      <c r="H1578" s="133">
        <f>SUM($E$1501:E1578)</f>
        <v>958572.462131951</v>
      </c>
      <c r="I1578" s="133">
        <f>$F$9-SUM($E$1501:E1578)</f>
        <v>6278927.537868049</v>
      </c>
      <c r="J1578" s="133">
        <f t="shared" si="77"/>
        <v>78</v>
      </c>
      <c r="K1578" s="65">
        <f>Y!AC1763</f>
        <v>6545385</v>
      </c>
      <c r="L1578" s="115">
        <v>192</v>
      </c>
      <c r="M1578" s="65"/>
      <c r="N1578" s="48">
        <f>Y!Z1763</f>
        <v>1890.5513522460242</v>
      </c>
    </row>
    <row r="1579" spans="1:14" x14ac:dyDescent="0.2">
      <c r="A1579" s="69">
        <f t="shared" si="78"/>
        <v>79</v>
      </c>
      <c r="B1579" s="66">
        <f t="shared" si="79"/>
        <v>42250</v>
      </c>
      <c r="C1579" s="67">
        <f>Y!AB1764</f>
        <v>76522.000000000029</v>
      </c>
      <c r="D1579" s="65">
        <f>Y!Y1764</f>
        <v>16199.628458287567</v>
      </c>
      <c r="E1579" s="65">
        <f>Y!Y1764+Y!Z1764</f>
        <v>18115.508742911843</v>
      </c>
      <c r="F1579" s="68">
        <f>Y!AA1764</f>
        <v>58406.491257088186</v>
      </c>
      <c r="G1579" s="133">
        <f>SUM($F1579:F$1692)</f>
        <v>4188817.4621322136</v>
      </c>
      <c r="H1579" s="133">
        <f>SUM($E$1501:E1579)</f>
        <v>976687.97087486286</v>
      </c>
      <c r="I1579" s="133">
        <f>$F$9-SUM($E$1501:E1579)</f>
        <v>6260812.0291251373</v>
      </c>
      <c r="J1579" s="133">
        <f t="shared" si="77"/>
        <v>79</v>
      </c>
      <c r="K1579" s="65">
        <f>Y!AC1764</f>
        <v>6522688</v>
      </c>
      <c r="L1579" s="115">
        <v>192</v>
      </c>
      <c r="M1579" s="65"/>
      <c r="N1579" s="48">
        <f>Y!Z1764</f>
        <v>1915.8802846242761</v>
      </c>
    </row>
    <row r="1580" spans="1:14" x14ac:dyDescent="0.2">
      <c r="A1580" s="69">
        <f t="shared" si="78"/>
        <v>80</v>
      </c>
      <c r="B1580" s="66">
        <f t="shared" si="79"/>
        <v>42280</v>
      </c>
      <c r="C1580" s="67">
        <f>Y!AB1765</f>
        <v>76522.000000000116</v>
      </c>
      <c r="D1580" s="65">
        <f>Y!Y1765</f>
        <v>16415.566310367547</v>
      </c>
      <c r="E1580" s="65">
        <f>Y!Y1765+Y!Z1765</f>
        <v>18357.114875367508</v>
      </c>
      <c r="F1580" s="68">
        <f>Y!AA1765</f>
        <v>58164.885124632601</v>
      </c>
      <c r="G1580" s="133">
        <f>SUM($F1580:F$1692)</f>
        <v>4130410.9708751263</v>
      </c>
      <c r="H1580" s="133">
        <f>SUM($E$1501:E1580)</f>
        <v>995045.08575023036</v>
      </c>
      <c r="I1580" s="133">
        <f>$F$9-SUM($E$1501:E1580)</f>
        <v>6242454.9142497694</v>
      </c>
      <c r="J1580" s="133">
        <f t="shared" si="77"/>
        <v>80</v>
      </c>
      <c r="K1580" s="65">
        <f>Y!AC1765</f>
        <v>6499773</v>
      </c>
      <c r="L1580" s="115">
        <v>192</v>
      </c>
      <c r="M1580" s="65"/>
      <c r="N1580" s="48">
        <f>Y!Z1765</f>
        <v>1941.5485649999609</v>
      </c>
    </row>
    <row r="1581" spans="1:14" x14ac:dyDescent="0.2">
      <c r="A1581" s="69">
        <f t="shared" si="78"/>
        <v>81</v>
      </c>
      <c r="B1581" s="66">
        <f t="shared" si="79"/>
        <v>42311</v>
      </c>
      <c r="C1581" s="67">
        <f>Y!AB1766</f>
        <v>76522.000000000175</v>
      </c>
      <c r="D1581" s="65">
        <f>Y!Y1766</f>
        <v>16634.382571423426</v>
      </c>
      <c r="E1581" s="65">
        <f>Y!Y1766+Y!Z1766</f>
        <v>18601.943311259864</v>
      </c>
      <c r="F1581" s="68">
        <f>Y!AA1766</f>
        <v>57920.056688740304</v>
      </c>
      <c r="G1581" s="133">
        <f>SUM($F1581:F$1692)</f>
        <v>4072246.0857504932</v>
      </c>
      <c r="H1581" s="133">
        <f>SUM($E$1501:E1581)</f>
        <v>1013647.0290614902</v>
      </c>
      <c r="I1581" s="133">
        <f>$F$9-SUM($E$1501:E1581)</f>
        <v>6223852.9709385093</v>
      </c>
      <c r="J1581" s="133">
        <f t="shared" si="77"/>
        <v>81</v>
      </c>
      <c r="K1581" s="65">
        <f>Y!AC1766</f>
        <v>6476639</v>
      </c>
      <c r="L1581" s="115">
        <v>192</v>
      </c>
      <c r="M1581" s="65"/>
      <c r="N1581" s="48">
        <f>Y!Z1766</f>
        <v>1967.5607398364373</v>
      </c>
    </row>
    <row r="1582" spans="1:14" x14ac:dyDescent="0.2">
      <c r="A1582" s="69">
        <f t="shared" si="78"/>
        <v>82</v>
      </c>
      <c r="B1582" s="66">
        <f t="shared" si="79"/>
        <v>42341</v>
      </c>
      <c r="C1582" s="67">
        <f>Y!AB1767</f>
        <v>76522</v>
      </c>
      <c r="D1582" s="65">
        <f>Y!Y1767</f>
        <v>16856.115610078909</v>
      </c>
      <c r="E1582" s="65">
        <f>Y!Y1767+Y!Z1767</f>
        <v>18850.037026587903</v>
      </c>
      <c r="F1582" s="68">
        <f>Y!AA1767</f>
        <v>57671.962973412097</v>
      </c>
      <c r="G1582" s="133">
        <f>SUM($F1582:F$1692)</f>
        <v>4014326.0290617533</v>
      </c>
      <c r="H1582" s="133">
        <f>SUM($E$1501:E1582)</f>
        <v>1032497.0660880781</v>
      </c>
      <c r="I1582" s="133">
        <f>$F$9-SUM($E$1501:E1582)</f>
        <v>6205002.9339119215</v>
      </c>
      <c r="J1582" s="133">
        <f t="shared" si="77"/>
        <v>82</v>
      </c>
      <c r="K1582" s="65">
        <f>Y!AC1767</f>
        <v>6453282</v>
      </c>
      <c r="L1582" s="115">
        <v>192</v>
      </c>
      <c r="M1582" s="65"/>
      <c r="N1582" s="48">
        <f>Y!Z1767</f>
        <v>1993.9214165089943</v>
      </c>
    </row>
    <row r="1583" spans="1:14" x14ac:dyDescent="0.2">
      <c r="A1583" s="69">
        <f t="shared" si="78"/>
        <v>83</v>
      </c>
      <c r="B1583" s="66">
        <f t="shared" si="79"/>
        <v>42372</v>
      </c>
      <c r="C1583" s="67">
        <f>Y!AB1768</f>
        <v>76522.000000000204</v>
      </c>
      <c r="D1583" s="65">
        <f>Y!Y1768</f>
        <v>17080.804306404665</v>
      </c>
      <c r="E1583" s="65">
        <f>Y!Y1768+Y!Z1768</f>
        <v>19101.439570525516</v>
      </c>
      <c r="F1583" s="68">
        <f>Y!AA1768</f>
        <v>57420.560429474681</v>
      </c>
      <c r="G1583" s="133">
        <f>SUM($F1583:F$1692)</f>
        <v>3956654.0660883412</v>
      </c>
      <c r="H1583" s="133">
        <f>SUM($E$1501:E1583)</f>
        <v>1051598.5056586035</v>
      </c>
      <c r="I1583" s="133">
        <f>$F$9-SUM($E$1501:E1583)</f>
        <v>6185901.4943413967</v>
      </c>
      <c r="J1583" s="133">
        <f t="shared" si="77"/>
        <v>83</v>
      </c>
      <c r="K1583" s="65">
        <f>Y!AC1768</f>
        <v>6429702</v>
      </c>
      <c r="L1583" s="115">
        <v>192</v>
      </c>
      <c r="M1583" s="65"/>
      <c r="N1583" s="48">
        <f>Y!Z1768</f>
        <v>2020.6352641208505</v>
      </c>
    </row>
    <row r="1584" spans="1:14" x14ac:dyDescent="0.2">
      <c r="A1584" s="69">
        <f t="shared" si="78"/>
        <v>84</v>
      </c>
      <c r="B1584" s="66">
        <f t="shared" si="79"/>
        <v>42403</v>
      </c>
      <c r="C1584" s="67">
        <f>Y!AB1769</f>
        <v>76522.000000000058</v>
      </c>
      <c r="D1584" s="65">
        <f>Y!Y1769</f>
        <v>17308.488058733754</v>
      </c>
      <c r="E1584" s="65">
        <f>Y!Y1769+Y!Z1769</f>
        <v>19356.195073063995</v>
      </c>
      <c r="F1584" s="68">
        <f>Y!AA1769</f>
        <v>57165.804926936071</v>
      </c>
      <c r="G1584" s="133">
        <f>SUM($F1584:F$1692)</f>
        <v>3899233.5056588668</v>
      </c>
      <c r="H1584" s="133">
        <f>SUM($E$1501:E1584)</f>
        <v>1070954.7007316675</v>
      </c>
      <c r="I1584" s="133">
        <f>$F$9-SUM($E$1501:E1584)</f>
        <v>6166545.2992683323</v>
      </c>
      <c r="J1584" s="133">
        <f t="shared" si="77"/>
        <v>84</v>
      </c>
      <c r="K1584" s="65">
        <f>Y!AC1769</f>
        <v>6430965</v>
      </c>
      <c r="L1584" s="115">
        <v>192</v>
      </c>
      <c r="M1584" s="65"/>
      <c r="N1584" s="48">
        <f>Y!Z1769</f>
        <v>2047.7070143302408</v>
      </c>
    </row>
    <row r="1585" spans="1:14" x14ac:dyDescent="0.2">
      <c r="A1585" s="69">
        <f t="shared" si="78"/>
        <v>85</v>
      </c>
      <c r="B1585" s="66">
        <f t="shared" si="79"/>
        <v>42432</v>
      </c>
      <c r="C1585" s="67">
        <f>Y!AB1770</f>
        <v>76521.99999999968</v>
      </c>
      <c r="D1585" s="65">
        <f>Y!Y1770</f>
        <v>17539.206790572032</v>
      </c>
      <c r="E1585" s="65">
        <f>Y!Y1770+Y!Z1770</f>
        <v>19278.469338935509</v>
      </c>
      <c r="F1585" s="68">
        <f>Y!AA1770</f>
        <v>57243.530661064178</v>
      </c>
      <c r="G1585" s="133">
        <f>SUM($F1585:F$1692)</f>
        <v>3842067.7007319313</v>
      </c>
      <c r="H1585" s="133">
        <f>SUM($E$1501:E1585)</f>
        <v>1090233.170070603</v>
      </c>
      <c r="I1585" s="133">
        <f>$F$9-SUM($E$1501:E1585)</f>
        <v>6147266.8299293965</v>
      </c>
      <c r="J1585" s="133">
        <f t="shared" si="77"/>
        <v>85</v>
      </c>
      <c r="K1585" s="65">
        <f>Y!AC1770</f>
        <v>6407265</v>
      </c>
      <c r="L1585" s="115">
        <v>192</v>
      </c>
      <c r="M1585" s="65"/>
      <c r="N1585" s="48">
        <f>Y!Z1770</f>
        <v>1739.2625483634765</v>
      </c>
    </row>
    <row r="1586" spans="1:14" x14ac:dyDescent="0.2">
      <c r="A1586" s="69">
        <f t="shared" si="78"/>
        <v>86</v>
      </c>
      <c r="B1586" s="66">
        <f t="shared" si="79"/>
        <v>42463</v>
      </c>
      <c r="C1586" s="67">
        <f>Y!AB1771</f>
        <v>76522.000000000233</v>
      </c>
      <c r="D1586" s="65">
        <f>Y!Y1771</f>
        <v>17773.00095759891</v>
      </c>
      <c r="E1586" s="65">
        <f>Y!Y1771+Y!Z1771</f>
        <v>19535.565524933292</v>
      </c>
      <c r="F1586" s="68">
        <f>Y!AA1771</f>
        <v>56986.434475066941</v>
      </c>
      <c r="G1586" s="133">
        <f>SUM($F1586:F$1692)</f>
        <v>3784824.1700708661</v>
      </c>
      <c r="H1586" s="133">
        <f>SUM($E$1501:E1586)</f>
        <v>1109768.7355955364</v>
      </c>
      <c r="I1586" s="133">
        <f>$F$9-SUM($E$1501:E1586)</f>
        <v>6127731.2644044636</v>
      </c>
      <c r="J1586" s="133">
        <f t="shared" si="77"/>
        <v>86</v>
      </c>
      <c r="K1586" s="65">
        <f>Y!AC1771</f>
        <v>6383340</v>
      </c>
      <c r="L1586" s="115">
        <v>192</v>
      </c>
      <c r="M1586" s="65"/>
      <c r="N1586" s="48">
        <f>Y!Z1771</f>
        <v>1762.5645673343824</v>
      </c>
    </row>
    <row r="1587" spans="1:14" x14ac:dyDescent="0.2">
      <c r="A1587" s="69">
        <f t="shared" si="78"/>
        <v>87</v>
      </c>
      <c r="B1587" s="66">
        <f t="shared" si="79"/>
        <v>42493</v>
      </c>
      <c r="C1587" s="67">
        <f>Y!AB1772</f>
        <v>76522.000000000378</v>
      </c>
      <c r="D1587" s="65">
        <f>Y!Y1772</f>
        <v>18009.911554757506</v>
      </c>
      <c r="E1587" s="65">
        <f>Y!Y1772+Y!Z1772</f>
        <v>19796.090333197702</v>
      </c>
      <c r="F1587" s="68">
        <f>Y!AA1772</f>
        <v>56725.909666802676</v>
      </c>
      <c r="G1587" s="133">
        <f>SUM($F1587:F$1692)</f>
        <v>3727837.7355958</v>
      </c>
      <c r="H1587" s="133">
        <f>SUM($E$1501:E1587)</f>
        <v>1129564.8259287341</v>
      </c>
      <c r="I1587" s="133">
        <f>$F$9-SUM($E$1501:E1587)</f>
        <v>6107935.1740712654</v>
      </c>
      <c r="J1587" s="133">
        <f t="shared" si="77"/>
        <v>87</v>
      </c>
      <c r="K1587" s="65">
        <f>Y!AC1772</f>
        <v>6359186</v>
      </c>
      <c r="L1587" s="115">
        <v>192</v>
      </c>
      <c r="M1587" s="65"/>
      <c r="N1587" s="48">
        <f>Y!Z1772</f>
        <v>1786.1787784401968</v>
      </c>
    </row>
    <row r="1588" spans="1:14" x14ac:dyDescent="0.2">
      <c r="A1588" s="69">
        <f t="shared" si="78"/>
        <v>88</v>
      </c>
      <c r="B1588" s="66">
        <f t="shared" si="79"/>
        <v>42524</v>
      </c>
      <c r="C1588" s="67">
        <f>Y!AB1773</f>
        <v>76522.000000000116</v>
      </c>
      <c r="D1588" s="65">
        <f>Y!Y1773</f>
        <v>18249.980123446789</v>
      </c>
      <c r="E1588" s="65">
        <f>Y!Y1773+Y!Z1773</f>
        <v>20060.089487766512</v>
      </c>
      <c r="F1588" s="68">
        <f>Y!AA1773</f>
        <v>56461.910512233611</v>
      </c>
      <c r="G1588" s="133">
        <f>SUM($F1588:F$1692)</f>
        <v>3671111.8259289972</v>
      </c>
      <c r="H1588" s="133">
        <f>SUM($E$1501:E1588)</f>
        <v>1149624.9154165008</v>
      </c>
      <c r="I1588" s="133">
        <f>$F$9-SUM($E$1501:E1588)</f>
        <v>6087875.0845834995</v>
      </c>
      <c r="J1588" s="133">
        <f t="shared" si="77"/>
        <v>88</v>
      </c>
      <c r="K1588" s="65">
        <f>Y!AC1773</f>
        <v>6334801</v>
      </c>
      <c r="L1588" s="115">
        <v>192</v>
      </c>
      <c r="M1588" s="65"/>
      <c r="N1588" s="48">
        <f>Y!Z1773</f>
        <v>1810.1093643197237</v>
      </c>
    </row>
    <row r="1589" spans="1:14" x14ac:dyDescent="0.2">
      <c r="A1589" s="69">
        <f t="shared" si="78"/>
        <v>89</v>
      </c>
      <c r="B1589" s="66">
        <f t="shared" si="79"/>
        <v>42554</v>
      </c>
      <c r="C1589" s="67">
        <f>Y!AB1774</f>
        <v>76522.000000000087</v>
      </c>
      <c r="D1589" s="65">
        <f>Y!Y1774</f>
        <v>18493.248758804984</v>
      </c>
      <c r="E1589" s="65">
        <f>Y!Y1774+Y!Z1774</f>
        <v>20327.609322454271</v>
      </c>
      <c r="F1589" s="68">
        <f>Y!AA1774</f>
        <v>56194.390677545816</v>
      </c>
      <c r="G1589" s="133">
        <f>SUM($F1589:F$1692)</f>
        <v>3614649.9154167632</v>
      </c>
      <c r="H1589" s="133">
        <f>SUM($E$1501:E1589)</f>
        <v>1169952.5247389551</v>
      </c>
      <c r="I1589" s="133">
        <f>$F$9-SUM($E$1501:E1589)</f>
        <v>6067547.4752610447</v>
      </c>
      <c r="J1589" s="133">
        <f t="shared" si="77"/>
        <v>89</v>
      </c>
      <c r="K1589" s="65">
        <f>Y!AC1774</f>
        <v>6310184</v>
      </c>
      <c r="L1589" s="115">
        <v>192</v>
      </c>
      <c r="M1589" s="65"/>
      <c r="N1589" s="48">
        <f>Y!Z1774</f>
        <v>1834.3605636492866</v>
      </c>
    </row>
    <row r="1590" spans="1:14" x14ac:dyDescent="0.2">
      <c r="A1590" s="69">
        <f t="shared" si="78"/>
        <v>90</v>
      </c>
      <c r="B1590" s="66">
        <f t="shared" si="79"/>
        <v>42585</v>
      </c>
      <c r="C1590" s="67">
        <f>Y!AB1775</f>
        <v>76522.000000000029</v>
      </c>
      <c r="D1590" s="65">
        <f>Y!Y1775</f>
        <v>18739.760117089376</v>
      </c>
      <c r="E1590" s="65">
        <f>Y!Y1775+Y!Z1775</f>
        <v>20598.696788982852</v>
      </c>
      <c r="F1590" s="68">
        <f>Y!AA1775</f>
        <v>55923.303211017184</v>
      </c>
      <c r="G1590" s="133">
        <f>SUM($F1590:F$1692)</f>
        <v>3558455.5247392179</v>
      </c>
      <c r="H1590" s="133">
        <f>SUM($E$1501:E1590)</f>
        <v>1190551.221527938</v>
      </c>
      <c r="I1590" s="133">
        <f>$F$9-SUM($E$1501:E1590)</f>
        <v>6046948.7784720622</v>
      </c>
      <c r="J1590" s="133">
        <f t="shared" si="77"/>
        <v>90</v>
      </c>
      <c r="K1590" s="65">
        <f>Y!AC1775</f>
        <v>6285332</v>
      </c>
      <c r="L1590" s="115">
        <v>192</v>
      </c>
      <c r="M1590" s="65"/>
      <c r="N1590" s="48">
        <f>Y!Z1775</f>
        <v>1858.9366718934762</v>
      </c>
    </row>
    <row r="1591" spans="1:14" x14ac:dyDescent="0.2">
      <c r="A1591" s="69">
        <f t="shared" si="78"/>
        <v>91</v>
      </c>
      <c r="B1591" s="66">
        <f t="shared" si="79"/>
        <v>42616</v>
      </c>
      <c r="C1591" s="67">
        <f>Y!AB1776</f>
        <v>76522.00000000016</v>
      </c>
      <c r="D1591" s="65">
        <f>Y!Y1776</f>
        <v>18989.557423157152</v>
      </c>
      <c r="E1591" s="65">
        <f>Y!Y1776+Y!Z1776</f>
        <v>20873.399465223134</v>
      </c>
      <c r="F1591" s="68">
        <f>Y!AA1776</f>
        <v>55648.600534777026</v>
      </c>
      <c r="G1591" s="133">
        <f>SUM($F1591:F$1692)</f>
        <v>3502532.2215282004</v>
      </c>
      <c r="H1591" s="133">
        <f>SUM($E$1501:E1591)</f>
        <v>1211424.6209931611</v>
      </c>
      <c r="I1591" s="133">
        <f>$F$9-SUM($E$1501:E1591)</f>
        <v>6026075.3790068384</v>
      </c>
      <c r="J1591" s="133">
        <f t="shared" si="77"/>
        <v>91</v>
      </c>
      <c r="K1591" s="65">
        <f>Y!AC1776</f>
        <v>6260242</v>
      </c>
      <c r="L1591" s="115">
        <v>192</v>
      </c>
      <c r="M1591" s="65"/>
      <c r="N1591" s="48">
        <f>Y!Z1776</f>
        <v>1883.8420420659822</v>
      </c>
    </row>
    <row r="1592" spans="1:14" x14ac:dyDescent="0.2">
      <c r="A1592" s="69">
        <f t="shared" si="78"/>
        <v>92</v>
      </c>
      <c r="B1592" s="66">
        <f t="shared" si="79"/>
        <v>42646</v>
      </c>
      <c r="C1592" s="67">
        <f>Y!AB1777</f>
        <v>76521.999999999913</v>
      </c>
      <c r="D1592" s="65">
        <f>Y!Y1777</f>
        <v>19242.684478043579</v>
      </c>
      <c r="E1592" s="65">
        <f>Y!Y1777+Y!Z1777</f>
        <v>21151.765563544221</v>
      </c>
      <c r="F1592" s="68">
        <f>Y!AA1777</f>
        <v>55370.234436455692</v>
      </c>
      <c r="G1592" s="133">
        <f>SUM($F1592:F$1692)</f>
        <v>3446883.6209934233</v>
      </c>
      <c r="H1592" s="133">
        <f>SUM($E$1501:E1592)</f>
        <v>1232576.3865567052</v>
      </c>
      <c r="I1592" s="133">
        <f>$F$9-SUM($E$1501:E1592)</f>
        <v>6004923.6134432945</v>
      </c>
      <c r="J1592" s="133">
        <f t="shared" si="77"/>
        <v>92</v>
      </c>
      <c r="K1592" s="65">
        <f>Y!AC1777</f>
        <v>6234913</v>
      </c>
      <c r="L1592" s="115">
        <v>192</v>
      </c>
      <c r="M1592" s="65"/>
      <c r="N1592" s="48">
        <f>Y!Z1777</f>
        <v>1909.0810855006421</v>
      </c>
    </row>
    <row r="1593" spans="1:14" x14ac:dyDescent="0.2">
      <c r="A1593" s="69">
        <f t="shared" si="78"/>
        <v>93</v>
      </c>
      <c r="B1593" s="66">
        <f t="shared" si="79"/>
        <v>42677</v>
      </c>
      <c r="C1593" s="67">
        <f>Y!AB1778</f>
        <v>76522.000000000146</v>
      </c>
      <c r="D1593" s="65">
        <f>Y!Y1778</f>
        <v>19499.18566664448</v>
      </c>
      <c r="E1593" s="65">
        <f>Y!Y1778+Y!Z1778</f>
        <v>21433.843939277227</v>
      </c>
      <c r="F1593" s="68">
        <f>Y!AA1778</f>
        <v>55088.156060722926</v>
      </c>
      <c r="G1593" s="133">
        <f>SUM($F1593:F$1692)</f>
        <v>3391513.3865569681</v>
      </c>
      <c r="H1593" s="133">
        <f>SUM($E$1501:E1593)</f>
        <v>1254010.2304959823</v>
      </c>
      <c r="I1593" s="133">
        <f>$F$9-SUM($E$1501:E1593)</f>
        <v>5983489.7695040181</v>
      </c>
      <c r="J1593" s="133">
        <f t="shared" si="77"/>
        <v>93</v>
      </c>
      <c r="K1593" s="65">
        <f>Y!AC1778</f>
        <v>6209342</v>
      </c>
      <c r="L1593" s="115">
        <v>192</v>
      </c>
      <c r="M1593" s="65"/>
      <c r="N1593" s="48">
        <f>Y!Z1778</f>
        <v>1934.658272632747</v>
      </c>
    </row>
    <row r="1594" spans="1:14" x14ac:dyDescent="0.2">
      <c r="A1594" s="69">
        <f t="shared" si="78"/>
        <v>94</v>
      </c>
      <c r="B1594" s="66">
        <f t="shared" si="79"/>
        <v>42707</v>
      </c>
      <c r="C1594" s="67">
        <f>Y!AB1779</f>
        <v>76522.000000000146</v>
      </c>
      <c r="D1594" s="65">
        <f>Y!Y1779</f>
        <v>19759.105965496041</v>
      </c>
      <c r="E1594" s="65">
        <f>Y!Y1779+Y!Z1779</f>
        <v>21719.684099286926</v>
      </c>
      <c r="F1594" s="68">
        <f>Y!AA1779</f>
        <v>54802.31590071322</v>
      </c>
      <c r="G1594" s="133">
        <f>SUM($F1594:F$1692)</f>
        <v>3336425.2304962454</v>
      </c>
      <c r="H1594" s="133">
        <f>SUM($E$1501:E1594)</f>
        <v>1275729.9145952694</v>
      </c>
      <c r="I1594" s="133">
        <f>$F$9-SUM($E$1501:E1594)</f>
        <v>5961770.0854047304</v>
      </c>
      <c r="J1594" s="133">
        <f t="shared" ref="J1594:J1657" si="80">A1594</f>
        <v>94</v>
      </c>
      <c r="K1594" s="65">
        <f>Y!AC1779</f>
        <v>6183526</v>
      </c>
      <c r="L1594" s="115">
        <v>192</v>
      </c>
      <c r="M1594" s="65"/>
      <c r="N1594" s="48">
        <f>Y!Z1779</f>
        <v>1960.5781337908847</v>
      </c>
    </row>
    <row r="1595" spans="1:14" x14ac:dyDescent="0.2">
      <c r="A1595" s="69">
        <f t="shared" si="78"/>
        <v>95</v>
      </c>
      <c r="B1595" s="66">
        <f t="shared" si="79"/>
        <v>42738</v>
      </c>
      <c r="C1595" s="67">
        <f>Y!AB1780</f>
        <v>76521.999999999971</v>
      </c>
      <c r="D1595" s="65">
        <f>Y!Y1780</f>
        <v>20022.490950663574</v>
      </c>
      <c r="E1595" s="65">
        <f>Y!Y1780+Y!Z1780</f>
        <v>22009.336210662936</v>
      </c>
      <c r="F1595" s="68">
        <f>Y!AA1780</f>
        <v>54512.663789337035</v>
      </c>
      <c r="G1595" s="133">
        <f>SUM($F1595:F$1692)</f>
        <v>3281622.9145955322</v>
      </c>
      <c r="H1595" s="133">
        <f>SUM($E$1501:E1595)</f>
        <v>1297739.2508059323</v>
      </c>
      <c r="I1595" s="133">
        <f>$F$9-SUM($E$1501:E1595)</f>
        <v>5939760.7491940679</v>
      </c>
      <c r="J1595" s="133">
        <f t="shared" si="80"/>
        <v>95</v>
      </c>
      <c r="K1595" s="65">
        <f>Y!AC1780</f>
        <v>6157464</v>
      </c>
      <c r="L1595" s="115">
        <v>192</v>
      </c>
      <c r="M1595" s="65"/>
      <c r="N1595" s="48">
        <f>Y!Z1780</f>
        <v>1986.8452599993616</v>
      </c>
    </row>
    <row r="1596" spans="1:14" x14ac:dyDescent="0.2">
      <c r="A1596" s="69">
        <f t="shared" si="78"/>
        <v>96</v>
      </c>
      <c r="B1596" s="66">
        <f t="shared" si="79"/>
        <v>42769</v>
      </c>
      <c r="C1596" s="67">
        <f>Y!AB1781</f>
        <v>76522.000000000087</v>
      </c>
      <c r="D1596" s="65">
        <f>Y!Y1781</f>
        <v>20289.386805732735</v>
      </c>
      <c r="E1596" s="65">
        <f>Y!Y1781+Y!Z1781</f>
        <v>22302.851109524156</v>
      </c>
      <c r="F1596" s="68">
        <f>Y!AA1781</f>
        <v>54219.148890475932</v>
      </c>
      <c r="G1596" s="133">
        <f>SUM($F1596:F$1692)</f>
        <v>3227110.2508061947</v>
      </c>
      <c r="H1596" s="133">
        <f>SUM($E$1501:E1596)</f>
        <v>1320042.1019154566</v>
      </c>
      <c r="I1596" s="133">
        <f>$F$9-SUM($E$1501:E1596)</f>
        <v>5917457.8980845436</v>
      </c>
      <c r="J1596" s="133">
        <f t="shared" si="80"/>
        <v>96</v>
      </c>
      <c r="K1596" s="65">
        <f>Y!AC1781</f>
        <v>6153713</v>
      </c>
      <c r="L1596" s="115">
        <v>192</v>
      </c>
      <c r="M1596" s="65"/>
      <c r="N1596" s="48">
        <f>Y!Z1781</f>
        <v>2013.4643037914211</v>
      </c>
    </row>
    <row r="1597" spans="1:14" x14ac:dyDescent="0.2">
      <c r="A1597" s="69">
        <f t="shared" si="78"/>
        <v>97</v>
      </c>
      <c r="B1597" s="66">
        <f t="shared" si="79"/>
        <v>42797</v>
      </c>
      <c r="C1597" s="67">
        <f>Y!AB1782</f>
        <v>76522.000000000087</v>
      </c>
      <c r="D1597" s="65">
        <f>Y!Y1782</f>
        <v>20559.840329906438</v>
      </c>
      <c r="E1597" s="65">
        <f>Y!Y1782+Y!Z1782</f>
        <v>22298.029480426674</v>
      </c>
      <c r="F1597" s="68">
        <f>Y!AA1782</f>
        <v>54223.970519573413</v>
      </c>
      <c r="G1597" s="133">
        <f>SUM($F1597:F$1692)</f>
        <v>3172891.101915719</v>
      </c>
      <c r="H1597" s="133">
        <f>SUM($E$1501:E1597)</f>
        <v>1342340.1313958832</v>
      </c>
      <c r="I1597" s="133">
        <f>$F$9-SUM($E$1501:E1597)</f>
        <v>5895159.8686041171</v>
      </c>
      <c r="J1597" s="133">
        <f t="shared" si="80"/>
        <v>97</v>
      </c>
      <c r="K1597" s="65">
        <f>Y!AC1782</f>
        <v>6127452</v>
      </c>
      <c r="L1597" s="115">
        <v>192</v>
      </c>
      <c r="M1597" s="65"/>
      <c r="N1597" s="48">
        <f>Y!Z1782</f>
        <v>1738.1891505202366</v>
      </c>
    </row>
    <row r="1598" spans="1:14" x14ac:dyDescent="0.2">
      <c r="A1598" s="69">
        <f t="shared" si="78"/>
        <v>98</v>
      </c>
      <c r="B1598" s="66">
        <f t="shared" si="79"/>
        <v>42828</v>
      </c>
      <c r="C1598" s="67">
        <f>Y!AB1783</f>
        <v>76522.000000000029</v>
      </c>
      <c r="D1598" s="65">
        <f>Y!Y1783</f>
        <v>20833.898946212139</v>
      </c>
      <c r="E1598" s="65">
        <f>Y!Y1783+Y!Z1783</f>
        <v>22595.375734702029</v>
      </c>
      <c r="F1598" s="68">
        <f>Y!AA1783</f>
        <v>53926.624265298</v>
      </c>
      <c r="G1598" s="133">
        <f>SUM($F1598:F$1692)</f>
        <v>3118667.1313961456</v>
      </c>
      <c r="H1598" s="133">
        <f>SUM($E$1501:E1598)</f>
        <v>1364935.5071305851</v>
      </c>
      <c r="I1598" s="133">
        <f>$F$9-SUM($E$1501:E1598)</f>
        <v>5872564.4928694144</v>
      </c>
      <c r="J1598" s="133">
        <f t="shared" si="80"/>
        <v>98</v>
      </c>
      <c r="K1598" s="65">
        <f>Y!AC1783</f>
        <v>6100942</v>
      </c>
      <c r="L1598" s="115">
        <v>192</v>
      </c>
      <c r="M1598" s="65"/>
      <c r="N1598" s="48">
        <f>Y!Z1783</f>
        <v>1761.4767884898902</v>
      </c>
    </row>
    <row r="1599" spans="1:14" x14ac:dyDescent="0.2">
      <c r="A1599" s="69">
        <f t="shared" si="78"/>
        <v>99</v>
      </c>
      <c r="B1599" s="66">
        <f t="shared" si="79"/>
        <v>42858</v>
      </c>
      <c r="C1599" s="67">
        <f>Y!AB1784</f>
        <v>76522.000000000175</v>
      </c>
      <c r="D1599" s="65">
        <f>Y!Y1784</f>
        <v>21111.610709817149</v>
      </c>
      <c r="E1599" s="65">
        <f>Y!Y1784+Y!Z1784</f>
        <v>22896.687135740067</v>
      </c>
      <c r="F1599" s="68">
        <f>Y!AA1784</f>
        <v>53625.312864260108</v>
      </c>
      <c r="G1599" s="133">
        <f>SUM($F1599:F$1692)</f>
        <v>3064740.5071308473</v>
      </c>
      <c r="H1599" s="133">
        <f>SUM($E$1501:E1599)</f>
        <v>1387832.1942663253</v>
      </c>
      <c r="I1599" s="133">
        <f>$F$9-SUM($E$1501:E1599)</f>
        <v>5849667.8057336751</v>
      </c>
      <c r="J1599" s="133">
        <f t="shared" si="80"/>
        <v>99</v>
      </c>
      <c r="K1599" s="65">
        <f>Y!AC1784</f>
        <v>6074180</v>
      </c>
      <c r="L1599" s="115">
        <v>192</v>
      </c>
      <c r="M1599" s="65"/>
      <c r="N1599" s="48">
        <f>Y!Z1784</f>
        <v>1785.0764259229181</v>
      </c>
    </row>
    <row r="1600" spans="1:14" x14ac:dyDescent="0.2">
      <c r="A1600" s="69">
        <f t="shared" si="78"/>
        <v>100</v>
      </c>
      <c r="B1600" s="66">
        <f t="shared" si="79"/>
        <v>42889</v>
      </c>
      <c r="C1600" s="67">
        <f>Y!AB1785</f>
        <v>76521.999999999927</v>
      </c>
      <c r="D1600" s="65">
        <f>Y!Y1785</f>
        <v>21393.024316453841</v>
      </c>
      <c r="E1600" s="65">
        <f>Y!Y1785+Y!Z1785</f>
        <v>23202.01655933063</v>
      </c>
      <c r="F1600" s="68">
        <f>Y!AA1785</f>
        <v>53319.983440669297</v>
      </c>
      <c r="G1600" s="133">
        <f>SUM($F1600:F$1692)</f>
        <v>3011115.1942665866</v>
      </c>
      <c r="H1600" s="133">
        <f>SUM($E$1501:E1600)</f>
        <v>1411034.2108256561</v>
      </c>
      <c r="I1600" s="133">
        <f>$F$9-SUM($E$1501:E1600)</f>
        <v>5826465.7891743444</v>
      </c>
      <c r="J1600" s="133">
        <f t="shared" si="80"/>
        <v>100</v>
      </c>
      <c r="K1600" s="65">
        <f>Y!AC1785</f>
        <v>6047163</v>
      </c>
      <c r="L1600" s="115">
        <v>192</v>
      </c>
      <c r="M1600" s="65"/>
      <c r="N1600" s="48">
        <f>Y!Z1785</f>
        <v>1808.9922428767895</v>
      </c>
    </row>
    <row r="1601" spans="1:14" x14ac:dyDescent="0.2">
      <c r="A1601" s="69">
        <f t="shared" si="78"/>
        <v>101</v>
      </c>
      <c r="B1601" s="66">
        <f t="shared" si="79"/>
        <v>42919</v>
      </c>
      <c r="C1601" s="67">
        <f>Y!AB1786</f>
        <v>76521.999999999985</v>
      </c>
      <c r="D1601" s="65">
        <f>Y!Y1786</f>
        <v>21678.189110960346</v>
      </c>
      <c r="E1601" s="65">
        <f>Y!Y1786+Y!Z1786</f>
        <v>23511.417586372234</v>
      </c>
      <c r="F1601" s="68">
        <f>Y!AA1786</f>
        <v>53010.582413627752</v>
      </c>
      <c r="G1601" s="133">
        <f>SUM($F1601:F$1692)</f>
        <v>2957795.2108259182</v>
      </c>
      <c r="H1601" s="133">
        <f>SUM($E$1501:E1601)</f>
        <v>1434545.6284120283</v>
      </c>
      <c r="I1601" s="133">
        <f>$F$9-SUM($E$1501:E1601)</f>
        <v>5802954.3715879712</v>
      </c>
      <c r="J1601" s="133">
        <f t="shared" si="80"/>
        <v>101</v>
      </c>
      <c r="K1601" s="65">
        <f>Y!AC1786</f>
        <v>6019888</v>
      </c>
      <c r="L1601" s="115">
        <v>192</v>
      </c>
      <c r="M1601" s="65"/>
      <c r="N1601" s="48">
        <f>Y!Z1786</f>
        <v>1833.2284754118882</v>
      </c>
    </row>
    <row r="1602" spans="1:14" x14ac:dyDescent="0.2">
      <c r="A1602" s="69">
        <f t="shared" si="78"/>
        <v>102</v>
      </c>
      <c r="B1602" s="66">
        <f t="shared" si="79"/>
        <v>42950</v>
      </c>
      <c r="C1602" s="67">
        <f>Y!AB1787</f>
        <v>76521.999999999971</v>
      </c>
      <c r="D1602" s="65">
        <f>Y!Y1787</f>
        <v>21967.155095930677</v>
      </c>
      <c r="E1602" s="65">
        <f>Y!Y1787+Y!Z1787</f>
        <v>23824.944512272545</v>
      </c>
      <c r="F1602" s="68">
        <f>Y!AA1787</f>
        <v>52697.055487727426</v>
      </c>
      <c r="G1602" s="133">
        <f>SUM($F1602:F$1692)</f>
        <v>2904784.6284122895</v>
      </c>
      <c r="H1602" s="133">
        <f>SUM($E$1501:E1602)</f>
        <v>1458370.5729243008</v>
      </c>
      <c r="I1602" s="133">
        <f>$F$9-SUM($E$1501:E1602)</f>
        <v>5779129.427075699</v>
      </c>
      <c r="J1602" s="133">
        <f t="shared" si="80"/>
        <v>102</v>
      </c>
      <c r="K1602" s="65">
        <f>Y!AC1787</f>
        <v>5992355</v>
      </c>
      <c r="L1602" s="115">
        <v>192</v>
      </c>
      <c r="M1602" s="65"/>
      <c r="N1602" s="48">
        <f>Y!Z1787</f>
        <v>1857.7894163418678</v>
      </c>
    </row>
    <row r="1603" spans="1:14" x14ac:dyDescent="0.2">
      <c r="A1603" s="69">
        <f t="shared" si="78"/>
        <v>103</v>
      </c>
      <c r="B1603" s="66">
        <f t="shared" si="79"/>
        <v>42981</v>
      </c>
      <c r="C1603" s="67">
        <f>Y!AB1788</f>
        <v>76521.999999999985</v>
      </c>
      <c r="D1603" s="65">
        <f>Y!Y1788</f>
        <v>22259.972940484062</v>
      </c>
      <c r="E1603" s="65">
        <f>Y!Y1788+Y!Z1788</f>
        <v>24142.652356477964</v>
      </c>
      <c r="F1603" s="68">
        <f>Y!AA1788</f>
        <v>52379.347643522022</v>
      </c>
      <c r="G1603" s="133">
        <f>SUM($F1603:F$1692)</f>
        <v>2852087.5729245627</v>
      </c>
      <c r="H1603" s="133">
        <f>SUM($E$1501:E1603)</f>
        <v>1482513.2252807787</v>
      </c>
      <c r="I1603" s="133">
        <f>$F$9-SUM($E$1501:E1603)</f>
        <v>5754986.7747192215</v>
      </c>
      <c r="J1603" s="133">
        <f t="shared" si="80"/>
        <v>103</v>
      </c>
      <c r="K1603" s="65">
        <f>Y!AC1788</f>
        <v>5964559</v>
      </c>
      <c r="L1603" s="115">
        <v>192</v>
      </c>
      <c r="M1603" s="65"/>
      <c r="N1603" s="48">
        <f>Y!Z1788</f>
        <v>1882.6794159939018</v>
      </c>
    </row>
    <row r="1604" spans="1:14" x14ac:dyDescent="0.2">
      <c r="A1604" s="69">
        <f t="shared" si="78"/>
        <v>104</v>
      </c>
      <c r="B1604" s="66">
        <f t="shared" si="79"/>
        <v>43011</v>
      </c>
      <c r="C1604" s="67">
        <f>Y!AB1789</f>
        <v>76521.999999999825</v>
      </c>
      <c r="D1604" s="65">
        <f>Y!Y1789</f>
        <v>22556.693989148829</v>
      </c>
      <c r="E1604" s="65">
        <f>Y!Y1789+Y!Z1789</f>
        <v>24464.596872128153</v>
      </c>
      <c r="F1604" s="68">
        <f>Y!AA1789</f>
        <v>52057.403127871679</v>
      </c>
      <c r="G1604" s="133">
        <f>SUM($F1604:F$1692)</f>
        <v>2799708.2252810402</v>
      </c>
      <c r="H1604" s="133">
        <f>SUM($E$1501:E1604)</f>
        <v>1506977.8221529068</v>
      </c>
      <c r="I1604" s="133">
        <f>$F$9-SUM($E$1501:E1604)</f>
        <v>5730522.177847093</v>
      </c>
      <c r="J1604" s="133">
        <f t="shared" si="80"/>
        <v>104</v>
      </c>
      <c r="K1604" s="65">
        <f>Y!AC1789</f>
        <v>5936498</v>
      </c>
      <c r="L1604" s="115">
        <v>192</v>
      </c>
      <c r="M1604" s="65"/>
      <c r="N1604" s="48">
        <f>Y!Z1789</f>
        <v>1907.9028829793242</v>
      </c>
    </row>
    <row r="1605" spans="1:14" x14ac:dyDescent="0.2">
      <c r="A1605" s="69">
        <f t="shared" si="78"/>
        <v>105</v>
      </c>
      <c r="B1605" s="66">
        <f t="shared" si="79"/>
        <v>43042</v>
      </c>
      <c r="C1605" s="67">
        <f>Y!AB1790</f>
        <v>76522.000000000087</v>
      </c>
      <c r="D1605" s="65">
        <f>Y!Y1790</f>
        <v>22857.370270866435</v>
      </c>
      <c r="E1605" s="65">
        <f>Y!Y1790+Y!Z1790</f>
        <v>24790.83455584092</v>
      </c>
      <c r="F1605" s="68">
        <f>Y!AA1790</f>
        <v>51731.165444159175</v>
      </c>
      <c r="G1605" s="133">
        <f>SUM($F1605:F$1692)</f>
        <v>2747650.8221531687</v>
      </c>
      <c r="H1605" s="133">
        <f>SUM($E$1501:E1605)</f>
        <v>1531768.6567087476</v>
      </c>
      <c r="I1605" s="133">
        <f>$F$9-SUM($E$1501:E1605)</f>
        <v>5705731.3432912529</v>
      </c>
      <c r="J1605" s="133">
        <f t="shared" si="80"/>
        <v>105</v>
      </c>
      <c r="K1605" s="65">
        <f>Y!AC1790</f>
        <v>5908170</v>
      </c>
      <c r="L1605" s="115">
        <v>192</v>
      </c>
      <c r="M1605" s="65"/>
      <c r="N1605" s="48">
        <f>Y!Z1790</f>
        <v>1933.4642849744851</v>
      </c>
    </row>
    <row r="1606" spans="1:14" x14ac:dyDescent="0.2">
      <c r="A1606" s="69">
        <f t="shared" si="78"/>
        <v>106</v>
      </c>
      <c r="B1606" s="66">
        <f t="shared" si="79"/>
        <v>43072</v>
      </c>
      <c r="C1606" s="67">
        <f>Y!AB1791</f>
        <v>76521.999999999796</v>
      </c>
      <c r="D1606" s="65">
        <f>Y!Y1791</f>
        <v>23162.054508112371</v>
      </c>
      <c r="E1606" s="65">
        <f>Y!Y1791+Y!Z1791</f>
        <v>25121.422657624411</v>
      </c>
      <c r="F1606" s="68">
        <f>Y!AA1791</f>
        <v>51400.577342375378</v>
      </c>
      <c r="G1606" s="133">
        <f>SUM($F1606:F$1692)</f>
        <v>2695919.6567090098</v>
      </c>
      <c r="H1606" s="133">
        <f>SUM($E$1501:E1606)</f>
        <v>1556890.079366372</v>
      </c>
      <c r="I1606" s="133">
        <f>$F$9-SUM($E$1501:E1606)</f>
        <v>5680609.920633628</v>
      </c>
      <c r="J1606" s="133">
        <f t="shared" si="80"/>
        <v>106</v>
      </c>
      <c r="K1606" s="65">
        <f>Y!AC1791</f>
        <v>5879573</v>
      </c>
      <c r="L1606" s="115">
        <v>192</v>
      </c>
      <c r="M1606" s="65"/>
      <c r="N1606" s="48">
        <f>Y!Z1791</f>
        <v>1959.36814951204</v>
      </c>
    </row>
    <row r="1607" spans="1:14" x14ac:dyDescent="0.2">
      <c r="A1607" s="69">
        <f t="shared" si="78"/>
        <v>107</v>
      </c>
      <c r="B1607" s="66">
        <f t="shared" si="79"/>
        <v>43103</v>
      </c>
      <c r="C1607" s="67">
        <f>Y!AB1792</f>
        <v>76521.999999999825</v>
      </c>
      <c r="D1607" s="65">
        <f>Y!Y1792</f>
        <v>23470.800126144197</v>
      </c>
      <c r="E1607" s="65">
        <f>Y!Y1792+Y!Z1792</f>
        <v>25456.419190927132</v>
      </c>
      <c r="F1607" s="68">
        <f>Y!AA1792</f>
        <v>51065.580809072686</v>
      </c>
      <c r="G1607" s="133">
        <f>SUM($F1607:F$1692)</f>
        <v>2644519.0793666346</v>
      </c>
      <c r="H1607" s="133">
        <f>SUM($E$1501:E1607)</f>
        <v>1582346.4985572991</v>
      </c>
      <c r="I1607" s="133">
        <f>$F$9-SUM($E$1501:E1607)</f>
        <v>5655153.5014427006</v>
      </c>
      <c r="J1607" s="133">
        <f t="shared" si="80"/>
        <v>107</v>
      </c>
      <c r="K1607" s="65">
        <f>Y!AC1792</f>
        <v>5850703</v>
      </c>
      <c r="L1607" s="115">
        <v>192</v>
      </c>
      <c r="M1607" s="65"/>
      <c r="N1607" s="48">
        <f>Y!Z1792</f>
        <v>1985.6190647829353</v>
      </c>
    </row>
    <row r="1608" spans="1:14" x14ac:dyDescent="0.2">
      <c r="A1608" s="69">
        <f t="shared" si="78"/>
        <v>108</v>
      </c>
      <c r="B1608" s="66">
        <f t="shared" si="79"/>
        <v>43134</v>
      </c>
      <c r="C1608" s="67">
        <f>Y!AB1793</f>
        <v>76521.999999999927</v>
      </c>
      <c r="D1608" s="65">
        <f>Y!Y1793</f>
        <v>23783.661262366455</v>
      </c>
      <c r="E1608" s="65">
        <f>Y!Y1793+Y!Z1793</f>
        <v>25795.8829428155</v>
      </c>
      <c r="F1608" s="68">
        <f>Y!AA1793</f>
        <v>50726.117057184427</v>
      </c>
      <c r="G1608" s="133">
        <f>SUM($F1608:F$1692)</f>
        <v>2593453.498557562</v>
      </c>
      <c r="H1608" s="133">
        <f>SUM($E$1501:E1608)</f>
        <v>1608142.3815001147</v>
      </c>
      <c r="I1608" s="133">
        <f>$F$9-SUM($E$1501:E1608)</f>
        <v>5629357.6184998853</v>
      </c>
      <c r="J1608" s="133">
        <f t="shared" si="80"/>
        <v>108</v>
      </c>
      <c r="K1608" s="65">
        <f>Y!AC1793</f>
        <v>5841858</v>
      </c>
      <c r="L1608" s="115">
        <v>192</v>
      </c>
      <c r="M1608" s="65"/>
      <c r="N1608" s="48">
        <f>Y!Z1793</f>
        <v>2012.2216804490454</v>
      </c>
    </row>
    <row r="1609" spans="1:14" x14ac:dyDescent="0.2">
      <c r="A1609" s="69">
        <f t="shared" si="78"/>
        <v>109</v>
      </c>
      <c r="B1609" s="66">
        <f t="shared" si="79"/>
        <v>43162</v>
      </c>
      <c r="C1609" s="67">
        <f>Y!AB1794</f>
        <v>76521.999999999854</v>
      </c>
      <c r="D1609" s="65">
        <f>Y!Y1794</f>
        <v>24100.692775824573</v>
      </c>
      <c r="E1609" s="65">
        <f>Y!Y1794+Y!Z1794</f>
        <v>25867.901328302236</v>
      </c>
      <c r="F1609" s="68">
        <f>Y!AA1794</f>
        <v>50654.098671697619</v>
      </c>
      <c r="G1609" s="133">
        <f>SUM($F1609:F$1692)</f>
        <v>2542727.3815003773</v>
      </c>
      <c r="H1609" s="133">
        <f>SUM($E$1501:E1609)</f>
        <v>1634010.2828284169</v>
      </c>
      <c r="I1609" s="133">
        <f>$F$9-SUM($E$1501:E1609)</f>
        <v>5603489.7171715833</v>
      </c>
      <c r="J1609" s="133">
        <f t="shared" si="80"/>
        <v>109</v>
      </c>
      <c r="K1609" s="65">
        <f>Y!AC1794</f>
        <v>5812708</v>
      </c>
      <c r="L1609" s="115">
        <v>192</v>
      </c>
      <c r="M1609" s="65"/>
      <c r="N1609" s="48">
        <f>Y!Z1794</f>
        <v>1767.208552477663</v>
      </c>
    </row>
    <row r="1610" spans="1:14" x14ac:dyDescent="0.2">
      <c r="A1610" s="69">
        <f t="shared" si="78"/>
        <v>110</v>
      </c>
      <c r="B1610" s="66">
        <f t="shared" si="79"/>
        <v>43193</v>
      </c>
      <c r="C1610" s="67">
        <f>Y!AB1795</f>
        <v>76522</v>
      </c>
      <c r="D1610" s="65">
        <f>Y!Y1795</f>
        <v>24421.950256824959</v>
      </c>
      <c r="E1610" s="65">
        <f>Y!Y1795+Y!Z1795</f>
        <v>26212.83523886418</v>
      </c>
      <c r="F1610" s="68">
        <f>Y!AA1795</f>
        <v>50309.164761135813</v>
      </c>
      <c r="G1610" s="133">
        <f>SUM($F1610:F$1692)</f>
        <v>2492073.2828286793</v>
      </c>
      <c r="H1610" s="133">
        <f>SUM($E$1501:E1610)</f>
        <v>1660223.1180672811</v>
      </c>
      <c r="I1610" s="133">
        <f>$F$9-SUM($E$1501:E1610)</f>
        <v>5577276.8819327187</v>
      </c>
      <c r="J1610" s="133">
        <f t="shared" si="80"/>
        <v>110</v>
      </c>
      <c r="K1610" s="65">
        <f>Y!AC1795</f>
        <v>5783281</v>
      </c>
      <c r="L1610" s="115">
        <v>192</v>
      </c>
      <c r="M1610" s="65"/>
      <c r="N1610" s="48">
        <f>Y!Z1795</f>
        <v>1790.8849820392206</v>
      </c>
    </row>
    <row r="1611" spans="1:14" x14ac:dyDescent="0.2">
      <c r="A1611" s="69">
        <f t="shared" si="78"/>
        <v>111</v>
      </c>
      <c r="B1611" s="66">
        <f t="shared" si="79"/>
        <v>43223</v>
      </c>
      <c r="C1611" s="67">
        <f>Y!AB1796</f>
        <v>76521.999999999796</v>
      </c>
      <c r="D1611" s="65">
        <f>Y!Y1796</f>
        <v>24747.490036680829</v>
      </c>
      <c r="E1611" s="65">
        <f>Y!Y1796+Y!Z1796</f>
        <v>26562.368656635997</v>
      </c>
      <c r="F1611" s="68">
        <f>Y!AA1796</f>
        <v>49959.631343363799</v>
      </c>
      <c r="G1611" s="133">
        <f>SUM($F1611:F$1692)</f>
        <v>2441764.118067544</v>
      </c>
      <c r="H1611" s="133">
        <f>SUM($E$1501:E1611)</f>
        <v>1686785.4867239171</v>
      </c>
      <c r="I1611" s="133">
        <f>$F$9-SUM($E$1501:E1611)</f>
        <v>5550714.5132760834</v>
      </c>
      <c r="J1611" s="133">
        <f t="shared" si="80"/>
        <v>111</v>
      </c>
      <c r="K1611" s="65">
        <f>Y!AC1796</f>
        <v>5753575</v>
      </c>
      <c r="L1611" s="115">
        <v>192</v>
      </c>
      <c r="M1611" s="65"/>
      <c r="N1611" s="48">
        <f>Y!Z1796</f>
        <v>1814.8786199551687</v>
      </c>
    </row>
    <row r="1612" spans="1:14" x14ac:dyDescent="0.2">
      <c r="A1612" s="69">
        <f t="shared" si="78"/>
        <v>112</v>
      </c>
      <c r="B1612" s="66">
        <f t="shared" si="79"/>
        <v>43254</v>
      </c>
      <c r="C1612" s="67">
        <f>Y!AB1797</f>
        <v>76522.000000000116</v>
      </c>
      <c r="D1612" s="65">
        <f>Y!Y1797</f>
        <v>25077.369197592139</v>
      </c>
      <c r="E1612" s="65">
        <f>Y!Y1797+Y!Z1797</f>
        <v>26916.562913661983</v>
      </c>
      <c r="F1612" s="68">
        <f>Y!AA1797</f>
        <v>49605.437086338141</v>
      </c>
      <c r="G1612" s="133">
        <f>SUM($F1612:F$1692)</f>
        <v>2391804.4867241802</v>
      </c>
      <c r="H1612" s="133">
        <f>SUM($E$1501:E1612)</f>
        <v>1713702.0496375791</v>
      </c>
      <c r="I1612" s="133">
        <f>$F$9-SUM($E$1501:E1612)</f>
        <v>5523797.9503624206</v>
      </c>
      <c r="J1612" s="133">
        <f t="shared" si="80"/>
        <v>112</v>
      </c>
      <c r="K1612" s="65">
        <f>Y!AC1797</f>
        <v>5723586</v>
      </c>
      <c r="L1612" s="115">
        <v>192</v>
      </c>
      <c r="M1612" s="65"/>
      <c r="N1612" s="48">
        <f>Y!Z1797</f>
        <v>1839.1937160698435</v>
      </c>
    </row>
    <row r="1613" spans="1:14" x14ac:dyDescent="0.2">
      <c r="A1613" s="69">
        <f t="shared" si="78"/>
        <v>113</v>
      </c>
      <c r="B1613" s="66">
        <f t="shared" si="79"/>
        <v>43284</v>
      </c>
      <c r="C1613" s="67">
        <f>Y!AB1798</f>
        <v>76521.999999999767</v>
      </c>
      <c r="D1613" s="65">
        <f>Y!Y1798</f>
        <v>25411.645582651254</v>
      </c>
      <c r="E1613" s="65">
        <f>Y!Y1798+Y!Z1798</f>
        <v>27275.480159816711</v>
      </c>
      <c r="F1613" s="68">
        <f>Y!AA1798</f>
        <v>49246.519840183057</v>
      </c>
      <c r="G1613" s="133">
        <f>SUM($F1613:F$1692)</f>
        <v>2342199.0496378429</v>
      </c>
      <c r="H1613" s="133">
        <f>SUM($E$1501:E1613)</f>
        <v>1740977.5297973959</v>
      </c>
      <c r="I1613" s="133">
        <f>$F$9-SUM($E$1501:E1613)</f>
        <v>5496522.4702026043</v>
      </c>
      <c r="J1613" s="133">
        <f t="shared" si="80"/>
        <v>113</v>
      </c>
      <c r="K1613" s="65">
        <f>Y!AC1798</f>
        <v>5693313</v>
      </c>
      <c r="L1613" s="115">
        <v>192</v>
      </c>
      <c r="M1613" s="65"/>
      <c r="N1613" s="48">
        <f>Y!Z1798</f>
        <v>1863.8345771654567</v>
      </c>
    </row>
    <row r="1614" spans="1:14" x14ac:dyDescent="0.2">
      <c r="A1614" s="69">
        <f t="shared" si="78"/>
        <v>114</v>
      </c>
      <c r="B1614" s="66">
        <f t="shared" si="79"/>
        <v>43315</v>
      </c>
      <c r="C1614" s="67">
        <f>Y!AB1799</f>
        <v>76522.000000000175</v>
      </c>
      <c r="D1614" s="65">
        <f>Y!Y1799</f>
        <v>25750.377805990167</v>
      </c>
      <c r="E1614" s="65">
        <f>Y!Y1799+Y!Z1799</f>
        <v>27639.183373715176</v>
      </c>
      <c r="F1614" s="68">
        <f>Y!AA1799</f>
        <v>48882.816626284999</v>
      </c>
      <c r="G1614" s="133">
        <f>SUM($F1614:F$1692)</f>
        <v>2292952.5297976593</v>
      </c>
      <c r="H1614" s="133">
        <f>SUM($E$1501:E1614)</f>
        <v>1768616.7131711112</v>
      </c>
      <c r="I1614" s="133">
        <f>$F$9-SUM($E$1501:E1614)</f>
        <v>5468883.2868288886</v>
      </c>
      <c r="J1614" s="133">
        <f t="shared" si="80"/>
        <v>114</v>
      </c>
      <c r="K1614" s="65">
        <f>Y!AC1799</f>
        <v>5662753</v>
      </c>
      <c r="L1614" s="115">
        <v>192</v>
      </c>
      <c r="M1614" s="65"/>
      <c r="N1614" s="48">
        <f>Y!Z1799</f>
        <v>1888.8055677250086</v>
      </c>
    </row>
    <row r="1615" spans="1:14" x14ac:dyDescent="0.2">
      <c r="A1615" s="69">
        <f t="shared" si="78"/>
        <v>115</v>
      </c>
      <c r="B1615" s="66">
        <f t="shared" si="79"/>
        <v>43346</v>
      </c>
      <c r="C1615" s="67">
        <f>Y!AB1800</f>
        <v>76522.000000000058</v>
      </c>
      <c r="D1615" s="65">
        <f>Y!Y1800</f>
        <v>26093.625263052993</v>
      </c>
      <c r="E1615" s="65">
        <f>Y!Y1800+Y!Z1800</f>
        <v>28007.73637375822</v>
      </c>
      <c r="F1615" s="68">
        <f>Y!AA1800</f>
        <v>48514.263626241845</v>
      </c>
      <c r="G1615" s="133">
        <f>SUM($F1615:F$1692)</f>
        <v>2244069.7131713741</v>
      </c>
      <c r="H1615" s="133">
        <f>SUM($E$1501:E1615)</f>
        <v>1796624.4495448694</v>
      </c>
      <c r="I1615" s="133">
        <f>$F$9-SUM($E$1501:E1615)</f>
        <v>5440875.5504551306</v>
      </c>
      <c r="J1615" s="133">
        <f t="shared" si="80"/>
        <v>115</v>
      </c>
      <c r="K1615" s="65">
        <f>Y!AC1800</f>
        <v>5631902</v>
      </c>
      <c r="L1615" s="115">
        <v>192</v>
      </c>
      <c r="M1615" s="65"/>
      <c r="N1615" s="48">
        <f>Y!Z1800</f>
        <v>1914.1111107052275</v>
      </c>
    </row>
    <row r="1616" spans="1:14" x14ac:dyDescent="0.2">
      <c r="A1616" s="69">
        <f t="shared" si="78"/>
        <v>116</v>
      </c>
      <c r="B1616" s="66">
        <f t="shared" si="79"/>
        <v>43376</v>
      </c>
      <c r="C1616" s="67">
        <f>Y!AB1801</f>
        <v>76521.999999999913</v>
      </c>
      <c r="D1616" s="65">
        <f>Y!Y1801</f>
        <v>26441.448141015135</v>
      </c>
      <c r="E1616" s="65">
        <f>Y!Y1801+Y!Z1801</f>
        <v>28381.203829335194</v>
      </c>
      <c r="F1616" s="68">
        <f>Y!AA1801</f>
        <v>48140.796170664718</v>
      </c>
      <c r="G1616" s="133">
        <f>SUM($F1616:F$1692)</f>
        <v>2195555.449545132</v>
      </c>
      <c r="H1616" s="133">
        <f>SUM($E$1501:E1616)</f>
        <v>1825005.6533742046</v>
      </c>
      <c r="I1616" s="133">
        <f>$F$9-SUM($E$1501:E1616)</f>
        <v>5412494.3466257956</v>
      </c>
      <c r="J1616" s="133">
        <f t="shared" si="80"/>
        <v>116</v>
      </c>
      <c r="K1616" s="65">
        <f>Y!AC1801</f>
        <v>5600759</v>
      </c>
      <c r="L1616" s="115">
        <v>192</v>
      </c>
      <c r="M1616" s="65"/>
      <c r="N1616" s="48">
        <f>Y!Z1801</f>
        <v>1939.7556883200596</v>
      </c>
    </row>
    <row r="1617" spans="1:14" x14ac:dyDescent="0.2">
      <c r="A1617" s="69">
        <f t="shared" si="78"/>
        <v>117</v>
      </c>
      <c r="B1617" s="66">
        <f t="shared" si="79"/>
        <v>43407</v>
      </c>
      <c r="C1617" s="67">
        <f>Y!AB1802</f>
        <v>76522.000000000175</v>
      </c>
      <c r="D1617" s="65">
        <f>Y!Y1802</f>
        <v>26793.907429335173</v>
      </c>
      <c r="E1617" s="65">
        <f>Y!Y1802+Y!Z1802</f>
        <v>28759.651272169751</v>
      </c>
      <c r="F1617" s="68">
        <f>Y!AA1802</f>
        <v>47762.348727830424</v>
      </c>
      <c r="G1617" s="133">
        <f>SUM($F1617:F$1692)</f>
        <v>2147414.653374467</v>
      </c>
      <c r="H1617" s="133">
        <f>SUM($E$1501:E1617)</f>
        <v>1853765.3046463744</v>
      </c>
      <c r="I1617" s="133">
        <f>$F$9-SUM($E$1501:E1617)</f>
        <v>5383734.6953536253</v>
      </c>
      <c r="J1617" s="133">
        <f t="shared" si="80"/>
        <v>117</v>
      </c>
      <c r="K1617" s="65">
        <f>Y!AC1802</f>
        <v>5569319</v>
      </c>
      <c r="L1617" s="115">
        <v>192</v>
      </c>
      <c r="M1617" s="65"/>
      <c r="N1617" s="48">
        <f>Y!Z1802</f>
        <v>1965.7438428345777</v>
      </c>
    </row>
    <row r="1618" spans="1:14" x14ac:dyDescent="0.2">
      <c r="A1618" s="69">
        <f t="shared" si="78"/>
        <v>118</v>
      </c>
      <c r="B1618" s="66">
        <f t="shared" si="79"/>
        <v>43437</v>
      </c>
      <c r="C1618" s="67">
        <f>Y!AB1803</f>
        <v>76522</v>
      </c>
      <c r="D1618" s="65">
        <f>Y!Y1803</f>
        <v>27151.064930447843</v>
      </c>
      <c r="E1618" s="65">
        <f>Y!Y1803+Y!Z1803</f>
        <v>29143.145107817298</v>
      </c>
      <c r="F1618" s="68">
        <f>Y!AA1803</f>
        <v>47378.854892182702</v>
      </c>
      <c r="G1618" s="133">
        <f>SUM($F1618:F$1692)</f>
        <v>2099652.3046466364</v>
      </c>
      <c r="H1618" s="133">
        <f>SUM($E$1501:E1618)</f>
        <v>1882908.4497541918</v>
      </c>
      <c r="I1618" s="133">
        <f>$F$9-SUM($E$1501:E1618)</f>
        <v>5354591.5502458084</v>
      </c>
      <c r="J1618" s="133">
        <f t="shared" si="80"/>
        <v>118</v>
      </c>
      <c r="K1618" s="65">
        <f>Y!AC1803</f>
        <v>5537581</v>
      </c>
      <c r="L1618" s="115">
        <v>192</v>
      </c>
      <c r="M1618" s="65"/>
      <c r="N1618" s="48">
        <f>Y!Z1803</f>
        <v>1992.0801773694548</v>
      </c>
    </row>
    <row r="1619" spans="1:14" x14ac:dyDescent="0.2">
      <c r="A1619" s="69">
        <f t="shared" si="78"/>
        <v>119</v>
      </c>
      <c r="B1619" s="66">
        <f t="shared" si="79"/>
        <v>43468</v>
      </c>
      <c r="C1619" s="67">
        <f>Y!AB1804</f>
        <v>76522.000000000131</v>
      </c>
      <c r="D1619" s="65">
        <f>Y!Y1804</f>
        <v>27512.983270603698</v>
      </c>
      <c r="E1619" s="65">
        <f>Y!Y1804+Y!Z1804</f>
        <v>29531.752627320064</v>
      </c>
      <c r="F1619" s="68">
        <f>Y!AA1804</f>
        <v>46990.247372680067</v>
      </c>
      <c r="G1619" s="133">
        <f>SUM($F1619:F$1692)</f>
        <v>2052273.449754454</v>
      </c>
      <c r="H1619" s="133">
        <f>SUM($E$1501:E1619)</f>
        <v>1912440.2023815119</v>
      </c>
      <c r="I1619" s="133">
        <f>$F$9-SUM($E$1501:E1619)</f>
        <v>5325059.7976184878</v>
      </c>
      <c r="J1619" s="133">
        <f t="shared" si="80"/>
        <v>119</v>
      </c>
      <c r="K1619" s="65">
        <f>Y!AC1804</f>
        <v>5505542</v>
      </c>
      <c r="L1619" s="115">
        <v>192</v>
      </c>
      <c r="M1619" s="65"/>
      <c r="N1619" s="48">
        <f>Y!Z1804</f>
        <v>2018.769356716366</v>
      </c>
    </row>
    <row r="1620" spans="1:14" x14ac:dyDescent="0.2">
      <c r="A1620" s="69">
        <f t="shared" si="78"/>
        <v>120</v>
      </c>
      <c r="B1620" s="66">
        <f t="shared" si="79"/>
        <v>43499</v>
      </c>
      <c r="C1620" s="67">
        <f>Y!AB1805</f>
        <v>76521.999999999942</v>
      </c>
      <c r="D1620" s="65">
        <f>Y!Y1805</f>
        <v>27879.725910847541</v>
      </c>
      <c r="E1620" s="65">
        <f>Y!Y1805+Y!Z1805</f>
        <v>29925.542019011729</v>
      </c>
      <c r="F1620" s="68">
        <f>Y!AA1805</f>
        <v>46596.45798098822</v>
      </c>
      <c r="G1620" s="133">
        <f>SUM($F1620:F$1692)</f>
        <v>2005283.2023817739</v>
      </c>
      <c r="H1620" s="133">
        <f>SUM($E$1501:E1620)</f>
        <v>1942365.7444005236</v>
      </c>
      <c r="I1620" s="133">
        <f>$F$9-SUM($E$1501:E1620)</f>
        <v>5295134.2555994764</v>
      </c>
      <c r="J1620" s="133">
        <f t="shared" si="80"/>
        <v>120</v>
      </c>
      <c r="K1620" s="65">
        <f>Y!AC1805</f>
        <v>5491468</v>
      </c>
      <c r="L1620" s="115">
        <v>192</v>
      </c>
      <c r="M1620" s="65"/>
      <c r="N1620" s="48">
        <f>Y!Z1805</f>
        <v>2045.8161081641883</v>
      </c>
    </row>
    <row r="1621" spans="1:14" x14ac:dyDescent="0.2">
      <c r="A1621" s="69">
        <f t="shared" si="78"/>
        <v>121</v>
      </c>
      <c r="B1621" s="66">
        <f t="shared" si="79"/>
        <v>43527</v>
      </c>
      <c r="C1621" s="67">
        <f>Y!AB1806</f>
        <v>76522.000000000146</v>
      </c>
      <c r="D1621" s="65">
        <f>Y!Y1806</f>
        <v>28251.357158148661</v>
      </c>
      <c r="E1621" s="65">
        <f>Y!Y1806+Y!Z1806</f>
        <v>30079.80744009481</v>
      </c>
      <c r="F1621" s="68">
        <f>Y!AA1806</f>
        <v>46442.192559905343</v>
      </c>
      <c r="G1621" s="133">
        <f>SUM($F1621:F$1692)</f>
        <v>1958686.7444007858</v>
      </c>
      <c r="H1621" s="133">
        <f>SUM($E$1501:E1621)</f>
        <v>1972445.5518406185</v>
      </c>
      <c r="I1621" s="133">
        <f>$F$9-SUM($E$1501:E1621)</f>
        <v>5265054.4481593817</v>
      </c>
      <c r="J1621" s="133">
        <f t="shared" si="80"/>
        <v>121</v>
      </c>
      <c r="K1621" s="65">
        <f>Y!AC1806</f>
        <v>5459062</v>
      </c>
      <c r="L1621" s="115">
        <v>192</v>
      </c>
      <c r="M1621" s="65"/>
      <c r="N1621" s="48">
        <f>Y!Z1806</f>
        <v>1828.4502819461486</v>
      </c>
    </row>
    <row r="1622" spans="1:14" x14ac:dyDescent="0.2">
      <c r="A1622" s="69">
        <f t="shared" si="78"/>
        <v>122</v>
      </c>
      <c r="B1622" s="66">
        <f t="shared" si="79"/>
        <v>43558</v>
      </c>
      <c r="C1622" s="67">
        <f>Y!AB1807</f>
        <v>76521.999999999869</v>
      </c>
      <c r="D1622" s="65">
        <f>Y!Y1807</f>
        <v>28627.942176674027</v>
      </c>
      <c r="E1622" s="65">
        <f>Y!Y1807+Y!Z1807</f>
        <v>30480.889383019181</v>
      </c>
      <c r="F1622" s="68">
        <f>Y!AA1807</f>
        <v>46041.110616980688</v>
      </c>
      <c r="G1622" s="133">
        <f>SUM($F1622:F$1692)</f>
        <v>1912244.5518408804</v>
      </c>
      <c r="H1622" s="133">
        <f>SUM($E$1501:E1622)</f>
        <v>2002926.4412236377</v>
      </c>
      <c r="I1622" s="133">
        <f>$F$9-SUM($E$1501:E1622)</f>
        <v>5234573.5587763619</v>
      </c>
      <c r="J1622" s="133">
        <f t="shared" si="80"/>
        <v>122</v>
      </c>
      <c r="K1622" s="65">
        <f>Y!AC1807</f>
        <v>5426348</v>
      </c>
      <c r="L1622" s="115">
        <v>192</v>
      </c>
      <c r="M1622" s="65"/>
      <c r="N1622" s="48">
        <f>Y!Z1807</f>
        <v>1852.947206345154</v>
      </c>
    </row>
    <row r="1623" spans="1:14" x14ac:dyDescent="0.2">
      <c r="A1623" s="69">
        <f t="shared" si="78"/>
        <v>123</v>
      </c>
      <c r="B1623" s="66">
        <f t="shared" si="79"/>
        <v>43588</v>
      </c>
      <c r="C1623" s="67">
        <f>Y!AB1808</f>
        <v>76522.000000000087</v>
      </c>
      <c r="D1623" s="65">
        <f>Y!Y1808</f>
        <v>29009.546999217942</v>
      </c>
      <c r="E1623" s="65">
        <f>Y!Y1808+Y!Z1808</f>
        <v>30887.319331013525</v>
      </c>
      <c r="F1623" s="68">
        <f>Y!AA1808</f>
        <v>45634.68066898657</v>
      </c>
      <c r="G1623" s="133">
        <f>SUM($F1623:F$1692)</f>
        <v>1866203.4412238998</v>
      </c>
      <c r="H1623" s="133">
        <f>SUM($E$1501:E1623)</f>
        <v>2033813.7605546513</v>
      </c>
      <c r="I1623" s="133">
        <f>$F$9-SUM($E$1501:E1623)</f>
        <v>5203686.2394453492</v>
      </c>
      <c r="J1623" s="133">
        <f t="shared" si="80"/>
        <v>123</v>
      </c>
      <c r="K1623" s="65">
        <f>Y!AC1808</f>
        <v>5393325</v>
      </c>
      <c r="L1623" s="115">
        <v>192</v>
      </c>
      <c r="M1623" s="65"/>
      <c r="N1623" s="48">
        <f>Y!Z1808</f>
        <v>1877.7723317955824</v>
      </c>
    </row>
    <row r="1624" spans="1:14" x14ac:dyDescent="0.2">
      <c r="A1624" s="69">
        <f t="shared" si="78"/>
        <v>124</v>
      </c>
      <c r="B1624" s="66">
        <f t="shared" si="79"/>
        <v>43619</v>
      </c>
      <c r="C1624" s="67">
        <f>Y!AB1809</f>
        <v>76521.999999999942</v>
      </c>
      <c r="D1624" s="65">
        <f>Y!Y1809</f>
        <v>29396.23853877699</v>
      </c>
      <c r="E1624" s="65">
        <f>Y!Y1809+Y!Z1809</f>
        <v>31299.168594194984</v>
      </c>
      <c r="F1624" s="68">
        <f>Y!AA1809</f>
        <v>45222.831405804958</v>
      </c>
      <c r="G1624" s="133">
        <f>SUM($F1624:F$1692)</f>
        <v>1820568.7605549132</v>
      </c>
      <c r="H1624" s="133">
        <f>SUM($E$1501:E1624)</f>
        <v>2065112.9291488463</v>
      </c>
      <c r="I1624" s="133">
        <f>$F$9-SUM($E$1501:E1624)</f>
        <v>5172387.0708511537</v>
      </c>
      <c r="J1624" s="133">
        <f t="shared" si="80"/>
        <v>124</v>
      </c>
      <c r="K1624" s="65">
        <f>Y!AC1809</f>
        <v>5359989</v>
      </c>
      <c r="L1624" s="115">
        <v>192</v>
      </c>
      <c r="M1624" s="65"/>
      <c r="N1624" s="48">
        <f>Y!Z1809</f>
        <v>1902.9300554179936</v>
      </c>
    </row>
    <row r="1625" spans="1:14" x14ac:dyDescent="0.2">
      <c r="A1625" s="69">
        <f t="shared" si="78"/>
        <v>125</v>
      </c>
      <c r="B1625" s="66">
        <f t="shared" si="79"/>
        <v>43649</v>
      </c>
      <c r="C1625" s="67">
        <f>Y!AB1810</f>
        <v>76521.999999999854</v>
      </c>
      <c r="D1625" s="65">
        <f>Y!Y1810</f>
        <v>29788.084600286093</v>
      </c>
      <c r="E1625" s="65">
        <f>Y!Y1810+Y!Z1810</f>
        <v>31716.509433530126</v>
      </c>
      <c r="F1625" s="68">
        <f>Y!AA1810</f>
        <v>44805.490566469736</v>
      </c>
      <c r="G1625" s="133">
        <f>SUM($F1625:F$1692)</f>
        <v>1775345.9291491082</v>
      </c>
      <c r="H1625" s="133">
        <f>SUM($E$1501:E1625)</f>
        <v>2096829.4385823763</v>
      </c>
      <c r="I1625" s="133">
        <f>$F$9-SUM($E$1501:E1625)</f>
        <v>5140670.5614176234</v>
      </c>
      <c r="J1625" s="133">
        <f t="shared" si="80"/>
        <v>125</v>
      </c>
      <c r="K1625" s="65">
        <f>Y!AC1810</f>
        <v>5326337</v>
      </c>
      <c r="L1625" s="115">
        <v>192</v>
      </c>
      <c r="M1625" s="65"/>
      <c r="N1625" s="48">
        <f>Y!Z1810</f>
        <v>1928.4248332440329</v>
      </c>
    </row>
    <row r="1626" spans="1:14" x14ac:dyDescent="0.2">
      <c r="A1626" s="69">
        <f t="shared" si="78"/>
        <v>126</v>
      </c>
      <c r="B1626" s="66">
        <f t="shared" si="79"/>
        <v>43680</v>
      </c>
      <c r="C1626" s="67">
        <f>Y!AB1811</f>
        <v>76522.000000000087</v>
      </c>
      <c r="D1626" s="65">
        <f>Y!Y1811</f>
        <v>30185.15389250638</v>
      </c>
      <c r="E1626" s="65">
        <f>Y!Y1811+Y!Z1811</f>
        <v>32139.415073512006</v>
      </c>
      <c r="F1626" s="68">
        <f>Y!AA1811</f>
        <v>44382.584926488074</v>
      </c>
      <c r="G1626" s="133">
        <f>SUM($F1626:F$1692)</f>
        <v>1730540.4385826385</v>
      </c>
      <c r="H1626" s="133">
        <f>SUM($E$1501:E1626)</f>
        <v>2128968.8536558882</v>
      </c>
      <c r="I1626" s="133">
        <f>$F$9-SUM($E$1501:E1626)</f>
        <v>5108531.1463441122</v>
      </c>
      <c r="J1626" s="133">
        <f t="shared" si="80"/>
        <v>126</v>
      </c>
      <c r="K1626" s="65">
        <f>Y!AC1811</f>
        <v>5292366</v>
      </c>
      <c r="L1626" s="115">
        <v>192</v>
      </c>
      <c r="M1626" s="65"/>
      <c r="N1626" s="48">
        <f>Y!Z1811</f>
        <v>1954.261181005626</v>
      </c>
    </row>
    <row r="1627" spans="1:14" x14ac:dyDescent="0.2">
      <c r="A1627" s="69">
        <f t="shared" si="78"/>
        <v>127</v>
      </c>
      <c r="B1627" s="66">
        <f t="shared" si="79"/>
        <v>43711</v>
      </c>
      <c r="C1627" s="67">
        <f>Y!AB1812</f>
        <v>76521.999999999942</v>
      </c>
      <c r="D1627" s="65">
        <f>Y!Y1812</f>
        <v>30587.516040072311</v>
      </c>
      <c r="E1627" s="65">
        <f>Y!Y1812+Y!Z1812</f>
        <v>32567.959715007193</v>
      </c>
      <c r="F1627" s="68">
        <f>Y!AA1812</f>
        <v>43954.040284992741</v>
      </c>
      <c r="G1627" s="133">
        <f>SUM($F1627:F$1692)</f>
        <v>1686157.8536561504</v>
      </c>
      <c r="H1627" s="133">
        <f>SUM($E$1501:E1627)</f>
        <v>2161536.8133708956</v>
      </c>
      <c r="I1627" s="133">
        <f>$F$9-SUM($E$1501:E1627)</f>
        <v>5075963.1866291044</v>
      </c>
      <c r="J1627" s="133">
        <f t="shared" si="80"/>
        <v>127</v>
      </c>
      <c r="K1627" s="65">
        <f>Y!AC1812</f>
        <v>5258073</v>
      </c>
      <c r="L1627" s="115">
        <v>192</v>
      </c>
      <c r="M1627" s="65"/>
      <c r="N1627" s="48">
        <f>Y!Z1812</f>
        <v>1980.4436749348824</v>
      </c>
    </row>
    <row r="1628" spans="1:14" x14ac:dyDescent="0.2">
      <c r="A1628" s="69">
        <f t="shared" si="78"/>
        <v>128</v>
      </c>
      <c r="B1628" s="66">
        <f t="shared" si="79"/>
        <v>43741</v>
      </c>
      <c r="C1628" s="67">
        <f>Y!AB1813</f>
        <v>76522</v>
      </c>
      <c r="D1628" s="65">
        <f>Y!Y1813</f>
        <v>30995.241595702246</v>
      </c>
      <c r="E1628" s="65">
        <f>Y!Y1813+Y!Z1813</f>
        <v>33002.218548276884</v>
      </c>
      <c r="F1628" s="68">
        <f>Y!AA1813</f>
        <v>43519.781451723109</v>
      </c>
      <c r="G1628" s="133">
        <f>SUM($F1628:F$1692)</f>
        <v>1642203.8133711577</v>
      </c>
      <c r="H1628" s="133">
        <f>SUM($E$1501:E1628)</f>
        <v>2194539.0319191725</v>
      </c>
      <c r="I1628" s="133">
        <f>$F$9-SUM($E$1501:E1628)</f>
        <v>5042960.968080828</v>
      </c>
      <c r="J1628" s="133">
        <f t="shared" si="80"/>
        <v>128</v>
      </c>
      <c r="K1628" s="65">
        <f>Y!AC1813</f>
        <v>5223455</v>
      </c>
      <c r="L1628" s="115">
        <v>192</v>
      </c>
      <c r="M1628" s="65"/>
      <c r="N1628" s="48">
        <f>Y!Z1813</f>
        <v>2006.9769525746378</v>
      </c>
    </row>
    <row r="1629" spans="1:14" x14ac:dyDescent="0.2">
      <c r="A1629" s="69">
        <f t="shared" si="78"/>
        <v>129</v>
      </c>
      <c r="B1629" s="66">
        <f t="shared" si="79"/>
        <v>43772</v>
      </c>
      <c r="C1629" s="67">
        <f>Y!AB1814</f>
        <v>76521.999999999825</v>
      </c>
      <c r="D1629" s="65">
        <f>Y!Y1814</f>
        <v>31408.40205256734</v>
      </c>
      <c r="E1629" s="65">
        <f>Y!Y1814+Y!Z1814</f>
        <v>33442.267766167206</v>
      </c>
      <c r="F1629" s="68">
        <f>Y!AA1814</f>
        <v>43079.732233832619</v>
      </c>
      <c r="G1629" s="133">
        <f>SUM($F1629:F$1692)</f>
        <v>1598684.0319194347</v>
      </c>
      <c r="H1629" s="133">
        <f>SUM($E$1501:E1629)</f>
        <v>2227981.2996853399</v>
      </c>
      <c r="I1629" s="133">
        <f>$F$9-SUM($E$1501:E1629)</f>
        <v>5009518.7003146596</v>
      </c>
      <c r="J1629" s="133">
        <f t="shared" si="80"/>
        <v>129</v>
      </c>
      <c r="K1629" s="65">
        <f>Y!AC1814</f>
        <v>5188508</v>
      </c>
      <c r="L1629" s="115">
        <v>192</v>
      </c>
      <c r="M1629" s="65"/>
      <c r="N1629" s="48">
        <f>Y!Z1814</f>
        <v>2033.8657135998656</v>
      </c>
    </row>
    <row r="1630" spans="1:14" x14ac:dyDescent="0.2">
      <c r="A1630" s="69">
        <f t="shared" si="78"/>
        <v>130</v>
      </c>
      <c r="B1630" s="66">
        <f t="shared" si="79"/>
        <v>43802</v>
      </c>
      <c r="C1630" s="67">
        <f>Y!AB1815</f>
        <v>76521.99999999984</v>
      </c>
      <c r="D1630" s="65">
        <f>Y!Y1815</f>
        <v>31827.069856829476</v>
      </c>
      <c r="E1630" s="65">
        <f>Y!Y1815+Y!Z1815</f>
        <v>33888.184577479595</v>
      </c>
      <c r="F1630" s="68">
        <f>Y!AA1815</f>
        <v>42633.815422520245</v>
      </c>
      <c r="G1630" s="133">
        <f>SUM($F1630:F$1692)</f>
        <v>1555604.2996856018</v>
      </c>
      <c r="H1630" s="133">
        <f>SUM($E$1501:E1630)</f>
        <v>2261869.4842628194</v>
      </c>
      <c r="I1630" s="133">
        <f>$F$9-SUM($E$1501:E1630)</f>
        <v>4975630.5157371806</v>
      </c>
      <c r="J1630" s="133">
        <f t="shared" si="80"/>
        <v>130</v>
      </c>
      <c r="K1630" s="65">
        <f>Y!AC1815</f>
        <v>5153231</v>
      </c>
      <c r="L1630" s="115">
        <v>192</v>
      </c>
      <c r="M1630" s="65"/>
      <c r="N1630" s="48">
        <f>Y!Z1815</f>
        <v>2061.1147206501191</v>
      </c>
    </row>
    <row r="1631" spans="1:14" x14ac:dyDescent="0.2">
      <c r="A1631" s="69">
        <f t="shared" si="78"/>
        <v>131</v>
      </c>
      <c r="B1631" s="66">
        <f t="shared" si="79"/>
        <v>43833</v>
      </c>
      <c r="C1631" s="67">
        <f>Y!AB1816</f>
        <v>76521.999999999971</v>
      </c>
      <c r="D1631" s="65">
        <f>Y!Y1816</f>
        <v>32251.318420343101</v>
      </c>
      <c r="E1631" s="65">
        <f>Y!Y1816+Y!Z1816</f>
        <v>34340.047220516179</v>
      </c>
      <c r="F1631" s="68">
        <f>Y!AA1816</f>
        <v>42181.952779483785</v>
      </c>
      <c r="G1631" s="133">
        <f>SUM($F1631:F$1692)</f>
        <v>1512970.4842630816</v>
      </c>
      <c r="H1631" s="133">
        <f>SUM($E$1501:E1631)</f>
        <v>2296209.5314833354</v>
      </c>
      <c r="I1631" s="133">
        <f>$F$9-SUM($E$1501:E1631)</f>
        <v>4941290.4685166646</v>
      </c>
      <c r="J1631" s="133">
        <f t="shared" si="80"/>
        <v>131</v>
      </c>
      <c r="K1631" s="65">
        <f>Y!AC1816</f>
        <v>5117619</v>
      </c>
      <c r="L1631" s="115">
        <v>192</v>
      </c>
      <c r="M1631" s="65"/>
      <c r="N1631" s="48">
        <f>Y!Z1816</f>
        <v>2088.7288001730776</v>
      </c>
    </row>
    <row r="1632" spans="1:14" x14ac:dyDescent="0.2">
      <c r="A1632" s="69">
        <f t="shared" si="78"/>
        <v>132</v>
      </c>
      <c r="B1632" s="66">
        <f t="shared" si="79"/>
        <v>43864</v>
      </c>
      <c r="C1632" s="67">
        <f>Y!AB1817</f>
        <v>76521.999999999913</v>
      </c>
      <c r="D1632" s="65">
        <f>Y!Y1817</f>
        <v>32681.222133527976</v>
      </c>
      <c r="E1632" s="65">
        <f>Y!Y1817+Y!Z1817</f>
        <v>34797.934976807432</v>
      </c>
      <c r="F1632" s="68">
        <f>Y!AA1817</f>
        <v>41724.065023192481</v>
      </c>
      <c r="G1632" s="133">
        <f>SUM($F1632:F$1692)</f>
        <v>1470788.5314835978</v>
      </c>
      <c r="H1632" s="133">
        <f>SUM($E$1501:E1632)</f>
        <v>2331007.4664601428</v>
      </c>
      <c r="I1632" s="133">
        <f>$F$9-SUM($E$1501:E1632)</f>
        <v>4906492.5335398577</v>
      </c>
      <c r="J1632" s="133">
        <f t="shared" si="80"/>
        <v>132</v>
      </c>
      <c r="K1632" s="65">
        <f>Y!AC1817</f>
        <v>5098109</v>
      </c>
      <c r="L1632" s="115">
        <v>192</v>
      </c>
      <c r="M1632" s="65"/>
      <c r="N1632" s="48">
        <f>Y!Z1817</f>
        <v>2116.7128432794561</v>
      </c>
    </row>
    <row r="1633" spans="1:14" x14ac:dyDescent="0.2">
      <c r="A1633" s="69">
        <f t="shared" si="78"/>
        <v>133</v>
      </c>
      <c r="B1633" s="66">
        <f t="shared" si="79"/>
        <v>43893</v>
      </c>
      <c r="C1633" s="67">
        <f>Y!AB1818</f>
        <v>76522.000000000116</v>
      </c>
      <c r="D1633" s="65">
        <f>Y!Y1818</f>
        <v>33116.856378414202</v>
      </c>
      <c r="E1633" s="65">
        <f>Y!Y1818+Y!Z1818</f>
        <v>35041.670931601824</v>
      </c>
      <c r="F1633" s="68">
        <f>Y!AA1818</f>
        <v>41480.3290683983</v>
      </c>
      <c r="G1633" s="133">
        <f>SUM($F1633:F$1692)</f>
        <v>1429064.4664604054</v>
      </c>
      <c r="H1633" s="133">
        <f>SUM($E$1501:E1633)</f>
        <v>2366049.1373917446</v>
      </c>
      <c r="I1633" s="133">
        <f>$F$9-SUM($E$1501:E1633)</f>
        <v>4871450.8626082558</v>
      </c>
      <c r="J1633" s="133">
        <f t="shared" si="80"/>
        <v>133</v>
      </c>
      <c r="K1633" s="65">
        <f>Y!AC1818</f>
        <v>5062039</v>
      </c>
      <c r="L1633" s="115">
        <v>192</v>
      </c>
      <c r="M1633" s="65"/>
      <c r="N1633" s="48">
        <f>Y!Z1818</f>
        <v>1924.8145531876216</v>
      </c>
    </row>
    <row r="1634" spans="1:14" x14ac:dyDescent="0.2">
      <c r="A1634" s="69">
        <f t="shared" si="78"/>
        <v>134</v>
      </c>
      <c r="B1634" s="66">
        <f t="shared" si="79"/>
        <v>43924</v>
      </c>
      <c r="C1634" s="67">
        <f>Y!AB1819</f>
        <v>76522.00000000016</v>
      </c>
      <c r="D1634" s="65">
        <f>Y!Y1819</f>
        <v>33558.297541858628</v>
      </c>
      <c r="E1634" s="65">
        <f>Y!Y1819+Y!Z1819</f>
        <v>35508.900073563971</v>
      </c>
      <c r="F1634" s="68">
        <f>Y!AA1819</f>
        <v>41013.099926436189</v>
      </c>
      <c r="G1634" s="133">
        <f>SUM($F1634:F$1692)</f>
        <v>1387584.137392007</v>
      </c>
      <c r="H1634" s="133">
        <f>SUM($E$1501:E1634)</f>
        <v>2401558.0374653088</v>
      </c>
      <c r="I1634" s="133">
        <f>$F$9-SUM($E$1501:E1634)</f>
        <v>4835941.9625346912</v>
      </c>
      <c r="J1634" s="133">
        <f t="shared" si="80"/>
        <v>134</v>
      </c>
      <c r="K1634" s="65">
        <f>Y!AC1819</f>
        <v>5025628</v>
      </c>
      <c r="L1634" s="115">
        <v>192</v>
      </c>
      <c r="M1634" s="65"/>
      <c r="N1634" s="48">
        <f>Y!Z1819</f>
        <v>1950.6025317053427</v>
      </c>
    </row>
    <row r="1635" spans="1:14" x14ac:dyDescent="0.2">
      <c r="A1635" s="69">
        <f t="shared" si="78"/>
        <v>135</v>
      </c>
      <c r="B1635" s="66">
        <f t="shared" si="79"/>
        <v>43954</v>
      </c>
      <c r="C1635" s="67">
        <f>Y!AB1820</f>
        <v>76521.999999999796</v>
      </c>
      <c r="D1635" s="65">
        <f>Y!Y1820</f>
        <v>34005.623028940056</v>
      </c>
      <c r="E1635" s="65">
        <f>Y!Y1820+Y!Z1820</f>
        <v>35982.359037296905</v>
      </c>
      <c r="F1635" s="68">
        <f>Y!AA1820</f>
        <v>40539.640962702899</v>
      </c>
      <c r="G1635" s="133">
        <f>SUM($F1635:F$1692)</f>
        <v>1346571.037465571</v>
      </c>
      <c r="H1635" s="133">
        <f>SUM($E$1501:E1635)</f>
        <v>2437540.3965026056</v>
      </c>
      <c r="I1635" s="133">
        <f>$F$9-SUM($E$1501:E1635)</f>
        <v>4799959.6034973944</v>
      </c>
      <c r="J1635" s="133">
        <f t="shared" si="80"/>
        <v>135</v>
      </c>
      <c r="K1635" s="65">
        <f>Y!AC1820</f>
        <v>4988872</v>
      </c>
      <c r="L1635" s="115">
        <v>192</v>
      </c>
      <c r="M1635" s="65"/>
      <c r="N1635" s="48">
        <f>Y!Z1820</f>
        <v>1976.7360083568492</v>
      </c>
    </row>
    <row r="1636" spans="1:14" x14ac:dyDescent="0.2">
      <c r="A1636" s="69">
        <f t="shared" si="78"/>
        <v>136</v>
      </c>
      <c r="B1636" s="66">
        <f t="shared" si="79"/>
        <v>43985</v>
      </c>
      <c r="C1636" s="67">
        <f>Y!AB1821</f>
        <v>76521.999999999971</v>
      </c>
      <c r="D1636" s="65">
        <f>Y!Y1821</f>
        <v>34458.911276532803</v>
      </c>
      <c r="E1636" s="65">
        <f>Y!Y1821+Y!Z1821</f>
        <v>36462.13088853567</v>
      </c>
      <c r="F1636" s="68">
        <f>Y!AA1821</f>
        <v>40059.869111464293</v>
      </c>
      <c r="G1636" s="133">
        <f>SUM($F1636:F$1692)</f>
        <v>1306031.3965028678</v>
      </c>
      <c r="H1636" s="133">
        <f>SUM($E$1501:E1636)</f>
        <v>2474002.5273911413</v>
      </c>
      <c r="I1636" s="133">
        <f>$F$9-SUM($E$1501:E1636)</f>
        <v>4763497.4726088587</v>
      </c>
      <c r="J1636" s="133">
        <f t="shared" si="80"/>
        <v>136</v>
      </c>
      <c r="K1636" s="65">
        <f>Y!AC1821</f>
        <v>4951768</v>
      </c>
      <c r="L1636" s="115">
        <v>192</v>
      </c>
      <c r="M1636" s="65"/>
      <c r="N1636" s="48">
        <f>Y!Z1821</f>
        <v>2003.2196120028675</v>
      </c>
    </row>
    <row r="1637" spans="1:14" x14ac:dyDescent="0.2">
      <c r="A1637" s="69">
        <f t="shared" si="78"/>
        <v>137</v>
      </c>
      <c r="B1637" s="66">
        <f t="shared" si="79"/>
        <v>44015</v>
      </c>
      <c r="C1637" s="67">
        <f>Y!AB1822</f>
        <v>76521.999999999942</v>
      </c>
      <c r="D1637" s="65">
        <f>Y!Y1822</f>
        <v>34918.241767057683</v>
      </c>
      <c r="E1637" s="65">
        <f>Y!Y1822+Y!Z1822</f>
        <v>36948.299800577603</v>
      </c>
      <c r="F1637" s="68">
        <f>Y!AA1822</f>
        <v>39573.700199422339</v>
      </c>
      <c r="G1637" s="133">
        <f>SUM($F1637:F$1692)</f>
        <v>1265971.5273914034</v>
      </c>
      <c r="H1637" s="133">
        <f>SUM($E$1501:E1637)</f>
        <v>2510950.8271917189</v>
      </c>
      <c r="I1637" s="133">
        <f>$F$9-SUM($E$1501:E1637)</f>
        <v>4726549.1728082811</v>
      </c>
      <c r="J1637" s="133">
        <f t="shared" si="80"/>
        <v>137</v>
      </c>
      <c r="K1637" s="65">
        <f>Y!AC1822</f>
        <v>4914313</v>
      </c>
      <c r="L1637" s="115">
        <v>192</v>
      </c>
      <c r="M1637" s="65"/>
      <c r="N1637" s="48">
        <f>Y!Z1822</f>
        <v>2030.0580335199193</v>
      </c>
    </row>
    <row r="1638" spans="1:14" x14ac:dyDescent="0.2">
      <c r="A1638" s="69">
        <f t="shared" si="78"/>
        <v>138</v>
      </c>
      <c r="B1638" s="66">
        <f t="shared" si="79"/>
        <v>44046</v>
      </c>
      <c r="C1638" s="67">
        <f>Y!AB1823</f>
        <v>76522.000000000116</v>
      </c>
      <c r="D1638" s="65">
        <f>Y!Y1823</f>
        <v>35383.695042421576</v>
      </c>
      <c r="E1638" s="65">
        <f>Y!Y1823+Y!Z1823</f>
        <v>37440.951069052797</v>
      </c>
      <c r="F1638" s="68">
        <f>Y!AA1823</f>
        <v>39081.04893094732</v>
      </c>
      <c r="G1638" s="133">
        <f>SUM($F1638:F$1692)</f>
        <v>1226397.8271919808</v>
      </c>
      <c r="H1638" s="133">
        <f>SUM($E$1501:E1638)</f>
        <v>2548391.7782607717</v>
      </c>
      <c r="I1638" s="133">
        <f>$F$9-SUM($E$1501:E1638)</f>
        <v>4689108.2217392288</v>
      </c>
      <c r="J1638" s="133">
        <f t="shared" si="80"/>
        <v>138</v>
      </c>
      <c r="K1638" s="65">
        <f>Y!AC1823</f>
        <v>4876503</v>
      </c>
      <c r="L1638" s="115">
        <v>192</v>
      </c>
      <c r="M1638" s="65"/>
      <c r="N1638" s="48">
        <f>Y!Z1823</f>
        <v>2057.2560266312212</v>
      </c>
    </row>
    <row r="1639" spans="1:14" x14ac:dyDescent="0.2">
      <c r="A1639" s="69">
        <f t="shared" si="78"/>
        <v>139</v>
      </c>
      <c r="B1639" s="66">
        <f t="shared" si="79"/>
        <v>44077</v>
      </c>
      <c r="C1639" s="67">
        <f>Y!AB1824</f>
        <v>76521.999999999913</v>
      </c>
      <c r="D1639" s="65">
        <f>Y!Y1824</f>
        <v>35855.352718138136</v>
      </c>
      <c r="E1639" s="65">
        <f>Y!Y1824+Y!Z1824</f>
        <v>37940.171126886809</v>
      </c>
      <c r="F1639" s="68">
        <f>Y!AA1824</f>
        <v>38581.828873113111</v>
      </c>
      <c r="G1639" s="133">
        <f>SUM($F1639:F$1692)</f>
        <v>1187316.7782610336</v>
      </c>
      <c r="H1639" s="133">
        <f>SUM($E$1501:E1639)</f>
        <v>2586331.9493876584</v>
      </c>
      <c r="I1639" s="133">
        <f>$F$9-SUM($E$1501:E1639)</f>
        <v>4651168.0506123416</v>
      </c>
      <c r="J1639" s="133">
        <f t="shared" si="80"/>
        <v>139</v>
      </c>
      <c r="K1639" s="65">
        <f>Y!AC1824</f>
        <v>4838336</v>
      </c>
      <c r="L1639" s="115">
        <v>192</v>
      </c>
      <c r="M1639" s="65"/>
      <c r="N1639" s="48">
        <f>Y!Z1824</f>
        <v>2084.8184087486734</v>
      </c>
    </row>
    <row r="1640" spans="1:14" x14ac:dyDescent="0.2">
      <c r="A1640" s="69">
        <f t="shared" si="78"/>
        <v>140</v>
      </c>
      <c r="B1640" s="66">
        <f t="shared" si="79"/>
        <v>44107</v>
      </c>
      <c r="C1640" s="67">
        <f>Y!AB1825</f>
        <v>76521.999999999898</v>
      </c>
      <c r="D1640" s="65">
        <f>Y!Y1825</f>
        <v>36333.29749764083</v>
      </c>
      <c r="E1640" s="65">
        <f>Y!Y1825+Y!Z1825</f>
        <v>38446.047559466999</v>
      </c>
      <c r="F1640" s="68">
        <f>Y!AA1825</f>
        <v>38075.952440532899</v>
      </c>
      <c r="G1640" s="133">
        <f>SUM($F1640:F$1692)</f>
        <v>1148734.9493879203</v>
      </c>
      <c r="H1640" s="133">
        <f>SUM($E$1501:E1640)</f>
        <v>2624777.9969471255</v>
      </c>
      <c r="I1640" s="133">
        <f>$F$9-SUM($E$1501:E1640)</f>
        <v>4612722.0030528745</v>
      </c>
      <c r="J1640" s="133">
        <f t="shared" si="80"/>
        <v>140</v>
      </c>
      <c r="K1640" s="65">
        <f>Y!AC1825</f>
        <v>4799808</v>
      </c>
      <c r="L1640" s="115">
        <v>192</v>
      </c>
      <c r="M1640" s="65"/>
      <c r="N1640" s="48">
        <f>Y!Z1825</f>
        <v>2112.7500618261693</v>
      </c>
    </row>
    <row r="1641" spans="1:14" x14ac:dyDescent="0.2">
      <c r="A1641" s="69">
        <f t="shared" si="78"/>
        <v>141</v>
      </c>
      <c r="B1641" s="66">
        <f t="shared" si="79"/>
        <v>44138</v>
      </c>
      <c r="C1641" s="67">
        <f>Y!AB1826</f>
        <v>76522.000000000175</v>
      </c>
      <c r="D1641" s="65">
        <f>Y!Y1826</f>
        <v>36817.613186783157</v>
      </c>
      <c r="E1641" s="65">
        <f>Y!Y1826+Y!Z1826</f>
        <v>38958.669120007413</v>
      </c>
      <c r="F1641" s="68">
        <f>Y!AA1826</f>
        <v>37563.330879992769</v>
      </c>
      <c r="G1641" s="133">
        <f>SUM($F1641:F$1692)</f>
        <v>1110658.9969473875</v>
      </c>
      <c r="H1641" s="133">
        <f>SUM($E$1501:E1641)</f>
        <v>2663736.6660671327</v>
      </c>
      <c r="I1641" s="133">
        <f>$F$9-SUM($E$1501:E1641)</f>
        <v>4573763.3339328673</v>
      </c>
      <c r="J1641" s="133">
        <f t="shared" si="80"/>
        <v>141</v>
      </c>
      <c r="K1641" s="65">
        <f>Y!AC1826</f>
        <v>4760915</v>
      </c>
      <c r="L1641" s="115">
        <v>192</v>
      </c>
      <c r="M1641" s="65"/>
      <c r="N1641" s="48">
        <f>Y!Z1826</f>
        <v>2141.0559332242556</v>
      </c>
    </row>
    <row r="1642" spans="1:14" x14ac:dyDescent="0.2">
      <c r="A1642" s="69">
        <f t="shared" si="78"/>
        <v>142</v>
      </c>
      <c r="B1642" s="66">
        <f t="shared" si="79"/>
        <v>44168</v>
      </c>
      <c r="C1642" s="67">
        <f>Y!AB1827</f>
        <v>76521.999999999825</v>
      </c>
      <c r="D1642" s="65">
        <f>Y!Y1827</f>
        <v>37308.384708533064</v>
      </c>
      <c r="E1642" s="65">
        <f>Y!Y1827+Y!Z1827</f>
        <v>39478.125745119498</v>
      </c>
      <c r="F1642" s="68">
        <f>Y!AA1827</f>
        <v>37043.874254880327</v>
      </c>
      <c r="G1642" s="133">
        <f>SUM($F1642:F$1692)</f>
        <v>1073095.6660673949</v>
      </c>
      <c r="H1642" s="133">
        <f>SUM($E$1501:E1642)</f>
        <v>2703214.7918122523</v>
      </c>
      <c r="I1642" s="133">
        <f>$F$9-SUM($E$1501:E1642)</f>
        <v>4534285.2081877477</v>
      </c>
      <c r="J1642" s="133">
        <f t="shared" si="80"/>
        <v>142</v>
      </c>
      <c r="K1642" s="65">
        <f>Y!AC1827</f>
        <v>4721653</v>
      </c>
      <c r="L1642" s="115">
        <v>192</v>
      </c>
      <c r="M1642" s="65"/>
      <c r="N1642" s="48">
        <f>Y!Z1827</f>
        <v>2169.7410365864343</v>
      </c>
    </row>
    <row r="1643" spans="1:14" x14ac:dyDescent="0.2">
      <c r="A1643" s="69">
        <f t="shared" si="78"/>
        <v>143</v>
      </c>
      <c r="B1643" s="66">
        <f t="shared" si="79"/>
        <v>44199</v>
      </c>
      <c r="C1643" s="67">
        <f>Y!AB1828</f>
        <v>76522.000000000087</v>
      </c>
      <c r="D1643" s="65">
        <f>Y!Y1828</f>
        <v>37805.698117867112</v>
      </c>
      <c r="E1643" s="65">
        <f>Y!Y1828+Y!Z1828</f>
        <v>40004.508570594349</v>
      </c>
      <c r="F1643" s="68">
        <f>Y!AA1828</f>
        <v>36517.491429405738</v>
      </c>
      <c r="G1643" s="133">
        <f>SUM($F1643:F$1692)</f>
        <v>1036051.791812515</v>
      </c>
      <c r="H1643" s="133">
        <f>SUM($E$1501:E1643)</f>
        <v>2743219.3003828465</v>
      </c>
      <c r="I1643" s="133">
        <f>$F$9-SUM($E$1501:E1643)</f>
        <v>4494280.699617153</v>
      </c>
      <c r="J1643" s="133">
        <f t="shared" si="80"/>
        <v>143</v>
      </c>
      <c r="K1643" s="65">
        <f>Y!AC1828</f>
        <v>4682020</v>
      </c>
      <c r="L1643" s="115">
        <v>192</v>
      </c>
      <c r="M1643" s="65"/>
      <c r="N1643" s="48">
        <f>Y!Z1828</f>
        <v>2198.8104527272371</v>
      </c>
    </row>
    <row r="1644" spans="1:14" x14ac:dyDescent="0.2">
      <c r="A1644" s="69">
        <f t="shared" si="78"/>
        <v>144</v>
      </c>
      <c r="B1644" s="66">
        <f t="shared" si="79"/>
        <v>44230</v>
      </c>
      <c r="C1644" s="67">
        <f>Y!AB1829</f>
        <v>76522.000000000146</v>
      </c>
      <c r="D1644" s="65">
        <f>Y!Y1829</f>
        <v>38309.640616855584</v>
      </c>
      <c r="E1644" s="65">
        <f>Y!Y1829+Y!Z1829</f>
        <v>40537.909947387729</v>
      </c>
      <c r="F1644" s="68">
        <f>Y!AA1829</f>
        <v>35984.09005261241</v>
      </c>
      <c r="G1644" s="133">
        <f>SUM($F1644:F$1692)</f>
        <v>999534.30038310925</v>
      </c>
      <c r="H1644" s="133">
        <f>SUM($E$1501:E1644)</f>
        <v>2783757.2103302344</v>
      </c>
      <c r="I1644" s="133">
        <f>$F$9-SUM($E$1501:E1644)</f>
        <v>4453742.7896697652</v>
      </c>
      <c r="J1644" s="133">
        <f t="shared" si="80"/>
        <v>144</v>
      </c>
      <c r="K1644" s="65">
        <f>Y!AC1829</f>
        <v>4656811</v>
      </c>
      <c r="L1644" s="115">
        <v>192</v>
      </c>
      <c r="M1644" s="65"/>
      <c r="N1644" s="48">
        <f>Y!Z1829</f>
        <v>2228.2693305321445</v>
      </c>
    </row>
    <row r="1645" spans="1:14" x14ac:dyDescent="0.2">
      <c r="A1645" s="69">
        <f t="shared" si="78"/>
        <v>145</v>
      </c>
      <c r="B1645" s="66">
        <f t="shared" si="79"/>
        <v>44258</v>
      </c>
      <c r="C1645" s="67">
        <f>Y!AB1830</f>
        <v>76522.000000000116</v>
      </c>
      <c r="D1645" s="65">
        <f>Y!Y1830</f>
        <v>38820.300569956191</v>
      </c>
      <c r="E1645" s="65">
        <f>Y!Y1830+Y!Z1830</f>
        <v>40880.138339173587</v>
      </c>
      <c r="F1645" s="68">
        <f>Y!AA1830</f>
        <v>35641.861660826529</v>
      </c>
      <c r="G1645" s="133">
        <f>SUM($F1645:F$1692)</f>
        <v>963550.21033049689</v>
      </c>
      <c r="H1645" s="133">
        <f>SUM($E$1501:E1645)</f>
        <v>2824637.3486694079</v>
      </c>
      <c r="I1645" s="133">
        <f>$F$9-SUM($E$1501:E1645)</f>
        <v>4412862.6513305921</v>
      </c>
      <c r="J1645" s="133">
        <f t="shared" si="80"/>
        <v>145</v>
      </c>
      <c r="K1645" s="65">
        <f>Y!AC1830</f>
        <v>4616622</v>
      </c>
      <c r="L1645" s="115">
        <v>192</v>
      </c>
      <c r="M1645" s="65"/>
      <c r="N1645" s="48">
        <f>Y!Z1830</f>
        <v>2059.8377692173963</v>
      </c>
    </row>
    <row r="1646" spans="1:14" x14ac:dyDescent="0.2">
      <c r="A1646" s="69">
        <f t="shared" si="78"/>
        <v>146</v>
      </c>
      <c r="B1646" s="66">
        <f t="shared" si="79"/>
        <v>44289</v>
      </c>
      <c r="C1646" s="67">
        <f>Y!AB1831</f>
        <v>76521.999999999825</v>
      </c>
      <c r="D1646" s="65">
        <f>Y!Y1831</f>
        <v>39337.767519507091</v>
      </c>
      <c r="E1646" s="65">
        <f>Y!Y1831+Y!Z1831</f>
        <v>41425.202260107821</v>
      </c>
      <c r="F1646" s="68">
        <f>Y!AA1831</f>
        <v>35096.797739891997</v>
      </c>
      <c r="G1646" s="133">
        <f>SUM($F1646:F$1692)</f>
        <v>927908.34866967017</v>
      </c>
      <c r="H1646" s="133">
        <f>SUM($E$1501:E1646)</f>
        <v>2866062.5509295156</v>
      </c>
      <c r="I1646" s="133">
        <f>$F$9-SUM($E$1501:E1646)</f>
        <v>4371437.4490704844</v>
      </c>
      <c r="J1646" s="133">
        <f t="shared" si="80"/>
        <v>146</v>
      </c>
      <c r="K1646" s="65">
        <f>Y!AC1831</f>
        <v>4576054</v>
      </c>
      <c r="L1646" s="115">
        <v>192</v>
      </c>
      <c r="M1646" s="65"/>
      <c r="N1646" s="48">
        <f>Y!Z1831</f>
        <v>2087.4347406007291</v>
      </c>
    </row>
    <row r="1647" spans="1:14" x14ac:dyDescent="0.2">
      <c r="A1647" s="69">
        <f t="shared" si="78"/>
        <v>147</v>
      </c>
      <c r="B1647" s="66">
        <f t="shared" si="79"/>
        <v>44319</v>
      </c>
      <c r="C1647" s="67">
        <f>Y!AB1832</f>
        <v>76521.999999999942</v>
      </c>
      <c r="D1647" s="65">
        <f>Y!Y1832</f>
        <v>39862.132201428991</v>
      </c>
      <c r="E1647" s="65">
        <f>Y!Y1832+Y!Z1832</f>
        <v>41977.533647787743</v>
      </c>
      <c r="F1647" s="68">
        <f>Y!AA1832</f>
        <v>34544.466352212206</v>
      </c>
      <c r="G1647" s="133">
        <f>SUM($F1647:F$1692)</f>
        <v>892811.55092977826</v>
      </c>
      <c r="H1647" s="133">
        <f>SUM($E$1501:E1647)</f>
        <v>2908040.0845773034</v>
      </c>
      <c r="I1647" s="133">
        <f>$F$9-SUM($E$1501:E1647)</f>
        <v>4329459.9154226966</v>
      </c>
      <c r="J1647" s="133">
        <f t="shared" si="80"/>
        <v>147</v>
      </c>
      <c r="K1647" s="65">
        <f>Y!AC1832</f>
        <v>4535101</v>
      </c>
      <c r="L1647" s="115">
        <v>192</v>
      </c>
      <c r="M1647" s="65"/>
      <c r="N1647" s="48">
        <f>Y!Z1832</f>
        <v>2115.4014463587519</v>
      </c>
    </row>
    <row r="1648" spans="1:14" x14ac:dyDescent="0.2">
      <c r="A1648" s="69">
        <f t="shared" si="78"/>
        <v>148</v>
      </c>
      <c r="B1648" s="66">
        <f t="shared" si="79"/>
        <v>44350</v>
      </c>
      <c r="C1648" s="67">
        <f>Y!AB1833</f>
        <v>76522.000000000131</v>
      </c>
      <c r="D1648" s="65">
        <f>Y!Y1833</f>
        <v>40393.486561133526</v>
      </c>
      <c r="E1648" s="65">
        <f>Y!Y1833+Y!Z1833</f>
        <v>42537.229401194185</v>
      </c>
      <c r="F1648" s="68">
        <f>Y!AA1833</f>
        <v>33984.770598805946</v>
      </c>
      <c r="G1648" s="133">
        <f>SUM($F1648:F$1692)</f>
        <v>858267.08457756601</v>
      </c>
      <c r="H1648" s="133">
        <f>SUM($E$1501:E1648)</f>
        <v>2950577.3139784974</v>
      </c>
      <c r="I1648" s="133">
        <f>$F$9-SUM($E$1501:E1648)</f>
        <v>4286922.6860215031</v>
      </c>
      <c r="J1648" s="133">
        <f t="shared" si="80"/>
        <v>148</v>
      </c>
      <c r="K1648" s="65">
        <f>Y!AC1833</f>
        <v>4493762</v>
      </c>
      <c r="L1648" s="115">
        <v>192</v>
      </c>
      <c r="M1648" s="65"/>
      <c r="N1648" s="48">
        <f>Y!Z1833</f>
        <v>2143.7428400606586</v>
      </c>
    </row>
    <row r="1649" spans="1:14" x14ac:dyDescent="0.2">
      <c r="A1649" s="69">
        <f t="shared" si="78"/>
        <v>149</v>
      </c>
      <c r="B1649" s="66">
        <f t="shared" si="79"/>
        <v>44380</v>
      </c>
      <c r="C1649" s="67">
        <f>Y!AB1834</f>
        <v>76521.999999999825</v>
      </c>
      <c r="D1649" s="65">
        <f>Y!Y1834</f>
        <v>40931.923769646324</v>
      </c>
      <c r="E1649" s="65">
        <f>Y!Y1834+Y!Z1834</f>
        <v>43104.387711288131</v>
      </c>
      <c r="F1649" s="68">
        <f>Y!AA1834</f>
        <v>33417.612288711702</v>
      </c>
      <c r="G1649" s="133">
        <f>SUM($F1649:F$1692)</f>
        <v>824282.31397875992</v>
      </c>
      <c r="H1649" s="133">
        <f>SUM($E$1501:E1649)</f>
        <v>2993681.7016897853</v>
      </c>
      <c r="I1649" s="133">
        <f>$F$9-SUM($E$1501:E1649)</f>
        <v>4243818.2983102147</v>
      </c>
      <c r="J1649" s="133">
        <f t="shared" si="80"/>
        <v>149</v>
      </c>
      <c r="K1649" s="65">
        <f>Y!AC1834</f>
        <v>4452031</v>
      </c>
      <c r="L1649" s="115">
        <v>192</v>
      </c>
      <c r="M1649" s="65"/>
      <c r="N1649" s="48">
        <f>Y!Z1834</f>
        <v>2172.4639416418067</v>
      </c>
    </row>
    <row r="1650" spans="1:14" x14ac:dyDescent="0.2">
      <c r="A1650" s="69">
        <f t="shared" si="78"/>
        <v>150</v>
      </c>
      <c r="B1650" s="66">
        <f t="shared" si="79"/>
        <v>44411</v>
      </c>
      <c r="C1650" s="67">
        <f>Y!AB1835</f>
        <v>76522.000000000233</v>
      </c>
      <c r="D1650" s="65">
        <f>Y!Y1835</f>
        <v>41477.538239946123</v>
      </c>
      <c r="E1650" s="65">
        <f>Y!Y1835+Y!Z1835</f>
        <v>43679.10807823902</v>
      </c>
      <c r="F1650" s="68">
        <f>Y!AA1835</f>
        <v>32842.891921761206</v>
      </c>
      <c r="G1650" s="133">
        <f>SUM($F1650:F$1692)</f>
        <v>790864.70169004833</v>
      </c>
      <c r="H1650" s="133">
        <f>SUM($E$1501:E1650)</f>
        <v>3037360.8097680244</v>
      </c>
      <c r="I1650" s="133">
        <f>$F$9-SUM($E$1501:E1650)</f>
        <v>4200139.1902319752</v>
      </c>
      <c r="J1650" s="133">
        <f t="shared" si="80"/>
        <v>150</v>
      </c>
      <c r="K1650" s="65">
        <f>Y!AC1835</f>
        <v>4409907</v>
      </c>
      <c r="L1650" s="115">
        <v>192</v>
      </c>
      <c r="M1650" s="65"/>
      <c r="N1650" s="48">
        <f>Y!Z1835</f>
        <v>2201.5698382928967</v>
      </c>
    </row>
    <row r="1651" spans="1:14" x14ac:dyDescent="0.2">
      <c r="A1651" s="69">
        <f t="shared" si="78"/>
        <v>151</v>
      </c>
      <c r="B1651" s="66">
        <f t="shared" si="79"/>
        <v>44442</v>
      </c>
      <c r="C1651" s="67">
        <f>Y!AB1836</f>
        <v>76522.000000000204</v>
      </c>
      <c r="D1651" s="65">
        <f>Y!Y1836</f>
        <v>42030.425643515773</v>
      </c>
      <c r="E1651" s="65">
        <f>Y!Y1836+Y!Z1836</f>
        <v>44261.491328876698</v>
      </c>
      <c r="F1651" s="68">
        <f>Y!AA1836</f>
        <v>32260.508671123498</v>
      </c>
      <c r="G1651" s="133">
        <f>SUM($F1651:F$1692)</f>
        <v>758021.80976828723</v>
      </c>
      <c r="H1651" s="133">
        <f>SUM($E$1501:E1651)</f>
        <v>3081622.3010969013</v>
      </c>
      <c r="I1651" s="133">
        <f>$F$9-SUM($E$1501:E1651)</f>
        <v>4155877.6989030987</v>
      </c>
      <c r="J1651" s="133">
        <f t="shared" si="80"/>
        <v>151</v>
      </c>
      <c r="K1651" s="65">
        <f>Y!AC1836</f>
        <v>4367383</v>
      </c>
      <c r="L1651" s="115">
        <v>192</v>
      </c>
      <c r="M1651" s="65"/>
      <c r="N1651" s="48">
        <f>Y!Z1836</f>
        <v>2231.0656853609253</v>
      </c>
    </row>
    <row r="1652" spans="1:14" x14ac:dyDescent="0.2">
      <c r="A1652" s="69">
        <f t="shared" si="78"/>
        <v>152</v>
      </c>
      <c r="B1652" s="66">
        <f t="shared" si="79"/>
        <v>44472</v>
      </c>
      <c r="C1652" s="67">
        <f>Y!AB1837</f>
        <v>76521.999999999942</v>
      </c>
      <c r="D1652" s="65">
        <f>Y!Y1837</f>
        <v>42590.682927121408</v>
      </c>
      <c r="E1652" s="65">
        <f>Y!Y1837+Y!Z1837</f>
        <v>44851.639634383857</v>
      </c>
      <c r="F1652" s="68">
        <f>Y!AA1837</f>
        <v>31670.360365616078</v>
      </c>
      <c r="G1652" s="133">
        <f>SUM($F1652:F$1692)</f>
        <v>725761.30109716381</v>
      </c>
      <c r="H1652" s="133">
        <f>SUM($E$1501:E1652)</f>
        <v>3126473.9407312851</v>
      </c>
      <c r="I1652" s="133">
        <f>$F$9-SUM($E$1501:E1652)</f>
        <v>4111026.0592687149</v>
      </c>
      <c r="J1652" s="133">
        <f t="shared" si="80"/>
        <v>152</v>
      </c>
      <c r="K1652" s="65">
        <f>Y!AC1837</f>
        <v>4324458</v>
      </c>
      <c r="L1652" s="115">
        <v>192</v>
      </c>
      <c r="M1652" s="65"/>
      <c r="N1652" s="48">
        <f>Y!Z1837</f>
        <v>2260.9567072624486</v>
      </c>
    </row>
    <row r="1653" spans="1:14" x14ac:dyDescent="0.2">
      <c r="A1653" s="69">
        <f t="shared" si="78"/>
        <v>153</v>
      </c>
      <c r="B1653" s="66">
        <f t="shared" si="79"/>
        <v>44503</v>
      </c>
      <c r="C1653" s="67">
        <f>Y!AB1838</f>
        <v>76522.000000000146</v>
      </c>
      <c r="D1653" s="65">
        <f>Y!Y1838</f>
        <v>43158.408329810947</v>
      </c>
      <c r="E1653" s="65">
        <f>Y!Y1838+Y!Z1838</f>
        <v>45449.656528219813</v>
      </c>
      <c r="F1653" s="68">
        <f>Y!AA1838</f>
        <v>31072.343471780332</v>
      </c>
      <c r="G1653" s="133">
        <f>SUM($F1653:F$1692)</f>
        <v>694090.94073154777</v>
      </c>
      <c r="H1653" s="133">
        <f>SUM($E$1501:E1653)</f>
        <v>3171923.5972595047</v>
      </c>
      <c r="I1653" s="133">
        <f>$F$9-SUM($E$1501:E1653)</f>
        <v>4065576.4027404953</v>
      </c>
      <c r="J1653" s="133">
        <f t="shared" si="80"/>
        <v>153</v>
      </c>
      <c r="K1653" s="65">
        <f>Y!AC1838</f>
        <v>4281127</v>
      </c>
      <c r="L1653" s="115">
        <v>192</v>
      </c>
      <c r="M1653" s="65"/>
      <c r="N1653" s="48">
        <f>Y!Z1838</f>
        <v>2291.2481984088663</v>
      </c>
    </row>
    <row r="1654" spans="1:14" x14ac:dyDescent="0.2">
      <c r="A1654" s="69">
        <f t="shared" si="78"/>
        <v>154</v>
      </c>
      <c r="B1654" s="66">
        <f t="shared" si="79"/>
        <v>44533</v>
      </c>
      <c r="C1654" s="67">
        <f>Y!AB1839</f>
        <v>76522.000000000058</v>
      </c>
      <c r="D1654" s="65">
        <f>Y!Y1839</f>
        <v>43733.701400137972</v>
      </c>
      <c r="E1654" s="65">
        <f>Y!Y1839+Y!Z1839</f>
        <v>46055.646924282177</v>
      </c>
      <c r="F1654" s="68">
        <f>Y!AA1839</f>
        <v>30466.353075717878</v>
      </c>
      <c r="G1654" s="133">
        <f>SUM($F1654:F$1692)</f>
        <v>663018.59725976747</v>
      </c>
      <c r="H1654" s="133">
        <f>SUM($E$1501:E1654)</f>
        <v>3217979.2441837867</v>
      </c>
      <c r="I1654" s="133">
        <f>$F$9-SUM($E$1501:E1654)</f>
        <v>4019520.7558162133</v>
      </c>
      <c r="J1654" s="133">
        <f t="shared" si="80"/>
        <v>154</v>
      </c>
      <c r="K1654" s="65">
        <f>Y!AC1839</f>
        <v>4237386</v>
      </c>
      <c r="L1654" s="115">
        <v>192</v>
      </c>
      <c r="M1654" s="65"/>
      <c r="N1654" s="48">
        <f>Y!Z1839</f>
        <v>2321.9455241442047</v>
      </c>
    </row>
    <row r="1655" spans="1:14" x14ac:dyDescent="0.2">
      <c r="A1655" s="69">
        <f t="shared" si="78"/>
        <v>155</v>
      </c>
      <c r="B1655" s="66">
        <f t="shared" si="79"/>
        <v>44564</v>
      </c>
      <c r="C1655" s="67">
        <f>Y!AB1840</f>
        <v>76522.000000000073</v>
      </c>
      <c r="D1655" s="65">
        <f>Y!Y1840</f>
        <v>44316.663013619836</v>
      </c>
      <c r="E1655" s="65">
        <f>Y!Y1840+Y!Z1840</f>
        <v>46669.71713531531</v>
      </c>
      <c r="F1655" s="68">
        <f>Y!AA1840</f>
        <v>29852.282864684767</v>
      </c>
      <c r="G1655" s="133">
        <f>SUM($F1655:F$1692)</f>
        <v>632552.24418404966</v>
      </c>
      <c r="H1655" s="133">
        <f>SUM($E$1501:E1655)</f>
        <v>3264648.961319102</v>
      </c>
      <c r="I1655" s="133">
        <f>$F$9-SUM($E$1501:E1655)</f>
        <v>3972851.038680898</v>
      </c>
      <c r="J1655" s="133">
        <f t="shared" si="80"/>
        <v>155</v>
      </c>
      <c r="K1655" s="65">
        <f>Y!AC1840</f>
        <v>4193231</v>
      </c>
      <c r="L1655" s="115">
        <v>192</v>
      </c>
      <c r="M1655" s="65"/>
      <c r="N1655" s="48">
        <f>Y!Z1840</f>
        <v>2353.0541216954734</v>
      </c>
    </row>
    <row r="1656" spans="1:14" x14ac:dyDescent="0.2">
      <c r="A1656" s="69">
        <f t="shared" si="78"/>
        <v>156</v>
      </c>
      <c r="B1656" s="66">
        <f t="shared" si="79"/>
        <v>44595</v>
      </c>
      <c r="C1656" s="67">
        <f>Y!AB1841</f>
        <v>76521.999999999927</v>
      </c>
      <c r="D1656" s="65">
        <f>Y!Y1841</f>
        <v>44907.395390423946</v>
      </c>
      <c r="E1656" s="65">
        <f>Y!Y1841+Y!Z1841</f>
        <v>47291.974891559643</v>
      </c>
      <c r="F1656" s="68">
        <f>Y!AA1841</f>
        <v>29230.025108440284</v>
      </c>
      <c r="G1656" s="133">
        <f>SUM($F1656:F$1692)</f>
        <v>602699.96131936484</v>
      </c>
      <c r="H1656" s="133">
        <f>SUM($E$1501:E1656)</f>
        <v>3311940.9362106617</v>
      </c>
      <c r="I1656" s="133">
        <f>$F$9-SUM($E$1501:E1656)</f>
        <v>3925559.0637893383</v>
      </c>
      <c r="J1656" s="133">
        <f t="shared" si="80"/>
        <v>156</v>
      </c>
      <c r="K1656" s="65">
        <f>Y!AC1841</f>
        <v>4161978</v>
      </c>
      <c r="L1656" s="115">
        <v>192</v>
      </c>
      <c r="M1656" s="65"/>
      <c r="N1656" s="48">
        <f>Y!Z1841</f>
        <v>2384.5795011356968</v>
      </c>
    </row>
    <row r="1657" spans="1:14" x14ac:dyDescent="0.2">
      <c r="A1657" s="69">
        <f t="shared" si="78"/>
        <v>157</v>
      </c>
      <c r="B1657" s="66">
        <f t="shared" si="79"/>
        <v>44623</v>
      </c>
      <c r="C1657" s="67">
        <f>Y!AB1842</f>
        <v>76521.999999999898</v>
      </c>
      <c r="D1657" s="65">
        <f>Y!Y1842</f>
        <v>45506.002113292925</v>
      </c>
      <c r="E1657" s="65">
        <f>Y!Y1842+Y!Z1842</f>
        <v>47744.07275286589</v>
      </c>
      <c r="F1657" s="68">
        <f>Y!AA1842</f>
        <v>28777.927247134012</v>
      </c>
      <c r="G1657" s="133">
        <f>SUM($F1657:F$1692)</f>
        <v>573469.93621092464</v>
      </c>
      <c r="H1657" s="133">
        <f>SUM($E$1501:E1657)</f>
        <v>3359685.0089635276</v>
      </c>
      <c r="I1657" s="133">
        <f>$F$9-SUM($E$1501:E1657)</f>
        <v>3877814.9910364724</v>
      </c>
      <c r="J1657" s="133">
        <f t="shared" si="80"/>
        <v>157</v>
      </c>
      <c r="K1657" s="65">
        <f>Y!AC1842</f>
        <v>4117163</v>
      </c>
      <c r="L1657" s="115">
        <v>192</v>
      </c>
      <c r="M1657" s="65"/>
      <c r="N1657" s="48">
        <f>Y!Z1842</f>
        <v>2238.0706395729649</v>
      </c>
    </row>
    <row r="1658" spans="1:14" x14ac:dyDescent="0.2">
      <c r="A1658" s="69">
        <f t="shared" si="78"/>
        <v>158</v>
      </c>
      <c r="B1658" s="66">
        <f t="shared" si="79"/>
        <v>44654</v>
      </c>
      <c r="C1658" s="67">
        <f>Y!AB1843</f>
        <v>76522.000000000116</v>
      </c>
      <c r="D1658" s="65">
        <f>Y!Y1843</f>
        <v>46112.588145706803</v>
      </c>
      <c r="E1658" s="65">
        <f>Y!Y1843+Y!Z1843</f>
        <v>48380.643657058114</v>
      </c>
      <c r="F1658" s="68">
        <f>Y!AA1843</f>
        <v>28141.356342941999</v>
      </c>
      <c r="G1658" s="133">
        <f>SUM($F1658:F$1692)</f>
        <v>544692.00896379061</v>
      </c>
      <c r="H1658" s="133">
        <f>SUM($E$1501:E1658)</f>
        <v>3408065.6526205856</v>
      </c>
      <c r="I1658" s="133">
        <f>$F$9-SUM($E$1501:E1658)</f>
        <v>3829434.3473794144</v>
      </c>
      <c r="J1658" s="133">
        <f t="shared" ref="J1658:J1721" si="81">A1658</f>
        <v>158</v>
      </c>
      <c r="K1658" s="65">
        <f>Y!AC1843</f>
        <v>4071923</v>
      </c>
      <c r="L1658" s="115">
        <v>192</v>
      </c>
      <c r="M1658" s="65"/>
      <c r="N1658" s="48">
        <f>Y!Z1843</f>
        <v>2268.055511351311</v>
      </c>
    </row>
    <row r="1659" spans="1:14" x14ac:dyDescent="0.2">
      <c r="A1659" s="69">
        <f t="shared" si="78"/>
        <v>159</v>
      </c>
      <c r="B1659" s="66">
        <f t="shared" si="79"/>
        <v>44684</v>
      </c>
      <c r="C1659" s="67">
        <f>Y!AB1844</f>
        <v>76522</v>
      </c>
      <c r="D1659" s="65">
        <f>Y!Y1844</f>
        <v>46727.259850287344</v>
      </c>
      <c r="E1659" s="65">
        <f>Y!Y1844+Y!Z1844</f>
        <v>49025.701960029066</v>
      </c>
      <c r="F1659" s="68">
        <f>Y!AA1844</f>
        <v>27496.298039970927</v>
      </c>
      <c r="G1659" s="133">
        <f>SUM($F1659:F$1692)</f>
        <v>516550.65262084844</v>
      </c>
      <c r="H1659" s="133">
        <f>SUM($E$1501:E1659)</f>
        <v>3457091.3545806147</v>
      </c>
      <c r="I1659" s="133">
        <f>$F$9-SUM($E$1501:E1659)</f>
        <v>3780408.6454193853</v>
      </c>
      <c r="J1659" s="133">
        <f t="shared" si="81"/>
        <v>159</v>
      </c>
      <c r="K1659" s="65">
        <f>Y!AC1844</f>
        <v>4026257</v>
      </c>
      <c r="L1659" s="115">
        <v>192</v>
      </c>
      <c r="M1659" s="65"/>
      <c r="N1659" s="48">
        <f>Y!Z1844</f>
        <v>2298.4421097417217</v>
      </c>
    </row>
    <row r="1660" spans="1:14" x14ac:dyDescent="0.2">
      <c r="A1660" s="69">
        <f t="shared" si="78"/>
        <v>160</v>
      </c>
      <c r="B1660" s="66">
        <f t="shared" si="79"/>
        <v>44715</v>
      </c>
      <c r="C1660" s="67">
        <f>Y!AB1845</f>
        <v>76521.999999999942</v>
      </c>
      <c r="D1660" s="65">
        <f>Y!Y1845</f>
        <v>47350.125007450115</v>
      </c>
      <c r="E1660" s="65">
        <f>Y!Y1845+Y!Z1845</f>
        <v>49679.360824384079</v>
      </c>
      <c r="F1660" s="68">
        <f>Y!AA1845</f>
        <v>26842.639175615859</v>
      </c>
      <c r="G1660" s="133">
        <f>SUM($F1660:F$1692)</f>
        <v>489054.35458087752</v>
      </c>
      <c r="H1660" s="133">
        <f>SUM($E$1501:E1660)</f>
        <v>3506770.715404999</v>
      </c>
      <c r="I1660" s="133">
        <f>$F$9-SUM($E$1501:E1660)</f>
        <v>3730729.284595001</v>
      </c>
      <c r="J1660" s="133">
        <f t="shared" si="81"/>
        <v>160</v>
      </c>
      <c r="K1660" s="65">
        <f>Y!AC1845</f>
        <v>3980159</v>
      </c>
      <c r="L1660" s="115">
        <v>192</v>
      </c>
      <c r="M1660" s="65"/>
      <c r="N1660" s="48">
        <f>Y!Z1845</f>
        <v>2329.2358169339641</v>
      </c>
    </row>
    <row r="1661" spans="1:14" x14ac:dyDescent="0.2">
      <c r="A1661" s="69">
        <f t="shared" si="78"/>
        <v>161</v>
      </c>
      <c r="B1661" s="66">
        <f t="shared" si="79"/>
        <v>44745</v>
      </c>
      <c r="C1661" s="67">
        <f>Y!AB1846</f>
        <v>76521.999999999985</v>
      </c>
      <c r="D1661" s="65">
        <f>Y!Y1846</f>
        <v>47981.292834301945</v>
      </c>
      <c r="E1661" s="65">
        <f>Y!Y1846+Y!Z1846</f>
        <v>50341.734921528448</v>
      </c>
      <c r="F1661" s="68">
        <f>Y!AA1846</f>
        <v>26180.265078471533</v>
      </c>
      <c r="G1661" s="133">
        <f>SUM($F1661:F$1692)</f>
        <v>462211.71540526167</v>
      </c>
      <c r="H1661" s="133">
        <f>SUM($E$1501:E1661)</f>
        <v>3557112.4503265275</v>
      </c>
      <c r="I1661" s="133">
        <f>$F$9-SUM($E$1501:E1661)</f>
        <v>3680387.5496734725</v>
      </c>
      <c r="J1661" s="133">
        <f t="shared" si="81"/>
        <v>161</v>
      </c>
      <c r="K1661" s="65">
        <f>Y!AC1846</f>
        <v>3933626</v>
      </c>
      <c r="L1661" s="115">
        <v>192</v>
      </c>
      <c r="M1661" s="65"/>
      <c r="N1661" s="48">
        <f>Y!Z1846</f>
        <v>2360.4420872265036</v>
      </c>
    </row>
    <row r="1662" spans="1:14" x14ac:dyDescent="0.2">
      <c r="A1662" s="69">
        <f t="shared" si="78"/>
        <v>162</v>
      </c>
      <c r="B1662" s="66">
        <f t="shared" si="79"/>
        <v>44776</v>
      </c>
      <c r="C1662" s="67">
        <f>Y!AB1847</f>
        <v>76521.999999999913</v>
      </c>
      <c r="D1662" s="65">
        <f>Y!Y1847</f>
        <v>48620.874003791949</v>
      </c>
      <c r="E1662" s="65">
        <f>Y!Y1847+Y!Z1847</f>
        <v>51012.940451784481</v>
      </c>
      <c r="F1662" s="68">
        <f>Y!AA1847</f>
        <v>25509.059548215439</v>
      </c>
      <c r="G1662" s="133">
        <f>SUM($F1662:F$1692)</f>
        <v>436031.45032679016</v>
      </c>
      <c r="H1662" s="133">
        <f>SUM($E$1501:E1662)</f>
        <v>3608125.390778312</v>
      </c>
      <c r="I1662" s="133">
        <f>$F$9-SUM($E$1501:E1662)</f>
        <v>3629374.609221688</v>
      </c>
      <c r="J1662" s="133">
        <f t="shared" si="81"/>
        <v>162</v>
      </c>
      <c r="K1662" s="65">
        <f>Y!AC1847</f>
        <v>3886652</v>
      </c>
      <c r="L1662" s="115">
        <v>192</v>
      </c>
      <c r="M1662" s="65"/>
      <c r="N1662" s="48">
        <f>Y!Z1847</f>
        <v>2392.0664479925326</v>
      </c>
    </row>
    <row r="1663" spans="1:14" x14ac:dyDescent="0.2">
      <c r="A1663" s="69">
        <f t="shared" si="78"/>
        <v>163</v>
      </c>
      <c r="B1663" s="66">
        <f t="shared" si="79"/>
        <v>44807</v>
      </c>
      <c r="C1663" s="67">
        <f>Y!AB1848</f>
        <v>76521.999999999942</v>
      </c>
      <c r="D1663" s="65">
        <f>Y!Y1848</f>
        <v>49268.980664118193</v>
      </c>
      <c r="E1663" s="65">
        <f>Y!Y1848+Y!Z1848</f>
        <v>51693.095164777216</v>
      </c>
      <c r="F1663" s="68">
        <f>Y!AA1848</f>
        <v>24828.904835222718</v>
      </c>
      <c r="G1663" s="133">
        <f>SUM($F1663:F$1692)</f>
        <v>410522.39077857469</v>
      </c>
      <c r="H1663" s="133">
        <f>SUM($E$1501:E1663)</f>
        <v>3659818.4859430892</v>
      </c>
      <c r="I1663" s="133">
        <f>$F$9-SUM($E$1501:E1663)</f>
        <v>3577681.5140569108</v>
      </c>
      <c r="J1663" s="133">
        <f t="shared" si="81"/>
        <v>163</v>
      </c>
      <c r="K1663" s="65">
        <f>Y!AC1848</f>
        <v>3839235</v>
      </c>
      <c r="L1663" s="115">
        <v>192</v>
      </c>
      <c r="M1663" s="65"/>
      <c r="N1663" s="48">
        <f>Y!Z1848</f>
        <v>2424.1145006590232</v>
      </c>
    </row>
    <row r="1664" spans="1:14" x14ac:dyDescent="0.2">
      <c r="A1664" s="69">
        <f t="shared" si="78"/>
        <v>164</v>
      </c>
      <c r="B1664" s="66">
        <f t="shared" si="79"/>
        <v>44837</v>
      </c>
      <c r="C1664" s="67">
        <f>Y!AB1849</f>
        <v>76521.999999999971</v>
      </c>
      <c r="D1664" s="65">
        <f>Y!Y1849</f>
        <v>49925.726458391873</v>
      </c>
      <c r="E1664" s="65">
        <f>Y!Y1849+Y!Z1849</f>
        <v>52382.318380090735</v>
      </c>
      <c r="F1664" s="68">
        <f>Y!AA1849</f>
        <v>24139.681619909239</v>
      </c>
      <c r="G1664" s="133">
        <f>SUM($F1664:F$1692)</f>
        <v>385693.48594335193</v>
      </c>
      <c r="H1664" s="133">
        <f>SUM($E$1501:E1664)</f>
        <v>3712200.8043231801</v>
      </c>
      <c r="I1664" s="133">
        <f>$F$9-SUM($E$1501:E1664)</f>
        <v>3525299.1956768199</v>
      </c>
      <c r="J1664" s="133">
        <f t="shared" si="81"/>
        <v>164</v>
      </c>
      <c r="K1664" s="65">
        <f>Y!AC1849</f>
        <v>3791370</v>
      </c>
      <c r="L1664" s="115">
        <v>192</v>
      </c>
      <c r="M1664" s="65"/>
      <c r="N1664" s="48">
        <f>Y!Z1849</f>
        <v>2456.5919216988623</v>
      </c>
    </row>
    <row r="1665" spans="1:14" x14ac:dyDescent="0.2">
      <c r="A1665" s="69">
        <f t="shared" si="78"/>
        <v>165</v>
      </c>
      <c r="B1665" s="66">
        <f t="shared" si="79"/>
        <v>44868</v>
      </c>
      <c r="C1665" s="67">
        <f>Y!AB1850</f>
        <v>76521.999999999884</v>
      </c>
      <c r="D1665" s="65">
        <f>Y!Y1850</f>
        <v>50591.226544564357</v>
      </c>
      <c r="E1665" s="65">
        <f>Y!Y1850+Y!Z1850</f>
        <v>53080.731008200652</v>
      </c>
      <c r="F1665" s="68">
        <f>Y!AA1850</f>
        <v>23441.268991799236</v>
      </c>
      <c r="G1665" s="133">
        <f>SUM($F1665:F$1692)</f>
        <v>361553.8043234428</v>
      </c>
      <c r="H1665" s="133">
        <f>SUM($E$1501:E1665)</f>
        <v>3765281.5353313806</v>
      </c>
      <c r="I1665" s="133">
        <f>$F$9-SUM($E$1501:E1665)</f>
        <v>3472218.4646686194</v>
      </c>
      <c r="J1665" s="133">
        <f t="shared" si="81"/>
        <v>165</v>
      </c>
      <c r="K1665" s="65">
        <f>Y!AC1850</f>
        <v>3743053</v>
      </c>
      <c r="L1665" s="115">
        <v>192</v>
      </c>
      <c r="M1665" s="65"/>
      <c r="N1665" s="48">
        <f>Y!Z1850</f>
        <v>2489.5044636362945</v>
      </c>
    </row>
    <row r="1666" spans="1:14" x14ac:dyDescent="0.2">
      <c r="A1666" s="69">
        <f t="shared" si="78"/>
        <v>166</v>
      </c>
      <c r="B1666" s="66">
        <f t="shared" si="79"/>
        <v>44898</v>
      </c>
      <c r="C1666" s="67">
        <f>Y!AB1851</f>
        <v>76522.000000000102</v>
      </c>
      <c r="D1666" s="65">
        <f>Y!Y1851</f>
        <v>51265.597615620354</v>
      </c>
      <c r="E1666" s="65">
        <f>Y!Y1851+Y!Z1851</f>
        <v>53788.455571686187</v>
      </c>
      <c r="F1666" s="68">
        <f>Y!AA1851</f>
        <v>22733.544428313919</v>
      </c>
      <c r="G1666" s="133">
        <f>SUM($F1666:F$1692)</f>
        <v>338112.53533164348</v>
      </c>
      <c r="H1666" s="133">
        <f>SUM($E$1501:E1666)</f>
        <v>3819069.9909030669</v>
      </c>
      <c r="I1666" s="133">
        <f>$F$9-SUM($E$1501:E1666)</f>
        <v>3418430.0090969331</v>
      </c>
      <c r="J1666" s="133">
        <f t="shared" si="81"/>
        <v>166</v>
      </c>
      <c r="K1666" s="65">
        <f>Y!AC1851</f>
        <v>3694278</v>
      </c>
      <c r="L1666" s="115">
        <v>192</v>
      </c>
      <c r="M1666" s="65"/>
      <c r="N1666" s="48">
        <f>Y!Z1851</f>
        <v>2522.8579560658327</v>
      </c>
    </row>
    <row r="1667" spans="1:14" x14ac:dyDescent="0.2">
      <c r="A1667" s="69">
        <f t="shared" si="78"/>
        <v>167</v>
      </c>
      <c r="B1667" s="66">
        <f t="shared" si="79"/>
        <v>44929</v>
      </c>
      <c r="C1667" s="67">
        <f>Y!AB1852</f>
        <v>76521.999999999913</v>
      </c>
      <c r="D1667" s="65">
        <f>Y!Y1852</f>
        <v>51948.957920037908</v>
      </c>
      <c r="E1667" s="65">
        <f>Y!Y1852+Y!Z1852</f>
        <v>54505.616226722734</v>
      </c>
      <c r="F1667" s="68">
        <f>Y!AA1852</f>
        <v>22016.383773277183</v>
      </c>
      <c r="G1667" s="133">
        <f>SUM($F1667:F$1692)</f>
        <v>315378.99090332963</v>
      </c>
      <c r="H1667" s="133">
        <f>SUM($E$1501:E1667)</f>
        <v>3873575.6071297899</v>
      </c>
      <c r="I1667" s="133">
        <f>$F$9-SUM($E$1501:E1667)</f>
        <v>3363924.3928702101</v>
      </c>
      <c r="J1667" s="133">
        <f t="shared" si="81"/>
        <v>167</v>
      </c>
      <c r="K1667" s="65">
        <f>Y!AC1852</f>
        <v>3645043</v>
      </c>
      <c r="L1667" s="115">
        <v>192</v>
      </c>
      <c r="M1667" s="65"/>
      <c r="N1667" s="48">
        <f>Y!Z1852</f>
        <v>2556.6583066848252</v>
      </c>
    </row>
    <row r="1668" spans="1:14" x14ac:dyDescent="0.2">
      <c r="A1668" s="69">
        <f t="shared" si="78"/>
        <v>168</v>
      </c>
      <c r="B1668" s="66">
        <f t="shared" si="79"/>
        <v>44960</v>
      </c>
      <c r="C1668" s="67">
        <f>Y!AB1853</f>
        <v>76521.999999999884</v>
      </c>
      <c r="D1668" s="65">
        <f>Y!Y1853</f>
        <v>52641.427282525226</v>
      </c>
      <c r="E1668" s="65">
        <f>Y!Y1853+Y!Z1853</f>
        <v>55232.338784865053</v>
      </c>
      <c r="F1668" s="68">
        <f>Y!AA1853</f>
        <v>21289.661215134834</v>
      </c>
      <c r="G1668" s="133">
        <f>SUM($F1668:F$1692)</f>
        <v>293362.60713005235</v>
      </c>
      <c r="H1668" s="133">
        <f>SUM($E$1501:E1668)</f>
        <v>3928807.945914655</v>
      </c>
      <c r="I1668" s="133">
        <f>$F$9-SUM($E$1501:E1668)</f>
        <v>3308692.054085345</v>
      </c>
      <c r="J1668" s="133">
        <f t="shared" si="81"/>
        <v>168</v>
      </c>
      <c r="K1668" s="65">
        <f>Y!AC1853</f>
        <v>3607332</v>
      </c>
      <c r="L1668" s="115">
        <v>192</v>
      </c>
      <c r="M1668" s="65"/>
      <c r="N1668" s="48">
        <f>Y!Z1853</f>
        <v>2590.9115023398263</v>
      </c>
    </row>
    <row r="1669" spans="1:14" x14ac:dyDescent="0.2">
      <c r="A1669" s="69">
        <f t="shared" si="78"/>
        <v>169</v>
      </c>
      <c r="B1669" s="66">
        <f t="shared" si="79"/>
        <v>44988</v>
      </c>
      <c r="C1669" s="67">
        <f>Y!AB1854</f>
        <v>76522.000000000029</v>
      </c>
      <c r="D1669" s="65">
        <f>Y!Y1854</f>
        <v>53343.127125029685</v>
      </c>
      <c r="E1669" s="65">
        <f>Y!Y1854+Y!Z1854</f>
        <v>55808.11299372217</v>
      </c>
      <c r="F1669" s="68">
        <f>Y!AA1854</f>
        <v>20713.887006277855</v>
      </c>
      <c r="G1669" s="133">
        <f>SUM($F1669:F$1692)</f>
        <v>272072.94591491751</v>
      </c>
      <c r="H1669" s="133">
        <f>SUM($E$1501:E1669)</f>
        <v>3984616.0589083773</v>
      </c>
      <c r="I1669" s="133">
        <f>$F$9-SUM($E$1501:E1669)</f>
        <v>3252883.9410916227</v>
      </c>
      <c r="J1669" s="133">
        <f t="shared" si="81"/>
        <v>169</v>
      </c>
      <c r="K1669" s="65">
        <f>Y!AC1854</f>
        <v>3557322</v>
      </c>
      <c r="L1669" s="115">
        <v>192</v>
      </c>
      <c r="M1669" s="65"/>
      <c r="N1669" s="48">
        <f>Y!Z1854</f>
        <v>2464.9858686924854</v>
      </c>
    </row>
    <row r="1670" spans="1:14" x14ac:dyDescent="0.2">
      <c r="A1670" s="69">
        <f t="shared" si="78"/>
        <v>170</v>
      </c>
      <c r="B1670" s="66">
        <f t="shared" si="79"/>
        <v>45019</v>
      </c>
      <c r="C1670" s="67">
        <f>Y!AB1855</f>
        <v>76522.000000000087</v>
      </c>
      <c r="D1670" s="65">
        <f>Y!Y1855</f>
        <v>54054.180488029029</v>
      </c>
      <c r="E1670" s="65">
        <f>Y!Y1855+Y!Z1855</f>
        <v>56552.191357765405</v>
      </c>
      <c r="F1670" s="68">
        <f>Y!AA1855</f>
        <v>19969.808642234686</v>
      </c>
      <c r="G1670" s="133">
        <f>SUM($F1670:F$1692)</f>
        <v>251359.05890863968</v>
      </c>
      <c r="H1670" s="133">
        <f>SUM($E$1501:E1670)</f>
        <v>4041168.2502661427</v>
      </c>
      <c r="I1670" s="133">
        <f>$F$9-SUM($E$1501:E1670)</f>
        <v>3196331.7497338573</v>
      </c>
      <c r="J1670" s="133">
        <f t="shared" si="81"/>
        <v>170</v>
      </c>
      <c r="K1670" s="65">
        <f>Y!AC1855</f>
        <v>3506839</v>
      </c>
      <c r="L1670" s="115">
        <v>192</v>
      </c>
      <c r="M1670" s="65"/>
      <c r="N1670" s="48">
        <f>Y!Z1855</f>
        <v>2498.0108697363758</v>
      </c>
    </row>
    <row r="1671" spans="1:14" x14ac:dyDescent="0.2">
      <c r="A1671" s="69">
        <f t="shared" si="78"/>
        <v>171</v>
      </c>
      <c r="B1671" s="66">
        <f t="shared" si="79"/>
        <v>45049</v>
      </c>
      <c r="C1671" s="67">
        <f>Y!AB1856</f>
        <v>76521.999999999942</v>
      </c>
      <c r="D1671" s="65">
        <f>Y!Y1856</f>
        <v>54774.712052106392</v>
      </c>
      <c r="E1671" s="65">
        <f>Y!Y1856+Y!Z1856</f>
        <v>57306.190380065738</v>
      </c>
      <c r="F1671" s="68">
        <f>Y!AA1856</f>
        <v>19215.8096199342</v>
      </c>
      <c r="G1671" s="133">
        <f>SUM($F1671:F$1692)</f>
        <v>231389.250266405</v>
      </c>
      <c r="H1671" s="133">
        <f>SUM($E$1501:E1671)</f>
        <v>4098474.4406462084</v>
      </c>
      <c r="I1671" s="133">
        <f>$F$9-SUM($E$1501:E1671)</f>
        <v>3139025.5593537916</v>
      </c>
      <c r="J1671" s="133">
        <f t="shared" si="81"/>
        <v>171</v>
      </c>
      <c r="K1671" s="65">
        <f>Y!AC1856</f>
        <v>3455880</v>
      </c>
      <c r="L1671" s="115">
        <v>192</v>
      </c>
      <c r="M1671" s="65"/>
      <c r="N1671" s="48">
        <f>Y!Z1856</f>
        <v>2531.4783279593466</v>
      </c>
    </row>
    <row r="1672" spans="1:14" x14ac:dyDescent="0.2">
      <c r="A1672" s="69">
        <f t="shared" si="78"/>
        <v>172</v>
      </c>
      <c r="B1672" s="66">
        <f t="shared" si="79"/>
        <v>45080</v>
      </c>
      <c r="C1672" s="67">
        <f>Y!AB1857</f>
        <v>76522.000000000044</v>
      </c>
      <c r="D1672" s="65">
        <f>Y!Y1857</f>
        <v>55504.848159813089</v>
      </c>
      <c r="E1672" s="65">
        <f>Y!Y1857+Y!Z1857</f>
        <v>58070.242331057896</v>
      </c>
      <c r="F1672" s="68">
        <f>Y!AA1857</f>
        <v>18451.757668942148</v>
      </c>
      <c r="G1672" s="133">
        <f>SUM($F1672:F$1692)</f>
        <v>212173.44064647079</v>
      </c>
      <c r="H1672" s="133">
        <f>SUM($E$1501:E1672)</f>
        <v>4156544.6829772661</v>
      </c>
      <c r="I1672" s="133">
        <f>$F$9-SUM($E$1501:E1672)</f>
        <v>3080955.3170227339</v>
      </c>
      <c r="J1672" s="133">
        <f t="shared" si="81"/>
        <v>172</v>
      </c>
      <c r="K1672" s="65">
        <f>Y!AC1857</f>
        <v>3404439</v>
      </c>
      <c r="L1672" s="115">
        <v>192</v>
      </c>
      <c r="M1672" s="65"/>
      <c r="N1672" s="48">
        <f>Y!Z1857</f>
        <v>2565.3941712448068</v>
      </c>
    </row>
    <row r="1673" spans="1:14" x14ac:dyDescent="0.2">
      <c r="A1673" s="69">
        <f t="shared" si="78"/>
        <v>173</v>
      </c>
      <c r="B1673" s="66">
        <f t="shared" si="79"/>
        <v>45110</v>
      </c>
      <c r="C1673" s="67">
        <f>Y!AB1858</f>
        <v>76521.999999999956</v>
      </c>
      <c r="D1673" s="65">
        <f>Y!Y1858</f>
        <v>56244.71683782083</v>
      </c>
      <c r="E1673" s="65">
        <f>Y!Y1858+Y!Z1858</f>
        <v>58844.481244716641</v>
      </c>
      <c r="F1673" s="68">
        <f>Y!AA1858</f>
        <v>17677.518755283312</v>
      </c>
      <c r="G1673" s="133">
        <f>SUM($F1673:F$1692)</f>
        <v>193721.68297752866</v>
      </c>
      <c r="H1673" s="133">
        <f>SUM($E$1501:E1673)</f>
        <v>4215389.1642219825</v>
      </c>
      <c r="I1673" s="133">
        <f>$F$9-SUM($E$1501:E1673)</f>
        <v>3022110.8357780175</v>
      </c>
      <c r="J1673" s="133">
        <f t="shared" si="81"/>
        <v>173</v>
      </c>
      <c r="K1673" s="65">
        <f>Y!AC1858</f>
        <v>3352513</v>
      </c>
      <c r="L1673" s="115">
        <v>192</v>
      </c>
      <c r="M1673" s="65"/>
      <c r="N1673" s="48">
        <f>Y!Z1858</f>
        <v>2599.7644068958107</v>
      </c>
    </row>
    <row r="1674" spans="1:14" x14ac:dyDescent="0.2">
      <c r="A1674" s="69">
        <f t="shared" si="78"/>
        <v>174</v>
      </c>
      <c r="B1674" s="66">
        <f t="shared" si="79"/>
        <v>45141</v>
      </c>
      <c r="C1674" s="67">
        <f>Y!AB1859</f>
        <v>76522.000000000044</v>
      </c>
      <c r="D1674" s="65">
        <f>Y!Y1859</f>
        <v>56994.447819372406</v>
      </c>
      <c r="E1674" s="65">
        <f>Y!Y1859+Y!Z1859</f>
        <v>59629.04294207153</v>
      </c>
      <c r="F1674" s="68">
        <f>Y!AA1859</f>
        <v>16892.95705792851</v>
      </c>
      <c r="G1674" s="133">
        <f>SUM($F1674:F$1692)</f>
        <v>176044.16422224534</v>
      </c>
      <c r="H1674" s="133">
        <f>SUM($E$1501:E1674)</f>
        <v>4275018.2071640538</v>
      </c>
      <c r="I1674" s="133">
        <f>$F$9-SUM($E$1501:E1674)</f>
        <v>2962481.7928359462</v>
      </c>
      <c r="J1674" s="133">
        <f t="shared" si="81"/>
        <v>174</v>
      </c>
      <c r="K1674" s="65">
        <f>Y!AC1859</f>
        <v>3300096</v>
      </c>
      <c r="L1674" s="115">
        <v>192</v>
      </c>
      <c r="M1674" s="65"/>
      <c r="N1674" s="48">
        <f>Y!Z1859</f>
        <v>2634.5951226991237</v>
      </c>
    </row>
    <row r="1675" spans="1:14" x14ac:dyDescent="0.2">
      <c r="A1675" s="69">
        <f t="shared" si="78"/>
        <v>175</v>
      </c>
      <c r="B1675" s="66">
        <f t="shared" si="79"/>
        <v>45172</v>
      </c>
      <c r="C1675" s="67">
        <f>Y!AB1860</f>
        <v>76522.000000000058</v>
      </c>
      <c r="D1675" s="65">
        <f>Y!Y1860</f>
        <v>57754.172567028552</v>
      </c>
      <c r="E1675" s="65">
        <f>Y!Y1860+Y!Z1860</f>
        <v>60424.06505503205</v>
      </c>
      <c r="F1675" s="68">
        <f>Y!AA1860</f>
        <v>16097.93494496801</v>
      </c>
      <c r="G1675" s="133">
        <f>SUM($F1675:F$1692)</f>
        <v>159151.20716431682</v>
      </c>
      <c r="H1675" s="133">
        <f>SUM($E$1501:E1675)</f>
        <v>4335442.2722190861</v>
      </c>
      <c r="I1675" s="133">
        <f>$F$9-SUM($E$1501:E1675)</f>
        <v>2902057.7277809139</v>
      </c>
      <c r="J1675" s="133">
        <f t="shared" si="81"/>
        <v>175</v>
      </c>
      <c r="K1675" s="65">
        <f>Y!AC1860</f>
        <v>3247184</v>
      </c>
      <c r="L1675" s="115">
        <v>192</v>
      </c>
      <c r="M1675" s="65"/>
      <c r="N1675" s="48">
        <f>Y!Z1860</f>
        <v>2669.8924880034974</v>
      </c>
    </row>
    <row r="1676" spans="1:14" x14ac:dyDescent="0.2">
      <c r="A1676" s="69">
        <f t="shared" si="78"/>
        <v>176</v>
      </c>
      <c r="B1676" s="66">
        <f t="shared" si="79"/>
        <v>45202</v>
      </c>
      <c r="C1676" s="67">
        <f>Y!AB1861</f>
        <v>76522.000000000058</v>
      </c>
      <c r="D1676" s="65">
        <f>Y!Y1861</f>
        <v>58524.024295720272</v>
      </c>
      <c r="E1676" s="65">
        <f>Y!Y1861+Y!Z1861</f>
        <v>61229.68705053271</v>
      </c>
      <c r="F1676" s="68">
        <f>Y!AA1861</f>
        <v>15292.31294946735</v>
      </c>
      <c r="G1676" s="133">
        <f>SUM($F1676:F$1692)</f>
        <v>143053.27221934882</v>
      </c>
      <c r="H1676" s="133">
        <f>SUM($E$1501:E1676)</f>
        <v>4396671.9592696186</v>
      </c>
      <c r="I1676" s="133">
        <f>$F$9-SUM($E$1501:E1676)</f>
        <v>2840828.0407303814</v>
      </c>
      <c r="J1676" s="133">
        <f t="shared" si="81"/>
        <v>176</v>
      </c>
      <c r="K1676" s="65">
        <f>Y!AC1861</f>
        <v>3193772</v>
      </c>
      <c r="L1676" s="115">
        <v>192</v>
      </c>
      <c r="M1676" s="65"/>
      <c r="N1676" s="48">
        <f>Y!Z1861</f>
        <v>2705.6627548124379</v>
      </c>
    </row>
    <row r="1677" spans="1:14" x14ac:dyDescent="0.2">
      <c r="A1677" s="69">
        <f t="shared" si="78"/>
        <v>177</v>
      </c>
      <c r="B1677" s="66">
        <f t="shared" si="79"/>
        <v>45233</v>
      </c>
      <c r="C1677" s="67">
        <f>Y!AB1862</f>
        <v>76522.000000000087</v>
      </c>
      <c r="D1677" s="65">
        <f>Y!Y1862</f>
        <v>59304.13799610734</v>
      </c>
      <c r="E1677" s="65">
        <f>Y!Y1862+Y!Z1862</f>
        <v>62046.050254998874</v>
      </c>
      <c r="F1677" s="68">
        <f>Y!AA1862</f>
        <v>14475.94974500121</v>
      </c>
      <c r="G1677" s="133">
        <f>SUM($F1677:F$1692)</f>
        <v>127760.95926988145</v>
      </c>
      <c r="H1677" s="133">
        <f>SUM($E$1501:E1677)</f>
        <v>4458718.0095246173</v>
      </c>
      <c r="I1677" s="133">
        <f>$F$9-SUM($E$1501:E1677)</f>
        <v>2778781.9904753827</v>
      </c>
      <c r="J1677" s="133">
        <f t="shared" si="81"/>
        <v>177</v>
      </c>
      <c r="K1677" s="65">
        <f>Y!AC1862</f>
        <v>3139855</v>
      </c>
      <c r="L1677" s="115">
        <v>192</v>
      </c>
      <c r="M1677" s="65"/>
      <c r="N1677" s="48">
        <f>Y!Z1862</f>
        <v>2741.9122588915343</v>
      </c>
    </row>
    <row r="1678" spans="1:14" x14ac:dyDescent="0.2">
      <c r="A1678" s="69">
        <f t="shared" si="78"/>
        <v>178</v>
      </c>
      <c r="B1678" s="66">
        <f t="shared" si="79"/>
        <v>45263</v>
      </c>
      <c r="C1678" s="67">
        <f>Y!AB1863</f>
        <v>76522</v>
      </c>
      <c r="D1678" s="65">
        <f>Y!Y1863</f>
        <v>60094.650458248216</v>
      </c>
      <c r="E1678" s="65">
        <f>Y!Y1863+Y!Z1863</f>
        <v>62873.297879138947</v>
      </c>
      <c r="F1678" s="68">
        <f>Y!AA1863</f>
        <v>13648.702120861053</v>
      </c>
      <c r="G1678" s="133">
        <f>SUM($F1678:F$1692)</f>
        <v>113285.00952488024</v>
      </c>
      <c r="H1678" s="133">
        <f>SUM($E$1501:E1678)</f>
        <v>4521591.3074037563</v>
      </c>
      <c r="I1678" s="133">
        <f>$F$9-SUM($E$1501:E1678)</f>
        <v>2715908.6925962437</v>
      </c>
      <c r="J1678" s="133">
        <f t="shared" si="81"/>
        <v>178</v>
      </c>
      <c r="K1678" s="65">
        <f>Y!AC1863</f>
        <v>3085429</v>
      </c>
      <c r="L1678" s="115">
        <v>192</v>
      </c>
      <c r="M1678" s="65"/>
      <c r="N1678" s="48">
        <f>Y!Z1863</f>
        <v>2778.6474208907348</v>
      </c>
    </row>
    <row r="1679" spans="1:14" x14ac:dyDescent="0.2">
      <c r="A1679" s="69">
        <f t="shared" si="78"/>
        <v>179</v>
      </c>
      <c r="B1679" s="66">
        <f t="shared" si="79"/>
        <v>45294</v>
      </c>
      <c r="C1679" s="67">
        <f>Y!AB1864</f>
        <v>76521.999999999956</v>
      </c>
      <c r="D1679" s="65">
        <f>Y!Y1864</f>
        <v>60895.700295586139</v>
      </c>
      <c r="E1679" s="65">
        <f>Y!Y1864+Y!Z1864</f>
        <v>63711.575043067671</v>
      </c>
      <c r="F1679" s="68">
        <f>Y!AA1864</f>
        <v>12810.424956932286</v>
      </c>
      <c r="G1679" s="133">
        <f>SUM($F1679:F$1692)</f>
        <v>99636.307404019171</v>
      </c>
      <c r="H1679" s="133">
        <f>SUM($E$1501:E1679)</f>
        <v>4585302.8824468236</v>
      </c>
      <c r="I1679" s="133">
        <f>$F$9-SUM($E$1501:E1679)</f>
        <v>2652197.1175531764</v>
      </c>
      <c r="J1679" s="133">
        <f t="shared" si="81"/>
        <v>179</v>
      </c>
      <c r="K1679" s="65">
        <f>Y!AC1864</f>
        <v>3030488</v>
      </c>
      <c r="L1679" s="115">
        <v>192</v>
      </c>
      <c r="M1679" s="65"/>
      <c r="N1679" s="48">
        <f>Y!Z1864</f>
        <v>2815.8747474815318</v>
      </c>
    </row>
    <row r="1680" spans="1:14" x14ac:dyDescent="0.2">
      <c r="A1680" s="69">
        <f t="shared" si="78"/>
        <v>180</v>
      </c>
      <c r="B1680" s="66">
        <f t="shared" si="79"/>
        <v>45325</v>
      </c>
      <c r="C1680" s="67">
        <f>Y!AB1865</f>
        <v>76521.999999999971</v>
      </c>
      <c r="D1680" s="65">
        <f>Y!Y1865</f>
        <v>61707.427969254088</v>
      </c>
      <c r="E1680" s="65">
        <f>Y!Y1865+Y!Z1865</f>
        <v>64561.02880176359</v>
      </c>
      <c r="F1680" s="68">
        <f>Y!AA1865</f>
        <v>11960.971198236392</v>
      </c>
      <c r="G1680" s="133">
        <f>SUM($F1680:F$1692)</f>
        <v>86825.882447086886</v>
      </c>
      <c r="H1680" s="133">
        <f>SUM($E$1501:E1680)</f>
        <v>4649863.9112485871</v>
      </c>
      <c r="I1680" s="133">
        <f>$F$9-SUM($E$1501:E1680)</f>
        <v>2587636.0887514129</v>
      </c>
      <c r="J1680" s="133">
        <f t="shared" si="81"/>
        <v>180</v>
      </c>
      <c r="K1680" s="65">
        <f>Y!AC1865</f>
        <v>2985818</v>
      </c>
      <c r="L1680" s="115">
        <v>192</v>
      </c>
      <c r="M1680" s="65"/>
      <c r="N1680" s="48">
        <f>Y!Z1865</f>
        <v>2853.600832509499</v>
      </c>
    </row>
    <row r="1681" spans="1:14" x14ac:dyDescent="0.2">
      <c r="A1681" s="69">
        <f t="shared" si="78"/>
        <v>181</v>
      </c>
      <c r="B1681" s="66">
        <f t="shared" si="79"/>
        <v>45354</v>
      </c>
      <c r="C1681" s="67">
        <f>Y!AB1866</f>
        <v>76522.000000000058</v>
      </c>
      <c r="D1681" s="65">
        <f>Y!Y1866</f>
        <v>62529.975812704186</v>
      </c>
      <c r="E1681" s="65">
        <f>Y!Y1866+Y!Z1866</f>
        <v>65277.24760125445</v>
      </c>
      <c r="F1681" s="68">
        <f>Y!AA1866</f>
        <v>11244.752398745602</v>
      </c>
      <c r="G1681" s="133">
        <f>SUM($F1681:F$1692)</f>
        <v>74864.911248850505</v>
      </c>
      <c r="H1681" s="133">
        <f>SUM($E$1501:E1681)</f>
        <v>4715141.1588498419</v>
      </c>
      <c r="I1681" s="133">
        <f>$F$9-SUM($E$1501:E1681)</f>
        <v>2522358.8411501581</v>
      </c>
      <c r="J1681" s="133">
        <f t="shared" si="81"/>
        <v>181</v>
      </c>
      <c r="K1681" s="65">
        <f>Y!AC1866</f>
        <v>2929979</v>
      </c>
      <c r="L1681" s="115">
        <v>192</v>
      </c>
      <c r="M1681" s="65"/>
      <c r="N1681" s="48">
        <f>Y!Z1866</f>
        <v>2747.271788550268</v>
      </c>
    </row>
    <row r="1682" spans="1:14" x14ac:dyDescent="0.2">
      <c r="A1682" s="69">
        <f t="shared" si="78"/>
        <v>182</v>
      </c>
      <c r="B1682" s="66">
        <f t="shared" si="79"/>
        <v>45385</v>
      </c>
      <c r="C1682" s="67">
        <f>Y!AB1867</f>
        <v>76522.000000000029</v>
      </c>
      <c r="D1682" s="65">
        <f>Y!Y1867</f>
        <v>63363.488056665286</v>
      </c>
      <c r="E1682" s="65">
        <f>Y!Y1867+Y!Z1867</f>
        <v>66147.56681228058</v>
      </c>
      <c r="F1682" s="68">
        <f>Y!AA1867</f>
        <v>10374.433187719455</v>
      </c>
      <c r="G1682" s="133">
        <f>SUM($F1682:F$1692)</f>
        <v>63620.158850104919</v>
      </c>
      <c r="H1682" s="133">
        <f>SUM($E$1501:E1682)</f>
        <v>4781288.7256621225</v>
      </c>
      <c r="I1682" s="133">
        <f>$F$9-SUM($E$1501:E1682)</f>
        <v>2456211.2743378775</v>
      </c>
      <c r="J1682" s="133">
        <f t="shared" si="81"/>
        <v>182</v>
      </c>
      <c r="K1682" s="65">
        <f>Y!AC1867</f>
        <v>2873612</v>
      </c>
      <c r="L1682" s="115">
        <v>192</v>
      </c>
      <c r="M1682" s="65"/>
      <c r="N1682" s="48">
        <f>Y!Z1867</f>
        <v>2784.0787556152936</v>
      </c>
    </row>
    <row r="1683" spans="1:14" x14ac:dyDescent="0.2">
      <c r="A1683" s="69">
        <f t="shared" si="78"/>
        <v>183</v>
      </c>
      <c r="B1683" s="66">
        <f t="shared" si="79"/>
        <v>45415</v>
      </c>
      <c r="C1683" s="67">
        <f>Y!AB1868</f>
        <v>76522</v>
      </c>
      <c r="D1683" s="65">
        <f>Y!Y1868</f>
        <v>64208.110854433617</v>
      </c>
      <c r="E1683" s="65">
        <f>Y!Y1868+Y!Z1868</f>
        <v>67029.48970372419</v>
      </c>
      <c r="F1683" s="68">
        <f>Y!AA1868</f>
        <v>9492.5102962758046</v>
      </c>
      <c r="G1683" s="133">
        <f>SUM($F1683:F$1692)</f>
        <v>53245.725662385456</v>
      </c>
      <c r="H1683" s="133">
        <f>SUM($E$1501:E1683)</f>
        <v>4848318.2153658466</v>
      </c>
      <c r="I1683" s="133">
        <f>$F$9-SUM($E$1501:E1683)</f>
        <v>2389181.7846341534</v>
      </c>
      <c r="J1683" s="133">
        <f t="shared" si="81"/>
        <v>183</v>
      </c>
      <c r="K1683" s="65">
        <f>Y!AC1868</f>
        <v>2816713</v>
      </c>
      <c r="L1683" s="115">
        <v>192</v>
      </c>
      <c r="M1683" s="65"/>
      <c r="N1683" s="48">
        <f>Y!Z1868</f>
        <v>2821.3788492905733</v>
      </c>
    </row>
    <row r="1684" spans="1:14" x14ac:dyDescent="0.2">
      <c r="A1684" s="69">
        <f t="shared" si="78"/>
        <v>184</v>
      </c>
      <c r="B1684" s="66">
        <f t="shared" si="79"/>
        <v>45446</v>
      </c>
      <c r="C1684" s="67">
        <f>Y!AB1869</f>
        <v>76521.999999999971</v>
      </c>
      <c r="D1684" s="65">
        <f>Y!Y1869</f>
        <v>65063.992307499982</v>
      </c>
      <c r="E1684" s="65">
        <f>Y!Y1869+Y!Z1869</f>
        <v>67923.170983810443</v>
      </c>
      <c r="F1684" s="68">
        <f>Y!AA1869</f>
        <v>8598.8290161895347</v>
      </c>
      <c r="G1684" s="133">
        <f>SUM($F1684:F$1692)</f>
        <v>43753.215366109645</v>
      </c>
      <c r="H1684" s="133">
        <f>SUM($E$1501:E1684)</f>
        <v>4916241.3863496576</v>
      </c>
      <c r="I1684" s="133">
        <f>$F$9-SUM($E$1501:E1684)</f>
        <v>2321258.6136503424</v>
      </c>
      <c r="J1684" s="133">
        <f t="shared" si="81"/>
        <v>184</v>
      </c>
      <c r="K1684" s="65">
        <f>Y!AC1869</f>
        <v>2759276</v>
      </c>
      <c r="L1684" s="115">
        <v>192</v>
      </c>
      <c r="M1684" s="65"/>
      <c r="N1684" s="48">
        <f>Y!Z1869</f>
        <v>2859.1786763104574</v>
      </c>
    </row>
    <row r="1685" spans="1:14" x14ac:dyDescent="0.2">
      <c r="A1685" s="69">
        <f t="shared" si="78"/>
        <v>185</v>
      </c>
      <c r="B1685" s="66">
        <f t="shared" si="79"/>
        <v>45476</v>
      </c>
      <c r="C1685" s="67">
        <f>Y!AB1870</f>
        <v>76522.000000000044</v>
      </c>
      <c r="D1685" s="65">
        <f>Y!Y1870</f>
        <v>65931.282491518883</v>
      </c>
      <c r="E1685" s="65">
        <f>Y!Y1870+Y!Z1870</f>
        <v>68828.767423442856</v>
      </c>
      <c r="F1685" s="68">
        <f>Y!AA1870</f>
        <v>7693.2325765571923</v>
      </c>
      <c r="G1685" s="133">
        <f>SUM($F1685:F$1692)</f>
        <v>35154.386349920111</v>
      </c>
      <c r="H1685" s="133">
        <f>SUM($E$1501:E1685)</f>
        <v>4985070.1537731001</v>
      </c>
      <c r="I1685" s="133">
        <f>$F$9-SUM($E$1501:E1685)</f>
        <v>2252429.8462268999</v>
      </c>
      <c r="J1685" s="133">
        <f t="shared" si="81"/>
        <v>185</v>
      </c>
      <c r="K1685" s="65">
        <f>Y!AC1870</f>
        <v>2701297</v>
      </c>
      <c r="L1685" s="115">
        <v>192</v>
      </c>
      <c r="M1685" s="65"/>
      <c r="N1685" s="48">
        <f>Y!Z1870</f>
        <v>2897.4849319239656</v>
      </c>
    </row>
    <row r="1686" spans="1:14" x14ac:dyDescent="0.2">
      <c r="A1686" s="69">
        <f t="shared" si="78"/>
        <v>186</v>
      </c>
      <c r="B1686" s="66">
        <f t="shared" si="79"/>
        <v>45507</v>
      </c>
      <c r="C1686" s="67">
        <f>Y!AB1871</f>
        <v>76522.000000000015</v>
      </c>
      <c r="D1686" s="65">
        <f>Y!Y1871</f>
        <v>66810.133482623438</v>
      </c>
      <c r="E1686" s="65">
        <f>Y!Y1871+Y!Z1871</f>
        <v>69746.437883704115</v>
      </c>
      <c r="F1686" s="68">
        <f>Y!AA1871</f>
        <v>6775.5621162958978</v>
      </c>
      <c r="G1686" s="133">
        <f>SUM($F1686:F$1692)</f>
        <v>27461.153773362916</v>
      </c>
      <c r="H1686" s="133">
        <f>SUM($E$1501:E1686)</f>
        <v>5054816.5916568041</v>
      </c>
      <c r="I1686" s="133">
        <f>$F$9-SUM($E$1501:E1686)</f>
        <v>2182683.4083431959</v>
      </c>
      <c r="J1686" s="133">
        <f t="shared" si="81"/>
        <v>186</v>
      </c>
      <c r="K1686" s="65">
        <f>Y!AC1871</f>
        <v>2642770</v>
      </c>
      <c r="L1686" s="115">
        <v>192</v>
      </c>
      <c r="M1686" s="65"/>
      <c r="N1686" s="48">
        <f>Y!Z1871</f>
        <v>2936.3044010806807</v>
      </c>
    </row>
    <row r="1687" spans="1:14" x14ac:dyDescent="0.2">
      <c r="A1687" s="69">
        <f t="shared" si="78"/>
        <v>187</v>
      </c>
      <c r="B1687" s="66">
        <f t="shared" si="79"/>
        <v>45538</v>
      </c>
      <c r="C1687" s="67">
        <f>Y!AB1872</f>
        <v>76521.999999999985</v>
      </c>
      <c r="D1687" s="65">
        <f>Y!Y1872</f>
        <v>67700.699384091888</v>
      </c>
      <c r="E1687" s="65">
        <f>Y!Y1872+Y!Z1872</f>
        <v>70676.343343724395</v>
      </c>
      <c r="F1687" s="68">
        <f>Y!AA1872</f>
        <v>5845.6566562755806</v>
      </c>
      <c r="G1687" s="133">
        <f>SUM($F1687:F$1692)</f>
        <v>20685.591657067016</v>
      </c>
      <c r="H1687" s="133">
        <f>SUM($E$1501:E1687)</f>
        <v>5125492.9350005286</v>
      </c>
      <c r="I1687" s="133">
        <f>$F$9-SUM($E$1501:E1687)</f>
        <v>2112007.0649994714</v>
      </c>
      <c r="J1687" s="133">
        <f t="shared" si="81"/>
        <v>187</v>
      </c>
      <c r="K1687" s="65">
        <f>Y!AC1872</f>
        <v>2583691</v>
      </c>
      <c r="L1687" s="115">
        <v>192</v>
      </c>
      <c r="M1687" s="65"/>
      <c r="N1687" s="48">
        <f>Y!Z1872</f>
        <v>2975.6439596325126</v>
      </c>
    </row>
    <row r="1688" spans="1:14" x14ac:dyDescent="0.2">
      <c r="A1688" s="69">
        <f t="shared" si="78"/>
        <v>188</v>
      </c>
      <c r="B1688" s="66">
        <f t="shared" si="79"/>
        <v>45568</v>
      </c>
      <c r="C1688" s="67">
        <f>Y!AB1873</f>
        <v>76522</v>
      </c>
      <c r="D1688" s="65">
        <f>Y!Y1873</f>
        <v>68603.136353368754</v>
      </c>
      <c r="E1688" s="65">
        <f>Y!Y1873+Y!Z1873</f>
        <v>71618.646928920338</v>
      </c>
      <c r="F1688" s="68">
        <f>Y!AA1873</f>
        <v>4903.3530710796513</v>
      </c>
      <c r="G1688" s="133">
        <f>SUM($F1688:F$1692)</f>
        <v>14839.93500079144</v>
      </c>
      <c r="H1688" s="133">
        <f>SUM($E$1501:E1688)</f>
        <v>5197111.581929449</v>
      </c>
      <c r="I1688" s="133">
        <f>$F$9-SUM($E$1501:E1688)</f>
        <v>2040388.418070551</v>
      </c>
      <c r="J1688" s="133">
        <f t="shared" si="81"/>
        <v>188</v>
      </c>
      <c r="K1688" s="65">
        <f>Y!AC1873</f>
        <v>2524053</v>
      </c>
      <c r="L1688" s="115">
        <v>192</v>
      </c>
      <c r="M1688" s="65"/>
      <c r="N1688" s="48">
        <f>Y!Z1873</f>
        <v>3015.510575551587</v>
      </c>
    </row>
    <row r="1689" spans="1:14" x14ac:dyDescent="0.2">
      <c r="A1689" s="69">
        <f t="shared" si="78"/>
        <v>189</v>
      </c>
      <c r="B1689" s="66">
        <f t="shared" si="79"/>
        <v>45599</v>
      </c>
      <c r="C1689" s="67">
        <f>Y!AB1874</f>
        <v>76521.999999999985</v>
      </c>
      <c r="D1689" s="65">
        <f>Y!Y1874</f>
        <v>69517.602629446366</v>
      </c>
      <c r="E1689" s="65">
        <f>Y!Y1874+Y!Z1874</f>
        <v>72573.513939610799</v>
      </c>
      <c r="F1689" s="68">
        <f>Y!AA1874</f>
        <v>3948.4860603891907</v>
      </c>
      <c r="G1689" s="133">
        <f>SUM($F1689:F$1692)</f>
        <v>9936.5819297117887</v>
      </c>
      <c r="H1689" s="133">
        <f>SUM($E$1501:E1689)</f>
        <v>5269685.0958690597</v>
      </c>
      <c r="I1689" s="133">
        <f>$F$9-SUM($E$1501:E1689)</f>
        <v>1967814.9041309403</v>
      </c>
      <c r="J1689" s="133">
        <f t="shared" si="81"/>
        <v>189</v>
      </c>
      <c r="K1689" s="65">
        <f>Y!AC1874</f>
        <v>2463851</v>
      </c>
      <c r="L1689" s="115">
        <v>192</v>
      </c>
      <c r="M1689" s="65"/>
      <c r="N1689" s="48">
        <f>Y!Z1874</f>
        <v>3055.9113101644307</v>
      </c>
    </row>
    <row r="1690" spans="1:14" x14ac:dyDescent="0.2">
      <c r="A1690" s="69">
        <f t="shared" si="78"/>
        <v>190</v>
      </c>
      <c r="B1690" s="66">
        <f t="shared" si="79"/>
        <v>45629</v>
      </c>
      <c r="C1690" s="67">
        <f>Y!AB1875</f>
        <v>76522</v>
      </c>
      <c r="D1690" s="65">
        <f>Y!Y1875</f>
        <v>70444.258560611721</v>
      </c>
      <c r="E1690" s="65">
        <f>Y!Y1875+Y!Z1875</f>
        <v>73541.111880014418</v>
      </c>
      <c r="F1690" s="68">
        <f>Y!AA1875</f>
        <v>2980.8881199855823</v>
      </c>
      <c r="G1690" s="133">
        <f>SUM($F1690:F$1692)</f>
        <v>5988.0958693225984</v>
      </c>
      <c r="H1690" s="133">
        <f>SUM($E$1501:E1690)</f>
        <v>5343226.2077490743</v>
      </c>
      <c r="I1690" s="133">
        <f>$F$9-SUM($E$1501:E1690)</f>
        <v>1894273.7922509257</v>
      </c>
      <c r="J1690" s="133">
        <f t="shared" si="81"/>
        <v>190</v>
      </c>
      <c r="K1690" s="65">
        <f>Y!AC1875</f>
        <v>2403081</v>
      </c>
      <c r="L1690" s="115">
        <v>192</v>
      </c>
      <c r="M1690" s="65"/>
      <c r="N1690" s="48">
        <f>Y!Z1875</f>
        <v>3096.8533194027023</v>
      </c>
    </row>
    <row r="1691" spans="1:14" x14ac:dyDescent="0.2">
      <c r="A1691" s="69">
        <f t="shared" si="78"/>
        <v>191</v>
      </c>
      <c r="B1691" s="66">
        <f t="shared" si="79"/>
        <v>45660</v>
      </c>
      <c r="C1691" s="67">
        <f>Y!AB1876</f>
        <v>76522</v>
      </c>
      <c r="D1691" s="65">
        <f>Y!Y1876</f>
        <v>71383.266632562765</v>
      </c>
      <c r="E1691" s="65">
        <f>Y!Y1876+Y!Z1876</f>
        <v>74521.610487633443</v>
      </c>
      <c r="F1691" s="68">
        <f>Y!AA1876</f>
        <v>2000.3895123665586</v>
      </c>
      <c r="G1691" s="133">
        <f>SUM($F1691:F$1692)</f>
        <v>3007.2077493370157</v>
      </c>
      <c r="H1691" s="133">
        <f>SUM($E$1501:E1691)</f>
        <v>5417747.8182367077</v>
      </c>
      <c r="I1691" s="133">
        <f>$F$9-SUM($E$1501:E1691)</f>
        <v>1819752.1817632923</v>
      </c>
      <c r="J1691" s="133">
        <f t="shared" si="81"/>
        <v>191</v>
      </c>
      <c r="K1691" s="65">
        <f>Y!AC1876</f>
        <v>2341737</v>
      </c>
      <c r="L1691" s="115">
        <v>192</v>
      </c>
      <c r="M1691" s="65"/>
      <c r="N1691" s="48">
        <f>Y!Z1876</f>
        <v>3138.3438550706815</v>
      </c>
    </row>
    <row r="1692" spans="1:14" x14ac:dyDescent="0.2">
      <c r="A1692" s="69">
        <f t="shared" si="78"/>
        <v>192</v>
      </c>
      <c r="B1692" s="66">
        <f t="shared" si="79"/>
        <v>45691</v>
      </c>
      <c r="C1692" s="67">
        <f>Y!AB1877</f>
        <v>76522</v>
      </c>
      <c r="D1692" s="65">
        <f>Y!Y1877</f>
        <v>72334.791496899808</v>
      </c>
      <c r="E1692" s="65">
        <f>Y!Y1877+Y!Z1877</f>
        <v>75515.181763029541</v>
      </c>
      <c r="F1692" s="68">
        <f>Y!AA1877</f>
        <v>1006.8182369704572</v>
      </c>
      <c r="G1692" s="133">
        <f>SUM($F1692:F$1692)</f>
        <v>1006.8182369704572</v>
      </c>
      <c r="H1692" s="133">
        <f>SUM($E$1501:E1692)</f>
        <v>5493262.9999997374</v>
      </c>
      <c r="I1692" s="133">
        <f>$F$9-SUM($E$1501:E1692)</f>
        <v>1744237.0000002626</v>
      </c>
      <c r="J1692" s="133">
        <f t="shared" si="81"/>
        <v>192</v>
      </c>
      <c r="K1692" s="65">
        <f>Y!AC1877</f>
        <v>2171250.0000002235</v>
      </c>
      <c r="L1692" s="115">
        <v>192</v>
      </c>
      <c r="M1692" s="65"/>
      <c r="N1692" s="48">
        <f>Y!Z1877</f>
        <v>3180.3902661297325</v>
      </c>
    </row>
    <row r="1693" spans="1:14" x14ac:dyDescent="0.2">
      <c r="A1693" s="220" t="s">
        <v>5</v>
      </c>
      <c r="B1693" s="221"/>
      <c r="C1693" s="67">
        <f>SUM(C1501:C1692)</f>
        <v>14692224</v>
      </c>
      <c r="D1693" s="65">
        <f>SUM(D1501:D1692)</f>
        <v>5066249.9999997411</v>
      </c>
      <c r="E1693" s="65">
        <f>SUM(E1501:E1692)</f>
        <v>5493262.9999997374</v>
      </c>
      <c r="F1693" s="68">
        <f>SUM(F1501:F1692)</f>
        <v>9198961.0000002645</v>
      </c>
      <c r="G1693" s="136"/>
      <c r="H1693" s="136"/>
      <c r="I1693" s="136"/>
      <c r="J1693" s="133"/>
      <c r="K1693" s="65"/>
      <c r="L1693" s="115"/>
      <c r="M1693" s="65"/>
      <c r="N1693" s="48">
        <f>SUM(N1501:N1692)</f>
        <v>427012.99999999901</v>
      </c>
    </row>
    <row r="1694" spans="1:14" x14ac:dyDescent="0.2">
      <c r="A1694" s="92"/>
      <c r="B1694" s="92"/>
      <c r="C1694" s="92"/>
      <c r="D1694" s="92"/>
      <c r="E1694" s="92"/>
      <c r="F1694" s="92"/>
      <c r="G1694" s="135"/>
      <c r="H1694" s="135"/>
      <c r="I1694" s="135"/>
      <c r="J1694" s="133"/>
      <c r="K1694" s="69"/>
      <c r="L1694" s="92"/>
      <c r="M1694" s="92"/>
    </row>
    <row r="1695" spans="1:14" x14ac:dyDescent="0.2">
      <c r="A1695" s="17" t="s">
        <v>69</v>
      </c>
      <c r="B1695" s="19" t="s">
        <v>96</v>
      </c>
      <c r="C1695" s="17" t="s">
        <v>43</v>
      </c>
      <c r="D1695" s="74" t="s">
        <v>281</v>
      </c>
      <c r="E1695" s="74" t="s">
        <v>163</v>
      </c>
      <c r="F1695" s="113" t="s">
        <v>2</v>
      </c>
      <c r="G1695" s="132" t="s">
        <v>216</v>
      </c>
      <c r="H1695" s="132" t="s">
        <v>267</v>
      </c>
      <c r="I1695" s="132" t="s">
        <v>217</v>
      </c>
      <c r="J1695" s="133"/>
      <c r="K1695" s="19" t="s">
        <v>97</v>
      </c>
      <c r="L1695" s="114" t="s">
        <v>91</v>
      </c>
      <c r="M1695" s="19" t="s">
        <v>92</v>
      </c>
      <c r="N1695" s="122" t="s">
        <v>61</v>
      </c>
    </row>
    <row r="1696" spans="1:14" x14ac:dyDescent="0.2">
      <c r="A1696" s="69">
        <v>1</v>
      </c>
      <c r="B1696" s="66">
        <f>DATE(YEAR($F$11),MONTH($F$11)+1,DAY($F$11))</f>
        <v>39875</v>
      </c>
      <c r="C1696" s="67">
        <f>Y!AB1896</f>
        <v>75588.999999999593</v>
      </c>
      <c r="D1696" s="65">
        <f>Y!Y1896</f>
        <v>4858.1604354241863</v>
      </c>
      <c r="E1696" s="65">
        <f>Y!Y1896+Y!Z1896</f>
        <v>7350.2946336731329</v>
      </c>
      <c r="F1696" s="68">
        <f>Y!AA1896</f>
        <v>68238.705366326452</v>
      </c>
      <c r="G1696" s="133">
        <f>SUM($F1696:F$1899)</f>
        <v>9917183.000000257</v>
      </c>
      <c r="H1696" s="133">
        <f>SUM($E$1696:E1696)</f>
        <v>7350.2946336731329</v>
      </c>
      <c r="I1696" s="133">
        <f>$F$9-SUM($E$1696:E1696)</f>
        <v>7230149.7053663265</v>
      </c>
      <c r="J1696" s="133">
        <f t="shared" si="81"/>
        <v>1</v>
      </c>
      <c r="K1696" s="65">
        <f>Y!AC1896</f>
        <v>7640463</v>
      </c>
      <c r="L1696" s="115">
        <v>204</v>
      </c>
      <c r="M1696" s="65"/>
      <c r="N1696" s="48">
        <f>Y!Z1896</f>
        <v>2492.1341982489466</v>
      </c>
    </row>
    <row r="1697" spans="1:14" x14ac:dyDescent="0.2">
      <c r="A1697" s="69">
        <f>A1696+1</f>
        <v>2</v>
      </c>
      <c r="B1697" s="66">
        <f>DATE(YEAR(B1696),MONTH(B1696)+1,DAY(B1696))</f>
        <v>39906</v>
      </c>
      <c r="C1697" s="67">
        <f>Y!AB1897</f>
        <v>75589.000000000291</v>
      </c>
      <c r="D1697" s="65">
        <f>Y!Y1897</f>
        <v>4922.9223290830851</v>
      </c>
      <c r="E1697" s="65">
        <f>Y!Y1897+Y!Z1897</f>
        <v>7448.4700271569818</v>
      </c>
      <c r="F1697" s="68">
        <f>Y!AA1897</f>
        <v>68140.529972843302</v>
      </c>
      <c r="G1697" s="133">
        <f>SUM($F1697:F$1899)</f>
        <v>9848944.2946339287</v>
      </c>
      <c r="H1697" s="133">
        <f>SUM($E$1696:E1697)</f>
        <v>14798.764660830115</v>
      </c>
      <c r="I1697" s="133">
        <f>$F$9-SUM($E$1696:E1697)</f>
        <v>7222701.2353391703</v>
      </c>
      <c r="J1697" s="133">
        <f t="shared" si="81"/>
        <v>2</v>
      </c>
      <c r="K1697" s="65">
        <f>Y!AC1897</f>
        <v>7629013</v>
      </c>
      <c r="L1697" s="115">
        <v>204</v>
      </c>
      <c r="M1697" s="65"/>
      <c r="N1697" s="48">
        <f>Y!Z1897</f>
        <v>2525.5476980738968</v>
      </c>
    </row>
    <row r="1698" spans="1:14" x14ac:dyDescent="0.2">
      <c r="A1698" s="69">
        <f t="shared" ref="A1698:A1761" si="82">A1697+1</f>
        <v>3</v>
      </c>
      <c r="B1698" s="66">
        <f t="shared" ref="B1698:B1761" si="83">DATE(YEAR(B1697),MONTH(B1697)+1,DAY(B1697))</f>
        <v>39936</v>
      </c>
      <c r="C1698" s="67">
        <f>Y!AB1898</f>
        <v>75588.999999999913</v>
      </c>
      <c r="D1698" s="65">
        <f>Y!Y1898</f>
        <v>4988.547533643432</v>
      </c>
      <c r="E1698" s="65">
        <f>Y!Y1898+Y!Z1898</f>
        <v>7547.9567258643146</v>
      </c>
      <c r="F1698" s="68">
        <f>Y!AA1898</f>
        <v>68041.043274135591</v>
      </c>
      <c r="G1698" s="133">
        <f>SUM($F1698:F$1899)</f>
        <v>9780803.7646610867</v>
      </c>
      <c r="H1698" s="133">
        <f>SUM($E$1696:E1698)</f>
        <v>22346.721386694429</v>
      </c>
      <c r="I1698" s="133">
        <f>$F$9-SUM($E$1696:E1698)</f>
        <v>7215153.2786133057</v>
      </c>
      <c r="J1698" s="133">
        <f t="shared" si="81"/>
        <v>3</v>
      </c>
      <c r="K1698" s="65">
        <f>Y!AC1898</f>
        <v>7617446</v>
      </c>
      <c r="L1698" s="115">
        <v>204</v>
      </c>
      <c r="M1698" s="65"/>
      <c r="N1698" s="48">
        <f>Y!Z1898</f>
        <v>2559.4091922208827</v>
      </c>
    </row>
    <row r="1699" spans="1:14" x14ac:dyDescent="0.2">
      <c r="A1699" s="69">
        <f t="shared" si="82"/>
        <v>4</v>
      </c>
      <c r="B1699" s="66">
        <f t="shared" si="83"/>
        <v>39967</v>
      </c>
      <c r="C1699" s="67">
        <f>Y!AB1899</f>
        <v>75588.999999999942</v>
      </c>
      <c r="D1699" s="65">
        <f>Y!Y1899</f>
        <v>5055.047557505779</v>
      </c>
      <c r="E1699" s="65">
        <f>Y!Y1899+Y!Z1899</f>
        <v>7648.7722447173946</v>
      </c>
      <c r="F1699" s="68">
        <f>Y!AA1899</f>
        <v>67940.227755282554</v>
      </c>
      <c r="G1699" s="133">
        <f>SUM($F1699:F$1899)</f>
        <v>9712762.7213869486</v>
      </c>
      <c r="H1699" s="133">
        <f>SUM($E$1696:E1699)</f>
        <v>29995.493631411824</v>
      </c>
      <c r="I1699" s="133">
        <f>$F$9-SUM($E$1696:E1699)</f>
        <v>7207504.5063685877</v>
      </c>
      <c r="J1699" s="133">
        <f t="shared" si="81"/>
        <v>4</v>
      </c>
      <c r="K1699" s="65">
        <f>Y!AC1899</f>
        <v>7605761</v>
      </c>
      <c r="L1699" s="115">
        <v>204</v>
      </c>
      <c r="M1699" s="65"/>
      <c r="N1699" s="48">
        <f>Y!Z1899</f>
        <v>2593.7246872116157</v>
      </c>
    </row>
    <row r="1700" spans="1:14" x14ac:dyDescent="0.2">
      <c r="A1700" s="69">
        <f t="shared" si="82"/>
        <v>5</v>
      </c>
      <c r="B1700" s="66">
        <f t="shared" si="83"/>
        <v>39997</v>
      </c>
      <c r="C1700" s="67">
        <f>Y!AB1900</f>
        <v>75588.999999999956</v>
      </c>
      <c r="D1700" s="65">
        <f>Y!Y1900</f>
        <v>5122.4340624818578</v>
      </c>
      <c r="E1700" s="65">
        <f>Y!Y1900+Y!Z1900</f>
        <v>7750.9343325826339</v>
      </c>
      <c r="F1700" s="68">
        <f>Y!AA1900</f>
        <v>67838.065667417322</v>
      </c>
      <c r="G1700" s="133">
        <f>SUM($F1700:F$1899)</f>
        <v>9644822.4936316684</v>
      </c>
      <c r="H1700" s="133">
        <f>SUM($E$1696:E1700)</f>
        <v>37746.427963994458</v>
      </c>
      <c r="I1700" s="133">
        <f>$F$9-SUM($E$1696:E1700)</f>
        <v>7199753.5720360056</v>
      </c>
      <c r="J1700" s="133">
        <f t="shared" si="81"/>
        <v>5</v>
      </c>
      <c r="K1700" s="65">
        <f>Y!AC1900</f>
        <v>7593957</v>
      </c>
      <c r="L1700" s="115">
        <v>204</v>
      </c>
      <c r="M1700" s="65"/>
      <c r="N1700" s="48">
        <f>Y!Z1900</f>
        <v>2628.5002701007761</v>
      </c>
    </row>
    <row r="1701" spans="1:14" x14ac:dyDescent="0.2">
      <c r="A1701" s="69">
        <f t="shared" si="82"/>
        <v>6</v>
      </c>
      <c r="B1701" s="66">
        <f t="shared" si="83"/>
        <v>40028</v>
      </c>
      <c r="C1701" s="67">
        <f>Y!AB1901</f>
        <v>75589.000000000407</v>
      </c>
      <c r="D1701" s="65">
        <f>Y!Y1901</f>
        <v>5190.7188658425584</v>
      </c>
      <c r="E1701" s="65">
        <f>Y!Y1901+Y!Z1901</f>
        <v>7854.460975398295</v>
      </c>
      <c r="F1701" s="68">
        <f>Y!AA1901</f>
        <v>67734.539024602112</v>
      </c>
      <c r="G1701" s="133">
        <f>SUM($F1701:F$1899)</f>
        <v>9576984.4279642515</v>
      </c>
      <c r="H1701" s="133">
        <f>SUM($E$1696:E1701)</f>
        <v>45600.888939392753</v>
      </c>
      <c r="I1701" s="133">
        <f>$F$9-SUM($E$1696:E1701)</f>
        <v>7191899.1110606072</v>
      </c>
      <c r="J1701" s="133">
        <f t="shared" si="81"/>
        <v>6</v>
      </c>
      <c r="K1701" s="65">
        <f>Y!AC1901</f>
        <v>7582033</v>
      </c>
      <c r="L1701" s="115">
        <v>204</v>
      </c>
      <c r="M1701" s="65"/>
      <c r="N1701" s="48">
        <f>Y!Z1901</f>
        <v>2663.7421095557365</v>
      </c>
    </row>
    <row r="1702" spans="1:14" x14ac:dyDescent="0.2">
      <c r="A1702" s="69">
        <f t="shared" si="82"/>
        <v>7</v>
      </c>
      <c r="B1702" s="66">
        <f t="shared" si="83"/>
        <v>40059</v>
      </c>
      <c r="C1702" s="67">
        <f>Y!AB1902</f>
        <v>75588.999999999709</v>
      </c>
      <c r="D1702" s="65">
        <f>Y!Y1902</f>
        <v>5259.9139423873276</v>
      </c>
      <c r="E1702" s="65">
        <f>Y!Y1902+Y!Z1902</f>
        <v>7959.3703993381132</v>
      </c>
      <c r="F1702" s="68">
        <f>Y!AA1902</f>
        <v>67629.629600661603</v>
      </c>
      <c r="G1702" s="133">
        <f>SUM($F1702:F$1899)</f>
        <v>9509249.8889396489</v>
      </c>
      <c r="H1702" s="133">
        <f>SUM($E$1696:E1702)</f>
        <v>53560.259338730866</v>
      </c>
      <c r="I1702" s="133">
        <f>$F$9-SUM($E$1696:E1702)</f>
        <v>7183939.7406612691</v>
      </c>
      <c r="J1702" s="133">
        <f t="shared" si="81"/>
        <v>7</v>
      </c>
      <c r="K1702" s="65">
        <f>Y!AC1902</f>
        <v>7569987</v>
      </c>
      <c r="L1702" s="115">
        <v>204</v>
      </c>
      <c r="M1702" s="65"/>
      <c r="N1702" s="48">
        <f>Y!Z1902</f>
        <v>2699.4564569507857</v>
      </c>
    </row>
    <row r="1703" spans="1:14" x14ac:dyDescent="0.2">
      <c r="A1703" s="69">
        <f t="shared" si="82"/>
        <v>8</v>
      </c>
      <c r="B1703" s="66">
        <f t="shared" si="83"/>
        <v>40089</v>
      </c>
      <c r="C1703" s="67">
        <f>Y!AB1903</f>
        <v>75589.000000000131</v>
      </c>
      <c r="D1703" s="65">
        <f>Y!Y1903</f>
        <v>5330.0314265498891</v>
      </c>
      <c r="E1703" s="65">
        <f>Y!Y1903+Y!Z1903</f>
        <v>8065.6810740259571</v>
      </c>
      <c r="F1703" s="68">
        <f>Y!AA1903</f>
        <v>67523.318925974178</v>
      </c>
      <c r="G1703" s="133">
        <f>SUM($F1703:F$1899)</f>
        <v>9441620.2593389861</v>
      </c>
      <c r="H1703" s="133">
        <f>SUM($E$1696:E1703)</f>
        <v>61625.940412756827</v>
      </c>
      <c r="I1703" s="133">
        <f>$F$9-SUM($E$1696:E1703)</f>
        <v>7175874.059587243</v>
      </c>
      <c r="J1703" s="133">
        <f t="shared" si="81"/>
        <v>8</v>
      </c>
      <c r="K1703" s="65">
        <f>Y!AC1903</f>
        <v>7557818</v>
      </c>
      <c r="L1703" s="115">
        <v>204</v>
      </c>
      <c r="M1703" s="65"/>
      <c r="N1703" s="48">
        <f>Y!Z1903</f>
        <v>2735.6496474760679</v>
      </c>
    </row>
    <row r="1704" spans="1:14" x14ac:dyDescent="0.2">
      <c r="A1704" s="69">
        <f t="shared" si="82"/>
        <v>9</v>
      </c>
      <c r="B1704" s="66">
        <f t="shared" si="83"/>
        <v>40120</v>
      </c>
      <c r="C1704" s="67">
        <f>Y!AB1904</f>
        <v>75589.000000000175</v>
      </c>
      <c r="D1704" s="65">
        <f>Y!Y1904</f>
        <v>5401.0836145188659</v>
      </c>
      <c r="E1704" s="65">
        <f>Y!Y1904+Y!Z1904</f>
        <v>8173.4117157801666</v>
      </c>
      <c r="F1704" s="68">
        <f>Y!AA1904</f>
        <v>67415.588284220008</v>
      </c>
      <c r="G1704" s="133">
        <f>SUM($F1704:F$1899)</f>
        <v>9374096.940413015</v>
      </c>
      <c r="H1704" s="133">
        <f>SUM($E$1696:E1704)</f>
        <v>69799.352128536993</v>
      </c>
      <c r="I1704" s="133">
        <f>$F$9-SUM($E$1696:E1704)</f>
        <v>7167700.6478714626</v>
      </c>
      <c r="J1704" s="133">
        <f t="shared" si="81"/>
        <v>9</v>
      </c>
      <c r="K1704" s="65">
        <f>Y!AC1904</f>
        <v>7545525</v>
      </c>
      <c r="L1704" s="115">
        <v>204</v>
      </c>
      <c r="M1704" s="65"/>
      <c r="N1704" s="48">
        <f>Y!Z1904</f>
        <v>2772.3281012613006</v>
      </c>
    </row>
    <row r="1705" spans="1:14" x14ac:dyDescent="0.2">
      <c r="A1705" s="69">
        <f t="shared" si="82"/>
        <v>10</v>
      </c>
      <c r="B1705" s="66">
        <f t="shared" si="83"/>
        <v>40150</v>
      </c>
      <c r="C1705" s="67">
        <f>Y!AB1905</f>
        <v>75589.000000000102</v>
      </c>
      <c r="D1705" s="65">
        <f>Y!Y1905</f>
        <v>5473.0829663993791</v>
      </c>
      <c r="E1705" s="65">
        <f>Y!Y1905+Y!Z1905</f>
        <v>8282.5812909140259</v>
      </c>
      <c r="F1705" s="68">
        <f>Y!AA1905</f>
        <v>67306.41870908608</v>
      </c>
      <c r="G1705" s="133">
        <f>SUM($F1705:F$1899)</f>
        <v>9306681.3521287926</v>
      </c>
      <c r="H1705" s="133">
        <f>SUM($E$1696:E1705)</f>
        <v>78081.933419451016</v>
      </c>
      <c r="I1705" s="133">
        <f>$F$9-SUM($E$1696:E1705)</f>
        <v>7159418.0665805489</v>
      </c>
      <c r="J1705" s="133">
        <f t="shared" si="81"/>
        <v>10</v>
      </c>
      <c r="K1705" s="65">
        <f>Y!AC1905</f>
        <v>7533106</v>
      </c>
      <c r="L1705" s="115">
        <v>204</v>
      </c>
      <c r="M1705" s="65"/>
      <c r="N1705" s="48">
        <f>Y!Z1905</f>
        <v>2809.4983245146468</v>
      </c>
    </row>
    <row r="1706" spans="1:14" x14ac:dyDescent="0.2">
      <c r="A1706" s="69">
        <f t="shared" si="82"/>
        <v>11</v>
      </c>
      <c r="B1706" s="66">
        <f t="shared" si="83"/>
        <v>40181</v>
      </c>
      <c r="C1706" s="67">
        <f>Y!AB1906</f>
        <v>75588.999999999782</v>
      </c>
      <c r="D1706" s="65">
        <f>Y!Y1906</f>
        <v>5546.0421083960682</v>
      </c>
      <c r="E1706" s="65">
        <f>Y!Y1906+Y!Z1906</f>
        <v>8393.2090190728595</v>
      </c>
      <c r="F1706" s="68">
        <f>Y!AA1906</f>
        <v>67195.790980926919</v>
      </c>
      <c r="G1706" s="133">
        <f>SUM($F1706:F$1899)</f>
        <v>9239374.9334197063</v>
      </c>
      <c r="H1706" s="133">
        <f>SUM($E$1696:E1706)</f>
        <v>86475.142438523879</v>
      </c>
      <c r="I1706" s="133">
        <f>$F$9-SUM($E$1696:E1706)</f>
        <v>7151024.8575614765</v>
      </c>
      <c r="J1706" s="133">
        <f t="shared" si="81"/>
        <v>11</v>
      </c>
      <c r="K1706" s="65">
        <f>Y!AC1906</f>
        <v>7520561</v>
      </c>
      <c r="L1706" s="115">
        <v>204</v>
      </c>
      <c r="M1706" s="65"/>
      <c r="N1706" s="48">
        <f>Y!Z1906</f>
        <v>2847.1669106767913</v>
      </c>
    </row>
    <row r="1707" spans="1:14" x14ac:dyDescent="0.2">
      <c r="A1707" s="69">
        <f t="shared" si="82"/>
        <v>12</v>
      </c>
      <c r="B1707" s="66">
        <f t="shared" si="83"/>
        <v>40212</v>
      </c>
      <c r="C1707" s="67">
        <f>Y!AB1907</f>
        <v>75589.000000000102</v>
      </c>
      <c r="D1707" s="65">
        <f>Y!Y1907</f>
        <v>5619.973835028708</v>
      </c>
      <c r="E1707" s="65">
        <f>Y!Y1907+Y!Z1907</f>
        <v>8505.3143766192516</v>
      </c>
      <c r="F1707" s="68">
        <f>Y!AA1907</f>
        <v>67083.68562338085</v>
      </c>
      <c r="G1707" s="133">
        <f>SUM($F1707:F$1899)</f>
        <v>9172179.1424387787</v>
      </c>
      <c r="H1707" s="133">
        <f>SUM($E$1696:E1707)</f>
        <v>94980.45681514313</v>
      </c>
      <c r="I1707" s="133">
        <f>$F$9-SUM($E$1696:E1707)</f>
        <v>7142519.5431848569</v>
      </c>
      <c r="J1707" s="133">
        <f t="shared" si="81"/>
        <v>12</v>
      </c>
      <c r="K1707" s="65">
        <f>Y!AC1907</f>
        <v>7555067</v>
      </c>
      <c r="L1707" s="115">
        <v>204</v>
      </c>
      <c r="M1707" s="65"/>
      <c r="N1707" s="48">
        <f>Y!Z1907</f>
        <v>2885.3405415905436</v>
      </c>
    </row>
    <row r="1708" spans="1:14" x14ac:dyDescent="0.2">
      <c r="A1708" s="69">
        <f t="shared" si="82"/>
        <v>13</v>
      </c>
      <c r="B1708" s="66">
        <f t="shared" si="83"/>
        <v>40240</v>
      </c>
      <c r="C1708" s="67">
        <f>Y!AB1908</f>
        <v>75589</v>
      </c>
      <c r="D1708" s="65">
        <f>Y!Y1908</f>
        <v>5694.89111137297</v>
      </c>
      <c r="E1708" s="65">
        <f>Y!Y1908+Y!Z1908</f>
        <v>7986.3472637922605</v>
      </c>
      <c r="F1708" s="68">
        <f>Y!AA1908</f>
        <v>67602.652736207732</v>
      </c>
      <c r="G1708" s="133">
        <f>SUM($F1708:F$1899)</f>
        <v>9105095.4568153992</v>
      </c>
      <c r="H1708" s="133">
        <f>SUM($E$1696:E1708)</f>
        <v>102966.80407893538</v>
      </c>
      <c r="I1708" s="133">
        <f>$F$9-SUM($E$1696:E1708)</f>
        <v>7134533.1959210644</v>
      </c>
      <c r="J1708" s="133">
        <f t="shared" si="81"/>
        <v>13</v>
      </c>
      <c r="K1708" s="65">
        <f>Y!AC1908</f>
        <v>7542896</v>
      </c>
      <c r="L1708" s="115">
        <v>204</v>
      </c>
      <c r="M1708" s="65"/>
      <c r="N1708" s="48">
        <f>Y!Z1908</f>
        <v>2291.4561524192904</v>
      </c>
    </row>
    <row r="1709" spans="1:14" x14ac:dyDescent="0.2">
      <c r="A1709" s="69">
        <f t="shared" si="82"/>
        <v>14</v>
      </c>
      <c r="B1709" s="66">
        <f t="shared" si="83"/>
        <v>40271</v>
      </c>
      <c r="C1709" s="67">
        <f>Y!AB1909</f>
        <v>75588.999999999985</v>
      </c>
      <c r="D1709" s="65">
        <f>Y!Y1909</f>
        <v>5770.8070753375068</v>
      </c>
      <c r="E1709" s="65">
        <f>Y!Y1909+Y!Z1909</f>
        <v>8092.9861197268765</v>
      </c>
      <c r="F1709" s="68">
        <f>Y!AA1909</f>
        <v>67496.013880273109</v>
      </c>
      <c r="G1709" s="133">
        <f>SUM($F1709:F$1899)</f>
        <v>9037492.8040791918</v>
      </c>
      <c r="H1709" s="133">
        <f>SUM($E$1696:E1709)</f>
        <v>111059.79019866226</v>
      </c>
      <c r="I1709" s="133">
        <f>$F$9-SUM($E$1696:E1709)</f>
        <v>7126440.2098013377</v>
      </c>
      <c r="J1709" s="133">
        <f t="shared" si="81"/>
        <v>14</v>
      </c>
      <c r="K1709" s="65">
        <f>Y!AC1909</f>
        <v>7530603</v>
      </c>
      <c r="L1709" s="115">
        <v>204</v>
      </c>
      <c r="M1709" s="65"/>
      <c r="N1709" s="48">
        <f>Y!Z1909</f>
        <v>2322.1790443893697</v>
      </c>
    </row>
    <row r="1710" spans="1:14" x14ac:dyDescent="0.2">
      <c r="A1710" s="69">
        <f t="shared" si="82"/>
        <v>15</v>
      </c>
      <c r="B1710" s="66">
        <f t="shared" si="83"/>
        <v>40301</v>
      </c>
      <c r="C1710" s="67">
        <f>Y!AB1910</f>
        <v>75589.000000000349</v>
      </c>
      <c r="D1710" s="65">
        <f>Y!Y1910</f>
        <v>5847.7350399661809</v>
      </c>
      <c r="E1710" s="65">
        <f>Y!Y1910+Y!Z1910</f>
        <v>8201.048896095519</v>
      </c>
      <c r="F1710" s="68">
        <f>Y!AA1910</f>
        <v>67387.951103904838</v>
      </c>
      <c r="G1710" s="133">
        <f>SUM($F1710:F$1899)</f>
        <v>8969996.7901989203</v>
      </c>
      <c r="H1710" s="133">
        <f>SUM($E$1696:E1710)</f>
        <v>119260.83909475777</v>
      </c>
      <c r="I1710" s="133">
        <f>$F$9-SUM($E$1696:E1710)</f>
        <v>7118239.160905242</v>
      </c>
      <c r="J1710" s="133">
        <f t="shared" si="81"/>
        <v>15</v>
      </c>
      <c r="K1710" s="65">
        <f>Y!AC1910</f>
        <v>7518186</v>
      </c>
      <c r="L1710" s="115">
        <v>204</v>
      </c>
      <c r="M1710" s="65"/>
      <c r="N1710" s="48">
        <f>Y!Z1910</f>
        <v>2353.3138561293381</v>
      </c>
    </row>
    <row r="1711" spans="1:14" x14ac:dyDescent="0.2">
      <c r="A1711" s="69">
        <f t="shared" si="82"/>
        <v>16</v>
      </c>
      <c r="B1711" s="66">
        <f t="shared" si="83"/>
        <v>40332</v>
      </c>
      <c r="C1711" s="67">
        <f>Y!AB1911</f>
        <v>75588.999999999578</v>
      </c>
      <c r="D1711" s="65">
        <f>Y!Y1911</f>
        <v>5925.6884957710281</v>
      </c>
      <c r="E1711" s="65">
        <f>Y!Y1911+Y!Z1911</f>
        <v>8310.5546062593348</v>
      </c>
      <c r="F1711" s="68">
        <f>Y!AA1911</f>
        <v>67278.445393740243</v>
      </c>
      <c r="G1711" s="133">
        <f>SUM($F1711:F$1899)</f>
        <v>8902608.8390950169</v>
      </c>
      <c r="H1711" s="133">
        <f>SUM($E$1696:E1711)</f>
        <v>127571.39370101711</v>
      </c>
      <c r="I1711" s="133">
        <f>$F$9-SUM($E$1696:E1711)</f>
        <v>7109928.6062989831</v>
      </c>
      <c r="J1711" s="133">
        <f t="shared" si="81"/>
        <v>16</v>
      </c>
      <c r="K1711" s="65">
        <f>Y!AC1911</f>
        <v>7505645</v>
      </c>
      <c r="L1711" s="115">
        <v>204</v>
      </c>
      <c r="M1711" s="65"/>
      <c r="N1711" s="48">
        <f>Y!Z1911</f>
        <v>2384.8661104883067</v>
      </c>
    </row>
    <row r="1712" spans="1:14" x14ac:dyDescent="0.2">
      <c r="A1712" s="69">
        <f t="shared" si="82"/>
        <v>17</v>
      </c>
      <c r="B1712" s="66">
        <f t="shared" si="83"/>
        <v>40362</v>
      </c>
      <c r="C1712" s="67">
        <f>Y!AB1912</f>
        <v>75588.999999999593</v>
      </c>
      <c r="D1712" s="65">
        <f>Y!Y1912</f>
        <v>6004.6811131034046</v>
      </c>
      <c r="E1712" s="65">
        <f>Y!Y1912+Y!Z1912</f>
        <v>8421.5225174668667</v>
      </c>
      <c r="F1712" s="68">
        <f>Y!AA1912</f>
        <v>67167.477482532719</v>
      </c>
      <c r="G1712" s="133">
        <f>SUM($F1712:F$1899)</f>
        <v>8835330.3937012777</v>
      </c>
      <c r="H1712" s="133">
        <f>SUM($E$1696:E1712)</f>
        <v>135992.91621848397</v>
      </c>
      <c r="I1712" s="133">
        <f>$F$9-SUM($E$1696:E1712)</f>
        <v>7101507.0837815162</v>
      </c>
      <c r="J1712" s="133">
        <f t="shared" si="81"/>
        <v>17</v>
      </c>
      <c r="K1712" s="65">
        <f>Y!AC1912</f>
        <v>7492977</v>
      </c>
      <c r="L1712" s="115">
        <v>204</v>
      </c>
      <c r="M1712" s="65"/>
      <c r="N1712" s="48">
        <f>Y!Z1912</f>
        <v>2416.8414043634621</v>
      </c>
    </row>
    <row r="1713" spans="1:14" x14ac:dyDescent="0.2">
      <c r="A1713" s="69">
        <f t="shared" si="82"/>
        <v>18</v>
      </c>
      <c r="B1713" s="66">
        <f t="shared" si="83"/>
        <v>40393</v>
      </c>
      <c r="C1713" s="67">
        <f>Y!AB1913</f>
        <v>75589.000000000233</v>
      </c>
      <c r="D1713" s="65">
        <f>Y!Y1913</f>
        <v>6084.7267445456237</v>
      </c>
      <c r="E1713" s="65">
        <f>Y!Y1913+Y!Z1913</f>
        <v>8533.9721542384868</v>
      </c>
      <c r="F1713" s="68">
        <f>Y!AA1913</f>
        <v>67055.027845761739</v>
      </c>
      <c r="G1713" s="133">
        <f>SUM($F1713:F$1899)</f>
        <v>8768162.9162187465</v>
      </c>
      <c r="H1713" s="133">
        <f>SUM($E$1696:E1713)</f>
        <v>144526.88837272246</v>
      </c>
      <c r="I1713" s="133">
        <f>$F$9-SUM($E$1696:E1713)</f>
        <v>7092973.1116272779</v>
      </c>
      <c r="J1713" s="133">
        <f t="shared" si="81"/>
        <v>18</v>
      </c>
      <c r="K1713" s="65">
        <f>Y!AC1913</f>
        <v>7480181</v>
      </c>
      <c r="L1713" s="115">
        <v>204</v>
      </c>
      <c r="M1713" s="65"/>
      <c r="N1713" s="48">
        <f>Y!Z1913</f>
        <v>2449.2454096928632</v>
      </c>
    </row>
    <row r="1714" spans="1:14" x14ac:dyDescent="0.2">
      <c r="A1714" s="69">
        <f t="shared" si="82"/>
        <v>19</v>
      </c>
      <c r="B1714" s="66">
        <f t="shared" si="83"/>
        <v>40424</v>
      </c>
      <c r="C1714" s="67">
        <f>Y!AB1914</f>
        <v>75588.999999999636</v>
      </c>
      <c r="D1714" s="65">
        <f>Y!Y1914</f>
        <v>6165.8394273407757</v>
      </c>
      <c r="E1714" s="65">
        <f>Y!Y1914+Y!Z1914</f>
        <v>8647.9233018023224</v>
      </c>
      <c r="F1714" s="68">
        <f>Y!AA1914</f>
        <v>66941.076698197314</v>
      </c>
      <c r="G1714" s="133">
        <f>SUM($F1714:F$1899)</f>
        <v>8701107.8883729856</v>
      </c>
      <c r="H1714" s="133">
        <f>SUM($E$1696:E1714)</f>
        <v>153174.8116745248</v>
      </c>
      <c r="I1714" s="133">
        <f>$F$9-SUM($E$1696:E1714)</f>
        <v>7084325.188325475</v>
      </c>
      <c r="J1714" s="133">
        <f t="shared" si="81"/>
        <v>19</v>
      </c>
      <c r="K1714" s="65">
        <f>Y!AC1914</f>
        <v>7467257</v>
      </c>
      <c r="L1714" s="115">
        <v>204</v>
      </c>
      <c r="M1714" s="65"/>
      <c r="N1714" s="48">
        <f>Y!Z1914</f>
        <v>2482.0838744615467</v>
      </c>
    </row>
    <row r="1715" spans="1:14" x14ac:dyDescent="0.2">
      <c r="A1715" s="69">
        <f t="shared" si="82"/>
        <v>20</v>
      </c>
      <c r="B1715" s="66">
        <f t="shared" si="83"/>
        <v>40454</v>
      </c>
      <c r="C1715" s="67">
        <f>Y!AB1915</f>
        <v>75588.999999999884</v>
      </c>
      <c r="D1715" s="65">
        <f>Y!Y1915</f>
        <v>6248.0333858598024</v>
      </c>
      <c r="E1715" s="65">
        <f>Y!Y1915+Y!Z1915</f>
        <v>8763.3960095809671</v>
      </c>
      <c r="F1715" s="68">
        <f>Y!AA1915</f>
        <v>66825.603990418909</v>
      </c>
      <c r="G1715" s="133">
        <f>SUM($F1715:F$1899)</f>
        <v>8634166.8116747867</v>
      </c>
      <c r="H1715" s="133">
        <f>SUM($E$1696:E1715)</f>
        <v>161938.20768410576</v>
      </c>
      <c r="I1715" s="133">
        <f>$F$9-SUM($E$1696:E1715)</f>
        <v>7075561.7923158938</v>
      </c>
      <c r="J1715" s="133">
        <f t="shared" si="81"/>
        <v>20</v>
      </c>
      <c r="K1715" s="65">
        <f>Y!AC1915</f>
        <v>7454202</v>
      </c>
      <c r="L1715" s="115">
        <v>204</v>
      </c>
      <c r="M1715" s="65"/>
      <c r="N1715" s="48">
        <f>Y!Z1915</f>
        <v>2515.3626237211647</v>
      </c>
    </row>
    <row r="1716" spans="1:14" x14ac:dyDescent="0.2">
      <c r="A1716" s="69">
        <f t="shared" si="82"/>
        <v>21</v>
      </c>
      <c r="B1716" s="66">
        <f t="shared" si="83"/>
        <v>40485</v>
      </c>
      <c r="C1716" s="67">
        <f>Y!AB1916</f>
        <v>75588.999999999854</v>
      </c>
      <c r="D1716" s="65">
        <f>Y!Y1916</f>
        <v>6331.3230340890586</v>
      </c>
      <c r="E1716" s="65">
        <f>Y!Y1916+Y!Z1916</f>
        <v>8880.4105947122735</v>
      </c>
      <c r="F1716" s="68">
        <f>Y!AA1916</f>
        <v>66708.589405287581</v>
      </c>
      <c r="G1716" s="133">
        <f>SUM($F1716:F$1899)</f>
        <v>8567341.207684366</v>
      </c>
      <c r="H1716" s="133">
        <f>SUM($E$1696:E1716)</f>
        <v>170818.61827881803</v>
      </c>
      <c r="I1716" s="133">
        <f>$F$9-SUM($E$1696:E1716)</f>
        <v>7066681.3817211818</v>
      </c>
      <c r="J1716" s="133">
        <f t="shared" si="81"/>
        <v>21</v>
      </c>
      <c r="K1716" s="65">
        <f>Y!AC1916</f>
        <v>7441016</v>
      </c>
      <c r="L1716" s="115">
        <v>204</v>
      </c>
      <c r="M1716" s="65"/>
      <c r="N1716" s="48">
        <f>Y!Z1916</f>
        <v>2549.0875606232148</v>
      </c>
    </row>
    <row r="1717" spans="1:14" x14ac:dyDescent="0.2">
      <c r="A1717" s="69">
        <f t="shared" si="82"/>
        <v>22</v>
      </c>
      <c r="B1717" s="66">
        <f t="shared" si="83"/>
        <v>40515</v>
      </c>
      <c r="C1717" s="67">
        <f>Y!AB1917</f>
        <v>75589</v>
      </c>
      <c r="D1717" s="65">
        <f>Y!Y1917</f>
        <v>6415.7229781625792</v>
      </c>
      <c r="E1717" s="65">
        <f>Y!Y1917+Y!Z1917</f>
        <v>8998.9876456288039</v>
      </c>
      <c r="F1717" s="68">
        <f>Y!AA1917</f>
        <v>66590.012354371196</v>
      </c>
      <c r="G1717" s="133">
        <f>SUM($F1717:F$1899)</f>
        <v>8500632.6182790808</v>
      </c>
      <c r="H1717" s="133">
        <f>SUM($E$1696:E1717)</f>
        <v>179817.60592444683</v>
      </c>
      <c r="I1717" s="133">
        <f>$F$9-SUM($E$1696:E1717)</f>
        <v>7057682.3940755529</v>
      </c>
      <c r="J1717" s="133">
        <f t="shared" si="81"/>
        <v>22</v>
      </c>
      <c r="K1717" s="65">
        <f>Y!AC1917</f>
        <v>7427697</v>
      </c>
      <c r="L1717" s="115">
        <v>204</v>
      </c>
      <c r="M1717" s="65"/>
      <c r="N1717" s="48">
        <f>Y!Z1917</f>
        <v>2583.2646674662246</v>
      </c>
    </row>
    <row r="1718" spans="1:14" x14ac:dyDescent="0.2">
      <c r="A1718" s="69">
        <f t="shared" si="82"/>
        <v>23</v>
      </c>
      <c r="B1718" s="66">
        <f t="shared" si="83"/>
        <v>40546</v>
      </c>
      <c r="C1718" s="67">
        <f>Y!AB1918</f>
        <v>75589.000000000029</v>
      </c>
      <c r="D1718" s="65">
        <f>Y!Y1918</f>
        <v>6501.2480189213529</v>
      </c>
      <c r="E1718" s="65">
        <f>Y!Y1918+Y!Z1918</f>
        <v>9119.1480256782306</v>
      </c>
      <c r="F1718" s="68">
        <f>Y!AA1918</f>
        <v>66469.851974321791</v>
      </c>
      <c r="G1718" s="133">
        <f>SUM($F1718:F$1899)</f>
        <v>8434042.6059247125</v>
      </c>
      <c r="H1718" s="133">
        <f>SUM($E$1696:E1718)</f>
        <v>188936.75395012507</v>
      </c>
      <c r="I1718" s="133">
        <f>$F$9-SUM($E$1696:E1718)</f>
        <v>7048563.2460498754</v>
      </c>
      <c r="J1718" s="133">
        <f t="shared" si="81"/>
        <v>23</v>
      </c>
      <c r="K1718" s="65">
        <f>Y!AC1918</f>
        <v>7414244</v>
      </c>
      <c r="L1718" s="115">
        <v>204</v>
      </c>
      <c r="M1718" s="65"/>
      <c r="N1718" s="48">
        <f>Y!Z1918</f>
        <v>2617.9000067568777</v>
      </c>
    </row>
    <row r="1719" spans="1:14" x14ac:dyDescent="0.2">
      <c r="A1719" s="69">
        <f t="shared" si="82"/>
        <v>24</v>
      </c>
      <c r="B1719" s="66">
        <f t="shared" si="83"/>
        <v>40577</v>
      </c>
      <c r="C1719" s="67">
        <f>Y!AB1919</f>
        <v>75589</v>
      </c>
      <c r="D1719" s="65">
        <f>Y!Y1919</f>
        <v>6587.9131545098498</v>
      </c>
      <c r="E1719" s="65">
        <f>Y!Y1919+Y!Z1919</f>
        <v>9240.9128767952789</v>
      </c>
      <c r="F1719" s="68">
        <f>Y!AA1919</f>
        <v>66348.087123204721</v>
      </c>
      <c r="G1719" s="133">
        <f>SUM($F1719:F$1899)</f>
        <v>8367572.7539503891</v>
      </c>
      <c r="H1719" s="133">
        <f>SUM($E$1696:E1719)</f>
        <v>198177.66682692035</v>
      </c>
      <c r="I1719" s="133">
        <f>$F$9-SUM($E$1696:E1719)</f>
        <v>7039322.3331730794</v>
      </c>
      <c r="J1719" s="133">
        <f t="shared" si="81"/>
        <v>24</v>
      </c>
      <c r="K1719" s="65">
        <f>Y!AC1919</f>
        <v>7443115</v>
      </c>
      <c r="L1719" s="115">
        <v>204</v>
      </c>
      <c r="M1719" s="65"/>
      <c r="N1719" s="48">
        <f>Y!Z1919</f>
        <v>2652.999722285429</v>
      </c>
    </row>
    <row r="1720" spans="1:14" x14ac:dyDescent="0.2">
      <c r="A1720" s="69">
        <f t="shared" si="82"/>
        <v>25</v>
      </c>
      <c r="B1720" s="66">
        <f t="shared" si="83"/>
        <v>40605</v>
      </c>
      <c r="C1720" s="67">
        <f>Y!AB1920</f>
        <v>75589.000000000131</v>
      </c>
      <c r="D1720" s="65">
        <f>Y!Y1920</f>
        <v>6675.7335830060765</v>
      </c>
      <c r="E1720" s="65">
        <f>Y!Y1920+Y!Z1920</f>
        <v>8795.0175857504655</v>
      </c>
      <c r="F1720" s="68">
        <f>Y!AA1920</f>
        <v>66793.982414249665</v>
      </c>
      <c r="G1720" s="133">
        <f>SUM($F1720:F$1899)</f>
        <v>8301224.6668271841</v>
      </c>
      <c r="H1720" s="133">
        <f>SUM($E$1696:E1720)</f>
        <v>206972.68441267082</v>
      </c>
      <c r="I1720" s="133">
        <f>$F$9-SUM($E$1696:E1720)</f>
        <v>7030527.3155873287</v>
      </c>
      <c r="J1720" s="133">
        <f t="shared" si="81"/>
        <v>25</v>
      </c>
      <c r="K1720" s="65">
        <f>Y!AC1920</f>
        <v>7429958</v>
      </c>
      <c r="L1720" s="115">
        <v>204</v>
      </c>
      <c r="M1720" s="65"/>
      <c r="N1720" s="48">
        <f>Y!Z1920</f>
        <v>2119.284002744389</v>
      </c>
    </row>
    <row r="1721" spans="1:14" x14ac:dyDescent="0.2">
      <c r="A1721" s="69">
        <f t="shared" si="82"/>
        <v>26</v>
      </c>
      <c r="B1721" s="66">
        <f t="shared" si="83"/>
        <v>40636</v>
      </c>
      <c r="C1721" s="67">
        <f>Y!AB1921</f>
        <v>75589.00000000016</v>
      </c>
      <c r="D1721" s="65">
        <f>Y!Y1921</f>
        <v>6764.7247050860897</v>
      </c>
      <c r="E1721" s="65">
        <f>Y!Y1921+Y!Z1921</f>
        <v>8912.4231871568627</v>
      </c>
      <c r="F1721" s="68">
        <f>Y!AA1921</f>
        <v>66676.576812843297</v>
      </c>
      <c r="G1721" s="133">
        <f>SUM($F1721:F$1899)</f>
        <v>8234430.6844129357</v>
      </c>
      <c r="H1721" s="133">
        <f>SUM($E$1696:E1721)</f>
        <v>215885.10759982769</v>
      </c>
      <c r="I1721" s="133">
        <f>$F$9-SUM($E$1696:E1721)</f>
        <v>7021614.8924001725</v>
      </c>
      <c r="J1721" s="133">
        <f t="shared" si="81"/>
        <v>26</v>
      </c>
      <c r="K1721" s="65">
        <f>Y!AC1921</f>
        <v>7416671</v>
      </c>
      <c r="L1721" s="115">
        <v>204</v>
      </c>
      <c r="M1721" s="65"/>
      <c r="N1721" s="48">
        <f>Y!Z1921</f>
        <v>2147.698482070773</v>
      </c>
    </row>
    <row r="1722" spans="1:14" x14ac:dyDescent="0.2">
      <c r="A1722" s="69">
        <f t="shared" si="82"/>
        <v>27</v>
      </c>
      <c r="B1722" s="66">
        <f t="shared" si="83"/>
        <v>40666</v>
      </c>
      <c r="C1722" s="67">
        <f>Y!AB1922</f>
        <v>75589.000000000306</v>
      </c>
      <c r="D1722" s="65">
        <f>Y!Y1922</f>
        <v>6854.9021267257631</v>
      </c>
      <c r="E1722" s="65">
        <f>Y!Y1922+Y!Z1922</f>
        <v>9031.396057655249</v>
      </c>
      <c r="F1722" s="68">
        <f>Y!AA1922</f>
        <v>66557.603942345057</v>
      </c>
      <c r="G1722" s="133">
        <f>SUM($F1722:F$1899)</f>
        <v>8167754.107600092</v>
      </c>
      <c r="H1722" s="133">
        <f>SUM($E$1696:E1722)</f>
        <v>224916.50365748294</v>
      </c>
      <c r="I1722" s="133">
        <f>$F$9-SUM($E$1696:E1722)</f>
        <v>7012583.4963425174</v>
      </c>
      <c r="J1722" s="133">
        <f t="shared" ref="J1722:J1785" si="84">A1722</f>
        <v>27</v>
      </c>
      <c r="K1722" s="65">
        <f>Y!AC1922</f>
        <v>7403251</v>
      </c>
      <c r="L1722" s="115">
        <v>204</v>
      </c>
      <c r="M1722" s="65"/>
      <c r="N1722" s="48">
        <f>Y!Z1922</f>
        <v>2176.4939309294859</v>
      </c>
    </row>
    <row r="1723" spans="1:14" x14ac:dyDescent="0.2">
      <c r="A1723" s="69">
        <f t="shared" si="82"/>
        <v>28</v>
      </c>
      <c r="B1723" s="66">
        <f t="shared" si="83"/>
        <v>40697</v>
      </c>
      <c r="C1723" s="67">
        <f>Y!AB1923</f>
        <v>75588.999999999898</v>
      </c>
      <c r="D1723" s="65">
        <f>Y!Y1923</f>
        <v>6946.2816619360819</v>
      </c>
      <c r="E1723" s="65">
        <f>Y!Y1923+Y!Z1923</f>
        <v>9151.9571191377909</v>
      </c>
      <c r="F1723" s="68">
        <f>Y!AA1923</f>
        <v>66437.042880862107</v>
      </c>
      <c r="G1723" s="133">
        <f>SUM($F1723:F$1899)</f>
        <v>8101196.5036577471</v>
      </c>
      <c r="H1723" s="133">
        <f>SUM($E$1696:E1723)</f>
        <v>234068.46077662072</v>
      </c>
      <c r="I1723" s="133">
        <f>$F$9-SUM($E$1696:E1723)</f>
        <v>7003431.5392233795</v>
      </c>
      <c r="J1723" s="133">
        <f t="shared" si="84"/>
        <v>28</v>
      </c>
      <c r="K1723" s="65">
        <f>Y!AC1923</f>
        <v>7389698</v>
      </c>
      <c r="L1723" s="115">
        <v>204</v>
      </c>
      <c r="M1723" s="65"/>
      <c r="N1723" s="48">
        <f>Y!Z1923</f>
        <v>2205.6754572017089</v>
      </c>
    </row>
    <row r="1724" spans="1:14" x14ac:dyDescent="0.2">
      <c r="A1724" s="69">
        <f t="shared" si="82"/>
        <v>29</v>
      </c>
      <c r="B1724" s="66">
        <f t="shared" si="83"/>
        <v>40727</v>
      </c>
      <c r="C1724" s="67">
        <f>Y!AB1924</f>
        <v>75589.000000000291</v>
      </c>
      <c r="D1724" s="65">
        <f>Y!Y1924</f>
        <v>7038.8793355394155</v>
      </c>
      <c r="E1724" s="65">
        <f>Y!Y1924+Y!Z1924</f>
        <v>9274.1275727924076</v>
      </c>
      <c r="F1724" s="68">
        <f>Y!AA1924</f>
        <v>66314.872427207883</v>
      </c>
      <c r="G1724" s="133">
        <f>SUM($F1724:F$1899)</f>
        <v>8034759.460776885</v>
      </c>
      <c r="H1724" s="133">
        <f>SUM($E$1696:E1724)</f>
        <v>243342.58834941313</v>
      </c>
      <c r="I1724" s="133">
        <f>$F$9-SUM($E$1696:E1724)</f>
        <v>6994157.4116505869</v>
      </c>
      <c r="J1724" s="133">
        <f t="shared" si="84"/>
        <v>29</v>
      </c>
      <c r="K1724" s="65">
        <f>Y!AC1924</f>
        <v>7376010</v>
      </c>
      <c r="L1724" s="115">
        <v>204</v>
      </c>
      <c r="M1724" s="65"/>
      <c r="N1724" s="48">
        <f>Y!Z1924</f>
        <v>2235.2482372529921</v>
      </c>
    </row>
    <row r="1725" spans="1:14" x14ac:dyDescent="0.2">
      <c r="A1725" s="69">
        <f t="shared" si="82"/>
        <v>30</v>
      </c>
      <c r="B1725" s="66">
        <f t="shared" si="83"/>
        <v>40758</v>
      </c>
      <c r="C1725" s="67">
        <f>Y!AB1925</f>
        <v>75588.999999999927</v>
      </c>
      <c r="D1725" s="65">
        <f>Y!Y1925</f>
        <v>7132.7113859746605</v>
      </c>
      <c r="E1725" s="65">
        <f>Y!Y1925+Y!Z1925</f>
        <v>9397.9289028261119</v>
      </c>
      <c r="F1725" s="68">
        <f>Y!AA1925</f>
        <v>66191.071097173815</v>
      </c>
      <c r="G1725" s="133">
        <f>SUM($F1725:F$1899)</f>
        <v>7968444.5883496776</v>
      </c>
      <c r="H1725" s="133">
        <f>SUM($E$1696:E1725)</f>
        <v>252740.51725223922</v>
      </c>
      <c r="I1725" s="133">
        <f>$F$9-SUM($E$1696:E1725)</f>
        <v>6984759.4827477606</v>
      </c>
      <c r="J1725" s="133">
        <f t="shared" si="84"/>
        <v>30</v>
      </c>
      <c r="K1725" s="65">
        <f>Y!AC1925</f>
        <v>7362186</v>
      </c>
      <c r="L1725" s="115">
        <v>204</v>
      </c>
      <c r="M1725" s="65"/>
      <c r="N1725" s="48">
        <f>Y!Z1925</f>
        <v>2265.2175168514514</v>
      </c>
    </row>
    <row r="1726" spans="1:14" x14ac:dyDescent="0.2">
      <c r="A1726" s="69">
        <f t="shared" si="82"/>
        <v>31</v>
      </c>
      <c r="B1726" s="66">
        <f t="shared" si="83"/>
        <v>40789</v>
      </c>
      <c r="C1726" s="67">
        <f>Y!AB1926</f>
        <v>75589.000000000189</v>
      </c>
      <c r="D1726" s="65">
        <f>Y!Y1926</f>
        <v>7227.7942681508139</v>
      </c>
      <c r="E1726" s="65">
        <f>Y!Y1926+Y!Z1926</f>
        <v>9523.3828802490461</v>
      </c>
      <c r="F1726" s="68">
        <f>Y!AA1926</f>
        <v>66065.617119751143</v>
      </c>
      <c r="G1726" s="133">
        <f>SUM($F1726:F$1899)</f>
        <v>7902253.5172525039</v>
      </c>
      <c r="H1726" s="133">
        <f>SUM($E$1696:E1726)</f>
        <v>262263.90013248828</v>
      </c>
      <c r="I1726" s="133">
        <f>$F$9-SUM($E$1696:E1726)</f>
        <v>6975236.0998675115</v>
      </c>
      <c r="J1726" s="133">
        <f t="shared" si="84"/>
        <v>31</v>
      </c>
      <c r="K1726" s="65">
        <f>Y!AC1926</f>
        <v>7348224</v>
      </c>
      <c r="L1726" s="115">
        <v>204</v>
      </c>
      <c r="M1726" s="65"/>
      <c r="N1726" s="48">
        <f>Y!Z1926</f>
        <v>2295.5886120982323</v>
      </c>
    </row>
    <row r="1727" spans="1:14" x14ac:dyDescent="0.2">
      <c r="A1727" s="69">
        <f t="shared" si="82"/>
        <v>32</v>
      </c>
      <c r="B1727" s="66">
        <f t="shared" si="83"/>
        <v>40819</v>
      </c>
      <c r="C1727" s="67">
        <f>Y!AB1927</f>
        <v>75589.000000000349</v>
      </c>
      <c r="D1727" s="65">
        <f>Y!Y1927</f>
        <v>7324.1446563275531</v>
      </c>
      <c r="E1727" s="65">
        <f>Y!Y1927+Y!Z1927</f>
        <v>9650.5115666981656</v>
      </c>
      <c r="F1727" s="68">
        <f>Y!AA1927</f>
        <v>65938.488433302176</v>
      </c>
      <c r="G1727" s="133">
        <f>SUM($F1727:F$1899)</f>
        <v>7836187.900132753</v>
      </c>
      <c r="H1727" s="133">
        <f>SUM($E$1696:E1727)</f>
        <v>271914.41169918643</v>
      </c>
      <c r="I1727" s="133">
        <f>$F$9-SUM($E$1696:E1727)</f>
        <v>6965585.5883008139</v>
      </c>
      <c r="J1727" s="133">
        <f t="shared" si="84"/>
        <v>32</v>
      </c>
      <c r="K1727" s="65">
        <f>Y!AC1927</f>
        <v>7334123</v>
      </c>
      <c r="L1727" s="115">
        <v>204</v>
      </c>
      <c r="M1727" s="65"/>
      <c r="N1727" s="48">
        <f>Y!Z1927</f>
        <v>2326.3669103706125</v>
      </c>
    </row>
    <row r="1728" spans="1:14" x14ac:dyDescent="0.2">
      <c r="A1728" s="69">
        <f t="shared" si="82"/>
        <v>33</v>
      </c>
      <c r="B1728" s="66">
        <f t="shared" si="83"/>
        <v>40850</v>
      </c>
      <c r="C1728" s="67">
        <f>Y!AB1928</f>
        <v>75588.999999999724</v>
      </c>
      <c r="D1728" s="65">
        <f>Y!Y1928</f>
        <v>7421.7794470414519</v>
      </c>
      <c r="E1728" s="65">
        <f>Y!Y1928+Y!Z1928</f>
        <v>9779.3373183190124</v>
      </c>
      <c r="F1728" s="68">
        <f>Y!AA1928</f>
        <v>65809.662681680711</v>
      </c>
      <c r="G1728" s="133">
        <f>SUM($F1728:F$1899)</f>
        <v>7770249.4116994506</v>
      </c>
      <c r="H1728" s="133">
        <f>SUM($E$1696:E1728)</f>
        <v>281693.74901750544</v>
      </c>
      <c r="I1728" s="133">
        <f>$F$9-SUM($E$1696:E1728)</f>
        <v>6955806.250982495</v>
      </c>
      <c r="J1728" s="133">
        <f t="shared" si="84"/>
        <v>33</v>
      </c>
      <c r="K1728" s="65">
        <f>Y!AC1928</f>
        <v>7319881</v>
      </c>
      <c r="L1728" s="115">
        <v>204</v>
      </c>
      <c r="M1728" s="65"/>
      <c r="N1728" s="48">
        <f>Y!Z1928</f>
        <v>2357.5578712775605</v>
      </c>
    </row>
    <row r="1729" spans="1:14" x14ac:dyDescent="0.2">
      <c r="A1729" s="69">
        <f t="shared" si="82"/>
        <v>34</v>
      </c>
      <c r="B1729" s="66">
        <f t="shared" si="83"/>
        <v>40880</v>
      </c>
      <c r="C1729" s="67">
        <f>Y!AB1929</f>
        <v>75588.999999999913</v>
      </c>
      <c r="D1729" s="65">
        <f>Y!Y1929</f>
        <v>7520.7157620713115</v>
      </c>
      <c r="E1729" s="65">
        <f>Y!Y1929+Y!Z1929</f>
        <v>9909.8827896995208</v>
      </c>
      <c r="F1729" s="68">
        <f>Y!AA1929</f>
        <v>65679.117210300392</v>
      </c>
      <c r="G1729" s="133">
        <f>SUM($F1729:F$1899)</f>
        <v>7704439.7490177704</v>
      </c>
      <c r="H1729" s="133">
        <f>SUM($E$1696:E1729)</f>
        <v>291603.63180720498</v>
      </c>
      <c r="I1729" s="133">
        <f>$F$9-SUM($E$1696:E1729)</f>
        <v>6945896.3681927947</v>
      </c>
      <c r="J1729" s="133">
        <f t="shared" si="84"/>
        <v>34</v>
      </c>
      <c r="K1729" s="65">
        <f>Y!AC1929</f>
        <v>7305498</v>
      </c>
      <c r="L1729" s="115">
        <v>204</v>
      </c>
      <c r="M1729" s="65"/>
      <c r="N1729" s="48">
        <f>Y!Z1929</f>
        <v>2389.1670276282093</v>
      </c>
    </row>
    <row r="1730" spans="1:14" x14ac:dyDescent="0.2">
      <c r="A1730" s="69">
        <f t="shared" si="82"/>
        <v>35</v>
      </c>
      <c r="B1730" s="66">
        <f t="shared" si="83"/>
        <v>40911</v>
      </c>
      <c r="C1730" s="67">
        <f>Y!AB1930</f>
        <v>75589.000000000175</v>
      </c>
      <c r="D1730" s="65">
        <f>Y!Y1930</f>
        <v>7620.9709514360875</v>
      </c>
      <c r="E1730" s="65">
        <f>Y!Y1930+Y!Z1930</f>
        <v>10042.170937849391</v>
      </c>
      <c r="F1730" s="68">
        <f>Y!AA1930</f>
        <v>65546.829062150777</v>
      </c>
      <c r="G1730" s="133">
        <f>SUM($F1730:F$1899)</f>
        <v>7638760.6318074698</v>
      </c>
      <c r="H1730" s="133">
        <f>SUM($E$1696:E1730)</f>
        <v>301645.80274505436</v>
      </c>
      <c r="I1730" s="133">
        <f>$F$9-SUM($E$1696:E1730)</f>
        <v>6935854.1972549455</v>
      </c>
      <c r="J1730" s="133">
        <f t="shared" si="84"/>
        <v>35</v>
      </c>
      <c r="K1730" s="65">
        <f>Y!AC1930</f>
        <v>7290971</v>
      </c>
      <c r="L1730" s="115">
        <v>204</v>
      </c>
      <c r="M1730" s="65"/>
      <c r="N1730" s="48">
        <f>Y!Z1930</f>
        <v>2421.1999864133031</v>
      </c>
    </row>
    <row r="1731" spans="1:14" x14ac:dyDescent="0.2">
      <c r="A1731" s="69">
        <f t="shared" si="82"/>
        <v>36</v>
      </c>
      <c r="B1731" s="66">
        <f t="shared" si="83"/>
        <v>40942</v>
      </c>
      <c r="C1731" s="67">
        <f>Y!AB1931</f>
        <v>75589.000000000204</v>
      </c>
      <c r="D1731" s="65">
        <f>Y!Y1931</f>
        <v>7722.5625964403152</v>
      </c>
      <c r="E1731" s="65">
        <f>Y!Y1931+Y!Z1931</f>
        <v>10176.225026240107</v>
      </c>
      <c r="F1731" s="68">
        <f>Y!AA1931</f>
        <v>65412.774973760097</v>
      </c>
      <c r="G1731" s="133">
        <f>SUM($F1731:F$1899)</f>
        <v>7573213.802745319</v>
      </c>
      <c r="H1731" s="133">
        <f>SUM($E$1696:E1731)</f>
        <v>311822.02777129447</v>
      </c>
      <c r="I1731" s="133">
        <f>$F$9-SUM($E$1696:E1731)</f>
        <v>6925677.9722287059</v>
      </c>
      <c r="J1731" s="133">
        <f t="shared" si="84"/>
        <v>36</v>
      </c>
      <c r="K1731" s="65">
        <f>Y!AC1931</f>
        <v>7314509</v>
      </c>
      <c r="L1731" s="115">
        <v>204</v>
      </c>
      <c r="M1731" s="65"/>
      <c r="N1731" s="48">
        <f>Y!Z1931</f>
        <v>2453.6624297997914</v>
      </c>
    </row>
    <row r="1732" spans="1:14" x14ac:dyDescent="0.2">
      <c r="A1732" s="69">
        <f t="shared" si="82"/>
        <v>37</v>
      </c>
      <c r="B1732" s="66">
        <f t="shared" si="83"/>
        <v>40971</v>
      </c>
      <c r="C1732" s="67">
        <f>Y!AB1932</f>
        <v>75588.999999999767</v>
      </c>
      <c r="D1732" s="65">
        <f>Y!Y1932</f>
        <v>7825.5085127567872</v>
      </c>
      <c r="E1732" s="65">
        <f>Y!Y1932+Y!Z1932</f>
        <v>9799.7648255094828</v>
      </c>
      <c r="F1732" s="68">
        <f>Y!AA1932</f>
        <v>65789.235174490284</v>
      </c>
      <c r="G1732" s="133">
        <f>SUM($F1732:F$1899)</f>
        <v>7507801.0277715586</v>
      </c>
      <c r="H1732" s="133">
        <f>SUM($E$1696:E1732)</f>
        <v>321621.79259680398</v>
      </c>
      <c r="I1732" s="133">
        <f>$F$9-SUM($E$1696:E1732)</f>
        <v>6915878.207403196</v>
      </c>
      <c r="J1732" s="133">
        <f t="shared" si="84"/>
        <v>37</v>
      </c>
      <c r="K1732" s="65">
        <f>Y!AC1932</f>
        <v>7300204</v>
      </c>
      <c r="L1732" s="115">
        <v>204</v>
      </c>
      <c r="M1732" s="65"/>
      <c r="N1732" s="48">
        <f>Y!Z1932</f>
        <v>1974.2563127526955</v>
      </c>
    </row>
    <row r="1733" spans="1:14" x14ac:dyDescent="0.2">
      <c r="A1733" s="69">
        <f t="shared" si="82"/>
        <v>38</v>
      </c>
      <c r="B1733" s="66">
        <f t="shared" si="83"/>
        <v>41002</v>
      </c>
      <c r="C1733" s="67">
        <f>Y!AB1933</f>
        <v>75588.999999999825</v>
      </c>
      <c r="D1733" s="65">
        <f>Y!Y1933</f>
        <v>7929.8267535520718</v>
      </c>
      <c r="E1733" s="65">
        <f>Y!Y1933+Y!Z1933</f>
        <v>9930.5530746241129</v>
      </c>
      <c r="F1733" s="68">
        <f>Y!AA1933</f>
        <v>65658.446925375712</v>
      </c>
      <c r="G1733" s="133">
        <f>SUM($F1733:F$1899)</f>
        <v>7442011.7925970685</v>
      </c>
      <c r="H1733" s="133">
        <f>SUM($E$1696:E1733)</f>
        <v>331552.34567142808</v>
      </c>
      <c r="I1733" s="133">
        <f>$F$9-SUM($E$1696:E1733)</f>
        <v>6905947.6543285716</v>
      </c>
      <c r="J1733" s="133">
        <f t="shared" si="84"/>
        <v>38</v>
      </c>
      <c r="K1733" s="65">
        <f>Y!AC1933</f>
        <v>7285757</v>
      </c>
      <c r="L1733" s="115">
        <v>204</v>
      </c>
      <c r="M1733" s="65"/>
      <c r="N1733" s="48">
        <f>Y!Z1933</f>
        <v>2000.7263210720412</v>
      </c>
    </row>
    <row r="1734" spans="1:14" x14ac:dyDescent="0.2">
      <c r="A1734" s="69">
        <f t="shared" si="82"/>
        <v>39</v>
      </c>
      <c r="B1734" s="66">
        <f t="shared" si="83"/>
        <v>41032</v>
      </c>
      <c r="C1734" s="67">
        <f>Y!AB1934</f>
        <v>75589.000000000466</v>
      </c>
      <c r="D1734" s="65">
        <f>Y!Y1934</f>
        <v>8035.5356126502156</v>
      </c>
      <c r="E1734" s="65">
        <f>Y!Y1934+Y!Z1934</f>
        <v>10063.086840914606</v>
      </c>
      <c r="F1734" s="68">
        <f>Y!AA1934</f>
        <v>65525.913159085852</v>
      </c>
      <c r="G1734" s="133">
        <f>SUM($F1734:F$1899)</f>
        <v>7376353.3456716929</v>
      </c>
      <c r="H1734" s="133">
        <f>SUM($E$1696:E1734)</f>
        <v>341615.4325123427</v>
      </c>
      <c r="I1734" s="133">
        <f>$F$9-SUM($E$1696:E1734)</f>
        <v>6895884.5674876571</v>
      </c>
      <c r="J1734" s="133">
        <f t="shared" si="84"/>
        <v>39</v>
      </c>
      <c r="K1734" s="65">
        <f>Y!AC1934</f>
        <v>7271169</v>
      </c>
      <c r="L1734" s="115">
        <v>204</v>
      </c>
      <c r="M1734" s="65"/>
      <c r="N1734" s="48">
        <f>Y!Z1934</f>
        <v>2027.5512282643904</v>
      </c>
    </row>
    <row r="1735" spans="1:14" x14ac:dyDescent="0.2">
      <c r="A1735" s="69">
        <f t="shared" si="82"/>
        <v>40</v>
      </c>
      <c r="B1735" s="66">
        <f t="shared" si="83"/>
        <v>41063</v>
      </c>
      <c r="C1735" s="67">
        <f>Y!AB1935</f>
        <v>75589.000000000146</v>
      </c>
      <c r="D1735" s="65">
        <f>Y!Y1935</f>
        <v>8142.6536277402192</v>
      </c>
      <c r="E1735" s="65">
        <f>Y!Y1935+Y!Z1935</f>
        <v>10197.389420406602</v>
      </c>
      <c r="F1735" s="68">
        <f>Y!AA1935</f>
        <v>65391.610579593544</v>
      </c>
      <c r="G1735" s="133">
        <f>SUM($F1735:F$1899)</f>
        <v>7310827.4325126074</v>
      </c>
      <c r="H1735" s="133">
        <f>SUM($E$1696:E1735)</f>
        <v>351812.8219327493</v>
      </c>
      <c r="I1735" s="133">
        <f>$F$9-SUM($E$1696:E1735)</f>
        <v>6885687.1780672511</v>
      </c>
      <c r="J1735" s="133">
        <f t="shared" si="84"/>
        <v>40</v>
      </c>
      <c r="K1735" s="65">
        <f>Y!AC1935</f>
        <v>7256436</v>
      </c>
      <c r="L1735" s="115">
        <v>204</v>
      </c>
      <c r="M1735" s="65"/>
      <c r="N1735" s="48">
        <f>Y!Z1935</f>
        <v>2054.7357926663826</v>
      </c>
    </row>
    <row r="1736" spans="1:14" x14ac:dyDescent="0.2">
      <c r="A1736" s="69">
        <f t="shared" si="82"/>
        <v>41</v>
      </c>
      <c r="B1736" s="66">
        <f t="shared" si="83"/>
        <v>41093</v>
      </c>
      <c r="C1736" s="67">
        <f>Y!AB1936</f>
        <v>75588.999999999884</v>
      </c>
      <c r="D1736" s="65">
        <f>Y!Y1936</f>
        <v>8251.1995836310089</v>
      </c>
      <c r="E1736" s="65">
        <f>Y!Y1936+Y!Z1936</f>
        <v>10333.484420043431</v>
      </c>
      <c r="F1736" s="68">
        <f>Y!AA1936</f>
        <v>65255.515579956445</v>
      </c>
      <c r="G1736" s="133">
        <f>SUM($F1736:F$1899)</f>
        <v>7245435.8219330134</v>
      </c>
      <c r="H1736" s="133">
        <f>SUM($E$1696:E1736)</f>
        <v>362146.30635279272</v>
      </c>
      <c r="I1736" s="133">
        <f>$F$9-SUM($E$1696:E1736)</f>
        <v>6875353.6936472077</v>
      </c>
      <c r="J1736" s="133">
        <f t="shared" si="84"/>
        <v>41</v>
      </c>
      <c r="K1736" s="65">
        <f>Y!AC1936</f>
        <v>7241558</v>
      </c>
      <c r="L1736" s="115">
        <v>204</v>
      </c>
      <c r="M1736" s="65"/>
      <c r="N1736" s="48">
        <f>Y!Z1936</f>
        <v>2082.284836412422</v>
      </c>
    </row>
    <row r="1737" spans="1:14" x14ac:dyDescent="0.2">
      <c r="A1737" s="69">
        <f t="shared" si="82"/>
        <v>42</v>
      </c>
      <c r="B1737" s="66">
        <f t="shared" si="83"/>
        <v>41124</v>
      </c>
      <c r="C1737" s="67">
        <f>Y!AB1937</f>
        <v>75589.000000000349</v>
      </c>
      <c r="D1737" s="65">
        <f>Y!Y1937</f>
        <v>8361.1925155427307</v>
      </c>
      <c r="E1737" s="65">
        <f>Y!Y1937+Y!Z1937</f>
        <v>10471.395761832871</v>
      </c>
      <c r="F1737" s="68">
        <f>Y!AA1937</f>
        <v>65117.604238167485</v>
      </c>
      <c r="G1737" s="133">
        <f>SUM($F1737:F$1899)</f>
        <v>7180180.3063530568</v>
      </c>
      <c r="H1737" s="133">
        <f>SUM($E$1696:E1737)</f>
        <v>372617.7021146256</v>
      </c>
      <c r="I1737" s="133">
        <f>$F$9-SUM($E$1696:E1737)</f>
        <v>6864882.2978853742</v>
      </c>
      <c r="J1737" s="133">
        <f t="shared" si="84"/>
        <v>42</v>
      </c>
      <c r="K1737" s="65">
        <f>Y!AC1937</f>
        <v>7226534</v>
      </c>
      <c r="L1737" s="115">
        <v>204</v>
      </c>
      <c r="M1737" s="65"/>
      <c r="N1737" s="48">
        <f>Y!Z1937</f>
        <v>2110.2032462901407</v>
      </c>
    </row>
    <row r="1738" spans="1:14" x14ac:dyDescent="0.2">
      <c r="A1738" s="69">
        <f t="shared" si="82"/>
        <v>43</v>
      </c>
      <c r="B1738" s="66">
        <f t="shared" si="83"/>
        <v>41155</v>
      </c>
      <c r="C1738" s="67">
        <f>Y!AB1938</f>
        <v>75588.999999999665</v>
      </c>
      <c r="D1738" s="65">
        <f>Y!Y1938</f>
        <v>8472.6517124427482</v>
      </c>
      <c r="E1738" s="65">
        <f>Y!Y1938+Y!Z1938</f>
        <v>10611.147687049874</v>
      </c>
      <c r="F1738" s="68">
        <f>Y!AA1938</f>
        <v>64977.852312949792</v>
      </c>
      <c r="G1738" s="133">
        <f>SUM($F1738:F$1899)</f>
        <v>7115062.7021148894</v>
      </c>
      <c r="H1738" s="133">
        <f>SUM($E$1696:E1738)</f>
        <v>383228.84980167547</v>
      </c>
      <c r="I1738" s="133">
        <f>$F$9-SUM($E$1696:E1738)</f>
        <v>6854271.1501983246</v>
      </c>
      <c r="J1738" s="133">
        <f t="shared" si="84"/>
        <v>43</v>
      </c>
      <c r="K1738" s="65">
        <f>Y!AC1938</f>
        <v>7211361</v>
      </c>
      <c r="L1738" s="115">
        <v>204</v>
      </c>
      <c r="M1738" s="65"/>
      <c r="N1738" s="48">
        <f>Y!Z1938</f>
        <v>2138.4959746071254</v>
      </c>
    </row>
    <row r="1739" spans="1:14" x14ac:dyDescent="0.2">
      <c r="A1739" s="69">
        <f t="shared" si="82"/>
        <v>44</v>
      </c>
      <c r="B1739" s="66">
        <f t="shared" si="83"/>
        <v>41185</v>
      </c>
      <c r="C1739" s="67">
        <f>Y!AB1939</f>
        <v>75588.999999999913</v>
      </c>
      <c r="D1739" s="65">
        <f>Y!Y1939</f>
        <v>8585.5967204347253</v>
      </c>
      <c r="E1739" s="65">
        <f>Y!Y1939+Y!Z1939</f>
        <v>10752.764760504215</v>
      </c>
      <c r="F1739" s="68">
        <f>Y!AA1939</f>
        <v>64836.235239495698</v>
      </c>
      <c r="G1739" s="133">
        <f>SUM($F1739:F$1899)</f>
        <v>7050084.8498019399</v>
      </c>
      <c r="H1739" s="133">
        <f>SUM($E$1696:E1739)</f>
        <v>393981.61456217966</v>
      </c>
      <c r="I1739" s="133">
        <f>$F$9-SUM($E$1696:E1739)</f>
        <v>6843518.3854378201</v>
      </c>
      <c r="J1739" s="133">
        <f t="shared" si="84"/>
        <v>44</v>
      </c>
      <c r="K1739" s="65">
        <f>Y!AC1939</f>
        <v>7196039</v>
      </c>
      <c r="L1739" s="115">
        <v>204</v>
      </c>
      <c r="M1739" s="65"/>
      <c r="N1739" s="48">
        <f>Y!Z1939</f>
        <v>2167.1680400694895</v>
      </c>
    </row>
    <row r="1740" spans="1:14" x14ac:dyDescent="0.2">
      <c r="A1740" s="69">
        <f t="shared" si="82"/>
        <v>45</v>
      </c>
      <c r="B1740" s="66">
        <f t="shared" si="83"/>
        <v>41216</v>
      </c>
      <c r="C1740" s="67">
        <f>Y!AB1940</f>
        <v>75589.000000000204</v>
      </c>
      <c r="D1740" s="65">
        <f>Y!Y1940</f>
        <v>8700.0473461793736</v>
      </c>
      <c r="E1740" s="65">
        <f>Y!Y1940+Y!Z1940</f>
        <v>10896.271874851431</v>
      </c>
      <c r="F1740" s="68">
        <f>Y!AA1940</f>
        <v>64692.728125148766</v>
      </c>
      <c r="G1740" s="133">
        <f>SUM($F1740:F$1899)</f>
        <v>6985248.6145624444</v>
      </c>
      <c r="H1740" s="133">
        <f>SUM($E$1696:E1740)</f>
        <v>404877.88643703109</v>
      </c>
      <c r="I1740" s="133">
        <f>$F$9-SUM($E$1696:E1740)</f>
        <v>6832622.1135629686</v>
      </c>
      <c r="J1740" s="133">
        <f t="shared" si="84"/>
        <v>45</v>
      </c>
      <c r="K1740" s="65">
        <f>Y!AC1940</f>
        <v>7180566</v>
      </c>
      <c r="L1740" s="115">
        <v>204</v>
      </c>
      <c r="M1740" s="65"/>
      <c r="N1740" s="48">
        <f>Y!Z1940</f>
        <v>2196.2245286720572</v>
      </c>
    </row>
    <row r="1741" spans="1:14" x14ac:dyDescent="0.2">
      <c r="A1741" s="69">
        <f t="shared" si="82"/>
        <v>46</v>
      </c>
      <c r="B1741" s="66">
        <f t="shared" si="83"/>
        <v>41246</v>
      </c>
      <c r="C1741" s="67">
        <f>Y!AB1941</f>
        <v>75588.999999999782</v>
      </c>
      <c r="D1741" s="65">
        <f>Y!Y1941</f>
        <v>8816.02366037108</v>
      </c>
      <c r="E1741" s="65">
        <f>Y!Y1941+Y!Z1941</f>
        <v>11041.694254971648</v>
      </c>
      <c r="F1741" s="68">
        <f>Y!AA1941</f>
        <v>64547.305745028134</v>
      </c>
      <c r="G1741" s="133">
        <f>SUM($F1741:F$1899)</f>
        <v>6920555.886437295</v>
      </c>
      <c r="H1741" s="133">
        <f>SUM($E$1696:E1741)</f>
        <v>415919.58069200272</v>
      </c>
      <c r="I1741" s="133">
        <f>$F$9-SUM($E$1696:E1741)</f>
        <v>6821580.4193079975</v>
      </c>
      <c r="J1741" s="133">
        <f t="shared" si="84"/>
        <v>46</v>
      </c>
      <c r="K1741" s="65">
        <f>Y!AC1941</f>
        <v>7164940</v>
      </c>
      <c r="L1741" s="115">
        <v>204</v>
      </c>
      <c r="M1741" s="65"/>
      <c r="N1741" s="48">
        <f>Y!Z1941</f>
        <v>2225.6705946005677</v>
      </c>
    </row>
    <row r="1742" spans="1:14" x14ac:dyDescent="0.2">
      <c r="A1742" s="69">
        <f t="shared" si="82"/>
        <v>47</v>
      </c>
      <c r="B1742" s="66">
        <f t="shared" si="83"/>
        <v>41277</v>
      </c>
      <c r="C1742" s="67">
        <f>Y!AB1942</f>
        <v>75588.999999999854</v>
      </c>
      <c r="D1742" s="65">
        <f>Y!Y1942</f>
        <v>8933.5460012592375</v>
      </c>
      <c r="E1742" s="65">
        <f>Y!Y1942+Y!Z1942</f>
        <v>11189.057462405181</v>
      </c>
      <c r="F1742" s="68">
        <f>Y!AA1942</f>
        <v>64399.942537594674</v>
      </c>
      <c r="G1742" s="133">
        <f>SUM($F1742:F$1899)</f>
        <v>6856008.580692267</v>
      </c>
      <c r="H1742" s="133">
        <f>SUM($E$1696:E1742)</f>
        <v>427108.6381544079</v>
      </c>
      <c r="I1742" s="133">
        <f>$F$9-SUM($E$1696:E1742)</f>
        <v>6810391.361845592</v>
      </c>
      <c r="J1742" s="133">
        <f t="shared" si="84"/>
        <v>47</v>
      </c>
      <c r="K1742" s="65">
        <f>Y!AC1942</f>
        <v>7149160</v>
      </c>
      <c r="L1742" s="115">
        <v>204</v>
      </c>
      <c r="M1742" s="65"/>
      <c r="N1742" s="48">
        <f>Y!Z1942</f>
        <v>2255.511461145943</v>
      </c>
    </row>
    <row r="1743" spans="1:14" x14ac:dyDescent="0.2">
      <c r="A1743" s="69">
        <f t="shared" si="82"/>
        <v>48</v>
      </c>
      <c r="B1743" s="66">
        <f t="shared" si="83"/>
        <v>41308</v>
      </c>
      <c r="C1743" s="67">
        <f>Y!AB1943</f>
        <v>75588.999999999942</v>
      </c>
      <c r="D1743" s="65">
        <f>Y!Y1943</f>
        <v>9052.6349782114848</v>
      </c>
      <c r="E1743" s="65">
        <f>Y!Y1943+Y!Z1943</f>
        <v>11338.387399842264</v>
      </c>
      <c r="F1743" s="68">
        <f>Y!AA1943</f>
        <v>64250.612600157678</v>
      </c>
      <c r="G1743" s="133">
        <f>SUM($F1743:F$1899)</f>
        <v>6791608.6381546725</v>
      </c>
      <c r="H1743" s="133">
        <f>SUM($E$1696:E1743)</f>
        <v>438447.02555425017</v>
      </c>
      <c r="I1743" s="133">
        <f>$F$9-SUM($E$1696:E1743)</f>
        <v>6799052.97444575</v>
      </c>
      <c r="J1743" s="133">
        <f t="shared" si="84"/>
        <v>48</v>
      </c>
      <c r="K1743" s="65">
        <f>Y!AC1943</f>
        <v>7167614</v>
      </c>
      <c r="L1743" s="115">
        <v>204</v>
      </c>
      <c r="M1743" s="65"/>
      <c r="N1743" s="48">
        <f>Y!Z1943</f>
        <v>2285.7524216307793</v>
      </c>
    </row>
    <row r="1744" spans="1:14" x14ac:dyDescent="0.2">
      <c r="A1744" s="69">
        <f t="shared" si="82"/>
        <v>49</v>
      </c>
      <c r="B1744" s="66">
        <f t="shared" si="83"/>
        <v>41336</v>
      </c>
      <c r="C1744" s="67">
        <f>Y!AB1944</f>
        <v>75589.000000000276</v>
      </c>
      <c r="D1744" s="65">
        <f>Y!Y1944</f>
        <v>9173.3114753300324</v>
      </c>
      <c r="E1744" s="65">
        <f>Y!Y1944+Y!Z1944</f>
        <v>11028.623485046483</v>
      </c>
      <c r="F1744" s="68">
        <f>Y!AA1944</f>
        <v>64560.376514953794</v>
      </c>
      <c r="G1744" s="133">
        <f>SUM($F1744:F$1899)</f>
        <v>6727358.0255545145</v>
      </c>
      <c r="H1744" s="133">
        <f>SUM($E$1696:E1744)</f>
        <v>449475.64903929667</v>
      </c>
      <c r="I1744" s="133">
        <f>$F$9-SUM($E$1696:E1744)</f>
        <v>6788024.3509607036</v>
      </c>
      <c r="J1744" s="133">
        <f t="shared" si="84"/>
        <v>49</v>
      </c>
      <c r="K1744" s="65">
        <f>Y!AC1944</f>
        <v>7151982</v>
      </c>
      <c r="L1744" s="115">
        <v>204</v>
      </c>
      <c r="M1744" s="65"/>
      <c r="N1744" s="48">
        <f>Y!Z1944</f>
        <v>1855.3120097164501</v>
      </c>
    </row>
    <row r="1745" spans="1:14" x14ac:dyDescent="0.2">
      <c r="A1745" s="69">
        <f t="shared" si="82"/>
        <v>50</v>
      </c>
      <c r="B1745" s="66">
        <f t="shared" si="83"/>
        <v>41367</v>
      </c>
      <c r="C1745" s="67">
        <f>Y!AB1945</f>
        <v>75589.00000000032</v>
      </c>
      <c r="D1745" s="65">
        <f>Y!Y1945</f>
        <v>9295.5966551126912</v>
      </c>
      <c r="E1745" s="65">
        <f>Y!Y1945+Y!Z1945</f>
        <v>11175.78391735586</v>
      </c>
      <c r="F1745" s="68">
        <f>Y!AA1945</f>
        <v>64413.21608264446</v>
      </c>
      <c r="G1745" s="133">
        <f>SUM($F1745:F$1899)</f>
        <v>6662797.6490395609</v>
      </c>
      <c r="H1745" s="133">
        <f>SUM($E$1696:E1745)</f>
        <v>460651.43295665254</v>
      </c>
      <c r="I1745" s="133">
        <f>$F$9-SUM($E$1696:E1745)</f>
        <v>6776848.5670433473</v>
      </c>
      <c r="J1745" s="133">
        <f t="shared" si="84"/>
        <v>50</v>
      </c>
      <c r="K1745" s="65">
        <f>Y!AC1945</f>
        <v>7136197</v>
      </c>
      <c r="L1745" s="115">
        <v>204</v>
      </c>
      <c r="M1745" s="65"/>
      <c r="N1745" s="48">
        <f>Y!Z1945</f>
        <v>1880.1872622431692</v>
      </c>
    </row>
    <row r="1746" spans="1:14" x14ac:dyDescent="0.2">
      <c r="A1746" s="69">
        <f t="shared" si="82"/>
        <v>51</v>
      </c>
      <c r="B1746" s="66">
        <f t="shared" si="83"/>
        <v>41397</v>
      </c>
      <c r="C1746" s="67">
        <f>Y!AB1946</f>
        <v>75588.999999999854</v>
      </c>
      <c r="D1746" s="65">
        <f>Y!Y1946</f>
        <v>9419.5119621651247</v>
      </c>
      <c r="E1746" s="65">
        <f>Y!Y1946+Y!Z1946</f>
        <v>11324.907993984976</v>
      </c>
      <c r="F1746" s="68">
        <f>Y!AA1946</f>
        <v>64264.092006014878</v>
      </c>
      <c r="G1746" s="133">
        <f>SUM($F1746:F$1899)</f>
        <v>6598384.4329569163</v>
      </c>
      <c r="H1746" s="133">
        <f>SUM($E$1696:E1746)</f>
        <v>471976.34095063753</v>
      </c>
      <c r="I1746" s="133">
        <f>$F$9-SUM($E$1696:E1746)</f>
        <v>6765523.6590493629</v>
      </c>
      <c r="J1746" s="133">
        <f t="shared" si="84"/>
        <v>51</v>
      </c>
      <c r="K1746" s="65">
        <f>Y!AC1946</f>
        <v>7120258</v>
      </c>
      <c r="L1746" s="115">
        <v>204</v>
      </c>
      <c r="M1746" s="65"/>
      <c r="N1746" s="48">
        <f>Y!Z1946</f>
        <v>1905.3960318198515</v>
      </c>
    </row>
    <row r="1747" spans="1:14" x14ac:dyDescent="0.2">
      <c r="A1747" s="69">
        <f t="shared" si="82"/>
        <v>52</v>
      </c>
      <c r="B1747" s="66">
        <f t="shared" si="83"/>
        <v>41428</v>
      </c>
      <c r="C1747" s="67">
        <f>Y!AB1947</f>
        <v>75589.000000000087</v>
      </c>
      <c r="D1747" s="65">
        <f>Y!Y1947</f>
        <v>9545.0791269624606</v>
      </c>
      <c r="E1747" s="65">
        <f>Y!Y1947+Y!Z1947</f>
        <v>11476.021917067003</v>
      </c>
      <c r="F1747" s="68">
        <f>Y!AA1947</f>
        <v>64112.978082933078</v>
      </c>
      <c r="G1747" s="133">
        <f>SUM($F1747:F$1899)</f>
        <v>6534120.3409509016</v>
      </c>
      <c r="H1747" s="133">
        <f>SUM($E$1696:E1747)</f>
        <v>483452.36286770453</v>
      </c>
      <c r="I1747" s="133">
        <f>$F$9-SUM($E$1696:E1747)</f>
        <v>6754047.6371322954</v>
      </c>
      <c r="J1747" s="133">
        <f t="shared" si="84"/>
        <v>52</v>
      </c>
      <c r="K1747" s="65">
        <f>Y!AC1947</f>
        <v>7104163</v>
      </c>
      <c r="L1747" s="115">
        <v>204</v>
      </c>
      <c r="M1747" s="65"/>
      <c r="N1747" s="48">
        <f>Y!Z1947</f>
        <v>1930.9427901045419</v>
      </c>
    </row>
    <row r="1748" spans="1:14" x14ac:dyDescent="0.2">
      <c r="A1748" s="69">
        <f t="shared" si="82"/>
        <v>53</v>
      </c>
      <c r="B1748" s="66">
        <f t="shared" si="83"/>
        <v>41458</v>
      </c>
      <c r="C1748" s="67">
        <f>Y!AB1948</f>
        <v>75588.999999999913</v>
      </c>
      <c r="D1748" s="65">
        <f>Y!Y1948</f>
        <v>9672.3201696565375</v>
      </c>
      <c r="E1748" s="65">
        <f>Y!Y1948+Y!Z1948</f>
        <v>11629.152238365932</v>
      </c>
      <c r="F1748" s="68">
        <f>Y!AA1948</f>
        <v>63959.847761633973</v>
      </c>
      <c r="G1748" s="133">
        <f>SUM($F1748:F$1899)</f>
        <v>6470007.3628679672</v>
      </c>
      <c r="H1748" s="133">
        <f>SUM($E$1696:E1748)</f>
        <v>495081.51510607044</v>
      </c>
      <c r="I1748" s="133">
        <f>$F$9-SUM($E$1696:E1748)</f>
        <v>6742418.4848939292</v>
      </c>
      <c r="J1748" s="133">
        <f t="shared" si="84"/>
        <v>53</v>
      </c>
      <c r="K1748" s="65">
        <f>Y!AC1948</f>
        <v>7087910</v>
      </c>
      <c r="L1748" s="115">
        <v>204</v>
      </c>
      <c r="M1748" s="65"/>
      <c r="N1748" s="48">
        <f>Y!Z1948</f>
        <v>1956.8320687093947</v>
      </c>
    </row>
    <row r="1749" spans="1:14" x14ac:dyDescent="0.2">
      <c r="A1749" s="69">
        <f t="shared" si="82"/>
        <v>54</v>
      </c>
      <c r="B1749" s="66">
        <f t="shared" si="83"/>
        <v>41489</v>
      </c>
      <c r="C1749" s="67">
        <f>Y!AB1949</f>
        <v>75589.000000000451</v>
      </c>
      <c r="D1749" s="65">
        <f>Y!Y1949</f>
        <v>9801.257403941825</v>
      </c>
      <c r="E1749" s="65">
        <f>Y!Y1949+Y!Z1949</f>
        <v>11784.325863946375</v>
      </c>
      <c r="F1749" s="68">
        <f>Y!AA1949</f>
        <v>63804.674136054076</v>
      </c>
      <c r="G1749" s="133">
        <f>SUM($F1749:F$1899)</f>
        <v>6406047.5151063334</v>
      </c>
      <c r="H1749" s="133">
        <f>SUM($E$1696:E1749)</f>
        <v>506865.84097001678</v>
      </c>
      <c r="I1749" s="133">
        <f>$F$9-SUM($E$1696:E1749)</f>
        <v>6730634.159029983</v>
      </c>
      <c r="J1749" s="133">
        <f t="shared" si="84"/>
        <v>54</v>
      </c>
      <c r="K1749" s="65">
        <f>Y!AC1949</f>
        <v>7071499</v>
      </c>
      <c r="L1749" s="115">
        <v>204</v>
      </c>
      <c r="M1749" s="65"/>
      <c r="N1749" s="48">
        <f>Y!Z1949</f>
        <v>1983.0684600045497</v>
      </c>
    </row>
    <row r="1750" spans="1:14" x14ac:dyDescent="0.2">
      <c r="A1750" s="69">
        <f t="shared" si="82"/>
        <v>55</v>
      </c>
      <c r="B1750" s="66">
        <f t="shared" si="83"/>
        <v>41520</v>
      </c>
      <c r="C1750" s="67">
        <f>Y!AB1950</f>
        <v>75588.99999999968</v>
      </c>
      <c r="D1750" s="65">
        <f>Y!Y1950</f>
        <v>9931.9134409632534</v>
      </c>
      <c r="E1750" s="65">
        <f>Y!Y1950+Y!Z1950</f>
        <v>11941.570058895973</v>
      </c>
      <c r="F1750" s="68">
        <f>Y!AA1950</f>
        <v>63647.429941103706</v>
      </c>
      <c r="G1750" s="133">
        <f>SUM($F1750:F$1899)</f>
        <v>6342242.8409702778</v>
      </c>
      <c r="H1750" s="133">
        <f>SUM($E$1696:E1750)</f>
        <v>518807.41102891276</v>
      </c>
      <c r="I1750" s="133">
        <f>$F$9-SUM($E$1696:E1750)</f>
        <v>6718692.5889710877</v>
      </c>
      <c r="J1750" s="133">
        <f t="shared" si="84"/>
        <v>55</v>
      </c>
      <c r="K1750" s="65">
        <f>Y!AC1950</f>
        <v>7054927</v>
      </c>
      <c r="L1750" s="115">
        <v>204</v>
      </c>
      <c r="M1750" s="65"/>
      <c r="N1750" s="48">
        <f>Y!Z1950</f>
        <v>2009.6566179327201</v>
      </c>
    </row>
    <row r="1751" spans="1:14" x14ac:dyDescent="0.2">
      <c r="A1751" s="69">
        <f t="shared" si="82"/>
        <v>56</v>
      </c>
      <c r="B1751" s="66">
        <f t="shared" si="83"/>
        <v>41550</v>
      </c>
      <c r="C1751" s="67">
        <f>Y!AB1951</f>
        <v>75589.00000000032</v>
      </c>
      <c r="D1751" s="65">
        <f>Y!Y1951</f>
        <v>10064.311193289235</v>
      </c>
      <c r="E1751" s="65">
        <f>Y!Y1951+Y!Z1951</f>
        <v>12100.912452123986</v>
      </c>
      <c r="F1751" s="68">
        <f>Y!AA1951</f>
        <v>63488.087547876341</v>
      </c>
      <c r="G1751" s="133">
        <f>SUM($F1751:F$1899)</f>
        <v>6278595.411029174</v>
      </c>
      <c r="H1751" s="133">
        <f>SUM($E$1696:E1751)</f>
        <v>530908.3234810367</v>
      </c>
      <c r="I1751" s="133">
        <f>$F$9-SUM($E$1696:E1751)</f>
        <v>6706591.6765189636</v>
      </c>
      <c r="J1751" s="133">
        <f t="shared" si="84"/>
        <v>56</v>
      </c>
      <c r="K1751" s="65">
        <f>Y!AC1951</f>
        <v>7038194</v>
      </c>
      <c r="L1751" s="115">
        <v>204</v>
      </c>
      <c r="M1751" s="65"/>
      <c r="N1751" s="48">
        <f>Y!Z1951</f>
        <v>2036.6012588347512</v>
      </c>
    </row>
    <row r="1752" spans="1:14" x14ac:dyDescent="0.2">
      <c r="A1752" s="69">
        <f t="shared" si="82"/>
        <v>57</v>
      </c>
      <c r="B1752" s="66">
        <f t="shared" si="83"/>
        <v>41581</v>
      </c>
      <c r="C1752" s="67">
        <f>Y!AB1952</f>
        <v>75589.000000000204</v>
      </c>
      <c r="D1752" s="65">
        <f>Y!Y1952</f>
        <v>10198.473878920078</v>
      </c>
      <c r="E1752" s="65">
        <f>Y!Y1952+Y!Z1952</f>
        <v>12262.381041206332</v>
      </c>
      <c r="F1752" s="68">
        <f>Y!AA1952</f>
        <v>63326.618958793864</v>
      </c>
      <c r="G1752" s="133">
        <f>SUM($F1752:F$1899)</f>
        <v>6215107.323481299</v>
      </c>
      <c r="H1752" s="133">
        <f>SUM($E$1696:E1752)</f>
        <v>543170.704522243</v>
      </c>
      <c r="I1752" s="133">
        <f>$F$9-SUM($E$1696:E1752)</f>
        <v>6694329.2954777572</v>
      </c>
      <c r="J1752" s="133">
        <f t="shared" si="84"/>
        <v>57</v>
      </c>
      <c r="K1752" s="65">
        <f>Y!AC1952</f>
        <v>7021296</v>
      </c>
      <c r="L1752" s="115">
        <v>204</v>
      </c>
      <c r="M1752" s="65"/>
      <c r="N1752" s="48">
        <f>Y!Z1952</f>
        <v>2063.9071622862539</v>
      </c>
    </row>
    <row r="1753" spans="1:14" x14ac:dyDescent="0.2">
      <c r="A1753" s="69">
        <f t="shared" si="82"/>
        <v>58</v>
      </c>
      <c r="B1753" s="66">
        <f t="shared" si="83"/>
        <v>41611</v>
      </c>
      <c r="C1753" s="67">
        <f>Y!AB1953</f>
        <v>75588.99999999968</v>
      </c>
      <c r="D1753" s="65">
        <f>Y!Y1953</f>
        <v>10334.425025367178</v>
      </c>
      <c r="E1753" s="65">
        <f>Y!Y1953+Y!Z1953</f>
        <v>12426.004197312548</v>
      </c>
      <c r="F1753" s="68">
        <f>Y!AA1953</f>
        <v>63162.995802687125</v>
      </c>
      <c r="G1753" s="133">
        <f>SUM($F1753:F$1899)</f>
        <v>6151780.7045225054</v>
      </c>
      <c r="H1753" s="133">
        <f>SUM($E$1696:E1753)</f>
        <v>555596.70871955552</v>
      </c>
      <c r="I1753" s="133">
        <f>$F$9-SUM($E$1696:E1753)</f>
        <v>6681903.2912804447</v>
      </c>
      <c r="J1753" s="133">
        <f t="shared" si="84"/>
        <v>58</v>
      </c>
      <c r="K1753" s="65">
        <f>Y!AC1953</f>
        <v>7004233</v>
      </c>
      <c r="L1753" s="115">
        <v>204</v>
      </c>
      <c r="M1753" s="65"/>
      <c r="N1753" s="48">
        <f>Y!Z1953</f>
        <v>2091.57917194537</v>
      </c>
    </row>
    <row r="1754" spans="1:14" x14ac:dyDescent="0.2">
      <c r="A1754" s="69">
        <f t="shared" si="82"/>
        <v>59</v>
      </c>
      <c r="B1754" s="66">
        <f t="shared" si="83"/>
        <v>41642</v>
      </c>
      <c r="C1754" s="67">
        <f>Y!AB1954</f>
        <v>75588.999999999767</v>
      </c>
      <c r="D1754" s="65">
        <f>Y!Y1954</f>
        <v>10472.188473776914</v>
      </c>
      <c r="E1754" s="65">
        <f>Y!Y1954+Y!Z1954</f>
        <v>12591.810670188934</v>
      </c>
      <c r="F1754" s="68">
        <f>Y!AA1954</f>
        <v>62997.189329810833</v>
      </c>
      <c r="G1754" s="133">
        <f>SUM($F1754:F$1899)</f>
        <v>6088617.7087198179</v>
      </c>
      <c r="H1754" s="133">
        <f>SUM($E$1696:E1754)</f>
        <v>568188.5193897445</v>
      </c>
      <c r="I1754" s="133">
        <f>$F$9-SUM($E$1696:E1754)</f>
        <v>6669311.4806102552</v>
      </c>
      <c r="J1754" s="133">
        <f t="shared" si="84"/>
        <v>59</v>
      </c>
      <c r="K1754" s="65">
        <f>Y!AC1954</f>
        <v>6987004</v>
      </c>
      <c r="L1754" s="115">
        <v>204</v>
      </c>
      <c r="M1754" s="65"/>
      <c r="N1754" s="48">
        <f>Y!Z1954</f>
        <v>2119.6221964120195</v>
      </c>
    </row>
    <row r="1755" spans="1:14" x14ac:dyDescent="0.2">
      <c r="A1755" s="69">
        <f t="shared" si="82"/>
        <v>60</v>
      </c>
      <c r="B1755" s="66">
        <f t="shared" si="83"/>
        <v>41673</v>
      </c>
      <c r="C1755" s="67">
        <f>Y!AB1955</f>
        <v>75589</v>
      </c>
      <c r="D1755" s="65">
        <f>Y!Y1955</f>
        <v>10611.788383109495</v>
      </c>
      <c r="E1755" s="65">
        <f>Y!Y1955+Y!Z1955</f>
        <v>12759.82959320808</v>
      </c>
      <c r="F1755" s="68">
        <f>Y!AA1955</f>
        <v>62829.170406791927</v>
      </c>
      <c r="G1755" s="133">
        <f>SUM($F1755:F$1899)</f>
        <v>6025620.5193900075</v>
      </c>
      <c r="H1755" s="133">
        <f>SUM($E$1696:E1755)</f>
        <v>580948.34898295254</v>
      </c>
      <c r="I1755" s="133">
        <f>$F$9-SUM($E$1696:E1755)</f>
        <v>6656551.6510170475</v>
      </c>
      <c r="J1755" s="133">
        <f t="shared" si="84"/>
        <v>60</v>
      </c>
      <c r="K1755" s="65">
        <f>Y!AC1955</f>
        <v>7000555</v>
      </c>
      <c r="L1755" s="115">
        <v>204</v>
      </c>
      <c r="M1755" s="65"/>
      <c r="N1755" s="48">
        <f>Y!Z1955</f>
        <v>2148.041210098585</v>
      </c>
    </row>
    <row r="1756" spans="1:14" x14ac:dyDescent="0.2">
      <c r="A1756" s="69">
        <f t="shared" si="82"/>
        <v>61</v>
      </c>
      <c r="B1756" s="66">
        <f t="shared" si="83"/>
        <v>41701</v>
      </c>
      <c r="C1756" s="67">
        <f>Y!AB1956</f>
        <v>75589.000000000233</v>
      </c>
      <c r="D1756" s="65">
        <f>Y!Y1956</f>
        <v>10753.249234377407</v>
      </c>
      <c r="E1756" s="65">
        <f>Y!Y1956+Y!Z1956</f>
        <v>12515.125748505423</v>
      </c>
      <c r="F1756" s="68">
        <f>Y!AA1956</f>
        <v>63073.87425149481</v>
      </c>
      <c r="G1756" s="133">
        <f>SUM($F1756:F$1899)</f>
        <v>5962791.3489832161</v>
      </c>
      <c r="H1756" s="133">
        <f>SUM($E$1696:E1756)</f>
        <v>593463.474731458</v>
      </c>
      <c r="I1756" s="133">
        <f>$F$9-SUM($E$1696:E1756)</f>
        <v>6644036.5252685416</v>
      </c>
      <c r="J1756" s="133">
        <f t="shared" si="84"/>
        <v>61</v>
      </c>
      <c r="K1756" s="65">
        <f>Y!AC1956</f>
        <v>6983401</v>
      </c>
      <c r="L1756" s="115">
        <v>204</v>
      </c>
      <c r="M1756" s="65"/>
      <c r="N1756" s="48">
        <f>Y!Z1956</f>
        <v>1761.8765141280164</v>
      </c>
    </row>
    <row r="1757" spans="1:14" x14ac:dyDescent="0.2">
      <c r="A1757" s="69">
        <f t="shared" si="82"/>
        <v>62</v>
      </c>
      <c r="B1757" s="66">
        <f t="shared" si="83"/>
        <v>41732</v>
      </c>
      <c r="C1757" s="67">
        <f>Y!AB1957</f>
        <v>75588.999999999971</v>
      </c>
      <c r="D1757" s="65">
        <f>Y!Y1957</f>
        <v>10896.595834937878</v>
      </c>
      <c r="E1757" s="65">
        <f>Y!Y1957+Y!Z1957</f>
        <v>12682.094857291086</v>
      </c>
      <c r="F1757" s="68">
        <f>Y!AA1957</f>
        <v>62906.905142708893</v>
      </c>
      <c r="G1757" s="133">
        <f>SUM($F1757:F$1899)</f>
        <v>5899717.474731721</v>
      </c>
      <c r="H1757" s="133">
        <f>SUM($E$1696:E1757)</f>
        <v>606145.56958874909</v>
      </c>
      <c r="I1757" s="133">
        <f>$F$9-SUM($E$1696:E1757)</f>
        <v>6631354.4304112513</v>
      </c>
      <c r="J1757" s="133">
        <f t="shared" si="84"/>
        <v>62</v>
      </c>
      <c r="K1757" s="65">
        <f>Y!AC1957</f>
        <v>6966081</v>
      </c>
      <c r="L1757" s="115">
        <v>204</v>
      </c>
      <c r="M1757" s="65"/>
      <c r="N1757" s="48">
        <f>Y!Z1957</f>
        <v>1785.4990223532077</v>
      </c>
    </row>
    <row r="1758" spans="1:14" x14ac:dyDescent="0.2">
      <c r="A1758" s="69">
        <f t="shared" si="82"/>
        <v>63</v>
      </c>
      <c r="B1758" s="66">
        <f t="shared" si="83"/>
        <v>41762</v>
      </c>
      <c r="C1758" s="67">
        <f>Y!AB1958</f>
        <v>75589.000000000146</v>
      </c>
      <c r="D1758" s="65">
        <f>Y!Y1958</f>
        <v>11041.853322844952</v>
      </c>
      <c r="E1758" s="65">
        <f>Y!Y1958+Y!Z1958</f>
        <v>12851.291574198258</v>
      </c>
      <c r="F1758" s="68">
        <f>Y!AA1958</f>
        <v>62737.708425801895</v>
      </c>
      <c r="G1758" s="133">
        <f>SUM($F1758:F$1899)</f>
        <v>5836810.5695890132</v>
      </c>
      <c r="H1758" s="133">
        <f>SUM($E$1696:E1758)</f>
        <v>618996.86116294737</v>
      </c>
      <c r="I1758" s="133">
        <f>$F$9-SUM($E$1696:E1758)</f>
        <v>6618503.1388370525</v>
      </c>
      <c r="J1758" s="133">
        <f t="shared" si="84"/>
        <v>63</v>
      </c>
      <c r="K1758" s="65">
        <f>Y!AC1958</f>
        <v>6948593</v>
      </c>
      <c r="L1758" s="115">
        <v>204</v>
      </c>
      <c r="M1758" s="65"/>
      <c r="N1758" s="48">
        <f>Y!Z1958</f>
        <v>1809.4382513533055</v>
      </c>
    </row>
    <row r="1759" spans="1:14" x14ac:dyDescent="0.2">
      <c r="A1759" s="69">
        <f t="shared" si="82"/>
        <v>64</v>
      </c>
      <c r="B1759" s="66">
        <f t="shared" si="83"/>
        <v>41793</v>
      </c>
      <c r="C1759" s="67">
        <f>Y!AB1959</f>
        <v>75588.999999999825</v>
      </c>
      <c r="D1759" s="65">
        <f>Y!Y1959</f>
        <v>11189.047171254642</v>
      </c>
      <c r="E1759" s="65">
        <f>Y!Y1959+Y!Z1959</f>
        <v>13022.745618843503</v>
      </c>
      <c r="F1759" s="68">
        <f>Y!AA1959</f>
        <v>62566.254381156323</v>
      </c>
      <c r="G1759" s="133">
        <f>SUM($F1759:F$1899)</f>
        <v>5774072.8611632111</v>
      </c>
      <c r="H1759" s="133">
        <f>SUM($E$1696:E1759)</f>
        <v>632019.60678179085</v>
      </c>
      <c r="I1759" s="133">
        <f>$F$9-SUM($E$1696:E1759)</f>
        <v>6605480.393218209</v>
      </c>
      <c r="J1759" s="133">
        <f t="shared" si="84"/>
        <v>64</v>
      </c>
      <c r="K1759" s="65">
        <f>Y!AC1959</f>
        <v>6930935</v>
      </c>
      <c r="L1759" s="115">
        <v>204</v>
      </c>
      <c r="M1759" s="65"/>
      <c r="N1759" s="48">
        <f>Y!Z1959</f>
        <v>1833.6984475888603</v>
      </c>
    </row>
    <row r="1760" spans="1:14" x14ac:dyDescent="0.2">
      <c r="A1760" s="69">
        <f t="shared" si="82"/>
        <v>65</v>
      </c>
      <c r="B1760" s="66">
        <f t="shared" si="83"/>
        <v>41823</v>
      </c>
      <c r="C1760" s="67">
        <f>Y!AB1960</f>
        <v>75589.000000000466</v>
      </c>
      <c r="D1760" s="65">
        <f>Y!Y1960</f>
        <v>11338.20319289621</v>
      </c>
      <c r="E1760" s="65">
        <f>Y!Y1960+Y!Z1960</f>
        <v>13196.487107351408</v>
      </c>
      <c r="F1760" s="68">
        <f>Y!AA1960</f>
        <v>62392.512892649058</v>
      </c>
      <c r="G1760" s="133">
        <f>SUM($F1760:F$1899)</f>
        <v>5711506.6067820545</v>
      </c>
      <c r="H1760" s="133">
        <f>SUM($E$1696:E1760)</f>
        <v>645216.09388914227</v>
      </c>
      <c r="I1760" s="133">
        <f>$F$9-SUM($E$1696:E1760)</f>
        <v>6592283.9061108576</v>
      </c>
      <c r="J1760" s="133">
        <f t="shared" si="84"/>
        <v>65</v>
      </c>
      <c r="K1760" s="65">
        <f>Y!AC1960</f>
        <v>6913105</v>
      </c>
      <c r="L1760" s="115">
        <v>204</v>
      </c>
      <c r="M1760" s="65"/>
      <c r="N1760" s="48">
        <f>Y!Z1960</f>
        <v>1858.2839144551981</v>
      </c>
    </row>
    <row r="1761" spans="1:14" x14ac:dyDescent="0.2">
      <c r="A1761" s="69">
        <f t="shared" si="82"/>
        <v>66</v>
      </c>
      <c r="B1761" s="66">
        <f t="shared" si="83"/>
        <v>41854</v>
      </c>
      <c r="C1761" s="67">
        <f>Y!AB1961</f>
        <v>75588.99999999984</v>
      </c>
      <c r="D1761" s="65">
        <f>Y!Y1961</f>
        <v>11489.347544592805</v>
      </c>
      <c r="E1761" s="65">
        <f>Y!Y1961+Y!Z1961</f>
        <v>13372.54655763859</v>
      </c>
      <c r="F1761" s="68">
        <f>Y!AA1961</f>
        <v>62216.453442361249</v>
      </c>
      <c r="G1761" s="133">
        <f>SUM($F1761:F$1899)</f>
        <v>5649114.093889405</v>
      </c>
      <c r="H1761" s="133">
        <f>SUM($E$1696:E1761)</f>
        <v>658588.64044678083</v>
      </c>
      <c r="I1761" s="133">
        <f>$F$9-SUM($E$1696:E1761)</f>
        <v>6578911.3595532188</v>
      </c>
      <c r="J1761" s="133">
        <f t="shared" si="84"/>
        <v>66</v>
      </c>
      <c r="K1761" s="65">
        <f>Y!AC1961</f>
        <v>6895102</v>
      </c>
      <c r="L1761" s="115">
        <v>204</v>
      </c>
      <c r="M1761" s="65"/>
      <c r="N1761" s="48">
        <f>Y!Z1961</f>
        <v>1883.1990130457853</v>
      </c>
    </row>
    <row r="1762" spans="1:14" x14ac:dyDescent="0.2">
      <c r="A1762" s="69">
        <f t="shared" ref="A1762:A1899" si="85">A1761+1</f>
        <v>67</v>
      </c>
      <c r="B1762" s="66">
        <f t="shared" ref="B1762:B1899" si="86">DATE(YEAR(B1761),MONTH(B1761)+1,DAY(B1761))</f>
        <v>41885</v>
      </c>
      <c r="C1762" s="67">
        <f>Y!AB1962</f>
        <v>75589.000000000233</v>
      </c>
      <c r="D1762" s="65">
        <f>Y!Y1962</f>
        <v>11642.506731856614</v>
      </c>
      <c r="E1762" s="65">
        <f>Y!Y1962+Y!Z1962</f>
        <v>13550.954894782437</v>
      </c>
      <c r="F1762" s="68">
        <f>Y!AA1962</f>
        <v>62038.045105217796</v>
      </c>
      <c r="G1762" s="133">
        <f>SUM($F1762:F$1899)</f>
        <v>5586897.6404470438</v>
      </c>
      <c r="H1762" s="133">
        <f>SUM($E$1696:E1762)</f>
        <v>672139.59534156322</v>
      </c>
      <c r="I1762" s="133">
        <f>$F$9-SUM($E$1696:E1762)</f>
        <v>6565360.4046584368</v>
      </c>
      <c r="J1762" s="133">
        <f t="shared" si="84"/>
        <v>67</v>
      </c>
      <c r="K1762" s="65">
        <f>Y!AC1962</f>
        <v>6876925</v>
      </c>
      <c r="L1762" s="115">
        <v>204</v>
      </c>
      <c r="M1762" s="65"/>
      <c r="N1762" s="48">
        <f>Y!Z1962</f>
        <v>1908.4481629258225</v>
      </c>
    </row>
    <row r="1763" spans="1:14" x14ac:dyDescent="0.2">
      <c r="A1763" s="69">
        <f t="shared" si="85"/>
        <v>68</v>
      </c>
      <c r="B1763" s="66">
        <f t="shared" si="86"/>
        <v>41915</v>
      </c>
      <c r="C1763" s="67">
        <f>Y!AB1963</f>
        <v>75589.000000000058</v>
      </c>
      <c r="D1763" s="65">
        <f>Y!Y1963</f>
        <v>11797.707613528706</v>
      </c>
      <c r="E1763" s="65">
        <f>Y!Y1963+Y!Z1963</f>
        <v>13731.743456444907</v>
      </c>
      <c r="F1763" s="68">
        <f>Y!AA1963</f>
        <v>61857.256543555151</v>
      </c>
      <c r="G1763" s="133">
        <f>SUM($F1763:F$1899)</f>
        <v>5524859.5953418259</v>
      </c>
      <c r="H1763" s="133">
        <f>SUM($E$1696:E1763)</f>
        <v>685871.33879800816</v>
      </c>
      <c r="I1763" s="133">
        <f>$F$9-SUM($E$1696:E1763)</f>
        <v>6551628.6612019921</v>
      </c>
      <c r="J1763" s="133">
        <f t="shared" si="84"/>
        <v>68</v>
      </c>
      <c r="K1763" s="65">
        <f>Y!AC1963</f>
        <v>6858571</v>
      </c>
      <c r="L1763" s="115">
        <v>204</v>
      </c>
      <c r="M1763" s="65"/>
      <c r="N1763" s="48">
        <f>Y!Z1963</f>
        <v>1934.0358429162006</v>
      </c>
    </row>
    <row r="1764" spans="1:14" x14ac:dyDescent="0.2">
      <c r="A1764" s="69">
        <f t="shared" si="85"/>
        <v>69</v>
      </c>
      <c r="B1764" s="66">
        <f t="shared" si="86"/>
        <v>41946</v>
      </c>
      <c r="C1764" s="67">
        <f>Y!AB1964</f>
        <v>75589.000000000015</v>
      </c>
      <c r="D1764" s="65">
        <f>Y!Y1964</f>
        <v>11954.977406495251</v>
      </c>
      <c r="E1764" s="65">
        <f>Y!Y1964+Y!Z1964</f>
        <v>13914.943998383213</v>
      </c>
      <c r="F1764" s="68">
        <f>Y!AA1964</f>
        <v>61674.056001616802</v>
      </c>
      <c r="G1764" s="133">
        <f>SUM($F1764:F$1899)</f>
        <v>5463002.3387982706</v>
      </c>
      <c r="H1764" s="133">
        <f>SUM($E$1696:E1764)</f>
        <v>699786.2827963914</v>
      </c>
      <c r="I1764" s="133">
        <f>$F$9-SUM($E$1696:E1764)</f>
        <v>6537713.7172036087</v>
      </c>
      <c r="J1764" s="133">
        <f t="shared" si="84"/>
        <v>69</v>
      </c>
      <c r="K1764" s="65">
        <f>Y!AC1964</f>
        <v>6840038</v>
      </c>
      <c r="L1764" s="115">
        <v>204</v>
      </c>
      <c r="M1764" s="65"/>
      <c r="N1764" s="48">
        <f>Y!Z1964</f>
        <v>1959.9665918879618</v>
      </c>
    </row>
    <row r="1765" spans="1:14" x14ac:dyDescent="0.2">
      <c r="A1765" s="69">
        <f t="shared" si="85"/>
        <v>70</v>
      </c>
      <c r="B1765" s="66">
        <f t="shared" si="86"/>
        <v>41976</v>
      </c>
      <c r="C1765" s="67">
        <f>Y!AB1965</f>
        <v>75589.000000000378</v>
      </c>
      <c r="D1765" s="65">
        <f>Y!Y1965</f>
        <v>12114.343690457754</v>
      </c>
      <c r="E1765" s="65">
        <f>Y!Y1965+Y!Z1965</f>
        <v>14100.588700025211</v>
      </c>
      <c r="F1765" s="68">
        <f>Y!AA1965</f>
        <v>61488.41129997516</v>
      </c>
      <c r="G1765" s="133">
        <f>SUM($F1765:F$1899)</f>
        <v>5401328.282796653</v>
      </c>
      <c r="H1765" s="133">
        <f>SUM($E$1696:E1765)</f>
        <v>713886.87149641663</v>
      </c>
      <c r="I1765" s="133">
        <f>$F$9-SUM($E$1696:E1765)</f>
        <v>6523613.1285035834</v>
      </c>
      <c r="J1765" s="133">
        <f t="shared" si="84"/>
        <v>70</v>
      </c>
      <c r="K1765" s="65">
        <f>Y!AC1965</f>
        <v>6821325</v>
      </c>
      <c r="L1765" s="115">
        <v>204</v>
      </c>
      <c r="M1765" s="65"/>
      <c r="N1765" s="48">
        <f>Y!Z1965</f>
        <v>1986.2450095674576</v>
      </c>
    </row>
    <row r="1766" spans="1:14" x14ac:dyDescent="0.2">
      <c r="A1766" s="69">
        <f t="shared" si="85"/>
        <v>71</v>
      </c>
      <c r="B1766" s="66">
        <f t="shared" si="86"/>
        <v>42007</v>
      </c>
      <c r="C1766" s="67">
        <f>Y!AB1966</f>
        <v>75588.999999999942</v>
      </c>
      <c r="D1766" s="65">
        <f>Y!Y1966</f>
        <v>12275.834412768483</v>
      </c>
      <c r="E1766" s="65">
        <f>Y!Y1966+Y!Z1966</f>
        <v>14288.710170120758</v>
      </c>
      <c r="F1766" s="68">
        <f>Y!AA1966</f>
        <v>61300.289829879177</v>
      </c>
      <c r="G1766" s="133">
        <f>SUM($F1766:F$1899)</f>
        <v>5339839.8714966783</v>
      </c>
      <c r="H1766" s="133">
        <f>SUM($E$1696:E1766)</f>
        <v>728175.58166653733</v>
      </c>
      <c r="I1766" s="133">
        <f>$F$9-SUM($E$1696:E1766)</f>
        <v>6509324.4183334624</v>
      </c>
      <c r="J1766" s="133">
        <f t="shared" si="84"/>
        <v>71</v>
      </c>
      <c r="K1766" s="65">
        <f>Y!AC1966</f>
        <v>6802431</v>
      </c>
      <c r="L1766" s="115">
        <v>204</v>
      </c>
      <c r="M1766" s="65"/>
      <c r="N1766" s="48">
        <f>Y!Z1966</f>
        <v>2012.8757573522744</v>
      </c>
    </row>
    <row r="1767" spans="1:14" x14ac:dyDescent="0.2">
      <c r="A1767" s="69">
        <f t="shared" si="85"/>
        <v>72</v>
      </c>
      <c r="B1767" s="66">
        <f t="shared" si="86"/>
        <v>42038</v>
      </c>
      <c r="C1767" s="67">
        <f>Y!AB1967</f>
        <v>75589.00000000032</v>
      </c>
      <c r="D1767" s="65">
        <f>Y!Y1967</f>
        <v>12439.477893335745</v>
      </c>
      <c r="E1767" s="65">
        <f>Y!Y1967+Y!Z1967</f>
        <v>14479.341452473818</v>
      </c>
      <c r="F1767" s="68">
        <f>Y!AA1967</f>
        <v>61109.658547526495</v>
      </c>
      <c r="G1767" s="133">
        <f>SUM($F1767:F$1899)</f>
        <v>5278539.5816667993</v>
      </c>
      <c r="H1767" s="133">
        <f>SUM($E$1696:E1767)</f>
        <v>742654.9231190111</v>
      </c>
      <c r="I1767" s="133">
        <f>$F$9-SUM($E$1696:E1767)</f>
        <v>6494845.0768809887</v>
      </c>
      <c r="J1767" s="133">
        <f t="shared" si="84"/>
        <v>72</v>
      </c>
      <c r="K1767" s="65">
        <f>Y!AC1967</f>
        <v>6811213</v>
      </c>
      <c r="L1767" s="115">
        <v>204</v>
      </c>
      <c r="M1767" s="65"/>
      <c r="N1767" s="48">
        <f>Y!Z1967</f>
        <v>2039.8635591380735</v>
      </c>
    </row>
    <row r="1768" spans="1:14" x14ac:dyDescent="0.2">
      <c r="A1768" s="69">
        <f t="shared" si="85"/>
        <v>73</v>
      </c>
      <c r="B1768" s="66">
        <f t="shared" si="86"/>
        <v>42066</v>
      </c>
      <c r="C1768" s="67">
        <f>Y!AB1968</f>
        <v>75588.99999999968</v>
      </c>
      <c r="D1768" s="65">
        <f>Y!Y1968</f>
        <v>12605.302829584107</v>
      </c>
      <c r="E1768" s="65">
        <f>Y!Y1968+Y!Z1968</f>
        <v>14298.980727832342</v>
      </c>
      <c r="F1768" s="68">
        <f>Y!AA1968</f>
        <v>61290.019272167345</v>
      </c>
      <c r="G1768" s="133">
        <f>SUM($F1768:F$1899)</f>
        <v>5217429.9231192721</v>
      </c>
      <c r="H1768" s="133">
        <f>SUM($E$1696:E1768)</f>
        <v>756953.9038468434</v>
      </c>
      <c r="I1768" s="133">
        <f>$F$9-SUM($E$1696:E1768)</f>
        <v>6480546.0961531568</v>
      </c>
      <c r="J1768" s="133">
        <f t="shared" si="84"/>
        <v>73</v>
      </c>
      <c r="K1768" s="65">
        <f>Y!AC1968</f>
        <v>6792323</v>
      </c>
      <c r="L1768" s="115">
        <v>204</v>
      </c>
      <c r="M1768" s="65"/>
      <c r="N1768" s="48">
        <f>Y!Z1968</f>
        <v>1693.6778982482356</v>
      </c>
    </row>
    <row r="1769" spans="1:14" x14ac:dyDescent="0.2">
      <c r="A1769" s="69">
        <f t="shared" si="85"/>
        <v>74</v>
      </c>
      <c r="B1769" s="66">
        <f t="shared" si="86"/>
        <v>42097</v>
      </c>
      <c r="C1769" s="67">
        <f>Y!AB1969</f>
        <v>75588.999999999825</v>
      </c>
      <c r="D1769" s="65">
        <f>Y!Y1969</f>
        <v>12773.338301493786</v>
      </c>
      <c r="E1769" s="65">
        <f>Y!Y1969+Y!Z1969</f>
        <v>14489.724329262652</v>
      </c>
      <c r="F1769" s="68">
        <f>Y!AA1969</f>
        <v>61099.275670737174</v>
      </c>
      <c r="G1769" s="133">
        <f>SUM($F1769:F$1899)</f>
        <v>5156139.9038471058</v>
      </c>
      <c r="H1769" s="133">
        <f>SUM($E$1696:E1769)</f>
        <v>771443.62817610602</v>
      </c>
      <c r="I1769" s="133">
        <f>$F$9-SUM($E$1696:E1769)</f>
        <v>6466056.3718238939</v>
      </c>
      <c r="J1769" s="133">
        <f t="shared" si="84"/>
        <v>74</v>
      </c>
      <c r="K1769" s="65">
        <f>Y!AC1969</f>
        <v>6773251</v>
      </c>
      <c r="L1769" s="115">
        <v>204</v>
      </c>
      <c r="M1769" s="65"/>
      <c r="N1769" s="48">
        <f>Y!Z1969</f>
        <v>1716.3860277688655</v>
      </c>
    </row>
    <row r="1770" spans="1:14" x14ac:dyDescent="0.2">
      <c r="A1770" s="69">
        <f t="shared" si="85"/>
        <v>75</v>
      </c>
      <c r="B1770" s="66">
        <f t="shared" si="86"/>
        <v>42127</v>
      </c>
      <c r="C1770" s="67">
        <f>Y!AB1970</f>
        <v>75588.999999999767</v>
      </c>
      <c r="D1770" s="65">
        <f>Y!Y1970</f>
        <v>12943.613776694052</v>
      </c>
      <c r="E1770" s="65">
        <f>Y!Y1970+Y!Z1970</f>
        <v>14683.012395148733</v>
      </c>
      <c r="F1770" s="68">
        <f>Y!AA1970</f>
        <v>60905.987604851027</v>
      </c>
      <c r="G1770" s="133">
        <f>SUM($F1770:F$1899)</f>
        <v>5095040.6281763688</v>
      </c>
      <c r="H1770" s="133">
        <f>SUM($E$1696:E1770)</f>
        <v>786126.64057125477</v>
      </c>
      <c r="I1770" s="133">
        <f>$F$9-SUM($E$1696:E1770)</f>
        <v>6451373.3594287448</v>
      </c>
      <c r="J1770" s="133">
        <f t="shared" si="84"/>
        <v>75</v>
      </c>
      <c r="K1770" s="65">
        <f>Y!AC1970</f>
        <v>6753994</v>
      </c>
      <c r="L1770" s="115">
        <v>204</v>
      </c>
      <c r="M1770" s="65"/>
      <c r="N1770" s="48">
        <f>Y!Z1970</f>
        <v>1739.3986184546811</v>
      </c>
    </row>
    <row r="1771" spans="1:14" x14ac:dyDescent="0.2">
      <c r="A1771" s="69">
        <f t="shared" si="85"/>
        <v>76</v>
      </c>
      <c r="B1771" s="66">
        <f t="shared" si="86"/>
        <v>42158</v>
      </c>
      <c r="C1771" s="67">
        <f>Y!AB1971</f>
        <v>75588.999999999796</v>
      </c>
      <c r="D1771" s="65">
        <f>Y!Y1971</f>
        <v>13116.159115634859</v>
      </c>
      <c r="E1771" s="65">
        <f>Y!Y1971+Y!Z1971</f>
        <v>14878.878868029307</v>
      </c>
      <c r="F1771" s="68">
        <f>Y!AA1971</f>
        <v>60710.121131970489</v>
      </c>
      <c r="G1771" s="133">
        <f>SUM($F1771:F$1899)</f>
        <v>5034134.6405715179</v>
      </c>
      <c r="H1771" s="133">
        <f>SUM($E$1696:E1771)</f>
        <v>801005.51943928411</v>
      </c>
      <c r="I1771" s="133">
        <f>$F$9-SUM($E$1696:E1771)</f>
        <v>6436494.4805607162</v>
      </c>
      <c r="J1771" s="133">
        <f t="shared" si="84"/>
        <v>76</v>
      </c>
      <c r="K1771" s="65">
        <f>Y!AC1971</f>
        <v>6734552</v>
      </c>
      <c r="L1771" s="115">
        <v>204</v>
      </c>
      <c r="M1771" s="65"/>
      <c r="N1771" s="48">
        <f>Y!Z1971</f>
        <v>1762.7197523944487</v>
      </c>
    </row>
    <row r="1772" spans="1:14" x14ac:dyDescent="0.2">
      <c r="A1772" s="69">
        <f t="shared" si="85"/>
        <v>77</v>
      </c>
      <c r="B1772" s="66">
        <f t="shared" si="86"/>
        <v>42188</v>
      </c>
      <c r="C1772" s="67">
        <f>Y!AB1972</f>
        <v>75589.000000000087</v>
      </c>
      <c r="D1772" s="65">
        <f>Y!Y1972</f>
        <v>13291.004576821811</v>
      </c>
      <c r="E1772" s="65">
        <f>Y!Y1972+Y!Z1972</f>
        <v>15077.358143229751</v>
      </c>
      <c r="F1772" s="68">
        <f>Y!AA1972</f>
        <v>60511.641856770329</v>
      </c>
      <c r="G1772" s="133">
        <f>SUM($F1772:F$1899)</f>
        <v>4973424.5194395464</v>
      </c>
      <c r="H1772" s="133">
        <f>SUM($E$1696:E1772)</f>
        <v>816082.87758251384</v>
      </c>
      <c r="I1772" s="133">
        <f>$F$9-SUM($E$1696:E1772)</f>
        <v>6421417.1224174863</v>
      </c>
      <c r="J1772" s="133">
        <f t="shared" si="84"/>
        <v>77</v>
      </c>
      <c r="K1772" s="65">
        <f>Y!AC1972</f>
        <v>6714922</v>
      </c>
      <c r="L1772" s="115">
        <v>204</v>
      </c>
      <c r="M1772" s="65"/>
      <c r="N1772" s="48">
        <f>Y!Z1972</f>
        <v>1786.3535664079391</v>
      </c>
    </row>
    <row r="1773" spans="1:14" x14ac:dyDescent="0.2">
      <c r="A1773" s="69">
        <f t="shared" si="85"/>
        <v>78</v>
      </c>
      <c r="B1773" s="66">
        <f t="shared" si="86"/>
        <v>42219</v>
      </c>
      <c r="C1773" s="67">
        <f>Y!AB1973</f>
        <v>75588.999999999956</v>
      </c>
      <c r="D1773" s="65">
        <f>Y!Y1973</f>
        <v>13468.180822121911</v>
      </c>
      <c r="E1773" s="65">
        <f>Y!Y1973+Y!Z1973</f>
        <v>15278.48507490156</v>
      </c>
      <c r="F1773" s="68">
        <f>Y!AA1973</f>
        <v>60310.514925098396</v>
      </c>
      <c r="G1773" s="133">
        <f>SUM($F1773:F$1899)</f>
        <v>4912912.8775827764</v>
      </c>
      <c r="H1773" s="133">
        <f>SUM($E$1696:E1773)</f>
        <v>831361.36265741545</v>
      </c>
      <c r="I1773" s="133">
        <f>$F$9-SUM($E$1696:E1773)</f>
        <v>6406138.6373425843</v>
      </c>
      <c r="J1773" s="133">
        <f t="shared" si="84"/>
        <v>78</v>
      </c>
      <c r="K1773" s="65">
        <f>Y!AC1973</f>
        <v>6695103</v>
      </c>
      <c r="L1773" s="115">
        <v>204</v>
      </c>
      <c r="M1773" s="65"/>
      <c r="N1773" s="48">
        <f>Y!Z1973</f>
        <v>1810.3042527796497</v>
      </c>
    </row>
    <row r="1774" spans="1:14" x14ac:dyDescent="0.2">
      <c r="A1774" s="69">
        <f t="shared" si="85"/>
        <v>79</v>
      </c>
      <c r="B1774" s="66">
        <f t="shared" si="86"/>
        <v>42250</v>
      </c>
      <c r="C1774" s="67">
        <f>Y!AB1974</f>
        <v>75589.000000000291</v>
      </c>
      <c r="D1774" s="65">
        <f>Y!Y1974</f>
        <v>13647.718922142871</v>
      </c>
      <c r="E1774" s="65">
        <f>Y!Y1974+Y!Z1974</f>
        <v>15482.294982145366</v>
      </c>
      <c r="F1774" s="68">
        <f>Y!AA1974</f>
        <v>60106.705017854918</v>
      </c>
      <c r="G1774" s="133">
        <f>SUM($F1774:F$1899)</f>
        <v>4852602.3626576774</v>
      </c>
      <c r="H1774" s="133">
        <f>SUM($E$1696:E1774)</f>
        <v>846843.65763956076</v>
      </c>
      <c r="I1774" s="133">
        <f>$F$9-SUM($E$1696:E1774)</f>
        <v>6390656.3423604388</v>
      </c>
      <c r="J1774" s="133">
        <f t="shared" si="84"/>
        <v>79</v>
      </c>
      <c r="K1774" s="65">
        <f>Y!AC1974</f>
        <v>6675092</v>
      </c>
      <c r="L1774" s="115">
        <v>204</v>
      </c>
      <c r="M1774" s="65"/>
      <c r="N1774" s="48">
        <f>Y!Z1974</f>
        <v>1834.5760600024951</v>
      </c>
    </row>
    <row r="1775" spans="1:14" x14ac:dyDescent="0.2">
      <c r="A1775" s="69">
        <f t="shared" si="85"/>
        <v>80</v>
      </c>
      <c r="B1775" s="66">
        <f t="shared" si="86"/>
        <v>42280</v>
      </c>
      <c r="C1775" s="67">
        <f>Y!AB1975</f>
        <v>75589.000000000175</v>
      </c>
      <c r="D1775" s="65">
        <f>Y!Y1975</f>
        <v>13829.650361678563</v>
      </c>
      <c r="E1775" s="65">
        <f>Y!Y1975+Y!Z1975</f>
        <v>15688.823655209984</v>
      </c>
      <c r="F1775" s="68">
        <f>Y!AA1975</f>
        <v>59900.17634479019</v>
      </c>
      <c r="G1775" s="133">
        <f>SUM($F1775:F$1899)</f>
        <v>4792495.6576398229</v>
      </c>
      <c r="H1775" s="133">
        <f>SUM($E$1696:E1775)</f>
        <v>862532.48129477073</v>
      </c>
      <c r="I1775" s="133">
        <f>$F$9-SUM($E$1696:E1775)</f>
        <v>6374967.5187052293</v>
      </c>
      <c r="J1775" s="133">
        <f t="shared" si="84"/>
        <v>80</v>
      </c>
      <c r="K1775" s="65">
        <f>Y!AC1975</f>
        <v>6654887</v>
      </c>
      <c r="L1775" s="115">
        <v>204</v>
      </c>
      <c r="M1775" s="65"/>
      <c r="N1775" s="48">
        <f>Y!Z1975</f>
        <v>1859.1732935314212</v>
      </c>
    </row>
    <row r="1776" spans="1:14" x14ac:dyDescent="0.2">
      <c r="A1776" s="69">
        <f t="shared" si="85"/>
        <v>81</v>
      </c>
      <c r="B1776" s="66">
        <f t="shared" si="86"/>
        <v>42311</v>
      </c>
      <c r="C1776" s="67">
        <f>Y!AB1976</f>
        <v>75589.000000000247</v>
      </c>
      <c r="D1776" s="65">
        <f>Y!Y1976</f>
        <v>14014.007045233622</v>
      </c>
      <c r="E1776" s="65">
        <f>Y!Y1976+Y!Z1976</f>
        <v>15898.107361780756</v>
      </c>
      <c r="F1776" s="68">
        <f>Y!AA1976</f>
        <v>59690.892638219491</v>
      </c>
      <c r="G1776" s="133">
        <f>SUM($F1776:F$1899)</f>
        <v>4732595.4812950324</v>
      </c>
      <c r="H1776" s="133">
        <f>SUM($E$1696:E1776)</f>
        <v>878430.58865655144</v>
      </c>
      <c r="I1776" s="133">
        <f>$F$9-SUM($E$1696:E1776)</f>
        <v>6359069.4113434488</v>
      </c>
      <c r="J1776" s="133">
        <f t="shared" si="84"/>
        <v>81</v>
      </c>
      <c r="K1776" s="65">
        <f>Y!AC1976</f>
        <v>6634488</v>
      </c>
      <c r="L1776" s="115">
        <v>204</v>
      </c>
      <c r="M1776" s="65"/>
      <c r="N1776" s="48">
        <f>Y!Z1976</f>
        <v>1884.1003165471338</v>
      </c>
    </row>
    <row r="1777" spans="1:14" x14ac:dyDescent="0.2">
      <c r="A1777" s="69">
        <f t="shared" si="85"/>
        <v>82</v>
      </c>
      <c r="B1777" s="66">
        <f t="shared" si="86"/>
        <v>42341</v>
      </c>
      <c r="C1777" s="67">
        <f>Y!AB1977</f>
        <v>75589.000000000233</v>
      </c>
      <c r="D1777" s="65">
        <f>Y!Y1977</f>
        <v>14200.821302616037</v>
      </c>
      <c r="E1777" s="65">
        <f>Y!Y1977+Y!Z1977</f>
        <v>16110.18285334605</v>
      </c>
      <c r="F1777" s="68">
        <f>Y!AA1977</f>
        <v>59478.817146654183</v>
      </c>
      <c r="G1777" s="133">
        <f>SUM($F1777:F$1899)</f>
        <v>4672904.5886568129</v>
      </c>
      <c r="H1777" s="133">
        <f>SUM($E$1696:E1777)</f>
        <v>894540.77150989743</v>
      </c>
      <c r="I1777" s="133">
        <f>$F$9-SUM($E$1696:E1777)</f>
        <v>6342959.228490103</v>
      </c>
      <c r="J1777" s="133">
        <f t="shared" si="84"/>
        <v>82</v>
      </c>
      <c r="K1777" s="65">
        <f>Y!AC1977</f>
        <v>6613892</v>
      </c>
      <c r="L1777" s="115">
        <v>204</v>
      </c>
      <c r="M1777" s="65"/>
      <c r="N1777" s="48">
        <f>Y!Z1977</f>
        <v>1909.3615507300128</v>
      </c>
    </row>
    <row r="1778" spans="1:14" x14ac:dyDescent="0.2">
      <c r="A1778" s="69">
        <f t="shared" si="85"/>
        <v>83</v>
      </c>
      <c r="B1778" s="66">
        <f t="shared" si="86"/>
        <v>42372</v>
      </c>
      <c r="C1778" s="67">
        <f>Y!AB1978</f>
        <v>75589.000000000335</v>
      </c>
      <c r="D1778" s="65">
        <f>Y!Y1978</f>
        <v>14390.125894607976</v>
      </c>
      <c r="E1778" s="65">
        <f>Y!Y1978+Y!Z1978</f>
        <v>16325.087371652524</v>
      </c>
      <c r="F1778" s="68">
        <f>Y!AA1978</f>
        <v>59263.912628347811</v>
      </c>
      <c r="G1778" s="133">
        <f>SUM($F1778:F$1899)</f>
        <v>4613425.7715101587</v>
      </c>
      <c r="H1778" s="133">
        <f>SUM($E$1696:E1778)</f>
        <v>910865.85888154991</v>
      </c>
      <c r="I1778" s="133">
        <f>$F$9-SUM($E$1696:E1778)</f>
        <v>6326634.1411184501</v>
      </c>
      <c r="J1778" s="133">
        <f t="shared" si="84"/>
        <v>83</v>
      </c>
      <c r="K1778" s="65">
        <f>Y!AC1978</f>
        <v>6593096</v>
      </c>
      <c r="L1778" s="115">
        <v>204</v>
      </c>
      <c r="M1778" s="65"/>
      <c r="N1778" s="48">
        <f>Y!Z1978</f>
        <v>1934.9614770445478</v>
      </c>
    </row>
    <row r="1779" spans="1:14" x14ac:dyDescent="0.2">
      <c r="A1779" s="69">
        <f t="shared" si="85"/>
        <v>84</v>
      </c>
      <c r="B1779" s="66">
        <f t="shared" si="86"/>
        <v>42403</v>
      </c>
      <c r="C1779" s="67">
        <f>Y!AB1979</f>
        <v>75589.000000000437</v>
      </c>
      <c r="D1779" s="65">
        <f>Y!Y1979</f>
        <v>14581.954018710181</v>
      </c>
      <c r="E1779" s="65">
        <f>Y!Y1979+Y!Z1979</f>
        <v>16542.858655244272</v>
      </c>
      <c r="F1779" s="68">
        <f>Y!AA1979</f>
        <v>59046.141344756164</v>
      </c>
      <c r="G1779" s="133">
        <f>SUM($F1779:F$1899)</f>
        <v>4554161.8588818097</v>
      </c>
      <c r="H1779" s="133">
        <f>SUM($E$1696:E1779)</f>
        <v>927408.71753679414</v>
      </c>
      <c r="I1779" s="133">
        <f>$F$9-SUM($E$1696:E1779)</f>
        <v>6310091.282463206</v>
      </c>
      <c r="J1779" s="133">
        <f t="shared" si="84"/>
        <v>84</v>
      </c>
      <c r="K1779" s="65">
        <f>Y!AC1979</f>
        <v>6597170</v>
      </c>
      <c r="L1779" s="115">
        <v>204</v>
      </c>
      <c r="M1779" s="65"/>
      <c r="N1779" s="48">
        <f>Y!Z1979</f>
        <v>1960.904636534091</v>
      </c>
    </row>
    <row r="1780" spans="1:14" x14ac:dyDescent="0.2">
      <c r="A1780" s="69">
        <f t="shared" si="85"/>
        <v>85</v>
      </c>
      <c r="B1780" s="66">
        <f t="shared" si="86"/>
        <v>42432</v>
      </c>
      <c r="C1780" s="67">
        <f>Y!AB1980</f>
        <v>75589.000000000146</v>
      </c>
      <c r="D1780" s="65">
        <f>Y!Y1980</f>
        <v>14776.339314963669</v>
      </c>
      <c r="E1780" s="65">
        <f>Y!Y1980+Y!Z1980</f>
        <v>16427.406802910598</v>
      </c>
      <c r="F1780" s="68">
        <f>Y!AA1980</f>
        <v>59161.593197089547</v>
      </c>
      <c r="G1780" s="133">
        <f>SUM($F1780:F$1899)</f>
        <v>4495115.7175370548</v>
      </c>
      <c r="H1780" s="133">
        <f>SUM($E$1696:E1780)</f>
        <v>943836.12433970475</v>
      </c>
      <c r="I1780" s="133">
        <f>$F$9-SUM($E$1696:E1780)</f>
        <v>6293663.8756602956</v>
      </c>
      <c r="J1780" s="133">
        <f t="shared" si="84"/>
        <v>85</v>
      </c>
      <c r="K1780" s="65">
        <f>Y!AC1980</f>
        <v>6576306</v>
      </c>
      <c r="L1780" s="115">
        <v>204</v>
      </c>
      <c r="M1780" s="65"/>
      <c r="N1780" s="48">
        <f>Y!Z1980</f>
        <v>1651.0674879469298</v>
      </c>
    </row>
    <row r="1781" spans="1:14" x14ac:dyDescent="0.2">
      <c r="A1781" s="69">
        <f t="shared" si="85"/>
        <v>86</v>
      </c>
      <c r="B1781" s="66">
        <f t="shared" si="86"/>
        <v>42463</v>
      </c>
      <c r="C1781" s="67">
        <f>Y!AB1981</f>
        <v>75589.000000000407</v>
      </c>
      <c r="D1781" s="65">
        <f>Y!Y1981</f>
        <v>14973.315871850587</v>
      </c>
      <c r="E1781" s="65">
        <f>Y!Y1981+Y!Z1981</f>
        <v>16646.520186641865</v>
      </c>
      <c r="F1781" s="68">
        <f>Y!AA1981</f>
        <v>58942.479813358535</v>
      </c>
      <c r="G1781" s="133">
        <f>SUM($F1781:F$1899)</f>
        <v>4435954.1243399652</v>
      </c>
      <c r="H1781" s="133">
        <f>SUM($E$1696:E1781)</f>
        <v>960482.64452634659</v>
      </c>
      <c r="I1781" s="133">
        <f>$F$9-SUM($E$1696:E1781)</f>
        <v>6277017.3554736534</v>
      </c>
      <c r="J1781" s="133">
        <f t="shared" si="84"/>
        <v>86</v>
      </c>
      <c r="K1781" s="65">
        <f>Y!AC1981</f>
        <v>6555243</v>
      </c>
      <c r="L1781" s="115">
        <v>204</v>
      </c>
      <c r="M1781" s="65"/>
      <c r="N1781" s="48">
        <f>Y!Z1981</f>
        <v>1673.2043147912773</v>
      </c>
    </row>
    <row r="1782" spans="1:14" x14ac:dyDescent="0.2">
      <c r="A1782" s="69">
        <f t="shared" si="85"/>
        <v>87</v>
      </c>
      <c r="B1782" s="66">
        <f t="shared" si="86"/>
        <v>42493</v>
      </c>
      <c r="C1782" s="67">
        <f>Y!AB1982</f>
        <v>75588.999999999796</v>
      </c>
      <c r="D1782" s="65">
        <f>Y!Y1982</f>
        <v>15172.918232268654</v>
      </c>
      <c r="E1782" s="65">
        <f>Y!Y1982+Y!Z1982</f>
        <v>16868.556175280537</v>
      </c>
      <c r="F1782" s="68">
        <f>Y!AA1982</f>
        <v>58720.443824719259</v>
      </c>
      <c r="G1782" s="133">
        <f>SUM($F1782:F$1899)</f>
        <v>4377011.6445266074</v>
      </c>
      <c r="H1782" s="133">
        <f>SUM($E$1696:E1782)</f>
        <v>977351.20070162718</v>
      </c>
      <c r="I1782" s="133">
        <f>$F$9-SUM($E$1696:E1782)</f>
        <v>6260148.7992983731</v>
      </c>
      <c r="J1782" s="133">
        <f t="shared" si="84"/>
        <v>87</v>
      </c>
      <c r="K1782" s="65">
        <f>Y!AC1982</f>
        <v>6533976</v>
      </c>
      <c r="L1782" s="115">
        <v>204</v>
      </c>
      <c r="M1782" s="65"/>
      <c r="N1782" s="48">
        <f>Y!Z1982</f>
        <v>1695.6379430118832</v>
      </c>
    </row>
    <row r="1783" spans="1:14" x14ac:dyDescent="0.2">
      <c r="A1783" s="69">
        <f t="shared" si="85"/>
        <v>88</v>
      </c>
      <c r="B1783" s="66">
        <f t="shared" si="86"/>
        <v>42524</v>
      </c>
      <c r="C1783" s="67">
        <f>Y!AB1983</f>
        <v>75589.000000000087</v>
      </c>
      <c r="D1783" s="65">
        <f>Y!Y1983</f>
        <v>15375.181399594061</v>
      </c>
      <c r="E1783" s="65">
        <f>Y!Y1983+Y!Z1983</f>
        <v>17093.553751592364</v>
      </c>
      <c r="F1783" s="68">
        <f>Y!AA1983</f>
        <v>58495.44624840773</v>
      </c>
      <c r="G1783" s="133">
        <f>SUM($F1783:F$1899)</f>
        <v>4318291.2007018887</v>
      </c>
      <c r="H1783" s="133">
        <f>SUM($E$1696:E1783)</f>
        <v>994444.75445321959</v>
      </c>
      <c r="I1783" s="133">
        <f>$F$9-SUM($E$1696:E1783)</f>
        <v>6243055.2455467805</v>
      </c>
      <c r="J1783" s="133">
        <f t="shared" si="84"/>
        <v>88</v>
      </c>
      <c r="K1783" s="65">
        <f>Y!AC1983</f>
        <v>6512506</v>
      </c>
      <c r="L1783" s="115">
        <v>204</v>
      </c>
      <c r="M1783" s="65"/>
      <c r="N1783" s="48">
        <f>Y!Z1983</f>
        <v>1718.3723519983032</v>
      </c>
    </row>
    <row r="1784" spans="1:14" x14ac:dyDescent="0.2">
      <c r="A1784" s="69">
        <f t="shared" si="85"/>
        <v>89</v>
      </c>
      <c r="B1784" s="66">
        <f t="shared" si="86"/>
        <v>42554</v>
      </c>
      <c r="C1784" s="67">
        <f>Y!AB1984</f>
        <v>75589.000000000349</v>
      </c>
      <c r="D1784" s="65">
        <f>Y!Y1984</f>
        <v>15580.140843814239</v>
      </c>
      <c r="E1784" s="65">
        <f>Y!Y1984+Y!Z1984</f>
        <v>17321.552418308274</v>
      </c>
      <c r="F1784" s="68">
        <f>Y!AA1984</f>
        <v>58267.447581692068</v>
      </c>
      <c r="G1784" s="133">
        <f>SUM($F1784:F$1899)</f>
        <v>4259795.7544534793</v>
      </c>
      <c r="H1784" s="133">
        <f>SUM($E$1696:E1784)</f>
        <v>1011766.3068715278</v>
      </c>
      <c r="I1784" s="133">
        <f>$F$9-SUM($E$1696:E1784)</f>
        <v>6225733.6931284722</v>
      </c>
      <c r="J1784" s="133">
        <f t="shared" si="84"/>
        <v>89</v>
      </c>
      <c r="K1784" s="65">
        <f>Y!AC1984</f>
        <v>6490829</v>
      </c>
      <c r="L1784" s="115">
        <v>204</v>
      </c>
      <c r="M1784" s="65"/>
      <c r="N1784" s="48">
        <f>Y!Z1984</f>
        <v>1741.4115744940354</v>
      </c>
    </row>
    <row r="1785" spans="1:14" x14ac:dyDescent="0.2">
      <c r="A1785" s="69">
        <f t="shared" si="85"/>
        <v>90</v>
      </c>
      <c r="B1785" s="66">
        <f t="shared" si="86"/>
        <v>42585</v>
      </c>
      <c r="C1785" s="67">
        <f>Y!AB1985</f>
        <v>75588.999999999942</v>
      </c>
      <c r="D1785" s="65">
        <f>Y!Y1985</f>
        <v>15787.832507750951</v>
      </c>
      <c r="E1785" s="65">
        <f>Y!Y1985+Y!Z1985</f>
        <v>17552.592205062931</v>
      </c>
      <c r="F1785" s="68">
        <f>Y!AA1985</f>
        <v>58036.407794937011</v>
      </c>
      <c r="G1785" s="133">
        <f>SUM($F1785:F$1899)</f>
        <v>4201528.3068717876</v>
      </c>
      <c r="H1785" s="133">
        <f>SUM($E$1696:E1785)</f>
        <v>1029318.8990765908</v>
      </c>
      <c r="I1785" s="133">
        <f>$F$9-SUM($E$1696:E1785)</f>
        <v>6208181.1009234097</v>
      </c>
      <c r="J1785" s="133">
        <f t="shared" si="84"/>
        <v>90</v>
      </c>
      <c r="K1785" s="65">
        <f>Y!AC1985</f>
        <v>6468944</v>
      </c>
      <c r="L1785" s="115">
        <v>204</v>
      </c>
      <c r="M1785" s="65"/>
      <c r="N1785" s="48">
        <f>Y!Z1985</f>
        <v>1764.7596973119798</v>
      </c>
    </row>
    <row r="1786" spans="1:14" x14ac:dyDescent="0.2">
      <c r="A1786" s="69">
        <f t="shared" si="85"/>
        <v>91</v>
      </c>
      <c r="B1786" s="66">
        <f t="shared" si="86"/>
        <v>42616</v>
      </c>
      <c r="C1786" s="67">
        <f>Y!AB1986</f>
        <v>75588.999999999622</v>
      </c>
      <c r="D1786" s="65">
        <f>Y!Y1986</f>
        <v>15998.292813364416</v>
      </c>
      <c r="E1786" s="65">
        <f>Y!Y1986+Y!Z1986</f>
        <v>17786.713675423729</v>
      </c>
      <c r="F1786" s="68">
        <f>Y!AA1986</f>
        <v>57802.2863245759</v>
      </c>
      <c r="G1786" s="133">
        <f>SUM($F1786:F$1899)</f>
        <v>4143491.8990768502</v>
      </c>
      <c r="H1786" s="133">
        <f>SUM($E$1696:E1786)</f>
        <v>1047105.6127520145</v>
      </c>
      <c r="I1786" s="133">
        <f>$F$9-SUM($E$1696:E1786)</f>
        <v>6190394.3872479852</v>
      </c>
      <c r="J1786" s="133">
        <f t="shared" ref="J1786:J1849" si="87">A1786</f>
        <v>91</v>
      </c>
      <c r="K1786" s="65">
        <f>Y!AC1986</f>
        <v>6446848</v>
      </c>
      <c r="L1786" s="115">
        <v>204</v>
      </c>
      <c r="M1786" s="65"/>
      <c r="N1786" s="48">
        <f>Y!Z1986</f>
        <v>1788.4208620593126</v>
      </c>
    </row>
    <row r="1787" spans="1:14" x14ac:dyDescent="0.2">
      <c r="A1787" s="69">
        <f t="shared" si="85"/>
        <v>92</v>
      </c>
      <c r="B1787" s="66">
        <f t="shared" si="86"/>
        <v>42646</v>
      </c>
      <c r="C1787" s="67">
        <f>Y!AB1987</f>
        <v>75589.000000000262</v>
      </c>
      <c r="D1787" s="65">
        <f>Y!Y1987</f>
        <v>16211.558668139391</v>
      </c>
      <c r="E1787" s="65">
        <f>Y!Y1987+Y!Z1987</f>
        <v>18023.957934011531</v>
      </c>
      <c r="F1787" s="68">
        <f>Y!AA1987</f>
        <v>57565.042065988731</v>
      </c>
      <c r="G1787" s="133">
        <f>SUM($F1787:F$1899)</f>
        <v>4085689.6127522741</v>
      </c>
      <c r="H1787" s="133">
        <f>SUM($E$1696:E1787)</f>
        <v>1065129.570686026</v>
      </c>
      <c r="I1787" s="133">
        <f>$F$9-SUM($E$1696:E1787)</f>
        <v>6172370.4293139745</v>
      </c>
      <c r="J1787" s="133">
        <f t="shared" si="87"/>
        <v>92</v>
      </c>
      <c r="K1787" s="65">
        <f>Y!AC1987</f>
        <v>6424540</v>
      </c>
      <c r="L1787" s="115">
        <v>204</v>
      </c>
      <c r="M1787" s="65"/>
      <c r="N1787" s="48">
        <f>Y!Z1987</f>
        <v>1812.3992658721399</v>
      </c>
    </row>
    <row r="1788" spans="1:14" x14ac:dyDescent="0.2">
      <c r="A1788" s="69">
        <f t="shared" si="85"/>
        <v>93</v>
      </c>
      <c r="B1788" s="66">
        <f t="shared" si="86"/>
        <v>42677</v>
      </c>
      <c r="C1788" s="67">
        <f>Y!AB1988</f>
        <v>75588.999999999622</v>
      </c>
      <c r="D1788" s="65">
        <f>Y!Y1988</f>
        <v>16427.66747155413</v>
      </c>
      <c r="E1788" s="65">
        <f>Y!Y1988+Y!Z1988</f>
        <v>18264.366633714162</v>
      </c>
      <c r="F1788" s="68">
        <f>Y!AA1988</f>
        <v>57324.633366285459</v>
      </c>
      <c r="G1788" s="133">
        <f>SUM($F1788:F$1899)</f>
        <v>4028124.5706862854</v>
      </c>
      <c r="H1788" s="133">
        <f>SUM($E$1696:E1788)</f>
        <v>1083393.9373197402</v>
      </c>
      <c r="I1788" s="133">
        <f>$F$9-SUM($E$1696:E1788)</f>
        <v>6154106.0626802593</v>
      </c>
      <c r="J1788" s="133">
        <f t="shared" si="87"/>
        <v>93</v>
      </c>
      <c r="K1788" s="65">
        <f>Y!AC1988</f>
        <v>6402018</v>
      </c>
      <c r="L1788" s="115">
        <v>204</v>
      </c>
      <c r="M1788" s="65"/>
      <c r="N1788" s="48">
        <f>Y!Z1988</f>
        <v>1836.6991621600318</v>
      </c>
    </row>
    <row r="1789" spans="1:14" x14ac:dyDescent="0.2">
      <c r="A1789" s="69">
        <f t="shared" si="85"/>
        <v>94</v>
      </c>
      <c r="B1789" s="66">
        <f t="shared" si="86"/>
        <v>42707</v>
      </c>
      <c r="C1789" s="67">
        <f>Y!AB1989</f>
        <v>75588.999999999622</v>
      </c>
      <c r="D1789" s="65">
        <f>Y!Y1989</f>
        <v>16646.657121646218</v>
      </c>
      <c r="E1789" s="65">
        <f>Y!Y1989+Y!Z1989</f>
        <v>18507.981983006728</v>
      </c>
      <c r="F1789" s="68">
        <f>Y!AA1989</f>
        <v>57081.018016992886</v>
      </c>
      <c r="G1789" s="133">
        <f>SUM($F1789:F$1899)</f>
        <v>3970799.93732</v>
      </c>
      <c r="H1789" s="133">
        <f>SUM($E$1696:E1789)</f>
        <v>1101901.9193027469</v>
      </c>
      <c r="I1789" s="133">
        <f>$F$9-SUM($E$1696:E1789)</f>
        <v>6135598.0806972533</v>
      </c>
      <c r="J1789" s="133">
        <f t="shared" si="87"/>
        <v>94</v>
      </c>
      <c r="K1789" s="65">
        <f>Y!AC1989</f>
        <v>6379279</v>
      </c>
      <c r="L1789" s="115">
        <v>204</v>
      </c>
      <c r="M1789" s="65"/>
      <c r="N1789" s="48">
        <f>Y!Z1989</f>
        <v>1861.3248613605101</v>
      </c>
    </row>
    <row r="1790" spans="1:14" x14ac:dyDescent="0.2">
      <c r="A1790" s="69">
        <f t="shared" si="85"/>
        <v>95</v>
      </c>
      <c r="B1790" s="66">
        <f t="shared" si="86"/>
        <v>42738</v>
      </c>
      <c r="C1790" s="67">
        <f>Y!AB1990</f>
        <v>75588.999999999651</v>
      </c>
      <c r="D1790" s="65">
        <f>Y!Y1990</f>
        <v>16868.566021651961</v>
      </c>
      <c r="E1790" s="65">
        <f>Y!Y1990+Y!Z1990</f>
        <v>18754.84675335564</v>
      </c>
      <c r="F1790" s="68">
        <f>Y!AA1990</f>
        <v>56834.153246644011</v>
      </c>
      <c r="G1790" s="133">
        <f>SUM($F1790:F$1899)</f>
        <v>3913718.919303007</v>
      </c>
      <c r="H1790" s="133">
        <f>SUM($E$1696:E1790)</f>
        <v>1120656.7660561025</v>
      </c>
      <c r="I1790" s="133">
        <f>$F$9-SUM($E$1696:E1790)</f>
        <v>6116843.2339438973</v>
      </c>
      <c r="J1790" s="133">
        <f t="shared" si="87"/>
        <v>95</v>
      </c>
      <c r="K1790" s="65">
        <f>Y!AC1990</f>
        <v>6356321</v>
      </c>
      <c r="L1790" s="115">
        <v>204</v>
      </c>
      <c r="M1790" s="65"/>
      <c r="N1790" s="48">
        <f>Y!Z1990</f>
        <v>1886.2807317036786</v>
      </c>
    </row>
    <row r="1791" spans="1:14" x14ac:dyDescent="0.2">
      <c r="A1791" s="69">
        <f t="shared" si="85"/>
        <v>96</v>
      </c>
      <c r="B1791" s="66">
        <f t="shared" si="86"/>
        <v>42769</v>
      </c>
      <c r="C1791" s="67">
        <f>Y!AB1991</f>
        <v>75589.000000000116</v>
      </c>
      <c r="D1791" s="65">
        <f>Y!Y1991</f>
        <v>17093.43308674451</v>
      </c>
      <c r="E1791" s="65">
        <f>Y!Y1991+Y!Z1991</f>
        <v>19005.004286731506</v>
      </c>
      <c r="F1791" s="68">
        <f>Y!AA1991</f>
        <v>56583.995713268603</v>
      </c>
      <c r="G1791" s="133">
        <f>SUM($F1791:F$1899)</f>
        <v>3856884.766056363</v>
      </c>
      <c r="H1791" s="133">
        <f>SUM($E$1696:E1791)</f>
        <v>1139661.7703428341</v>
      </c>
      <c r="I1791" s="133">
        <f>$F$9-SUM($E$1696:E1791)</f>
        <v>6097838.2296571657</v>
      </c>
      <c r="J1791" s="133">
        <f t="shared" si="87"/>
        <v>96</v>
      </c>
      <c r="K1791" s="65">
        <f>Y!AC1991</f>
        <v>6355702</v>
      </c>
      <c r="L1791" s="115">
        <v>204</v>
      </c>
      <c r="M1791" s="65"/>
      <c r="N1791" s="48">
        <f>Y!Z1991</f>
        <v>1911.5711999869964</v>
      </c>
    </row>
    <row r="1792" spans="1:14" x14ac:dyDescent="0.2">
      <c r="A1792" s="69">
        <f t="shared" si="85"/>
        <v>97</v>
      </c>
      <c r="B1792" s="66">
        <f t="shared" si="86"/>
        <v>42797</v>
      </c>
      <c r="C1792" s="67">
        <f>Y!AB1992</f>
        <v>75589.000000000044</v>
      </c>
      <c r="D1792" s="65">
        <f>Y!Y1992</f>
        <v>17321.297750855796</v>
      </c>
      <c r="E1792" s="65">
        <f>Y!Y1992+Y!Z1992</f>
        <v>18956.023397108351</v>
      </c>
      <c r="F1792" s="68">
        <f>Y!AA1992</f>
        <v>56632.976602891693</v>
      </c>
      <c r="G1792" s="133">
        <f>SUM($F1792:F$1899)</f>
        <v>3800300.7703430941</v>
      </c>
      <c r="H1792" s="133">
        <f>SUM($E$1696:E1792)</f>
        <v>1158617.7937399424</v>
      </c>
      <c r="I1792" s="133">
        <f>$F$9-SUM($E$1696:E1792)</f>
        <v>6078882.2062600572</v>
      </c>
      <c r="J1792" s="133">
        <f t="shared" si="87"/>
        <v>97</v>
      </c>
      <c r="K1792" s="65">
        <f>Y!AC1992</f>
        <v>6332603</v>
      </c>
      <c r="L1792" s="115">
        <v>204</v>
      </c>
      <c r="M1792" s="65"/>
      <c r="N1792" s="48">
        <f>Y!Z1992</f>
        <v>1634.7256462525547</v>
      </c>
    </row>
    <row r="1793" spans="1:14" x14ac:dyDescent="0.2">
      <c r="A1793" s="69">
        <f t="shared" si="85"/>
        <v>98</v>
      </c>
      <c r="B1793" s="66">
        <f t="shared" si="86"/>
        <v>42828</v>
      </c>
      <c r="C1793" s="67">
        <f>Y!AB1993</f>
        <v>75589</v>
      </c>
      <c r="D1793" s="65">
        <f>Y!Y1993</f>
        <v>17552.199973594863</v>
      </c>
      <c r="E1793" s="65">
        <f>Y!Y1993+Y!Z1993</f>
        <v>19208.843342068503</v>
      </c>
      <c r="F1793" s="68">
        <f>Y!AA1993</f>
        <v>56380.156657931489</v>
      </c>
      <c r="G1793" s="133">
        <f>SUM($F1793:F$1899)</f>
        <v>3743667.7937402022</v>
      </c>
      <c r="H1793" s="133">
        <f>SUM($E$1696:E1793)</f>
        <v>1177826.637082011</v>
      </c>
      <c r="I1793" s="133">
        <f>$F$9-SUM($E$1696:E1793)</f>
        <v>6059673.3629179895</v>
      </c>
      <c r="J1793" s="133">
        <f t="shared" si="87"/>
        <v>98</v>
      </c>
      <c r="K1793" s="65">
        <f>Y!AC1993</f>
        <v>6309283</v>
      </c>
      <c r="L1793" s="115">
        <v>204</v>
      </c>
      <c r="M1793" s="65"/>
      <c r="N1793" s="48">
        <f>Y!Z1993</f>
        <v>1656.6433684736403</v>
      </c>
    </row>
    <row r="1794" spans="1:14" x14ac:dyDescent="0.2">
      <c r="A1794" s="69">
        <f t="shared" si="85"/>
        <v>99</v>
      </c>
      <c r="B1794" s="66">
        <f t="shared" si="86"/>
        <v>42858</v>
      </c>
      <c r="C1794" s="67">
        <f>Y!AB1994</f>
        <v>75588.999999999971</v>
      </c>
      <c r="D1794" s="65">
        <f>Y!Y1994</f>
        <v>17786.180247253273</v>
      </c>
      <c r="E1794" s="65">
        <f>Y!Y1994+Y!Z1994</f>
        <v>19465.035201660532</v>
      </c>
      <c r="F1794" s="68">
        <f>Y!AA1994</f>
        <v>56123.964798339439</v>
      </c>
      <c r="G1794" s="133">
        <f>SUM($F1794:F$1899)</f>
        <v>3687287.6370822708</v>
      </c>
      <c r="H1794" s="133">
        <f>SUM($E$1696:E1794)</f>
        <v>1197291.6722836716</v>
      </c>
      <c r="I1794" s="133">
        <f>$F$9-SUM($E$1696:E1794)</f>
        <v>6040208.3277163282</v>
      </c>
      <c r="J1794" s="133">
        <f t="shared" si="87"/>
        <v>99</v>
      </c>
      <c r="K1794" s="65">
        <f>Y!AC1994</f>
        <v>6285739</v>
      </c>
      <c r="L1794" s="115">
        <v>204</v>
      </c>
      <c r="M1794" s="65"/>
      <c r="N1794" s="48">
        <f>Y!Z1994</f>
        <v>1678.8549544072594</v>
      </c>
    </row>
    <row r="1795" spans="1:14" x14ac:dyDescent="0.2">
      <c r="A1795" s="69">
        <f t="shared" si="85"/>
        <v>100</v>
      </c>
      <c r="B1795" s="66">
        <f t="shared" si="86"/>
        <v>42889</v>
      </c>
      <c r="C1795" s="67">
        <f>Y!AB1995</f>
        <v>75589.000000000233</v>
      </c>
      <c r="D1795" s="65">
        <f>Y!Y1995</f>
        <v>18023.279603906907</v>
      </c>
      <c r="E1795" s="65">
        <f>Y!Y1995+Y!Z1995</f>
        <v>19724.643947962846</v>
      </c>
      <c r="F1795" s="68">
        <f>Y!AA1995</f>
        <v>55864.356052037379</v>
      </c>
      <c r="G1795" s="133">
        <f>SUM($F1795:F$1899)</f>
        <v>3631163.6722839312</v>
      </c>
      <c r="H1795" s="133">
        <f>SUM($E$1696:E1795)</f>
        <v>1217016.3162316345</v>
      </c>
      <c r="I1795" s="133">
        <f>$F$9-SUM($E$1696:E1795)</f>
        <v>6020483.6837683655</v>
      </c>
      <c r="J1795" s="133">
        <f t="shared" si="87"/>
        <v>100</v>
      </c>
      <c r="K1795" s="65">
        <f>Y!AC1995</f>
        <v>6261970</v>
      </c>
      <c r="L1795" s="115">
        <v>204</v>
      </c>
      <c r="M1795" s="65"/>
      <c r="N1795" s="48">
        <f>Y!Z1995</f>
        <v>1701.364344055939</v>
      </c>
    </row>
    <row r="1796" spans="1:14" x14ac:dyDescent="0.2">
      <c r="A1796" s="69">
        <f t="shared" si="85"/>
        <v>101</v>
      </c>
      <c r="B1796" s="66">
        <f t="shared" si="86"/>
        <v>42919</v>
      </c>
      <c r="C1796" s="67">
        <f>Y!AB1996</f>
        <v>75589.000000000204</v>
      </c>
      <c r="D1796" s="65">
        <f>Y!Y1996</f>
        <v>18263.539622610435</v>
      </c>
      <c r="E1796" s="65">
        <f>Y!Y1996+Y!Z1996</f>
        <v>19987.715152858611</v>
      </c>
      <c r="F1796" s="68">
        <f>Y!AA1996</f>
        <v>55601.284847141585</v>
      </c>
      <c r="G1796" s="133">
        <f>SUM($F1796:F$1899)</f>
        <v>3575299.3162318938</v>
      </c>
      <c r="H1796" s="133">
        <f>SUM($E$1696:E1796)</f>
        <v>1237004.031384493</v>
      </c>
      <c r="I1796" s="133">
        <f>$F$9-SUM($E$1696:E1796)</f>
        <v>6000495.9686155068</v>
      </c>
      <c r="J1796" s="133">
        <f t="shared" si="87"/>
        <v>101</v>
      </c>
      <c r="K1796" s="65">
        <f>Y!AC1996</f>
        <v>6237973</v>
      </c>
      <c r="L1796" s="115">
        <v>204</v>
      </c>
      <c r="M1796" s="65"/>
      <c r="N1796" s="48">
        <f>Y!Z1996</f>
        <v>1724.1755302481761</v>
      </c>
    </row>
    <row r="1797" spans="1:14" x14ac:dyDescent="0.2">
      <c r="A1797" s="69">
        <f t="shared" si="85"/>
        <v>102</v>
      </c>
      <c r="B1797" s="66">
        <f t="shared" si="86"/>
        <v>42950</v>
      </c>
      <c r="C1797" s="67">
        <f>Y!AB1997</f>
        <v>75589.000000000029</v>
      </c>
      <c r="D1797" s="65">
        <f>Y!Y1997</f>
        <v>18507.002436690498</v>
      </c>
      <c r="E1797" s="65">
        <f>Y!Y1997+Y!Z1997</f>
        <v>20254.294996037119</v>
      </c>
      <c r="F1797" s="68">
        <f>Y!AA1997</f>
        <v>55334.705003962918</v>
      </c>
      <c r="G1797" s="133">
        <f>SUM($F1797:F$1899)</f>
        <v>3519698.0313847521</v>
      </c>
      <c r="H1797" s="133">
        <f>SUM($E$1696:E1797)</f>
        <v>1257258.3263805301</v>
      </c>
      <c r="I1797" s="133">
        <f>$F$9-SUM($E$1696:E1797)</f>
        <v>5980241.6736194696</v>
      </c>
      <c r="J1797" s="133">
        <f t="shared" si="87"/>
        <v>102</v>
      </c>
      <c r="K1797" s="65">
        <f>Y!AC1997</f>
        <v>6213747</v>
      </c>
      <c r="L1797" s="115">
        <v>204</v>
      </c>
      <c r="M1797" s="65"/>
      <c r="N1797" s="48">
        <f>Y!Z1997</f>
        <v>1747.2925593466207</v>
      </c>
    </row>
    <row r="1798" spans="1:14" x14ac:dyDescent="0.2">
      <c r="A1798" s="69">
        <f t="shared" si="85"/>
        <v>103</v>
      </c>
      <c r="B1798" s="66">
        <f t="shared" si="86"/>
        <v>42981</v>
      </c>
      <c r="C1798" s="67">
        <f>Y!AB1998</f>
        <v>75589.000000000204</v>
      </c>
      <c r="D1798" s="65">
        <f>Y!Y1998</f>
        <v>18753.710741133895</v>
      </c>
      <c r="E1798" s="65">
        <f>Y!Y1998+Y!Z1998</f>
        <v>20524.430273099759</v>
      </c>
      <c r="F1798" s="68">
        <f>Y!AA1998</f>
        <v>55064.569726900445</v>
      </c>
      <c r="G1798" s="133">
        <f>SUM($F1798:F$1899)</f>
        <v>3464363.3263807893</v>
      </c>
      <c r="H1798" s="133">
        <f>SUM($E$1696:E1798)</f>
        <v>1277782.7566536299</v>
      </c>
      <c r="I1798" s="133">
        <f>$F$9-SUM($E$1696:E1798)</f>
        <v>5959717.2433463698</v>
      </c>
      <c r="J1798" s="133">
        <f t="shared" si="87"/>
        <v>103</v>
      </c>
      <c r="K1798" s="65">
        <f>Y!AC1998</f>
        <v>6189288</v>
      </c>
      <c r="L1798" s="115">
        <v>204</v>
      </c>
      <c r="M1798" s="65"/>
      <c r="N1798" s="48">
        <f>Y!Z1998</f>
        <v>1770.719531965864</v>
      </c>
    </row>
    <row r="1799" spans="1:14" x14ac:dyDescent="0.2">
      <c r="A1799" s="69">
        <f t="shared" si="85"/>
        <v>104</v>
      </c>
      <c r="B1799" s="66">
        <f t="shared" si="86"/>
        <v>43011</v>
      </c>
      <c r="C1799" s="67">
        <f>Y!AB1999</f>
        <v>75589.000000000073</v>
      </c>
      <c r="D1799" s="65">
        <f>Y!Y1999</f>
        <v>19003.707800073549</v>
      </c>
      <c r="E1799" s="65">
        <f>Y!Y1999+Y!Z1999</f>
        <v>20798.168403773408</v>
      </c>
      <c r="F1799" s="68">
        <f>Y!AA1999</f>
        <v>54790.831596226664</v>
      </c>
      <c r="G1799" s="133">
        <f>SUM($F1799:F$1899)</f>
        <v>3409298.7566538891</v>
      </c>
      <c r="H1799" s="133">
        <f>SUM($E$1696:E1799)</f>
        <v>1298580.9250574033</v>
      </c>
      <c r="I1799" s="133">
        <f>$F$9-SUM($E$1696:E1799)</f>
        <v>5938919.0749425963</v>
      </c>
      <c r="J1799" s="133">
        <f t="shared" si="87"/>
        <v>104</v>
      </c>
      <c r="K1799" s="65">
        <f>Y!AC1999</f>
        <v>6164596</v>
      </c>
      <c r="L1799" s="115">
        <v>204</v>
      </c>
      <c r="M1799" s="65"/>
      <c r="N1799" s="48">
        <f>Y!Z1999</f>
        <v>1794.4606036998593</v>
      </c>
    </row>
    <row r="1800" spans="1:14" x14ac:dyDescent="0.2">
      <c r="A1800" s="69">
        <f t="shared" si="85"/>
        <v>105</v>
      </c>
      <c r="B1800" s="66">
        <f t="shared" si="86"/>
        <v>43042</v>
      </c>
      <c r="C1800" s="67">
        <f>Y!AB2000</f>
        <v>75588.999999999884</v>
      </c>
      <c r="D1800" s="65">
        <f>Y!Y2000</f>
        <v>19257.037454377394</v>
      </c>
      <c r="E1800" s="65">
        <f>Y!Y2000+Y!Z2000</f>
        <v>21075.557440236429</v>
      </c>
      <c r="F1800" s="68">
        <f>Y!AA2000</f>
        <v>54513.442559763454</v>
      </c>
      <c r="G1800" s="133">
        <f>SUM($F1800:F$1899)</f>
        <v>3354507.9250576622</v>
      </c>
      <c r="H1800" s="133">
        <f>SUM($E$1696:E1800)</f>
        <v>1319656.4824976397</v>
      </c>
      <c r="I1800" s="133">
        <f>$F$9-SUM($E$1696:E1800)</f>
        <v>5917843.51750236</v>
      </c>
      <c r="J1800" s="133">
        <f t="shared" si="87"/>
        <v>105</v>
      </c>
      <c r="K1800" s="65">
        <f>Y!AC2000</f>
        <v>6139666</v>
      </c>
      <c r="L1800" s="115">
        <v>204</v>
      </c>
      <c r="M1800" s="65"/>
      <c r="N1800" s="48">
        <f>Y!Z2000</f>
        <v>1818.5199858590349</v>
      </c>
    </row>
    <row r="1801" spans="1:14" x14ac:dyDescent="0.2">
      <c r="A1801" s="69">
        <f t="shared" si="85"/>
        <v>106</v>
      </c>
      <c r="B1801" s="66">
        <f t="shared" si="86"/>
        <v>43072</v>
      </c>
      <c r="C1801" s="67">
        <f>Y!AB2001</f>
        <v>75589.000000000087</v>
      </c>
      <c r="D1801" s="65">
        <f>Y!Y2001</f>
        <v>19513.744129335973</v>
      </c>
      <c r="E1801" s="65">
        <f>Y!Y2001+Y!Z2001</f>
        <v>21356.646075553275</v>
      </c>
      <c r="F1801" s="68">
        <f>Y!AA2001</f>
        <v>54232.353924446819</v>
      </c>
      <c r="G1801" s="133">
        <f>SUM($F1801:F$1899)</f>
        <v>3299994.4824978993</v>
      </c>
      <c r="H1801" s="133">
        <f>SUM($E$1696:E1801)</f>
        <v>1341013.128573193</v>
      </c>
      <c r="I1801" s="133">
        <f>$F$9-SUM($E$1696:E1801)</f>
        <v>5896486.8714268068</v>
      </c>
      <c r="J1801" s="133">
        <f t="shared" si="87"/>
        <v>106</v>
      </c>
      <c r="K1801" s="65">
        <f>Y!AC2001</f>
        <v>6114498</v>
      </c>
      <c r="L1801" s="115">
        <v>204</v>
      </c>
      <c r="M1801" s="65"/>
      <c r="N1801" s="48">
        <f>Y!Z2001</f>
        <v>1842.9019462173019</v>
      </c>
    </row>
    <row r="1802" spans="1:14" x14ac:dyDescent="0.2">
      <c r="A1802" s="69">
        <f t="shared" si="85"/>
        <v>107</v>
      </c>
      <c r="B1802" s="66">
        <f t="shared" si="86"/>
        <v>43103</v>
      </c>
      <c r="C1802" s="67">
        <f>Y!AB2002</f>
        <v>75588.999999999854</v>
      </c>
      <c r="D1802" s="65">
        <f>Y!Y2002</f>
        <v>19773.872842451558</v>
      </c>
      <c r="E1802" s="65">
        <f>Y!Y2002+Y!Z2002</f>
        <v>21641.483652220661</v>
      </c>
      <c r="F1802" s="68">
        <f>Y!AA2002</f>
        <v>53947.516347779187</v>
      </c>
      <c r="G1802" s="133">
        <f>SUM($F1802:F$1899)</f>
        <v>3245762.1285734526</v>
      </c>
      <c r="H1802" s="133">
        <f>SUM($E$1696:E1802)</f>
        <v>1362654.6122254136</v>
      </c>
      <c r="I1802" s="133">
        <f>$F$9-SUM($E$1696:E1802)</f>
        <v>5874845.3877745867</v>
      </c>
      <c r="J1802" s="133">
        <f t="shared" si="87"/>
        <v>107</v>
      </c>
      <c r="K1802" s="65">
        <f>Y!AC2002</f>
        <v>6089089</v>
      </c>
      <c r="L1802" s="115">
        <v>204</v>
      </c>
      <c r="M1802" s="65"/>
      <c r="N1802" s="48">
        <f>Y!Z2002</f>
        <v>1867.6108097691031</v>
      </c>
    </row>
    <row r="1803" spans="1:14" x14ac:dyDescent="0.2">
      <c r="A1803" s="69">
        <f t="shared" si="85"/>
        <v>108</v>
      </c>
      <c r="B1803" s="66">
        <f t="shared" si="86"/>
        <v>43134</v>
      </c>
      <c r="C1803" s="67">
        <f>Y!AB2003</f>
        <v>75589.000000000146</v>
      </c>
      <c r="D1803" s="65">
        <f>Y!Y2003</f>
        <v>20037.46921133576</v>
      </c>
      <c r="E1803" s="65">
        <f>Y!Y2003+Y!Z2003</f>
        <v>21930.120170832422</v>
      </c>
      <c r="F1803" s="68">
        <f>Y!AA2003</f>
        <v>53658.87982916773</v>
      </c>
      <c r="G1803" s="133">
        <f>SUM($F1803:F$1899)</f>
        <v>3191814.6122256732</v>
      </c>
      <c r="H1803" s="133">
        <f>SUM($E$1696:E1803)</f>
        <v>1384584.7323962459</v>
      </c>
      <c r="I1803" s="133">
        <f>$F$9-SUM($E$1696:E1803)</f>
        <v>5852915.2676037541</v>
      </c>
      <c r="J1803" s="133">
        <f t="shared" si="87"/>
        <v>108</v>
      </c>
      <c r="K1803" s="65">
        <f>Y!AC2003</f>
        <v>6083736</v>
      </c>
      <c r="L1803" s="115">
        <v>204</v>
      </c>
      <c r="M1803" s="65"/>
      <c r="N1803" s="48">
        <f>Y!Z2003</f>
        <v>1892.6509594966628</v>
      </c>
    </row>
    <row r="1804" spans="1:14" x14ac:dyDescent="0.2">
      <c r="A1804" s="69">
        <f t="shared" si="85"/>
        <v>109</v>
      </c>
      <c r="B1804" s="66">
        <f t="shared" si="86"/>
        <v>43162</v>
      </c>
      <c r="C1804" s="67">
        <f>Y!AB2004</f>
        <v>75588.999999999825</v>
      </c>
      <c r="D1804" s="65">
        <f>Y!Y2004</f>
        <v>20304.579461705405</v>
      </c>
      <c r="E1804" s="65">
        <f>Y!Y2004+Y!Z2004</f>
        <v>21950.432333693432</v>
      </c>
      <c r="F1804" s="68">
        <f>Y!AA2004</f>
        <v>53638.567666306386</v>
      </c>
      <c r="G1804" s="133">
        <f>SUM($F1804:F$1899)</f>
        <v>3138155.7323965053</v>
      </c>
      <c r="H1804" s="133">
        <f>SUM($E$1696:E1804)</f>
        <v>1406535.1647299393</v>
      </c>
      <c r="I1804" s="133">
        <f>$F$9-SUM($E$1696:E1804)</f>
        <v>5830964.8352700602</v>
      </c>
      <c r="J1804" s="133">
        <f t="shared" si="87"/>
        <v>109</v>
      </c>
      <c r="K1804" s="65">
        <f>Y!AC2004</f>
        <v>6058109</v>
      </c>
      <c r="L1804" s="115">
        <v>204</v>
      </c>
      <c r="M1804" s="65"/>
      <c r="N1804" s="48">
        <f>Y!Z2004</f>
        <v>1645.8528719880269</v>
      </c>
    </row>
    <row r="1805" spans="1:14" x14ac:dyDescent="0.2">
      <c r="A1805" s="69">
        <f t="shared" si="85"/>
        <v>110</v>
      </c>
      <c r="B1805" s="66">
        <f t="shared" si="86"/>
        <v>43193</v>
      </c>
      <c r="C1805" s="67">
        <f>Y!AB2005</f>
        <v>75589.000000000146</v>
      </c>
      <c r="D1805" s="65">
        <f>Y!Y2005</f>
        <v>20575.250435493421</v>
      </c>
      <c r="E1805" s="65">
        <f>Y!Y2005+Y!Z2005</f>
        <v>22243.170218921732</v>
      </c>
      <c r="F1805" s="68">
        <f>Y!AA2005</f>
        <v>53345.829781078406</v>
      </c>
      <c r="G1805" s="133">
        <f>SUM($F1805:F$1899)</f>
        <v>3084517.1647301991</v>
      </c>
      <c r="H1805" s="133">
        <f>SUM($E$1696:E1805)</f>
        <v>1428778.334948861</v>
      </c>
      <c r="I1805" s="133">
        <f>$F$9-SUM($E$1696:E1805)</f>
        <v>5808721.665051139</v>
      </c>
      <c r="J1805" s="133">
        <f t="shared" si="87"/>
        <v>110</v>
      </c>
      <c r="K1805" s="65">
        <f>Y!AC2005</f>
        <v>6032238</v>
      </c>
      <c r="L1805" s="115">
        <v>204</v>
      </c>
      <c r="M1805" s="65"/>
      <c r="N1805" s="48">
        <f>Y!Z2005</f>
        <v>1667.9197834283113</v>
      </c>
    </row>
    <row r="1806" spans="1:14" x14ac:dyDescent="0.2">
      <c r="A1806" s="69">
        <f t="shared" si="85"/>
        <v>111</v>
      </c>
      <c r="B1806" s="66">
        <f t="shared" si="86"/>
        <v>43223</v>
      </c>
      <c r="C1806" s="67">
        <f>Y!AB2006</f>
        <v>75588.999999999913</v>
      </c>
      <c r="D1806" s="65">
        <f>Y!Y2006</f>
        <v>20849.529599058442</v>
      </c>
      <c r="E1806" s="65">
        <f>Y!Y2006+Y!Z2006</f>
        <v>22539.812157906621</v>
      </c>
      <c r="F1806" s="68">
        <f>Y!AA2006</f>
        <v>53049.187842093292</v>
      </c>
      <c r="G1806" s="133">
        <f>SUM($F1806:F$1899)</f>
        <v>3031171.3349491204</v>
      </c>
      <c r="H1806" s="133">
        <f>SUM($E$1696:E1806)</f>
        <v>1451318.1471067676</v>
      </c>
      <c r="I1806" s="133">
        <f>$F$9-SUM($E$1696:E1806)</f>
        <v>5786181.8528932324</v>
      </c>
      <c r="J1806" s="133">
        <f t="shared" si="87"/>
        <v>111</v>
      </c>
      <c r="K1806" s="65">
        <f>Y!AC2006</f>
        <v>6006120</v>
      </c>
      <c r="L1806" s="115">
        <v>204</v>
      </c>
      <c r="M1806" s="65"/>
      <c r="N1806" s="48">
        <f>Y!Z2006</f>
        <v>1690.2825588481792</v>
      </c>
    </row>
    <row r="1807" spans="1:14" x14ac:dyDescent="0.2">
      <c r="A1807" s="69">
        <f t="shared" si="85"/>
        <v>112</v>
      </c>
      <c r="B1807" s="66">
        <f t="shared" si="86"/>
        <v>43254</v>
      </c>
      <c r="C1807" s="67">
        <f>Y!AB2007</f>
        <v>75588.999999999884</v>
      </c>
      <c r="D1807" s="65">
        <f>Y!Y2007</f>
        <v>21127.465051513165</v>
      </c>
      <c r="E1807" s="65">
        <f>Y!Y2007+Y!Z2007</f>
        <v>22840.410216582095</v>
      </c>
      <c r="F1807" s="68">
        <f>Y!AA2007</f>
        <v>52748.589783417781</v>
      </c>
      <c r="G1807" s="133">
        <f>SUM($F1807:F$1899)</f>
        <v>2978122.1471070265</v>
      </c>
      <c r="H1807" s="133">
        <f>SUM($E$1696:E1807)</f>
        <v>1474158.5573233496</v>
      </c>
      <c r="I1807" s="133">
        <f>$F$9-SUM($E$1696:E1807)</f>
        <v>5763341.4426766504</v>
      </c>
      <c r="J1807" s="133">
        <f t="shared" si="87"/>
        <v>112</v>
      </c>
      <c r="K1807" s="65">
        <f>Y!AC2007</f>
        <v>5979752</v>
      </c>
      <c r="L1807" s="115">
        <v>204</v>
      </c>
      <c r="M1807" s="65"/>
      <c r="N1807" s="48">
        <f>Y!Z2007</f>
        <v>1712.9451650689298</v>
      </c>
    </row>
    <row r="1808" spans="1:14" x14ac:dyDescent="0.2">
      <c r="A1808" s="69">
        <f t="shared" si="85"/>
        <v>113</v>
      </c>
      <c r="B1808" s="66">
        <f t="shared" si="86"/>
        <v>43284</v>
      </c>
      <c r="C1808" s="67">
        <f>Y!AB2008</f>
        <v>75589</v>
      </c>
      <c r="D1808" s="65">
        <f>Y!Y2008</f>
        <v>21409.105533156544</v>
      </c>
      <c r="E1808" s="65">
        <f>Y!Y2008+Y!Z2008</f>
        <v>23145.017155253925</v>
      </c>
      <c r="F1808" s="68">
        <f>Y!AA2008</f>
        <v>52443.982844746082</v>
      </c>
      <c r="G1808" s="133">
        <f>SUM($F1808:F$1899)</f>
        <v>2925373.557323609</v>
      </c>
      <c r="H1808" s="133">
        <f>SUM($E$1696:E1808)</f>
        <v>1497303.5744786037</v>
      </c>
      <c r="I1808" s="133">
        <f>$F$9-SUM($E$1696:E1808)</f>
        <v>5740196.4255213961</v>
      </c>
      <c r="J1808" s="133">
        <f t="shared" si="87"/>
        <v>113</v>
      </c>
      <c r="K1808" s="65">
        <f>Y!AC2008</f>
        <v>5953133</v>
      </c>
      <c r="L1808" s="115">
        <v>204</v>
      </c>
      <c r="M1808" s="65"/>
      <c r="N1808" s="48">
        <f>Y!Z2008</f>
        <v>1735.911622097381</v>
      </c>
    </row>
    <row r="1809" spans="1:14" x14ac:dyDescent="0.2">
      <c r="A1809" s="69">
        <f t="shared" si="85"/>
        <v>114</v>
      </c>
      <c r="B1809" s="66">
        <f t="shared" si="86"/>
        <v>43315</v>
      </c>
      <c r="C1809" s="67">
        <f>Y!AB2009</f>
        <v>75589.000000000175</v>
      </c>
      <c r="D1809" s="65">
        <f>Y!Y2009</f>
        <v>21694.500434021931</v>
      </c>
      <c r="E1809" s="65">
        <f>Y!Y2009+Y!Z2009</f>
        <v>23453.686437860801</v>
      </c>
      <c r="F1809" s="68">
        <f>Y!AA2009</f>
        <v>52135.313562139381</v>
      </c>
      <c r="G1809" s="133">
        <f>SUM($F1809:F$1899)</f>
        <v>2872929.5744788633</v>
      </c>
      <c r="H1809" s="133">
        <f>SUM($E$1696:E1809)</f>
        <v>1520757.2609164645</v>
      </c>
      <c r="I1809" s="133">
        <f>$F$9-SUM($E$1696:E1809)</f>
        <v>5716742.739083536</v>
      </c>
      <c r="J1809" s="133">
        <f t="shared" si="87"/>
        <v>114</v>
      </c>
      <c r="K1809" s="65">
        <f>Y!AC2009</f>
        <v>5926259</v>
      </c>
      <c r="L1809" s="115">
        <v>204</v>
      </c>
      <c r="M1809" s="65"/>
      <c r="N1809" s="48">
        <f>Y!Z2009</f>
        <v>1759.1860038388695</v>
      </c>
    </row>
    <row r="1810" spans="1:14" x14ac:dyDescent="0.2">
      <c r="A1810" s="69">
        <f t="shared" si="85"/>
        <v>115</v>
      </c>
      <c r="B1810" s="66">
        <f t="shared" si="86"/>
        <v>43346</v>
      </c>
      <c r="C1810" s="67">
        <f>Y!AB2010</f>
        <v>75588.999999999854</v>
      </c>
      <c r="D1810" s="65">
        <f>Y!Y2010</f>
        <v>21983.699802537914</v>
      </c>
      <c r="E1810" s="65">
        <f>Y!Y2010+Y!Z2010</f>
        <v>23766.472241357944</v>
      </c>
      <c r="F1810" s="68">
        <f>Y!AA2010</f>
        <v>51822.527758641918</v>
      </c>
      <c r="G1810" s="133">
        <f>SUM($F1810:F$1899)</f>
        <v>2820794.2609167239</v>
      </c>
      <c r="H1810" s="133">
        <f>SUM($E$1696:E1810)</f>
        <v>1544523.7331578224</v>
      </c>
      <c r="I1810" s="133">
        <f>$F$9-SUM($E$1696:E1810)</f>
        <v>5692976.2668421771</v>
      </c>
      <c r="J1810" s="133">
        <f t="shared" si="87"/>
        <v>115</v>
      </c>
      <c r="K1810" s="65">
        <f>Y!AC2010</f>
        <v>5899129</v>
      </c>
      <c r="L1810" s="115">
        <v>204</v>
      </c>
      <c r="M1810" s="65"/>
      <c r="N1810" s="48">
        <f>Y!Z2010</f>
        <v>1782.7724388200295</v>
      </c>
    </row>
    <row r="1811" spans="1:14" x14ac:dyDescent="0.2">
      <c r="A1811" s="69">
        <f t="shared" si="85"/>
        <v>116</v>
      </c>
      <c r="B1811" s="66">
        <f t="shared" si="86"/>
        <v>43376</v>
      </c>
      <c r="C1811" s="67">
        <f>Y!AB2011</f>
        <v>75588.999999999854</v>
      </c>
      <c r="D1811" s="65">
        <f>Y!Y2011</f>
        <v>22276.754354306962</v>
      </c>
      <c r="E1811" s="65">
        <f>Y!Y2011+Y!Z2011</f>
        <v>24083.429465227993</v>
      </c>
      <c r="F1811" s="68">
        <f>Y!AA2011</f>
        <v>51505.570534771854</v>
      </c>
      <c r="G1811" s="133">
        <f>SUM($F1811:F$1899)</f>
        <v>2768971.7331580818</v>
      </c>
      <c r="H1811" s="133">
        <f>SUM($E$1696:E1811)</f>
        <v>1568607.1626230504</v>
      </c>
      <c r="I1811" s="133">
        <f>$F$9-SUM($E$1696:E1811)</f>
        <v>5668892.8373769494</v>
      </c>
      <c r="J1811" s="133">
        <f t="shared" si="87"/>
        <v>116</v>
      </c>
      <c r="K1811" s="65">
        <f>Y!AC2011</f>
        <v>5871740</v>
      </c>
      <c r="L1811" s="115">
        <v>204</v>
      </c>
      <c r="M1811" s="65"/>
      <c r="N1811" s="48">
        <f>Y!Z2011</f>
        <v>1806.6751109210309</v>
      </c>
    </row>
    <row r="1812" spans="1:14" x14ac:dyDescent="0.2">
      <c r="A1812" s="69">
        <f t="shared" si="85"/>
        <v>117</v>
      </c>
      <c r="B1812" s="66">
        <f t="shared" si="86"/>
        <v>43407</v>
      </c>
      <c r="C1812" s="67">
        <f>Y!AB2012</f>
        <v>75588.999999999913</v>
      </c>
      <c r="D1812" s="65">
        <f>Y!Y2012</f>
        <v>22573.715480996761</v>
      </c>
      <c r="E1812" s="65">
        <f>Y!Y2012+Y!Z2012</f>
        <v>24404.613741114546</v>
      </c>
      <c r="F1812" s="68">
        <f>Y!AA2012</f>
        <v>51184.386258885366</v>
      </c>
      <c r="G1812" s="133">
        <f>SUM($F1812:F$1899)</f>
        <v>2717466.16262331</v>
      </c>
      <c r="H1812" s="133">
        <f>SUM($E$1696:E1812)</f>
        <v>1593011.7763641649</v>
      </c>
      <c r="I1812" s="133">
        <f>$F$9-SUM($E$1696:E1812)</f>
        <v>5644488.2236358356</v>
      </c>
      <c r="J1812" s="133">
        <f t="shared" si="87"/>
        <v>117</v>
      </c>
      <c r="K1812" s="65">
        <f>Y!AC2012</f>
        <v>5844089</v>
      </c>
      <c r="L1812" s="115">
        <v>204</v>
      </c>
      <c r="M1812" s="65"/>
      <c r="N1812" s="48">
        <f>Y!Z2012</f>
        <v>1830.898260117785</v>
      </c>
    </row>
    <row r="1813" spans="1:14" x14ac:dyDescent="0.2">
      <c r="A1813" s="69">
        <f t="shared" si="85"/>
        <v>118</v>
      </c>
      <c r="B1813" s="66">
        <f t="shared" si="86"/>
        <v>43437</v>
      </c>
      <c r="C1813" s="67">
        <f>Y!AB2013</f>
        <v>75589.000000000204</v>
      </c>
      <c r="D1813" s="65">
        <f>Y!Y2013</f>
        <v>22874.635259354021</v>
      </c>
      <c r="E1813" s="65">
        <f>Y!Y2013+Y!Z2013</f>
        <v>24730.081442588038</v>
      </c>
      <c r="F1813" s="68">
        <f>Y!AA2013</f>
        <v>50858.918557412166</v>
      </c>
      <c r="G1813" s="133">
        <f>SUM($F1813:F$1899)</f>
        <v>2666281.7763644247</v>
      </c>
      <c r="H1813" s="133">
        <f>SUM($E$1696:E1813)</f>
        <v>1617741.8578067529</v>
      </c>
      <c r="I1813" s="133">
        <f>$F$9-SUM($E$1696:E1813)</f>
        <v>5619758.1421932466</v>
      </c>
      <c r="J1813" s="133">
        <f t="shared" si="87"/>
        <v>118</v>
      </c>
      <c r="K1813" s="65">
        <f>Y!AC2013</f>
        <v>5816173</v>
      </c>
      <c r="L1813" s="115">
        <v>204</v>
      </c>
      <c r="M1813" s="65"/>
      <c r="N1813" s="48">
        <f>Y!Z2013</f>
        <v>1855.4461832340166</v>
      </c>
    </row>
    <row r="1814" spans="1:14" x14ac:dyDescent="0.2">
      <c r="A1814" s="69">
        <f t="shared" si="85"/>
        <v>119</v>
      </c>
      <c r="B1814" s="66">
        <f t="shared" si="86"/>
        <v>43468</v>
      </c>
      <c r="C1814" s="67">
        <f>Y!AB2014</f>
        <v>75589.000000000044</v>
      </c>
      <c r="D1814" s="65">
        <f>Y!Y2014</f>
        <v>23179.566460335627</v>
      </c>
      <c r="E1814" s="65">
        <f>Y!Y2014+Y!Z2014</f>
        <v>25059.889695039135</v>
      </c>
      <c r="F1814" s="68">
        <f>Y!AA2014</f>
        <v>50529.110304960908</v>
      </c>
      <c r="G1814" s="133">
        <f>SUM($F1814:F$1899)</f>
        <v>2615422.8578070132</v>
      </c>
      <c r="H1814" s="133">
        <f>SUM($E$1696:E1814)</f>
        <v>1642801.7475017919</v>
      </c>
      <c r="I1814" s="133">
        <f>$F$9-SUM($E$1696:E1814)</f>
        <v>5594698.2524982076</v>
      </c>
      <c r="J1814" s="133">
        <f t="shared" si="87"/>
        <v>119</v>
      </c>
      <c r="K1814" s="65">
        <f>Y!AC2014</f>
        <v>5787991</v>
      </c>
      <c r="L1814" s="115">
        <v>204</v>
      </c>
      <c r="M1814" s="65"/>
      <c r="N1814" s="48">
        <f>Y!Z2014</f>
        <v>1880.3232347035082</v>
      </c>
    </row>
    <row r="1815" spans="1:14" x14ac:dyDescent="0.2">
      <c r="A1815" s="69">
        <f t="shared" si="85"/>
        <v>120</v>
      </c>
      <c r="B1815" s="66">
        <f t="shared" si="86"/>
        <v>43499</v>
      </c>
      <c r="C1815" s="67">
        <f>Y!AB2015</f>
        <v>75589.000000000029</v>
      </c>
      <c r="D1815" s="65">
        <f>Y!Y2015</f>
        <v>23488.562558365054</v>
      </c>
      <c r="E1815" s="65">
        <f>Y!Y2015+Y!Z2015</f>
        <v>25394.096385707497</v>
      </c>
      <c r="F1815" s="68">
        <f>Y!AA2015</f>
        <v>50194.903614292532</v>
      </c>
      <c r="G1815" s="133">
        <f>SUM($F1815:F$1899)</f>
        <v>2564893.7475020518</v>
      </c>
      <c r="H1815" s="133">
        <f>SUM($E$1696:E1815)</f>
        <v>1668195.8438874995</v>
      </c>
      <c r="I1815" s="133">
        <f>$F$9-SUM($E$1696:E1815)</f>
        <v>5569304.1561125005</v>
      </c>
      <c r="J1815" s="133">
        <f t="shared" si="87"/>
        <v>120</v>
      </c>
      <c r="K1815" s="65">
        <f>Y!AC2015</f>
        <v>5777810</v>
      </c>
      <c r="L1815" s="115">
        <v>204</v>
      </c>
      <c r="M1815" s="65"/>
      <c r="N1815" s="48">
        <f>Y!Z2015</f>
        <v>1905.5338273424422</v>
      </c>
    </row>
    <row r="1816" spans="1:14" x14ac:dyDescent="0.2">
      <c r="A1816" s="69">
        <f t="shared" si="85"/>
        <v>121</v>
      </c>
      <c r="B1816" s="66">
        <f t="shared" si="86"/>
        <v>43527</v>
      </c>
      <c r="C1816" s="67">
        <f>Y!AB2016</f>
        <v>75589.00000000016</v>
      </c>
      <c r="D1816" s="65">
        <f>Y!Y2016</f>
        <v>23801.677740707994</v>
      </c>
      <c r="E1816" s="65">
        <f>Y!Y2016+Y!Z2016</f>
        <v>25487.803605196852</v>
      </c>
      <c r="F1816" s="68">
        <f>Y!AA2016</f>
        <v>50101.196394803308</v>
      </c>
      <c r="G1816" s="133">
        <f>SUM($F1816:F$1899)</f>
        <v>2514698.8438877594</v>
      </c>
      <c r="H1816" s="133">
        <f>SUM($E$1696:E1816)</f>
        <v>1693683.6474926963</v>
      </c>
      <c r="I1816" s="133">
        <f>$F$9-SUM($E$1696:E1816)</f>
        <v>5543816.3525073035</v>
      </c>
      <c r="J1816" s="133">
        <f t="shared" si="87"/>
        <v>121</v>
      </c>
      <c r="K1816" s="65">
        <f>Y!AC2016</f>
        <v>5749332</v>
      </c>
      <c r="L1816" s="115">
        <v>204</v>
      </c>
      <c r="M1816" s="65"/>
      <c r="N1816" s="48">
        <f>Y!Z2016</f>
        <v>1686.1258644888585</v>
      </c>
    </row>
    <row r="1817" spans="1:14" x14ac:dyDescent="0.2">
      <c r="A1817" s="69">
        <f t="shared" si="85"/>
        <v>122</v>
      </c>
      <c r="B1817" s="66">
        <f t="shared" si="86"/>
        <v>43558</v>
      </c>
      <c r="C1817" s="67">
        <f>Y!AB2017</f>
        <v>75588.999999999971</v>
      </c>
      <c r="D1817" s="65">
        <f>Y!Y2017</f>
        <v>24118.9669169751</v>
      </c>
      <c r="E1817" s="65">
        <f>Y!Y2017+Y!Z2017</f>
        <v>25827.6996564539</v>
      </c>
      <c r="F1817" s="68">
        <f>Y!AA2017</f>
        <v>49761.300343546078</v>
      </c>
      <c r="G1817" s="133">
        <f>SUM($F1817:F$1899)</f>
        <v>2464597.6474929564</v>
      </c>
      <c r="H1817" s="133">
        <f>SUM($E$1696:E1817)</f>
        <v>1719511.3471491502</v>
      </c>
      <c r="I1817" s="133">
        <f>$F$9-SUM($E$1696:E1817)</f>
        <v>5517988.6528508496</v>
      </c>
      <c r="J1817" s="133">
        <f t="shared" si="87"/>
        <v>122</v>
      </c>
      <c r="K1817" s="65">
        <f>Y!AC2017</f>
        <v>5720583</v>
      </c>
      <c r="L1817" s="115">
        <v>204</v>
      </c>
      <c r="M1817" s="65"/>
      <c r="N1817" s="48">
        <f>Y!Z2017</f>
        <v>1708.7327394788008</v>
      </c>
    </row>
    <row r="1818" spans="1:14" x14ac:dyDescent="0.2">
      <c r="A1818" s="69">
        <f t="shared" si="85"/>
        <v>123</v>
      </c>
      <c r="B1818" s="66">
        <f t="shared" si="86"/>
        <v>43588</v>
      </c>
      <c r="C1818" s="67">
        <f>Y!AB2018</f>
        <v>75589.000000000102</v>
      </c>
      <c r="D1818" s="65">
        <f>Y!Y2018</f>
        <v>24440.485728752799</v>
      </c>
      <c r="E1818" s="65">
        <f>Y!Y2018+Y!Z2018</f>
        <v>26172.128446808027</v>
      </c>
      <c r="F1818" s="68">
        <f>Y!AA2018</f>
        <v>49416.871553192075</v>
      </c>
      <c r="G1818" s="133">
        <f>SUM($F1818:F$1899)</f>
        <v>2414836.3471494103</v>
      </c>
      <c r="H1818" s="133">
        <f>SUM($E$1696:E1818)</f>
        <v>1745683.4755959583</v>
      </c>
      <c r="I1818" s="133">
        <f>$F$9-SUM($E$1696:E1818)</f>
        <v>5491816.5244040415</v>
      </c>
      <c r="J1818" s="133">
        <f t="shared" si="87"/>
        <v>123</v>
      </c>
      <c r="K1818" s="65">
        <f>Y!AC2018</f>
        <v>5691559</v>
      </c>
      <c r="L1818" s="115">
        <v>204</v>
      </c>
      <c r="M1818" s="65"/>
      <c r="N1818" s="48">
        <f>Y!Z2018</f>
        <v>1731.6427180552273</v>
      </c>
    </row>
    <row r="1819" spans="1:14" x14ac:dyDescent="0.2">
      <c r="A1819" s="69">
        <f t="shared" si="85"/>
        <v>124</v>
      </c>
      <c r="B1819" s="66">
        <f t="shared" si="86"/>
        <v>43619</v>
      </c>
      <c r="C1819" s="67">
        <f>Y!AB2019</f>
        <v>75588.999999999796</v>
      </c>
      <c r="D1819" s="65">
        <f>Y!Y2019</f>
        <v>24766.290559358429</v>
      </c>
      <c r="E1819" s="65">
        <f>Y!Y2019+Y!Z2019</f>
        <v>26521.150423463521</v>
      </c>
      <c r="F1819" s="68">
        <f>Y!AA2019</f>
        <v>49067.849576536268</v>
      </c>
      <c r="G1819" s="133">
        <f>SUM($F1819:F$1899)</f>
        <v>2365419.4755962179</v>
      </c>
      <c r="H1819" s="133">
        <f>SUM($E$1696:E1819)</f>
        <v>1772204.6260194217</v>
      </c>
      <c r="I1819" s="133">
        <f>$F$9-SUM($E$1696:E1819)</f>
        <v>5465295.373980578</v>
      </c>
      <c r="J1819" s="133">
        <f t="shared" si="87"/>
        <v>124</v>
      </c>
      <c r="K1819" s="65">
        <f>Y!AC2019</f>
        <v>5662260</v>
      </c>
      <c r="L1819" s="115">
        <v>204</v>
      </c>
      <c r="M1819" s="65"/>
      <c r="N1819" s="48">
        <f>Y!Z2019</f>
        <v>1754.8598641050921</v>
      </c>
    </row>
    <row r="1820" spans="1:14" x14ac:dyDescent="0.2">
      <c r="A1820" s="69">
        <f t="shared" si="85"/>
        <v>125</v>
      </c>
      <c r="B1820" s="66">
        <f t="shared" si="86"/>
        <v>43649</v>
      </c>
      <c r="C1820" s="67">
        <f>Y!AB2020</f>
        <v>75588.999999999884</v>
      </c>
      <c r="D1820" s="65">
        <f>Y!Y2020</f>
        <v>25096.438543730881</v>
      </c>
      <c r="E1820" s="65">
        <f>Y!Y2020+Y!Z2020</f>
        <v>26874.826839733141</v>
      </c>
      <c r="F1820" s="68">
        <f>Y!AA2020</f>
        <v>48714.173160266742</v>
      </c>
      <c r="G1820" s="133">
        <f>SUM($F1820:F$1899)</f>
        <v>2316351.6260196809</v>
      </c>
      <c r="H1820" s="133">
        <f>SUM($E$1696:E1820)</f>
        <v>1799079.4528591549</v>
      </c>
      <c r="I1820" s="133">
        <f>$F$9-SUM($E$1696:E1820)</f>
        <v>5438420.5471408451</v>
      </c>
      <c r="J1820" s="133">
        <f t="shared" si="87"/>
        <v>125</v>
      </c>
      <c r="K1820" s="65">
        <f>Y!AC2020</f>
        <v>5632681</v>
      </c>
      <c r="L1820" s="115">
        <v>204</v>
      </c>
      <c r="M1820" s="65"/>
      <c r="N1820" s="48">
        <f>Y!Z2020</f>
        <v>1778.3882960022602</v>
      </c>
    </row>
    <row r="1821" spans="1:14" x14ac:dyDescent="0.2">
      <c r="A1821" s="69">
        <f t="shared" si="85"/>
        <v>126</v>
      </c>
      <c r="B1821" s="66">
        <f t="shared" si="86"/>
        <v>43680</v>
      </c>
      <c r="C1821" s="67">
        <f>Y!AB2021</f>
        <v>75589.000000000116</v>
      </c>
      <c r="D1821" s="65">
        <f>Y!Y2021</f>
        <v>25430.987578447443</v>
      </c>
      <c r="E1821" s="65">
        <f>Y!Y2021+Y!Z2021</f>
        <v>27233.219765785456</v>
      </c>
      <c r="F1821" s="68">
        <f>Y!AA2021</f>
        <v>48355.780234214661</v>
      </c>
      <c r="G1821" s="133">
        <f>SUM($F1821:F$1899)</f>
        <v>2267637.4528594138</v>
      </c>
      <c r="H1821" s="133">
        <f>SUM($E$1696:E1821)</f>
        <v>1826312.6726249403</v>
      </c>
      <c r="I1821" s="133">
        <f>$F$9-SUM($E$1696:E1821)</f>
        <v>5411187.3273750599</v>
      </c>
      <c r="J1821" s="133">
        <f t="shared" si="87"/>
        <v>126</v>
      </c>
      <c r="K1821" s="65">
        <f>Y!AC2021</f>
        <v>5602820</v>
      </c>
      <c r="L1821" s="115">
        <v>204</v>
      </c>
      <c r="M1821" s="65"/>
      <c r="N1821" s="48">
        <f>Y!Z2021</f>
        <v>1802.2321873380133</v>
      </c>
    </row>
    <row r="1822" spans="1:14" x14ac:dyDescent="0.2">
      <c r="A1822" s="69">
        <f t="shared" si="85"/>
        <v>127</v>
      </c>
      <c r="B1822" s="66">
        <f t="shared" si="86"/>
        <v>43711</v>
      </c>
      <c r="C1822" s="67">
        <f>Y!AB2022</f>
        <v>75588.999999999796</v>
      </c>
      <c r="D1822" s="65">
        <f>Y!Y2022</f>
        <v>25769.996331877541</v>
      </c>
      <c r="E1822" s="65">
        <f>Y!Y2022+Y!Z2022</f>
        <v>27596.392099538978</v>
      </c>
      <c r="F1822" s="68">
        <f>Y!AA2022</f>
        <v>47992.607900460825</v>
      </c>
      <c r="G1822" s="133">
        <f>SUM($F1822:F$1899)</f>
        <v>2219281.6726251994</v>
      </c>
      <c r="H1822" s="133">
        <f>SUM($E$1696:E1822)</f>
        <v>1853909.0647244793</v>
      </c>
      <c r="I1822" s="133">
        <f>$F$9-SUM($E$1696:E1822)</f>
        <v>5383590.9352755211</v>
      </c>
      <c r="J1822" s="133">
        <f t="shared" si="87"/>
        <v>127</v>
      </c>
      <c r="K1822" s="65">
        <f>Y!AC2022</f>
        <v>5572675</v>
      </c>
      <c r="L1822" s="115">
        <v>204</v>
      </c>
      <c r="M1822" s="65"/>
      <c r="N1822" s="48">
        <f>Y!Z2022</f>
        <v>1826.3957676614373</v>
      </c>
    </row>
    <row r="1823" spans="1:14" x14ac:dyDescent="0.2">
      <c r="A1823" s="69">
        <f t="shared" si="85"/>
        <v>128</v>
      </c>
      <c r="B1823" s="66">
        <f t="shared" si="86"/>
        <v>43741</v>
      </c>
      <c r="C1823" s="67">
        <f>Y!AB2023</f>
        <v>75589.000000000175</v>
      </c>
      <c r="D1823" s="65">
        <f>Y!Y2023</f>
        <v>26113.524254473392</v>
      </c>
      <c r="E1823" s="65">
        <f>Y!Y2023+Y!Z2023</f>
        <v>27964.407577703038</v>
      </c>
      <c r="F1823" s="68">
        <f>Y!AA2023</f>
        <v>47624.592422297144</v>
      </c>
      <c r="G1823" s="133">
        <f>SUM($F1823:F$1899)</f>
        <v>2171289.0647247382</v>
      </c>
      <c r="H1823" s="133">
        <f>SUM($E$1696:E1823)</f>
        <v>1881873.4723021823</v>
      </c>
      <c r="I1823" s="133">
        <f>$F$9-SUM($E$1696:E1823)</f>
        <v>5355626.5276978174</v>
      </c>
      <c r="J1823" s="133">
        <f t="shared" si="87"/>
        <v>128</v>
      </c>
      <c r="K1823" s="65">
        <f>Y!AC2023</f>
        <v>5542242</v>
      </c>
      <c r="L1823" s="115">
        <v>204</v>
      </c>
      <c r="M1823" s="65"/>
      <c r="N1823" s="48">
        <f>Y!Z2023</f>
        <v>1850.8833232296456</v>
      </c>
    </row>
    <row r="1824" spans="1:14" x14ac:dyDescent="0.2">
      <c r="A1824" s="69">
        <f t="shared" si="85"/>
        <v>129</v>
      </c>
      <c r="B1824" s="66">
        <f t="shared" si="86"/>
        <v>43772</v>
      </c>
      <c r="C1824" s="67">
        <f>Y!AB2024</f>
        <v>75589.000000000146</v>
      </c>
      <c r="D1824" s="65">
        <f>Y!Y2024</f>
        <v>26461.6315891915</v>
      </c>
      <c r="E1824" s="65">
        <f>Y!Y2024+Y!Z2024</f>
        <v>28337.330786959603</v>
      </c>
      <c r="F1824" s="68">
        <f>Y!AA2024</f>
        <v>47251.66921304055</v>
      </c>
      <c r="G1824" s="133">
        <f>SUM($F1824:F$1899)</f>
        <v>2123664.4723024415</v>
      </c>
      <c r="H1824" s="133">
        <f>SUM($E$1696:E1824)</f>
        <v>1910210.8030891418</v>
      </c>
      <c r="I1824" s="133">
        <f>$F$9-SUM($E$1696:E1824)</f>
        <v>5327289.1969108582</v>
      </c>
      <c r="J1824" s="133">
        <f t="shared" si="87"/>
        <v>129</v>
      </c>
      <c r="K1824" s="65">
        <f>Y!AC2024</f>
        <v>5511519</v>
      </c>
      <c r="L1824" s="115">
        <v>204</v>
      </c>
      <c r="M1824" s="65"/>
      <c r="N1824" s="48">
        <f>Y!Z2024</f>
        <v>1875.6991977681027</v>
      </c>
    </row>
    <row r="1825" spans="1:14" x14ac:dyDescent="0.2">
      <c r="A1825" s="69">
        <f t="shared" si="85"/>
        <v>130</v>
      </c>
      <c r="B1825" s="66">
        <f t="shared" si="86"/>
        <v>43802</v>
      </c>
      <c r="C1825" s="67">
        <f>Y!AB2025</f>
        <v>75589.000000000087</v>
      </c>
      <c r="D1825" s="65">
        <f>Y!Y2025</f>
        <v>26814.379382060841</v>
      </c>
      <c r="E1825" s="65">
        <f>Y!Y2025+Y!Z2025</f>
        <v>28715.227175301974</v>
      </c>
      <c r="F1825" s="68">
        <f>Y!AA2025</f>
        <v>46873.772824698121</v>
      </c>
      <c r="G1825" s="133">
        <f>SUM($F1825:F$1899)</f>
        <v>2076412.8030894008</v>
      </c>
      <c r="H1825" s="133">
        <f>SUM($E$1696:E1825)</f>
        <v>1938926.0302644437</v>
      </c>
      <c r="I1825" s="133">
        <f>$F$9-SUM($E$1696:E1825)</f>
        <v>5298573.9697355563</v>
      </c>
      <c r="J1825" s="133">
        <f t="shared" si="87"/>
        <v>130</v>
      </c>
      <c r="K1825" s="65">
        <f>Y!AC2025</f>
        <v>5480504</v>
      </c>
      <c r="L1825" s="115">
        <v>204</v>
      </c>
      <c r="M1825" s="65"/>
      <c r="N1825" s="48">
        <f>Y!Z2025</f>
        <v>1900.8477932411333</v>
      </c>
    </row>
    <row r="1826" spans="1:14" x14ac:dyDescent="0.2">
      <c r="A1826" s="69">
        <f t="shared" si="85"/>
        <v>131</v>
      </c>
      <c r="B1826" s="66">
        <f t="shared" si="86"/>
        <v>43833</v>
      </c>
      <c r="C1826" s="67">
        <f>Y!AB2026</f>
        <v>75589.000000000146</v>
      </c>
      <c r="D1826" s="65">
        <f>Y!Y2026</f>
        <v>27171.829492886551</v>
      </c>
      <c r="E1826" s="65">
        <f>Y!Y2026+Y!Z2026</f>
        <v>29098.163063519343</v>
      </c>
      <c r="F1826" s="68">
        <f>Y!AA2026</f>
        <v>46490.836936480795</v>
      </c>
      <c r="G1826" s="133">
        <f>SUM($F1826:F$1899)</f>
        <v>2029539.0302647026</v>
      </c>
      <c r="H1826" s="133">
        <f>SUM($E$1696:E1826)</f>
        <v>1968024.1933279631</v>
      </c>
      <c r="I1826" s="133">
        <f>$F$9-SUM($E$1696:E1826)</f>
        <v>5269475.8066720366</v>
      </c>
      <c r="J1826" s="133">
        <f t="shared" si="87"/>
        <v>131</v>
      </c>
      <c r="K1826" s="65">
        <f>Y!AC2026</f>
        <v>5449193</v>
      </c>
      <c r="L1826" s="115">
        <v>204</v>
      </c>
      <c r="M1826" s="65"/>
      <c r="N1826" s="48">
        <f>Y!Z2026</f>
        <v>1926.3335706327925</v>
      </c>
    </row>
    <row r="1827" spans="1:14" x14ac:dyDescent="0.2">
      <c r="A1827" s="69">
        <f t="shared" si="85"/>
        <v>132</v>
      </c>
      <c r="B1827" s="66">
        <f t="shared" si="86"/>
        <v>43864</v>
      </c>
      <c r="C1827" s="67">
        <f>Y!AB2027</f>
        <v>75589.000000000087</v>
      </c>
      <c r="D1827" s="65">
        <f>Y!Y2027</f>
        <v>27534.044606097974</v>
      </c>
      <c r="E1827" s="65">
        <f>Y!Y2027+Y!Z2027</f>
        <v>29486.205656836115</v>
      </c>
      <c r="F1827" s="68">
        <f>Y!AA2027</f>
        <v>46102.794343163972</v>
      </c>
      <c r="G1827" s="133">
        <f>SUM($F1827:F$1899)</f>
        <v>1983048.1933282218</v>
      </c>
      <c r="H1827" s="133">
        <f>SUM($E$1696:E1827)</f>
        <v>1997510.3989847992</v>
      </c>
      <c r="I1827" s="133">
        <f>$F$9-SUM($E$1696:E1827)</f>
        <v>5239989.6010152008</v>
      </c>
      <c r="J1827" s="133">
        <f t="shared" si="87"/>
        <v>132</v>
      </c>
      <c r="K1827" s="65">
        <f>Y!AC2027</f>
        <v>5434023</v>
      </c>
      <c r="L1827" s="115">
        <v>204</v>
      </c>
      <c r="M1827" s="65"/>
      <c r="N1827" s="48">
        <f>Y!Z2027</f>
        <v>1952.1610507381411</v>
      </c>
    </row>
    <row r="1828" spans="1:14" x14ac:dyDescent="0.2">
      <c r="A1828" s="69">
        <f t="shared" si="85"/>
        <v>133</v>
      </c>
      <c r="B1828" s="66">
        <f t="shared" si="86"/>
        <v>43893</v>
      </c>
      <c r="C1828" s="67">
        <f>Y!AB2028</f>
        <v>75589.000000000146</v>
      </c>
      <c r="D1828" s="65">
        <f>Y!Y2028</f>
        <v>27901.088241741993</v>
      </c>
      <c r="E1828" s="65">
        <f>Y!Y2028+Y!Z2028</f>
        <v>29659.00236768162</v>
      </c>
      <c r="F1828" s="68">
        <f>Y!AA2028</f>
        <v>45929.997632318533</v>
      </c>
      <c r="G1828" s="133">
        <f>SUM($F1828:F$1899)</f>
        <v>1936945.3989850581</v>
      </c>
      <c r="H1828" s="133">
        <f>SUM($E$1696:E1828)</f>
        <v>2027169.4013524808</v>
      </c>
      <c r="I1828" s="133">
        <f>$F$9-SUM($E$1696:E1828)</f>
        <v>5210330.598647519</v>
      </c>
      <c r="J1828" s="133">
        <f t="shared" si="87"/>
        <v>133</v>
      </c>
      <c r="K1828" s="65">
        <f>Y!AC2028</f>
        <v>5402332</v>
      </c>
      <c r="L1828" s="115">
        <v>204</v>
      </c>
      <c r="M1828" s="65"/>
      <c r="N1828" s="48">
        <f>Y!Z2028</f>
        <v>1757.9141259396274</v>
      </c>
    </row>
    <row r="1829" spans="1:14" x14ac:dyDescent="0.2">
      <c r="A1829" s="69">
        <f t="shared" si="85"/>
        <v>134</v>
      </c>
      <c r="B1829" s="66">
        <f t="shared" si="86"/>
        <v>43924</v>
      </c>
      <c r="C1829" s="67">
        <f>Y!AB2029</f>
        <v>75589.000000000175</v>
      </c>
      <c r="D1829" s="65">
        <f>Y!Y2029</f>
        <v>28273.024766621646</v>
      </c>
      <c r="E1829" s="65">
        <f>Y!Y2029+Y!Z2029</f>
        <v>30054.508274732027</v>
      </c>
      <c r="F1829" s="68">
        <f>Y!AA2029</f>
        <v>45534.491725268148</v>
      </c>
      <c r="G1829" s="133">
        <f>SUM($F1829:F$1899)</f>
        <v>1891015.4013527399</v>
      </c>
      <c r="H1829" s="133">
        <f>SUM($E$1696:E1829)</f>
        <v>2057223.9096272127</v>
      </c>
      <c r="I1829" s="133">
        <f>$F$9-SUM($E$1696:E1829)</f>
        <v>5180276.0903727878</v>
      </c>
      <c r="J1829" s="133">
        <f t="shared" si="87"/>
        <v>134</v>
      </c>
      <c r="K1829" s="65">
        <f>Y!AC2029</f>
        <v>5370340</v>
      </c>
      <c r="L1829" s="115">
        <v>204</v>
      </c>
      <c r="M1829" s="65"/>
      <c r="N1829" s="48">
        <f>Y!Z2029</f>
        <v>1781.4835081103811</v>
      </c>
    </row>
    <row r="1830" spans="1:14" x14ac:dyDescent="0.2">
      <c r="A1830" s="69">
        <f t="shared" si="85"/>
        <v>135</v>
      </c>
      <c r="B1830" s="66">
        <f t="shared" si="86"/>
        <v>43954</v>
      </c>
      <c r="C1830" s="67">
        <f>Y!AB2030</f>
        <v>75588.999999999796</v>
      </c>
      <c r="D1830" s="65">
        <f>Y!Y2030</f>
        <v>28649.919405583758</v>
      </c>
      <c r="E1830" s="65">
        <f>Y!Y2030+Y!Z2030</f>
        <v>30455.288304347763</v>
      </c>
      <c r="F1830" s="68">
        <f>Y!AA2030</f>
        <v>45133.711695652033</v>
      </c>
      <c r="G1830" s="133">
        <f>SUM($F1830:F$1899)</f>
        <v>1845480.9096274714</v>
      </c>
      <c r="H1830" s="133">
        <f>SUM($E$1696:E1830)</f>
        <v>2087679.1979315605</v>
      </c>
      <c r="I1830" s="133">
        <f>$F$9-SUM($E$1696:E1830)</f>
        <v>5149820.8020684393</v>
      </c>
      <c r="J1830" s="133">
        <f t="shared" si="87"/>
        <v>135</v>
      </c>
      <c r="K1830" s="65">
        <f>Y!AC2030</f>
        <v>5338044</v>
      </c>
      <c r="L1830" s="115">
        <v>204</v>
      </c>
      <c r="M1830" s="65"/>
      <c r="N1830" s="48">
        <f>Y!Z2030</f>
        <v>1805.3688987640053</v>
      </c>
    </row>
    <row r="1831" spans="1:14" x14ac:dyDescent="0.2">
      <c r="A1831" s="69">
        <f t="shared" si="85"/>
        <v>136</v>
      </c>
      <c r="B1831" s="66">
        <f t="shared" si="86"/>
        <v>43985</v>
      </c>
      <c r="C1831" s="67">
        <f>Y!AB2031</f>
        <v>75588.999999999884</v>
      </c>
      <c r="D1831" s="65">
        <f>Y!Y2031</f>
        <v>29031.838252958842</v>
      </c>
      <c r="E1831" s="65">
        <f>Y!Y2031+Y!Z2031</f>
        <v>30861.412787769732</v>
      </c>
      <c r="F1831" s="68">
        <f>Y!AA2031</f>
        <v>44727.587212230144</v>
      </c>
      <c r="G1831" s="133">
        <f>SUM($F1831:F$1899)</f>
        <v>1800347.1979318194</v>
      </c>
      <c r="H1831" s="133">
        <f>SUM($E$1696:E1831)</f>
        <v>2118540.6107193301</v>
      </c>
      <c r="I1831" s="133">
        <f>$F$9-SUM($E$1696:E1831)</f>
        <v>5118959.3892806694</v>
      </c>
      <c r="J1831" s="133">
        <f t="shared" si="87"/>
        <v>136</v>
      </c>
      <c r="K1831" s="65">
        <f>Y!AC2031</f>
        <v>5305440</v>
      </c>
      <c r="L1831" s="115">
        <v>204</v>
      </c>
      <c r="M1831" s="65"/>
      <c r="N1831" s="48">
        <f>Y!Z2031</f>
        <v>1829.5745348108903</v>
      </c>
    </row>
    <row r="1832" spans="1:14" x14ac:dyDescent="0.2">
      <c r="A1832" s="69">
        <f t="shared" si="85"/>
        <v>137</v>
      </c>
      <c r="B1832" s="66">
        <f t="shared" si="86"/>
        <v>44015</v>
      </c>
      <c r="C1832" s="67">
        <f>Y!AB2032</f>
        <v>75589.000000000087</v>
      </c>
      <c r="D1832" s="65">
        <f>Y!Y2032</f>
        <v>29418.848284149077</v>
      </c>
      <c r="E1832" s="65">
        <f>Y!Y2032+Y!Z2032</f>
        <v>31272.95299411731</v>
      </c>
      <c r="F1832" s="68">
        <f>Y!AA2032</f>
        <v>44316.04700588277</v>
      </c>
      <c r="G1832" s="133">
        <f>SUM($F1832:F$1899)</f>
        <v>1755619.6107195895</v>
      </c>
      <c r="H1832" s="133">
        <f>SUM($E$1696:E1832)</f>
        <v>2149813.5637134477</v>
      </c>
      <c r="I1832" s="133">
        <f>$F$9-SUM($E$1696:E1832)</f>
        <v>5087686.4362865519</v>
      </c>
      <c r="J1832" s="133">
        <f t="shared" si="87"/>
        <v>137</v>
      </c>
      <c r="K1832" s="65">
        <f>Y!AC2032</f>
        <v>5272526</v>
      </c>
      <c r="L1832" s="115">
        <v>204</v>
      </c>
      <c r="M1832" s="65"/>
      <c r="N1832" s="48">
        <f>Y!Z2032</f>
        <v>1854.1047099682328</v>
      </c>
    </row>
    <row r="1833" spans="1:14" x14ac:dyDescent="0.2">
      <c r="A1833" s="69">
        <f t="shared" si="85"/>
        <v>138</v>
      </c>
      <c r="B1833" s="66">
        <f t="shared" si="86"/>
        <v>44046</v>
      </c>
      <c r="C1833" s="67">
        <f>Y!AB2033</f>
        <v>75588.999999999796</v>
      </c>
      <c r="D1833" s="65">
        <f>Y!Y2033</f>
        <v>29811.017367374618</v>
      </c>
      <c r="E1833" s="65">
        <f>Y!Y2033+Y!Z2033</f>
        <v>31689.981142896184</v>
      </c>
      <c r="F1833" s="68">
        <f>Y!AA2033</f>
        <v>43899.018857103612</v>
      </c>
      <c r="G1833" s="133">
        <f>SUM($F1833:F$1899)</f>
        <v>1711303.5637137066</v>
      </c>
      <c r="H1833" s="133">
        <f>SUM($E$1696:E1833)</f>
        <v>2181503.5448563439</v>
      </c>
      <c r="I1833" s="133">
        <f>$F$9-SUM($E$1696:E1833)</f>
        <v>5055996.4551436566</v>
      </c>
      <c r="J1833" s="133">
        <f t="shared" si="87"/>
        <v>138</v>
      </c>
      <c r="K1833" s="65">
        <f>Y!AC2033</f>
        <v>5239300</v>
      </c>
      <c r="L1833" s="115">
        <v>204</v>
      </c>
      <c r="M1833" s="65"/>
      <c r="N1833" s="48">
        <f>Y!Z2033</f>
        <v>1878.9637755215663</v>
      </c>
    </row>
    <row r="1834" spans="1:14" x14ac:dyDescent="0.2">
      <c r="A1834" s="69">
        <f t="shared" si="85"/>
        <v>139</v>
      </c>
      <c r="B1834" s="66">
        <f t="shared" si="86"/>
        <v>44077</v>
      </c>
      <c r="C1834" s="67">
        <f>Y!AB2034</f>
        <v>75589.000000000175</v>
      </c>
      <c r="D1834" s="65">
        <f>Y!Y2034</f>
        <v>30208.414275577292</v>
      </c>
      <c r="E1834" s="65">
        <f>Y!Y2034+Y!Z2034</f>
        <v>32112.570416673945</v>
      </c>
      <c r="F1834" s="68">
        <f>Y!AA2034</f>
        <v>43476.429583326237</v>
      </c>
      <c r="G1834" s="133">
        <f>SUM($F1834:F$1899)</f>
        <v>1667404.544856603</v>
      </c>
      <c r="H1834" s="133">
        <f>SUM($E$1696:E1834)</f>
        <v>2213616.1152730179</v>
      </c>
      <c r="I1834" s="133">
        <f>$F$9-SUM($E$1696:E1834)</f>
        <v>5023883.8847269826</v>
      </c>
      <c r="J1834" s="133">
        <f t="shared" si="87"/>
        <v>139</v>
      </c>
      <c r="K1834" s="65">
        <f>Y!AC2034</f>
        <v>5205757</v>
      </c>
      <c r="L1834" s="115">
        <v>204</v>
      </c>
      <c r="M1834" s="65"/>
      <c r="N1834" s="48">
        <f>Y!Z2034</f>
        <v>1904.1561410966533</v>
      </c>
    </row>
    <row r="1835" spans="1:14" x14ac:dyDescent="0.2">
      <c r="A1835" s="69">
        <f t="shared" si="85"/>
        <v>140</v>
      </c>
      <c r="B1835" s="66">
        <f t="shared" si="86"/>
        <v>44107</v>
      </c>
      <c r="C1835" s="67">
        <f>Y!AB2035</f>
        <v>75589.000000000218</v>
      </c>
      <c r="D1835" s="65">
        <f>Y!Y2035</f>
        <v>30611.108698477037</v>
      </c>
      <c r="E1835" s="65">
        <f>Y!Y2035+Y!Z2035</f>
        <v>32540.794973918746</v>
      </c>
      <c r="F1835" s="68">
        <f>Y!AA2035</f>
        <v>43048.205026081472</v>
      </c>
      <c r="G1835" s="133">
        <f>SUM($F1835:F$1899)</f>
        <v>1623928.1152732768</v>
      </c>
      <c r="H1835" s="133">
        <f>SUM($E$1696:E1835)</f>
        <v>2246156.9102469366</v>
      </c>
      <c r="I1835" s="133">
        <f>$F$9-SUM($E$1696:E1835)</f>
        <v>4991343.0897530634</v>
      </c>
      <c r="J1835" s="133">
        <f t="shared" si="87"/>
        <v>140</v>
      </c>
      <c r="K1835" s="65">
        <f>Y!AC2035</f>
        <v>5171895</v>
      </c>
      <c r="L1835" s="115">
        <v>204</v>
      </c>
      <c r="M1835" s="65"/>
      <c r="N1835" s="48">
        <f>Y!Z2035</f>
        <v>1929.6862754417089</v>
      </c>
    </row>
    <row r="1836" spans="1:14" x14ac:dyDescent="0.2">
      <c r="A1836" s="69">
        <f t="shared" si="85"/>
        <v>141</v>
      </c>
      <c r="B1836" s="66">
        <f t="shared" si="86"/>
        <v>44138</v>
      </c>
      <c r="C1836" s="67">
        <f>Y!AB2036</f>
        <v>75589.000000000029</v>
      </c>
      <c r="D1836" s="65">
        <f>Y!Y2036</f>
        <v>31019.171254796442</v>
      </c>
      <c r="E1836" s="65">
        <f>Y!Y2036+Y!Z2036</f>
        <v>32974.729962016499</v>
      </c>
      <c r="F1836" s="68">
        <f>Y!AA2036</f>
        <v>42614.27003798353</v>
      </c>
      <c r="G1836" s="133">
        <f>SUM($F1836:F$1899)</f>
        <v>1580879.9102471955</v>
      </c>
      <c r="H1836" s="133">
        <f>SUM($E$1696:E1836)</f>
        <v>2279131.6402089531</v>
      </c>
      <c r="I1836" s="133">
        <f>$F$9-SUM($E$1696:E1836)</f>
        <v>4958368.3597910469</v>
      </c>
      <c r="J1836" s="133">
        <f t="shared" si="87"/>
        <v>141</v>
      </c>
      <c r="K1836" s="65">
        <f>Y!AC2036</f>
        <v>5137710</v>
      </c>
      <c r="L1836" s="115">
        <v>204</v>
      </c>
      <c r="M1836" s="65"/>
      <c r="N1836" s="48">
        <f>Y!Z2036</f>
        <v>1955.5587072200578</v>
      </c>
    </row>
    <row r="1837" spans="1:14" x14ac:dyDescent="0.2">
      <c r="A1837" s="69">
        <f t="shared" si="85"/>
        <v>142</v>
      </c>
      <c r="B1837" s="66">
        <f t="shared" si="86"/>
        <v>44168</v>
      </c>
      <c r="C1837" s="67">
        <f>Y!AB2037</f>
        <v>75589.000000000146</v>
      </c>
      <c r="D1837" s="65">
        <f>Y!Y2037</f>
        <v>31432.673504644074</v>
      </c>
      <c r="E1837" s="65">
        <f>Y!Y2037+Y!Z2037</f>
        <v>33414.451530457532</v>
      </c>
      <c r="F1837" s="68">
        <f>Y!AA2037</f>
        <v>42174.548469542613</v>
      </c>
      <c r="G1837" s="133">
        <f>SUM($F1837:F$1899)</f>
        <v>1538265.6402092117</v>
      </c>
      <c r="H1837" s="133">
        <f>SUM($E$1696:E1837)</f>
        <v>2312546.0917394105</v>
      </c>
      <c r="I1837" s="133">
        <f>$F$9-SUM($E$1696:E1837)</f>
        <v>4924953.9082605895</v>
      </c>
      <c r="J1837" s="133">
        <f t="shared" si="87"/>
        <v>142</v>
      </c>
      <c r="K1837" s="65">
        <f>Y!AC2037</f>
        <v>5103201</v>
      </c>
      <c r="L1837" s="115">
        <v>204</v>
      </c>
      <c r="M1837" s="65"/>
      <c r="N1837" s="48">
        <f>Y!Z2037</f>
        <v>1981.778025813459</v>
      </c>
    </row>
    <row r="1838" spans="1:14" x14ac:dyDescent="0.2">
      <c r="A1838" s="69">
        <f t="shared" si="85"/>
        <v>143</v>
      </c>
      <c r="B1838" s="66">
        <f t="shared" si="86"/>
        <v>44199</v>
      </c>
      <c r="C1838" s="67">
        <f>Y!AB2038</f>
        <v>75589</v>
      </c>
      <c r="D1838" s="65">
        <f>Y!Y2038</f>
        <v>31851.687962062191</v>
      </c>
      <c r="E1838" s="65">
        <f>Y!Y2038+Y!Z2038</f>
        <v>33860.036844198374</v>
      </c>
      <c r="F1838" s="68">
        <f>Y!AA2038</f>
        <v>41728.963155801626</v>
      </c>
      <c r="G1838" s="133">
        <f>SUM($F1838:F$1899)</f>
        <v>1496091.0917396694</v>
      </c>
      <c r="H1838" s="133">
        <f>SUM($E$1696:E1838)</f>
        <v>2346406.1285836091</v>
      </c>
      <c r="I1838" s="133">
        <f>$F$9-SUM($E$1696:E1838)</f>
        <v>4891093.8714163909</v>
      </c>
      <c r="J1838" s="133">
        <f t="shared" si="87"/>
        <v>143</v>
      </c>
      <c r="K1838" s="65">
        <f>Y!AC2038</f>
        <v>5068363</v>
      </c>
      <c r="L1838" s="115">
        <v>204</v>
      </c>
      <c r="M1838" s="65"/>
      <c r="N1838" s="48">
        <f>Y!Z2038</f>
        <v>2008.3488821361825</v>
      </c>
    </row>
    <row r="1839" spans="1:14" x14ac:dyDescent="0.2">
      <c r="A1839" s="69">
        <f t="shared" si="85"/>
        <v>144</v>
      </c>
      <c r="B1839" s="66">
        <f t="shared" si="86"/>
        <v>44230</v>
      </c>
      <c r="C1839" s="67">
        <f>Y!AB2039</f>
        <v>75589.000000000102</v>
      </c>
      <c r="D1839" s="65">
        <f>Y!Y2039</f>
        <v>32276.288107745349</v>
      </c>
      <c r="E1839" s="65">
        <f>Y!Y2039+Y!Z2039</f>
        <v>34311.564097205381</v>
      </c>
      <c r="F1839" s="68">
        <f>Y!AA2039</f>
        <v>41277.435902794721</v>
      </c>
      <c r="G1839" s="133">
        <f>SUM($F1839:F$1899)</f>
        <v>1454362.1285838678</v>
      </c>
      <c r="H1839" s="133">
        <f>SUM($E$1696:E1839)</f>
        <v>2380717.6926808143</v>
      </c>
      <c r="I1839" s="133">
        <f>$F$9-SUM($E$1696:E1839)</f>
        <v>4856782.3073191857</v>
      </c>
      <c r="J1839" s="133">
        <f t="shared" si="87"/>
        <v>144</v>
      </c>
      <c r="K1839" s="65">
        <f>Y!AC2039</f>
        <v>5047993</v>
      </c>
      <c r="L1839" s="115">
        <v>204</v>
      </c>
      <c r="M1839" s="65"/>
      <c r="N1839" s="48">
        <f>Y!Z2039</f>
        <v>2035.2759894600313</v>
      </c>
    </row>
    <row r="1840" spans="1:14" x14ac:dyDescent="0.2">
      <c r="A1840" s="69">
        <f t="shared" si="85"/>
        <v>145</v>
      </c>
      <c r="B1840" s="66">
        <f t="shared" si="86"/>
        <v>44258</v>
      </c>
      <c r="C1840" s="67">
        <f>Y!AB2040</f>
        <v>75589</v>
      </c>
      <c r="D1840" s="65">
        <f>Y!Y2040</f>
        <v>32706.548401924316</v>
      </c>
      <c r="E1840" s="65">
        <f>Y!Y2040+Y!Z2040</f>
        <v>34570.680275713763</v>
      </c>
      <c r="F1840" s="68">
        <f>Y!AA2040</f>
        <v>41018.319724286237</v>
      </c>
      <c r="G1840" s="133">
        <f>SUM($F1840:F$1899)</f>
        <v>1413084.6926810732</v>
      </c>
      <c r="H1840" s="133">
        <f>SUM($E$1696:E1840)</f>
        <v>2415288.3729565279</v>
      </c>
      <c r="I1840" s="133">
        <f>$F$9-SUM($E$1696:E1840)</f>
        <v>4822211.6270434726</v>
      </c>
      <c r="J1840" s="133">
        <f t="shared" si="87"/>
        <v>145</v>
      </c>
      <c r="K1840" s="65">
        <f>Y!AC2040</f>
        <v>5012687</v>
      </c>
      <c r="L1840" s="115">
        <v>204</v>
      </c>
      <c r="M1840" s="65"/>
      <c r="N1840" s="48">
        <f>Y!Z2040</f>
        <v>1864.1318737894471</v>
      </c>
    </row>
    <row r="1841" spans="1:14" x14ac:dyDescent="0.2">
      <c r="A1841" s="69">
        <f t="shared" si="85"/>
        <v>146</v>
      </c>
      <c r="B1841" s="66">
        <f t="shared" si="86"/>
        <v>44289</v>
      </c>
      <c r="C1841" s="67">
        <f>Y!AB2041</f>
        <v>75588.999999999942</v>
      </c>
      <c r="D1841" s="65">
        <f>Y!Y2041</f>
        <v>33142.544297425542</v>
      </c>
      <c r="E1841" s="65">
        <f>Y!Y2041+Y!Z2041</f>
        <v>35031.669676814447</v>
      </c>
      <c r="F1841" s="68">
        <f>Y!AA2041</f>
        <v>40557.330323185488</v>
      </c>
      <c r="G1841" s="133">
        <f>SUM($F1841:F$1899)</f>
        <v>1372066.3729567868</v>
      </c>
      <c r="H1841" s="133">
        <f>SUM($E$1696:E1841)</f>
        <v>2450320.0426333421</v>
      </c>
      <c r="I1841" s="133">
        <f>$F$9-SUM($E$1696:E1841)</f>
        <v>4787179.9573666584</v>
      </c>
      <c r="J1841" s="133">
        <f t="shared" si="87"/>
        <v>146</v>
      </c>
      <c r="K1841" s="65">
        <f>Y!AC2041</f>
        <v>4977046</v>
      </c>
      <c r="L1841" s="115">
        <v>204</v>
      </c>
      <c r="M1841" s="65"/>
      <c r="N1841" s="48">
        <f>Y!Z2041</f>
        <v>1889.1253793889045</v>
      </c>
    </row>
    <row r="1842" spans="1:14" x14ac:dyDescent="0.2">
      <c r="A1842" s="69">
        <f t="shared" si="85"/>
        <v>147</v>
      </c>
      <c r="B1842" s="66">
        <f t="shared" si="86"/>
        <v>44319</v>
      </c>
      <c r="C1842" s="67">
        <f>Y!AB2042</f>
        <v>75588.999999999913</v>
      </c>
      <c r="D1842" s="65">
        <f>Y!Y2042</f>
        <v>33584.352252901997</v>
      </c>
      <c r="E1842" s="65">
        <f>Y!Y2042+Y!Z2042</f>
        <v>35498.806240428414</v>
      </c>
      <c r="F1842" s="68">
        <f>Y!AA2042</f>
        <v>40090.193759571492</v>
      </c>
      <c r="G1842" s="133">
        <f>SUM($F1842:F$1899)</f>
        <v>1331509.0426336012</v>
      </c>
      <c r="H1842" s="133">
        <f>SUM($E$1696:E1842)</f>
        <v>2485818.8488737703</v>
      </c>
      <c r="I1842" s="133">
        <f>$F$9-SUM($E$1696:E1842)</f>
        <v>4751681.1511262301</v>
      </c>
      <c r="J1842" s="133">
        <f t="shared" si="87"/>
        <v>147</v>
      </c>
      <c r="K1842" s="65">
        <f>Y!AC2042</f>
        <v>4941066</v>
      </c>
      <c r="L1842" s="115">
        <v>204</v>
      </c>
      <c r="M1842" s="65"/>
      <c r="N1842" s="48">
        <f>Y!Z2042</f>
        <v>1914.4539875264163</v>
      </c>
    </row>
    <row r="1843" spans="1:14" x14ac:dyDescent="0.2">
      <c r="A1843" s="69">
        <f t="shared" si="85"/>
        <v>148</v>
      </c>
      <c r="B1843" s="66">
        <f t="shared" si="86"/>
        <v>44350</v>
      </c>
      <c r="C1843" s="67">
        <f>Y!AB2043</f>
        <v>75589.000000000116</v>
      </c>
      <c r="D1843" s="65">
        <f>Y!Y2043</f>
        <v>34032.049746241886</v>
      </c>
      <c r="E1843" s="65">
        <f>Y!Y2043+Y!Z2043</f>
        <v>35972.171937359439</v>
      </c>
      <c r="F1843" s="68">
        <f>Y!AA2043</f>
        <v>39616.82806264067</v>
      </c>
      <c r="G1843" s="133">
        <f>SUM($F1843:F$1899)</f>
        <v>1291418.8488740299</v>
      </c>
      <c r="H1843" s="133">
        <f>SUM($E$1696:E1843)</f>
        <v>2521791.0208111298</v>
      </c>
      <c r="I1843" s="133">
        <f>$F$9-SUM($E$1696:E1843)</f>
        <v>4715708.9791888706</v>
      </c>
      <c r="J1843" s="133">
        <f t="shared" si="87"/>
        <v>148</v>
      </c>
      <c r="K1843" s="65">
        <f>Y!AC2043</f>
        <v>4904744</v>
      </c>
      <c r="L1843" s="115">
        <v>204</v>
      </c>
      <c r="M1843" s="65"/>
      <c r="N1843" s="48">
        <f>Y!Z2043</f>
        <v>1940.1221911175526</v>
      </c>
    </row>
    <row r="1844" spans="1:14" x14ac:dyDescent="0.2">
      <c r="A1844" s="69">
        <f t="shared" si="85"/>
        <v>149</v>
      </c>
      <c r="B1844" s="66">
        <f t="shared" si="86"/>
        <v>44380</v>
      </c>
      <c r="C1844" s="67">
        <f>Y!AB2044</f>
        <v>75589.000000000175</v>
      </c>
      <c r="D1844" s="65">
        <f>Y!Y2044</f>
        <v>34485.715288154781</v>
      </c>
      <c r="E1844" s="65">
        <f>Y!Y2044+Y!Z2044</f>
        <v>36451.849831471845</v>
      </c>
      <c r="F1844" s="68">
        <f>Y!AA2044</f>
        <v>39137.150168528337</v>
      </c>
      <c r="G1844" s="133">
        <f>SUM($F1844:F$1899)</f>
        <v>1251802.0208113894</v>
      </c>
      <c r="H1844" s="133">
        <f>SUM($E$1696:E1844)</f>
        <v>2558242.8706426015</v>
      </c>
      <c r="I1844" s="133">
        <f>$F$9-SUM($E$1696:E1844)</f>
        <v>4679257.1293573985</v>
      </c>
      <c r="J1844" s="133">
        <f t="shared" si="87"/>
        <v>149</v>
      </c>
      <c r="K1844" s="65">
        <f>Y!AC2044</f>
        <v>4868077</v>
      </c>
      <c r="L1844" s="115">
        <v>204</v>
      </c>
      <c r="M1844" s="65"/>
      <c r="N1844" s="48">
        <f>Y!Z2044</f>
        <v>1966.1345433170645</v>
      </c>
    </row>
    <row r="1845" spans="1:14" x14ac:dyDescent="0.2">
      <c r="A1845" s="69">
        <f t="shared" si="85"/>
        <v>150</v>
      </c>
      <c r="B1845" s="66">
        <f t="shared" si="86"/>
        <v>44411</v>
      </c>
      <c r="C1845" s="67">
        <f>Y!AB2045</f>
        <v>75588.999999999767</v>
      </c>
      <c r="D1845" s="65">
        <f>Y!Y2045</f>
        <v>34945.428435940295</v>
      </c>
      <c r="E1845" s="65">
        <f>Y!Y2045+Y!Z2045</f>
        <v>36937.924094266782</v>
      </c>
      <c r="F1845" s="68">
        <f>Y!AA2045</f>
        <v>38651.075905732992</v>
      </c>
      <c r="G1845" s="133">
        <f>SUM($F1845:F$1899)</f>
        <v>1212664.8706428609</v>
      </c>
      <c r="H1845" s="133">
        <f>SUM($E$1696:E1845)</f>
        <v>2595180.7947368682</v>
      </c>
      <c r="I1845" s="133">
        <f>$F$9-SUM($E$1696:E1845)</f>
        <v>4642319.2052631322</v>
      </c>
      <c r="J1845" s="133">
        <f t="shared" si="87"/>
        <v>150</v>
      </c>
      <c r="K1845" s="65">
        <f>Y!AC2045</f>
        <v>4831062</v>
      </c>
      <c r="L1845" s="115">
        <v>204</v>
      </c>
      <c r="M1845" s="65"/>
      <c r="N1845" s="48">
        <f>Y!Z2045</f>
        <v>1992.4956583264866</v>
      </c>
    </row>
    <row r="1846" spans="1:14" x14ac:dyDescent="0.2">
      <c r="A1846" s="69">
        <f t="shared" si="85"/>
        <v>151</v>
      </c>
      <c r="B1846" s="66">
        <f t="shared" si="86"/>
        <v>44442</v>
      </c>
      <c r="C1846" s="67">
        <f>Y!AB2046</f>
        <v>75589.000000000029</v>
      </c>
      <c r="D1846" s="65">
        <f>Y!Y2046</f>
        <v>35411.26980744116</v>
      </c>
      <c r="E1846" s="65">
        <f>Y!Y2046+Y!Z2046</f>
        <v>37430.480019653827</v>
      </c>
      <c r="F1846" s="68">
        <f>Y!AA2046</f>
        <v>38158.519980346195</v>
      </c>
      <c r="G1846" s="133">
        <f>SUM($F1846:F$1899)</f>
        <v>1174013.7947371278</v>
      </c>
      <c r="H1846" s="133">
        <f>SUM($E$1696:E1846)</f>
        <v>2632611.2747565219</v>
      </c>
      <c r="I1846" s="133">
        <f>$F$9-SUM($E$1696:E1846)</f>
        <v>4604888.7252434781</v>
      </c>
      <c r="J1846" s="133">
        <f t="shared" si="87"/>
        <v>151</v>
      </c>
      <c r="K1846" s="65">
        <f>Y!AC2046</f>
        <v>4793695</v>
      </c>
      <c r="L1846" s="115">
        <v>204</v>
      </c>
      <c r="M1846" s="65"/>
      <c r="N1846" s="48">
        <f>Y!Z2046</f>
        <v>2019.2102122126671</v>
      </c>
    </row>
    <row r="1847" spans="1:14" x14ac:dyDescent="0.2">
      <c r="A1847" s="69">
        <f t="shared" si="85"/>
        <v>152</v>
      </c>
      <c r="B1847" s="66">
        <f t="shared" si="86"/>
        <v>44472</v>
      </c>
      <c r="C1847" s="67">
        <f>Y!AB2047</f>
        <v>75589.000000000146</v>
      </c>
      <c r="D1847" s="65">
        <f>Y!Y2047</f>
        <v>35883.321095177438</v>
      </c>
      <c r="E1847" s="65">
        <f>Y!Y2047+Y!Z2047</f>
        <v>37929.604038914636</v>
      </c>
      <c r="F1847" s="68">
        <f>Y!AA2047</f>
        <v>37659.395961085509</v>
      </c>
      <c r="G1847" s="133">
        <f>SUM($F1847:F$1899)</f>
        <v>1135855.2747567815</v>
      </c>
      <c r="H1847" s="133">
        <f>SUM($E$1696:E1847)</f>
        <v>2670540.8787954366</v>
      </c>
      <c r="I1847" s="133">
        <f>$F$9-SUM($E$1696:E1847)</f>
        <v>4566959.1212045634</v>
      </c>
      <c r="J1847" s="133">
        <f t="shared" si="87"/>
        <v>152</v>
      </c>
      <c r="K1847" s="65">
        <f>Y!AC2047</f>
        <v>4755973</v>
      </c>
      <c r="L1847" s="115">
        <v>204</v>
      </c>
      <c r="M1847" s="65"/>
      <c r="N1847" s="48">
        <f>Y!Z2047</f>
        <v>2046.2829437371984</v>
      </c>
    </row>
    <row r="1848" spans="1:14" x14ac:dyDescent="0.2">
      <c r="A1848" s="69">
        <f t="shared" si="85"/>
        <v>153</v>
      </c>
      <c r="B1848" s="66">
        <f t="shared" si="86"/>
        <v>44503</v>
      </c>
      <c r="C1848" s="67">
        <f>Y!AB2048</f>
        <v>75588.999999999884</v>
      </c>
      <c r="D1848" s="65">
        <f>Y!Y2048</f>
        <v>36361.665080674924</v>
      </c>
      <c r="E1848" s="65">
        <f>Y!Y2048+Y!Z2048</f>
        <v>38435.383735871976</v>
      </c>
      <c r="F1848" s="68">
        <f>Y!AA2048</f>
        <v>37153.616264127908</v>
      </c>
      <c r="G1848" s="133">
        <f>SUM($F1848:F$1899)</f>
        <v>1098195.878795696</v>
      </c>
      <c r="H1848" s="133">
        <f>SUM($E$1696:E1848)</f>
        <v>2708976.2625313085</v>
      </c>
      <c r="I1848" s="133">
        <f>$F$9-SUM($E$1696:E1848)</f>
        <v>4528523.7374686915</v>
      </c>
      <c r="J1848" s="133">
        <f t="shared" si="87"/>
        <v>153</v>
      </c>
      <c r="K1848" s="65">
        <f>Y!AC2048</f>
        <v>4717893</v>
      </c>
      <c r="L1848" s="115">
        <v>204</v>
      </c>
      <c r="M1848" s="65"/>
      <c r="N1848" s="48">
        <f>Y!Z2048</f>
        <v>2073.7186551970517</v>
      </c>
    </row>
    <row r="1849" spans="1:14" x14ac:dyDescent="0.2">
      <c r="A1849" s="69">
        <f t="shared" si="85"/>
        <v>154</v>
      </c>
      <c r="B1849" s="66">
        <f t="shared" si="86"/>
        <v>44533</v>
      </c>
      <c r="C1849" s="67">
        <f>Y!AB2049</f>
        <v>75588.999999999767</v>
      </c>
      <c r="D1849" s="65">
        <f>Y!Y2049</f>
        <v>36846.385648982599</v>
      </c>
      <c r="E1849" s="65">
        <f>Y!Y2049+Y!Z2049</f>
        <v>38947.907862258944</v>
      </c>
      <c r="F1849" s="68">
        <f>Y!AA2049</f>
        <v>36641.09213774083</v>
      </c>
      <c r="G1849" s="133">
        <f>SUM($F1849:F$1899)</f>
        <v>1061042.2625315678</v>
      </c>
      <c r="H1849" s="133">
        <f>SUM($E$1696:E1849)</f>
        <v>2747924.1703935675</v>
      </c>
      <c r="I1849" s="133">
        <f>$F$9-SUM($E$1696:E1849)</f>
        <v>4489575.8296064325</v>
      </c>
      <c r="J1849" s="133">
        <f t="shared" si="87"/>
        <v>154</v>
      </c>
      <c r="K1849" s="65">
        <f>Y!AC2049</f>
        <v>4679450</v>
      </c>
      <c r="L1849" s="115">
        <v>204</v>
      </c>
      <c r="M1849" s="65"/>
      <c r="N1849" s="48">
        <f>Y!Z2049</f>
        <v>2101.5222132763447</v>
      </c>
    </row>
    <row r="1850" spans="1:14" x14ac:dyDescent="0.2">
      <c r="A1850" s="69">
        <f t="shared" si="85"/>
        <v>155</v>
      </c>
      <c r="B1850" s="66">
        <f t="shared" si="86"/>
        <v>44564</v>
      </c>
      <c r="C1850" s="67">
        <f>Y!AB2050</f>
        <v>75589.000000000058</v>
      </c>
      <c r="D1850" s="65">
        <f>Y!Y2050</f>
        <v>37337.567803381942</v>
      </c>
      <c r="E1850" s="65">
        <f>Y!Y2050+Y!Z2050</f>
        <v>39467.266353291678</v>
      </c>
      <c r="F1850" s="68">
        <f>Y!AA2050</f>
        <v>36121.733646708388</v>
      </c>
      <c r="G1850" s="133">
        <f>SUM($F1850:F$1899)</f>
        <v>1024401.1703938269</v>
      </c>
      <c r="H1850" s="133">
        <f>SUM($E$1696:E1850)</f>
        <v>2787391.436746859</v>
      </c>
      <c r="I1850" s="133">
        <f>$F$9-SUM($E$1696:E1850)</f>
        <v>4450108.563253141</v>
      </c>
      <c r="J1850" s="133">
        <f t="shared" ref="J1850:J1913" si="88">A1850</f>
        <v>155</v>
      </c>
      <c r="K1850" s="65">
        <f>Y!AC2050</f>
        <v>4640642</v>
      </c>
      <c r="L1850" s="115">
        <v>204</v>
      </c>
      <c r="M1850" s="65"/>
      <c r="N1850" s="48">
        <f>Y!Z2050</f>
        <v>2129.6985499097354</v>
      </c>
    </row>
    <row r="1851" spans="1:14" x14ac:dyDescent="0.2">
      <c r="A1851" s="69">
        <f t="shared" si="85"/>
        <v>156</v>
      </c>
      <c r="B1851" s="66">
        <f t="shared" si="86"/>
        <v>44595</v>
      </c>
      <c r="C1851" s="67">
        <f>Y!AB2051</f>
        <v>75588.999999999796</v>
      </c>
      <c r="D1851" s="65">
        <f>Y!Y2051</f>
        <v>37835.297680292744</v>
      </c>
      <c r="E1851" s="65">
        <f>Y!Y2051+Y!Z2051</f>
        <v>39993.550343449911</v>
      </c>
      <c r="F1851" s="68">
        <f>Y!AA2051</f>
        <v>35595.449656549892</v>
      </c>
      <c r="G1851" s="133">
        <f>SUM($F1851:F$1899)</f>
        <v>988279.4367471186</v>
      </c>
      <c r="H1851" s="133">
        <f>SUM($E$1696:E1851)</f>
        <v>2827384.9870903087</v>
      </c>
      <c r="I1851" s="133">
        <f>$F$9-SUM($E$1696:E1851)</f>
        <v>4410115.0129096918</v>
      </c>
      <c r="J1851" s="133">
        <f t="shared" si="88"/>
        <v>156</v>
      </c>
      <c r="K1851" s="65">
        <f>Y!AC2051</f>
        <v>4614785</v>
      </c>
      <c r="L1851" s="115">
        <v>204</v>
      </c>
      <c r="M1851" s="65"/>
      <c r="N1851" s="48">
        <f>Y!Z2051</f>
        <v>2158.2526631571673</v>
      </c>
    </row>
    <row r="1852" spans="1:14" x14ac:dyDescent="0.2">
      <c r="A1852" s="69">
        <f t="shared" si="85"/>
        <v>157</v>
      </c>
      <c r="B1852" s="66">
        <f t="shared" si="86"/>
        <v>44623</v>
      </c>
      <c r="C1852" s="67">
        <f>Y!AB2052</f>
        <v>75588.999999999884</v>
      </c>
      <c r="D1852" s="65">
        <f>Y!Y2052</f>
        <v>38339.662564381491</v>
      </c>
      <c r="E1852" s="65">
        <f>Y!Y2052+Y!Z2052</f>
        <v>40348.263157057139</v>
      </c>
      <c r="F1852" s="68">
        <f>Y!AA2052</f>
        <v>35240.736842942744</v>
      </c>
      <c r="G1852" s="133">
        <f>SUM($F1852:F$1899)</f>
        <v>952683.98709056864</v>
      </c>
      <c r="H1852" s="133">
        <f>SUM($E$1696:E1852)</f>
        <v>2867733.2502473658</v>
      </c>
      <c r="I1852" s="133">
        <f>$F$9-SUM($E$1696:E1852)</f>
        <v>4369766.7497526342</v>
      </c>
      <c r="J1852" s="133">
        <f t="shared" si="88"/>
        <v>157</v>
      </c>
      <c r="K1852" s="65">
        <f>Y!AC2052</f>
        <v>4575414</v>
      </c>
      <c r="L1852" s="115">
        <v>204</v>
      </c>
      <c r="M1852" s="65"/>
      <c r="N1852" s="48">
        <f>Y!Z2052</f>
        <v>2008.6005926756479</v>
      </c>
    </row>
    <row r="1853" spans="1:14" x14ac:dyDescent="0.2">
      <c r="A1853" s="69">
        <f t="shared" si="85"/>
        <v>158</v>
      </c>
      <c r="B1853" s="66">
        <f t="shared" si="86"/>
        <v>44654</v>
      </c>
      <c r="C1853" s="67">
        <f>Y!AB2053</f>
        <v>75588.999999999811</v>
      </c>
      <c r="D1853" s="65">
        <f>Y!Y2053</f>
        <v>38850.750903864857</v>
      </c>
      <c r="E1853" s="65">
        <f>Y!Y2053+Y!Z2053</f>
        <v>40886.281978694693</v>
      </c>
      <c r="F1853" s="68">
        <f>Y!AA2053</f>
        <v>34702.718021305118</v>
      </c>
      <c r="G1853" s="133">
        <f>SUM($F1853:F$1899)</f>
        <v>917443.25024762587</v>
      </c>
      <c r="H1853" s="133">
        <f>SUM($E$1696:E1853)</f>
        <v>2908619.5322260605</v>
      </c>
      <c r="I1853" s="133">
        <f>$F$9-SUM($E$1696:E1853)</f>
        <v>4328880.4677739395</v>
      </c>
      <c r="J1853" s="133">
        <f t="shared" si="88"/>
        <v>158</v>
      </c>
      <c r="K1853" s="65">
        <f>Y!AC2053</f>
        <v>4535670</v>
      </c>
      <c r="L1853" s="115">
        <v>204</v>
      </c>
      <c r="M1853" s="65"/>
      <c r="N1853" s="48">
        <f>Y!Z2053</f>
        <v>2035.5310748298361</v>
      </c>
    </row>
    <row r="1854" spans="1:14" x14ac:dyDescent="0.2">
      <c r="A1854" s="69">
        <f t="shared" si="85"/>
        <v>159</v>
      </c>
      <c r="B1854" s="66">
        <f t="shared" si="86"/>
        <v>44684</v>
      </c>
      <c r="C1854" s="67">
        <f>Y!AB2054</f>
        <v>75588.999999999942</v>
      </c>
      <c r="D1854" s="65">
        <f>Y!Y2054</f>
        <v>39368.65232602274</v>
      </c>
      <c r="E1854" s="65">
        <f>Y!Y2054+Y!Z2054</f>
        <v>41431.474955721613</v>
      </c>
      <c r="F1854" s="68">
        <f>Y!AA2054</f>
        <v>34157.525044278336</v>
      </c>
      <c r="G1854" s="133">
        <f>SUM($F1854:F$1899)</f>
        <v>882740.53222632082</v>
      </c>
      <c r="H1854" s="133">
        <f>SUM($E$1696:E1854)</f>
        <v>2950051.0071817823</v>
      </c>
      <c r="I1854" s="133">
        <f>$F$9-SUM($E$1696:E1854)</f>
        <v>4287448.9928182177</v>
      </c>
      <c r="J1854" s="133">
        <f t="shared" si="88"/>
        <v>159</v>
      </c>
      <c r="K1854" s="65">
        <f>Y!AC2054</f>
        <v>4495548</v>
      </c>
      <c r="L1854" s="115">
        <v>204</v>
      </c>
      <c r="M1854" s="65"/>
      <c r="N1854" s="48">
        <f>Y!Z2054</f>
        <v>2062.8226296988723</v>
      </c>
    </row>
    <row r="1855" spans="1:14" x14ac:dyDescent="0.2">
      <c r="A1855" s="69">
        <f t="shared" si="85"/>
        <v>160</v>
      </c>
      <c r="B1855" s="66">
        <f t="shared" si="86"/>
        <v>44715</v>
      </c>
      <c r="C1855" s="67">
        <f>Y!AB2055</f>
        <v>75589.000000000087</v>
      </c>
      <c r="D1855" s="65">
        <f>Y!Y2055</f>
        <v>39893.457652914338</v>
      </c>
      <c r="E1855" s="65">
        <f>Y!Y2055+Y!Z2055</f>
        <v>41983.937751310033</v>
      </c>
      <c r="F1855" s="68">
        <f>Y!AA2055</f>
        <v>33605.062248690061</v>
      </c>
      <c r="G1855" s="133">
        <f>SUM($F1855:F$1899)</f>
        <v>848583.00718204258</v>
      </c>
      <c r="H1855" s="133">
        <f>SUM($E$1696:E1855)</f>
        <v>2992034.9449330922</v>
      </c>
      <c r="I1855" s="133">
        <f>$F$9-SUM($E$1696:E1855)</f>
        <v>4245465.0550669078</v>
      </c>
      <c r="J1855" s="133">
        <f t="shared" si="88"/>
        <v>160</v>
      </c>
      <c r="K1855" s="65">
        <f>Y!AC2055</f>
        <v>4455045</v>
      </c>
      <c r="L1855" s="115">
        <v>204</v>
      </c>
      <c r="M1855" s="65"/>
      <c r="N1855" s="48">
        <f>Y!Z2055</f>
        <v>2090.4800983956957</v>
      </c>
    </row>
    <row r="1856" spans="1:14" x14ac:dyDescent="0.2">
      <c r="A1856" s="69">
        <f t="shared" si="85"/>
        <v>161</v>
      </c>
      <c r="B1856" s="66">
        <f t="shared" si="86"/>
        <v>44745</v>
      </c>
      <c r="C1856" s="67">
        <f>Y!AB2056</f>
        <v>75588.999999999869</v>
      </c>
      <c r="D1856" s="65">
        <f>Y!Y2056</f>
        <v>40425.258917305619</v>
      </c>
      <c r="E1856" s="65">
        <f>Y!Y2056+Y!Z2056</f>
        <v>42543.767304246474</v>
      </c>
      <c r="F1856" s="68">
        <f>Y!AA2056</f>
        <v>33045.232695753395</v>
      </c>
      <c r="G1856" s="133">
        <f>SUM($F1856:F$1899)</f>
        <v>814977.94493335253</v>
      </c>
      <c r="H1856" s="133">
        <f>SUM($E$1696:E1856)</f>
        <v>3034578.7122373385</v>
      </c>
      <c r="I1856" s="133">
        <f>$F$9-SUM($E$1696:E1856)</f>
        <v>4202921.2877626615</v>
      </c>
      <c r="J1856" s="133">
        <f t="shared" si="88"/>
        <v>161</v>
      </c>
      <c r="K1856" s="65">
        <f>Y!AC2056</f>
        <v>4414158</v>
      </c>
      <c r="L1856" s="115">
        <v>204</v>
      </c>
      <c r="M1856" s="65"/>
      <c r="N1856" s="48">
        <f>Y!Z2056</f>
        <v>2118.5083869408554</v>
      </c>
    </row>
    <row r="1857" spans="1:14" x14ac:dyDescent="0.2">
      <c r="A1857" s="69">
        <f t="shared" si="85"/>
        <v>162</v>
      </c>
      <c r="B1857" s="66">
        <f t="shared" si="86"/>
        <v>44776</v>
      </c>
      <c r="C1857" s="67">
        <f>Y!AB2057</f>
        <v>75589.000000000146</v>
      </c>
      <c r="D1857" s="65">
        <f>Y!Y2057</f>
        <v>40964.149378810078</v>
      </c>
      <c r="E1857" s="65">
        <f>Y!Y2057+Y!Z2057</f>
        <v>43111.06184594291</v>
      </c>
      <c r="F1857" s="68">
        <f>Y!AA2057</f>
        <v>32477.938154057243</v>
      </c>
      <c r="G1857" s="133">
        <f>SUM($F1857:F$1899)</f>
        <v>781932.71223759919</v>
      </c>
      <c r="H1857" s="133">
        <f>SUM($E$1696:E1857)</f>
        <v>3077689.7740832814</v>
      </c>
      <c r="I1857" s="133">
        <f>$F$9-SUM($E$1696:E1857)</f>
        <v>4159810.2259167186</v>
      </c>
      <c r="J1857" s="133">
        <f t="shared" si="88"/>
        <v>162</v>
      </c>
      <c r="K1857" s="65">
        <f>Y!AC2057</f>
        <v>4372883</v>
      </c>
      <c r="L1857" s="115">
        <v>204</v>
      </c>
      <c r="M1857" s="65"/>
      <c r="N1857" s="48">
        <f>Y!Z2057</f>
        <v>2146.9124671328318</v>
      </c>
    </row>
    <row r="1858" spans="1:14" x14ac:dyDescent="0.2">
      <c r="A1858" s="69">
        <f t="shared" si="85"/>
        <v>163</v>
      </c>
      <c r="B1858" s="66">
        <f t="shared" si="86"/>
        <v>44807</v>
      </c>
      <c r="C1858" s="67">
        <f>Y!AB2058</f>
        <v>75589.000000000131</v>
      </c>
      <c r="D1858" s="65">
        <f>Y!Y2058</f>
        <v>41510.223540240433</v>
      </c>
      <c r="E1858" s="65">
        <f>Y!Y2058+Y!Z2058</f>
        <v>43685.920917670286</v>
      </c>
      <c r="F1858" s="68">
        <f>Y!AA2058</f>
        <v>31903.079082329848</v>
      </c>
      <c r="G1858" s="133">
        <f>SUM($F1858:F$1899)</f>
        <v>749454.77408354206</v>
      </c>
      <c r="H1858" s="133">
        <f>SUM($E$1696:E1858)</f>
        <v>3121375.6950009516</v>
      </c>
      <c r="I1858" s="133">
        <f>$F$9-SUM($E$1696:E1858)</f>
        <v>4116124.3049990484</v>
      </c>
      <c r="J1858" s="133">
        <f t="shared" si="88"/>
        <v>163</v>
      </c>
      <c r="K1858" s="65">
        <f>Y!AC2058</f>
        <v>4331216</v>
      </c>
      <c r="L1858" s="115">
        <v>204</v>
      </c>
      <c r="M1858" s="65"/>
      <c r="N1858" s="48">
        <f>Y!Z2058</f>
        <v>2175.6973774298531</v>
      </c>
    </row>
    <row r="1859" spans="1:14" x14ac:dyDescent="0.2">
      <c r="A1859" s="69">
        <f t="shared" si="85"/>
        <v>164</v>
      </c>
      <c r="B1859" s="66">
        <f t="shared" si="86"/>
        <v>44837</v>
      </c>
      <c r="C1859" s="67">
        <f>Y!AB2059</f>
        <v>75589.000000000116</v>
      </c>
      <c r="D1859" s="65">
        <f>Y!Y2059</f>
        <v>42063.577164183836</v>
      </c>
      <c r="E1859" s="65">
        <f>Y!Y2059+Y!Z2059</f>
        <v>44268.445388027569</v>
      </c>
      <c r="F1859" s="68">
        <f>Y!AA2059</f>
        <v>31320.554611972555</v>
      </c>
      <c r="G1859" s="133">
        <f>SUM($F1859:F$1899)</f>
        <v>717551.69500121218</v>
      </c>
      <c r="H1859" s="133">
        <f>SUM($E$1696:E1859)</f>
        <v>3165644.1403889791</v>
      </c>
      <c r="I1859" s="133">
        <f>$F$9-SUM($E$1696:E1859)</f>
        <v>4071855.8596110209</v>
      </c>
      <c r="J1859" s="133">
        <f t="shared" si="88"/>
        <v>164</v>
      </c>
      <c r="K1859" s="65">
        <f>Y!AC2059</f>
        <v>4289153</v>
      </c>
      <c r="L1859" s="115">
        <v>204</v>
      </c>
      <c r="M1859" s="65"/>
      <c r="N1859" s="48">
        <f>Y!Z2059</f>
        <v>2204.8682238437323</v>
      </c>
    </row>
    <row r="1860" spans="1:14" x14ac:dyDescent="0.2">
      <c r="A1860" s="69">
        <f t="shared" si="85"/>
        <v>165</v>
      </c>
      <c r="B1860" s="66">
        <f t="shared" si="86"/>
        <v>44868</v>
      </c>
      <c r="C1860" s="67">
        <f>Y!AB2060</f>
        <v>75589.000000000204</v>
      </c>
      <c r="D1860" s="65">
        <f>Y!Y2060</f>
        <v>42624.307289794087</v>
      </c>
      <c r="E1860" s="65">
        <f>Y!Y2060+Y!Z2060</f>
        <v>44858.737470639651</v>
      </c>
      <c r="F1860" s="68">
        <f>Y!AA2060</f>
        <v>30730.26252936056</v>
      </c>
      <c r="G1860" s="133">
        <f>SUM($F1860:F$1899)</f>
        <v>686231.14038923965</v>
      </c>
      <c r="H1860" s="133">
        <f>SUM($E$1696:E1860)</f>
        <v>3210502.877859619</v>
      </c>
      <c r="I1860" s="133">
        <f>$F$9-SUM($E$1696:E1860)</f>
        <v>4026997.122140381</v>
      </c>
      <c r="J1860" s="133">
        <f t="shared" si="88"/>
        <v>165</v>
      </c>
      <c r="K1860" s="65">
        <f>Y!AC2060</f>
        <v>4246690</v>
      </c>
      <c r="L1860" s="115">
        <v>204</v>
      </c>
      <c r="M1860" s="65"/>
      <c r="N1860" s="48">
        <f>Y!Z2060</f>
        <v>2234.4301808455639</v>
      </c>
    </row>
    <row r="1861" spans="1:14" x14ac:dyDescent="0.2">
      <c r="A1861" s="69">
        <f t="shared" si="85"/>
        <v>166</v>
      </c>
      <c r="B1861" s="66">
        <f t="shared" si="86"/>
        <v>44898</v>
      </c>
      <c r="C1861" s="67">
        <f>Y!AB2061</f>
        <v>75589.000000000146</v>
      </c>
      <c r="D1861" s="65">
        <f>Y!Y2061</f>
        <v>43192.512249808758</v>
      </c>
      <c r="E1861" s="65">
        <f>Y!Y2061+Y!Z2061</f>
        <v>45456.900742092374</v>
      </c>
      <c r="F1861" s="68">
        <f>Y!AA2061</f>
        <v>30132.099257907768</v>
      </c>
      <c r="G1861" s="133">
        <f>SUM($F1861:F$1899)</f>
        <v>655500.87785987917</v>
      </c>
      <c r="H1861" s="133">
        <f>SUM($E$1696:E1861)</f>
        <v>3255959.7786017112</v>
      </c>
      <c r="I1861" s="133">
        <f>$F$9-SUM($E$1696:E1861)</f>
        <v>3981540.2213982888</v>
      </c>
      <c r="J1861" s="133">
        <f t="shared" si="88"/>
        <v>166</v>
      </c>
      <c r="K1861" s="65">
        <f>Y!AC2061</f>
        <v>4203825</v>
      </c>
      <c r="L1861" s="115">
        <v>204</v>
      </c>
      <c r="M1861" s="65"/>
      <c r="N1861" s="48">
        <f>Y!Z2061</f>
        <v>2264.3884922836151</v>
      </c>
    </row>
    <row r="1862" spans="1:14" x14ac:dyDescent="0.2">
      <c r="A1862" s="69">
        <f t="shared" si="85"/>
        <v>167</v>
      </c>
      <c r="B1862" s="66">
        <f t="shared" si="86"/>
        <v>44929</v>
      </c>
      <c r="C1862" s="67">
        <f>Y!AB2062</f>
        <v>75588.999999999913</v>
      </c>
      <c r="D1862" s="65">
        <f>Y!Y2062</f>
        <v>43768.29168779403</v>
      </c>
      <c r="E1862" s="65">
        <f>Y!Y2062+Y!Z2062</f>
        <v>46063.040160107492</v>
      </c>
      <c r="F1862" s="68">
        <f>Y!AA2062</f>
        <v>29525.959839892417</v>
      </c>
      <c r="G1862" s="133">
        <f>SUM($F1862:F$1899)</f>
        <v>625368.77860197145</v>
      </c>
      <c r="H1862" s="133">
        <f>SUM($E$1696:E1862)</f>
        <v>3302022.8187618186</v>
      </c>
      <c r="I1862" s="133">
        <f>$F$9-SUM($E$1696:E1862)</f>
        <v>3935477.1812381814</v>
      </c>
      <c r="J1862" s="133">
        <f t="shared" si="88"/>
        <v>167</v>
      </c>
      <c r="K1862" s="65">
        <f>Y!AC2062</f>
        <v>4160552</v>
      </c>
      <c r="L1862" s="115">
        <v>204</v>
      </c>
      <c r="M1862" s="65"/>
      <c r="N1862" s="48">
        <f>Y!Z2062</f>
        <v>2294.7484723134621</v>
      </c>
    </row>
    <row r="1863" spans="1:14" x14ac:dyDescent="0.2">
      <c r="A1863" s="69">
        <f t="shared" si="85"/>
        <v>168</v>
      </c>
      <c r="B1863" s="66">
        <f t="shared" si="86"/>
        <v>44960</v>
      </c>
      <c r="C1863" s="67">
        <f>Y!AB2063</f>
        <v>75589.000000000175</v>
      </c>
      <c r="D1863" s="65">
        <f>Y!Y2063</f>
        <v>44351.746575619094</v>
      </c>
      <c r="E1863" s="65">
        <f>Y!Y2063+Y!Z2063</f>
        <v>46677.262081959787</v>
      </c>
      <c r="F1863" s="68">
        <f>Y!AA2063</f>
        <v>28911.737918040384</v>
      </c>
      <c r="G1863" s="133">
        <f>SUM($F1863:F$1899)</f>
        <v>595842.818762079</v>
      </c>
      <c r="H1863" s="133">
        <f>SUM($E$1696:E1863)</f>
        <v>3348700.0808437783</v>
      </c>
      <c r="I1863" s="133">
        <f>$F$9-SUM($E$1696:E1863)</f>
        <v>3888799.9191562217</v>
      </c>
      <c r="J1863" s="133">
        <f t="shared" si="88"/>
        <v>168</v>
      </c>
      <c r="K1863" s="65">
        <f>Y!AC2063</f>
        <v>4128858</v>
      </c>
      <c r="L1863" s="115">
        <v>204</v>
      </c>
      <c r="M1863" s="65"/>
      <c r="N1863" s="48">
        <f>Y!Z2063</f>
        <v>2325.5155063406928</v>
      </c>
    </row>
    <row r="1864" spans="1:14" x14ac:dyDescent="0.2">
      <c r="A1864" s="69">
        <f t="shared" si="85"/>
        <v>169</v>
      </c>
      <c r="B1864" s="66">
        <f t="shared" si="86"/>
        <v>44988</v>
      </c>
      <c r="C1864" s="67">
        <f>Y!AB2064</f>
        <v>75588.999999999913</v>
      </c>
      <c r="D1864" s="65">
        <f>Y!Y2064</f>
        <v>44942.979231160833</v>
      </c>
      <c r="E1864" s="65">
        <f>Y!Y2064+Y!Z2064</f>
        <v>47138.91734509464</v>
      </c>
      <c r="F1864" s="68">
        <f>Y!AA2064</f>
        <v>28450.082654905265</v>
      </c>
      <c r="G1864" s="133">
        <f>SUM($F1864:F$1899)</f>
        <v>566931.08084403863</v>
      </c>
      <c r="H1864" s="133">
        <f>SUM($E$1696:E1864)</f>
        <v>3395838.9981888728</v>
      </c>
      <c r="I1864" s="133">
        <f>$F$9-SUM($E$1696:E1864)</f>
        <v>3841661.0018111272</v>
      </c>
      <c r="J1864" s="133">
        <f t="shared" si="88"/>
        <v>169</v>
      </c>
      <c r="K1864" s="65">
        <f>Y!AC2064</f>
        <v>4084920</v>
      </c>
      <c r="L1864" s="115">
        <v>204</v>
      </c>
      <c r="M1864" s="65"/>
      <c r="N1864" s="48">
        <f>Y!Z2064</f>
        <v>2195.9381139338075</v>
      </c>
    </row>
    <row r="1865" spans="1:14" x14ac:dyDescent="0.2">
      <c r="A1865" s="69">
        <f t="shared" si="85"/>
        <v>170</v>
      </c>
      <c r="B1865" s="66">
        <f t="shared" si="86"/>
        <v>45019</v>
      </c>
      <c r="C1865" s="67">
        <f>Y!AB2065</f>
        <v>75588.999999999956</v>
      </c>
      <c r="D1865" s="65">
        <f>Y!Y2065</f>
        <v>45542.0933362504</v>
      </c>
      <c r="E1865" s="65">
        <f>Y!Y2065+Y!Z2065</f>
        <v>47767.47367598291</v>
      </c>
      <c r="F1865" s="68">
        <f>Y!AA2065</f>
        <v>27821.526324017046</v>
      </c>
      <c r="G1865" s="133">
        <f>SUM($F1865:F$1899)</f>
        <v>538480.99818913336</v>
      </c>
      <c r="H1865" s="133">
        <f>SUM($E$1696:E1865)</f>
        <v>3443606.4718648558</v>
      </c>
      <c r="I1865" s="133">
        <f>$F$9-SUM($E$1696:E1865)</f>
        <v>3793893.5281351442</v>
      </c>
      <c r="J1865" s="133">
        <f t="shared" si="88"/>
        <v>170</v>
      </c>
      <c r="K1865" s="65">
        <f>Y!AC2065</f>
        <v>4040565</v>
      </c>
      <c r="L1865" s="115">
        <v>204</v>
      </c>
      <c r="M1865" s="65"/>
      <c r="N1865" s="48">
        <f>Y!Z2065</f>
        <v>2225.38033973251</v>
      </c>
    </row>
    <row r="1866" spans="1:14" x14ac:dyDescent="0.2">
      <c r="A1866" s="69">
        <f t="shared" si="85"/>
        <v>171</v>
      </c>
      <c r="B1866" s="66">
        <f t="shared" si="86"/>
        <v>45049</v>
      </c>
      <c r="C1866" s="67">
        <f>Y!AB2066</f>
        <v>75589.000000000058</v>
      </c>
      <c r="D1866" s="65">
        <f>Y!Y2066</f>
        <v>46149.19395485241</v>
      </c>
      <c r="E1866" s="65">
        <f>Y!Y2066+Y!Z2066</f>
        <v>48404.411269513628</v>
      </c>
      <c r="F1866" s="68">
        <f>Y!AA2066</f>
        <v>27184.588730486437</v>
      </c>
      <c r="G1866" s="133">
        <f>SUM($F1866:F$1899)</f>
        <v>510659.47186511639</v>
      </c>
      <c r="H1866" s="133">
        <f>SUM($E$1696:E1866)</f>
        <v>3492010.8831343693</v>
      </c>
      <c r="I1866" s="133">
        <f>$F$9-SUM($E$1696:E1866)</f>
        <v>3745489.1168656307</v>
      </c>
      <c r="J1866" s="133">
        <f t="shared" si="88"/>
        <v>171</v>
      </c>
      <c r="K1866" s="65">
        <f>Y!AC2066</f>
        <v>3995789</v>
      </c>
      <c r="L1866" s="115">
        <v>204</v>
      </c>
      <c r="M1866" s="65"/>
      <c r="N1866" s="48">
        <f>Y!Z2066</f>
        <v>2255.2173146612186</v>
      </c>
    </row>
    <row r="1867" spans="1:14" x14ac:dyDescent="0.2">
      <c r="A1867" s="69">
        <f t="shared" si="85"/>
        <v>172</v>
      </c>
      <c r="B1867" s="66">
        <f t="shared" si="86"/>
        <v>45080</v>
      </c>
      <c r="C1867" s="67">
        <f>Y!AB2067</f>
        <v>75588.999999999913</v>
      </c>
      <c r="D1867" s="65">
        <f>Y!Y2067</f>
        <v>46764.387551490683</v>
      </c>
      <c r="E1867" s="65">
        <f>Y!Y2067+Y!Z2067</f>
        <v>49049.841882842898</v>
      </c>
      <c r="F1867" s="68">
        <f>Y!AA2067</f>
        <v>26539.158117157021</v>
      </c>
      <c r="G1867" s="133">
        <f>SUM($F1867:F$1899)</f>
        <v>483474.88313462993</v>
      </c>
      <c r="H1867" s="133">
        <f>SUM($E$1696:E1867)</f>
        <v>3541060.7250172123</v>
      </c>
      <c r="I1867" s="133">
        <f>$F$9-SUM($E$1696:E1867)</f>
        <v>3696439.2749827877</v>
      </c>
      <c r="J1867" s="133">
        <f t="shared" si="88"/>
        <v>172</v>
      </c>
      <c r="K1867" s="65">
        <f>Y!AC2067</f>
        <v>3950588</v>
      </c>
      <c r="L1867" s="115">
        <v>204</v>
      </c>
      <c r="M1867" s="65"/>
      <c r="N1867" s="48">
        <f>Y!Z2067</f>
        <v>2285.4543313522154</v>
      </c>
    </row>
    <row r="1868" spans="1:14" x14ac:dyDescent="0.2">
      <c r="A1868" s="69">
        <f t="shared" si="85"/>
        <v>173</v>
      </c>
      <c r="B1868" s="66">
        <f t="shared" si="86"/>
        <v>45110</v>
      </c>
      <c r="C1868" s="67">
        <f>Y!AB2068</f>
        <v>75588.999999999971</v>
      </c>
      <c r="D1868" s="65">
        <f>Y!Y2068</f>
        <v>47387.782009919174</v>
      </c>
      <c r="E1868" s="65">
        <f>Y!Y2068+Y!Z2068</f>
        <v>49703.878763318411</v>
      </c>
      <c r="F1868" s="68">
        <f>Y!AA2068</f>
        <v>25885.121236681553</v>
      </c>
      <c r="G1868" s="133">
        <f>SUM($F1868:F$1899)</f>
        <v>456935.72501747287</v>
      </c>
      <c r="H1868" s="133">
        <f>SUM($E$1696:E1868)</f>
        <v>3590764.6037805309</v>
      </c>
      <c r="I1868" s="133">
        <f>$F$9-SUM($E$1696:E1868)</f>
        <v>3646735.3962194691</v>
      </c>
      <c r="J1868" s="133">
        <f t="shared" si="88"/>
        <v>173</v>
      </c>
      <c r="K1868" s="65">
        <f>Y!AC2068</f>
        <v>3904959</v>
      </c>
      <c r="L1868" s="115">
        <v>204</v>
      </c>
      <c r="M1868" s="65"/>
      <c r="N1868" s="48">
        <f>Y!Z2068</f>
        <v>2316.0967533992371</v>
      </c>
    </row>
    <row r="1869" spans="1:14" x14ac:dyDescent="0.2">
      <c r="A1869" s="69">
        <f t="shared" si="85"/>
        <v>174</v>
      </c>
      <c r="B1869" s="66">
        <f t="shared" si="86"/>
        <v>45141</v>
      </c>
      <c r="C1869" s="67">
        <f>Y!AB2069</f>
        <v>75588.999999999985</v>
      </c>
      <c r="D1869" s="65">
        <f>Y!Y2069</f>
        <v>48019.48665203969</v>
      </c>
      <c r="E1869" s="65">
        <f>Y!Y2069+Y!Z2069</f>
        <v>50366.636668348547</v>
      </c>
      <c r="F1869" s="68">
        <f>Y!AA2069</f>
        <v>25222.363331651435</v>
      </c>
      <c r="G1869" s="133">
        <f>SUM($F1869:F$1899)</f>
        <v>431050.60378079128</v>
      </c>
      <c r="H1869" s="133">
        <f>SUM($E$1696:E1869)</f>
        <v>3641131.2404488795</v>
      </c>
      <c r="I1869" s="133">
        <f>$F$9-SUM($E$1696:E1869)</f>
        <v>3596368.7595511205</v>
      </c>
      <c r="J1869" s="133">
        <f t="shared" si="88"/>
        <v>174</v>
      </c>
      <c r="K1869" s="65">
        <f>Y!AC2069</f>
        <v>3858896</v>
      </c>
      <c r="L1869" s="115">
        <v>204</v>
      </c>
      <c r="M1869" s="65"/>
      <c r="N1869" s="48">
        <f>Y!Z2069</f>
        <v>2347.1500163088567</v>
      </c>
    </row>
    <row r="1870" spans="1:14" x14ac:dyDescent="0.2">
      <c r="A1870" s="69">
        <f t="shared" si="85"/>
        <v>175</v>
      </c>
      <c r="B1870" s="66">
        <f t="shared" si="86"/>
        <v>45172</v>
      </c>
      <c r="C1870" s="67">
        <f>Y!AB2070</f>
        <v>75589.000000000015</v>
      </c>
      <c r="D1870" s="65">
        <f>Y!Y2070</f>
        <v>48659.612257074099</v>
      </c>
      <c r="E1870" s="65">
        <f>Y!Y2070+Y!Z2070</f>
        <v>51038.231885538749</v>
      </c>
      <c r="F1870" s="68">
        <f>Y!AA2070</f>
        <v>24550.768114461265</v>
      </c>
      <c r="G1870" s="133">
        <f>SUM($F1870:F$1899)</f>
        <v>405828.24044913979</v>
      </c>
      <c r="H1870" s="133">
        <f>SUM($E$1696:E1870)</f>
        <v>3692169.4723344184</v>
      </c>
      <c r="I1870" s="133">
        <f>$F$9-SUM($E$1696:E1870)</f>
        <v>3545330.5276655816</v>
      </c>
      <c r="J1870" s="133">
        <f t="shared" si="88"/>
        <v>175</v>
      </c>
      <c r="K1870" s="65">
        <f>Y!AC2070</f>
        <v>3812397</v>
      </c>
      <c r="L1870" s="115">
        <v>204</v>
      </c>
      <c r="M1870" s="65"/>
      <c r="N1870" s="48">
        <f>Y!Z2070</f>
        <v>2378.6196284646503</v>
      </c>
    </row>
    <row r="1871" spans="1:14" x14ac:dyDescent="0.2">
      <c r="A1871" s="69">
        <f t="shared" si="85"/>
        <v>176</v>
      </c>
      <c r="B1871" s="66">
        <f t="shared" si="86"/>
        <v>45202</v>
      </c>
      <c r="C1871" s="67">
        <f>Y!AB2071</f>
        <v>75588.999999999956</v>
      </c>
      <c r="D1871" s="65">
        <f>Y!Y2071</f>
        <v>49308.271080990788</v>
      </c>
      <c r="E1871" s="65">
        <f>Y!Y2071+Y!Z2071</f>
        <v>51718.782253095087</v>
      </c>
      <c r="F1871" s="68">
        <f>Y!AA2071</f>
        <v>23870.217746904866</v>
      </c>
      <c r="G1871" s="133">
        <f>SUM($F1871:F$1899)</f>
        <v>381277.47233467852</v>
      </c>
      <c r="H1871" s="133">
        <f>SUM($E$1696:E1871)</f>
        <v>3743888.2545875134</v>
      </c>
      <c r="I1871" s="133">
        <f>$F$9-SUM($E$1696:E1871)</f>
        <v>3493611.7454124866</v>
      </c>
      <c r="J1871" s="133">
        <f t="shared" si="88"/>
        <v>176</v>
      </c>
      <c r="K1871" s="65">
        <f>Y!AC2071</f>
        <v>3765455</v>
      </c>
      <c r="L1871" s="115">
        <v>204</v>
      </c>
      <c r="M1871" s="65"/>
      <c r="N1871" s="48">
        <f>Y!Z2071</f>
        <v>2410.5111721042995</v>
      </c>
    </row>
    <row r="1872" spans="1:14" x14ac:dyDescent="0.2">
      <c r="A1872" s="69">
        <f t="shared" si="85"/>
        <v>177</v>
      </c>
      <c r="B1872" s="66">
        <f t="shared" si="86"/>
        <v>45233</v>
      </c>
      <c r="C1872" s="67">
        <f>Y!AB2072</f>
        <v>75589.000000000058</v>
      </c>
      <c r="D1872" s="65">
        <f>Y!Y2072</f>
        <v>49965.576876190957</v>
      </c>
      <c r="E1872" s="65">
        <f>Y!Y2072+Y!Z2072</f>
        <v>52408.407180500799</v>
      </c>
      <c r="F1872" s="68">
        <f>Y!AA2072</f>
        <v>23180.592819499252</v>
      </c>
      <c r="G1872" s="133">
        <f>SUM($F1872:F$1899)</f>
        <v>357407.2545877737</v>
      </c>
      <c r="H1872" s="133">
        <f>SUM($E$1696:E1872)</f>
        <v>3796296.6617680141</v>
      </c>
      <c r="I1872" s="133">
        <f>$F$9-SUM($E$1696:E1872)</f>
        <v>3441203.3382319859</v>
      </c>
      <c r="J1872" s="133">
        <f t="shared" si="88"/>
        <v>177</v>
      </c>
      <c r="K1872" s="65">
        <f>Y!AC2072</f>
        <v>3718069</v>
      </c>
      <c r="L1872" s="115">
        <v>204</v>
      </c>
      <c r="M1872" s="65"/>
      <c r="N1872" s="48">
        <f>Y!Z2072</f>
        <v>2442.8303043098422</v>
      </c>
    </row>
    <row r="1873" spans="1:14" x14ac:dyDescent="0.2">
      <c r="A1873" s="69">
        <f t="shared" si="85"/>
        <v>178</v>
      </c>
      <c r="B1873" s="66">
        <f t="shared" si="86"/>
        <v>45263</v>
      </c>
      <c r="C1873" s="67">
        <f>Y!AB2073</f>
        <v>75588.999999999898</v>
      </c>
      <c r="D1873" s="65">
        <f>Y!Y2073</f>
        <v>50631.644911455922</v>
      </c>
      <c r="E1873" s="65">
        <f>Y!Y2073+Y!Z2073</f>
        <v>53107.227669467007</v>
      </c>
      <c r="F1873" s="68">
        <f>Y!AA2073</f>
        <v>22481.772330532891</v>
      </c>
      <c r="G1873" s="133">
        <f>SUM($F1873:F$1899)</f>
        <v>334226.66176827444</v>
      </c>
      <c r="H1873" s="133">
        <f>SUM($E$1696:E1873)</f>
        <v>3849403.8894374813</v>
      </c>
      <c r="I1873" s="133">
        <f>$F$9-SUM($E$1696:E1873)</f>
        <v>3388096.1105625187</v>
      </c>
      <c r="J1873" s="133">
        <f t="shared" si="88"/>
        <v>178</v>
      </c>
      <c r="K1873" s="65">
        <f>Y!AC2073</f>
        <v>3670232</v>
      </c>
      <c r="L1873" s="115">
        <v>204</v>
      </c>
      <c r="M1873" s="65"/>
      <c r="N1873" s="48">
        <f>Y!Z2073</f>
        <v>2475.5827580110854</v>
      </c>
    </row>
    <row r="1874" spans="1:14" x14ac:dyDescent="0.2">
      <c r="A1874" s="69">
        <f t="shared" si="85"/>
        <v>179</v>
      </c>
      <c r="B1874" s="66">
        <f t="shared" si="86"/>
        <v>45294</v>
      </c>
      <c r="C1874" s="67">
        <f>Y!AB2074</f>
        <v>75589.000000000087</v>
      </c>
      <c r="D1874" s="65">
        <f>Y!Y2074</f>
        <v>51306.591992162867</v>
      </c>
      <c r="E1874" s="65">
        <f>Y!Y2074+Y!Z2074</f>
        <v>53815.366335165476</v>
      </c>
      <c r="F1874" s="68">
        <f>Y!AA2074</f>
        <v>21773.633664834608</v>
      </c>
      <c r="G1874" s="133">
        <f>SUM($F1874:F$1899)</f>
        <v>311744.8894377416</v>
      </c>
      <c r="H1874" s="133">
        <f>SUM($E$1696:E1874)</f>
        <v>3903219.255772647</v>
      </c>
      <c r="I1874" s="133">
        <f>$F$9-SUM($E$1696:E1874)</f>
        <v>3334280.744227353</v>
      </c>
      <c r="J1874" s="133">
        <f t="shared" si="88"/>
        <v>179</v>
      </c>
      <c r="K1874" s="65">
        <f>Y!AC2074</f>
        <v>3621941</v>
      </c>
      <c r="L1874" s="115">
        <v>204</v>
      </c>
      <c r="M1874" s="65"/>
      <c r="N1874" s="48">
        <f>Y!Z2074</f>
        <v>2508.7743430026094</v>
      </c>
    </row>
    <row r="1875" spans="1:14" x14ac:dyDescent="0.2">
      <c r="A1875" s="69">
        <f t="shared" si="85"/>
        <v>180</v>
      </c>
      <c r="B1875" s="66">
        <f t="shared" si="86"/>
        <v>45325</v>
      </c>
      <c r="C1875" s="67">
        <f>Y!AB2075</f>
        <v>75588.999999999898</v>
      </c>
      <c r="D1875" s="65">
        <f>Y!Y2075</f>
        <v>51990.536480766255</v>
      </c>
      <c r="E1875" s="65">
        <f>Y!Y2075+Y!Z2075</f>
        <v>54532.947427740539</v>
      </c>
      <c r="F1875" s="68">
        <f>Y!AA2075</f>
        <v>21056.052572259363</v>
      </c>
      <c r="G1875" s="133">
        <f>SUM($F1875:F$1899)</f>
        <v>289971.255772907</v>
      </c>
      <c r="H1875" s="133">
        <f>SUM($E$1696:E1875)</f>
        <v>3957752.2032003873</v>
      </c>
      <c r="I1875" s="133">
        <f>$F$9-SUM($E$1696:E1875)</f>
        <v>3279747.7967996127</v>
      </c>
      <c r="J1875" s="133">
        <f t="shared" si="88"/>
        <v>180</v>
      </c>
      <c r="K1875" s="65">
        <f>Y!AC2075</f>
        <v>3583982</v>
      </c>
      <c r="L1875" s="115">
        <v>204</v>
      </c>
      <c r="M1875" s="65"/>
      <c r="N1875" s="48">
        <f>Y!Z2075</f>
        <v>2542.4109469742834</v>
      </c>
    </row>
    <row r="1876" spans="1:14" x14ac:dyDescent="0.2">
      <c r="A1876" s="69">
        <f t="shared" si="85"/>
        <v>181</v>
      </c>
      <c r="B1876" s="66">
        <f t="shared" si="86"/>
        <v>45354</v>
      </c>
      <c r="C1876" s="67">
        <f>Y!AB2076</f>
        <v>75588.999999999884</v>
      </c>
      <c r="D1876" s="65">
        <f>Y!Y2076</f>
        <v>52683.598317557015</v>
      </c>
      <c r="E1876" s="65">
        <f>Y!Y2076+Y!Z2076</f>
        <v>55115.429017459057</v>
      </c>
      <c r="F1876" s="68">
        <f>Y!AA2076</f>
        <v>20473.57098254083</v>
      </c>
      <c r="G1876" s="133">
        <f>SUM($F1876:F$1899)</f>
        <v>268915.20320064761</v>
      </c>
      <c r="H1876" s="133">
        <f>SUM($E$1696:E1876)</f>
        <v>4012867.6322178463</v>
      </c>
      <c r="I1876" s="133">
        <f>$F$9-SUM($E$1696:E1876)</f>
        <v>3224632.3677821537</v>
      </c>
      <c r="J1876" s="133">
        <f t="shared" si="88"/>
        <v>181</v>
      </c>
      <c r="K1876" s="65">
        <f>Y!AC2076</f>
        <v>3534915</v>
      </c>
      <c r="L1876" s="115">
        <v>204</v>
      </c>
      <c r="M1876" s="65"/>
      <c r="N1876" s="48">
        <f>Y!Z2076</f>
        <v>2431.8306999020424</v>
      </c>
    </row>
    <row r="1877" spans="1:14" x14ac:dyDescent="0.2">
      <c r="A1877" s="69">
        <f t="shared" si="85"/>
        <v>182</v>
      </c>
      <c r="B1877" s="66">
        <f t="shared" si="86"/>
        <v>45385</v>
      </c>
      <c r="C1877" s="67">
        <f>Y!AB2077</f>
        <v>75589</v>
      </c>
      <c r="D1877" s="65">
        <f>Y!Y2077</f>
        <v>53385.899041694123</v>
      </c>
      <c r="E1877" s="65">
        <f>Y!Y2077+Y!Z2077</f>
        <v>55850.334717171951</v>
      </c>
      <c r="F1877" s="68">
        <f>Y!AA2077</f>
        <v>19738.665282828049</v>
      </c>
      <c r="G1877" s="133">
        <f>SUM($F1877:F$1899)</f>
        <v>248441.63221810668</v>
      </c>
      <c r="H1877" s="133">
        <f>SUM($E$1696:E1877)</f>
        <v>4068717.9669350181</v>
      </c>
      <c r="I1877" s="133">
        <f>$F$9-SUM($E$1696:E1877)</f>
        <v>3168782.0330649819</v>
      </c>
      <c r="J1877" s="133">
        <f t="shared" si="88"/>
        <v>182</v>
      </c>
      <c r="K1877" s="65">
        <f>Y!AC2077</f>
        <v>3485382</v>
      </c>
      <c r="L1877" s="115">
        <v>204</v>
      </c>
      <c r="M1877" s="65"/>
      <c r="N1877" s="48">
        <f>Y!Z2077</f>
        <v>2464.4356754778273</v>
      </c>
    </row>
    <row r="1878" spans="1:14" x14ac:dyDescent="0.2">
      <c r="A1878" s="69">
        <f t="shared" si="85"/>
        <v>183</v>
      </c>
      <c r="B1878" s="66">
        <f t="shared" si="86"/>
        <v>45415</v>
      </c>
      <c r="C1878" s="67">
        <f>Y!AB2078</f>
        <v>75589.000000000073</v>
      </c>
      <c r="D1878" s="65">
        <f>Y!Y2078</f>
        <v>54097.561812518863</v>
      </c>
      <c r="E1878" s="65">
        <f>Y!Y2078+Y!Z2078</f>
        <v>56595.039617537324</v>
      </c>
      <c r="F1878" s="68">
        <f>Y!AA2078</f>
        <v>18993.960382462748</v>
      </c>
      <c r="G1878" s="133">
        <f>SUM($F1878:F$1899)</f>
        <v>228702.96693527864</v>
      </c>
      <c r="H1878" s="133">
        <f>SUM($E$1696:E1878)</f>
        <v>4125313.0065525556</v>
      </c>
      <c r="I1878" s="133">
        <f>$F$9-SUM($E$1696:E1878)</f>
        <v>3112186.9934474444</v>
      </c>
      <c r="J1878" s="133">
        <f t="shared" si="88"/>
        <v>183</v>
      </c>
      <c r="K1878" s="65">
        <f>Y!AC2078</f>
        <v>3435379</v>
      </c>
      <c r="L1878" s="115">
        <v>204</v>
      </c>
      <c r="M1878" s="65"/>
      <c r="N1878" s="48">
        <f>Y!Z2078</f>
        <v>2497.4778050184614</v>
      </c>
    </row>
    <row r="1879" spans="1:14" x14ac:dyDescent="0.2">
      <c r="A1879" s="69">
        <f t="shared" si="85"/>
        <v>184</v>
      </c>
      <c r="B1879" s="66">
        <f t="shared" si="86"/>
        <v>45446</v>
      </c>
      <c r="C1879" s="67">
        <f>Y!AB2079</f>
        <v>75589</v>
      </c>
      <c r="D1879" s="65">
        <f>Y!Y2079</f>
        <v>54818.711431152886</v>
      </c>
      <c r="E1879" s="65">
        <f>Y!Y2079+Y!Z2079</f>
        <v>57349.674380855547</v>
      </c>
      <c r="F1879" s="68">
        <f>Y!AA2079</f>
        <v>18239.325619144456</v>
      </c>
      <c r="G1879" s="133">
        <f>SUM($F1879:F$1899)</f>
        <v>209709.00655281587</v>
      </c>
      <c r="H1879" s="133">
        <f>SUM($E$1696:E1879)</f>
        <v>4182662.6809334112</v>
      </c>
      <c r="I1879" s="133">
        <f>$F$9-SUM($E$1696:E1879)</f>
        <v>3054837.3190665888</v>
      </c>
      <c r="J1879" s="133">
        <f t="shared" si="88"/>
        <v>184</v>
      </c>
      <c r="K1879" s="65">
        <f>Y!AC2079</f>
        <v>3384902</v>
      </c>
      <c r="L1879" s="115">
        <v>204</v>
      </c>
      <c r="M1879" s="65"/>
      <c r="N1879" s="48">
        <f>Y!Z2079</f>
        <v>2530.9629497026617</v>
      </c>
    </row>
    <row r="1880" spans="1:14" x14ac:dyDescent="0.2">
      <c r="A1880" s="69">
        <f t="shared" si="85"/>
        <v>185</v>
      </c>
      <c r="B1880" s="66">
        <f t="shared" si="86"/>
        <v>45476</v>
      </c>
      <c r="C1880" s="67">
        <f>Y!AB2080</f>
        <v>75589.000000000015</v>
      </c>
      <c r="D1880" s="65">
        <f>Y!Y2080</f>
        <v>55549.474362384295</v>
      </c>
      <c r="E1880" s="65">
        <f>Y!Y2080+Y!Z2080</f>
        <v>58114.37141167769</v>
      </c>
      <c r="F1880" s="68">
        <f>Y!AA2080</f>
        <v>17474.628588322321</v>
      </c>
      <c r="G1880" s="133">
        <f>SUM($F1880:F$1899)</f>
        <v>191469.68093367145</v>
      </c>
      <c r="H1880" s="133">
        <f>SUM($E$1696:E1880)</f>
        <v>4240777.0523450887</v>
      </c>
      <c r="I1880" s="133">
        <f>$F$9-SUM($E$1696:E1880)</f>
        <v>2996722.9476549113</v>
      </c>
      <c r="J1880" s="133">
        <f t="shared" si="88"/>
        <v>185</v>
      </c>
      <c r="K1880" s="65">
        <f>Y!AC2080</f>
        <v>3333946</v>
      </c>
      <c r="L1880" s="115">
        <v>204</v>
      </c>
      <c r="M1880" s="65"/>
      <c r="N1880" s="48">
        <f>Y!Z2080</f>
        <v>2564.897049293395</v>
      </c>
    </row>
    <row r="1881" spans="1:14" x14ac:dyDescent="0.2">
      <c r="A1881" s="69">
        <f t="shared" si="85"/>
        <v>186</v>
      </c>
      <c r="B1881" s="66">
        <f t="shared" si="86"/>
        <v>45507</v>
      </c>
      <c r="C1881" s="67">
        <f>Y!AB2081</f>
        <v>75588.999999999942</v>
      </c>
      <c r="D1881" s="65">
        <f>Y!Y2081</f>
        <v>56289.978756844532</v>
      </c>
      <c r="E1881" s="65">
        <f>Y!Y2081+Y!Z2081</f>
        <v>58889.264880036033</v>
      </c>
      <c r="F1881" s="68">
        <f>Y!AA2081</f>
        <v>16699.735119963916</v>
      </c>
      <c r="G1881" s="133">
        <f>SUM($F1881:F$1899)</f>
        <v>173995.05234534913</v>
      </c>
      <c r="H1881" s="133">
        <f>SUM($E$1696:E1881)</f>
        <v>4299666.3172251247</v>
      </c>
      <c r="I1881" s="133">
        <f>$F$9-SUM($E$1696:E1881)</f>
        <v>2937833.6827748753</v>
      </c>
      <c r="J1881" s="133">
        <f t="shared" si="88"/>
        <v>186</v>
      </c>
      <c r="K1881" s="65">
        <f>Y!AC2081</f>
        <v>3282507</v>
      </c>
      <c r="L1881" s="115">
        <v>204</v>
      </c>
      <c r="M1881" s="65"/>
      <c r="N1881" s="48">
        <f>Y!Z2081</f>
        <v>2599.2861231915012</v>
      </c>
    </row>
    <row r="1882" spans="1:14" x14ac:dyDescent="0.2">
      <c r="A1882" s="69">
        <f t="shared" si="85"/>
        <v>187</v>
      </c>
      <c r="B1882" s="66">
        <f t="shared" si="86"/>
        <v>45538</v>
      </c>
      <c r="C1882" s="67">
        <f>Y!AB2082</f>
        <v>75589.000000000087</v>
      </c>
      <c r="D1882" s="65">
        <f>Y!Y2082</f>
        <v>57040.354473482352</v>
      </c>
      <c r="E1882" s="65">
        <f>Y!Y2082+Y!Z2082</f>
        <v>59674.4907449858</v>
      </c>
      <c r="F1882" s="68">
        <f>Y!AA2082</f>
        <v>15914.509255014291</v>
      </c>
      <c r="G1882" s="133">
        <f>SUM($F1882:F$1899)</f>
        <v>157295.3172253852</v>
      </c>
      <c r="H1882" s="133">
        <f>SUM($E$1696:E1882)</f>
        <v>4359340.8079701103</v>
      </c>
      <c r="I1882" s="133">
        <f>$F$9-SUM($E$1696:E1882)</f>
        <v>2878159.1920298897</v>
      </c>
      <c r="J1882" s="133">
        <f t="shared" si="88"/>
        <v>187</v>
      </c>
      <c r="K1882" s="65">
        <f>Y!AC2082</f>
        <v>3230579</v>
      </c>
      <c r="L1882" s="115">
        <v>204</v>
      </c>
      <c r="M1882" s="65"/>
      <c r="N1882" s="48">
        <f>Y!Z2082</f>
        <v>2634.1362715034484</v>
      </c>
    </row>
    <row r="1883" spans="1:14" x14ac:dyDescent="0.2">
      <c r="A1883" s="69">
        <f t="shared" si="85"/>
        <v>188</v>
      </c>
      <c r="B1883" s="66">
        <f t="shared" si="86"/>
        <v>45568</v>
      </c>
      <c r="C1883" s="67">
        <f>Y!AB2083</f>
        <v>75588.999999999884</v>
      </c>
      <c r="D1883" s="65">
        <f>Y!Y2083</f>
        <v>57800.733102335362</v>
      </c>
      <c r="E1883" s="65">
        <f>Y!Y2083+Y!Z2083</f>
        <v>60470.186778458767</v>
      </c>
      <c r="F1883" s="68">
        <f>Y!AA2083</f>
        <v>15118.813221541122</v>
      </c>
      <c r="G1883" s="133">
        <f>SUM($F1883:F$1899)</f>
        <v>141380.80797037089</v>
      </c>
      <c r="H1883" s="133">
        <f>SUM($E$1696:E1883)</f>
        <v>4419810.9947485691</v>
      </c>
      <c r="I1883" s="133">
        <f>$F$9-SUM($E$1696:E1883)</f>
        <v>2817689.0052514309</v>
      </c>
      <c r="J1883" s="133">
        <f t="shared" si="88"/>
        <v>188</v>
      </c>
      <c r="K1883" s="65">
        <f>Y!AC2083</f>
        <v>3178159</v>
      </c>
      <c r="L1883" s="115">
        <v>204</v>
      </c>
      <c r="M1883" s="65"/>
      <c r="N1883" s="48">
        <f>Y!Z2083</f>
        <v>2669.4536761234049</v>
      </c>
    </row>
    <row r="1884" spans="1:14" x14ac:dyDescent="0.2">
      <c r="A1884" s="69">
        <f t="shared" si="85"/>
        <v>189</v>
      </c>
      <c r="B1884" s="66">
        <f t="shared" si="86"/>
        <v>45599</v>
      </c>
      <c r="C1884" s="67">
        <f>Y!AB2084</f>
        <v>75588.999999999985</v>
      </c>
      <c r="D1884" s="65">
        <f>Y!Y2084</f>
        <v>58571.247987608425</v>
      </c>
      <c r="E1884" s="65">
        <f>Y!Y2084+Y!Z2084</f>
        <v>61276.49258943821</v>
      </c>
      <c r="F1884" s="68">
        <f>Y!AA2084</f>
        <v>14312.507410561771</v>
      </c>
      <c r="G1884" s="133">
        <f>SUM($F1884:F$1899)</f>
        <v>126261.99474882979</v>
      </c>
      <c r="H1884" s="133">
        <f>SUM($E$1696:E1884)</f>
        <v>4481087.4873380074</v>
      </c>
      <c r="I1884" s="133">
        <f>$F$9-SUM($E$1696:E1884)</f>
        <v>2756412.5126619926</v>
      </c>
      <c r="J1884" s="133">
        <f t="shared" si="88"/>
        <v>189</v>
      </c>
      <c r="K1884" s="65">
        <f>Y!AC2084</f>
        <v>3125241</v>
      </c>
      <c r="L1884" s="115">
        <v>204</v>
      </c>
      <c r="M1884" s="65"/>
      <c r="N1884" s="48">
        <f>Y!Z2084</f>
        <v>2705.2446018297851</v>
      </c>
    </row>
    <row r="1885" spans="1:14" x14ac:dyDescent="0.2">
      <c r="A1885" s="69">
        <f t="shared" si="85"/>
        <v>190</v>
      </c>
      <c r="B1885" s="66">
        <f t="shared" si="86"/>
        <v>45629</v>
      </c>
      <c r="C1885" s="67">
        <f>Y!AB2085</f>
        <v>75588.999999999942</v>
      </c>
      <c r="D1885" s="65">
        <f>Y!Y2085</f>
        <v>59352.034251055331</v>
      </c>
      <c r="E1885" s="65">
        <f>Y!Y2085+Y!Z2085</f>
        <v>62093.54964845191</v>
      </c>
      <c r="F1885" s="68">
        <f>Y!AA2085</f>
        <v>13495.450351548039</v>
      </c>
      <c r="G1885" s="133">
        <f>SUM($F1885:F$1899)</f>
        <v>111949.48733826804</v>
      </c>
      <c r="H1885" s="133">
        <f>SUM($E$1696:E1885)</f>
        <v>4543181.036986459</v>
      </c>
      <c r="I1885" s="133">
        <f>$F$9-SUM($E$1696:E1885)</f>
        <v>2694318.963013541</v>
      </c>
      <c r="J1885" s="133">
        <f t="shared" si="88"/>
        <v>190</v>
      </c>
      <c r="K1885" s="65">
        <f>Y!AC2085</f>
        <v>3071821</v>
      </c>
      <c r="L1885" s="115">
        <v>204</v>
      </c>
      <c r="M1885" s="65"/>
      <c r="N1885" s="48">
        <f>Y!Z2085</f>
        <v>2741.5153973965789</v>
      </c>
    </row>
    <row r="1886" spans="1:14" x14ac:dyDescent="0.2">
      <c r="A1886" s="69">
        <f t="shared" si="85"/>
        <v>191</v>
      </c>
      <c r="B1886" s="66">
        <f t="shared" si="86"/>
        <v>45660</v>
      </c>
      <c r="C1886" s="67">
        <f>Y!AB2086</f>
        <v>75589.000000000044</v>
      </c>
      <c r="D1886" s="65">
        <f>Y!Y2086</f>
        <v>60143.228815676295</v>
      </c>
      <c r="E1886" s="65">
        <f>Y!Y2086+Y!Z2086</f>
        <v>62921.501312395761</v>
      </c>
      <c r="F1886" s="68">
        <f>Y!AA2086</f>
        <v>12667.49868760428</v>
      </c>
      <c r="G1886" s="133">
        <f>SUM($F1886:F$1899)</f>
        <v>98454.036986719992</v>
      </c>
      <c r="H1886" s="133">
        <f>SUM($E$1696:E1886)</f>
        <v>4606102.5382988546</v>
      </c>
      <c r="I1886" s="133">
        <f>$F$9-SUM($E$1696:E1886)</f>
        <v>2631397.4617011454</v>
      </c>
      <c r="J1886" s="133">
        <f t="shared" si="88"/>
        <v>191</v>
      </c>
      <c r="K1886" s="65">
        <f>Y!AC2086</f>
        <v>3017894</v>
      </c>
      <c r="L1886" s="115">
        <v>204</v>
      </c>
      <c r="M1886" s="65"/>
      <c r="N1886" s="48">
        <f>Y!Z2086</f>
        <v>2778.2724967194699</v>
      </c>
    </row>
    <row r="1887" spans="1:14" x14ac:dyDescent="0.2">
      <c r="A1887" s="69">
        <f t="shared" si="85"/>
        <v>192</v>
      </c>
      <c r="B1887" s="66">
        <f t="shared" si="86"/>
        <v>45691</v>
      </c>
      <c r="C1887" s="67">
        <f>Y!AB2087</f>
        <v>75589</v>
      </c>
      <c r="D1887" s="65">
        <f>Y!Y2087</f>
        <v>60944.970429728273</v>
      </c>
      <c r="E1887" s="65">
        <f>Y!Y2087+Y!Z2087</f>
        <v>63760.492849685441</v>
      </c>
      <c r="F1887" s="68">
        <f>Y!AA2087</f>
        <v>11828.507150314563</v>
      </c>
      <c r="G1887" s="133">
        <f>SUM($F1887:F$1899)</f>
        <v>85786.538299115709</v>
      </c>
      <c r="H1887" s="133">
        <f>SUM($E$1696:E1887)</f>
        <v>4669863.0311485399</v>
      </c>
      <c r="I1887" s="133">
        <f>$F$9-SUM($E$1696:E1887)</f>
        <v>2567636.9688514601</v>
      </c>
      <c r="J1887" s="133">
        <f t="shared" si="88"/>
        <v>192</v>
      </c>
      <c r="K1887" s="65">
        <f>Y!AC2087</f>
        <v>2973164</v>
      </c>
      <c r="L1887" s="115">
        <v>204</v>
      </c>
      <c r="M1887" s="65"/>
      <c r="N1887" s="48">
        <f>Y!Z2087</f>
        <v>2815.5224199571639</v>
      </c>
    </row>
    <row r="1888" spans="1:14" x14ac:dyDescent="0.2">
      <c r="A1888" s="69">
        <f t="shared" si="85"/>
        <v>193</v>
      </c>
      <c r="B1888" s="66">
        <f t="shared" si="86"/>
        <v>45719</v>
      </c>
      <c r="C1888" s="67">
        <f>Y!AB2088</f>
        <v>75588.999999999985</v>
      </c>
      <c r="D1888" s="65">
        <f>Y!Y2088</f>
        <v>61757.399691057624</v>
      </c>
      <c r="E1888" s="65">
        <f>Y!Y2088+Y!Z2088</f>
        <v>64480.483820341775</v>
      </c>
      <c r="F1888" s="68">
        <f>Y!AA2088</f>
        <v>11108.516179658209</v>
      </c>
      <c r="G1888" s="133">
        <f>SUM($F1888:F$1899)</f>
        <v>73958.03114880115</v>
      </c>
      <c r="H1888" s="133">
        <f>SUM($E$1696:E1888)</f>
        <v>4734343.5149688814</v>
      </c>
      <c r="I1888" s="133">
        <f>$F$9-SUM($E$1696:E1888)</f>
        <v>2503156.4850311186</v>
      </c>
      <c r="J1888" s="133">
        <f t="shared" si="88"/>
        <v>193</v>
      </c>
      <c r="K1888" s="65">
        <f>Y!AC2088</f>
        <v>2918339</v>
      </c>
      <c r="L1888" s="115">
        <v>204</v>
      </c>
      <c r="M1888" s="65"/>
      <c r="N1888" s="48">
        <f>Y!Z2088</f>
        <v>2723.0841292841505</v>
      </c>
    </row>
    <row r="1889" spans="1:14" x14ac:dyDescent="0.2">
      <c r="A1889" s="69">
        <f t="shared" si="85"/>
        <v>194</v>
      </c>
      <c r="B1889" s="66">
        <f t="shared" si="86"/>
        <v>45750</v>
      </c>
      <c r="C1889" s="67">
        <f>Y!AB2089</f>
        <v>75588.999999999956</v>
      </c>
      <c r="D1889" s="65">
        <f>Y!Y2089</f>
        <v>62580.659071755479</v>
      </c>
      <c r="E1889" s="65">
        <f>Y!Y2089+Y!Z2089</f>
        <v>65340.253181578038</v>
      </c>
      <c r="F1889" s="68">
        <f>Y!AA2089</f>
        <v>10248.746818421923</v>
      </c>
      <c r="G1889" s="133">
        <f>SUM($F1889:F$1899)</f>
        <v>62849.514969142932</v>
      </c>
      <c r="H1889" s="133">
        <f>SUM($E$1696:E1889)</f>
        <v>4799683.768150459</v>
      </c>
      <c r="I1889" s="133">
        <f>$F$9-SUM($E$1696:E1889)</f>
        <v>2437816.231849541</v>
      </c>
      <c r="J1889" s="133">
        <f t="shared" si="88"/>
        <v>194</v>
      </c>
      <c r="K1889" s="65">
        <f>Y!AC2089</f>
        <v>2862993</v>
      </c>
      <c r="L1889" s="115">
        <v>204</v>
      </c>
      <c r="M1889" s="65"/>
      <c r="N1889" s="48">
        <f>Y!Z2089</f>
        <v>2759.5941098225558</v>
      </c>
    </row>
    <row r="1890" spans="1:14" x14ac:dyDescent="0.2">
      <c r="A1890" s="69">
        <f t="shared" si="85"/>
        <v>195</v>
      </c>
      <c r="B1890" s="66">
        <f t="shared" si="86"/>
        <v>45780</v>
      </c>
      <c r="C1890" s="67">
        <f>Y!AB2090</f>
        <v>75588.999999999942</v>
      </c>
      <c r="D1890" s="65">
        <f>Y!Y2090</f>
        <v>63414.89294314268</v>
      </c>
      <c r="E1890" s="65">
        <f>Y!Y2090+Y!Z2090</f>
        <v>66211.48654415246</v>
      </c>
      <c r="F1890" s="68">
        <f>Y!AA2090</f>
        <v>9377.5134558474856</v>
      </c>
      <c r="G1890" s="133">
        <f>SUM($F1890:F$1899)</f>
        <v>52600.768150721007</v>
      </c>
      <c r="H1890" s="133">
        <f>SUM($E$1696:E1890)</f>
        <v>4865895.2546946118</v>
      </c>
      <c r="I1890" s="133">
        <f>$F$9-SUM($E$1696:E1890)</f>
        <v>2371604.7453053882</v>
      </c>
      <c r="J1890" s="133">
        <f t="shared" si="88"/>
        <v>195</v>
      </c>
      <c r="K1890" s="65">
        <f>Y!AC2090</f>
        <v>2807122</v>
      </c>
      <c r="L1890" s="115">
        <v>204</v>
      </c>
      <c r="M1890" s="65"/>
      <c r="N1890" s="48">
        <f>Y!Z2090</f>
        <v>2796.593601009783</v>
      </c>
    </row>
    <row r="1891" spans="1:14" x14ac:dyDescent="0.2">
      <c r="A1891" s="69">
        <f t="shared" si="85"/>
        <v>196</v>
      </c>
      <c r="B1891" s="66">
        <f t="shared" si="86"/>
        <v>45811</v>
      </c>
      <c r="C1891" s="67">
        <f>Y!AB2091</f>
        <v>75589.000000000029</v>
      </c>
      <c r="D1891" s="65">
        <f>Y!Y2091</f>
        <v>64260.247601087554</v>
      </c>
      <c r="E1891" s="65">
        <f>Y!Y2091+Y!Z2091</f>
        <v>67094.336767088767</v>
      </c>
      <c r="F1891" s="68">
        <f>Y!AA2091</f>
        <v>8494.6632329112654</v>
      </c>
      <c r="G1891" s="133">
        <f>SUM($F1891:F$1899)</f>
        <v>43223.254694873525</v>
      </c>
      <c r="H1891" s="133">
        <f>SUM($E$1696:E1891)</f>
        <v>4932989.5914617004</v>
      </c>
      <c r="I1891" s="133">
        <f>$F$9-SUM($E$1696:E1891)</f>
        <v>2304510.4085382996</v>
      </c>
      <c r="J1891" s="133">
        <f t="shared" si="88"/>
        <v>196</v>
      </c>
      <c r="K1891" s="65">
        <f>Y!AC2091</f>
        <v>2750721</v>
      </c>
      <c r="L1891" s="115">
        <v>204</v>
      </c>
      <c r="M1891" s="65"/>
      <c r="N1891" s="48">
        <f>Y!Z2091</f>
        <v>2834.0891660012094</v>
      </c>
    </row>
    <row r="1892" spans="1:14" x14ac:dyDescent="0.2">
      <c r="A1892" s="69">
        <f t="shared" si="85"/>
        <v>197</v>
      </c>
      <c r="B1892" s="66">
        <f t="shared" si="86"/>
        <v>45841</v>
      </c>
      <c r="C1892" s="67">
        <f>Y!AB2092</f>
        <v>75589</v>
      </c>
      <c r="D1892" s="65">
        <f>Y!Y2092</f>
        <v>65116.87129166082</v>
      </c>
      <c r="E1892" s="65">
        <f>Y!Y2092+Y!Z2092</f>
        <v>67988.958747609111</v>
      </c>
      <c r="F1892" s="68">
        <f>Y!AA2092</f>
        <v>7600.041252390899</v>
      </c>
      <c r="G1892" s="133">
        <f>SUM($F1892:F$1899)</f>
        <v>34728.591461962264</v>
      </c>
      <c r="H1892" s="133">
        <f>SUM($E$1696:E1892)</f>
        <v>5000978.5502093099</v>
      </c>
      <c r="I1892" s="133">
        <f>$F$9-SUM($E$1696:E1892)</f>
        <v>2236521.4497906901</v>
      </c>
      <c r="J1892" s="133">
        <f t="shared" si="88"/>
        <v>197</v>
      </c>
      <c r="K1892" s="65">
        <f>Y!AC2092</f>
        <v>2693785</v>
      </c>
      <c r="L1892" s="115">
        <v>204</v>
      </c>
      <c r="M1892" s="65"/>
      <c r="N1892" s="48">
        <f>Y!Z2092</f>
        <v>2872.0874559482836</v>
      </c>
    </row>
    <row r="1893" spans="1:14" x14ac:dyDescent="0.2">
      <c r="A1893" s="69">
        <f t="shared" si="85"/>
        <v>198</v>
      </c>
      <c r="B1893" s="66">
        <f t="shared" si="86"/>
        <v>45872</v>
      </c>
      <c r="C1893" s="67">
        <f>Y!AB2093</f>
        <v>75589.000000000015</v>
      </c>
      <c r="D1893" s="65">
        <f>Y!Y2093</f>
        <v>65984.91423713346</v>
      </c>
      <c r="E1893" s="65">
        <f>Y!Y2093+Y!Z2093</f>
        <v>68895.509448311786</v>
      </c>
      <c r="F1893" s="68">
        <f>Y!AA2093</f>
        <v>6693.4905516882327</v>
      </c>
      <c r="G1893" s="133">
        <f>SUM($F1893:F$1899)</f>
        <v>27128.550209571367</v>
      </c>
      <c r="H1893" s="133">
        <f>SUM($E$1696:E1893)</f>
        <v>5069874.0596576221</v>
      </c>
      <c r="I1893" s="133">
        <f>$F$9-SUM($E$1696:E1893)</f>
        <v>2167625.9403423779</v>
      </c>
      <c r="J1893" s="133">
        <f t="shared" si="88"/>
        <v>198</v>
      </c>
      <c r="K1893" s="65">
        <f>Y!AC2093</f>
        <v>2636309</v>
      </c>
      <c r="L1893" s="115">
        <v>204</v>
      </c>
      <c r="M1893" s="65"/>
      <c r="N1893" s="48">
        <f>Y!Z2093</f>
        <v>2910.595211178319</v>
      </c>
    </row>
    <row r="1894" spans="1:14" x14ac:dyDescent="0.2">
      <c r="A1894" s="69">
        <f t="shared" si="85"/>
        <v>199</v>
      </c>
      <c r="B1894" s="66">
        <f t="shared" si="86"/>
        <v>45903</v>
      </c>
      <c r="C1894" s="67">
        <f>Y!AB2094</f>
        <v>75589</v>
      </c>
      <c r="D1894" s="65">
        <f>Y!Y2094</f>
        <v>66864.528662319994</v>
      </c>
      <c r="E1894" s="65">
        <f>Y!Y2094+Y!Z2094</f>
        <v>69814.147924710138</v>
      </c>
      <c r="F1894" s="68">
        <f>Y!AA2094</f>
        <v>5774.8520752898648</v>
      </c>
      <c r="G1894" s="133">
        <f>SUM($F1894:F$1899)</f>
        <v>20435.059657883136</v>
      </c>
      <c r="H1894" s="133">
        <f>SUM($E$1696:E1894)</f>
        <v>5139688.2075823322</v>
      </c>
      <c r="I1894" s="133">
        <f>$F$9-SUM($E$1696:E1894)</f>
        <v>2097811.7924176678</v>
      </c>
      <c r="J1894" s="133">
        <f t="shared" si="88"/>
        <v>199</v>
      </c>
      <c r="K1894" s="65">
        <f>Y!AC2094</f>
        <v>2578287</v>
      </c>
      <c r="L1894" s="115">
        <v>204</v>
      </c>
      <c r="M1894" s="65"/>
      <c r="N1894" s="48">
        <f>Y!Z2094</f>
        <v>2949.6192623901461</v>
      </c>
    </row>
    <row r="1895" spans="1:14" x14ac:dyDescent="0.2">
      <c r="A1895" s="69">
        <f t="shared" si="85"/>
        <v>200</v>
      </c>
      <c r="B1895" s="66">
        <f t="shared" si="86"/>
        <v>45933</v>
      </c>
      <c r="C1895" s="67">
        <f>Y!AB2095</f>
        <v>75589</v>
      </c>
      <c r="D1895" s="65">
        <f>Y!Y2095</f>
        <v>67755.868821273732</v>
      </c>
      <c r="E1895" s="65">
        <f>Y!Y2095+Y!Z2095</f>
        <v>70745.035353139494</v>
      </c>
      <c r="F1895" s="68">
        <f>Y!AA2095</f>
        <v>4843.964646860506</v>
      </c>
      <c r="G1895" s="133">
        <f>SUM($F1895:F$1899)</f>
        <v>14660.207582593268</v>
      </c>
      <c r="H1895" s="133">
        <f>SUM($E$1696:E1895)</f>
        <v>5210433.2429354712</v>
      </c>
      <c r="I1895" s="133">
        <f>$F$9-SUM($E$1696:E1895)</f>
        <v>2027066.7570645288</v>
      </c>
      <c r="J1895" s="133">
        <f t="shared" si="88"/>
        <v>200</v>
      </c>
      <c r="K1895" s="65">
        <f>Y!AC2095</f>
        <v>2519715</v>
      </c>
      <c r="L1895" s="115">
        <v>204</v>
      </c>
      <c r="M1895" s="65"/>
      <c r="N1895" s="48">
        <f>Y!Z2095</f>
        <v>2989.1665318657615</v>
      </c>
    </row>
    <row r="1896" spans="1:14" x14ac:dyDescent="0.2">
      <c r="A1896" s="69">
        <f t="shared" si="85"/>
        <v>201</v>
      </c>
      <c r="B1896" s="66">
        <f t="shared" si="86"/>
        <v>45964</v>
      </c>
      <c r="C1896" s="67">
        <f>Y!AB2096</f>
        <v>75588.999999999985</v>
      </c>
      <c r="D1896" s="65">
        <f>Y!Y2096</f>
        <v>68659.091024337511</v>
      </c>
      <c r="E1896" s="65">
        <f>Y!Y2096+Y!Z2096</f>
        <v>71688.335059035759</v>
      </c>
      <c r="F1896" s="68">
        <f>Y!AA2096</f>
        <v>3900.6649409642273</v>
      </c>
      <c r="G1896" s="133">
        <f>SUM($F1896:F$1899)</f>
        <v>9816.2429357327619</v>
      </c>
      <c r="H1896" s="133">
        <f>SUM($E$1696:E1896)</f>
        <v>5282121.5779945068</v>
      </c>
      <c r="I1896" s="133">
        <f>$F$9-SUM($E$1696:E1896)</f>
        <v>1955378.4220054932</v>
      </c>
      <c r="J1896" s="133">
        <f t="shared" si="88"/>
        <v>201</v>
      </c>
      <c r="K1896" s="65">
        <f>Y!AC2096</f>
        <v>2460586</v>
      </c>
      <c r="L1896" s="115">
        <v>204</v>
      </c>
      <c r="M1896" s="65"/>
      <c r="N1896" s="48">
        <f>Y!Z2096</f>
        <v>3029.2440346982457</v>
      </c>
    </row>
    <row r="1897" spans="1:14" x14ac:dyDescent="0.2">
      <c r="A1897" s="69">
        <f t="shared" si="85"/>
        <v>202</v>
      </c>
      <c r="B1897" s="66">
        <f t="shared" si="86"/>
        <v>45994</v>
      </c>
      <c r="C1897" s="67">
        <f>Y!AB2097</f>
        <v>75589</v>
      </c>
      <c r="D1897" s="65">
        <f>Y!Y2097</f>
        <v>69574.353665555245</v>
      </c>
      <c r="E1897" s="65">
        <f>Y!Y2097+Y!Z2097</f>
        <v>72644.212545591377</v>
      </c>
      <c r="F1897" s="68">
        <f>Y!AA2097</f>
        <v>2944.787454408633</v>
      </c>
      <c r="G1897" s="133">
        <f>SUM($F1897:F$1899)</f>
        <v>5915.5779947685351</v>
      </c>
      <c r="H1897" s="133">
        <f>SUM($E$1696:E1897)</f>
        <v>5354765.7905400982</v>
      </c>
      <c r="I1897" s="133">
        <f>$F$9-SUM($E$1696:E1897)</f>
        <v>1882734.2094599018</v>
      </c>
      <c r="J1897" s="133">
        <f t="shared" si="88"/>
        <v>202</v>
      </c>
      <c r="K1897" s="65">
        <f>Y!AC2097</f>
        <v>2400897</v>
      </c>
      <c r="L1897" s="115">
        <v>204</v>
      </c>
      <c r="M1897" s="65"/>
      <c r="N1897" s="48">
        <f>Y!Z2097</f>
        <v>3069.8588800361267</v>
      </c>
    </row>
    <row r="1898" spans="1:14" x14ac:dyDescent="0.2">
      <c r="A1898" s="69">
        <f t="shared" si="85"/>
        <v>203</v>
      </c>
      <c r="B1898" s="66">
        <f t="shared" si="86"/>
        <v>46025</v>
      </c>
      <c r="C1898" s="67">
        <f>Y!AB2098</f>
        <v>75589</v>
      </c>
      <c r="D1898" s="65">
        <f>Y!Y2098</f>
        <v>70501.817250448599</v>
      </c>
      <c r="E1898" s="65">
        <f>Y!Y2098+Y!Z2098</f>
        <v>73612.835522793044</v>
      </c>
      <c r="F1898" s="68">
        <f>Y!AA2098</f>
        <v>1976.1644772069542</v>
      </c>
      <c r="G1898" s="133">
        <f>SUM($F1898:F$1899)</f>
        <v>2970.7905403599016</v>
      </c>
      <c r="H1898" s="133">
        <f>SUM($E$1696:E1898)</f>
        <v>5428378.6260628914</v>
      </c>
      <c r="I1898" s="133">
        <f>$F$9-SUM($E$1696:E1898)</f>
        <v>1809121.3739371086</v>
      </c>
      <c r="J1898" s="133">
        <f t="shared" si="88"/>
        <v>203</v>
      </c>
      <c r="K1898" s="65">
        <f>Y!AC2098</f>
        <v>2340641</v>
      </c>
      <c r="L1898" s="115">
        <v>204</v>
      </c>
      <c r="M1898" s="65"/>
      <c r="N1898" s="48">
        <f>Y!Z2098</f>
        <v>3111.0182723444495</v>
      </c>
    </row>
    <row r="1899" spans="1:14" x14ac:dyDescent="0.2">
      <c r="A1899" s="69">
        <f t="shared" si="85"/>
        <v>204</v>
      </c>
      <c r="B1899" s="66">
        <f t="shared" si="86"/>
        <v>46056</v>
      </c>
      <c r="C1899" s="67">
        <f>Y!AB2099</f>
        <v>75589</v>
      </c>
      <c r="D1899" s="65">
        <f>Y!Y2099</f>
        <v>71441.644424164318</v>
      </c>
      <c r="E1899" s="65">
        <f>Y!Y2099+Y!Z2099</f>
        <v>74594.373936847041</v>
      </c>
      <c r="F1899" s="68">
        <f>Y!AA2099</f>
        <v>994.62606315294715</v>
      </c>
      <c r="G1899" s="133">
        <f>SUM($F1899:F$1899)</f>
        <v>994.62606315294715</v>
      </c>
      <c r="H1899" s="133">
        <f>SUM($E$1696:E1899)</f>
        <v>5502972.9999997383</v>
      </c>
      <c r="I1899" s="133">
        <f>$F$9-SUM($E$1696:E1899)</f>
        <v>1734527.0000002617</v>
      </c>
      <c r="J1899" s="133">
        <f t="shared" si="88"/>
        <v>204</v>
      </c>
      <c r="K1899" s="65">
        <f>Y!AC2099</f>
        <v>2171249.9999998314</v>
      </c>
      <c r="L1899" s="115">
        <v>204</v>
      </c>
      <c r="M1899" s="65"/>
      <c r="N1899" s="48">
        <f>Y!Z2099</f>
        <v>3152.7295126827275</v>
      </c>
    </row>
    <row r="1900" spans="1:14" x14ac:dyDescent="0.2">
      <c r="A1900" s="220" t="s">
        <v>5</v>
      </c>
      <c r="B1900" s="221"/>
      <c r="C1900" s="67">
        <f>SUM(C1696:C1899)</f>
        <v>15420156.000000002</v>
      </c>
      <c r="D1900" s="65">
        <f>SUM(D1696:D1899)</f>
        <v>5066249.9999997374</v>
      </c>
      <c r="E1900" s="65">
        <f>SUM(E1696:E1899)</f>
        <v>5502972.9999997383</v>
      </c>
      <c r="F1900" s="68">
        <f>SUM(F1696:F1899)</f>
        <v>9917183.000000257</v>
      </c>
      <c r="G1900" s="136"/>
      <c r="H1900" s="136"/>
      <c r="I1900" s="136"/>
      <c r="J1900" s="133"/>
      <c r="K1900" s="65"/>
      <c r="L1900" s="115"/>
      <c r="M1900" s="65"/>
      <c r="N1900" s="48">
        <f>SUM(N1696:N1899)</f>
        <v>436723.00000000378</v>
      </c>
    </row>
    <row r="1901" spans="1:14" x14ac:dyDescent="0.2">
      <c r="A1901" s="92"/>
      <c r="B1901" s="92"/>
      <c r="C1901" s="92"/>
      <c r="D1901" s="92"/>
      <c r="E1901" s="92"/>
      <c r="F1901" s="92"/>
      <c r="G1901" s="135"/>
      <c r="H1901" s="135"/>
      <c r="I1901" s="135"/>
      <c r="J1901" s="133"/>
      <c r="K1901" s="69"/>
      <c r="L1901" s="92"/>
      <c r="M1901" s="92"/>
    </row>
    <row r="1902" spans="1:14" x14ac:dyDescent="0.2">
      <c r="A1902" s="17" t="s">
        <v>69</v>
      </c>
      <c r="B1902" s="19" t="s">
        <v>96</v>
      </c>
      <c r="C1902" s="17" t="s">
        <v>43</v>
      </c>
      <c r="D1902" s="74" t="s">
        <v>281</v>
      </c>
      <c r="E1902" s="74" t="s">
        <v>163</v>
      </c>
      <c r="F1902" s="113" t="s">
        <v>2</v>
      </c>
      <c r="G1902" s="132" t="s">
        <v>216</v>
      </c>
      <c r="H1902" s="132" t="s">
        <v>267</v>
      </c>
      <c r="I1902" s="132" t="s">
        <v>217</v>
      </c>
      <c r="J1902" s="133"/>
      <c r="K1902" s="19" t="s">
        <v>97</v>
      </c>
      <c r="L1902" s="114" t="s">
        <v>91</v>
      </c>
      <c r="M1902" s="19" t="s">
        <v>92</v>
      </c>
      <c r="N1902" s="122" t="s">
        <v>61</v>
      </c>
    </row>
    <row r="1903" spans="1:14" x14ac:dyDescent="0.2">
      <c r="A1903" s="69">
        <v>1</v>
      </c>
      <c r="B1903" s="66">
        <f>DATE(YEAR($F$11),MONTH($F$11)+1,DAY($F$11))</f>
        <v>39875</v>
      </c>
      <c r="C1903" s="67">
        <f>Y!AB2116</f>
        <v>74803.000000000466</v>
      </c>
      <c r="D1903" s="65">
        <f>Y!Y2116</f>
        <v>4100.8651898344979</v>
      </c>
      <c r="E1903" s="65">
        <f>Y!Y2116+Y!Z2116</f>
        <v>6566.454589928464</v>
      </c>
      <c r="F1903" s="68">
        <f>Y!AA2116</f>
        <v>68236.545410071994</v>
      </c>
      <c r="G1903" s="133">
        <f>SUM($F1903:F$2118)</f>
        <v>10645735.000000259</v>
      </c>
      <c r="H1903" s="133">
        <f>SUM($E$1903:E1903)</f>
        <v>6566.454589928464</v>
      </c>
      <c r="I1903" s="133">
        <f>$F$9-SUM($E$1903:E1903)</f>
        <v>7230933.5454100715</v>
      </c>
      <c r="J1903" s="133">
        <f t="shared" si="88"/>
        <v>1</v>
      </c>
      <c r="K1903" s="65">
        <f>Y!AC2116</f>
        <v>7641605</v>
      </c>
      <c r="L1903" s="115">
        <v>216</v>
      </c>
      <c r="M1903" s="65"/>
      <c r="N1903" s="48">
        <f>Y!Z2116</f>
        <v>2465.5894000939661</v>
      </c>
    </row>
    <row r="1904" spans="1:14" x14ac:dyDescent="0.2">
      <c r="A1904" s="69">
        <f>A1903+1</f>
        <v>2</v>
      </c>
      <c r="B1904" s="66">
        <f>DATE(YEAR(B1903),MONTH(B1903)+1,DAY(B1903))</f>
        <v>39906</v>
      </c>
      <c r="C1904" s="67">
        <f>Y!AB2117</f>
        <v>74803.000000000233</v>
      </c>
      <c r="D1904" s="65">
        <f>Y!Y2117</f>
        <v>4155.5329786650836</v>
      </c>
      <c r="E1904" s="65">
        <f>Y!Y2117+Y!Z2117</f>
        <v>6654.0174698725241</v>
      </c>
      <c r="F1904" s="68">
        <f>Y!AA2117</f>
        <v>68148.982530127701</v>
      </c>
      <c r="G1904" s="133">
        <f>SUM($F1904:F$2118)</f>
        <v>10577498.454590186</v>
      </c>
      <c r="H1904" s="133">
        <f>SUM($E$1903:E1904)</f>
        <v>13220.472059800988</v>
      </c>
      <c r="I1904" s="133">
        <f>$F$9-SUM($E$1903:E1904)</f>
        <v>7224279.5279401988</v>
      </c>
      <c r="J1904" s="133">
        <f t="shared" si="88"/>
        <v>2</v>
      </c>
      <c r="K1904" s="65">
        <f>Y!AC2117</f>
        <v>7631307</v>
      </c>
      <c r="L1904" s="115">
        <v>216</v>
      </c>
      <c r="M1904" s="65"/>
      <c r="N1904" s="48">
        <f>Y!Z2117</f>
        <v>2498.4844912074404</v>
      </c>
    </row>
    <row r="1905" spans="1:14" x14ac:dyDescent="0.2">
      <c r="A1905" s="69">
        <f t="shared" ref="A1905:A1968" si="89">A1904+1</f>
        <v>3</v>
      </c>
      <c r="B1905" s="66">
        <f t="shared" ref="B1905:B1968" si="90">DATE(YEAR(B1904),MONTH(B1904)+1,DAY(B1904))</f>
        <v>39936</v>
      </c>
      <c r="C1905" s="67">
        <f>Y!AB2118</f>
        <v>74803.000000000335</v>
      </c>
      <c r="D1905" s="65">
        <f>Y!Y2118</f>
        <v>4210.9295325241983</v>
      </c>
      <c r="E1905" s="65">
        <f>Y!Y2118+Y!Z2118</f>
        <v>6742.7479904418869</v>
      </c>
      <c r="F1905" s="68">
        <f>Y!AA2118</f>
        <v>68060.252009558448</v>
      </c>
      <c r="G1905" s="133">
        <f>SUM($F1905:F$2118)</f>
        <v>10509349.472060056</v>
      </c>
      <c r="H1905" s="133">
        <f>SUM($E$1903:E1905)</f>
        <v>19963.220050242875</v>
      </c>
      <c r="I1905" s="133">
        <f>$F$9-SUM($E$1903:E1905)</f>
        <v>7217536.7799497573</v>
      </c>
      <c r="J1905" s="133">
        <f t="shared" si="88"/>
        <v>3</v>
      </c>
      <c r="K1905" s="65">
        <f>Y!AC2118</f>
        <v>7620903</v>
      </c>
      <c r="L1905" s="115">
        <v>216</v>
      </c>
      <c r="M1905" s="65"/>
      <c r="N1905" s="48">
        <f>Y!Z2118</f>
        <v>2531.8184579176886</v>
      </c>
    </row>
    <row r="1906" spans="1:14" x14ac:dyDescent="0.2">
      <c r="A1906" s="69">
        <f t="shared" si="89"/>
        <v>4</v>
      </c>
      <c r="B1906" s="66">
        <f t="shared" si="90"/>
        <v>39967</v>
      </c>
      <c r="C1906" s="67">
        <f>Y!AB2119</f>
        <v>74803.000000000378</v>
      </c>
      <c r="D1906" s="65">
        <f>Y!Y2119</f>
        <v>4267.0645664278418</v>
      </c>
      <c r="E1906" s="65">
        <f>Y!Y2119+Y!Z2119</f>
        <v>6832.6617219878899</v>
      </c>
      <c r="F1906" s="68">
        <f>Y!AA2119</f>
        <v>67970.338278012481</v>
      </c>
      <c r="G1906" s="133">
        <f>SUM($F1906:F$2118)</f>
        <v>10441289.220050497</v>
      </c>
      <c r="H1906" s="133">
        <f>SUM($E$1903:E1906)</f>
        <v>26795.881772230765</v>
      </c>
      <c r="I1906" s="133">
        <f>$F$9-SUM($E$1903:E1906)</f>
        <v>7210704.1182277696</v>
      </c>
      <c r="J1906" s="133">
        <f t="shared" si="88"/>
        <v>4</v>
      </c>
      <c r="K1906" s="65">
        <f>Y!AC2119</f>
        <v>7610392</v>
      </c>
      <c r="L1906" s="115">
        <v>216</v>
      </c>
      <c r="M1906" s="65"/>
      <c r="N1906" s="48">
        <f>Y!Z2119</f>
        <v>2565.5971555600481</v>
      </c>
    </row>
    <row r="1907" spans="1:14" x14ac:dyDescent="0.2">
      <c r="A1907" s="69">
        <f t="shared" si="89"/>
        <v>5</v>
      </c>
      <c r="B1907" s="66">
        <f t="shared" si="90"/>
        <v>39997</v>
      </c>
      <c r="C1907" s="67">
        <f>Y!AB2120</f>
        <v>74802.999999999796</v>
      </c>
      <c r="D1907" s="65">
        <f>Y!Y2120</f>
        <v>4323.9479249008</v>
      </c>
      <c r="E1907" s="65">
        <f>Y!Y2120+Y!Z2120</f>
        <v>6923.7744424906341</v>
      </c>
      <c r="F1907" s="68">
        <f>Y!AA2120</f>
        <v>67879.225557509155</v>
      </c>
      <c r="G1907" s="133">
        <f>SUM($F1907:F$2118)</f>
        <v>10373318.881772485</v>
      </c>
      <c r="H1907" s="133">
        <f>SUM($E$1903:E1907)</f>
        <v>33719.656214721399</v>
      </c>
      <c r="I1907" s="133">
        <f>$F$9-SUM($E$1903:E1907)</f>
        <v>7203780.3437852785</v>
      </c>
      <c r="J1907" s="133">
        <f t="shared" si="88"/>
        <v>5</v>
      </c>
      <c r="K1907" s="65">
        <f>Y!AC2120</f>
        <v>7599773</v>
      </c>
      <c r="L1907" s="115">
        <v>216</v>
      </c>
      <c r="M1907" s="65"/>
      <c r="N1907" s="48">
        <f>Y!Z2120</f>
        <v>2599.8265175898341</v>
      </c>
    </row>
    <row r="1908" spans="1:14" x14ac:dyDescent="0.2">
      <c r="A1908" s="69">
        <f t="shared" si="89"/>
        <v>6</v>
      </c>
      <c r="B1908" s="66">
        <f t="shared" si="90"/>
        <v>40028</v>
      </c>
      <c r="C1908" s="67">
        <f>Y!AB2121</f>
        <v>74803.000000000087</v>
      </c>
      <c r="D1908" s="65">
        <f>Y!Y2121</f>
        <v>4381.5895837051794</v>
      </c>
      <c r="E1908" s="65">
        <f>Y!Y2121+Y!Z2121</f>
        <v>7016.1021403297709</v>
      </c>
      <c r="F1908" s="68">
        <f>Y!AA2121</f>
        <v>67786.897859670324</v>
      </c>
      <c r="G1908" s="133">
        <f>SUM($F1908:F$2118)</f>
        <v>10305439.656214977</v>
      </c>
      <c r="H1908" s="133">
        <f>SUM($E$1903:E1908)</f>
        <v>40735.75835505117</v>
      </c>
      <c r="I1908" s="133">
        <f>$F$9-SUM($E$1903:E1908)</f>
        <v>7196764.2416449487</v>
      </c>
      <c r="J1908" s="133">
        <f t="shared" si="88"/>
        <v>6</v>
      </c>
      <c r="K1908" s="65">
        <f>Y!AC2121</f>
        <v>7589044</v>
      </c>
      <c r="L1908" s="115">
        <v>216</v>
      </c>
      <c r="M1908" s="65"/>
      <c r="N1908" s="48">
        <f>Y!Z2121</f>
        <v>2634.5125566245915</v>
      </c>
    </row>
    <row r="1909" spans="1:14" x14ac:dyDescent="0.2">
      <c r="A1909" s="69">
        <f t="shared" si="89"/>
        <v>7</v>
      </c>
      <c r="B1909" s="66">
        <f t="shared" si="90"/>
        <v>40059</v>
      </c>
      <c r="C1909" s="67">
        <f>Y!AB2122</f>
        <v>74802.999999999593</v>
      </c>
      <c r="D1909" s="65">
        <f>Y!Y2122</f>
        <v>4439.9996515847743</v>
      </c>
      <c r="E1909" s="65">
        <f>Y!Y2122+Y!Z2122</f>
        <v>7109.6610170850254</v>
      </c>
      <c r="F1909" s="68">
        <f>Y!AA2122</f>
        <v>67693.33898291456</v>
      </c>
      <c r="G1909" s="133">
        <f>SUM($F1909:F$2118)</f>
        <v>10237652.758355305</v>
      </c>
      <c r="H1909" s="133">
        <f>SUM($E$1903:E1909)</f>
        <v>47845.419372136195</v>
      </c>
      <c r="I1909" s="133">
        <f>$F$9-SUM($E$1903:E1909)</f>
        <v>7189654.5806278642</v>
      </c>
      <c r="J1909" s="133">
        <f t="shared" si="88"/>
        <v>7</v>
      </c>
      <c r="K1909" s="65">
        <f>Y!AC2122</f>
        <v>7578205</v>
      </c>
      <c r="L1909" s="115">
        <v>216</v>
      </c>
      <c r="M1909" s="65"/>
      <c r="N1909" s="48">
        <f>Y!Z2122</f>
        <v>2669.6613655002511</v>
      </c>
    </row>
    <row r="1910" spans="1:14" x14ac:dyDescent="0.2">
      <c r="A1910" s="69">
        <f t="shared" si="89"/>
        <v>8</v>
      </c>
      <c r="B1910" s="66">
        <f t="shared" si="90"/>
        <v>40089</v>
      </c>
      <c r="C1910" s="67">
        <f>Y!AB2123</f>
        <v>74802.999999999549</v>
      </c>
      <c r="D1910" s="65">
        <f>Y!Y2123</f>
        <v>4499.1883720438927</v>
      </c>
      <c r="E1910" s="65">
        <f>Y!Y2123+Y!Z2123</f>
        <v>7204.467490385272</v>
      </c>
      <c r="F1910" s="68">
        <f>Y!AA2123</f>
        <v>67598.532509614277</v>
      </c>
      <c r="G1910" s="133">
        <f>SUM($F1910:F$2118)</f>
        <v>10169959.419372389</v>
      </c>
      <c r="H1910" s="133">
        <f>SUM($E$1903:E1910)</f>
        <v>55049.886862521467</v>
      </c>
      <c r="I1910" s="133">
        <f>$F$9-SUM($E$1903:E1910)</f>
        <v>7182450.1131374789</v>
      </c>
      <c r="J1910" s="133">
        <f t="shared" si="88"/>
        <v>8</v>
      </c>
      <c r="K1910" s="65">
        <f>Y!AC2123</f>
        <v>7567254</v>
      </c>
      <c r="L1910" s="115">
        <v>216</v>
      </c>
      <c r="M1910" s="65"/>
      <c r="N1910" s="48">
        <f>Y!Z2123</f>
        <v>2705.2791183413792</v>
      </c>
    </row>
    <row r="1911" spans="1:14" x14ac:dyDescent="0.2">
      <c r="A1911" s="69">
        <f t="shared" si="89"/>
        <v>9</v>
      </c>
      <c r="B1911" s="66">
        <f t="shared" si="90"/>
        <v>40120</v>
      </c>
      <c r="C1911" s="67">
        <f>Y!AB2124</f>
        <v>74802.999999999578</v>
      </c>
      <c r="D1911" s="65">
        <f>Y!Y2124</f>
        <v>4559.1661251392215</v>
      </c>
      <c r="E1911" s="65">
        <f>Y!Y2124+Y!Z2124</f>
        <v>7300.5381967849207</v>
      </c>
      <c r="F1911" s="68">
        <f>Y!AA2124</f>
        <v>67502.461803214654</v>
      </c>
      <c r="G1911" s="133">
        <f>SUM($F1911:F$2118)</f>
        <v>10102360.886862775</v>
      </c>
      <c r="H1911" s="133">
        <f>SUM($E$1903:E1911)</f>
        <v>62350.425059306392</v>
      </c>
      <c r="I1911" s="133">
        <f>$F$9-SUM($E$1903:E1911)</f>
        <v>7175149.5749406936</v>
      </c>
      <c r="J1911" s="133">
        <f t="shared" si="88"/>
        <v>9</v>
      </c>
      <c r="K1911" s="65">
        <f>Y!AC2124</f>
        <v>7556190</v>
      </c>
      <c r="L1911" s="115">
        <v>216</v>
      </c>
      <c r="M1911" s="65"/>
      <c r="N1911" s="48">
        <f>Y!Z2124</f>
        <v>2741.3720716456992</v>
      </c>
    </row>
    <row r="1912" spans="1:14" x14ac:dyDescent="0.2">
      <c r="A1912" s="69">
        <f t="shared" si="89"/>
        <v>10</v>
      </c>
      <c r="B1912" s="66">
        <f t="shared" si="90"/>
        <v>40150</v>
      </c>
      <c r="C1912" s="67">
        <f>Y!AB2125</f>
        <v>74802.999999999854</v>
      </c>
      <c r="D1912" s="65">
        <f>Y!Y2125</f>
        <v>4619.9434293024242</v>
      </c>
      <c r="E1912" s="65">
        <f>Y!Y2125+Y!Z2125</f>
        <v>7397.8899946855199</v>
      </c>
      <c r="F1912" s="68">
        <f>Y!AA2125</f>
        <v>67405.110005314331</v>
      </c>
      <c r="G1912" s="133">
        <f>SUM($F1912:F$2118)</f>
        <v>10034858.425059557</v>
      </c>
      <c r="H1912" s="133">
        <f>SUM($E$1903:E1912)</f>
        <v>69748.315053991915</v>
      </c>
      <c r="I1912" s="133">
        <f>$F$9-SUM($E$1903:E1912)</f>
        <v>7167751.684946008</v>
      </c>
      <c r="J1912" s="133">
        <f t="shared" si="88"/>
        <v>10</v>
      </c>
      <c r="K1912" s="65">
        <f>Y!AC2125</f>
        <v>7545012</v>
      </c>
      <c r="L1912" s="115">
        <v>216</v>
      </c>
      <c r="M1912" s="65"/>
      <c r="N1912" s="48">
        <f>Y!Z2125</f>
        <v>2777.9465653830957</v>
      </c>
    </row>
    <row r="1913" spans="1:14" x14ac:dyDescent="0.2">
      <c r="A1913" s="69">
        <f t="shared" si="89"/>
        <v>11</v>
      </c>
      <c r="B1913" s="66">
        <f t="shared" si="90"/>
        <v>40181</v>
      </c>
      <c r="C1913" s="67">
        <f>Y!AB2126</f>
        <v>74802.999999999549</v>
      </c>
      <c r="D1913" s="65">
        <f>Y!Y2126</f>
        <v>4681.5309431832284</v>
      </c>
      <c r="E1913" s="65">
        <f>Y!Y2126+Y!Z2126</f>
        <v>7496.5399672924832</v>
      </c>
      <c r="F1913" s="68">
        <f>Y!AA2126</f>
        <v>67306.460032707066</v>
      </c>
      <c r="G1913" s="133">
        <f>SUM($F1913:F$2118)</f>
        <v>9967453.3150542434</v>
      </c>
      <c r="H1913" s="133">
        <f>SUM($E$1903:E1913)</f>
        <v>77244.855021284398</v>
      </c>
      <c r="I1913" s="133">
        <f>$F$9-SUM($E$1903:E1913)</f>
        <v>7160255.144978716</v>
      </c>
      <c r="J1913" s="133">
        <f t="shared" si="88"/>
        <v>11</v>
      </c>
      <c r="K1913" s="65">
        <f>Y!AC2126</f>
        <v>7533719</v>
      </c>
      <c r="L1913" s="115">
        <v>216</v>
      </c>
      <c r="M1913" s="65"/>
      <c r="N1913" s="48">
        <f>Y!Z2126</f>
        <v>2815.0090241092548</v>
      </c>
    </row>
    <row r="1914" spans="1:14" x14ac:dyDescent="0.2">
      <c r="A1914" s="69">
        <f t="shared" si="89"/>
        <v>12</v>
      </c>
      <c r="B1914" s="66">
        <f t="shared" si="90"/>
        <v>40212</v>
      </c>
      <c r="C1914" s="67">
        <f>Y!AB2127</f>
        <v>74802.999999999651</v>
      </c>
      <c r="D1914" s="65">
        <f>Y!Y2127</f>
        <v>4743.9394675213844</v>
      </c>
      <c r="E1914" s="65">
        <f>Y!Y2127+Y!Z2127</f>
        <v>7596.5054256155927</v>
      </c>
      <c r="F1914" s="68">
        <f>Y!AA2127</f>
        <v>67206.494574384051</v>
      </c>
      <c r="G1914" s="133">
        <f>SUM($F1914:F$2118)</f>
        <v>9900146.8550215364</v>
      </c>
      <c r="H1914" s="133">
        <f>SUM($E$1903:E1914)</f>
        <v>84841.360446899984</v>
      </c>
      <c r="I1914" s="133">
        <f>$F$9-SUM($E$1903:E1914)</f>
        <v>7152658.6395530999</v>
      </c>
      <c r="J1914" s="133">
        <f t="shared" ref="J1914:J1977" si="91">A1914</f>
        <v>12</v>
      </c>
      <c r="K1914" s="65">
        <f>Y!AC2127</f>
        <v>7569489</v>
      </c>
      <c r="L1914" s="115">
        <v>216</v>
      </c>
      <c r="M1914" s="65"/>
      <c r="N1914" s="48">
        <f>Y!Z2127</f>
        <v>2852.5659580942083</v>
      </c>
    </row>
    <row r="1915" spans="1:14" x14ac:dyDescent="0.2">
      <c r="A1915" s="69">
        <f t="shared" si="89"/>
        <v>13</v>
      </c>
      <c r="B1915" s="66">
        <f t="shared" si="90"/>
        <v>40240</v>
      </c>
      <c r="C1915" s="67">
        <f>Y!AB2128</f>
        <v>74803.000000000175</v>
      </c>
      <c r="D1915" s="65">
        <f>Y!Y2128</f>
        <v>4807.1799470381811</v>
      </c>
      <c r="E1915" s="65">
        <f>Y!Y2128+Y!Z2128</f>
        <v>7068.343710760746</v>
      </c>
      <c r="F1915" s="68">
        <f>Y!AA2128</f>
        <v>67734.656289239429</v>
      </c>
      <c r="G1915" s="133">
        <f>SUM($F1915:F$2118)</f>
        <v>9832940.3604471516</v>
      </c>
      <c r="H1915" s="133">
        <f>SUM($E$1903:E1915)</f>
        <v>91909.70415766073</v>
      </c>
      <c r="I1915" s="133">
        <f>$F$9-SUM($E$1903:E1915)</f>
        <v>7145590.2958423393</v>
      </c>
      <c r="J1915" s="133">
        <f t="shared" si="91"/>
        <v>13</v>
      </c>
      <c r="K1915" s="65">
        <f>Y!AC2128</f>
        <v>7558590</v>
      </c>
      <c r="L1915" s="115">
        <v>216</v>
      </c>
      <c r="M1915" s="65"/>
      <c r="N1915" s="48">
        <f>Y!Z2128</f>
        <v>2261.1637637225649</v>
      </c>
    </row>
    <row r="1916" spans="1:14" x14ac:dyDescent="0.2">
      <c r="A1916" s="69">
        <f t="shared" si="89"/>
        <v>14</v>
      </c>
      <c r="B1916" s="66">
        <f t="shared" si="90"/>
        <v>40271</v>
      </c>
      <c r="C1916" s="67">
        <f>Y!AB2129</f>
        <v>74803.000000000407</v>
      </c>
      <c r="D1916" s="65">
        <f>Y!Y2129</f>
        <v>4871.2634723559022</v>
      </c>
      <c r="E1916" s="65">
        <f>Y!Y2129+Y!Z2129</f>
        <v>7162.5949469014085</v>
      </c>
      <c r="F1916" s="68">
        <f>Y!AA2129</f>
        <v>67640.405053098992</v>
      </c>
      <c r="G1916" s="133">
        <f>SUM($F1916:F$2118)</f>
        <v>9765205.7041579112</v>
      </c>
      <c r="H1916" s="133">
        <f>SUM($E$1903:E1916)</f>
        <v>99072.299104562146</v>
      </c>
      <c r="I1916" s="133">
        <f>$F$9-SUM($E$1903:E1916)</f>
        <v>7138427.700895438</v>
      </c>
      <c r="J1916" s="133">
        <f t="shared" si="91"/>
        <v>14</v>
      </c>
      <c r="K1916" s="65">
        <f>Y!AC2129</f>
        <v>7547581</v>
      </c>
      <c r="L1916" s="115">
        <v>216</v>
      </c>
      <c r="M1916" s="65"/>
      <c r="N1916" s="48">
        <f>Y!Z2129</f>
        <v>2291.3314745455064</v>
      </c>
    </row>
    <row r="1917" spans="1:14" x14ac:dyDescent="0.2">
      <c r="A1917" s="69">
        <f t="shared" si="89"/>
        <v>15</v>
      </c>
      <c r="B1917" s="66">
        <f t="shared" si="90"/>
        <v>40301</v>
      </c>
      <c r="C1917" s="67">
        <f>Y!AB2130</f>
        <v>74803.00000000016</v>
      </c>
      <c r="D1917" s="65">
        <f>Y!Y2130</f>
        <v>4936.2012819442898</v>
      </c>
      <c r="E1917" s="65">
        <f>Y!Y2130+Y!Z2130</f>
        <v>7258.1029550895619</v>
      </c>
      <c r="F1917" s="68">
        <f>Y!AA2130</f>
        <v>67544.897044910598</v>
      </c>
      <c r="G1917" s="133">
        <f>SUM($F1917:F$2118)</f>
        <v>9697565.2991048098</v>
      </c>
      <c r="H1917" s="133">
        <f>SUM($E$1903:E1917)</f>
        <v>106330.40205965171</v>
      </c>
      <c r="I1917" s="133">
        <f>$F$9-SUM($E$1903:E1917)</f>
        <v>7131169.5979403481</v>
      </c>
      <c r="J1917" s="133">
        <f t="shared" si="91"/>
        <v>15</v>
      </c>
      <c r="K1917" s="65">
        <f>Y!AC2130</f>
        <v>7536460</v>
      </c>
      <c r="L1917" s="115">
        <v>216</v>
      </c>
      <c r="M1917" s="65"/>
      <c r="N1917" s="48">
        <f>Y!Z2130</f>
        <v>2321.9016731452721</v>
      </c>
    </row>
    <row r="1918" spans="1:14" x14ac:dyDescent="0.2">
      <c r="A1918" s="69">
        <f t="shared" si="89"/>
        <v>16</v>
      </c>
      <c r="B1918" s="66">
        <f t="shared" si="90"/>
        <v>40332</v>
      </c>
      <c r="C1918" s="67">
        <f>Y!AB2131</f>
        <v>74802.999999999782</v>
      </c>
      <c r="D1918" s="65">
        <f>Y!Y2131</f>
        <v>5002.0047640912235</v>
      </c>
      <c r="E1918" s="65">
        <f>Y!Y2131+Y!Z2131</f>
        <v>7354.8844934739755</v>
      </c>
      <c r="F1918" s="68">
        <f>Y!AA2131</f>
        <v>67448.115506525806</v>
      </c>
      <c r="G1918" s="133">
        <f>SUM($F1918:F$2118)</f>
        <v>9630020.4020598996</v>
      </c>
      <c r="H1918" s="133">
        <f>SUM($E$1903:E1918)</f>
        <v>113685.28655312568</v>
      </c>
      <c r="I1918" s="133">
        <f>$F$9-SUM($E$1903:E1918)</f>
        <v>7123814.7134468742</v>
      </c>
      <c r="J1918" s="133">
        <f t="shared" si="91"/>
        <v>16</v>
      </c>
      <c r="K1918" s="65">
        <f>Y!AC2131</f>
        <v>7525227</v>
      </c>
      <c r="L1918" s="115">
        <v>216</v>
      </c>
      <c r="M1918" s="65"/>
      <c r="N1918" s="48">
        <f>Y!Z2131</f>
        <v>2352.879729382752</v>
      </c>
    </row>
    <row r="1919" spans="1:14" x14ac:dyDescent="0.2">
      <c r="A1919" s="69">
        <f t="shared" si="89"/>
        <v>17</v>
      </c>
      <c r="B1919" s="66">
        <f t="shared" si="90"/>
        <v>40362</v>
      </c>
      <c r="C1919" s="67">
        <f>Y!AB2132</f>
        <v>74802.999999999549</v>
      </c>
      <c r="D1919" s="65">
        <f>Y!Y2132</f>
        <v>5068.6854588994756</v>
      </c>
      <c r="E1919" s="65">
        <f>Y!Y2132+Y!Z2132</f>
        <v>7452.9565436612465</v>
      </c>
      <c r="F1919" s="68">
        <f>Y!AA2132</f>
        <v>67350.043456338302</v>
      </c>
      <c r="G1919" s="133">
        <f>SUM($F1919:F$2118)</f>
        <v>9562572.2865533754</v>
      </c>
      <c r="H1919" s="133">
        <f>SUM($E$1903:E1919)</f>
        <v>121138.24309678693</v>
      </c>
      <c r="I1919" s="133">
        <f>$F$9-SUM($E$1903:E1919)</f>
        <v>7116361.7569032134</v>
      </c>
      <c r="J1919" s="133">
        <f t="shared" si="91"/>
        <v>17</v>
      </c>
      <c r="K1919" s="65">
        <f>Y!AC2132</f>
        <v>7513879</v>
      </c>
      <c r="L1919" s="115">
        <v>216</v>
      </c>
      <c r="M1919" s="65"/>
      <c r="N1919" s="48">
        <f>Y!Z2132</f>
        <v>2384.2710847617709</v>
      </c>
    </row>
    <row r="1920" spans="1:14" x14ac:dyDescent="0.2">
      <c r="A1920" s="69">
        <f t="shared" si="89"/>
        <v>18</v>
      </c>
      <c r="B1920" s="66">
        <f t="shared" si="90"/>
        <v>40393</v>
      </c>
      <c r="C1920" s="67">
        <f>Y!AB2133</f>
        <v>74802.999999999636</v>
      </c>
      <c r="D1920" s="65">
        <f>Y!Y2133</f>
        <v>5136.2550603104755</v>
      </c>
      <c r="E1920" s="65">
        <f>Y!Y2133+Y!Z2133</f>
        <v>7552.3363136953994</v>
      </c>
      <c r="F1920" s="68">
        <f>Y!AA2133</f>
        <v>67250.663686304237</v>
      </c>
      <c r="G1920" s="133">
        <f>SUM($F1920:F$2118)</f>
        <v>9495222.2430970389</v>
      </c>
      <c r="H1920" s="133">
        <f>SUM($E$1903:E1920)</f>
        <v>128690.57941048233</v>
      </c>
      <c r="I1920" s="133">
        <f>$F$9-SUM($E$1903:E1920)</f>
        <v>7108809.4205895178</v>
      </c>
      <c r="J1920" s="133">
        <f t="shared" si="91"/>
        <v>18</v>
      </c>
      <c r="K1920" s="65">
        <f>Y!AC2133</f>
        <v>7502415</v>
      </c>
      <c r="L1920" s="115">
        <v>216</v>
      </c>
      <c r="M1920" s="65"/>
      <c r="N1920" s="48">
        <f>Y!Z2133</f>
        <v>2416.0812533849239</v>
      </c>
    </row>
    <row r="1921" spans="1:14" x14ac:dyDescent="0.2">
      <c r="A1921" s="69">
        <f t="shared" si="89"/>
        <v>19</v>
      </c>
      <c r="B1921" s="66">
        <f t="shared" si="90"/>
        <v>40424</v>
      </c>
      <c r="C1921" s="67">
        <f>Y!AB2134</f>
        <v>74803.00000000016</v>
      </c>
      <c r="D1921" s="65">
        <f>Y!Y2134</f>
        <v>5204.7254181550816</v>
      </c>
      <c r="E1921" s="65">
        <f>Y!Y2134+Y!Z2134</f>
        <v>7653.0412410772697</v>
      </c>
      <c r="F1921" s="68">
        <f>Y!AA2134</f>
        <v>67149.95875892289</v>
      </c>
      <c r="G1921" s="133">
        <f>SUM($F1921:F$2118)</f>
        <v>9427971.5794107337</v>
      </c>
      <c r="H1921" s="133">
        <f>SUM($E$1903:E1921)</f>
        <v>136343.62065155961</v>
      </c>
      <c r="I1921" s="133">
        <f>$F$9-SUM($E$1903:E1921)</f>
        <v>7101156.3793484401</v>
      </c>
      <c r="J1921" s="133">
        <f t="shared" si="91"/>
        <v>19</v>
      </c>
      <c r="K1921" s="65">
        <f>Y!AC2134</f>
        <v>7490836</v>
      </c>
      <c r="L1921" s="115">
        <v>216</v>
      </c>
      <c r="M1921" s="65"/>
      <c r="N1921" s="48">
        <f>Y!Z2134</f>
        <v>2448.3158229221881</v>
      </c>
    </row>
    <row r="1922" spans="1:14" x14ac:dyDescent="0.2">
      <c r="A1922" s="69">
        <f t="shared" si="89"/>
        <v>20</v>
      </c>
      <c r="B1922" s="66">
        <f t="shared" si="90"/>
        <v>40454</v>
      </c>
      <c r="C1922" s="67">
        <f>Y!AB2135</f>
        <v>74802.99999999984</v>
      </c>
      <c r="D1922" s="65">
        <f>Y!Y2135</f>
        <v>5274.1085402304307</v>
      </c>
      <c r="E1922" s="65">
        <f>Y!Y2135+Y!Z2135</f>
        <v>7755.0889958228072</v>
      </c>
      <c r="F1922" s="68">
        <f>Y!AA2135</f>
        <v>67047.911004177033</v>
      </c>
      <c r="G1922" s="133">
        <f>SUM($F1922:F$2118)</f>
        <v>9360821.6206518095</v>
      </c>
      <c r="H1922" s="133">
        <f>SUM($E$1903:E1922)</f>
        <v>144098.70964738243</v>
      </c>
      <c r="I1922" s="133">
        <f>$F$9-SUM($E$1903:E1922)</f>
        <v>7093401.2903526174</v>
      </c>
      <c r="J1922" s="133">
        <f t="shared" si="91"/>
        <v>20</v>
      </c>
      <c r="K1922" s="65">
        <f>Y!AC2135</f>
        <v>7479138</v>
      </c>
      <c r="L1922" s="115">
        <v>216</v>
      </c>
      <c r="M1922" s="65"/>
      <c r="N1922" s="48">
        <f>Y!Z2135</f>
        <v>2480.9804555923765</v>
      </c>
    </row>
    <row r="1923" spans="1:14" x14ac:dyDescent="0.2">
      <c r="A1923" s="69">
        <f t="shared" si="89"/>
        <v>21</v>
      </c>
      <c r="B1923" s="66">
        <f t="shared" si="90"/>
        <v>40485</v>
      </c>
      <c r="C1923" s="67">
        <f>Y!AB2136</f>
        <v>74802.999999999651</v>
      </c>
      <c r="D1923" s="65">
        <f>Y!Y2136</f>
        <v>5344.4165944093838</v>
      </c>
      <c r="E1923" s="65">
        <f>Y!Y2136+Y!Z2136</f>
        <v>7858.4974835671965</v>
      </c>
      <c r="F1923" s="68">
        <f>Y!AA2136</f>
        <v>66944.502516432462</v>
      </c>
      <c r="G1923" s="133">
        <f>SUM($F1923:F$2118)</f>
        <v>9293773.709647635</v>
      </c>
      <c r="H1923" s="133">
        <f>SUM($E$1903:E1923)</f>
        <v>151957.20713094962</v>
      </c>
      <c r="I1923" s="133">
        <f>$F$9-SUM($E$1903:E1923)</f>
        <v>7085542.7928690501</v>
      </c>
      <c r="J1923" s="133">
        <f t="shared" si="91"/>
        <v>21</v>
      </c>
      <c r="K1923" s="65">
        <f>Y!AC2136</f>
        <v>7467322</v>
      </c>
      <c r="L1923" s="115">
        <v>216</v>
      </c>
      <c r="M1923" s="65"/>
      <c r="N1923" s="48">
        <f>Y!Z2136</f>
        <v>2514.0808891578126</v>
      </c>
    </row>
    <row r="1924" spans="1:14" x14ac:dyDescent="0.2">
      <c r="A1924" s="69">
        <f t="shared" si="89"/>
        <v>22</v>
      </c>
      <c r="B1924" s="66">
        <f t="shared" si="90"/>
        <v>40515</v>
      </c>
      <c r="C1924" s="67">
        <f>Y!AB2137</f>
        <v>74802.999999999811</v>
      </c>
      <c r="D1924" s="65">
        <f>Y!Y2137</f>
        <v>5415.6619107713923</v>
      </c>
      <c r="E1924" s="65">
        <f>Y!Y2137+Y!Z2137</f>
        <v>7963.2848487035662</v>
      </c>
      <c r="F1924" s="68">
        <f>Y!AA2137</f>
        <v>66839.715151296245</v>
      </c>
      <c r="G1924" s="133">
        <f>SUM($F1924:F$2118)</f>
        <v>9226829.2071312014</v>
      </c>
      <c r="H1924" s="133">
        <f>SUM($E$1903:E1924)</f>
        <v>159920.49197965319</v>
      </c>
      <c r="I1924" s="133">
        <f>$F$9-SUM($E$1903:E1924)</f>
        <v>7077579.508020347</v>
      </c>
      <c r="J1924" s="133">
        <f t="shared" si="91"/>
        <v>22</v>
      </c>
      <c r="K1924" s="65">
        <f>Y!AC2137</f>
        <v>7455385</v>
      </c>
      <c r="L1924" s="115">
        <v>216</v>
      </c>
      <c r="M1924" s="65"/>
      <c r="N1924" s="48">
        <f>Y!Z2137</f>
        <v>2547.622937932174</v>
      </c>
    </row>
    <row r="1925" spans="1:14" x14ac:dyDescent="0.2">
      <c r="A1925" s="69">
        <f t="shared" si="89"/>
        <v>23</v>
      </c>
      <c r="B1925" s="66">
        <f t="shared" si="90"/>
        <v>40546</v>
      </c>
      <c r="C1925" s="67">
        <f>Y!AB2138</f>
        <v>74802.999999999811</v>
      </c>
      <c r="D1925" s="65">
        <f>Y!Y2138</f>
        <v>5487.8569837650284</v>
      </c>
      <c r="E1925" s="65">
        <f>Y!Y2138+Y!Z2138</f>
        <v>8069.4694775668322</v>
      </c>
      <c r="F1925" s="68">
        <f>Y!AA2138</f>
        <v>66733.530522432979</v>
      </c>
      <c r="G1925" s="133">
        <f>SUM($F1925:F$2118)</f>
        <v>9159989.4919799045</v>
      </c>
      <c r="H1925" s="133">
        <f>SUM($E$1903:E1925)</f>
        <v>167989.96145722002</v>
      </c>
      <c r="I1925" s="133">
        <f>$F$9-SUM($E$1903:E1925)</f>
        <v>7069510.0385427801</v>
      </c>
      <c r="J1925" s="133">
        <f t="shared" si="91"/>
        <v>23</v>
      </c>
      <c r="K1925" s="65">
        <f>Y!AC2138</f>
        <v>7443327</v>
      </c>
      <c r="L1925" s="115">
        <v>216</v>
      </c>
      <c r="M1925" s="65"/>
      <c r="N1925" s="48">
        <f>Y!Z2138</f>
        <v>2581.6124938018038</v>
      </c>
    </row>
    <row r="1926" spans="1:14" x14ac:dyDescent="0.2">
      <c r="A1926" s="69">
        <f t="shared" si="89"/>
        <v>24</v>
      </c>
      <c r="B1926" s="66">
        <f t="shared" si="90"/>
        <v>40577</v>
      </c>
      <c r="C1926" s="67">
        <f>Y!AB2139</f>
        <v>74802.999999999724</v>
      </c>
      <c r="D1926" s="65">
        <f>Y!Y2139</f>
        <v>5561.0144744003192</v>
      </c>
      <c r="E1926" s="65">
        <f>Y!Y2139+Y!Z2139</f>
        <v>8177.0700016610062</v>
      </c>
      <c r="F1926" s="68">
        <f>Y!AA2139</f>
        <v>66625.929998338717</v>
      </c>
      <c r="G1926" s="133">
        <f>SUM($F1926:F$2118)</f>
        <v>9093255.9614574704</v>
      </c>
      <c r="H1926" s="133">
        <f>SUM($E$1903:E1926)</f>
        <v>176167.03145888104</v>
      </c>
      <c r="I1926" s="133">
        <f>$F$9-SUM($E$1903:E1926)</f>
        <v>7061332.9685411192</v>
      </c>
      <c r="J1926" s="133">
        <f t="shared" si="91"/>
        <v>24</v>
      </c>
      <c r="K1926" s="65">
        <f>Y!AC2139</f>
        <v>7473606</v>
      </c>
      <c r="L1926" s="115">
        <v>216</v>
      </c>
      <c r="M1926" s="65"/>
      <c r="N1926" s="48">
        <f>Y!Z2139</f>
        <v>2616.0555272606871</v>
      </c>
    </row>
    <row r="1927" spans="1:14" x14ac:dyDescent="0.2">
      <c r="A1927" s="69">
        <f t="shared" si="89"/>
        <v>25</v>
      </c>
      <c r="B1927" s="66">
        <f t="shared" si="90"/>
        <v>40605</v>
      </c>
      <c r="C1927" s="67">
        <f>Y!AB2140</f>
        <v>74803.000000000058</v>
      </c>
      <c r="D1927" s="65">
        <f>Y!Y2140</f>
        <v>5635.147212469019</v>
      </c>
      <c r="E1927" s="65">
        <f>Y!Y2140+Y!Z2140</f>
        <v>7719.6178036081255</v>
      </c>
      <c r="F1927" s="68">
        <f>Y!AA2140</f>
        <v>67083.382196391933</v>
      </c>
      <c r="G1927" s="133">
        <f>SUM($F1927:F$2118)</f>
        <v>9026630.0314591322</v>
      </c>
      <c r="H1927" s="133">
        <f>SUM($E$1903:E1927)</f>
        <v>183886.64926248917</v>
      </c>
      <c r="I1927" s="133">
        <f>$F$9-SUM($E$1903:E1927)</f>
        <v>7053613.3507375112</v>
      </c>
      <c r="J1927" s="133">
        <f t="shared" si="91"/>
        <v>25</v>
      </c>
      <c r="K1927" s="65">
        <f>Y!AC2140</f>
        <v>7461867</v>
      </c>
      <c r="L1927" s="115">
        <v>216</v>
      </c>
      <c r="M1927" s="65"/>
      <c r="N1927" s="48">
        <f>Y!Z2140</f>
        <v>2084.4705911391065</v>
      </c>
    </row>
    <row r="1928" spans="1:14" x14ac:dyDescent="0.2">
      <c r="A1928" s="69">
        <f t="shared" si="89"/>
        <v>26</v>
      </c>
      <c r="B1928" s="66">
        <f t="shared" si="90"/>
        <v>40636</v>
      </c>
      <c r="C1928" s="67">
        <f>Y!AB2141</f>
        <v>74802.999999999927</v>
      </c>
      <c r="D1928" s="65">
        <f>Y!Y2141</f>
        <v>5710.2681987928227</v>
      </c>
      <c r="E1928" s="65">
        <f>Y!Y2141+Y!Z2141</f>
        <v>7822.5491179679957</v>
      </c>
      <c r="F1928" s="68">
        <f>Y!AA2141</f>
        <v>66980.450882031932</v>
      </c>
      <c r="G1928" s="133">
        <f>SUM($F1928:F$2118)</f>
        <v>8959546.6492627393</v>
      </c>
      <c r="H1928" s="133">
        <f>SUM($E$1903:E1928)</f>
        <v>191709.19838045718</v>
      </c>
      <c r="I1928" s="133">
        <f>$F$9-SUM($E$1903:E1928)</f>
        <v>7045790.8016195428</v>
      </c>
      <c r="J1928" s="133">
        <f t="shared" si="91"/>
        <v>26</v>
      </c>
      <c r="K1928" s="65">
        <f>Y!AC2141</f>
        <v>7450011</v>
      </c>
      <c r="L1928" s="115">
        <v>216</v>
      </c>
      <c r="M1928" s="65"/>
      <c r="N1928" s="48">
        <f>Y!Z2141</f>
        <v>2112.280919175173</v>
      </c>
    </row>
    <row r="1929" spans="1:14" x14ac:dyDescent="0.2">
      <c r="A1929" s="69">
        <f t="shared" si="89"/>
        <v>27</v>
      </c>
      <c r="B1929" s="66">
        <f t="shared" si="90"/>
        <v>40666</v>
      </c>
      <c r="C1929" s="67">
        <f>Y!AB2142</f>
        <v>74802.999999999782</v>
      </c>
      <c r="D1929" s="65">
        <f>Y!Y2142</f>
        <v>5786.3906075060368</v>
      </c>
      <c r="E1929" s="65">
        <f>Y!Y2142+Y!Z2142</f>
        <v>7926.8528910604073</v>
      </c>
      <c r="F1929" s="68">
        <f>Y!AA2142</f>
        <v>66876.147108939374</v>
      </c>
      <c r="G1929" s="133">
        <f>SUM($F1929:F$2118)</f>
        <v>8892566.1983807087</v>
      </c>
      <c r="H1929" s="133">
        <f>SUM($E$1903:E1929)</f>
        <v>199636.05127151759</v>
      </c>
      <c r="I1929" s="133">
        <f>$F$9-SUM($E$1903:E1929)</f>
        <v>7037863.9487284822</v>
      </c>
      <c r="J1929" s="133">
        <f t="shared" si="91"/>
        <v>27</v>
      </c>
      <c r="K1929" s="65">
        <f>Y!AC2142</f>
        <v>7438035</v>
      </c>
      <c r="L1929" s="115">
        <v>216</v>
      </c>
      <c r="M1929" s="65"/>
      <c r="N1929" s="48">
        <f>Y!Z2142</f>
        <v>2140.4622835543705</v>
      </c>
    </row>
    <row r="1930" spans="1:14" x14ac:dyDescent="0.2">
      <c r="A1930" s="69">
        <f t="shared" si="89"/>
        <v>28</v>
      </c>
      <c r="B1930" s="66">
        <f t="shared" si="90"/>
        <v>40697</v>
      </c>
      <c r="C1930" s="67">
        <f>Y!AB2143</f>
        <v>74802.999999999767</v>
      </c>
      <c r="D1930" s="65">
        <f>Y!Y2143</f>
        <v>5863.5277883643284</v>
      </c>
      <c r="E1930" s="65">
        <f>Y!Y2143+Y!Z2143</f>
        <v>8032.5474228871171</v>
      </c>
      <c r="F1930" s="68">
        <f>Y!AA2143</f>
        <v>66770.45257711265</v>
      </c>
      <c r="G1930" s="133">
        <f>SUM($F1930:F$2118)</f>
        <v>8825690.0512717701</v>
      </c>
      <c r="H1930" s="133">
        <f>SUM($E$1903:E1930)</f>
        <v>207668.5986944047</v>
      </c>
      <c r="I1930" s="133">
        <f>$F$9-SUM($E$1903:E1930)</f>
        <v>7029831.4013055954</v>
      </c>
      <c r="J1930" s="133">
        <f t="shared" si="91"/>
        <v>28</v>
      </c>
      <c r="K1930" s="65">
        <f>Y!AC2143</f>
        <v>7425940</v>
      </c>
      <c r="L1930" s="115">
        <v>216</v>
      </c>
      <c r="M1930" s="65"/>
      <c r="N1930" s="48">
        <f>Y!Z2143</f>
        <v>2169.0196345227887</v>
      </c>
    </row>
    <row r="1931" spans="1:14" x14ac:dyDescent="0.2">
      <c r="A1931" s="69">
        <f t="shared" si="89"/>
        <v>29</v>
      </c>
      <c r="B1931" s="66">
        <f t="shared" si="90"/>
        <v>40727</v>
      </c>
      <c r="C1931" s="67">
        <f>Y!AB2144</f>
        <v>74802.999999999869</v>
      </c>
      <c r="D1931" s="65">
        <f>Y!Y2144</f>
        <v>5941.6932690860704</v>
      </c>
      <c r="E1931" s="65">
        <f>Y!Y2144+Y!Z2144</f>
        <v>8139.6512574571534</v>
      </c>
      <c r="F1931" s="68">
        <f>Y!AA2144</f>
        <v>66663.348742542716</v>
      </c>
      <c r="G1931" s="133">
        <f>SUM($F1931:F$2118)</f>
        <v>8758919.598694656</v>
      </c>
      <c r="H1931" s="133">
        <f>SUM($E$1903:E1931)</f>
        <v>215808.24995186186</v>
      </c>
      <c r="I1931" s="133">
        <f>$F$9-SUM($E$1903:E1931)</f>
        <v>7021691.7500481382</v>
      </c>
      <c r="J1931" s="133">
        <f t="shared" si="91"/>
        <v>29</v>
      </c>
      <c r="K1931" s="65">
        <f>Y!AC2144</f>
        <v>7413723</v>
      </c>
      <c r="L1931" s="115">
        <v>216</v>
      </c>
      <c r="M1931" s="65"/>
      <c r="N1931" s="48">
        <f>Y!Z2144</f>
        <v>2197.957988371083</v>
      </c>
    </row>
    <row r="1932" spans="1:14" x14ac:dyDescent="0.2">
      <c r="A1932" s="69">
        <f t="shared" si="89"/>
        <v>30</v>
      </c>
      <c r="B1932" s="66">
        <f t="shared" si="90"/>
        <v>40758</v>
      </c>
      <c r="C1932" s="67">
        <f>Y!AB2145</f>
        <v>74802.999999999694</v>
      </c>
      <c r="D1932" s="65">
        <f>Y!Y2145</f>
        <v>6020.9007577244192</v>
      </c>
      <c r="E1932" s="65">
        <f>Y!Y2145+Y!Z2145</f>
        <v>8248.1831860400853</v>
      </c>
      <c r="F1932" s="68">
        <f>Y!AA2145</f>
        <v>66554.816813959609</v>
      </c>
      <c r="G1932" s="133">
        <f>SUM($F1932:F$2118)</f>
        <v>8692256.2499521133</v>
      </c>
      <c r="H1932" s="133">
        <f>SUM($E$1903:E1932)</f>
        <v>224056.43313790194</v>
      </c>
      <c r="I1932" s="133">
        <f>$F$9-SUM($E$1903:E1932)</f>
        <v>7013443.5668620979</v>
      </c>
      <c r="J1932" s="133">
        <f t="shared" si="91"/>
        <v>30</v>
      </c>
      <c r="K1932" s="65">
        <f>Y!AC2145</f>
        <v>7401383</v>
      </c>
      <c r="L1932" s="115">
        <v>216</v>
      </c>
      <c r="M1932" s="65"/>
      <c r="N1932" s="48">
        <f>Y!Z2145</f>
        <v>2227.282428315666</v>
      </c>
    </row>
    <row r="1933" spans="1:14" x14ac:dyDescent="0.2">
      <c r="A1933" s="69">
        <f t="shared" si="89"/>
        <v>31</v>
      </c>
      <c r="B1933" s="66">
        <f t="shared" si="90"/>
        <v>40789</v>
      </c>
      <c r="C1933" s="67">
        <f>Y!AB2146</f>
        <v>74802.999999999956</v>
      </c>
      <c r="D1933" s="65">
        <f>Y!Y2146</f>
        <v>6101.1641450729221</v>
      </c>
      <c r="E1933" s="65">
        <f>Y!Y2146+Y!Z2146</f>
        <v>8358.162250464462</v>
      </c>
      <c r="F1933" s="68">
        <f>Y!AA2146</f>
        <v>66444.837749535494</v>
      </c>
      <c r="G1933" s="133">
        <f>SUM($F1933:F$2118)</f>
        <v>8625701.4331381526</v>
      </c>
      <c r="H1933" s="133">
        <f>SUM($E$1903:E1933)</f>
        <v>232414.5953883664</v>
      </c>
      <c r="I1933" s="133">
        <f>$F$9-SUM($E$1903:E1933)</f>
        <v>7005085.4046116332</v>
      </c>
      <c r="J1933" s="133">
        <f t="shared" si="91"/>
        <v>31</v>
      </c>
      <c r="K1933" s="65">
        <f>Y!AC2146</f>
        <v>7388920</v>
      </c>
      <c r="L1933" s="115">
        <v>216</v>
      </c>
      <c r="M1933" s="65"/>
      <c r="N1933" s="48">
        <f>Y!Z2146</f>
        <v>2256.9981053915399</v>
      </c>
    </row>
    <row r="1934" spans="1:14" x14ac:dyDescent="0.2">
      <c r="A1934" s="69">
        <f t="shared" si="89"/>
        <v>32</v>
      </c>
      <c r="B1934" s="66">
        <f t="shared" si="90"/>
        <v>40819</v>
      </c>
      <c r="C1934" s="67">
        <f>Y!AB2147</f>
        <v>74803</v>
      </c>
      <c r="D1934" s="65">
        <f>Y!Y2147</f>
        <v>6182.4975070990622</v>
      </c>
      <c r="E1934" s="65">
        <f>Y!Y2147+Y!Z2147</f>
        <v>8469.607746456204</v>
      </c>
      <c r="F1934" s="68">
        <f>Y!AA2147</f>
        <v>66333.392253543789</v>
      </c>
      <c r="G1934" s="133">
        <f>SUM($F1934:F$2118)</f>
        <v>8559256.5953886155</v>
      </c>
      <c r="H1934" s="133">
        <f>SUM($E$1903:E1934)</f>
        <v>240884.2031348226</v>
      </c>
      <c r="I1934" s="133">
        <f>$F$9-SUM($E$1903:E1934)</f>
        <v>6996615.7968651773</v>
      </c>
      <c r="J1934" s="133">
        <f t="shared" si="91"/>
        <v>32</v>
      </c>
      <c r="K1934" s="65">
        <f>Y!AC2147</f>
        <v>7376331</v>
      </c>
      <c r="L1934" s="115">
        <v>216</v>
      </c>
      <c r="M1934" s="65"/>
      <c r="N1934" s="48">
        <f>Y!Z2147</f>
        <v>2287.1102393571418</v>
      </c>
    </row>
    <row r="1935" spans="1:14" x14ac:dyDescent="0.2">
      <c r="A1935" s="69">
        <f t="shared" si="89"/>
        <v>33</v>
      </c>
      <c r="B1935" s="66">
        <f t="shared" si="90"/>
        <v>40850</v>
      </c>
      <c r="C1935" s="67">
        <f>Y!AB2148</f>
        <v>74803.000000000073</v>
      </c>
      <c r="D1935" s="65">
        <f>Y!Y2148</f>
        <v>6264.9151074150577</v>
      </c>
      <c r="E1935" s="65">
        <f>Y!Y2148+Y!Z2148</f>
        <v>8582.5392270262819</v>
      </c>
      <c r="F1935" s="68">
        <f>Y!AA2148</f>
        <v>66220.460772973791</v>
      </c>
      <c r="G1935" s="133">
        <f>SUM($F1935:F$2118)</f>
        <v>8492923.2031350732</v>
      </c>
      <c r="H1935" s="133">
        <f>SUM($E$1903:E1935)</f>
        <v>249466.74236184888</v>
      </c>
      <c r="I1935" s="133">
        <f>$F$9-SUM($E$1903:E1935)</f>
        <v>6988033.2576381508</v>
      </c>
      <c r="J1935" s="133">
        <f t="shared" si="91"/>
        <v>33</v>
      </c>
      <c r="K1935" s="65">
        <f>Y!AC2148</f>
        <v>7363616</v>
      </c>
      <c r="L1935" s="115">
        <v>216</v>
      </c>
      <c r="M1935" s="65"/>
      <c r="N1935" s="48">
        <f>Y!Z2148</f>
        <v>2317.6241196112242</v>
      </c>
    </row>
    <row r="1936" spans="1:14" x14ac:dyDescent="0.2">
      <c r="A1936" s="69">
        <f t="shared" si="89"/>
        <v>34</v>
      </c>
      <c r="B1936" s="66">
        <f t="shared" si="90"/>
        <v>40880</v>
      </c>
      <c r="C1936" s="67">
        <f>Y!AB2149</f>
        <v>74802.999999999622</v>
      </c>
      <c r="D1936" s="65">
        <f>Y!Y2149</f>
        <v>6348.4313997775316</v>
      </c>
      <c r="E1936" s="65">
        <f>Y!Y2149+Y!Z2149</f>
        <v>8696.9765058995254</v>
      </c>
      <c r="F1936" s="68">
        <f>Y!AA2149</f>
        <v>66106.023494100096</v>
      </c>
      <c r="G1936" s="133">
        <f>SUM($F1936:F$2118)</f>
        <v>8426702.7423620988</v>
      </c>
      <c r="H1936" s="133">
        <f>SUM($E$1903:E1936)</f>
        <v>258163.71886774839</v>
      </c>
      <c r="I1936" s="133">
        <f>$F$9-SUM($E$1903:E1936)</f>
        <v>6979336.281132252</v>
      </c>
      <c r="J1936" s="133">
        <f t="shared" si="91"/>
        <v>34</v>
      </c>
      <c r="K1936" s="65">
        <f>Y!AC2149</f>
        <v>7350772</v>
      </c>
      <c r="L1936" s="115">
        <v>216</v>
      </c>
      <c r="M1936" s="65"/>
      <c r="N1936" s="48">
        <f>Y!Z2149</f>
        <v>2348.5451061219937</v>
      </c>
    </row>
    <row r="1937" spans="1:14" x14ac:dyDescent="0.2">
      <c r="A1937" s="69">
        <f t="shared" si="89"/>
        <v>35</v>
      </c>
      <c r="B1937" s="66">
        <f t="shared" si="90"/>
        <v>40911</v>
      </c>
      <c r="C1937" s="67">
        <f>Y!AB2150</f>
        <v>74803.000000000204</v>
      </c>
      <c r="D1937" s="65">
        <f>Y!Y2150</f>
        <v>6433.0610306253657</v>
      </c>
      <c r="E1937" s="65">
        <f>Y!Y2150+Y!Z2150</f>
        <v>8812.9396609939504</v>
      </c>
      <c r="F1937" s="68">
        <f>Y!AA2150</f>
        <v>65990.060339006246</v>
      </c>
      <c r="G1937" s="133">
        <f>SUM($F1937:F$2118)</f>
        <v>8360596.7188679995</v>
      </c>
      <c r="H1937" s="133">
        <f>SUM($E$1903:E1937)</f>
        <v>266976.65852874232</v>
      </c>
      <c r="I1937" s="133">
        <f>$F$9-SUM($E$1903:E1937)</f>
        <v>6970523.3414712576</v>
      </c>
      <c r="J1937" s="133">
        <f t="shared" si="91"/>
        <v>35</v>
      </c>
      <c r="K1937" s="65">
        <f>Y!AC2150</f>
        <v>7337800</v>
      </c>
      <c r="L1937" s="115">
        <v>216</v>
      </c>
      <c r="M1937" s="65"/>
      <c r="N1937" s="48">
        <f>Y!Z2150</f>
        <v>2379.8786303685847</v>
      </c>
    </row>
    <row r="1938" spans="1:14" x14ac:dyDescent="0.2">
      <c r="A1938" s="69">
        <f t="shared" si="89"/>
        <v>36</v>
      </c>
      <c r="B1938" s="66">
        <f t="shared" si="90"/>
        <v>40942</v>
      </c>
      <c r="C1938" s="67">
        <f>Y!AB2151</f>
        <v>74803.000000000058</v>
      </c>
      <c r="D1938" s="65">
        <f>Y!Y2151</f>
        <v>6518.8188416427001</v>
      </c>
      <c r="E1938" s="65">
        <f>Y!Y2151+Y!Z2151</f>
        <v>8930.449037937884</v>
      </c>
      <c r="F1938" s="68">
        <f>Y!AA2151</f>
        <v>65872.550962062174</v>
      </c>
      <c r="G1938" s="133">
        <f>SUM($F1938:F$2118)</f>
        <v>8294606.6585289938</v>
      </c>
      <c r="H1938" s="133">
        <f>SUM($E$1903:E1938)</f>
        <v>275907.10756668018</v>
      </c>
      <c r="I1938" s="133">
        <f>$F$9-SUM($E$1903:E1938)</f>
        <v>6961592.8924333202</v>
      </c>
      <c r="J1938" s="133">
        <f t="shared" si="91"/>
        <v>36</v>
      </c>
      <c r="K1938" s="65">
        <f>Y!AC2151</f>
        <v>7362907</v>
      </c>
      <c r="L1938" s="115">
        <v>216</v>
      </c>
      <c r="M1938" s="65"/>
      <c r="N1938" s="48">
        <f>Y!Z2151</f>
        <v>2411.6301962951839</v>
      </c>
    </row>
    <row r="1939" spans="1:14" x14ac:dyDescent="0.2">
      <c r="A1939" s="69">
        <f t="shared" si="89"/>
        <v>37</v>
      </c>
      <c r="B1939" s="66">
        <f t="shared" si="90"/>
        <v>40971</v>
      </c>
      <c r="C1939" s="67">
        <f>Y!AB2152</f>
        <v>74802.999999999811</v>
      </c>
      <c r="D1939" s="65">
        <f>Y!Y2152</f>
        <v>6605.7198723675683</v>
      </c>
      <c r="E1939" s="65">
        <f>Y!Y2152+Y!Z2152</f>
        <v>8539.7398727550899</v>
      </c>
      <c r="F1939" s="68">
        <f>Y!AA2152</f>
        <v>66263.260127244721</v>
      </c>
      <c r="G1939" s="133">
        <f>SUM($F1939:F$2118)</f>
        <v>8228734.1075669313</v>
      </c>
      <c r="H1939" s="133">
        <f>SUM($E$1903:E1939)</f>
        <v>284446.84743943525</v>
      </c>
      <c r="I1939" s="133">
        <f>$F$9-SUM($E$1903:E1939)</f>
        <v>6953053.1525605647</v>
      </c>
      <c r="J1939" s="133">
        <f t="shared" si="91"/>
        <v>37</v>
      </c>
      <c r="K1939" s="65">
        <f>Y!AC2152</f>
        <v>7350183</v>
      </c>
      <c r="L1939" s="115">
        <v>216</v>
      </c>
      <c r="M1939" s="65"/>
      <c r="N1939" s="48">
        <f>Y!Z2152</f>
        <v>1934.0200003875216</v>
      </c>
    </row>
    <row r="1940" spans="1:14" x14ac:dyDescent="0.2">
      <c r="A1940" s="69">
        <f t="shared" si="89"/>
        <v>38</v>
      </c>
      <c r="B1940" s="66">
        <f t="shared" si="90"/>
        <v>41002</v>
      </c>
      <c r="C1940" s="67">
        <f>Y!AB2153</f>
        <v>74802.999999999782</v>
      </c>
      <c r="D1940" s="65">
        <f>Y!Y2153</f>
        <v>6693.7793628266081</v>
      </c>
      <c r="E1940" s="65">
        <f>Y!Y2153+Y!Z2153</f>
        <v>8653.602428446975</v>
      </c>
      <c r="F1940" s="68">
        <f>Y!AA2153</f>
        <v>66149.397571552807</v>
      </c>
      <c r="G1940" s="133">
        <f>SUM($F1940:F$2118)</f>
        <v>8162470.8474396868</v>
      </c>
      <c r="H1940" s="133">
        <f>SUM($E$1903:E1940)</f>
        <v>293100.44986788224</v>
      </c>
      <c r="I1940" s="133">
        <f>$F$9-SUM($E$1903:E1940)</f>
        <v>6944399.5501321182</v>
      </c>
      <c r="J1940" s="133">
        <f t="shared" si="91"/>
        <v>38</v>
      </c>
      <c r="K1940" s="65">
        <f>Y!AC2153</f>
        <v>7337332</v>
      </c>
      <c r="L1940" s="115">
        <v>216</v>
      </c>
      <c r="M1940" s="65"/>
      <c r="N1940" s="48">
        <f>Y!Z2153</f>
        <v>1959.8230656203668</v>
      </c>
    </row>
    <row r="1941" spans="1:14" x14ac:dyDescent="0.2">
      <c r="A1941" s="69">
        <f t="shared" si="89"/>
        <v>39</v>
      </c>
      <c r="B1941" s="66">
        <f t="shared" si="90"/>
        <v>41032</v>
      </c>
      <c r="C1941" s="67">
        <f>Y!AB2154</f>
        <v>74803.000000000073</v>
      </c>
      <c r="D1941" s="65">
        <f>Y!Y2154</f>
        <v>6783.0127562079579</v>
      </c>
      <c r="E1941" s="65">
        <f>Y!Y2154+Y!Z2154</f>
        <v>8768.983143157413</v>
      </c>
      <c r="F1941" s="68">
        <f>Y!AA2154</f>
        <v>66034.01685684266</v>
      </c>
      <c r="G1941" s="133">
        <f>SUM($F1941:F$2118)</f>
        <v>8096321.4498681342</v>
      </c>
      <c r="H1941" s="133">
        <f>SUM($E$1903:E1941)</f>
        <v>301869.43301103963</v>
      </c>
      <c r="I1941" s="133">
        <f>$F$9-SUM($E$1903:E1941)</f>
        <v>6935630.5669889599</v>
      </c>
      <c r="J1941" s="133">
        <f t="shared" si="91"/>
        <v>39</v>
      </c>
      <c r="K1941" s="65">
        <f>Y!AC2154</f>
        <v>7324353</v>
      </c>
      <c r="L1941" s="115">
        <v>216</v>
      </c>
      <c r="M1941" s="65"/>
      <c r="N1941" s="48">
        <f>Y!Z2154</f>
        <v>1985.9703869494551</v>
      </c>
    </row>
    <row r="1942" spans="1:14" x14ac:dyDescent="0.2">
      <c r="A1942" s="69">
        <f t="shared" si="89"/>
        <v>40</v>
      </c>
      <c r="B1942" s="66">
        <f t="shared" si="90"/>
        <v>41063</v>
      </c>
      <c r="C1942" s="67">
        <f>Y!AB2155</f>
        <v>74802.999999999738</v>
      </c>
      <c r="D1942" s="65">
        <f>Y!Y2155</f>
        <v>6873.435701568611</v>
      </c>
      <c r="E1942" s="65">
        <f>Y!Y2155+Y!Z2155</f>
        <v>8885.9022588961816</v>
      </c>
      <c r="F1942" s="68">
        <f>Y!AA2155</f>
        <v>65917.097741103556</v>
      </c>
      <c r="G1942" s="133">
        <f>SUM($F1942:F$2118)</f>
        <v>8030287.4330112915</v>
      </c>
      <c r="H1942" s="133">
        <f>SUM($E$1903:E1942)</f>
        <v>310755.33526993578</v>
      </c>
      <c r="I1942" s="133">
        <f>$F$9-SUM($E$1903:E1942)</f>
        <v>6926744.6647300646</v>
      </c>
      <c r="J1942" s="133">
        <f t="shared" si="91"/>
        <v>40</v>
      </c>
      <c r="K1942" s="65">
        <f>Y!AC2155</f>
        <v>7311245</v>
      </c>
      <c r="L1942" s="115">
        <v>216</v>
      </c>
      <c r="M1942" s="65"/>
      <c r="N1942" s="48">
        <f>Y!Z2155</f>
        <v>2012.4665573275706</v>
      </c>
    </row>
    <row r="1943" spans="1:14" x14ac:dyDescent="0.2">
      <c r="A1943" s="69">
        <f t="shared" si="89"/>
        <v>41</v>
      </c>
      <c r="B1943" s="66">
        <f t="shared" si="90"/>
        <v>41093</v>
      </c>
      <c r="C1943" s="67">
        <f>Y!AB2156</f>
        <v>74802.999999999709</v>
      </c>
      <c r="D1943" s="65">
        <f>Y!Y2156</f>
        <v>6965.0640565818176</v>
      </c>
      <c r="E1943" s="65">
        <f>Y!Y2156+Y!Z2156</f>
        <v>9004.3802875669644</v>
      </c>
      <c r="F1943" s="68">
        <f>Y!AA2156</f>
        <v>65798.619712432745</v>
      </c>
      <c r="G1943" s="133">
        <f>SUM($F1943:F$2118)</f>
        <v>7964370.3352701878</v>
      </c>
      <c r="H1943" s="133">
        <f>SUM($E$1903:E1943)</f>
        <v>319759.71555750276</v>
      </c>
      <c r="I1943" s="133">
        <f>$F$9-SUM($E$1903:E1943)</f>
        <v>6917740.2844424974</v>
      </c>
      <c r="J1943" s="133">
        <f t="shared" si="91"/>
        <v>41</v>
      </c>
      <c r="K1943" s="65">
        <f>Y!AC2156</f>
        <v>7298007</v>
      </c>
      <c r="L1943" s="115">
        <v>216</v>
      </c>
      <c r="M1943" s="65"/>
      <c r="N1943" s="48">
        <f>Y!Z2156</f>
        <v>2039.3162309851468</v>
      </c>
    </row>
    <row r="1944" spans="1:14" x14ac:dyDescent="0.2">
      <c r="A1944" s="69">
        <f t="shared" si="89"/>
        <v>42</v>
      </c>
      <c r="B1944" s="66">
        <f t="shared" si="90"/>
        <v>41124</v>
      </c>
      <c r="C1944" s="67">
        <f>Y!AB2157</f>
        <v>74802.999999999913</v>
      </c>
      <c r="D1944" s="65">
        <f>Y!Y2157</f>
        <v>7057.9138903152198</v>
      </c>
      <c r="E1944" s="65">
        <f>Y!Y2157+Y!Z2157</f>
        <v>9124.4380145630857</v>
      </c>
      <c r="F1944" s="68">
        <f>Y!AA2157</f>
        <v>65678.561985436827</v>
      </c>
      <c r="G1944" s="133">
        <f>SUM($F1944:F$2118)</f>
        <v>7898571.715557755</v>
      </c>
      <c r="H1944" s="133">
        <f>SUM($E$1903:E1944)</f>
        <v>328884.15357206587</v>
      </c>
      <c r="I1944" s="133">
        <f>$F$9-SUM($E$1903:E1944)</f>
        <v>6908615.8464279342</v>
      </c>
      <c r="J1944" s="133">
        <f t="shared" si="91"/>
        <v>42</v>
      </c>
      <c r="K1944" s="65">
        <f>Y!AC2157</f>
        <v>7284638</v>
      </c>
      <c r="L1944" s="115">
        <v>216</v>
      </c>
      <c r="M1944" s="65"/>
      <c r="N1944" s="48">
        <f>Y!Z2157</f>
        <v>2066.524124247866</v>
      </c>
    </row>
    <row r="1945" spans="1:14" x14ac:dyDescent="0.2">
      <c r="A1945" s="69">
        <f t="shared" si="89"/>
        <v>43</v>
      </c>
      <c r="B1945" s="66">
        <f t="shared" si="90"/>
        <v>41155</v>
      </c>
      <c r="C1945" s="67">
        <f>Y!AB2158</f>
        <v>74803.000000000393</v>
      </c>
      <c r="D1945" s="65">
        <f>Y!Y2158</f>
        <v>7152.001486049965</v>
      </c>
      <c r="E1945" s="65">
        <f>Y!Y2158+Y!Z2158</f>
        <v>9246.0965024150501</v>
      </c>
      <c r="F1945" s="68">
        <f>Y!AA2158</f>
        <v>65556.903497585343</v>
      </c>
      <c r="G1945" s="133">
        <f>SUM($F1945:F$2118)</f>
        <v>7832893.1535723181</v>
      </c>
      <c r="H1945" s="133">
        <f>SUM($E$1903:E1945)</f>
        <v>338130.25007448089</v>
      </c>
      <c r="I1945" s="133">
        <f>$F$9-SUM($E$1903:E1945)</f>
        <v>6899369.7499255193</v>
      </c>
      <c r="J1945" s="133">
        <f t="shared" si="91"/>
        <v>43</v>
      </c>
      <c r="K1945" s="65">
        <f>Y!AC2158</f>
        <v>7271135</v>
      </c>
      <c r="L1945" s="115">
        <v>216</v>
      </c>
      <c r="M1945" s="65"/>
      <c r="N1945" s="48">
        <f>Y!Z2158</f>
        <v>2094.095016365085</v>
      </c>
    </row>
    <row r="1946" spans="1:14" x14ac:dyDescent="0.2">
      <c r="A1946" s="69">
        <f t="shared" si="89"/>
        <v>44</v>
      </c>
      <c r="B1946" s="66">
        <f t="shared" si="90"/>
        <v>41185</v>
      </c>
      <c r="C1946" s="67">
        <f>Y!AB2159</f>
        <v>74803.000000000087</v>
      </c>
      <c r="D1946" s="65">
        <f>Y!Y2159</f>
        <v>7247.3433441352099</v>
      </c>
      <c r="E1946" s="65">
        <f>Y!Y2159+Y!Z2159</f>
        <v>9369.377094484531</v>
      </c>
      <c r="F1946" s="68">
        <f>Y!AA2159</f>
        <v>65433.622905515549</v>
      </c>
      <c r="G1946" s="133">
        <f>SUM($F1946:F$2118)</f>
        <v>7767336.2500747321</v>
      </c>
      <c r="H1946" s="133">
        <f>SUM($E$1903:E1946)</f>
        <v>347499.62716896541</v>
      </c>
      <c r="I1946" s="133">
        <f>$F$9-SUM($E$1903:E1946)</f>
        <v>6890000.3728310345</v>
      </c>
      <c r="J1946" s="133">
        <f t="shared" si="91"/>
        <v>44</v>
      </c>
      <c r="K1946" s="65">
        <f>Y!AC2159</f>
        <v>7257499</v>
      </c>
      <c r="L1946" s="115">
        <v>216</v>
      </c>
      <c r="M1946" s="65"/>
      <c r="N1946" s="48">
        <f>Y!Z2159</f>
        <v>2122.0337503493211</v>
      </c>
    </row>
    <row r="1947" spans="1:14" x14ac:dyDescent="0.2">
      <c r="A1947" s="69">
        <f t="shared" si="89"/>
        <v>45</v>
      </c>
      <c r="B1947" s="66">
        <f t="shared" si="90"/>
        <v>41216</v>
      </c>
      <c r="C1947" s="67">
        <f>Y!AB2160</f>
        <v>74802.999999999651</v>
      </c>
      <c r="D1947" s="65">
        <f>Y!Y2160</f>
        <v>7343.9561848845333</v>
      </c>
      <c r="E1947" s="65">
        <f>Y!Y2160+Y!Z2160</f>
        <v>9494.3014187115768</v>
      </c>
      <c r="F1947" s="68">
        <f>Y!AA2160</f>
        <v>65308.698581288074</v>
      </c>
      <c r="G1947" s="133">
        <f>SUM($F1947:F$2118)</f>
        <v>7701902.627169217</v>
      </c>
      <c r="H1947" s="133">
        <f>SUM($E$1903:E1947)</f>
        <v>356993.92858767696</v>
      </c>
      <c r="I1947" s="133">
        <f>$F$9-SUM($E$1903:E1947)</f>
        <v>6880506.071412323</v>
      </c>
      <c r="J1947" s="133">
        <f t="shared" si="91"/>
        <v>45</v>
      </c>
      <c r="K1947" s="65">
        <f>Y!AC2160</f>
        <v>7243727</v>
      </c>
      <c r="L1947" s="115">
        <v>216</v>
      </c>
      <c r="M1947" s="65"/>
      <c r="N1947" s="48">
        <f>Y!Z2160</f>
        <v>2150.3452338270436</v>
      </c>
    </row>
    <row r="1948" spans="1:14" x14ac:dyDescent="0.2">
      <c r="A1948" s="69">
        <f t="shared" si="89"/>
        <v>46</v>
      </c>
      <c r="B1948" s="66">
        <f t="shared" si="90"/>
        <v>41246</v>
      </c>
      <c r="C1948" s="67">
        <f>Y!AB2161</f>
        <v>74802.999999999971</v>
      </c>
      <c r="D1948" s="65">
        <f>Y!Y2161</f>
        <v>7441.8569515068084</v>
      </c>
      <c r="E1948" s="65">
        <f>Y!Y2161+Y!Z2161</f>
        <v>9620.891391407451</v>
      </c>
      <c r="F1948" s="68">
        <f>Y!AA2161</f>
        <v>65182.108608592527</v>
      </c>
      <c r="G1948" s="133">
        <f>SUM($F1948:F$2118)</f>
        <v>7636593.9285879284</v>
      </c>
      <c r="H1948" s="133">
        <f>SUM($E$1903:E1948)</f>
        <v>366614.81997908442</v>
      </c>
      <c r="I1948" s="133">
        <f>$F$9-SUM($E$1903:E1948)</f>
        <v>6870885.1800209153</v>
      </c>
      <c r="J1948" s="133">
        <f t="shared" si="91"/>
        <v>46</v>
      </c>
      <c r="K1948" s="65">
        <f>Y!AC2161</f>
        <v>7229817</v>
      </c>
      <c r="L1948" s="115">
        <v>216</v>
      </c>
      <c r="M1948" s="65"/>
      <c r="N1948" s="48">
        <f>Y!Z2161</f>
        <v>2179.0344399006426</v>
      </c>
    </row>
    <row r="1949" spans="1:14" x14ac:dyDescent="0.2">
      <c r="A1949" s="69">
        <f t="shared" si="89"/>
        <v>47</v>
      </c>
      <c r="B1949" s="66">
        <f t="shared" si="90"/>
        <v>41277</v>
      </c>
      <c r="C1949" s="67">
        <f>Y!AB2162</f>
        <v>74802.99999999984</v>
      </c>
      <c r="D1949" s="65">
        <f>Y!Y2162</f>
        <v>7541.0628130752593</v>
      </c>
      <c r="E1949" s="65">
        <f>Y!Y2162+Y!Z2162</f>
        <v>9749.1692210972833</v>
      </c>
      <c r="F1949" s="68">
        <f>Y!AA2162</f>
        <v>65053.830778902557</v>
      </c>
      <c r="G1949" s="133">
        <f>SUM($F1949:F$2118)</f>
        <v>7571411.8199793352</v>
      </c>
      <c r="H1949" s="133">
        <f>SUM($E$1903:E1949)</f>
        <v>376363.98920018168</v>
      </c>
      <c r="I1949" s="133">
        <f>$F$9-SUM($E$1903:E1949)</f>
        <v>6861136.0107998187</v>
      </c>
      <c r="J1949" s="133">
        <f t="shared" si="91"/>
        <v>47</v>
      </c>
      <c r="K1949" s="65">
        <f>Y!AC2162</f>
        <v>7215770</v>
      </c>
      <c r="L1949" s="115">
        <v>216</v>
      </c>
      <c r="M1949" s="65"/>
      <c r="N1949" s="48">
        <f>Y!Z2162</f>
        <v>2208.106408022024</v>
      </c>
    </row>
    <row r="1950" spans="1:14" x14ac:dyDescent="0.2">
      <c r="A1950" s="69">
        <f t="shared" si="89"/>
        <v>48</v>
      </c>
      <c r="B1950" s="66">
        <f t="shared" si="90"/>
        <v>41308</v>
      </c>
      <c r="C1950" s="67">
        <f>Y!AB2163</f>
        <v>74802.999999999694</v>
      </c>
      <c r="D1950" s="65">
        <f>Y!Y2163</f>
        <v>7641.5911675421521</v>
      </c>
      <c r="E1950" s="65">
        <f>Y!Y2163+Y!Z2163</f>
        <v>9879.1574124199542</v>
      </c>
      <c r="F1950" s="68">
        <f>Y!AA2163</f>
        <v>64923.84258757974</v>
      </c>
      <c r="G1950" s="133">
        <f>SUM($F1950:F$2118)</f>
        <v>7506357.9892004337</v>
      </c>
      <c r="H1950" s="133">
        <f>SUM($E$1903:E1950)</f>
        <v>386243.14661260165</v>
      </c>
      <c r="I1950" s="133">
        <f>$F$9-SUM($E$1903:E1950)</f>
        <v>6851256.8533873986</v>
      </c>
      <c r="J1950" s="133">
        <f t="shared" si="91"/>
        <v>48</v>
      </c>
      <c r="K1950" s="65">
        <f>Y!AC2163</f>
        <v>7235972</v>
      </c>
      <c r="L1950" s="115">
        <v>216</v>
      </c>
      <c r="M1950" s="65"/>
      <c r="N1950" s="48">
        <f>Y!Z2163</f>
        <v>2237.5662448778021</v>
      </c>
    </row>
    <row r="1951" spans="1:14" x14ac:dyDescent="0.2">
      <c r="A1951" s="69">
        <f t="shared" si="89"/>
        <v>49</v>
      </c>
      <c r="B1951" s="66">
        <f t="shared" si="90"/>
        <v>41336</v>
      </c>
      <c r="C1951" s="67">
        <f>Y!AB2164</f>
        <v>74802.999999999709</v>
      </c>
      <c r="D1951" s="65">
        <f>Y!Y2164</f>
        <v>7743.4596447879449</v>
      </c>
      <c r="E1951" s="65">
        <f>Y!Y2164+Y!Z2164</f>
        <v>9552.0585855986574</v>
      </c>
      <c r="F1951" s="68">
        <f>Y!AA2164</f>
        <v>65250.941414401044</v>
      </c>
      <c r="G1951" s="133">
        <f>SUM($F1951:F$2118)</f>
        <v>7441434.1466128537</v>
      </c>
      <c r="H1951" s="133">
        <f>SUM($E$1903:E1951)</f>
        <v>395795.2051982003</v>
      </c>
      <c r="I1951" s="133">
        <f>$F$9-SUM($E$1903:E1951)</f>
        <v>6841704.7948017996</v>
      </c>
      <c r="J1951" s="133">
        <f t="shared" si="91"/>
        <v>49</v>
      </c>
      <c r="K1951" s="65">
        <f>Y!AC2164</f>
        <v>7222103</v>
      </c>
      <c r="L1951" s="115">
        <v>216</v>
      </c>
      <c r="M1951" s="65"/>
      <c r="N1951" s="48">
        <f>Y!Z2164</f>
        <v>1808.5989408107125</v>
      </c>
    </row>
    <row r="1952" spans="1:14" x14ac:dyDescent="0.2">
      <c r="A1952" s="69">
        <f t="shared" si="89"/>
        <v>50</v>
      </c>
      <c r="B1952" s="66">
        <f t="shared" si="90"/>
        <v>41367</v>
      </c>
      <c r="C1952" s="67">
        <f>Y!AB2165</f>
        <v>74802.999999999869</v>
      </c>
      <c r="D1952" s="65">
        <f>Y!Y2165</f>
        <v>7846.6861097132787</v>
      </c>
      <c r="E1952" s="65">
        <f>Y!Y2165+Y!Z2165</f>
        <v>9679.4147888102743</v>
      </c>
      <c r="F1952" s="68">
        <f>Y!AA2165</f>
        <v>65123.585211189595</v>
      </c>
      <c r="G1952" s="133">
        <f>SUM($F1952:F$2118)</f>
        <v>7376183.2051984528</v>
      </c>
      <c r="H1952" s="133">
        <f>SUM($E$1903:E1952)</f>
        <v>405474.61998701061</v>
      </c>
      <c r="I1952" s="133">
        <f>$F$9-SUM($E$1903:E1952)</f>
        <v>6832025.380012989</v>
      </c>
      <c r="J1952" s="133">
        <f t="shared" si="91"/>
        <v>50</v>
      </c>
      <c r="K1952" s="65">
        <f>Y!AC2165</f>
        <v>7208096</v>
      </c>
      <c r="L1952" s="115">
        <v>216</v>
      </c>
      <c r="M1952" s="65"/>
      <c r="N1952" s="48">
        <f>Y!Z2165</f>
        <v>1832.7286790969956</v>
      </c>
    </row>
    <row r="1953" spans="1:14" x14ac:dyDescent="0.2">
      <c r="A1953" s="69">
        <f t="shared" si="89"/>
        <v>51</v>
      </c>
      <c r="B1953" s="66">
        <f t="shared" si="90"/>
        <v>41397</v>
      </c>
      <c r="C1953" s="67">
        <f>Y!AB2166</f>
        <v>74803.000000000058</v>
      </c>
      <c r="D1953" s="65">
        <f>Y!Y2166</f>
        <v>7951.288665371947</v>
      </c>
      <c r="E1953" s="65">
        <f>Y!Y2166+Y!Z2166</f>
        <v>9808.4690138681035</v>
      </c>
      <c r="F1953" s="68">
        <f>Y!AA2166</f>
        <v>64994.530986131955</v>
      </c>
      <c r="G1953" s="133">
        <f>SUM($F1953:F$2118)</f>
        <v>7311059.6199872633</v>
      </c>
      <c r="H1953" s="133">
        <f>SUM($E$1903:E1953)</f>
        <v>415283.08900087874</v>
      </c>
      <c r="I1953" s="133">
        <f>$F$9-SUM($E$1903:E1953)</f>
        <v>6822216.9109991211</v>
      </c>
      <c r="J1953" s="133">
        <f t="shared" si="91"/>
        <v>51</v>
      </c>
      <c r="K1953" s="65">
        <f>Y!AC2166</f>
        <v>7193952</v>
      </c>
      <c r="L1953" s="115">
        <v>216</v>
      </c>
      <c r="M1953" s="65"/>
      <c r="N1953" s="48">
        <f>Y!Z2166</f>
        <v>1857.1803484961565</v>
      </c>
    </row>
    <row r="1954" spans="1:14" x14ac:dyDescent="0.2">
      <c r="A1954" s="69">
        <f t="shared" si="89"/>
        <v>52</v>
      </c>
      <c r="B1954" s="66">
        <f t="shared" si="90"/>
        <v>41428</v>
      </c>
      <c r="C1954" s="67">
        <f>Y!AB2167</f>
        <v>74803.000000000087</v>
      </c>
      <c r="D1954" s="65">
        <f>Y!Y2167</f>
        <v>8057.2856561457738</v>
      </c>
      <c r="E1954" s="65">
        <f>Y!Y2167+Y!Z2167</f>
        <v>9939.2439002540777</v>
      </c>
      <c r="F1954" s="68">
        <f>Y!AA2167</f>
        <v>64863.75609974601</v>
      </c>
      <c r="G1954" s="133">
        <f>SUM($F1954:F$2118)</f>
        <v>7246065.0890011312</v>
      </c>
      <c r="H1954" s="133">
        <f>SUM($E$1903:E1954)</f>
        <v>425222.33290113282</v>
      </c>
      <c r="I1954" s="133">
        <f>$F$9-SUM($E$1903:E1954)</f>
        <v>6812277.6670988668</v>
      </c>
      <c r="J1954" s="133">
        <f t="shared" si="91"/>
        <v>52</v>
      </c>
      <c r="K1954" s="65">
        <f>Y!AC2167</f>
        <v>7179669</v>
      </c>
      <c r="L1954" s="115">
        <v>216</v>
      </c>
      <c r="M1954" s="65"/>
      <c r="N1954" s="48">
        <f>Y!Z2167</f>
        <v>1881.9582441083039</v>
      </c>
    </row>
    <row r="1955" spans="1:14" x14ac:dyDescent="0.2">
      <c r="A1955" s="69">
        <f t="shared" si="89"/>
        <v>53</v>
      </c>
      <c r="B1955" s="66">
        <f t="shared" si="90"/>
        <v>41458</v>
      </c>
      <c r="C1955" s="67">
        <f>Y!AB2168</f>
        <v>74803.000000000335</v>
      </c>
      <c r="D1955" s="65">
        <f>Y!Y2168</f>
        <v>8164.6956709623337</v>
      </c>
      <c r="E1955" s="65">
        <f>Y!Y2168+Y!Z2168</f>
        <v>10071.762389299693</v>
      </c>
      <c r="F1955" s="68">
        <f>Y!AA2168</f>
        <v>64731.237610700642</v>
      </c>
      <c r="G1955" s="133">
        <f>SUM($F1955:F$2118)</f>
        <v>7181201.3329013856</v>
      </c>
      <c r="H1955" s="133">
        <f>SUM($E$1903:E1955)</f>
        <v>435294.09529043251</v>
      </c>
      <c r="I1955" s="133">
        <f>$F$9-SUM($E$1903:E1955)</f>
        <v>6802205.9047095673</v>
      </c>
      <c r="J1955" s="133">
        <f t="shared" si="91"/>
        <v>53</v>
      </c>
      <c r="K1955" s="65">
        <f>Y!AC2168</f>
        <v>7165244</v>
      </c>
      <c r="L1955" s="115">
        <v>216</v>
      </c>
      <c r="M1955" s="65"/>
      <c r="N1955" s="48">
        <f>Y!Z2168</f>
        <v>1907.0667183373589</v>
      </c>
    </row>
    <row r="1956" spans="1:14" x14ac:dyDescent="0.2">
      <c r="A1956" s="69">
        <f t="shared" si="89"/>
        <v>54</v>
      </c>
      <c r="B1956" s="66">
        <f t="shared" si="90"/>
        <v>41489</v>
      </c>
      <c r="C1956" s="67">
        <f>Y!AB2169</f>
        <v>74802.999999999563</v>
      </c>
      <c r="D1956" s="65">
        <f>Y!Y2169</f>
        <v>8273.5375465527177</v>
      </c>
      <c r="E1956" s="65">
        <f>Y!Y2169+Y!Z2169</f>
        <v>10206.047728208345</v>
      </c>
      <c r="F1956" s="68">
        <f>Y!AA2169</f>
        <v>64596.952271791219</v>
      </c>
      <c r="G1956" s="133">
        <f>SUM($F1956:F$2118)</f>
        <v>7116470.0952906841</v>
      </c>
      <c r="H1956" s="133">
        <f>SUM($E$1903:E1956)</f>
        <v>445500.14301864087</v>
      </c>
      <c r="I1956" s="133">
        <f>$F$9-SUM($E$1903:E1956)</f>
        <v>6791999.8569813594</v>
      </c>
      <c r="J1956" s="133">
        <f t="shared" si="91"/>
        <v>54</v>
      </c>
      <c r="K1956" s="65">
        <f>Y!AC2169</f>
        <v>7150678</v>
      </c>
      <c r="L1956" s="115">
        <v>216</v>
      </c>
      <c r="M1956" s="65"/>
      <c r="N1956" s="48">
        <f>Y!Z2169</f>
        <v>1932.5101816556271</v>
      </c>
    </row>
    <row r="1957" spans="1:14" x14ac:dyDescent="0.2">
      <c r="A1957" s="69">
        <f t="shared" si="89"/>
        <v>55</v>
      </c>
      <c r="B1957" s="66">
        <f t="shared" si="90"/>
        <v>41520</v>
      </c>
      <c r="C1957" s="67">
        <f>Y!AB2170</f>
        <v>74803.000000000393</v>
      </c>
      <c r="D1957" s="65">
        <f>Y!Y2170</f>
        <v>8383.8303707605228</v>
      </c>
      <c r="E1957" s="65">
        <f>Y!Y2170+Y!Z2170</f>
        <v>10342.123474138978</v>
      </c>
      <c r="F1957" s="68">
        <f>Y!AA2170</f>
        <v>64460.876525861415</v>
      </c>
      <c r="G1957" s="133">
        <f>SUM($F1957:F$2118)</f>
        <v>7051873.143018893</v>
      </c>
      <c r="H1957" s="133">
        <f>SUM($E$1903:E1957)</f>
        <v>455842.26649277983</v>
      </c>
      <c r="I1957" s="133">
        <f>$F$9-SUM($E$1903:E1957)</f>
        <v>6781657.7335072197</v>
      </c>
      <c r="J1957" s="133">
        <f t="shared" si="91"/>
        <v>55</v>
      </c>
      <c r="K1957" s="65">
        <f>Y!AC2170</f>
        <v>7135968</v>
      </c>
      <c r="L1957" s="115">
        <v>216</v>
      </c>
      <c r="M1957" s="65"/>
      <c r="N1957" s="48">
        <f>Y!Z2170</f>
        <v>1958.2931033784553</v>
      </c>
    </row>
    <row r="1958" spans="1:14" x14ac:dyDescent="0.2">
      <c r="A1958" s="69">
        <f t="shared" si="89"/>
        <v>56</v>
      </c>
      <c r="B1958" s="66">
        <f t="shared" si="90"/>
        <v>41550</v>
      </c>
      <c r="C1958" s="67">
        <f>Y!AB2171</f>
        <v>74802.999999999796</v>
      </c>
      <c r="D1958" s="65">
        <f>Y!Y2171</f>
        <v>8495.5934858797118</v>
      </c>
      <c r="E1958" s="65">
        <f>Y!Y2171+Y!Z2171</f>
        <v>10480.013498329106</v>
      </c>
      <c r="F1958" s="68">
        <f>Y!AA2171</f>
        <v>64322.986501670697</v>
      </c>
      <c r="G1958" s="133">
        <f>SUM($F1958:F$2118)</f>
        <v>6987412.2664930318</v>
      </c>
      <c r="H1958" s="133">
        <f>SUM($E$1903:E1958)</f>
        <v>466322.27999110892</v>
      </c>
      <c r="I1958" s="133">
        <f>$F$9-SUM($E$1903:E1958)</f>
        <v>6771177.7200088911</v>
      </c>
      <c r="J1958" s="133">
        <f t="shared" si="91"/>
        <v>56</v>
      </c>
      <c r="K1958" s="65">
        <f>Y!AC2171</f>
        <v>7121114</v>
      </c>
      <c r="L1958" s="115">
        <v>216</v>
      </c>
      <c r="M1958" s="65"/>
      <c r="N1958" s="48">
        <f>Y!Z2171</f>
        <v>1984.4200124493946</v>
      </c>
    </row>
    <row r="1959" spans="1:14" x14ac:dyDescent="0.2">
      <c r="A1959" s="69">
        <f t="shared" si="89"/>
        <v>57</v>
      </c>
      <c r="B1959" s="66">
        <f t="shared" si="90"/>
        <v>41581</v>
      </c>
      <c r="C1959" s="67">
        <f>Y!AB2172</f>
        <v>74802.999999999971</v>
      </c>
      <c r="D1959" s="65">
        <f>Y!Y2172</f>
        <v>8608.8464920576662</v>
      </c>
      <c r="E1959" s="65">
        <f>Y!Y2172+Y!Z2172</f>
        <v>10619.741990293318</v>
      </c>
      <c r="F1959" s="68">
        <f>Y!AA2172</f>
        <v>64183.258009706653</v>
      </c>
      <c r="G1959" s="133">
        <f>SUM($F1959:F$2118)</f>
        <v>6923089.2799913613</v>
      </c>
      <c r="H1959" s="133">
        <f>SUM($E$1903:E1959)</f>
        <v>476942.02198140224</v>
      </c>
      <c r="I1959" s="133">
        <f>$F$9-SUM($E$1903:E1959)</f>
        <v>6760557.9780185977</v>
      </c>
      <c r="J1959" s="133">
        <f t="shared" si="91"/>
        <v>57</v>
      </c>
      <c r="K1959" s="65">
        <f>Y!AC2172</f>
        <v>7106113</v>
      </c>
      <c r="L1959" s="115">
        <v>216</v>
      </c>
      <c r="M1959" s="65"/>
      <c r="N1959" s="48">
        <f>Y!Z2172</f>
        <v>2010.8954982356518</v>
      </c>
    </row>
    <row r="1960" spans="1:14" x14ac:dyDescent="0.2">
      <c r="A1960" s="69">
        <f t="shared" si="89"/>
        <v>58</v>
      </c>
      <c r="B1960" s="66">
        <f t="shared" si="90"/>
        <v>41611</v>
      </c>
      <c r="C1960" s="67">
        <f>Y!AB2173</f>
        <v>74803.000000000116</v>
      </c>
      <c r="D1960" s="65">
        <f>Y!Y2173</f>
        <v>8723.6092507243156</v>
      </c>
      <c r="E1960" s="65">
        <f>Y!Y2173+Y!Z2173</f>
        <v>10761.333462058596</v>
      </c>
      <c r="F1960" s="68">
        <f>Y!AA2173</f>
        <v>64041.666537941528</v>
      </c>
      <c r="G1960" s="133">
        <f>SUM($F1960:F$2118)</f>
        <v>6858906.0219816547</v>
      </c>
      <c r="H1960" s="133">
        <f>SUM($E$1903:E1960)</f>
        <v>487703.35544346087</v>
      </c>
      <c r="I1960" s="133">
        <f>$F$9-SUM($E$1903:E1960)</f>
        <v>6749796.6445565391</v>
      </c>
      <c r="J1960" s="133">
        <f t="shared" si="91"/>
        <v>58</v>
      </c>
      <c r="K1960" s="65">
        <f>Y!AC2173</f>
        <v>7090964</v>
      </c>
      <c r="L1960" s="115">
        <v>216</v>
      </c>
      <c r="M1960" s="65"/>
      <c r="N1960" s="48">
        <f>Y!Z2173</f>
        <v>2037.72421133428</v>
      </c>
    </row>
    <row r="1961" spans="1:14" x14ac:dyDescent="0.2">
      <c r="A1961" s="69">
        <f t="shared" si="89"/>
        <v>59</v>
      </c>
      <c r="B1961" s="66">
        <f t="shared" si="90"/>
        <v>41642</v>
      </c>
      <c r="C1961" s="67">
        <f>Y!AB2174</f>
        <v>74803.000000000291</v>
      </c>
      <c r="D1961" s="65">
        <f>Y!Y2174</f>
        <v>8839.90188807901</v>
      </c>
      <c r="E1961" s="65">
        <f>Y!Y2174+Y!Z2174</f>
        <v>10904.812752468104</v>
      </c>
      <c r="F1961" s="68">
        <f>Y!AA2174</f>
        <v>63898.187247532194</v>
      </c>
      <c r="G1961" s="133">
        <f>SUM($F1961:F$2118)</f>
        <v>6794864.3554437133</v>
      </c>
      <c r="H1961" s="133">
        <f>SUM($E$1903:E1961)</f>
        <v>498608.16819592897</v>
      </c>
      <c r="I1961" s="133">
        <f>$F$9-SUM($E$1903:E1961)</f>
        <v>6738891.8318040706</v>
      </c>
      <c r="J1961" s="133">
        <f t="shared" si="91"/>
        <v>59</v>
      </c>
      <c r="K1961" s="65">
        <f>Y!AC2174</f>
        <v>7075665</v>
      </c>
      <c r="L1961" s="115">
        <v>216</v>
      </c>
      <c r="M1961" s="65"/>
      <c r="N1961" s="48">
        <f>Y!Z2174</f>
        <v>2064.9108643890941</v>
      </c>
    </row>
    <row r="1962" spans="1:14" x14ac:dyDescent="0.2">
      <c r="A1962" s="69">
        <f t="shared" si="89"/>
        <v>60</v>
      </c>
      <c r="B1962" s="66">
        <f t="shared" si="90"/>
        <v>41673</v>
      </c>
      <c r="C1962" s="67">
        <f>Y!AB2175</f>
        <v>74802.999999999534</v>
      </c>
      <c r="D1962" s="65">
        <f>Y!Y2175</f>
        <v>8957.7447986183688</v>
      </c>
      <c r="E1962" s="65">
        <f>Y!Y2175+Y!Z2175</f>
        <v>11050.205031536825</v>
      </c>
      <c r="F1962" s="68">
        <f>Y!AA2175</f>
        <v>63752.794968462716</v>
      </c>
      <c r="G1962" s="133">
        <f>SUM($F1962:F$2118)</f>
        <v>6730966.1681961818</v>
      </c>
      <c r="H1962" s="133">
        <f>SUM($E$1903:E1962)</f>
        <v>509658.37322746578</v>
      </c>
      <c r="I1962" s="133">
        <f>$F$9-SUM($E$1903:E1962)</f>
        <v>6727841.6267725341</v>
      </c>
      <c r="J1962" s="133">
        <f t="shared" si="91"/>
        <v>60</v>
      </c>
      <c r="K1962" s="65">
        <f>Y!AC2175</f>
        <v>7091166</v>
      </c>
      <c r="L1962" s="115">
        <v>216</v>
      </c>
      <c r="M1962" s="65"/>
      <c r="N1962" s="48">
        <f>Y!Z2175</f>
        <v>2092.4602329184563</v>
      </c>
    </row>
    <row r="1963" spans="1:14" x14ac:dyDescent="0.2">
      <c r="A1963" s="69">
        <f t="shared" si="89"/>
        <v>61</v>
      </c>
      <c r="B1963" s="66">
        <f t="shared" si="90"/>
        <v>41701</v>
      </c>
      <c r="C1963" s="67">
        <f>Y!AB2176</f>
        <v>74803.00000000032</v>
      </c>
      <c r="D1963" s="65">
        <f>Y!Y2176</f>
        <v>9077.1586487172171</v>
      </c>
      <c r="E1963" s="65">
        <f>Y!Y2176+Y!Z2176</f>
        <v>10784.610980517711</v>
      </c>
      <c r="F1963" s="68">
        <f>Y!AA2176</f>
        <v>64018.389019482609</v>
      </c>
      <c r="G1963" s="133">
        <f>SUM($F1963:F$2118)</f>
        <v>6667213.3732277183</v>
      </c>
      <c r="H1963" s="133">
        <f>SUM($E$1903:E1963)</f>
        <v>520442.98420798348</v>
      </c>
      <c r="I1963" s="133">
        <f>$F$9-SUM($E$1903:E1963)</f>
        <v>6717057.0157920169</v>
      </c>
      <c r="J1963" s="133">
        <f t="shared" si="91"/>
        <v>61</v>
      </c>
      <c r="K1963" s="65">
        <f>Y!AC2176</f>
        <v>7075977</v>
      </c>
      <c r="L1963" s="115">
        <v>216</v>
      </c>
      <c r="M1963" s="65"/>
      <c r="N1963" s="48">
        <f>Y!Z2176</f>
        <v>1707.452331800494</v>
      </c>
    </row>
    <row r="1964" spans="1:14" x14ac:dyDescent="0.2">
      <c r="A1964" s="69">
        <f t="shared" si="89"/>
        <v>62</v>
      </c>
      <c r="B1964" s="66">
        <f t="shared" si="90"/>
        <v>41732</v>
      </c>
      <c r="C1964" s="67">
        <f>Y!AB2177</f>
        <v>74803.000000000407</v>
      </c>
      <c r="D1964" s="65">
        <f>Y!Y2177</f>
        <v>9198.1643802449107</v>
      </c>
      <c r="E1964" s="65">
        <f>Y!Y2177+Y!Z2177</f>
        <v>10928.39698520214</v>
      </c>
      <c r="F1964" s="68">
        <f>Y!AA2177</f>
        <v>63874.603014798275</v>
      </c>
      <c r="G1964" s="133">
        <f>SUM($F1964:F$2118)</f>
        <v>6603194.9842082346</v>
      </c>
      <c r="H1964" s="133">
        <f>SUM($E$1903:E1964)</f>
        <v>531371.38119318557</v>
      </c>
      <c r="I1964" s="133">
        <f>$F$9-SUM($E$1903:E1964)</f>
        <v>6706128.6188068148</v>
      </c>
      <c r="J1964" s="133">
        <f t="shared" si="91"/>
        <v>62</v>
      </c>
      <c r="K1964" s="65">
        <f>Y!AC2177</f>
        <v>7060640</v>
      </c>
      <c r="L1964" s="115">
        <v>216</v>
      </c>
      <c r="M1964" s="65"/>
      <c r="N1964" s="48">
        <f>Y!Z2177</f>
        <v>1730.2326049572293</v>
      </c>
    </row>
    <row r="1965" spans="1:14" x14ac:dyDescent="0.2">
      <c r="A1965" s="69">
        <f t="shared" si="89"/>
        <v>63</v>
      </c>
      <c r="B1965" s="66">
        <f t="shared" si="90"/>
        <v>41762</v>
      </c>
      <c r="C1965" s="67">
        <f>Y!AB2178</f>
        <v>74803.000000000058</v>
      </c>
      <c r="D1965" s="65">
        <f>Y!Y2178</f>
        <v>9320.7832142449915</v>
      </c>
      <c r="E1965" s="65">
        <f>Y!Y2178+Y!Z2178</f>
        <v>11074.100019347388</v>
      </c>
      <c r="F1965" s="68">
        <f>Y!AA2178</f>
        <v>63728.899980652677</v>
      </c>
      <c r="G1965" s="133">
        <f>SUM($F1965:F$2118)</f>
        <v>6539320.3811934376</v>
      </c>
      <c r="H1965" s="133">
        <f>SUM($E$1903:E1965)</f>
        <v>542445.48121253296</v>
      </c>
      <c r="I1965" s="133">
        <f>$F$9-SUM($E$1903:E1965)</f>
        <v>6695054.5187874669</v>
      </c>
      <c r="J1965" s="133">
        <f t="shared" si="91"/>
        <v>63</v>
      </c>
      <c r="K1965" s="65">
        <f>Y!AC2178</f>
        <v>7045153</v>
      </c>
      <c r="L1965" s="115">
        <v>216</v>
      </c>
      <c r="M1965" s="65"/>
      <c r="N1965" s="48">
        <f>Y!Z2178</f>
        <v>1753.3168051023968</v>
      </c>
    </row>
    <row r="1966" spans="1:14" x14ac:dyDescent="0.2">
      <c r="A1966" s="69">
        <f t="shared" si="89"/>
        <v>64</v>
      </c>
      <c r="B1966" s="66">
        <f t="shared" si="90"/>
        <v>41793</v>
      </c>
      <c r="C1966" s="67">
        <f>Y!AB2179</f>
        <v>74803.000000000029</v>
      </c>
      <c r="D1966" s="65">
        <f>Y!Y2179</f>
        <v>9445.0366546548903</v>
      </c>
      <c r="E1966" s="65">
        <f>Y!Y2179+Y!Z2179</f>
        <v>11221.745641785819</v>
      </c>
      <c r="F1966" s="68">
        <f>Y!AA2179</f>
        <v>63581.25435821421</v>
      </c>
      <c r="G1966" s="133">
        <f>SUM($F1966:F$2118)</f>
        <v>6475591.4812127836</v>
      </c>
      <c r="H1966" s="133">
        <f>SUM($E$1903:E1966)</f>
        <v>553667.22685431875</v>
      </c>
      <c r="I1966" s="133">
        <f>$F$9-SUM($E$1903:E1966)</f>
        <v>6683832.7731456812</v>
      </c>
      <c r="J1966" s="133">
        <f t="shared" si="91"/>
        <v>64</v>
      </c>
      <c r="K1966" s="65">
        <f>Y!AC2179</f>
        <v>7029515</v>
      </c>
      <c r="L1966" s="115">
        <v>216</v>
      </c>
      <c r="M1966" s="65"/>
      <c r="N1966" s="48">
        <f>Y!Z2179</f>
        <v>1776.708987130929</v>
      </c>
    </row>
    <row r="1967" spans="1:14" x14ac:dyDescent="0.2">
      <c r="A1967" s="69">
        <f t="shared" si="89"/>
        <v>65</v>
      </c>
      <c r="B1967" s="66">
        <f t="shared" si="90"/>
        <v>41823</v>
      </c>
      <c r="C1967" s="67">
        <f>Y!AB2180</f>
        <v>74803.000000000407</v>
      </c>
      <c r="D1967" s="65">
        <f>Y!Y2180</f>
        <v>9570.9464920759201</v>
      </c>
      <c r="E1967" s="65">
        <f>Y!Y2180+Y!Z2180</f>
        <v>11371.359752112781</v>
      </c>
      <c r="F1967" s="68">
        <f>Y!AA2180</f>
        <v>63431.640247887626</v>
      </c>
      <c r="G1967" s="133">
        <f>SUM($F1967:F$2118)</f>
        <v>6412010.2268545711</v>
      </c>
      <c r="H1967" s="133">
        <f>SUM($E$1903:E1967)</f>
        <v>565038.58660643152</v>
      </c>
      <c r="I1967" s="133">
        <f>$F$9-SUM($E$1903:E1967)</f>
        <v>6672461.4133935682</v>
      </c>
      <c r="J1967" s="133">
        <f t="shared" si="91"/>
        <v>65</v>
      </c>
      <c r="K1967" s="65">
        <f>Y!AC2180</f>
        <v>7013724</v>
      </c>
      <c r="L1967" s="115">
        <v>216</v>
      </c>
      <c r="M1967" s="65"/>
      <c r="N1967" s="48">
        <f>Y!Z2180</f>
        <v>1800.4132600368612</v>
      </c>
    </row>
    <row r="1968" spans="1:14" x14ac:dyDescent="0.2">
      <c r="A1968" s="69">
        <f t="shared" si="89"/>
        <v>66</v>
      </c>
      <c r="B1968" s="66">
        <f t="shared" si="90"/>
        <v>41854</v>
      </c>
      <c r="C1968" s="67">
        <f>Y!AB2181</f>
        <v>74803.000000000364</v>
      </c>
      <c r="D1968" s="65">
        <f>Y!Y2181</f>
        <v>9698.534807594493</v>
      </c>
      <c r="E1968" s="65">
        <f>Y!Y2181+Y!Z2181</f>
        <v>11522.968595229569</v>
      </c>
      <c r="F1968" s="68">
        <f>Y!AA2181</f>
        <v>63280.031404770794</v>
      </c>
      <c r="G1968" s="133">
        <f>SUM($F1968:F$2118)</f>
        <v>6348578.5866066832</v>
      </c>
      <c r="H1968" s="133">
        <f>SUM($E$1903:E1968)</f>
        <v>576561.55520166107</v>
      </c>
      <c r="I1968" s="133">
        <f>$F$9-SUM($E$1903:E1968)</f>
        <v>6660938.4447983392</v>
      </c>
      <c r="J1968" s="133">
        <f t="shared" si="91"/>
        <v>66</v>
      </c>
      <c r="K1968" s="65">
        <f>Y!AC2181</f>
        <v>6997778</v>
      </c>
      <c r="L1968" s="115">
        <v>216</v>
      </c>
      <c r="M1968" s="65"/>
      <c r="N1968" s="48">
        <f>Y!Z2181</f>
        <v>1824.4337876350764</v>
      </c>
    </row>
    <row r="1969" spans="1:14" x14ac:dyDescent="0.2">
      <c r="A1969" s="69">
        <f t="shared" ref="A1969:A2118" si="92">A1968+1</f>
        <v>67</v>
      </c>
      <c r="B1969" s="66">
        <f t="shared" ref="B1969:B2118" si="93">DATE(YEAR(B1968),MONTH(B1968)+1,DAY(B1968))</f>
        <v>41885</v>
      </c>
      <c r="C1969" s="67">
        <f>Y!AB2182</f>
        <v>74803.000000000058</v>
      </c>
      <c r="D1969" s="65">
        <f>Y!Y2182</f>
        <v>9827.823976656422</v>
      </c>
      <c r="E1969" s="65">
        <f>Y!Y2182+Y!Z2182</f>
        <v>11676.598765949151</v>
      </c>
      <c r="F1969" s="68">
        <f>Y!AA2182</f>
        <v>63126.401234050907</v>
      </c>
      <c r="G1969" s="133">
        <f>SUM($F1969:F$2118)</f>
        <v>6285298.5552019123</v>
      </c>
      <c r="H1969" s="133">
        <f>SUM($E$1903:E1969)</f>
        <v>588238.15396761021</v>
      </c>
      <c r="I1969" s="133">
        <f>$F$9-SUM($E$1903:E1969)</f>
        <v>6649261.8460323894</v>
      </c>
      <c r="J1969" s="133">
        <f t="shared" si="91"/>
        <v>67</v>
      </c>
      <c r="K1969" s="65">
        <f>Y!AC2182</f>
        <v>6981677</v>
      </c>
      <c r="L1969" s="115">
        <v>216</v>
      </c>
      <c r="M1969" s="65"/>
      <c r="N1969" s="48">
        <f>Y!Z2182</f>
        <v>1848.7747892927291</v>
      </c>
    </row>
    <row r="1970" spans="1:14" x14ac:dyDescent="0.2">
      <c r="A1970" s="69">
        <f t="shared" si="92"/>
        <v>68</v>
      </c>
      <c r="B1970" s="66">
        <f t="shared" si="93"/>
        <v>41915</v>
      </c>
      <c r="C1970" s="67">
        <f>Y!AB2183</f>
        <v>74803.000000000233</v>
      </c>
      <c r="D1970" s="65">
        <f>Y!Y2183</f>
        <v>9958.8366729905829</v>
      </c>
      <c r="E1970" s="65">
        <f>Y!Y2183+Y!Z2183</f>
        <v>11832.277213660956</v>
      </c>
      <c r="F1970" s="68">
        <f>Y!AA2183</f>
        <v>62970.722786339276</v>
      </c>
      <c r="G1970" s="133">
        <f>SUM($F1970:F$2118)</f>
        <v>6222172.1539678611</v>
      </c>
      <c r="H1970" s="133">
        <f>SUM($E$1903:E1970)</f>
        <v>600070.43118127121</v>
      </c>
      <c r="I1970" s="133">
        <f>$F$9-SUM($E$1903:E1970)</f>
        <v>6637429.5688187284</v>
      </c>
      <c r="J1970" s="133">
        <f t="shared" si="91"/>
        <v>68</v>
      </c>
      <c r="K1970" s="65">
        <f>Y!AC2183</f>
        <v>6965418</v>
      </c>
      <c r="L1970" s="115">
        <v>216</v>
      </c>
      <c r="M1970" s="65"/>
      <c r="N1970" s="48">
        <f>Y!Z2183</f>
        <v>1873.4405406703736</v>
      </c>
    </row>
    <row r="1971" spans="1:14" x14ac:dyDescent="0.2">
      <c r="A1971" s="69">
        <f t="shared" si="92"/>
        <v>69</v>
      </c>
      <c r="B1971" s="66">
        <f t="shared" si="93"/>
        <v>41946</v>
      </c>
      <c r="C1971" s="67">
        <f>Y!AB2184</f>
        <v>74802.999999999884</v>
      </c>
      <c r="D1971" s="65">
        <f>Y!Y2184</f>
        <v>10091.595872582868</v>
      </c>
      <c r="E1971" s="65">
        <f>Y!Y2184+Y!Z2184</f>
        <v>11990.031247055929</v>
      </c>
      <c r="F1971" s="68">
        <f>Y!AA2184</f>
        <v>62812.968752943954</v>
      </c>
      <c r="G1971" s="133">
        <f>SUM($F1971:F$2118)</f>
        <v>6159201.431181523</v>
      </c>
      <c r="H1971" s="133">
        <f>SUM($E$1903:E1971)</f>
        <v>612060.46242832718</v>
      </c>
      <c r="I1971" s="133">
        <f>$F$9-SUM($E$1903:E1971)</f>
        <v>6625439.5375716724</v>
      </c>
      <c r="J1971" s="133">
        <f t="shared" si="91"/>
        <v>69</v>
      </c>
      <c r="K1971" s="65">
        <f>Y!AC2184</f>
        <v>6949000</v>
      </c>
      <c r="L1971" s="115">
        <v>216</v>
      </c>
      <c r="M1971" s="65"/>
      <c r="N1971" s="48">
        <f>Y!Z2184</f>
        <v>1898.4353744730615</v>
      </c>
    </row>
    <row r="1972" spans="1:14" x14ac:dyDescent="0.2">
      <c r="A1972" s="69">
        <f t="shared" si="92"/>
        <v>70</v>
      </c>
      <c r="B1972" s="66">
        <f t="shared" si="93"/>
        <v>41976</v>
      </c>
      <c r="C1972" s="67">
        <f>Y!AB2185</f>
        <v>74803.000000000422</v>
      </c>
      <c r="D1972" s="65">
        <f>Y!Y2185</f>
        <v>10226.124857709743</v>
      </c>
      <c r="E1972" s="65">
        <f>Y!Y2185+Y!Z2185</f>
        <v>12149.888538921135</v>
      </c>
      <c r="F1972" s="68">
        <f>Y!AA2185</f>
        <v>62653.111461079287</v>
      </c>
      <c r="G1972" s="133">
        <f>SUM($F1972:F$2118)</f>
        <v>6096388.4624285782</v>
      </c>
      <c r="H1972" s="133">
        <f>SUM($E$1903:E1972)</f>
        <v>624210.35096724832</v>
      </c>
      <c r="I1972" s="133">
        <f>$F$9-SUM($E$1903:E1972)</f>
        <v>6613289.649032752</v>
      </c>
      <c r="J1972" s="133">
        <f t="shared" si="91"/>
        <v>70</v>
      </c>
      <c r="K1972" s="65">
        <f>Y!AC2185</f>
        <v>6932421</v>
      </c>
      <c r="L1972" s="115">
        <v>216</v>
      </c>
      <c r="M1972" s="65"/>
      <c r="N1972" s="48">
        <f>Y!Z2185</f>
        <v>1923.7636812113924</v>
      </c>
    </row>
    <row r="1973" spans="1:14" x14ac:dyDescent="0.2">
      <c r="A1973" s="69">
        <f t="shared" si="92"/>
        <v>71</v>
      </c>
      <c r="B1973" s="66">
        <f t="shared" si="93"/>
        <v>42007</v>
      </c>
      <c r="C1973" s="67">
        <f>Y!AB2186</f>
        <v>74802.999999999913</v>
      </c>
      <c r="D1973" s="65">
        <f>Y!Y2186</f>
        <v>10362.44722101558</v>
      </c>
      <c r="E1973" s="65">
        <f>Y!Y2186+Y!Z2186</f>
        <v>12311.877130988258</v>
      </c>
      <c r="F1973" s="68">
        <f>Y!AA2186</f>
        <v>62491.122869011648</v>
      </c>
      <c r="G1973" s="133">
        <f>SUM($F1973:F$2118)</f>
        <v>6033735.3509674994</v>
      </c>
      <c r="H1973" s="133">
        <f>SUM($E$1903:E1973)</f>
        <v>636522.22809823661</v>
      </c>
      <c r="I1973" s="133">
        <f>$F$9-SUM($E$1903:E1973)</f>
        <v>6600977.771901763</v>
      </c>
      <c r="J1973" s="133">
        <f t="shared" si="91"/>
        <v>71</v>
      </c>
      <c r="K1973" s="65">
        <f>Y!AC2186</f>
        <v>6915680</v>
      </c>
      <c r="L1973" s="115">
        <v>216</v>
      </c>
      <c r="M1973" s="65"/>
      <c r="N1973" s="48">
        <f>Y!Z2186</f>
        <v>1949.4299099726777</v>
      </c>
    </row>
    <row r="1974" spans="1:14" x14ac:dyDescent="0.2">
      <c r="A1974" s="69">
        <f t="shared" si="92"/>
        <v>72</v>
      </c>
      <c r="B1974" s="66">
        <f t="shared" si="93"/>
        <v>42038</v>
      </c>
      <c r="C1974" s="67">
        <f>Y!AB2187</f>
        <v>74803.000000000087</v>
      </c>
      <c r="D1974" s="65">
        <f>Y!Y2187</f>
        <v>10500.58686965704</v>
      </c>
      <c r="E1974" s="65">
        <f>Y!Y2187+Y!Z2187</f>
        <v>12476.025438859622</v>
      </c>
      <c r="F1974" s="68">
        <f>Y!AA2187</f>
        <v>62326.974561140465</v>
      </c>
      <c r="G1974" s="133">
        <f>SUM($F1974:F$2118)</f>
        <v>5971244.2280984884</v>
      </c>
      <c r="H1974" s="133">
        <f>SUM($E$1903:E1974)</f>
        <v>648998.2535370962</v>
      </c>
      <c r="I1974" s="133">
        <f>$F$9-SUM($E$1903:E1974)</f>
        <v>6588501.7464629039</v>
      </c>
      <c r="J1974" s="133">
        <f t="shared" si="91"/>
        <v>72</v>
      </c>
      <c r="K1974" s="65">
        <f>Y!AC2187</f>
        <v>6926635</v>
      </c>
      <c r="L1974" s="115">
        <v>216</v>
      </c>
      <c r="M1974" s="65"/>
      <c r="N1974" s="48">
        <f>Y!Z2187</f>
        <v>1975.4385692025826</v>
      </c>
    </row>
    <row r="1975" spans="1:14" x14ac:dyDescent="0.2">
      <c r="A1975" s="69">
        <f t="shared" si="92"/>
        <v>73</v>
      </c>
      <c r="B1975" s="66">
        <f t="shared" si="93"/>
        <v>42066</v>
      </c>
      <c r="C1975" s="67">
        <f>Y!AB2188</f>
        <v>74802.999999999825</v>
      </c>
      <c r="D1975" s="65">
        <f>Y!Y2188</f>
        <v>10640.568029489368</v>
      </c>
      <c r="E1975" s="65">
        <f>Y!Y2188+Y!Z2188</f>
        <v>12270.66320669571</v>
      </c>
      <c r="F1975" s="68">
        <f>Y!AA2188</f>
        <v>62532.336793304108</v>
      </c>
      <c r="G1975" s="133">
        <f>SUM($F1975:F$2118)</f>
        <v>5908917.2535373475</v>
      </c>
      <c r="H1975" s="133">
        <f>SUM($E$1903:E1975)</f>
        <v>661268.91674379189</v>
      </c>
      <c r="I1975" s="133">
        <f>$F$9-SUM($E$1903:E1975)</f>
        <v>6576231.0832562083</v>
      </c>
      <c r="J1975" s="133">
        <f t="shared" si="91"/>
        <v>73</v>
      </c>
      <c r="K1975" s="65">
        <f>Y!AC2188</f>
        <v>6909937</v>
      </c>
      <c r="L1975" s="115">
        <v>216</v>
      </c>
      <c r="M1975" s="65"/>
      <c r="N1975" s="48">
        <f>Y!Z2188</f>
        <v>1630.0951772063418</v>
      </c>
    </row>
    <row r="1976" spans="1:14" x14ac:dyDescent="0.2">
      <c r="A1976" s="69">
        <f t="shared" si="92"/>
        <v>74</v>
      </c>
      <c r="B1976" s="66">
        <f t="shared" si="93"/>
        <v>42097</v>
      </c>
      <c r="C1976" s="67">
        <f>Y!AB2189</f>
        <v>74803.000000000058</v>
      </c>
      <c r="D1976" s="65">
        <f>Y!Y2189</f>
        <v>10782.415249319747</v>
      </c>
      <c r="E1976" s="65">
        <f>Y!Y2189+Y!Z2189</f>
        <v>12434.258625709539</v>
      </c>
      <c r="F1976" s="68">
        <f>Y!AA2189</f>
        <v>62368.741374290526</v>
      </c>
      <c r="G1976" s="133">
        <f>SUM($F1976:F$2118)</f>
        <v>5846384.9167440441</v>
      </c>
      <c r="H1976" s="133">
        <f>SUM($E$1903:E1976)</f>
        <v>673703.17536950146</v>
      </c>
      <c r="I1976" s="133">
        <f>$F$9-SUM($E$1903:E1976)</f>
        <v>6563796.8246304989</v>
      </c>
      <c r="J1976" s="133">
        <f t="shared" si="91"/>
        <v>74</v>
      </c>
      <c r="K1976" s="65">
        <f>Y!AC2189</f>
        <v>6893076</v>
      </c>
      <c r="L1976" s="115">
        <v>216</v>
      </c>
      <c r="M1976" s="65"/>
      <c r="N1976" s="48">
        <f>Y!Z2189</f>
        <v>1651.843376389792</v>
      </c>
    </row>
    <row r="1977" spans="1:14" x14ac:dyDescent="0.2">
      <c r="A1977" s="69">
        <f t="shared" si="92"/>
        <v>75</v>
      </c>
      <c r="B1977" s="66">
        <f t="shared" si="93"/>
        <v>42127</v>
      </c>
      <c r="C1977" s="67">
        <f>Y!AB2190</f>
        <v>74803.000000000407</v>
      </c>
      <c r="D1977" s="65">
        <f>Y!Y2190</f>
        <v>10926.153405209072</v>
      </c>
      <c r="E1977" s="65">
        <f>Y!Y2190+Y!Z2190</f>
        <v>12600.035138175779</v>
      </c>
      <c r="F1977" s="68">
        <f>Y!AA2190</f>
        <v>62202.964861824636</v>
      </c>
      <c r="G1977" s="133">
        <f>SUM($F1977:F$2118)</f>
        <v>5784016.1753697535</v>
      </c>
      <c r="H1977" s="133">
        <f>SUM($E$1903:E1977)</f>
        <v>686303.21050767729</v>
      </c>
      <c r="I1977" s="133">
        <f>$F$9-SUM($E$1903:E1977)</f>
        <v>6551196.7894923231</v>
      </c>
      <c r="J1977" s="133">
        <f t="shared" si="91"/>
        <v>75</v>
      </c>
      <c r="K1977" s="65">
        <f>Y!AC2190</f>
        <v>6876051</v>
      </c>
      <c r="L1977" s="115">
        <v>216</v>
      </c>
      <c r="M1977" s="65"/>
      <c r="N1977" s="48">
        <f>Y!Z2190</f>
        <v>1673.8817329667072</v>
      </c>
    </row>
    <row r="1978" spans="1:14" x14ac:dyDescent="0.2">
      <c r="A1978" s="69">
        <f t="shared" si="92"/>
        <v>76</v>
      </c>
      <c r="B1978" s="66">
        <f t="shared" si="93"/>
        <v>42158</v>
      </c>
      <c r="C1978" s="67">
        <f>Y!AB2191</f>
        <v>74802.999999999767</v>
      </c>
      <c r="D1978" s="65">
        <f>Y!Y2191</f>
        <v>11071.807704835199</v>
      </c>
      <c r="E1978" s="65">
        <f>Y!Y2191+Y!Z2191</f>
        <v>12768.021822957773</v>
      </c>
      <c r="F1978" s="68">
        <f>Y!AA2191</f>
        <v>62034.978177041994</v>
      </c>
      <c r="G1978" s="133">
        <f>SUM($F1978:F$2118)</f>
        <v>5721813.2105079293</v>
      </c>
      <c r="H1978" s="133">
        <f>SUM($E$1903:E1978)</f>
        <v>699071.23233063507</v>
      </c>
      <c r="I1978" s="133">
        <f>$F$9-SUM($E$1903:E1978)</f>
        <v>6538428.7676693648</v>
      </c>
      <c r="J1978" s="133">
        <f t="shared" ref="J1978:J2041" si="94">A1978</f>
        <v>76</v>
      </c>
      <c r="K1978" s="65">
        <f>Y!AC2191</f>
        <v>6858862</v>
      </c>
      <c r="L1978" s="115">
        <v>216</v>
      </c>
      <c r="M1978" s="65"/>
      <c r="N1978" s="48">
        <f>Y!Z2191</f>
        <v>1696.2141181225743</v>
      </c>
    </row>
    <row r="1979" spans="1:14" x14ac:dyDescent="0.2">
      <c r="A1979" s="69">
        <f t="shared" si="92"/>
        <v>77</v>
      </c>
      <c r="B1979" s="66">
        <f t="shared" si="93"/>
        <v>42188</v>
      </c>
      <c r="C1979" s="67">
        <f>Y!AB2192</f>
        <v>74803.000000000335</v>
      </c>
      <c r="D1979" s="65">
        <f>Y!Y2192</f>
        <v>11219.403691917658</v>
      </c>
      <c r="E1979" s="65">
        <f>Y!Y2192+Y!Z2192</f>
        <v>12938.248146608632</v>
      </c>
      <c r="F1979" s="68">
        <f>Y!AA2192</f>
        <v>61864.751853391703</v>
      </c>
      <c r="G1979" s="133">
        <f>SUM($F1979:F$2118)</f>
        <v>5659778.2323308876</v>
      </c>
      <c r="H1979" s="133">
        <f>SUM($E$1903:E1979)</f>
        <v>712009.48047724366</v>
      </c>
      <c r="I1979" s="133">
        <f>$F$9-SUM($E$1903:E1979)</f>
        <v>6525490.5195227563</v>
      </c>
      <c r="J1979" s="133">
        <f t="shared" si="94"/>
        <v>77</v>
      </c>
      <c r="K1979" s="65">
        <f>Y!AC2192</f>
        <v>6841505</v>
      </c>
      <c r="L1979" s="115">
        <v>216</v>
      </c>
      <c r="M1979" s="65"/>
      <c r="N1979" s="48">
        <f>Y!Z2192</f>
        <v>1718.8444546909741</v>
      </c>
    </row>
    <row r="1980" spans="1:14" x14ac:dyDescent="0.2">
      <c r="A1980" s="69">
        <f t="shared" si="92"/>
        <v>78</v>
      </c>
      <c r="B1980" s="66">
        <f t="shared" si="93"/>
        <v>42219</v>
      </c>
      <c r="C1980" s="67">
        <f>Y!AB2193</f>
        <v>74803.000000000131</v>
      </c>
      <c r="D1980" s="65">
        <f>Y!Y2193</f>
        <v>11368.967250689864</v>
      </c>
      <c r="E1980" s="65">
        <f>Y!Y2193+Y!Z2193</f>
        <v>13110.743968532523</v>
      </c>
      <c r="F1980" s="68">
        <f>Y!AA2193</f>
        <v>61692.256031467608</v>
      </c>
      <c r="G1980" s="133">
        <f>SUM($F1980:F$2118)</f>
        <v>5597913.4804774961</v>
      </c>
      <c r="H1980" s="133">
        <f>SUM($E$1903:E1980)</f>
        <v>725120.2244457762</v>
      </c>
      <c r="I1980" s="133">
        <f>$F$9-SUM($E$1903:E1980)</f>
        <v>6512379.7755542239</v>
      </c>
      <c r="J1980" s="133">
        <f t="shared" si="94"/>
        <v>78</v>
      </c>
      <c r="K1980" s="65">
        <f>Y!AC2193</f>
        <v>6823979</v>
      </c>
      <c r="L1980" s="115">
        <v>216</v>
      </c>
      <c r="M1980" s="65"/>
      <c r="N1980" s="48">
        <f>Y!Z2193</f>
        <v>1741.7767178426584</v>
      </c>
    </row>
    <row r="1981" spans="1:14" x14ac:dyDescent="0.2">
      <c r="A1981" s="69">
        <f t="shared" si="92"/>
        <v>79</v>
      </c>
      <c r="B1981" s="66">
        <f t="shared" si="93"/>
        <v>42250</v>
      </c>
      <c r="C1981" s="67">
        <f>Y!AB2194</f>
        <v>74803.000000000407</v>
      </c>
      <c r="D1981" s="65">
        <f>Y!Y2194</f>
        <v>11520.524610445835</v>
      </c>
      <c r="E1981" s="65">
        <f>Y!Y2194+Y!Z2194</f>
        <v>13285.539546229629</v>
      </c>
      <c r="F1981" s="68">
        <f>Y!AA2194</f>
        <v>61517.460453770786</v>
      </c>
      <c r="G1981" s="133">
        <f>SUM($F1981:F$2118)</f>
        <v>5536221.2244460285</v>
      </c>
      <c r="H1981" s="133">
        <f>SUM($E$1903:E1981)</f>
        <v>738405.76399200584</v>
      </c>
      <c r="I1981" s="133">
        <f>$F$9-SUM($E$1903:E1981)</f>
        <v>6499094.236007994</v>
      </c>
      <c r="J1981" s="133">
        <f t="shared" si="94"/>
        <v>79</v>
      </c>
      <c r="K1981" s="65">
        <f>Y!AC2194</f>
        <v>6806283</v>
      </c>
      <c r="L1981" s="115">
        <v>216</v>
      </c>
      <c r="M1981" s="65"/>
      <c r="N1981" s="48">
        <f>Y!Z2194</f>
        <v>1765.0149357837945</v>
      </c>
    </row>
    <row r="1982" spans="1:14" x14ac:dyDescent="0.2">
      <c r="A1982" s="69">
        <f t="shared" si="92"/>
        <v>80</v>
      </c>
      <c r="B1982" s="66">
        <f t="shared" si="93"/>
        <v>42280</v>
      </c>
      <c r="C1982" s="67">
        <f>Y!AB2195</f>
        <v>74802.999999999971</v>
      </c>
      <c r="D1982" s="65">
        <f>Y!Y2195</f>
        <v>11674.102350134403</v>
      </c>
      <c r="E1982" s="65">
        <f>Y!Y2195+Y!Z2195</f>
        <v>13462.665540598013</v>
      </c>
      <c r="F1982" s="68">
        <f>Y!AA2195</f>
        <v>61340.334459401951</v>
      </c>
      <c r="G1982" s="133">
        <f>SUM($F1982:F$2118)</f>
        <v>5474703.7639922593</v>
      </c>
      <c r="H1982" s="133">
        <f>SUM($E$1903:E1982)</f>
        <v>751868.42953260383</v>
      </c>
      <c r="I1982" s="133">
        <f>$F$9-SUM($E$1903:E1982)</f>
        <v>6485631.5704673957</v>
      </c>
      <c r="J1982" s="133">
        <f t="shared" si="94"/>
        <v>80</v>
      </c>
      <c r="K1982" s="65">
        <f>Y!AC2195</f>
        <v>6788415</v>
      </c>
      <c r="L1982" s="115">
        <v>216</v>
      </c>
      <c r="M1982" s="65"/>
      <c r="N1982" s="48">
        <f>Y!Z2195</f>
        <v>1788.5631904636102</v>
      </c>
    </row>
    <row r="1983" spans="1:14" x14ac:dyDescent="0.2">
      <c r="A1983" s="69">
        <f t="shared" si="92"/>
        <v>81</v>
      </c>
      <c r="B1983" s="66">
        <f t="shared" si="93"/>
        <v>42311</v>
      </c>
      <c r="C1983" s="67">
        <f>Y!AB2196</f>
        <v>74802.999999999767</v>
      </c>
      <c r="D1983" s="65">
        <f>Y!Y2196</f>
        <v>11829.727403025143</v>
      </c>
      <c r="E1983" s="65">
        <f>Y!Y2196+Y!Z2196</f>
        <v>13642.153021316466</v>
      </c>
      <c r="F1983" s="68">
        <f>Y!AA2196</f>
        <v>61160.846978683308</v>
      </c>
      <c r="G1983" s="133">
        <f>SUM($F1983:F$2118)</f>
        <v>5413363.4295328557</v>
      </c>
      <c r="H1983" s="133">
        <f>SUM($E$1903:E1983)</f>
        <v>765510.58255392034</v>
      </c>
      <c r="I1983" s="133">
        <f>$F$9-SUM($E$1903:E1983)</f>
        <v>6471989.4174460797</v>
      </c>
      <c r="J1983" s="133">
        <f t="shared" si="94"/>
        <v>81</v>
      </c>
      <c r="K1983" s="65">
        <f>Y!AC2196</f>
        <v>6770374</v>
      </c>
      <c r="L1983" s="115">
        <v>216</v>
      </c>
      <c r="M1983" s="65"/>
      <c r="N1983" s="48">
        <f>Y!Z2196</f>
        <v>1812.4256182913232</v>
      </c>
    </row>
    <row r="1984" spans="1:14" x14ac:dyDescent="0.2">
      <c r="A1984" s="69">
        <f t="shared" si="92"/>
        <v>82</v>
      </c>
      <c r="B1984" s="66">
        <f t="shared" si="93"/>
        <v>42341</v>
      </c>
      <c r="C1984" s="67">
        <f>Y!AB2197</f>
        <v>74802.999999999651</v>
      </c>
      <c r="D1984" s="65">
        <f>Y!Y2197</f>
        <v>11987.427061428316</v>
      </c>
      <c r="E1984" s="65">
        <f>Y!Y2197+Y!Z2197</f>
        <v>13824.033472291107</v>
      </c>
      <c r="F1984" s="68">
        <f>Y!AA2197</f>
        <v>60978.966527708551</v>
      </c>
      <c r="G1984" s="133">
        <f>SUM($F1984:F$2118)</f>
        <v>5352202.5825541718</v>
      </c>
      <c r="H1984" s="133">
        <f>SUM($E$1903:E1984)</f>
        <v>779334.61602621141</v>
      </c>
      <c r="I1984" s="133">
        <f>$F$9-SUM($E$1903:E1984)</f>
        <v>6458165.3839737885</v>
      </c>
      <c r="J1984" s="133">
        <f t="shared" si="94"/>
        <v>82</v>
      </c>
      <c r="K1984" s="65">
        <f>Y!AC2197</f>
        <v>6752157</v>
      </c>
      <c r="L1984" s="115">
        <v>216</v>
      </c>
      <c r="M1984" s="65"/>
      <c r="N1984" s="48">
        <f>Y!Z2197</f>
        <v>1836.6064108627907</v>
      </c>
    </row>
    <row r="1985" spans="1:14" x14ac:dyDescent="0.2">
      <c r="A1985" s="69">
        <f t="shared" si="92"/>
        <v>83</v>
      </c>
      <c r="B1985" s="66">
        <f t="shared" si="93"/>
        <v>42372</v>
      </c>
      <c r="C1985" s="67">
        <f>Y!AB2198</f>
        <v>74802.999999999913</v>
      </c>
      <c r="D1985" s="65">
        <f>Y!Y2198</f>
        <v>12147.228981482796</v>
      </c>
      <c r="E1985" s="65">
        <f>Y!Y2198+Y!Z2198</f>
        <v>14008.338797179589</v>
      </c>
      <c r="F1985" s="68">
        <f>Y!AA2198</f>
        <v>60794.661202820331</v>
      </c>
      <c r="G1985" s="133">
        <f>SUM($F1985:F$2118)</f>
        <v>5291223.616026463</v>
      </c>
      <c r="H1985" s="133">
        <f>SUM($E$1903:E1985)</f>
        <v>793342.95482339105</v>
      </c>
      <c r="I1985" s="133">
        <f>$F$9-SUM($E$1903:E1985)</f>
        <v>6444157.0451766085</v>
      </c>
      <c r="J1985" s="133">
        <f t="shared" si="94"/>
        <v>83</v>
      </c>
      <c r="K1985" s="65">
        <f>Y!AC2198</f>
        <v>6733763</v>
      </c>
      <c r="L1985" s="115">
        <v>216</v>
      </c>
      <c r="M1985" s="65"/>
      <c r="N1985" s="48">
        <f>Y!Z2198</f>
        <v>1861.1098156967928</v>
      </c>
    </row>
    <row r="1986" spans="1:14" x14ac:dyDescent="0.2">
      <c r="A1986" s="69">
        <f t="shared" si="92"/>
        <v>84</v>
      </c>
      <c r="B1986" s="66">
        <f t="shared" si="93"/>
        <v>42403</v>
      </c>
      <c r="C1986" s="67">
        <f>Y!AB2199</f>
        <v>74802.999999999593</v>
      </c>
      <c r="D1986" s="65">
        <f>Y!Y2199</f>
        <v>12309.161188004538</v>
      </c>
      <c r="E1986" s="65">
        <f>Y!Y2199+Y!Z2199</f>
        <v>14195.101324985633</v>
      </c>
      <c r="F1986" s="68">
        <f>Y!AA2199</f>
        <v>60607.898675013959</v>
      </c>
      <c r="G1986" s="133">
        <f>SUM($F1986:F$2118)</f>
        <v>5230428.954823643</v>
      </c>
      <c r="H1986" s="133">
        <f>SUM($E$1903:E1986)</f>
        <v>807538.05614837667</v>
      </c>
      <c r="I1986" s="133">
        <f>$F$9-SUM($E$1903:E1986)</f>
        <v>6429961.9438516237</v>
      </c>
      <c r="J1986" s="133">
        <f t="shared" si="94"/>
        <v>84</v>
      </c>
      <c r="K1986" s="65">
        <f>Y!AC2199</f>
        <v>6740260</v>
      </c>
      <c r="L1986" s="115">
        <v>216</v>
      </c>
      <c r="M1986" s="65"/>
      <c r="N1986" s="48">
        <f>Y!Z2199</f>
        <v>1885.9401369810948</v>
      </c>
    </row>
    <row r="1987" spans="1:14" x14ac:dyDescent="0.2">
      <c r="A1987" s="69">
        <f t="shared" si="92"/>
        <v>85</v>
      </c>
      <c r="B1987" s="66">
        <f t="shared" si="93"/>
        <v>42432</v>
      </c>
      <c r="C1987" s="67">
        <f>Y!AB2200</f>
        <v>74803.000000000146</v>
      </c>
      <c r="D1987" s="65">
        <f>Y!Y2200</f>
        <v>12473.252079404891</v>
      </c>
      <c r="E1987" s="65">
        <f>Y!Y2200+Y!Z2200</f>
        <v>14049.878037169779</v>
      </c>
      <c r="F1987" s="68">
        <f>Y!AA2200</f>
        <v>60753.121962830359</v>
      </c>
      <c r="G1987" s="133">
        <f>SUM($F1987:F$2118)</f>
        <v>5169821.0561486287</v>
      </c>
      <c r="H1987" s="133">
        <f>SUM($E$1903:E1987)</f>
        <v>821587.93418554647</v>
      </c>
      <c r="I1987" s="133">
        <f>$F$9-SUM($E$1903:E1987)</f>
        <v>6415912.0658144532</v>
      </c>
      <c r="J1987" s="133">
        <f t="shared" si="94"/>
        <v>85</v>
      </c>
      <c r="K1987" s="65">
        <f>Y!AC2200</f>
        <v>6721841</v>
      </c>
      <c r="L1987" s="115">
        <v>216</v>
      </c>
      <c r="M1987" s="65"/>
      <c r="N1987" s="48">
        <f>Y!Z2200</f>
        <v>1576.6259577648889</v>
      </c>
    </row>
    <row r="1988" spans="1:14" x14ac:dyDescent="0.2">
      <c r="A1988" s="69">
        <f t="shared" si="92"/>
        <v>86</v>
      </c>
      <c r="B1988" s="66">
        <f t="shared" si="93"/>
        <v>42463</v>
      </c>
      <c r="C1988" s="67">
        <f>Y!AB2201</f>
        <v>74803.000000000087</v>
      </c>
      <c r="D1988" s="65">
        <f>Y!Y2201</f>
        <v>12639.530432665721</v>
      </c>
      <c r="E1988" s="65">
        <f>Y!Y2201+Y!Z2201</f>
        <v>14237.191220694949</v>
      </c>
      <c r="F1988" s="68">
        <f>Y!AA2201</f>
        <v>60565.808779305131</v>
      </c>
      <c r="G1988" s="133">
        <f>SUM($F1988:F$2118)</f>
        <v>5109067.9341857983</v>
      </c>
      <c r="H1988" s="133">
        <f>SUM($E$1903:E1988)</f>
        <v>835825.12540624139</v>
      </c>
      <c r="I1988" s="133">
        <f>$F$9-SUM($E$1903:E1988)</f>
        <v>6401674.874593759</v>
      </c>
      <c r="J1988" s="133">
        <f t="shared" si="94"/>
        <v>86</v>
      </c>
      <c r="K1988" s="65">
        <f>Y!AC2201</f>
        <v>6703243</v>
      </c>
      <c r="L1988" s="115">
        <v>216</v>
      </c>
      <c r="M1988" s="65"/>
      <c r="N1988" s="48">
        <f>Y!Z2201</f>
        <v>1597.6607880292286</v>
      </c>
    </row>
    <row r="1989" spans="1:14" x14ac:dyDescent="0.2">
      <c r="A1989" s="69">
        <f t="shared" si="92"/>
        <v>87</v>
      </c>
      <c r="B1989" s="66">
        <f t="shared" si="93"/>
        <v>42493</v>
      </c>
      <c r="C1989" s="67">
        <f>Y!AB2202</f>
        <v>74803</v>
      </c>
      <c r="D1989" s="65">
        <f>Y!Y2202</f>
        <v>12808.025408390909</v>
      </c>
      <c r="E1989" s="65">
        <f>Y!Y2202+Y!Z2202</f>
        <v>14427.00166654207</v>
      </c>
      <c r="F1989" s="68">
        <f>Y!AA2202</f>
        <v>60375.99833345793</v>
      </c>
      <c r="G1989" s="133">
        <f>SUM($F1989:F$2118)</f>
        <v>5048502.1254064925</v>
      </c>
      <c r="H1989" s="133">
        <f>SUM($E$1903:E1989)</f>
        <v>850252.12707278342</v>
      </c>
      <c r="I1989" s="133">
        <f>$F$9-SUM($E$1903:E1989)</f>
        <v>6387247.8729272168</v>
      </c>
      <c r="J1989" s="133">
        <f t="shared" si="94"/>
        <v>87</v>
      </c>
      <c r="K1989" s="65">
        <f>Y!AC2202</f>
        <v>6684467</v>
      </c>
      <c r="L1989" s="115">
        <v>216</v>
      </c>
      <c r="M1989" s="65"/>
      <c r="N1989" s="48">
        <f>Y!Z2202</f>
        <v>1618.9762581511604</v>
      </c>
    </row>
    <row r="1990" spans="1:14" x14ac:dyDescent="0.2">
      <c r="A1990" s="69">
        <f t="shared" si="92"/>
        <v>88</v>
      </c>
      <c r="B1990" s="66">
        <f t="shared" si="93"/>
        <v>42524</v>
      </c>
      <c r="C1990" s="67">
        <f>Y!AB2203</f>
        <v>74802.999999999563</v>
      </c>
      <c r="D1990" s="65">
        <f>Y!Y2203</f>
        <v>12978.766555917449</v>
      </c>
      <c r="E1990" s="65">
        <f>Y!Y2203+Y!Z2203</f>
        <v>14619.342668253739</v>
      </c>
      <c r="F1990" s="68">
        <f>Y!AA2203</f>
        <v>60183.657331745831</v>
      </c>
      <c r="G1990" s="133">
        <f>SUM($F1990:F$2118)</f>
        <v>4988126.1270730346</v>
      </c>
      <c r="H1990" s="133">
        <f>SUM($E$1903:E1990)</f>
        <v>864871.46974103712</v>
      </c>
      <c r="I1990" s="133">
        <f>$F$9-SUM($E$1903:E1990)</f>
        <v>6372628.5302589629</v>
      </c>
      <c r="J1990" s="133">
        <f t="shared" si="94"/>
        <v>88</v>
      </c>
      <c r="K1990" s="65">
        <f>Y!AC2203</f>
        <v>6665508</v>
      </c>
      <c r="L1990" s="115">
        <v>216</v>
      </c>
      <c r="M1990" s="65"/>
      <c r="N1990" s="48">
        <f>Y!Z2203</f>
        <v>1640.57611233629</v>
      </c>
    </row>
    <row r="1991" spans="1:14" x14ac:dyDescent="0.2">
      <c r="A1991" s="69">
        <f t="shared" si="92"/>
        <v>89</v>
      </c>
      <c r="B1991" s="66">
        <f t="shared" si="93"/>
        <v>42554</v>
      </c>
      <c r="C1991" s="67">
        <f>Y!AB2204</f>
        <v>74803.000000000116</v>
      </c>
      <c r="D1991" s="65">
        <f>Y!Y2204</f>
        <v>13151.783818500116</v>
      </c>
      <c r="E1991" s="65">
        <f>Y!Y2204+Y!Z2204</f>
        <v>14814.247963244328</v>
      </c>
      <c r="F1991" s="68">
        <f>Y!AA2204</f>
        <v>59988.752036755781</v>
      </c>
      <c r="G1991" s="133">
        <f>SUM($F1991:F$2118)</f>
        <v>4927942.4697412886</v>
      </c>
      <c r="H1991" s="133">
        <f>SUM($E$1903:E1991)</f>
        <v>879685.71770428144</v>
      </c>
      <c r="I1991" s="133">
        <f>$F$9-SUM($E$1903:E1991)</f>
        <v>6357814.2822957188</v>
      </c>
      <c r="J1991" s="133">
        <f t="shared" si="94"/>
        <v>89</v>
      </c>
      <c r="K1991" s="65">
        <f>Y!AC2204</f>
        <v>6646366</v>
      </c>
      <c r="L1991" s="115">
        <v>216</v>
      </c>
      <c r="M1991" s="65"/>
      <c r="N1991" s="48">
        <f>Y!Z2204</f>
        <v>1662.4641447442118</v>
      </c>
    </row>
    <row r="1992" spans="1:14" x14ac:dyDescent="0.2">
      <c r="A1992" s="69">
        <f t="shared" si="92"/>
        <v>90</v>
      </c>
      <c r="B1992" s="66">
        <f t="shared" si="93"/>
        <v>42585</v>
      </c>
      <c r="C1992" s="67">
        <f>Y!AB2205</f>
        <v>74802.999999999549</v>
      </c>
      <c r="D1992" s="65">
        <f>Y!Y2205</f>
        <v>13327.107538557611</v>
      </c>
      <c r="E1992" s="65">
        <f>Y!Y2205+Y!Z2205</f>
        <v>15011.751738712584</v>
      </c>
      <c r="F1992" s="68">
        <f>Y!AA2205</f>
        <v>59791.248261286964</v>
      </c>
      <c r="G1992" s="133">
        <f>SUM($F1992:F$2118)</f>
        <v>4867953.7177045317</v>
      </c>
      <c r="H1992" s="133">
        <f>SUM($E$1903:E1992)</f>
        <v>894697.46944299398</v>
      </c>
      <c r="I1992" s="133">
        <f>$F$9-SUM($E$1903:E1992)</f>
        <v>6342802.5305570057</v>
      </c>
      <c r="J1992" s="133">
        <f t="shared" si="94"/>
        <v>90</v>
      </c>
      <c r="K1992" s="65">
        <f>Y!AC2205</f>
        <v>6627040</v>
      </c>
      <c r="L1992" s="115">
        <v>216</v>
      </c>
      <c r="M1992" s="65"/>
      <c r="N1992" s="48">
        <f>Y!Z2205</f>
        <v>1684.6442001549731</v>
      </c>
    </row>
    <row r="1993" spans="1:14" x14ac:dyDescent="0.2">
      <c r="A1993" s="69">
        <f t="shared" si="92"/>
        <v>91</v>
      </c>
      <c r="B1993" s="66">
        <f t="shared" si="93"/>
        <v>42616</v>
      </c>
      <c r="C1993" s="67">
        <f>Y!AB2206</f>
        <v>74803.000000000175</v>
      </c>
      <c r="D1993" s="65">
        <f>Y!Y2206</f>
        <v>13504.768463001586</v>
      </c>
      <c r="E1993" s="65">
        <f>Y!Y2206+Y!Z2206</f>
        <v>15211.88863764597</v>
      </c>
      <c r="F1993" s="68">
        <f>Y!AA2206</f>
        <v>59591.111362354197</v>
      </c>
      <c r="G1993" s="133">
        <f>SUM($F1993:F$2118)</f>
        <v>4808162.4694432449</v>
      </c>
      <c r="H1993" s="133">
        <f>SUM($E$1903:E1993)</f>
        <v>909909.35808063997</v>
      </c>
      <c r="I1993" s="133">
        <f>$F$9-SUM($E$1903:E1993)</f>
        <v>6327590.6419193596</v>
      </c>
      <c r="J1993" s="133">
        <f t="shared" si="94"/>
        <v>91</v>
      </c>
      <c r="K1993" s="65">
        <f>Y!AC2206</f>
        <v>6607526</v>
      </c>
      <c r="L1993" s="115">
        <v>216</v>
      </c>
      <c r="M1993" s="65"/>
      <c r="N1993" s="48">
        <f>Y!Z2206</f>
        <v>1707.120174644384</v>
      </c>
    </row>
    <row r="1994" spans="1:14" x14ac:dyDescent="0.2">
      <c r="A1994" s="69">
        <f t="shared" si="92"/>
        <v>92</v>
      </c>
      <c r="B1994" s="66">
        <f t="shared" si="93"/>
        <v>42646</v>
      </c>
      <c r="C1994" s="67">
        <f>Y!AB2207</f>
        <v>74802.999999999563</v>
      </c>
      <c r="D1994" s="65">
        <f>Y!Y2207</f>
        <v>13684.797748619691</v>
      </c>
      <c r="E1994" s="65">
        <f>Y!Y2207+Y!Z2207</f>
        <v>15414.693764888172</v>
      </c>
      <c r="F1994" s="68">
        <f>Y!AA2207</f>
        <v>59388.306235111391</v>
      </c>
      <c r="G1994" s="133">
        <f>SUM($F1994:F$2118)</f>
        <v>4748571.35808089</v>
      </c>
      <c r="H1994" s="133">
        <f>SUM($E$1903:E1994)</f>
        <v>925324.05184552819</v>
      </c>
      <c r="I1994" s="133">
        <f>$F$9-SUM($E$1903:E1994)</f>
        <v>6312175.9481544718</v>
      </c>
      <c r="J1994" s="133">
        <f t="shared" si="94"/>
        <v>92</v>
      </c>
      <c r="K1994" s="65">
        <f>Y!AC2207</f>
        <v>6587824</v>
      </c>
      <c r="L1994" s="115">
        <v>216</v>
      </c>
      <c r="M1994" s="65"/>
      <c r="N1994" s="48">
        <f>Y!Z2207</f>
        <v>1729.8960162684816</v>
      </c>
    </row>
    <row r="1995" spans="1:14" x14ac:dyDescent="0.2">
      <c r="A1995" s="69">
        <f t="shared" si="92"/>
        <v>93</v>
      </c>
      <c r="B1995" s="66">
        <f t="shared" si="93"/>
        <v>42677</v>
      </c>
      <c r="C1995" s="67">
        <f>Y!AB2208</f>
        <v>74802.999999999942</v>
      </c>
      <c r="D1995" s="65">
        <f>Y!Y2208</f>
        <v>13867.226967548952</v>
      </c>
      <c r="E1995" s="65">
        <f>Y!Y2208+Y!Z2208</f>
        <v>15620.202693305881</v>
      </c>
      <c r="F1995" s="68">
        <f>Y!AA2208</f>
        <v>59182.797306694061</v>
      </c>
      <c r="G1995" s="133">
        <f>SUM($F1995:F$2118)</f>
        <v>4689183.0518457787</v>
      </c>
      <c r="H1995" s="133">
        <f>SUM($E$1903:E1995)</f>
        <v>940944.2545388341</v>
      </c>
      <c r="I1995" s="133">
        <f>$F$9-SUM($E$1903:E1995)</f>
        <v>6296555.7454611659</v>
      </c>
      <c r="J1995" s="133">
        <f t="shared" si="94"/>
        <v>93</v>
      </c>
      <c r="K1995" s="65">
        <f>Y!AC2208</f>
        <v>6567931</v>
      </c>
      <c r="L1995" s="115">
        <v>216</v>
      </c>
      <c r="M1995" s="65"/>
      <c r="N1995" s="48">
        <f>Y!Z2208</f>
        <v>1752.975725756929</v>
      </c>
    </row>
    <row r="1996" spans="1:14" x14ac:dyDescent="0.2">
      <c r="A1996" s="69">
        <f t="shared" si="92"/>
        <v>94</v>
      </c>
      <c r="B1996" s="66">
        <f t="shared" si="93"/>
        <v>42707</v>
      </c>
      <c r="C1996" s="67">
        <f>Y!AB2209</f>
        <v>74802.999999999636</v>
      </c>
      <c r="D1996" s="65">
        <f>Y!Y2209</f>
        <v>14052.088112804107</v>
      </c>
      <c r="E1996" s="65">
        <f>Y!Y2209+Y!Z2209</f>
        <v>15828.451470019994</v>
      </c>
      <c r="F1996" s="68">
        <f>Y!AA2209</f>
        <v>58974.548529979642</v>
      </c>
      <c r="G1996" s="133">
        <f>SUM($F1996:F$2118)</f>
        <v>4630000.2545390837</v>
      </c>
      <c r="H1996" s="133">
        <f>SUM($E$1903:E1996)</f>
        <v>956772.70600885409</v>
      </c>
      <c r="I1996" s="133">
        <f>$F$9-SUM($E$1903:E1996)</f>
        <v>6280727.2939911457</v>
      </c>
      <c r="J1996" s="133">
        <f t="shared" si="94"/>
        <v>94</v>
      </c>
      <c r="K1996" s="65">
        <f>Y!AC2209</f>
        <v>6547846</v>
      </c>
      <c r="L1996" s="115">
        <v>216</v>
      </c>
      <c r="M1996" s="65"/>
      <c r="N1996" s="48">
        <f>Y!Z2209</f>
        <v>1776.3633572158869</v>
      </c>
    </row>
    <row r="1997" spans="1:14" x14ac:dyDescent="0.2">
      <c r="A1997" s="69">
        <f t="shared" si="92"/>
        <v>95</v>
      </c>
      <c r="B1997" s="66">
        <f t="shared" si="93"/>
        <v>42738</v>
      </c>
      <c r="C1997" s="67">
        <f>Y!AB2210</f>
        <v>74803.000000000058</v>
      </c>
      <c r="D1997" s="65">
        <f>Y!Y2210</f>
        <v>14239.413603895344</v>
      </c>
      <c r="E1997" s="65">
        <f>Y!Y2210+Y!Z2210</f>
        <v>16039.476622735354</v>
      </c>
      <c r="F1997" s="68">
        <f>Y!AA2210</f>
        <v>58763.523377264712</v>
      </c>
      <c r="G1997" s="133">
        <f>SUM($F1997:F$2118)</f>
        <v>4571025.7060091039</v>
      </c>
      <c r="H1997" s="133">
        <f>SUM($E$1903:E1997)</f>
        <v>972812.18263158947</v>
      </c>
      <c r="I1997" s="133">
        <f>$F$9-SUM($E$1903:E1997)</f>
        <v>6264687.8173684105</v>
      </c>
      <c r="J1997" s="133">
        <f t="shared" si="94"/>
        <v>95</v>
      </c>
      <c r="K1997" s="65">
        <f>Y!AC2210</f>
        <v>6527566</v>
      </c>
      <c r="L1997" s="115">
        <v>216</v>
      </c>
      <c r="M1997" s="65"/>
      <c r="N1997" s="48">
        <f>Y!Z2210</f>
        <v>1800.06301884001</v>
      </c>
    </row>
    <row r="1998" spans="1:14" x14ac:dyDescent="0.2">
      <c r="A1998" s="69">
        <f t="shared" si="92"/>
        <v>96</v>
      </c>
      <c r="B1998" s="66">
        <f t="shared" si="93"/>
        <v>42769</v>
      </c>
      <c r="C1998" s="67">
        <f>Y!AB2211</f>
        <v>74802.999999999534</v>
      </c>
      <c r="D1998" s="65">
        <f>Y!Y2211</f>
        <v>14429.236292507499</v>
      </c>
      <c r="E1998" s="65">
        <f>Y!Y2211+Y!Z2211</f>
        <v>16253.315166141692</v>
      </c>
      <c r="F1998" s="68">
        <f>Y!AA2211</f>
        <v>58549.684833857849</v>
      </c>
      <c r="G1998" s="133">
        <f>SUM($F1998:F$2118)</f>
        <v>4512262.1826318381</v>
      </c>
      <c r="H1998" s="133">
        <f>SUM($E$1903:E1998)</f>
        <v>989065.49779773119</v>
      </c>
      <c r="I1998" s="133">
        <f>$F$9-SUM($E$1903:E1998)</f>
        <v>6248434.5022022687</v>
      </c>
      <c r="J1998" s="133">
        <f t="shared" si="94"/>
        <v>96</v>
      </c>
      <c r="K1998" s="65">
        <f>Y!AC2211</f>
        <v>6529650</v>
      </c>
      <c r="L1998" s="115">
        <v>216</v>
      </c>
      <c r="M1998" s="65"/>
      <c r="N1998" s="48">
        <f>Y!Z2211</f>
        <v>1824.0788736341929</v>
      </c>
    </row>
    <row r="1999" spans="1:14" x14ac:dyDescent="0.2">
      <c r="A1999" s="69">
        <f t="shared" si="92"/>
        <v>97</v>
      </c>
      <c r="B1999" s="66">
        <f t="shared" si="93"/>
        <v>42797</v>
      </c>
      <c r="C1999" s="67">
        <f>Y!AB2212</f>
        <v>74802.999999999651</v>
      </c>
      <c r="D1999" s="65">
        <f>Y!Y2212</f>
        <v>14621.589468267746</v>
      </c>
      <c r="E1999" s="65">
        <f>Y!Y2212+Y!Z2212</f>
        <v>16169.01643272856</v>
      </c>
      <c r="F1999" s="68">
        <f>Y!AA2212</f>
        <v>58633.983567271083</v>
      </c>
      <c r="G1999" s="133">
        <f>SUM($F1999:F$2118)</f>
        <v>4453712.4977979809</v>
      </c>
      <c r="H1999" s="133">
        <f>SUM($E$1903:E1999)</f>
        <v>1005234.5142304597</v>
      </c>
      <c r="I1999" s="133">
        <f>$F$9-SUM($E$1903:E1999)</f>
        <v>6232265.4857695401</v>
      </c>
      <c r="J1999" s="133">
        <f t="shared" si="94"/>
        <v>97</v>
      </c>
      <c r="K1999" s="65">
        <f>Y!AC2212</f>
        <v>6509277</v>
      </c>
      <c r="L1999" s="115">
        <v>216</v>
      </c>
      <c r="M1999" s="65"/>
      <c r="N1999" s="48">
        <f>Y!Z2212</f>
        <v>1547.4269644608139</v>
      </c>
    </row>
    <row r="2000" spans="1:14" x14ac:dyDescent="0.2">
      <c r="A2000" s="69">
        <f t="shared" si="92"/>
        <v>98</v>
      </c>
      <c r="B2000" s="66">
        <f t="shared" si="93"/>
        <v>42828</v>
      </c>
      <c r="C2000" s="67">
        <f>Y!AB2213</f>
        <v>74803</v>
      </c>
      <c r="D2000" s="65">
        <f>Y!Y2213</f>
        <v>14816.506864578463</v>
      </c>
      <c r="E2000" s="65">
        <f>Y!Y2213+Y!Z2213</f>
        <v>16384.579095840571</v>
      </c>
      <c r="F2000" s="68">
        <f>Y!AA2213</f>
        <v>58418.420904159429</v>
      </c>
      <c r="G2000" s="133">
        <f>SUM($F2000:F$2118)</f>
        <v>4395078.5142307105</v>
      </c>
      <c r="H2000" s="133">
        <f>SUM($E$1903:E2000)</f>
        <v>1021619.0933263003</v>
      </c>
      <c r="I2000" s="133">
        <f>$F$9-SUM($E$1903:E2000)</f>
        <v>6215880.9066736996</v>
      </c>
      <c r="J2000" s="133">
        <f t="shared" si="94"/>
        <v>98</v>
      </c>
      <c r="K2000" s="65">
        <f>Y!AC2213</f>
        <v>6488708</v>
      </c>
      <c r="L2000" s="115">
        <v>216</v>
      </c>
      <c r="M2000" s="65"/>
      <c r="N2000" s="48">
        <f>Y!Z2213</f>
        <v>1568.0722312621074</v>
      </c>
    </row>
    <row r="2001" spans="1:14" x14ac:dyDescent="0.2">
      <c r="A2001" s="69">
        <f t="shared" si="92"/>
        <v>99</v>
      </c>
      <c r="B2001" s="66">
        <f t="shared" si="93"/>
        <v>42858</v>
      </c>
      <c r="C2001" s="67">
        <f>Y!AB2214</f>
        <v>74803.000000000058</v>
      </c>
      <c r="D2001" s="65">
        <f>Y!Y2214</f>
        <v>15014.022664534859</v>
      </c>
      <c r="E2001" s="65">
        <f>Y!Y2214+Y!Z2214</f>
        <v>16603.015605026943</v>
      </c>
      <c r="F2001" s="68">
        <f>Y!AA2214</f>
        <v>58199.984394973122</v>
      </c>
      <c r="G2001" s="133">
        <f>SUM($F2001:F$2118)</f>
        <v>4336660.09332655</v>
      </c>
      <c r="H2001" s="133">
        <f>SUM($E$1903:E2001)</f>
        <v>1038222.1089313272</v>
      </c>
      <c r="I2001" s="133">
        <f>$F$9-SUM($E$1903:E2001)</f>
        <v>6199277.8910686728</v>
      </c>
      <c r="J2001" s="133">
        <f t="shared" si="94"/>
        <v>99</v>
      </c>
      <c r="K2001" s="65">
        <f>Y!AC2214</f>
        <v>6467941</v>
      </c>
      <c r="L2001" s="115">
        <v>216</v>
      </c>
      <c r="M2001" s="65"/>
      <c r="N2001" s="48">
        <f>Y!Z2214</f>
        <v>1588.992940492084</v>
      </c>
    </row>
    <row r="2002" spans="1:14" x14ac:dyDescent="0.2">
      <c r="A2002" s="69">
        <f t="shared" si="92"/>
        <v>100</v>
      </c>
      <c r="B2002" s="66">
        <f t="shared" si="93"/>
        <v>42889</v>
      </c>
      <c r="C2002" s="67">
        <f>Y!AB2215</f>
        <v>74803.000000000146</v>
      </c>
      <c r="D2002" s="65">
        <f>Y!Y2215</f>
        <v>15214.171506920829</v>
      </c>
      <c r="E2002" s="65">
        <f>Y!Y2215+Y!Z2215</f>
        <v>16824.364273934785</v>
      </c>
      <c r="F2002" s="68">
        <f>Y!AA2215</f>
        <v>57978.635726065353</v>
      </c>
      <c r="G2002" s="133">
        <f>SUM($F2002:F$2118)</f>
        <v>4278460.1089315768</v>
      </c>
      <c r="H2002" s="133">
        <f>SUM($E$1903:E2002)</f>
        <v>1055046.4732052621</v>
      </c>
      <c r="I2002" s="133">
        <f>$F$9-SUM($E$1903:E2002)</f>
        <v>6182453.5267947381</v>
      </c>
      <c r="J2002" s="133">
        <f t="shared" si="94"/>
        <v>100</v>
      </c>
      <c r="K2002" s="65">
        <f>Y!AC2215</f>
        <v>6446974</v>
      </c>
      <c r="L2002" s="115">
        <v>216</v>
      </c>
      <c r="M2002" s="65"/>
      <c r="N2002" s="48">
        <f>Y!Z2215</f>
        <v>1610.1927670139557</v>
      </c>
    </row>
    <row r="2003" spans="1:14" x14ac:dyDescent="0.2">
      <c r="A2003" s="69">
        <f t="shared" si="92"/>
        <v>101</v>
      </c>
      <c r="B2003" s="66">
        <f t="shared" si="93"/>
        <v>42919</v>
      </c>
      <c r="C2003" s="67">
        <f>Y!AB2216</f>
        <v>74802.999999999884</v>
      </c>
      <c r="D2003" s="65">
        <f>Y!Y2216</f>
        <v>15416.988492282107</v>
      </c>
      <c r="E2003" s="65">
        <f>Y!Y2216+Y!Z2216</f>
        <v>17048.663927001879</v>
      </c>
      <c r="F2003" s="68">
        <f>Y!AA2216</f>
        <v>57754.336072998005</v>
      </c>
      <c r="G2003" s="133">
        <f>SUM($F2003:F$2118)</f>
        <v>4220481.4732055115</v>
      </c>
      <c r="H2003" s="133">
        <f>SUM($E$1903:E2003)</f>
        <v>1072095.137132264</v>
      </c>
      <c r="I2003" s="133">
        <f>$F$9-SUM($E$1903:E2003)</f>
        <v>6165404.8628677363</v>
      </c>
      <c r="J2003" s="133">
        <f t="shared" si="94"/>
        <v>101</v>
      </c>
      <c r="K2003" s="65">
        <f>Y!AC2216</f>
        <v>6425805</v>
      </c>
      <c r="L2003" s="115">
        <v>216</v>
      </c>
      <c r="M2003" s="65"/>
      <c r="N2003" s="48">
        <f>Y!Z2216</f>
        <v>1631.6754347197711</v>
      </c>
    </row>
    <row r="2004" spans="1:14" x14ac:dyDescent="0.2">
      <c r="A2004" s="69">
        <f t="shared" si="92"/>
        <v>102</v>
      </c>
      <c r="B2004" s="66">
        <f t="shared" si="93"/>
        <v>42950</v>
      </c>
      <c r="C2004" s="67">
        <f>Y!AB2217</f>
        <v>74802.999999999622</v>
      </c>
      <c r="D2004" s="65">
        <f>Y!Y2217</f>
        <v>15622.509189083241</v>
      </c>
      <c r="E2004" s="65">
        <f>Y!Y2217+Y!Z2217</f>
        <v>17275.95390626775</v>
      </c>
      <c r="F2004" s="68">
        <f>Y!AA2217</f>
        <v>57527.046093731871</v>
      </c>
      <c r="G2004" s="133">
        <f>SUM($F2004:F$2118)</f>
        <v>4162727.1371325143</v>
      </c>
      <c r="H2004" s="133">
        <f>SUM($E$1903:E2004)</f>
        <v>1089371.0910385316</v>
      </c>
      <c r="I2004" s="133">
        <f>$F$9-SUM($E$1903:E2004)</f>
        <v>6148128.9089614684</v>
      </c>
      <c r="J2004" s="133">
        <f t="shared" si="94"/>
        <v>102</v>
      </c>
      <c r="K2004" s="65">
        <f>Y!AC2217</f>
        <v>6404433</v>
      </c>
      <c r="L2004" s="115">
        <v>216</v>
      </c>
      <c r="M2004" s="65"/>
      <c r="N2004" s="48">
        <f>Y!Z2217</f>
        <v>1653.4447171845095</v>
      </c>
    </row>
    <row r="2005" spans="1:14" x14ac:dyDescent="0.2">
      <c r="A2005" s="69">
        <f t="shared" si="92"/>
        <v>103</v>
      </c>
      <c r="B2005" s="66">
        <f t="shared" si="93"/>
        <v>42981</v>
      </c>
      <c r="C2005" s="67">
        <f>Y!AB2218</f>
        <v>74802.999999999709</v>
      </c>
      <c r="D2005" s="65">
        <f>Y!Y2218</f>
        <v>15830.769639944658</v>
      </c>
      <c r="E2005" s="65">
        <f>Y!Y2218+Y!Z2218</f>
        <v>17506.274078273651</v>
      </c>
      <c r="F2005" s="68">
        <f>Y!AA2218</f>
        <v>57296.725921726058</v>
      </c>
      <c r="G2005" s="133">
        <f>SUM($F2005:F$2118)</f>
        <v>4105200.0910387831</v>
      </c>
      <c r="H2005" s="133">
        <f>SUM($E$1903:E2005)</f>
        <v>1106877.3651168053</v>
      </c>
      <c r="I2005" s="133">
        <f>$F$9-SUM($E$1903:E2005)</f>
        <v>6130622.6348831952</v>
      </c>
      <c r="J2005" s="133">
        <f t="shared" si="94"/>
        <v>103</v>
      </c>
      <c r="K2005" s="65">
        <f>Y!AC2218</f>
        <v>6382854</v>
      </c>
      <c r="L2005" s="115">
        <v>216</v>
      </c>
      <c r="M2005" s="65"/>
      <c r="N2005" s="48">
        <f>Y!Z2218</f>
        <v>1675.5044383289933</v>
      </c>
    </row>
    <row r="2006" spans="1:14" x14ac:dyDescent="0.2">
      <c r="A2006" s="69">
        <f t="shared" si="92"/>
        <v>104</v>
      </c>
      <c r="B2006" s="66">
        <f t="shared" si="93"/>
        <v>43011</v>
      </c>
      <c r="C2006" s="67">
        <f>Y!AB2219</f>
        <v>74802.999999999593</v>
      </c>
      <c r="D2006" s="65">
        <f>Y!Y2219</f>
        <v>16041.806367962621</v>
      </c>
      <c r="E2006" s="65">
        <f>Y!Y2219+Y!Z2219</f>
        <v>17739.664841054167</v>
      </c>
      <c r="F2006" s="68">
        <f>Y!AA2219</f>
        <v>57063.335158945425</v>
      </c>
      <c r="G2006" s="133">
        <f>SUM($F2006:F$2118)</f>
        <v>4047903.3651170563</v>
      </c>
      <c r="H2006" s="133">
        <f>SUM($E$1903:E2006)</f>
        <v>1124617.0299578595</v>
      </c>
      <c r="I2006" s="133">
        <f>$F$9-SUM($E$1903:E2006)</f>
        <v>6112882.9700421402</v>
      </c>
      <c r="J2006" s="133">
        <f t="shared" si="94"/>
        <v>104</v>
      </c>
      <c r="K2006" s="65">
        <f>Y!AC2219</f>
        <v>6361068</v>
      </c>
      <c r="L2006" s="115">
        <v>216</v>
      </c>
      <c r="M2006" s="65"/>
      <c r="N2006" s="48">
        <f>Y!Z2219</f>
        <v>1697.8584730915463</v>
      </c>
    </row>
    <row r="2007" spans="1:14" x14ac:dyDescent="0.2">
      <c r="A2007" s="69">
        <f t="shared" si="92"/>
        <v>105</v>
      </c>
      <c r="B2007" s="66">
        <f t="shared" si="93"/>
        <v>43042</v>
      </c>
      <c r="C2007" s="67">
        <f>Y!AB2220</f>
        <v>74803.00000000016</v>
      </c>
      <c r="D2007" s="65">
        <f>Y!Y2220</f>
        <v>16255.65638311673</v>
      </c>
      <c r="E2007" s="65">
        <f>Y!Y2220+Y!Z2220</f>
        <v>17976.16713122536</v>
      </c>
      <c r="F2007" s="68">
        <f>Y!AA2220</f>
        <v>56826.8328687748</v>
      </c>
      <c r="G2007" s="133">
        <f>SUM($F2007:F$2118)</f>
        <v>3990840.0299581112</v>
      </c>
      <c r="H2007" s="133">
        <f>SUM($E$1903:E2007)</f>
        <v>1142593.1970890849</v>
      </c>
      <c r="I2007" s="133">
        <f>$F$9-SUM($E$1903:E2007)</f>
        <v>6094906.8029109146</v>
      </c>
      <c r="J2007" s="133">
        <f t="shared" si="94"/>
        <v>105</v>
      </c>
      <c r="K2007" s="65">
        <f>Y!AC2220</f>
        <v>6339072</v>
      </c>
      <c r="L2007" s="115">
        <v>216</v>
      </c>
      <c r="M2007" s="65"/>
      <c r="N2007" s="48">
        <f>Y!Z2220</f>
        <v>1720.5107481086307</v>
      </c>
    </row>
    <row r="2008" spans="1:14" x14ac:dyDescent="0.2">
      <c r="A2008" s="69">
        <f t="shared" si="92"/>
        <v>106</v>
      </c>
      <c r="B2008" s="66">
        <f t="shared" si="93"/>
        <v>43072</v>
      </c>
      <c r="C2008" s="67">
        <f>Y!AB2221</f>
        <v>74802.999999999884</v>
      </c>
      <c r="D2008" s="65">
        <f>Y!Y2221</f>
        <v>16472.357188756578</v>
      </c>
      <c r="E2008" s="65">
        <f>Y!Y2221+Y!Z2221</f>
        <v>18215.822431161214</v>
      </c>
      <c r="F2008" s="68">
        <f>Y!AA2221</f>
        <v>56587.17756883867</v>
      </c>
      <c r="G2008" s="133">
        <f>SUM($F2008:F$2118)</f>
        <v>3934013.1970893368</v>
      </c>
      <c r="H2008" s="133">
        <f>SUM($E$1903:E2008)</f>
        <v>1160809.0195202462</v>
      </c>
      <c r="I2008" s="133">
        <f>$F$9-SUM($E$1903:E2008)</f>
        <v>6076690.9804797536</v>
      </c>
      <c r="J2008" s="133">
        <f t="shared" si="94"/>
        <v>106</v>
      </c>
      <c r="K2008" s="65">
        <f>Y!AC2221</f>
        <v>6316864</v>
      </c>
      <c r="L2008" s="115">
        <v>216</v>
      </c>
      <c r="M2008" s="65"/>
      <c r="N2008" s="48">
        <f>Y!Z2221</f>
        <v>1743.4652424046362</v>
      </c>
    </row>
    <row r="2009" spans="1:14" x14ac:dyDescent="0.2">
      <c r="A2009" s="69">
        <f t="shared" si="92"/>
        <v>107</v>
      </c>
      <c r="B2009" s="66">
        <f t="shared" si="93"/>
        <v>43103</v>
      </c>
      <c r="C2009" s="67">
        <f>Y!AB2222</f>
        <v>74802.999999999942</v>
      </c>
      <c r="D2009" s="65">
        <f>Y!Y2222</f>
        <v>16691.946788183879</v>
      </c>
      <c r="E2009" s="65">
        <f>Y!Y2222+Y!Z2222</f>
        <v>18458.672776274674</v>
      </c>
      <c r="F2009" s="68">
        <f>Y!AA2222</f>
        <v>56344.327223725268</v>
      </c>
      <c r="G2009" s="133">
        <f>SUM($F2009:F$2118)</f>
        <v>3877426.0195204979</v>
      </c>
      <c r="H2009" s="133">
        <f>SUM($E$1903:E2009)</f>
        <v>1179267.6922965208</v>
      </c>
      <c r="I2009" s="133">
        <f>$F$9-SUM($E$1903:E2009)</f>
        <v>6058232.3077034792</v>
      </c>
      <c r="J2009" s="133">
        <f t="shared" si="94"/>
        <v>107</v>
      </c>
      <c r="K2009" s="65">
        <f>Y!AC2222</f>
        <v>6294442</v>
      </c>
      <c r="L2009" s="115">
        <v>216</v>
      </c>
      <c r="M2009" s="65"/>
      <c r="N2009" s="48">
        <f>Y!Z2222</f>
        <v>1766.725988090795</v>
      </c>
    </row>
    <row r="2010" spans="1:14" x14ac:dyDescent="0.2">
      <c r="A2010" s="69">
        <f t="shared" si="92"/>
        <v>108</v>
      </c>
      <c r="B2010" s="66">
        <f t="shared" si="93"/>
        <v>43134</v>
      </c>
      <c r="C2010" s="67">
        <f>Y!AB2223</f>
        <v>74802.999999999796</v>
      </c>
      <c r="D2010" s="65">
        <f>Y!Y2223</f>
        <v>16914.46369131282</v>
      </c>
      <c r="E2010" s="65">
        <f>Y!Y2223+Y!Z2223</f>
        <v>18704.760762386271</v>
      </c>
      <c r="F2010" s="68">
        <f>Y!AA2223</f>
        <v>56098.239237613525</v>
      </c>
      <c r="G2010" s="133">
        <f>SUM($F2010:F$2118)</f>
        <v>3821081.6922967723</v>
      </c>
      <c r="H2010" s="133">
        <f>SUM($E$1903:E2010)</f>
        <v>1197972.4530589071</v>
      </c>
      <c r="I2010" s="133">
        <f>$F$9-SUM($E$1903:E2010)</f>
        <v>6039527.5469410932</v>
      </c>
      <c r="J2010" s="133">
        <f t="shared" si="94"/>
        <v>108</v>
      </c>
      <c r="K2010" s="65">
        <f>Y!AC2223</f>
        <v>6292104</v>
      </c>
      <c r="L2010" s="115">
        <v>216</v>
      </c>
      <c r="M2010" s="65"/>
      <c r="N2010" s="48">
        <f>Y!Z2223</f>
        <v>1790.2970710734517</v>
      </c>
    </row>
    <row r="2011" spans="1:14" x14ac:dyDescent="0.2">
      <c r="A2011" s="69">
        <f t="shared" si="92"/>
        <v>109</v>
      </c>
      <c r="B2011" s="66">
        <f t="shared" si="93"/>
        <v>43162</v>
      </c>
      <c r="C2011" s="67">
        <f>Y!AB2224</f>
        <v>74802.999999999942</v>
      </c>
      <c r="D2011" s="65">
        <f>Y!Y2224</f>
        <v>17139.946921426337</v>
      </c>
      <c r="E2011" s="65">
        <f>Y!Y2224+Y!Z2224</f>
        <v>18683.293561780389</v>
      </c>
      <c r="F2011" s="68">
        <f>Y!AA2224</f>
        <v>56119.70643821956</v>
      </c>
      <c r="G2011" s="133">
        <f>SUM($F2011:F$2118)</f>
        <v>3764983.4530591592</v>
      </c>
      <c r="H2011" s="133">
        <f>SUM($E$1903:E2011)</f>
        <v>1216655.7466206874</v>
      </c>
      <c r="I2011" s="133">
        <f>$F$9-SUM($E$1903:E2011)</f>
        <v>6020844.2533793123</v>
      </c>
      <c r="J2011" s="133">
        <f t="shared" si="94"/>
        <v>109</v>
      </c>
      <c r="K2011" s="65">
        <f>Y!AC2224</f>
        <v>6269519</v>
      </c>
      <c r="L2011" s="115">
        <v>216</v>
      </c>
      <c r="M2011" s="65"/>
      <c r="N2011" s="48">
        <f>Y!Z2224</f>
        <v>1543.3466403540515</v>
      </c>
    </row>
    <row r="2012" spans="1:14" x14ac:dyDescent="0.2">
      <c r="A2012" s="69">
        <f t="shared" si="92"/>
        <v>110</v>
      </c>
      <c r="B2012" s="66">
        <f t="shared" si="93"/>
        <v>43193</v>
      </c>
      <c r="C2012" s="67">
        <f>Y!AB2225</f>
        <v>74802.999999999782</v>
      </c>
      <c r="D2012" s="65">
        <f>Y!Y2225</f>
        <v>17368.436022017617</v>
      </c>
      <c r="E2012" s="65">
        <f>Y!Y2225+Y!Z2225</f>
        <v>18932.373490817074</v>
      </c>
      <c r="F2012" s="68">
        <f>Y!AA2225</f>
        <v>55870.626509182708</v>
      </c>
      <c r="G2012" s="133">
        <f>SUM($F2012:F$2118)</f>
        <v>3708863.7466209391</v>
      </c>
      <c r="H2012" s="133">
        <f>SUM($E$1903:E2012)</f>
        <v>1235588.1201115046</v>
      </c>
      <c r="I2012" s="133">
        <f>$F$9-SUM($E$1903:E2012)</f>
        <v>6001911.8798884954</v>
      </c>
      <c r="J2012" s="133">
        <f t="shared" si="94"/>
        <v>110</v>
      </c>
      <c r="K2012" s="65">
        <f>Y!AC2225</f>
        <v>6246716</v>
      </c>
      <c r="L2012" s="115">
        <v>216</v>
      </c>
      <c r="M2012" s="65"/>
      <c r="N2012" s="48">
        <f>Y!Z2225</f>
        <v>1563.9374687994568</v>
      </c>
    </row>
    <row r="2013" spans="1:14" x14ac:dyDescent="0.2">
      <c r="A2013" s="69">
        <f t="shared" si="92"/>
        <v>111</v>
      </c>
      <c r="B2013" s="66">
        <f t="shared" si="93"/>
        <v>43223</v>
      </c>
      <c r="C2013" s="67">
        <f>Y!AB2226</f>
        <v>74803.000000000175</v>
      </c>
      <c r="D2013" s="65">
        <f>Y!Y2226</f>
        <v>17599.971063727513</v>
      </c>
      <c r="E2013" s="65">
        <f>Y!Y2226+Y!Z2226</f>
        <v>19184.774077102222</v>
      </c>
      <c r="F2013" s="68">
        <f>Y!AA2226</f>
        <v>55618.22592289796</v>
      </c>
      <c r="G2013" s="133">
        <f>SUM($F2013:F$2118)</f>
        <v>3652993.120111757</v>
      </c>
      <c r="H2013" s="133">
        <f>SUM($E$1903:E2013)</f>
        <v>1254772.8941886069</v>
      </c>
      <c r="I2013" s="133">
        <f>$F$9-SUM($E$1903:E2013)</f>
        <v>5982727.1058113929</v>
      </c>
      <c r="J2013" s="133">
        <f t="shared" si="94"/>
        <v>111</v>
      </c>
      <c r="K2013" s="65">
        <f>Y!AC2226</f>
        <v>6223696</v>
      </c>
      <c r="L2013" s="115">
        <v>216</v>
      </c>
      <c r="M2013" s="65"/>
      <c r="N2013" s="48">
        <f>Y!Z2226</f>
        <v>1584.8030133747088</v>
      </c>
    </row>
    <row r="2014" spans="1:14" x14ac:dyDescent="0.2">
      <c r="A2014" s="69">
        <f t="shared" si="92"/>
        <v>112</v>
      </c>
      <c r="B2014" s="66">
        <f t="shared" si="93"/>
        <v>43254</v>
      </c>
      <c r="C2014" s="67">
        <f>Y!AB2227</f>
        <v>74802.999999999825</v>
      </c>
      <c r="D2014" s="65">
        <f>Y!Y2227</f>
        <v>17834.592651368119</v>
      </c>
      <c r="E2014" s="65">
        <f>Y!Y2227+Y!Z2227</f>
        <v>19440.539590621105</v>
      </c>
      <c r="F2014" s="68">
        <f>Y!AA2227</f>
        <v>55362.46040937872</v>
      </c>
      <c r="G2014" s="133">
        <f>SUM($F2014:F$2118)</f>
        <v>3597374.8941888586</v>
      </c>
      <c r="H2014" s="133">
        <f>SUM($E$1903:E2014)</f>
        <v>1274213.433779228</v>
      </c>
      <c r="I2014" s="133">
        <f>$F$9-SUM($E$1903:E2014)</f>
        <v>5963286.5662207715</v>
      </c>
      <c r="J2014" s="133">
        <f t="shared" si="94"/>
        <v>112</v>
      </c>
      <c r="K2014" s="65">
        <f>Y!AC2227</f>
        <v>6200454</v>
      </c>
      <c r="L2014" s="115">
        <v>216</v>
      </c>
      <c r="M2014" s="65"/>
      <c r="N2014" s="48">
        <f>Y!Z2227</f>
        <v>1605.9469392529863</v>
      </c>
    </row>
    <row r="2015" spans="1:14" x14ac:dyDescent="0.2">
      <c r="A2015" s="69">
        <f t="shared" si="92"/>
        <v>113</v>
      </c>
      <c r="B2015" s="66">
        <f t="shared" si="93"/>
        <v>43284</v>
      </c>
      <c r="C2015" s="67">
        <f>Y!AB2228</f>
        <v>74802.999999999825</v>
      </c>
      <c r="D2015" s="65">
        <f>Y!Y2228</f>
        <v>18072.341931048315</v>
      </c>
      <c r="E2015" s="65">
        <f>Y!Y2228+Y!Z2228</f>
        <v>19699.714891555341</v>
      </c>
      <c r="F2015" s="68">
        <f>Y!AA2228</f>
        <v>55103.285108444477</v>
      </c>
      <c r="G2015" s="133">
        <f>SUM($F2015:F$2118)</f>
        <v>3542012.4337794799</v>
      </c>
      <c r="H2015" s="133">
        <f>SUM($E$1903:E2015)</f>
        <v>1293913.1486707833</v>
      </c>
      <c r="I2015" s="133">
        <f>$F$9-SUM($E$1903:E2015)</f>
        <v>5943586.8513292167</v>
      </c>
      <c r="J2015" s="133">
        <f t="shared" si="94"/>
        <v>113</v>
      </c>
      <c r="K2015" s="65">
        <f>Y!AC2228</f>
        <v>6176989</v>
      </c>
      <c r="L2015" s="115">
        <v>216</v>
      </c>
      <c r="M2015" s="65"/>
      <c r="N2015" s="48">
        <f>Y!Z2228</f>
        <v>1627.3729605070257</v>
      </c>
    </row>
    <row r="2016" spans="1:14" x14ac:dyDescent="0.2">
      <c r="A2016" s="69">
        <f t="shared" si="92"/>
        <v>114</v>
      </c>
      <c r="B2016" s="66">
        <f t="shared" si="93"/>
        <v>43315</v>
      </c>
      <c r="C2016" s="67">
        <f>Y!AB2229</f>
        <v>74802.999999999869</v>
      </c>
      <c r="D2016" s="65">
        <f>Y!Y2229</f>
        <v>18313.260597385932</v>
      </c>
      <c r="E2016" s="65">
        <f>Y!Y2229+Y!Z2229</f>
        <v>19962.3454381474</v>
      </c>
      <c r="F2016" s="68">
        <f>Y!AA2229</f>
        <v>54840.654561852469</v>
      </c>
      <c r="G2016" s="133">
        <f>SUM($F2016:F$2118)</f>
        <v>3486909.1486710357</v>
      </c>
      <c r="H2016" s="133">
        <f>SUM($E$1903:E2016)</f>
        <v>1313875.4941089307</v>
      </c>
      <c r="I2016" s="133">
        <f>$F$9-SUM($E$1903:E2016)</f>
        <v>5923624.5058910698</v>
      </c>
      <c r="J2016" s="133">
        <f t="shared" si="94"/>
        <v>114</v>
      </c>
      <c r="K2016" s="65">
        <f>Y!AC2229</f>
        <v>6153299</v>
      </c>
      <c r="L2016" s="115">
        <v>216</v>
      </c>
      <c r="M2016" s="65"/>
      <c r="N2016" s="48">
        <f>Y!Z2229</f>
        <v>1649.0848407614685</v>
      </c>
    </row>
    <row r="2017" spans="1:14" x14ac:dyDescent="0.2">
      <c r="A2017" s="69">
        <f t="shared" si="92"/>
        <v>115</v>
      </c>
      <c r="B2017" s="66">
        <f t="shared" si="93"/>
        <v>43346</v>
      </c>
      <c r="C2017" s="67">
        <f>Y!AB2230</f>
        <v>74803.000000000029</v>
      </c>
      <c r="D2017" s="65">
        <f>Y!Y2230</f>
        <v>18557.390900821425</v>
      </c>
      <c r="E2017" s="65">
        <f>Y!Y2230+Y!Z2230</f>
        <v>20228.477294675497</v>
      </c>
      <c r="F2017" s="68">
        <f>Y!AA2230</f>
        <v>54574.522705324533</v>
      </c>
      <c r="G2017" s="133">
        <f>SUM($F2017:F$2118)</f>
        <v>3432068.4941091826</v>
      </c>
      <c r="H2017" s="133">
        <f>SUM($E$1903:E2017)</f>
        <v>1334103.9714036062</v>
      </c>
      <c r="I2017" s="133">
        <f>$F$9-SUM($E$1903:E2017)</f>
        <v>5903396.0285963938</v>
      </c>
      <c r="J2017" s="133">
        <f t="shared" si="94"/>
        <v>115</v>
      </c>
      <c r="K2017" s="65">
        <f>Y!AC2230</f>
        <v>6129382</v>
      </c>
      <c r="L2017" s="115">
        <v>216</v>
      </c>
      <c r="M2017" s="65"/>
      <c r="N2017" s="48">
        <f>Y!Z2230</f>
        <v>1671.0863938540715</v>
      </c>
    </row>
    <row r="2018" spans="1:14" x14ac:dyDescent="0.2">
      <c r="A2018" s="69">
        <f t="shared" si="92"/>
        <v>116</v>
      </c>
      <c r="B2018" s="66">
        <f t="shared" si="93"/>
        <v>43376</v>
      </c>
      <c r="C2018" s="67">
        <f>Y!AB2231</f>
        <v>74803.000000000087</v>
      </c>
      <c r="D2018" s="65">
        <f>Y!Y2231</f>
        <v>18804.775655027013</v>
      </c>
      <c r="E2018" s="65">
        <f>Y!Y2231+Y!Z2231</f>
        <v>20498.157139532515</v>
      </c>
      <c r="F2018" s="68">
        <f>Y!AA2231</f>
        <v>54304.842860467572</v>
      </c>
      <c r="G2018" s="133">
        <f>SUM($F2018:F$2118)</f>
        <v>3377493.9714038577</v>
      </c>
      <c r="H2018" s="133">
        <f>SUM($E$1903:E2018)</f>
        <v>1354602.1285431387</v>
      </c>
      <c r="I2018" s="133">
        <f>$F$9-SUM($E$1903:E2018)</f>
        <v>5882897.8714568615</v>
      </c>
      <c r="J2018" s="133">
        <f t="shared" si="94"/>
        <v>116</v>
      </c>
      <c r="K2018" s="65">
        <f>Y!AC2231</f>
        <v>6105235</v>
      </c>
      <c r="L2018" s="115">
        <v>216</v>
      </c>
      <c r="M2018" s="65"/>
      <c r="N2018" s="48">
        <f>Y!Z2231</f>
        <v>1693.3814845055022</v>
      </c>
    </row>
    <row r="2019" spans="1:14" x14ac:dyDescent="0.2">
      <c r="A2019" s="69">
        <f t="shared" si="92"/>
        <v>117</v>
      </c>
      <c r="B2019" s="66">
        <f t="shared" si="93"/>
        <v>43407</v>
      </c>
      <c r="C2019" s="67">
        <f>Y!AB2232</f>
        <v>74802.999999999767</v>
      </c>
      <c r="D2019" s="65">
        <f>Y!Y2232</f>
        <v>19055.458244415</v>
      </c>
      <c r="E2019" s="65">
        <f>Y!Y2232+Y!Z2232</f>
        <v>20771.432273413331</v>
      </c>
      <c r="F2019" s="68">
        <f>Y!AA2232</f>
        <v>54031.567726586429</v>
      </c>
      <c r="G2019" s="133">
        <f>SUM($F2019:F$2118)</f>
        <v>3323189.1285433909</v>
      </c>
      <c r="H2019" s="133">
        <f>SUM($E$1903:E2019)</f>
        <v>1375373.560816552</v>
      </c>
      <c r="I2019" s="133">
        <f>$F$9-SUM($E$1903:E2019)</f>
        <v>5862126.4391834475</v>
      </c>
      <c r="J2019" s="133">
        <f t="shared" si="94"/>
        <v>117</v>
      </c>
      <c r="K2019" s="65">
        <f>Y!AC2232</f>
        <v>6080856</v>
      </c>
      <c r="L2019" s="115">
        <v>216</v>
      </c>
      <c r="M2019" s="65"/>
      <c r="N2019" s="48">
        <f>Y!Z2232</f>
        <v>1715.9740289983311</v>
      </c>
    </row>
    <row r="2020" spans="1:14" x14ac:dyDescent="0.2">
      <c r="A2020" s="69">
        <f t="shared" si="92"/>
        <v>118</v>
      </c>
      <c r="B2020" s="66">
        <f t="shared" si="93"/>
        <v>43437</v>
      </c>
      <c r="C2020" s="67">
        <f>Y!AB2233</f>
        <v>74803.000000000029</v>
      </c>
      <c r="D2020" s="65">
        <f>Y!Y2233</f>
        <v>19309.482631747611</v>
      </c>
      <c r="E2020" s="65">
        <f>Y!Y2233+Y!Z2233</f>
        <v>21048.350627612497</v>
      </c>
      <c r="F2020" s="68">
        <f>Y!AA2233</f>
        <v>53754.649372387539</v>
      </c>
      <c r="G2020" s="133">
        <f>SUM($F2020:F$2118)</f>
        <v>3269157.5608168049</v>
      </c>
      <c r="H2020" s="133">
        <f>SUM($E$1903:E2020)</f>
        <v>1396421.9114441646</v>
      </c>
      <c r="I2020" s="133">
        <f>$F$9-SUM($E$1903:E2020)</f>
        <v>5841078.0885558352</v>
      </c>
      <c r="J2020" s="133">
        <f t="shared" si="94"/>
        <v>118</v>
      </c>
      <c r="K2020" s="65">
        <f>Y!AC2233</f>
        <v>6056243</v>
      </c>
      <c r="L2020" s="115">
        <v>216</v>
      </c>
      <c r="M2020" s="65"/>
      <c r="N2020" s="48">
        <f>Y!Z2233</f>
        <v>1738.8679958648863</v>
      </c>
    </row>
    <row r="2021" spans="1:14" x14ac:dyDescent="0.2">
      <c r="A2021" s="69">
        <f t="shared" si="92"/>
        <v>119</v>
      </c>
      <c r="B2021" s="66">
        <f t="shared" si="93"/>
        <v>43468</v>
      </c>
      <c r="C2021" s="67">
        <f>Y!AB2234</f>
        <v>74802.999999999884</v>
      </c>
      <c r="D2021" s="65">
        <f>Y!Y2234</f>
        <v>19566.893365843687</v>
      </c>
      <c r="E2021" s="65">
        <f>Y!Y2234+Y!Z2234</f>
        <v>21328.960772428007</v>
      </c>
      <c r="F2021" s="68">
        <f>Y!AA2234</f>
        <v>53474.039227571884</v>
      </c>
      <c r="G2021" s="133">
        <f>SUM($F2021:F$2118)</f>
        <v>3215402.9114444172</v>
      </c>
      <c r="H2021" s="133">
        <f>SUM($E$1903:E2021)</f>
        <v>1417750.8722165925</v>
      </c>
      <c r="I2021" s="133">
        <f>$F$9-SUM($E$1903:E2021)</f>
        <v>5819749.1277834075</v>
      </c>
      <c r="J2021" s="133">
        <f t="shared" si="94"/>
        <v>119</v>
      </c>
      <c r="K2021" s="65">
        <f>Y!AC2234</f>
        <v>6031394</v>
      </c>
      <c r="L2021" s="115">
        <v>216</v>
      </c>
      <c r="M2021" s="65"/>
      <c r="N2021" s="48">
        <f>Y!Z2234</f>
        <v>1762.0674065843195</v>
      </c>
    </row>
    <row r="2022" spans="1:14" x14ac:dyDescent="0.2">
      <c r="A2022" s="69">
        <f t="shared" si="92"/>
        <v>120</v>
      </c>
      <c r="B2022" s="66">
        <f t="shared" si="93"/>
        <v>43499</v>
      </c>
      <c r="C2022" s="67">
        <f>Y!AB2235</f>
        <v>74803.000000000044</v>
      </c>
      <c r="D2022" s="65">
        <f>Y!Y2235</f>
        <v>19827.735589394812</v>
      </c>
      <c r="E2022" s="65">
        <f>Y!Y2235+Y!Z2235</f>
        <v>21613.311925683913</v>
      </c>
      <c r="F2022" s="68">
        <f>Y!AA2235</f>
        <v>53189.688074316131</v>
      </c>
      <c r="G2022" s="133">
        <f>SUM($F2022:F$2118)</f>
        <v>3161928.8722168449</v>
      </c>
      <c r="H2022" s="133">
        <f>SUM($E$1903:E2022)</f>
        <v>1439364.1841422764</v>
      </c>
      <c r="I2022" s="133">
        <f>$F$9-SUM($E$1903:E2022)</f>
        <v>5798135.8158577234</v>
      </c>
      <c r="J2022" s="133">
        <f t="shared" si="94"/>
        <v>120</v>
      </c>
      <c r="K2022" s="65">
        <f>Y!AC2235</f>
        <v>6024576</v>
      </c>
      <c r="L2022" s="115">
        <v>216</v>
      </c>
      <c r="M2022" s="65"/>
      <c r="N2022" s="48">
        <f>Y!Z2235</f>
        <v>1785.5763362891012</v>
      </c>
    </row>
    <row r="2023" spans="1:14" x14ac:dyDescent="0.2">
      <c r="A2023" s="69">
        <f t="shared" si="92"/>
        <v>121</v>
      </c>
      <c r="B2023" s="66">
        <f t="shared" si="93"/>
        <v>43527</v>
      </c>
      <c r="C2023" s="67">
        <f>Y!AB2236</f>
        <v>74802.999999999884</v>
      </c>
      <c r="D2023" s="65">
        <f>Y!Y2236</f>
        <v>20092.055046879221</v>
      </c>
      <c r="E2023" s="65">
        <f>Y!Y2236+Y!Z2236</f>
        <v>21657.701569084034</v>
      </c>
      <c r="F2023" s="68">
        <f>Y!AA2236</f>
        <v>53145.298430915849</v>
      </c>
      <c r="G2023" s="133">
        <f>SUM($F2023:F$2118)</f>
        <v>3108739.1841425281</v>
      </c>
      <c r="H2023" s="133">
        <f>SUM($E$1903:E2023)</f>
        <v>1461021.8857113605</v>
      </c>
      <c r="I2023" s="133">
        <f>$F$9-SUM($E$1903:E2023)</f>
        <v>5776478.1142886393</v>
      </c>
      <c r="J2023" s="133">
        <f t="shared" si="94"/>
        <v>121</v>
      </c>
      <c r="K2023" s="65">
        <f>Y!AC2236</f>
        <v>5999491</v>
      </c>
      <c r="L2023" s="115">
        <v>216</v>
      </c>
      <c r="M2023" s="65"/>
      <c r="N2023" s="48">
        <f>Y!Z2236</f>
        <v>1565.6465222048137</v>
      </c>
    </row>
    <row r="2024" spans="1:14" x14ac:dyDescent="0.2">
      <c r="A2024" s="69">
        <f t="shared" si="92"/>
        <v>122</v>
      </c>
      <c r="B2024" s="66">
        <f t="shared" si="93"/>
        <v>43558</v>
      </c>
      <c r="C2024" s="67">
        <f>Y!AB2237</f>
        <v>74802.999999999942</v>
      </c>
      <c r="D2024" s="65">
        <f>Y!Y2237</f>
        <v>20359.898092586547</v>
      </c>
      <c r="E2024" s="65">
        <f>Y!Y2237+Y!Z2237</f>
        <v>21946.43296100077</v>
      </c>
      <c r="F2024" s="68">
        <f>Y!AA2237</f>
        <v>52856.567038999172</v>
      </c>
      <c r="G2024" s="133">
        <f>SUM($F2024:F$2118)</f>
        <v>3055593.8857116122</v>
      </c>
      <c r="H2024" s="133">
        <f>SUM($E$1903:E2024)</f>
        <v>1482968.3186723613</v>
      </c>
      <c r="I2024" s="133">
        <f>$F$9-SUM($E$1903:E2024)</f>
        <v>5754531.6813276391</v>
      </c>
      <c r="J2024" s="133">
        <f t="shared" si="94"/>
        <v>122</v>
      </c>
      <c r="K2024" s="65">
        <f>Y!AC2237</f>
        <v>5974166</v>
      </c>
      <c r="L2024" s="115">
        <v>216</v>
      </c>
      <c r="M2024" s="65"/>
      <c r="N2024" s="48">
        <f>Y!Z2237</f>
        <v>1586.5348684142227</v>
      </c>
    </row>
    <row r="2025" spans="1:14" x14ac:dyDescent="0.2">
      <c r="A2025" s="69">
        <f t="shared" si="92"/>
        <v>123</v>
      </c>
      <c r="B2025" s="66">
        <f t="shared" si="93"/>
        <v>43588</v>
      </c>
      <c r="C2025" s="67">
        <f>Y!AB2238</f>
        <v>74802.999999999942</v>
      </c>
      <c r="D2025" s="65">
        <f>Y!Y2238</f>
        <v>20631.311698745005</v>
      </c>
      <c r="E2025" s="65">
        <f>Y!Y2238+Y!Z2238</f>
        <v>22239.013598883641</v>
      </c>
      <c r="F2025" s="68">
        <f>Y!AA2238</f>
        <v>52563.986401116301</v>
      </c>
      <c r="G2025" s="133">
        <f>SUM($F2025:F$2118)</f>
        <v>3002737.3186726132</v>
      </c>
      <c r="H2025" s="133">
        <f>SUM($E$1903:E2025)</f>
        <v>1505207.3322712448</v>
      </c>
      <c r="I2025" s="133">
        <f>$F$9-SUM($E$1903:E2025)</f>
        <v>5732292.6677287556</v>
      </c>
      <c r="J2025" s="133">
        <f t="shared" si="94"/>
        <v>123</v>
      </c>
      <c r="K2025" s="65">
        <f>Y!AC2238</f>
        <v>5948599</v>
      </c>
      <c r="L2025" s="115">
        <v>216</v>
      </c>
      <c r="M2025" s="65"/>
      <c r="N2025" s="48">
        <f>Y!Z2238</f>
        <v>1607.7019001386361</v>
      </c>
    </row>
    <row r="2026" spans="1:14" x14ac:dyDescent="0.2">
      <c r="A2026" s="69">
        <f t="shared" si="92"/>
        <v>124</v>
      </c>
      <c r="B2026" s="66">
        <f t="shared" si="93"/>
        <v>43619</v>
      </c>
      <c r="C2026" s="67">
        <f>Y!AB2239</f>
        <v>74803</v>
      </c>
      <c r="D2026" s="65">
        <f>Y!Y2239</f>
        <v>20906.343463760335</v>
      </c>
      <c r="E2026" s="65">
        <f>Y!Y2239+Y!Z2239</f>
        <v>22535.494799269829</v>
      </c>
      <c r="F2026" s="68">
        <f>Y!AA2239</f>
        <v>52267.505200730164</v>
      </c>
      <c r="G2026" s="133">
        <f>SUM($F2026:F$2118)</f>
        <v>2950173.3322714977</v>
      </c>
      <c r="H2026" s="133">
        <f>SUM($E$1903:E2026)</f>
        <v>1527742.8270705147</v>
      </c>
      <c r="I2026" s="133">
        <f>$F$9-SUM($E$1903:E2026)</f>
        <v>5709757.1729294853</v>
      </c>
      <c r="J2026" s="133">
        <f t="shared" si="94"/>
        <v>124</v>
      </c>
      <c r="K2026" s="65">
        <f>Y!AC2239</f>
        <v>5922786</v>
      </c>
      <c r="L2026" s="115">
        <v>216</v>
      </c>
      <c r="M2026" s="65"/>
      <c r="N2026" s="48">
        <f>Y!Z2239</f>
        <v>1629.1513355094939</v>
      </c>
    </row>
    <row r="2027" spans="1:14" x14ac:dyDescent="0.2">
      <c r="A2027" s="69">
        <f t="shared" si="92"/>
        <v>125</v>
      </c>
      <c r="B2027" s="66">
        <f t="shared" si="93"/>
        <v>43649</v>
      </c>
      <c r="C2027" s="67">
        <f>Y!AB2240</f>
        <v>74803.00000000016</v>
      </c>
      <c r="D2027" s="65">
        <f>Y!Y2240</f>
        <v>21185.041620562784</v>
      </c>
      <c r="E2027" s="65">
        <f>Y!Y2240+Y!Z2240</f>
        <v>22835.928562827074</v>
      </c>
      <c r="F2027" s="68">
        <f>Y!AA2240</f>
        <v>51967.071437173086</v>
      </c>
      <c r="G2027" s="133">
        <f>SUM($F2027:F$2118)</f>
        <v>2897905.8270707671</v>
      </c>
      <c r="H2027" s="133">
        <f>SUM($E$1903:E2027)</f>
        <v>1550578.7556333418</v>
      </c>
      <c r="I2027" s="133">
        <f>$F$9-SUM($E$1903:E2027)</f>
        <v>5686921.2443666579</v>
      </c>
      <c r="J2027" s="133">
        <f t="shared" si="94"/>
        <v>125</v>
      </c>
      <c r="K2027" s="65">
        <f>Y!AC2240</f>
        <v>5896727</v>
      </c>
      <c r="L2027" s="115">
        <v>216</v>
      </c>
      <c r="M2027" s="65"/>
      <c r="N2027" s="48">
        <f>Y!Z2240</f>
        <v>1650.8869422642892</v>
      </c>
    </row>
    <row r="2028" spans="1:14" x14ac:dyDescent="0.2">
      <c r="A2028" s="69">
        <f t="shared" si="92"/>
        <v>126</v>
      </c>
      <c r="B2028" s="66">
        <f t="shared" si="93"/>
        <v>43680</v>
      </c>
      <c r="C2028" s="67">
        <f>Y!AB2241</f>
        <v>74803.000000000029</v>
      </c>
      <c r="D2028" s="65">
        <f>Y!Y2241</f>
        <v>21467.455045065377</v>
      </c>
      <c r="E2028" s="65">
        <f>Y!Y2241+Y!Z2241</f>
        <v>23140.367583473839</v>
      </c>
      <c r="F2028" s="68">
        <f>Y!AA2241</f>
        <v>51662.632416526183</v>
      </c>
      <c r="G2028" s="133">
        <f>SUM($F2028:F$2118)</f>
        <v>2845938.7556335935</v>
      </c>
      <c r="H2028" s="133">
        <f>SUM($E$1903:E2028)</f>
        <v>1573719.1232168158</v>
      </c>
      <c r="I2028" s="133">
        <f>$F$9-SUM($E$1903:E2028)</f>
        <v>5663780.8767831847</v>
      </c>
      <c r="J2028" s="133">
        <f t="shared" si="94"/>
        <v>126</v>
      </c>
      <c r="K2028" s="65">
        <f>Y!AC2241</f>
        <v>5870418</v>
      </c>
      <c r="L2028" s="115">
        <v>216</v>
      </c>
      <c r="M2028" s="65"/>
      <c r="N2028" s="48">
        <f>Y!Z2241</f>
        <v>1672.9125384084618</v>
      </c>
    </row>
    <row r="2029" spans="1:14" x14ac:dyDescent="0.2">
      <c r="A2029" s="69">
        <f t="shared" si="92"/>
        <v>127</v>
      </c>
      <c r="B2029" s="66">
        <f t="shared" si="93"/>
        <v>43711</v>
      </c>
      <c r="C2029" s="67">
        <f>Y!AB2242</f>
        <v>74803.000000000087</v>
      </c>
      <c r="D2029" s="65">
        <f>Y!Y2242</f>
        <v>21753.633264736738</v>
      </c>
      <c r="E2029" s="65">
        <f>Y!Y2242+Y!Z2242</f>
        <v>23448.865257622791</v>
      </c>
      <c r="F2029" s="68">
        <f>Y!AA2242</f>
        <v>51354.134742377297</v>
      </c>
      <c r="G2029" s="133">
        <f>SUM($F2029:F$2118)</f>
        <v>2794276.1232170677</v>
      </c>
      <c r="H2029" s="133">
        <f>SUM($E$1903:E2029)</f>
        <v>1597167.9884744384</v>
      </c>
      <c r="I2029" s="133">
        <f>$F$9-SUM($E$1903:E2029)</f>
        <v>5640332.011525562</v>
      </c>
      <c r="J2029" s="133">
        <f t="shared" si="94"/>
        <v>127</v>
      </c>
      <c r="K2029" s="65">
        <f>Y!AC2242</f>
        <v>5843857</v>
      </c>
      <c r="L2029" s="115">
        <v>216</v>
      </c>
      <c r="M2029" s="65"/>
      <c r="N2029" s="48">
        <f>Y!Z2242</f>
        <v>1695.2319928860525</v>
      </c>
    </row>
    <row r="2030" spans="1:14" x14ac:dyDescent="0.2">
      <c r="A2030" s="69">
        <f t="shared" si="92"/>
        <v>128</v>
      </c>
      <c r="B2030" s="66">
        <f t="shared" si="93"/>
        <v>43741</v>
      </c>
      <c r="C2030" s="67">
        <f>Y!AB2243</f>
        <v>74803.000000000029</v>
      </c>
      <c r="D2030" s="65">
        <f>Y!Y2243</f>
        <v>22043.626467285212</v>
      </c>
      <c r="E2030" s="65">
        <f>Y!Y2243+Y!Z2243</f>
        <v>23761.475693544475</v>
      </c>
      <c r="F2030" s="68">
        <f>Y!AA2243</f>
        <v>51041.524306455547</v>
      </c>
      <c r="G2030" s="133">
        <f>SUM($F2030:F$2118)</f>
        <v>2742921.9884746904</v>
      </c>
      <c r="H2030" s="133">
        <f>SUM($E$1903:E2030)</f>
        <v>1620929.4641679828</v>
      </c>
      <c r="I2030" s="133">
        <f>$F$9-SUM($E$1903:E2030)</f>
        <v>5616570.5358320177</v>
      </c>
      <c r="J2030" s="133">
        <f t="shared" si="94"/>
        <v>128</v>
      </c>
      <c r="K2030" s="65">
        <f>Y!AC2243</f>
        <v>5817042</v>
      </c>
      <c r="L2030" s="115">
        <v>216</v>
      </c>
      <c r="M2030" s="65"/>
      <c r="N2030" s="48">
        <f>Y!Z2243</f>
        <v>1717.8492262592627</v>
      </c>
    </row>
    <row r="2031" spans="1:14" x14ac:dyDescent="0.2">
      <c r="A2031" s="69">
        <f t="shared" si="92"/>
        <v>129</v>
      </c>
      <c r="B2031" s="66">
        <f t="shared" si="93"/>
        <v>43772</v>
      </c>
      <c r="C2031" s="67">
        <f>Y!AB2244</f>
        <v>74803.000000000189</v>
      </c>
      <c r="D2031" s="65">
        <f>Y!Y2244</f>
        <v>22337.485509461723</v>
      </c>
      <c r="E2031" s="65">
        <f>Y!Y2244+Y!Z2244</f>
        <v>24078.253720858935</v>
      </c>
      <c r="F2031" s="68">
        <f>Y!AA2244</f>
        <v>50724.746279141254</v>
      </c>
      <c r="G2031" s="133">
        <f>SUM($F2031:F$2118)</f>
        <v>2691880.4641682347</v>
      </c>
      <c r="H2031" s="133">
        <f>SUM($E$1903:E2031)</f>
        <v>1645007.7178888416</v>
      </c>
      <c r="I2031" s="133">
        <f>$F$9-SUM($E$1903:E2031)</f>
        <v>5592492.2821111586</v>
      </c>
      <c r="J2031" s="133">
        <f t="shared" si="94"/>
        <v>129</v>
      </c>
      <c r="K2031" s="65">
        <f>Y!AC2244</f>
        <v>5789971</v>
      </c>
      <c r="L2031" s="115">
        <v>216</v>
      </c>
      <c r="M2031" s="65"/>
      <c r="N2031" s="48">
        <f>Y!Z2244</f>
        <v>1740.7682113972114</v>
      </c>
    </row>
    <row r="2032" spans="1:14" x14ac:dyDescent="0.2">
      <c r="A2032" s="69">
        <f t="shared" si="92"/>
        <v>130</v>
      </c>
      <c r="B2032" s="66">
        <f t="shared" si="93"/>
        <v>43802</v>
      </c>
      <c r="C2032" s="67">
        <f>Y!AB2245</f>
        <v>74802.999999999942</v>
      </c>
      <c r="D2032" s="65">
        <f>Y!Y2245</f>
        <v>22635.261925977189</v>
      </c>
      <c r="E2032" s="65">
        <f>Y!Y2245+Y!Z2245</f>
        <v>24399.25490015086</v>
      </c>
      <c r="F2032" s="68">
        <f>Y!AA2245</f>
        <v>50403.745099849089</v>
      </c>
      <c r="G2032" s="133">
        <f>SUM($F2032:F$2118)</f>
        <v>2641155.7178890938</v>
      </c>
      <c r="H2032" s="133">
        <f>SUM($E$1903:E2032)</f>
        <v>1669406.9727889926</v>
      </c>
      <c r="I2032" s="133">
        <f>$F$9-SUM($E$1903:E2032)</f>
        <v>5568093.0272110077</v>
      </c>
      <c r="J2032" s="133">
        <f t="shared" si="94"/>
        <v>130</v>
      </c>
      <c r="K2032" s="65">
        <f>Y!AC2245</f>
        <v>5762640</v>
      </c>
      <c r="L2032" s="115">
        <v>216</v>
      </c>
      <c r="M2032" s="65"/>
      <c r="N2032" s="48">
        <f>Y!Z2245</f>
        <v>1763.9929741736705</v>
      </c>
    </row>
    <row r="2033" spans="1:14" x14ac:dyDescent="0.2">
      <c r="A2033" s="69">
        <f t="shared" si="92"/>
        <v>131</v>
      </c>
      <c r="B2033" s="66">
        <f t="shared" si="93"/>
        <v>43833</v>
      </c>
      <c r="C2033" s="67">
        <f>Y!AB2246</f>
        <v>74803.000000000029</v>
      </c>
      <c r="D2033" s="65">
        <f>Y!Y2246</f>
        <v>22937.007938542403</v>
      </c>
      <c r="E2033" s="65">
        <f>Y!Y2246+Y!Z2246</f>
        <v>24724.535532716778</v>
      </c>
      <c r="F2033" s="68">
        <f>Y!AA2246</f>
        <v>50078.464467283251</v>
      </c>
      <c r="G2033" s="133">
        <f>SUM($F2033:F$2118)</f>
        <v>2590751.9727892447</v>
      </c>
      <c r="H2033" s="133">
        <f>SUM($E$1903:E2033)</f>
        <v>1694131.5083217095</v>
      </c>
      <c r="I2033" s="133">
        <f>$F$9-SUM($E$1903:E2033)</f>
        <v>5543368.4916782901</v>
      </c>
      <c r="J2033" s="133">
        <f t="shared" si="94"/>
        <v>131</v>
      </c>
      <c r="K2033" s="65">
        <f>Y!AC2246</f>
        <v>5735047</v>
      </c>
      <c r="L2033" s="115">
        <v>216</v>
      </c>
      <c r="M2033" s="65"/>
      <c r="N2033" s="48">
        <f>Y!Z2246</f>
        <v>1787.5275941743748</v>
      </c>
    </row>
    <row r="2034" spans="1:14" x14ac:dyDescent="0.2">
      <c r="A2034" s="69">
        <f t="shared" si="92"/>
        <v>132</v>
      </c>
      <c r="B2034" s="66">
        <f t="shared" si="93"/>
        <v>43864</v>
      </c>
      <c r="C2034" s="67">
        <f>Y!AB2247</f>
        <v>74802.999999999942</v>
      </c>
      <c r="D2034" s="65">
        <f>Y!Y2247</f>
        <v>23242.776465023868</v>
      </c>
      <c r="E2034" s="65">
        <f>Y!Y2247+Y!Z2247</f>
        <v>25054.152670437397</v>
      </c>
      <c r="F2034" s="68">
        <f>Y!AA2247</f>
        <v>49748.847329562537</v>
      </c>
      <c r="G2034" s="133">
        <f>SUM($F2034:F$2118)</f>
        <v>2540673.5083219623</v>
      </c>
      <c r="H2034" s="133">
        <f>SUM($E$1903:E2034)</f>
        <v>1719185.6609921469</v>
      </c>
      <c r="I2034" s="133">
        <f>$F$9-SUM($E$1903:E2034)</f>
        <v>5518314.3390078526</v>
      </c>
      <c r="J2034" s="133">
        <f t="shared" si="94"/>
        <v>132</v>
      </c>
      <c r="K2034" s="65">
        <f>Y!AC2247</f>
        <v>5723630</v>
      </c>
      <c r="L2034" s="115">
        <v>216</v>
      </c>
      <c r="M2034" s="65"/>
      <c r="N2034" s="48">
        <f>Y!Z2247</f>
        <v>1811.3762054135295</v>
      </c>
    </row>
    <row r="2035" spans="1:14" x14ac:dyDescent="0.2">
      <c r="A2035" s="69">
        <f t="shared" si="92"/>
        <v>133</v>
      </c>
      <c r="B2035" s="66">
        <f t="shared" si="93"/>
        <v>43893</v>
      </c>
      <c r="C2035" s="67">
        <f>Y!AB2248</f>
        <v>74802.999999999767</v>
      </c>
      <c r="D2035" s="65">
        <f>Y!Y2248</f>
        <v>23552.621128725819</v>
      </c>
      <c r="E2035" s="65">
        <f>Y!Y2248+Y!Z2248</f>
        <v>25168.826997760814</v>
      </c>
      <c r="F2035" s="68">
        <f>Y!AA2248</f>
        <v>49634.173002238946</v>
      </c>
      <c r="G2035" s="133">
        <f>SUM($F2035:F$2118)</f>
        <v>2490924.6609923998</v>
      </c>
      <c r="H2035" s="133">
        <f>SUM($E$1903:E2035)</f>
        <v>1744354.4879899079</v>
      </c>
      <c r="I2035" s="133">
        <f>$F$9-SUM($E$1903:E2035)</f>
        <v>5493145.5120100919</v>
      </c>
      <c r="J2035" s="133">
        <f t="shared" si="94"/>
        <v>133</v>
      </c>
      <c r="K2035" s="65">
        <f>Y!AC2248</f>
        <v>5695725</v>
      </c>
      <c r="L2035" s="115">
        <v>216</v>
      </c>
      <c r="M2035" s="65"/>
      <c r="N2035" s="48">
        <f>Y!Z2248</f>
        <v>1616.205869034995</v>
      </c>
    </row>
    <row r="2036" spans="1:14" x14ac:dyDescent="0.2">
      <c r="A2036" s="69">
        <f t="shared" si="92"/>
        <v>134</v>
      </c>
      <c r="B2036" s="66">
        <f t="shared" si="93"/>
        <v>43924</v>
      </c>
      <c r="C2036" s="67">
        <f>Y!AB2249</f>
        <v>74803.000000000146</v>
      </c>
      <c r="D2036" s="65">
        <f>Y!Y2249</f>
        <v>23866.596267794259</v>
      </c>
      <c r="E2036" s="65">
        <f>Y!Y2249+Y!Z2249</f>
        <v>25504.365029384688</v>
      </c>
      <c r="F2036" s="68">
        <f>Y!AA2249</f>
        <v>49298.634970615458</v>
      </c>
      <c r="G2036" s="133">
        <f>SUM($F2036:F$2118)</f>
        <v>2441290.4879901605</v>
      </c>
      <c r="H2036" s="133">
        <f>SUM($E$1903:E2036)</f>
        <v>1769858.8530192925</v>
      </c>
      <c r="I2036" s="133">
        <f>$F$9-SUM($E$1903:E2036)</f>
        <v>5467641.1469807075</v>
      </c>
      <c r="J2036" s="133">
        <f t="shared" si="94"/>
        <v>134</v>
      </c>
      <c r="K2036" s="65">
        <f>Y!AC2249</f>
        <v>5667554</v>
      </c>
      <c r="L2036" s="115">
        <v>216</v>
      </c>
      <c r="M2036" s="65"/>
      <c r="N2036" s="48">
        <f>Y!Z2249</f>
        <v>1637.7687615904288</v>
      </c>
    </row>
    <row r="2037" spans="1:14" x14ac:dyDescent="0.2">
      <c r="A2037" s="69">
        <f t="shared" si="92"/>
        <v>135</v>
      </c>
      <c r="B2037" s="66">
        <f t="shared" si="93"/>
        <v>43954</v>
      </c>
      <c r="C2037" s="67">
        <f>Y!AB2250</f>
        <v>74802.99999999984</v>
      </c>
      <c r="D2037" s="65">
        <f>Y!Y2250</f>
        <v>24184.756944743916</v>
      </c>
      <c r="E2037" s="65">
        <f>Y!Y2250+Y!Z2250</f>
        <v>25844.37628398255</v>
      </c>
      <c r="F2037" s="68">
        <f>Y!AA2250</f>
        <v>48958.62371601729</v>
      </c>
      <c r="G2037" s="133">
        <f>SUM($F2037:F$2118)</f>
        <v>2391991.8530195458</v>
      </c>
      <c r="H2037" s="133">
        <f>SUM($E$1903:E2037)</f>
        <v>1795703.229303275</v>
      </c>
      <c r="I2037" s="133">
        <f>$F$9-SUM($E$1903:E2037)</f>
        <v>5441796.7706967248</v>
      </c>
      <c r="J2037" s="133">
        <f t="shared" si="94"/>
        <v>135</v>
      </c>
      <c r="K2037" s="65">
        <f>Y!AC2250</f>
        <v>5639113</v>
      </c>
      <c r="L2037" s="115">
        <v>216</v>
      </c>
      <c r="M2037" s="65"/>
      <c r="N2037" s="48">
        <f>Y!Z2250</f>
        <v>1659.619339238634</v>
      </c>
    </row>
    <row r="2038" spans="1:14" x14ac:dyDescent="0.2">
      <c r="A2038" s="69">
        <f t="shared" si="92"/>
        <v>136</v>
      </c>
      <c r="B2038" s="66">
        <f t="shared" si="93"/>
        <v>43985</v>
      </c>
      <c r="C2038" s="67">
        <f>Y!AB2251</f>
        <v>74802.99999999984</v>
      </c>
      <c r="D2038" s="65">
        <f>Y!Y2251</f>
        <v>24507.158956118859</v>
      </c>
      <c r="E2038" s="65">
        <f>Y!Y2251+Y!Z2251</f>
        <v>26188.920396299305</v>
      </c>
      <c r="F2038" s="68">
        <f>Y!AA2251</f>
        <v>48614.079603700535</v>
      </c>
      <c r="G2038" s="133">
        <f>SUM($F2038:F$2118)</f>
        <v>2343033.2293035286</v>
      </c>
      <c r="H2038" s="133">
        <f>SUM($E$1903:E2038)</f>
        <v>1821892.1496995743</v>
      </c>
      <c r="I2038" s="133">
        <f>$F$9-SUM($E$1903:E2038)</f>
        <v>5415607.8503004257</v>
      </c>
      <c r="J2038" s="133">
        <f t="shared" si="94"/>
        <v>136</v>
      </c>
      <c r="K2038" s="65">
        <f>Y!AC2251</f>
        <v>5610401</v>
      </c>
      <c r="L2038" s="115">
        <v>216</v>
      </c>
      <c r="M2038" s="65"/>
      <c r="N2038" s="48">
        <f>Y!Z2251</f>
        <v>1681.7614401804458</v>
      </c>
    </row>
    <row r="2039" spans="1:14" x14ac:dyDescent="0.2">
      <c r="A2039" s="69">
        <f t="shared" si="92"/>
        <v>137</v>
      </c>
      <c r="B2039" s="66">
        <f t="shared" si="93"/>
        <v>44015</v>
      </c>
      <c r="C2039" s="67">
        <f>Y!AB2252</f>
        <v>74803</v>
      </c>
      <c r="D2039" s="65">
        <f>Y!Y2252</f>
        <v>24833.858842274174</v>
      </c>
      <c r="E2039" s="65">
        <f>Y!Y2252+Y!Z2252</f>
        <v>26538.057796098918</v>
      </c>
      <c r="F2039" s="68">
        <f>Y!AA2252</f>
        <v>48264.942203901082</v>
      </c>
      <c r="G2039" s="133">
        <f>SUM($F2039:F$2118)</f>
        <v>2294419.1496998281</v>
      </c>
      <c r="H2039" s="133">
        <f>SUM($E$1903:E2039)</f>
        <v>1848430.2074956733</v>
      </c>
      <c r="I2039" s="133">
        <f>$F$9-SUM($E$1903:E2039)</f>
        <v>5389069.7925043264</v>
      </c>
      <c r="J2039" s="133">
        <f t="shared" si="94"/>
        <v>137</v>
      </c>
      <c r="K2039" s="65">
        <f>Y!AC2252</f>
        <v>5581415</v>
      </c>
      <c r="L2039" s="115">
        <v>216</v>
      </c>
      <c r="M2039" s="65"/>
      <c r="N2039" s="48">
        <f>Y!Z2252</f>
        <v>1704.1989538247435</v>
      </c>
    </row>
    <row r="2040" spans="1:14" x14ac:dyDescent="0.2">
      <c r="A2040" s="69">
        <f t="shared" si="92"/>
        <v>138</v>
      </c>
      <c r="B2040" s="66">
        <f t="shared" si="93"/>
        <v>44046</v>
      </c>
      <c r="C2040" s="67">
        <f>Y!AB2253</f>
        <v>74803.000000000044</v>
      </c>
      <c r="D2040" s="65">
        <f>Y!Y2253</f>
        <v>25164.913897292688</v>
      </c>
      <c r="E2040" s="65">
        <f>Y!Y2253+Y!Z2253</f>
        <v>26891.849718764337</v>
      </c>
      <c r="F2040" s="68">
        <f>Y!AA2253</f>
        <v>47911.150281235707</v>
      </c>
      <c r="G2040" s="133">
        <f>SUM($F2040:F$2118)</f>
        <v>2246154.2074959269</v>
      </c>
      <c r="H2040" s="133">
        <f>SUM($E$1903:E2040)</f>
        <v>1875322.0572144378</v>
      </c>
      <c r="I2040" s="133">
        <f>$F$9-SUM($E$1903:E2040)</f>
        <v>5362177.942785562</v>
      </c>
      <c r="J2040" s="133">
        <f t="shared" si="94"/>
        <v>138</v>
      </c>
      <c r="K2040" s="65">
        <f>Y!AC2253</f>
        <v>5552151</v>
      </c>
      <c r="L2040" s="115">
        <v>216</v>
      </c>
      <c r="M2040" s="65"/>
      <c r="N2040" s="48">
        <f>Y!Z2253</f>
        <v>1726.9358214716485</v>
      </c>
    </row>
    <row r="2041" spans="1:14" x14ac:dyDescent="0.2">
      <c r="A2041" s="69">
        <f t="shared" si="92"/>
        <v>139</v>
      </c>
      <c r="B2041" s="66">
        <f t="shared" si="93"/>
        <v>44077</v>
      </c>
      <c r="C2041" s="67">
        <f>Y!AB2254</f>
        <v>74802.999999999898</v>
      </c>
      <c r="D2041" s="65">
        <f>Y!Y2254</f>
        <v>25500.382179033011</v>
      </c>
      <c r="E2041" s="65">
        <f>Y!Y2254+Y!Z2254</f>
        <v>27250.358216037828</v>
      </c>
      <c r="F2041" s="68">
        <f>Y!AA2254</f>
        <v>47552.64178396207</v>
      </c>
      <c r="G2041" s="133">
        <f>SUM($F2041:F$2118)</f>
        <v>2198243.0572146913</v>
      </c>
      <c r="H2041" s="133">
        <f>SUM($E$1903:E2041)</f>
        <v>1902572.4154304755</v>
      </c>
      <c r="I2041" s="133">
        <f>$F$9-SUM($E$1903:E2041)</f>
        <v>5334927.584569525</v>
      </c>
      <c r="J2041" s="133">
        <f t="shared" si="94"/>
        <v>139</v>
      </c>
      <c r="K2041" s="65">
        <f>Y!AC2254</f>
        <v>5522608</v>
      </c>
      <c r="L2041" s="115">
        <v>216</v>
      </c>
      <c r="M2041" s="65"/>
      <c r="N2041" s="48">
        <f>Y!Z2254</f>
        <v>1749.976037004817</v>
      </c>
    </row>
    <row r="2042" spans="1:14" x14ac:dyDescent="0.2">
      <c r="A2042" s="69">
        <f t="shared" si="92"/>
        <v>140</v>
      </c>
      <c r="B2042" s="66">
        <f t="shared" si="93"/>
        <v>44107</v>
      </c>
      <c r="C2042" s="67">
        <f>Y!AB2255</f>
        <v>74803.000000000029</v>
      </c>
      <c r="D2042" s="65">
        <f>Y!Y2255</f>
        <v>25840.322519311681</v>
      </c>
      <c r="E2042" s="65">
        <f>Y!Y2255+Y!Z2255</f>
        <v>27613.64616690464</v>
      </c>
      <c r="F2042" s="68">
        <f>Y!AA2255</f>
        <v>47189.353833095389</v>
      </c>
      <c r="G2042" s="133">
        <f>SUM($F2042:F$2118)</f>
        <v>2150690.4154307297</v>
      </c>
      <c r="H2042" s="133">
        <f>SUM($E$1903:E2042)</f>
        <v>1930186.0615973801</v>
      </c>
      <c r="I2042" s="133">
        <f>$F$9-SUM($E$1903:E2042)</f>
        <v>5307313.9384026201</v>
      </c>
      <c r="J2042" s="133">
        <f t="shared" ref="J2042:J2105" si="95">A2042</f>
        <v>140</v>
      </c>
      <c r="K2042" s="65">
        <f>Y!AC2255</f>
        <v>5492783</v>
      </c>
      <c r="L2042" s="115">
        <v>216</v>
      </c>
      <c r="M2042" s="65"/>
      <c r="N2042" s="48">
        <f>Y!Z2255</f>
        <v>1773.3236475929589</v>
      </c>
    </row>
    <row r="2043" spans="1:14" x14ac:dyDescent="0.2">
      <c r="A2043" s="69">
        <f t="shared" si="92"/>
        <v>141</v>
      </c>
      <c r="B2043" s="66">
        <f t="shared" si="93"/>
        <v>44138</v>
      </c>
      <c r="C2043" s="67">
        <f>Y!AB2256</f>
        <v>74802.999999999854</v>
      </c>
      <c r="D2043" s="65">
        <f>Y!Y2256</f>
        <v>26184.794534218963</v>
      </c>
      <c r="E2043" s="65">
        <f>Y!Y2256+Y!Z2256</f>
        <v>27981.777288619822</v>
      </c>
      <c r="F2043" s="68">
        <f>Y!AA2256</f>
        <v>46821.222711380025</v>
      </c>
      <c r="G2043" s="133">
        <f>SUM($F2043:F$2118)</f>
        <v>2103501.0615976332</v>
      </c>
      <c r="H2043" s="133">
        <f>SUM($E$1903:E2043)</f>
        <v>1958167.838886</v>
      </c>
      <c r="I2043" s="133">
        <f>$F$9-SUM($E$1903:E2043)</f>
        <v>5279332.1611139998</v>
      </c>
      <c r="J2043" s="133">
        <f t="shared" si="95"/>
        <v>141</v>
      </c>
      <c r="K2043" s="65">
        <f>Y!AC2256</f>
        <v>5462673</v>
      </c>
      <c r="L2043" s="115">
        <v>216</v>
      </c>
      <c r="M2043" s="65"/>
      <c r="N2043" s="48">
        <f>Y!Z2256</f>
        <v>1796.9827544008585</v>
      </c>
    </row>
    <row r="2044" spans="1:14" x14ac:dyDescent="0.2">
      <c r="A2044" s="69">
        <f t="shared" si="92"/>
        <v>142</v>
      </c>
      <c r="B2044" s="66">
        <f t="shared" si="93"/>
        <v>44168</v>
      </c>
      <c r="C2044" s="67">
        <f>Y!AB2257</f>
        <v>74803.000000000029</v>
      </c>
      <c r="D2044" s="65">
        <f>Y!Y2257</f>
        <v>26533.858634576201</v>
      </c>
      <c r="E2044" s="65">
        <f>Y!Y2257+Y!Z2257</f>
        <v>28354.816147885867</v>
      </c>
      <c r="F2044" s="68">
        <f>Y!AA2257</f>
        <v>46448.183852114154</v>
      </c>
      <c r="G2044" s="133">
        <f>SUM($F2044:F$2118)</f>
        <v>2056679.8388862538</v>
      </c>
      <c r="H2044" s="133">
        <f>SUM($E$1903:E2044)</f>
        <v>1986522.655033886</v>
      </c>
      <c r="I2044" s="133">
        <f>$F$9-SUM($E$1903:E2044)</f>
        <v>5250977.3449661136</v>
      </c>
      <c r="J2044" s="133">
        <f t="shared" si="95"/>
        <v>142</v>
      </c>
      <c r="K2044" s="65">
        <f>Y!AC2257</f>
        <v>5432274</v>
      </c>
      <c r="L2044" s="115">
        <v>216</v>
      </c>
      <c r="M2044" s="65"/>
      <c r="N2044" s="48">
        <f>Y!Z2257</f>
        <v>1820.957513309666</v>
      </c>
    </row>
    <row r="2045" spans="1:14" x14ac:dyDescent="0.2">
      <c r="A2045" s="69">
        <f t="shared" si="92"/>
        <v>143</v>
      </c>
      <c r="B2045" s="66">
        <f t="shared" si="93"/>
        <v>44199</v>
      </c>
      <c r="C2045" s="67">
        <f>Y!AB2258</f>
        <v>74802.999999999971</v>
      </c>
      <c r="D2045" s="65">
        <f>Y!Y2258</f>
        <v>26887.576036527753</v>
      </c>
      <c r="E2045" s="65">
        <f>Y!Y2258+Y!Z2258</f>
        <v>28732.828172174704</v>
      </c>
      <c r="F2045" s="68">
        <f>Y!AA2258</f>
        <v>46070.171827825267</v>
      </c>
      <c r="G2045" s="133">
        <f>SUM($F2045:F$2118)</f>
        <v>2010231.6550341393</v>
      </c>
      <c r="H2045" s="133">
        <f>SUM($E$1903:E2045)</f>
        <v>2015255.4832060607</v>
      </c>
      <c r="I2045" s="133">
        <f>$F$9-SUM($E$1903:E2045)</f>
        <v>5222244.5167939393</v>
      </c>
      <c r="J2045" s="133">
        <f t="shared" si="95"/>
        <v>143</v>
      </c>
      <c r="K2045" s="65">
        <f>Y!AC2258</f>
        <v>5401585</v>
      </c>
      <c r="L2045" s="115">
        <v>216</v>
      </c>
      <c r="M2045" s="65"/>
      <c r="N2045" s="48">
        <f>Y!Z2258</f>
        <v>1845.2521356469515</v>
      </c>
    </row>
    <row r="2046" spans="1:14" x14ac:dyDescent="0.2">
      <c r="A2046" s="69">
        <f t="shared" si="92"/>
        <v>144</v>
      </c>
      <c r="B2046" s="66">
        <f t="shared" si="93"/>
        <v>44230</v>
      </c>
      <c r="C2046" s="67">
        <f>Y!AB2259</f>
        <v>74803.000000000087</v>
      </c>
      <c r="D2046" s="65">
        <f>Y!Y2259</f>
        <v>27246.00877227867</v>
      </c>
      <c r="E2046" s="65">
        <f>Y!Y2259+Y!Z2259</f>
        <v>29115.879661205108</v>
      </c>
      <c r="F2046" s="68">
        <f>Y!AA2259</f>
        <v>45687.120338794972</v>
      </c>
      <c r="G2046" s="133">
        <f>SUM($F2046:F$2118)</f>
        <v>1964161.483206314</v>
      </c>
      <c r="H2046" s="133">
        <f>SUM($E$1903:E2046)</f>
        <v>2044371.3628672659</v>
      </c>
      <c r="I2046" s="133">
        <f>$F$9-SUM($E$1903:E2046)</f>
        <v>5193128.6371327341</v>
      </c>
      <c r="J2046" s="133">
        <f t="shared" si="95"/>
        <v>144</v>
      </c>
      <c r="K2046" s="65">
        <f>Y!AC2259</f>
        <v>5385403</v>
      </c>
      <c r="L2046" s="115">
        <v>216</v>
      </c>
      <c r="M2046" s="65"/>
      <c r="N2046" s="48">
        <f>Y!Z2259</f>
        <v>1869.8708889264381</v>
      </c>
    </row>
    <row r="2047" spans="1:14" x14ac:dyDescent="0.2">
      <c r="A2047" s="69">
        <f t="shared" si="92"/>
        <v>145</v>
      </c>
      <c r="B2047" s="66">
        <f t="shared" si="93"/>
        <v>44258</v>
      </c>
      <c r="C2047" s="67">
        <f>Y!AB2260</f>
        <v>74803.000000000204</v>
      </c>
      <c r="D2047" s="65">
        <f>Y!Y2260</f>
        <v>27609.219700972084</v>
      </c>
      <c r="E2047" s="65">
        <f>Y!Y2260+Y!Z2260</f>
        <v>29306.581016649405</v>
      </c>
      <c r="F2047" s="68">
        <f>Y!AA2260</f>
        <v>45496.418983350799</v>
      </c>
      <c r="G2047" s="133">
        <f>SUM($F2047:F$2118)</f>
        <v>1918474.3628675193</v>
      </c>
      <c r="H2047" s="133">
        <f>SUM($E$1903:E2047)</f>
        <v>2073677.9438839154</v>
      </c>
      <c r="I2047" s="133">
        <f>$F$9-SUM($E$1903:E2047)</f>
        <v>5163822.0561160846</v>
      </c>
      <c r="J2047" s="133">
        <f t="shared" si="95"/>
        <v>145</v>
      </c>
      <c r="K2047" s="65">
        <f>Y!AC2260</f>
        <v>5354322</v>
      </c>
      <c r="L2047" s="115">
        <v>216</v>
      </c>
      <c r="M2047" s="65"/>
      <c r="N2047" s="48">
        <f>Y!Z2260</f>
        <v>1697.3613156773208</v>
      </c>
    </row>
    <row r="2048" spans="1:14" x14ac:dyDescent="0.2">
      <c r="A2048" s="69">
        <f t="shared" si="92"/>
        <v>146</v>
      </c>
      <c r="B2048" s="66">
        <f t="shared" si="93"/>
        <v>44289</v>
      </c>
      <c r="C2048" s="67">
        <f>Y!AB2261</f>
        <v>74803.000000000116</v>
      </c>
      <c r="D2048" s="65">
        <f>Y!Y2261</f>
        <v>27977.272519713268</v>
      </c>
      <c r="E2048" s="65">
        <f>Y!Y2261+Y!Z2261</f>
        <v>29697.279477495307</v>
      </c>
      <c r="F2048" s="68">
        <f>Y!AA2261</f>
        <v>45105.720522504802</v>
      </c>
      <c r="G2048" s="133">
        <f>SUM($F2048:F$2118)</f>
        <v>1872977.9438841685</v>
      </c>
      <c r="H2048" s="133">
        <f>SUM($E$1903:E2048)</f>
        <v>2103375.2233614107</v>
      </c>
      <c r="I2048" s="133">
        <f>$F$9-SUM($E$1903:E2048)</f>
        <v>5134124.7766385898</v>
      </c>
      <c r="J2048" s="133">
        <f t="shared" si="95"/>
        <v>146</v>
      </c>
      <c r="K2048" s="65">
        <f>Y!AC2261</f>
        <v>5322945</v>
      </c>
      <c r="L2048" s="115">
        <v>216</v>
      </c>
      <c r="M2048" s="65"/>
      <c r="N2048" s="48">
        <f>Y!Z2261</f>
        <v>1720.0069577820395</v>
      </c>
    </row>
    <row r="2049" spans="1:14" x14ac:dyDescent="0.2">
      <c r="A2049" s="69">
        <f t="shared" si="92"/>
        <v>147</v>
      </c>
      <c r="B2049" s="66">
        <f t="shared" si="93"/>
        <v>44319</v>
      </c>
      <c r="C2049" s="67">
        <f>Y!AB2262</f>
        <v>74802.999999999884</v>
      </c>
      <c r="D2049" s="65">
        <f>Y!Y2262</f>
        <v>28350.231774740852</v>
      </c>
      <c r="E2049" s="65">
        <f>Y!Y2262+Y!Z2262</f>
        <v>30093.186505412363</v>
      </c>
      <c r="F2049" s="68">
        <f>Y!AA2262</f>
        <v>44709.813494587528</v>
      </c>
      <c r="G2049" s="133">
        <f>SUM($F2049:F$2118)</f>
        <v>1827872.2233616638</v>
      </c>
      <c r="H2049" s="133">
        <f>SUM($E$1903:E2049)</f>
        <v>2133468.4098668229</v>
      </c>
      <c r="I2049" s="133">
        <f>$F$9-SUM($E$1903:E2049)</f>
        <v>5104031.5901331771</v>
      </c>
      <c r="J2049" s="133">
        <f t="shared" si="95"/>
        <v>147</v>
      </c>
      <c r="K2049" s="65">
        <f>Y!AC2262</f>
        <v>5291268</v>
      </c>
      <c r="L2049" s="115">
        <v>216</v>
      </c>
      <c r="M2049" s="65"/>
      <c r="N2049" s="48">
        <f>Y!Z2262</f>
        <v>1742.9547306715103</v>
      </c>
    </row>
    <row r="2050" spans="1:14" x14ac:dyDescent="0.2">
      <c r="A2050" s="69">
        <f t="shared" si="92"/>
        <v>148</v>
      </c>
      <c r="B2050" s="66">
        <f t="shared" si="93"/>
        <v>44350</v>
      </c>
      <c r="C2050" s="67">
        <f>Y!AB2263</f>
        <v>74803.000000000175</v>
      </c>
      <c r="D2050" s="65">
        <f>Y!Y2263</f>
        <v>28728.162872746587</v>
      </c>
      <c r="E2050" s="65">
        <f>Y!Y2263+Y!Z2263</f>
        <v>30494.371538022911</v>
      </c>
      <c r="F2050" s="68">
        <f>Y!AA2263</f>
        <v>44308.628461977263</v>
      </c>
      <c r="G2050" s="133">
        <f>SUM($F2050:F$2118)</f>
        <v>1783162.4098670762</v>
      </c>
      <c r="H2050" s="133">
        <f>SUM($E$1903:E2050)</f>
        <v>2163962.7814048459</v>
      </c>
      <c r="I2050" s="133">
        <f>$F$9-SUM($E$1903:E2050)</f>
        <v>5073537.2185951546</v>
      </c>
      <c r="J2050" s="133">
        <f t="shared" si="95"/>
        <v>148</v>
      </c>
      <c r="K2050" s="65">
        <f>Y!AC2263</f>
        <v>5259289</v>
      </c>
      <c r="L2050" s="115">
        <v>216</v>
      </c>
      <c r="M2050" s="65"/>
      <c r="N2050" s="48">
        <f>Y!Z2263</f>
        <v>1766.2086652763246</v>
      </c>
    </row>
    <row r="2051" spans="1:14" x14ac:dyDescent="0.2">
      <c r="A2051" s="69">
        <f t="shared" si="92"/>
        <v>149</v>
      </c>
      <c r="B2051" s="66">
        <f t="shared" si="93"/>
        <v>44380</v>
      </c>
      <c r="C2051" s="67">
        <f>Y!AB2264</f>
        <v>74802.999999999854</v>
      </c>
      <c r="D2051" s="65">
        <f>Y!Y2264</f>
        <v>29111.132092343643</v>
      </c>
      <c r="E2051" s="65">
        <f>Y!Y2264+Y!Z2264</f>
        <v>30900.904938650041</v>
      </c>
      <c r="F2051" s="68">
        <f>Y!AA2264</f>
        <v>43902.095061349821</v>
      </c>
      <c r="G2051" s="133">
        <f>SUM($F2051:F$2118)</f>
        <v>1738853.781405099</v>
      </c>
      <c r="H2051" s="133">
        <f>SUM($E$1903:E2051)</f>
        <v>2194863.6863434957</v>
      </c>
      <c r="I2051" s="133">
        <f>$F$9-SUM($E$1903:E2051)</f>
        <v>5042636.3136565043</v>
      </c>
      <c r="J2051" s="133">
        <f t="shared" si="95"/>
        <v>149</v>
      </c>
      <c r="K2051" s="65">
        <f>Y!AC2264</f>
        <v>5227005</v>
      </c>
      <c r="L2051" s="115">
        <v>216</v>
      </c>
      <c r="M2051" s="65"/>
      <c r="N2051" s="48">
        <f>Y!Z2264</f>
        <v>1789.7728463063977</v>
      </c>
    </row>
    <row r="2052" spans="1:14" x14ac:dyDescent="0.2">
      <c r="A2052" s="69">
        <f t="shared" si="92"/>
        <v>150</v>
      </c>
      <c r="B2052" s="66">
        <f t="shared" si="93"/>
        <v>44411</v>
      </c>
      <c r="C2052" s="67">
        <f>Y!AB2265</f>
        <v>74802.999999999884</v>
      </c>
      <c r="D2052" s="65">
        <f>Y!Y2265</f>
        <v>29499.206595693715</v>
      </c>
      <c r="E2052" s="65">
        <f>Y!Y2265+Y!Z2265</f>
        <v>31312.858008662282</v>
      </c>
      <c r="F2052" s="68">
        <f>Y!AA2265</f>
        <v>43490.141991337608</v>
      </c>
      <c r="G2052" s="133">
        <f>SUM($F2052:F$2118)</f>
        <v>1694951.6863437493</v>
      </c>
      <c r="H2052" s="133">
        <f>SUM($E$1903:E2052)</f>
        <v>2226176.544352158</v>
      </c>
      <c r="I2052" s="133">
        <f>$F$9-SUM($E$1903:E2052)</f>
        <v>5011323.455647842</v>
      </c>
      <c r="J2052" s="133">
        <f t="shared" si="95"/>
        <v>150</v>
      </c>
      <c r="K2052" s="65">
        <f>Y!AC2265</f>
        <v>5194413</v>
      </c>
      <c r="L2052" s="115">
        <v>216</v>
      </c>
      <c r="M2052" s="65"/>
      <c r="N2052" s="48">
        <f>Y!Z2265</f>
        <v>1813.6514129685675</v>
      </c>
    </row>
    <row r="2053" spans="1:14" x14ac:dyDescent="0.2">
      <c r="A2053" s="69">
        <f t="shared" si="92"/>
        <v>151</v>
      </c>
      <c r="B2053" s="66">
        <f t="shared" si="93"/>
        <v>44442</v>
      </c>
      <c r="C2053" s="67">
        <f>Y!AB2266</f>
        <v>74802.999999999898</v>
      </c>
      <c r="D2053" s="65">
        <f>Y!Y2266</f>
        <v>29892.454440282192</v>
      </c>
      <c r="E2053" s="65">
        <f>Y!Y2266+Y!Z2266</f>
        <v>31730.302999975756</v>
      </c>
      <c r="F2053" s="68">
        <f>Y!AA2266</f>
        <v>43072.697000024142</v>
      </c>
      <c r="G2053" s="133">
        <f>SUM($F2053:F$2118)</f>
        <v>1651461.5443524115</v>
      </c>
      <c r="H2053" s="133">
        <f>SUM($E$1903:E2053)</f>
        <v>2257906.8473521336</v>
      </c>
      <c r="I2053" s="133">
        <f>$F$9-SUM($E$1903:E2053)</f>
        <v>4979593.1526478659</v>
      </c>
      <c r="J2053" s="133">
        <f t="shared" si="95"/>
        <v>151</v>
      </c>
      <c r="K2053" s="65">
        <f>Y!AC2266</f>
        <v>5161510</v>
      </c>
      <c r="L2053" s="115">
        <v>216</v>
      </c>
      <c r="M2053" s="65"/>
      <c r="N2053" s="48">
        <f>Y!Z2266</f>
        <v>1837.8485596935643</v>
      </c>
    </row>
    <row r="2054" spans="1:14" x14ac:dyDescent="0.2">
      <c r="A2054" s="69">
        <f t="shared" si="92"/>
        <v>152</v>
      </c>
      <c r="B2054" s="66">
        <f t="shared" si="93"/>
        <v>44472</v>
      </c>
      <c r="C2054" s="67">
        <f>Y!AB2267</f>
        <v>74803.000000000175</v>
      </c>
      <c r="D2054" s="65">
        <f>Y!Y2267</f>
        <v>30290.94459085539</v>
      </c>
      <c r="E2054" s="65">
        <f>Y!Y2267+Y!Z2267</f>
        <v>32153.313127728281</v>
      </c>
      <c r="F2054" s="68">
        <f>Y!AA2267</f>
        <v>42649.686872271901</v>
      </c>
      <c r="G2054" s="133">
        <f>SUM($F2054:F$2118)</f>
        <v>1608388.8473523874</v>
      </c>
      <c r="H2054" s="133">
        <f>SUM($E$1903:E2054)</f>
        <v>2290060.1604798618</v>
      </c>
      <c r="I2054" s="133">
        <f>$F$9-SUM($E$1903:E2054)</f>
        <v>4947439.8395201378</v>
      </c>
      <c r="J2054" s="133">
        <f t="shared" si="95"/>
        <v>152</v>
      </c>
      <c r="K2054" s="65">
        <f>Y!AC2267</f>
        <v>5128292</v>
      </c>
      <c r="L2054" s="115">
        <v>216</v>
      </c>
      <c r="M2054" s="65"/>
      <c r="N2054" s="48">
        <f>Y!Z2267</f>
        <v>1862.3685368728911</v>
      </c>
    </row>
    <row r="2055" spans="1:14" x14ac:dyDescent="0.2">
      <c r="A2055" s="69">
        <f t="shared" si="92"/>
        <v>153</v>
      </c>
      <c r="B2055" s="66">
        <f t="shared" si="93"/>
        <v>44503</v>
      </c>
      <c r="C2055" s="67">
        <f>Y!AB2268</f>
        <v>74802.999999999854</v>
      </c>
      <c r="D2055" s="65">
        <f>Y!Y2268</f>
        <v>30694.746931513306</v>
      </c>
      <c r="E2055" s="65">
        <f>Y!Y2268+Y!Z2268</f>
        <v>32581.962583118671</v>
      </c>
      <c r="F2055" s="68">
        <f>Y!AA2268</f>
        <v>42221.037416881176</v>
      </c>
      <c r="G2055" s="133">
        <f>SUM($F2055:F$2118)</f>
        <v>1565739.1604801158</v>
      </c>
      <c r="H2055" s="133">
        <f>SUM($E$1903:E2055)</f>
        <v>2322642.1230629804</v>
      </c>
      <c r="I2055" s="133">
        <f>$F$9-SUM($E$1903:E2055)</f>
        <v>4914857.8769370196</v>
      </c>
      <c r="J2055" s="133">
        <f t="shared" si="95"/>
        <v>153</v>
      </c>
      <c r="K2055" s="65">
        <f>Y!AC2268</f>
        <v>5094758</v>
      </c>
      <c r="L2055" s="115">
        <v>216</v>
      </c>
      <c r="M2055" s="65"/>
      <c r="N2055" s="48">
        <f>Y!Z2268</f>
        <v>1887.2156516053656</v>
      </c>
    </row>
    <row r="2056" spans="1:14" x14ac:dyDescent="0.2">
      <c r="A2056" s="69">
        <f t="shared" si="92"/>
        <v>154</v>
      </c>
      <c r="B2056" s="66">
        <f t="shared" si="93"/>
        <v>44533</v>
      </c>
      <c r="C2056" s="67">
        <f>Y!AB2269</f>
        <v>74803.000000000175</v>
      </c>
      <c r="D2056" s="65">
        <f>Y!Y2269</f>
        <v>31103.932277968619</v>
      </c>
      <c r="E2056" s="65">
        <f>Y!Y2269+Y!Z2269</f>
        <v>33016.326546422337</v>
      </c>
      <c r="F2056" s="68">
        <f>Y!AA2269</f>
        <v>41786.673453577838</v>
      </c>
      <c r="G2056" s="133">
        <f>SUM($F2056:F$2118)</f>
        <v>1523518.1230632348</v>
      </c>
      <c r="H2056" s="133">
        <f>SUM($E$1903:E2056)</f>
        <v>2355658.4496094026</v>
      </c>
      <c r="I2056" s="133">
        <f>$F$9-SUM($E$1903:E2056)</f>
        <v>4881841.5503905974</v>
      </c>
      <c r="J2056" s="133">
        <f t="shared" si="95"/>
        <v>154</v>
      </c>
      <c r="K2056" s="65">
        <f>Y!AC2269</f>
        <v>5060904</v>
      </c>
      <c r="L2056" s="115">
        <v>216</v>
      </c>
      <c r="M2056" s="65"/>
      <c r="N2056" s="48">
        <f>Y!Z2269</f>
        <v>1912.3942684537178</v>
      </c>
    </row>
    <row r="2057" spans="1:14" x14ac:dyDescent="0.2">
      <c r="A2057" s="69">
        <f t="shared" si="92"/>
        <v>155</v>
      </c>
      <c r="B2057" s="66">
        <f t="shared" si="93"/>
        <v>44564</v>
      </c>
      <c r="C2057" s="67">
        <f>Y!AB2270</f>
        <v>74803</v>
      </c>
      <c r="D2057" s="65">
        <f>Y!Y2270</f>
        <v>31518.57238996122</v>
      </c>
      <c r="E2057" s="65">
        <f>Y!Y2270+Y!Z2270</f>
        <v>33456.481200172493</v>
      </c>
      <c r="F2057" s="68">
        <f>Y!AA2270</f>
        <v>41346.5187998275</v>
      </c>
      <c r="G2057" s="133">
        <f>SUM($F2057:F$2118)</f>
        <v>1481731.4496096571</v>
      </c>
      <c r="H2057" s="133">
        <f>SUM($E$1903:E2057)</f>
        <v>2389114.9308095751</v>
      </c>
      <c r="I2057" s="133">
        <f>$F$9-SUM($E$1903:E2057)</f>
        <v>4848385.0691904249</v>
      </c>
      <c r="J2057" s="133">
        <f t="shared" si="95"/>
        <v>155</v>
      </c>
      <c r="K2057" s="65">
        <f>Y!AC2270</f>
        <v>5026727</v>
      </c>
      <c r="L2057" s="115">
        <v>216</v>
      </c>
      <c r="M2057" s="65"/>
      <c r="N2057" s="48">
        <f>Y!Z2270</f>
        <v>1937.9088102112728</v>
      </c>
    </row>
    <row r="2058" spans="1:14" x14ac:dyDescent="0.2">
      <c r="A2058" s="69">
        <f t="shared" si="92"/>
        <v>156</v>
      </c>
      <c r="B2058" s="66">
        <f t="shared" si="93"/>
        <v>44595</v>
      </c>
      <c r="C2058" s="67">
        <f>Y!AB2271</f>
        <v>74803.000000000175</v>
      </c>
      <c r="D2058" s="65">
        <f>Y!Y2271</f>
        <v>31938.739983847365</v>
      </c>
      <c r="E2058" s="65">
        <f>Y!Y2271+Y!Z2271</f>
        <v>33902.503742526169</v>
      </c>
      <c r="F2058" s="68">
        <f>Y!AA2271</f>
        <v>40900.496257474006</v>
      </c>
      <c r="G2058" s="133">
        <f>SUM($F2058:F$2118)</f>
        <v>1440384.9308098294</v>
      </c>
      <c r="H2058" s="133">
        <f>SUM($E$1903:E2058)</f>
        <v>2423017.4345521014</v>
      </c>
      <c r="I2058" s="133">
        <f>$F$9-SUM($E$1903:E2058)</f>
        <v>4814482.5654478986</v>
      </c>
      <c r="J2058" s="133">
        <f t="shared" si="95"/>
        <v>156</v>
      </c>
      <c r="K2058" s="65">
        <f>Y!AC2271</f>
        <v>5005543</v>
      </c>
      <c r="L2058" s="115">
        <v>216</v>
      </c>
      <c r="M2058" s="65"/>
      <c r="N2058" s="48">
        <f>Y!Z2271</f>
        <v>1963.7637586788042</v>
      </c>
    </row>
    <row r="2059" spans="1:14" x14ac:dyDescent="0.2">
      <c r="A2059" s="69">
        <f t="shared" si="92"/>
        <v>157</v>
      </c>
      <c r="B2059" s="66">
        <f t="shared" si="93"/>
        <v>44623</v>
      </c>
      <c r="C2059" s="67">
        <f>Y!AB2272</f>
        <v>74803.000000000058</v>
      </c>
      <c r="D2059" s="65">
        <f>Y!Y2272</f>
        <v>32364.508745348547</v>
      </c>
      <c r="E2059" s="65">
        <f>Y!Y2272+Y!Z2272</f>
        <v>34176.761297072051</v>
      </c>
      <c r="F2059" s="68">
        <f>Y!AA2272</f>
        <v>40626.238702928</v>
      </c>
      <c r="G2059" s="133">
        <f>SUM($F2059:F$2118)</f>
        <v>1399484.4345523552</v>
      </c>
      <c r="H2059" s="133">
        <f>SUM($E$1903:E2059)</f>
        <v>2457194.1958491737</v>
      </c>
      <c r="I2059" s="133">
        <f>$F$9-SUM($E$1903:E2059)</f>
        <v>4780305.8041508263</v>
      </c>
      <c r="J2059" s="133">
        <f t="shared" si="95"/>
        <v>157</v>
      </c>
      <c r="K2059" s="65">
        <f>Y!AC2272</f>
        <v>4970887</v>
      </c>
      <c r="L2059" s="115">
        <v>216</v>
      </c>
      <c r="M2059" s="65"/>
      <c r="N2059" s="48">
        <f>Y!Z2272</f>
        <v>1812.2525517235044</v>
      </c>
    </row>
    <row r="2060" spans="1:14" x14ac:dyDescent="0.2">
      <c r="A2060" s="69">
        <f t="shared" si="92"/>
        <v>158</v>
      </c>
      <c r="B2060" s="66">
        <f t="shared" si="93"/>
        <v>44654</v>
      </c>
      <c r="C2060" s="67">
        <f>Y!AB2273</f>
        <v>74802.999999999971</v>
      </c>
      <c r="D2060" s="65">
        <f>Y!Y2273</f>
        <v>32795.953342476394</v>
      </c>
      <c r="E2060" s="65">
        <f>Y!Y2273+Y!Z2273</f>
        <v>34632.38437777356</v>
      </c>
      <c r="F2060" s="68">
        <f>Y!AA2273</f>
        <v>40170.615622226404</v>
      </c>
      <c r="G2060" s="133">
        <f>SUM($F2060:F$2118)</f>
        <v>1358858.1958494273</v>
      </c>
      <c r="H2060" s="133">
        <f>SUM($E$1903:E2060)</f>
        <v>2491826.5802269471</v>
      </c>
      <c r="I2060" s="133">
        <f>$F$9-SUM($E$1903:E2060)</f>
        <v>4745673.4197730534</v>
      </c>
      <c r="J2060" s="133">
        <f t="shared" si="95"/>
        <v>158</v>
      </c>
      <c r="K2060" s="65">
        <f>Y!AC2273</f>
        <v>4935902</v>
      </c>
      <c r="L2060" s="115">
        <v>216</v>
      </c>
      <c r="M2060" s="65"/>
      <c r="N2060" s="48">
        <f>Y!Z2273</f>
        <v>1836.4310352971661</v>
      </c>
    </row>
    <row r="2061" spans="1:14" x14ac:dyDescent="0.2">
      <c r="A2061" s="69">
        <f t="shared" si="92"/>
        <v>159</v>
      </c>
      <c r="B2061" s="66">
        <f t="shared" si="93"/>
        <v>44684</v>
      </c>
      <c r="C2061" s="67">
        <f>Y!AB2274</f>
        <v>74802.999999999942</v>
      </c>
      <c r="D2061" s="65">
        <f>Y!Y2274</f>
        <v>33233.149438626133</v>
      </c>
      <c r="E2061" s="65">
        <f>Y!Y2274+Y!Z2274</f>
        <v>35094.0815389536</v>
      </c>
      <c r="F2061" s="68">
        <f>Y!AA2274</f>
        <v>39708.918461046349</v>
      </c>
      <c r="G2061" s="133">
        <f>SUM($F2061:F$2118)</f>
        <v>1318687.5802272006</v>
      </c>
      <c r="H2061" s="133">
        <f>SUM($E$1903:E2061)</f>
        <v>2526920.6617659009</v>
      </c>
      <c r="I2061" s="133">
        <f>$F$9-SUM($E$1903:E2061)</f>
        <v>4710579.3382340986</v>
      </c>
      <c r="J2061" s="133">
        <f t="shared" si="95"/>
        <v>159</v>
      </c>
      <c r="K2061" s="65">
        <f>Y!AC2274</f>
        <v>4900583</v>
      </c>
      <c r="L2061" s="115">
        <v>216</v>
      </c>
      <c r="M2061" s="65"/>
      <c r="N2061" s="48">
        <f>Y!Z2274</f>
        <v>1860.9321003274672</v>
      </c>
    </row>
    <row r="2062" spans="1:14" x14ac:dyDescent="0.2">
      <c r="A2062" s="69">
        <f t="shared" si="92"/>
        <v>160</v>
      </c>
      <c r="B2062" s="66">
        <f t="shared" si="93"/>
        <v>44715</v>
      </c>
      <c r="C2062" s="67">
        <f>Y!AB2275</f>
        <v>74802.999999999971</v>
      </c>
      <c r="D2062" s="65">
        <f>Y!Y2275</f>
        <v>33676.173705846071</v>
      </c>
      <c r="E2062" s="65">
        <f>Y!Y2275+Y!Z2275</f>
        <v>35561.933756437254</v>
      </c>
      <c r="F2062" s="68">
        <f>Y!AA2275</f>
        <v>39241.066243562724</v>
      </c>
      <c r="G2062" s="133">
        <f>SUM($F2062:F$2118)</f>
        <v>1278978.6617661545</v>
      </c>
      <c r="H2062" s="133">
        <f>SUM($E$1903:E2062)</f>
        <v>2562482.5955223381</v>
      </c>
      <c r="I2062" s="133">
        <f>$F$9-SUM($E$1903:E2062)</f>
        <v>4675017.4044776615</v>
      </c>
      <c r="J2062" s="133">
        <f t="shared" si="95"/>
        <v>160</v>
      </c>
      <c r="K2062" s="65">
        <f>Y!AC2275</f>
        <v>4864927</v>
      </c>
      <c r="L2062" s="115">
        <v>216</v>
      </c>
      <c r="M2062" s="65"/>
      <c r="N2062" s="48">
        <f>Y!Z2275</f>
        <v>1885.7600505911832</v>
      </c>
    </row>
    <row r="2063" spans="1:14" x14ac:dyDescent="0.2">
      <c r="A2063" s="69">
        <f t="shared" si="92"/>
        <v>161</v>
      </c>
      <c r="B2063" s="66">
        <f t="shared" si="93"/>
        <v>44745</v>
      </c>
      <c r="C2063" s="67">
        <f>Y!AB2276</f>
        <v>74802.999999999796</v>
      </c>
      <c r="D2063" s="65">
        <f>Y!Y2276</f>
        <v>34125.103838283569</v>
      </c>
      <c r="E2063" s="65">
        <f>Y!Y2276+Y!Z2276</f>
        <v>36036.023085568231</v>
      </c>
      <c r="F2063" s="68">
        <f>Y!AA2276</f>
        <v>38766.976914431572</v>
      </c>
      <c r="G2063" s="133">
        <f>SUM($F2063:F$2118)</f>
        <v>1239737.5955225918</v>
      </c>
      <c r="H2063" s="133">
        <f>SUM($E$1903:E2063)</f>
        <v>2598518.6186079062</v>
      </c>
      <c r="I2063" s="133">
        <f>$F$9-SUM($E$1903:E2063)</f>
        <v>4638981.3813920934</v>
      </c>
      <c r="J2063" s="133">
        <f t="shared" si="95"/>
        <v>161</v>
      </c>
      <c r="K2063" s="65">
        <f>Y!AC2276</f>
        <v>4828931</v>
      </c>
      <c r="L2063" s="115">
        <v>216</v>
      </c>
      <c r="M2063" s="65"/>
      <c r="N2063" s="48">
        <f>Y!Z2276</f>
        <v>1910.9192472846626</v>
      </c>
    </row>
    <row r="2064" spans="1:14" x14ac:dyDescent="0.2">
      <c r="A2064" s="69">
        <f t="shared" si="92"/>
        <v>162</v>
      </c>
      <c r="B2064" s="66">
        <f t="shared" si="93"/>
        <v>44776</v>
      </c>
      <c r="C2064" s="67">
        <f>Y!AB2277</f>
        <v>74802.999999999796</v>
      </c>
      <c r="D2064" s="65">
        <f>Y!Y2277</f>
        <v>34580.018565811217</v>
      </c>
      <c r="E2064" s="65">
        <f>Y!Y2277+Y!Z2277</f>
        <v>36516.432675601187</v>
      </c>
      <c r="F2064" s="68">
        <f>Y!AA2277</f>
        <v>38286.567324398602</v>
      </c>
      <c r="G2064" s="133">
        <f>SUM($F2064:F$2118)</f>
        <v>1200970.6186081602</v>
      </c>
      <c r="H2064" s="133">
        <f>SUM($E$1903:E2064)</f>
        <v>2635035.0512835071</v>
      </c>
      <c r="I2064" s="133">
        <f>$F$9-SUM($E$1903:E2064)</f>
        <v>4602464.9487164933</v>
      </c>
      <c r="J2064" s="133">
        <f t="shared" si="95"/>
        <v>162</v>
      </c>
      <c r="K2064" s="65">
        <f>Y!AC2277</f>
        <v>4792593</v>
      </c>
      <c r="L2064" s="115">
        <v>216</v>
      </c>
      <c r="M2064" s="65"/>
      <c r="N2064" s="48">
        <f>Y!Z2277</f>
        <v>1936.4141097899701</v>
      </c>
    </row>
    <row r="2065" spans="1:14" x14ac:dyDescent="0.2">
      <c r="A2065" s="69">
        <f t="shared" si="92"/>
        <v>163</v>
      </c>
      <c r="B2065" s="66">
        <f t="shared" si="93"/>
        <v>44807</v>
      </c>
      <c r="C2065" s="67">
        <f>Y!AB2278</f>
        <v>74803.000000000146</v>
      </c>
      <c r="D2065" s="65">
        <f>Y!Y2278</f>
        <v>35040.997667833231</v>
      </c>
      <c r="E2065" s="65">
        <f>Y!Y2278+Y!Z2278</f>
        <v>37003.246784284303</v>
      </c>
      <c r="F2065" s="68">
        <f>Y!AA2278</f>
        <v>37799.753215715842</v>
      </c>
      <c r="G2065" s="133">
        <f>SUM($F2065:F$2118)</f>
        <v>1162684.0512837614</v>
      </c>
      <c r="H2065" s="133">
        <f>SUM($E$1903:E2065)</f>
        <v>2672038.2980677914</v>
      </c>
      <c r="I2065" s="133">
        <f>$F$9-SUM($E$1903:E2065)</f>
        <v>4565461.7019322086</v>
      </c>
      <c r="J2065" s="133">
        <f t="shared" si="95"/>
        <v>163</v>
      </c>
      <c r="K2065" s="65">
        <f>Y!AC2278</f>
        <v>4755908</v>
      </c>
      <c r="L2065" s="115">
        <v>216</v>
      </c>
      <c r="M2065" s="65"/>
      <c r="N2065" s="48">
        <f>Y!Z2278</f>
        <v>1962.249116451072</v>
      </c>
    </row>
    <row r="2066" spans="1:14" x14ac:dyDescent="0.2">
      <c r="A2066" s="69">
        <f t="shared" si="92"/>
        <v>164</v>
      </c>
      <c r="B2066" s="66">
        <f t="shared" si="93"/>
        <v>44837</v>
      </c>
      <c r="C2066" s="67">
        <f>Y!AB2279</f>
        <v>74802.999999999796</v>
      </c>
      <c r="D2066" s="65">
        <f>Y!Y2279</f>
        <v>35508.121987275314</v>
      </c>
      <c r="E2066" s="65">
        <f>Y!Y2279+Y!Z2279</f>
        <v>37496.55079263587</v>
      </c>
      <c r="F2066" s="68">
        <f>Y!AA2279</f>
        <v>37306.449207363934</v>
      </c>
      <c r="G2066" s="133">
        <f>SUM($F2066:F$2118)</f>
        <v>1124884.2980680456</v>
      </c>
      <c r="H2066" s="133">
        <f>SUM($E$1903:E2066)</f>
        <v>2709534.8488604273</v>
      </c>
      <c r="I2066" s="133">
        <f>$F$9-SUM($E$1903:E2066)</f>
        <v>4527965.1511395723</v>
      </c>
      <c r="J2066" s="133">
        <f t="shared" si="95"/>
        <v>164</v>
      </c>
      <c r="K2066" s="65">
        <f>Y!AC2279</f>
        <v>4718873</v>
      </c>
      <c r="L2066" s="115">
        <v>216</v>
      </c>
      <c r="M2066" s="65"/>
      <c r="N2066" s="48">
        <f>Y!Z2279</f>
        <v>1988.428805360556</v>
      </c>
    </row>
    <row r="2067" spans="1:14" x14ac:dyDescent="0.2">
      <c r="A2067" s="69">
        <f t="shared" si="92"/>
        <v>165</v>
      </c>
      <c r="B2067" s="66">
        <f t="shared" si="93"/>
        <v>44868</v>
      </c>
      <c r="C2067" s="67">
        <f>Y!AB2280</f>
        <v>74803.000000000058</v>
      </c>
      <c r="D2067" s="65">
        <f>Y!Y2280</f>
        <v>35981.473444765899</v>
      </c>
      <c r="E2067" s="65">
        <f>Y!Y2280+Y!Z2280</f>
        <v>37996.431219922684</v>
      </c>
      <c r="F2067" s="68">
        <f>Y!AA2280</f>
        <v>36806.568780077367</v>
      </c>
      <c r="G2067" s="133">
        <f>SUM($F2067:F$2118)</f>
        <v>1087577.848860682</v>
      </c>
      <c r="H2067" s="133">
        <f>SUM($E$1903:E2067)</f>
        <v>2747531.2800803501</v>
      </c>
      <c r="I2067" s="133">
        <f>$F$9-SUM($E$1903:E2067)</f>
        <v>4489968.7199196499</v>
      </c>
      <c r="J2067" s="133">
        <f t="shared" si="95"/>
        <v>165</v>
      </c>
      <c r="K2067" s="65">
        <f>Y!AC2280</f>
        <v>4681485</v>
      </c>
      <c r="L2067" s="115">
        <v>216</v>
      </c>
      <c r="M2067" s="65"/>
      <c r="N2067" s="48">
        <f>Y!Z2280</f>
        <v>2014.9577751567849</v>
      </c>
    </row>
    <row r="2068" spans="1:14" x14ac:dyDescent="0.2">
      <c r="A2068" s="69">
        <f t="shared" si="92"/>
        <v>166</v>
      </c>
      <c r="B2068" s="66">
        <f t="shared" si="93"/>
        <v>44898</v>
      </c>
      <c r="C2068" s="67">
        <f>Y!AB2281</f>
        <v>74802.999999999796</v>
      </c>
      <c r="D2068" s="65">
        <f>Y!Y2281</f>
        <v>36461.135052998085</v>
      </c>
      <c r="E2068" s="65">
        <f>Y!Y2281+Y!Z2281</f>
        <v>38502.975738829715</v>
      </c>
      <c r="F2068" s="68">
        <f>Y!AA2281</f>
        <v>36300.024261170081</v>
      </c>
      <c r="G2068" s="133">
        <f>SUM($F2068:F$2118)</f>
        <v>1050771.2800806044</v>
      </c>
      <c r="H2068" s="133">
        <f>SUM($E$1903:E2068)</f>
        <v>2786034.25581918</v>
      </c>
      <c r="I2068" s="133">
        <f>$F$9-SUM($E$1903:E2068)</f>
        <v>4451465.74418082</v>
      </c>
      <c r="J2068" s="133">
        <f t="shared" si="95"/>
        <v>166</v>
      </c>
      <c r="K2068" s="65">
        <f>Y!AC2281</f>
        <v>4643741</v>
      </c>
      <c r="L2068" s="115">
        <v>216</v>
      </c>
      <c r="M2068" s="65"/>
      <c r="N2068" s="48">
        <f>Y!Z2281</f>
        <v>2041.8406858316303</v>
      </c>
    </row>
    <row r="2069" spans="1:14" x14ac:dyDescent="0.2">
      <c r="A2069" s="69">
        <f t="shared" si="92"/>
        <v>167</v>
      </c>
      <c r="B2069" s="66">
        <f t="shared" si="93"/>
        <v>44929</v>
      </c>
      <c r="C2069" s="67">
        <f>Y!AB2282</f>
        <v>74803.00000000016</v>
      </c>
      <c r="D2069" s="65">
        <f>Y!Y2282</f>
        <v>36947.190931292251</v>
      </c>
      <c r="E2069" s="65">
        <f>Y!Y2282+Y!Z2282</f>
        <v>39016.273190841341</v>
      </c>
      <c r="F2069" s="68">
        <f>Y!AA2282</f>
        <v>35786.726809158819</v>
      </c>
      <c r="G2069" s="133">
        <f>SUM($F2069:F$2118)</f>
        <v>1014471.2558194343</v>
      </c>
      <c r="H2069" s="133">
        <f>SUM($E$1903:E2069)</f>
        <v>2825050.5290100216</v>
      </c>
      <c r="I2069" s="133">
        <f>$F$9-SUM($E$1903:E2069)</f>
        <v>4412449.4709899779</v>
      </c>
      <c r="J2069" s="133">
        <f t="shared" si="95"/>
        <v>167</v>
      </c>
      <c r="K2069" s="65">
        <f>Y!AC2282</f>
        <v>4605636</v>
      </c>
      <c r="L2069" s="115">
        <v>216</v>
      </c>
      <c r="M2069" s="65"/>
      <c r="N2069" s="48">
        <f>Y!Z2282</f>
        <v>2069.0822595490899</v>
      </c>
    </row>
    <row r="2070" spans="1:14" x14ac:dyDescent="0.2">
      <c r="A2070" s="69">
        <f t="shared" si="92"/>
        <v>168</v>
      </c>
      <c r="B2070" s="66">
        <f t="shared" si="93"/>
        <v>44960</v>
      </c>
      <c r="C2070" s="67">
        <f>Y!AB2283</f>
        <v>74803.000000000146</v>
      </c>
      <c r="D2070" s="65">
        <f>Y!Y2283</f>
        <v>37439.726320344023</v>
      </c>
      <c r="E2070" s="65">
        <f>Y!Y2283+Y!Z2283</f>
        <v>39536.413601818727</v>
      </c>
      <c r="F2070" s="68">
        <f>Y!AA2283</f>
        <v>35266.586398181425</v>
      </c>
      <c r="G2070" s="133">
        <f>SUM($F2070:F$2118)</f>
        <v>978684.52901027561</v>
      </c>
      <c r="H2070" s="133">
        <f>SUM($E$1903:E2070)</f>
        <v>2864586.9426118406</v>
      </c>
      <c r="I2070" s="133">
        <f>$F$9-SUM($E$1903:E2070)</f>
        <v>4372913.0573881594</v>
      </c>
      <c r="J2070" s="133">
        <f t="shared" si="95"/>
        <v>168</v>
      </c>
      <c r="K2070" s="65">
        <f>Y!AC2283</f>
        <v>4579158</v>
      </c>
      <c r="L2070" s="115">
        <v>216</v>
      </c>
      <c r="M2070" s="65"/>
      <c r="N2070" s="48">
        <f>Y!Z2283</f>
        <v>2096.6872814747039</v>
      </c>
    </row>
    <row r="2071" spans="1:14" x14ac:dyDescent="0.2">
      <c r="A2071" s="69">
        <f t="shared" si="92"/>
        <v>169</v>
      </c>
      <c r="B2071" s="66">
        <f t="shared" si="93"/>
        <v>44988</v>
      </c>
      <c r="C2071" s="67">
        <f>Y!AB2284</f>
        <v>74802.999999999782</v>
      </c>
      <c r="D2071" s="65">
        <f>Y!Y2284</f>
        <v>37938.82759717619</v>
      </c>
      <c r="E2071" s="65">
        <f>Y!Y2284+Y!Z2284</f>
        <v>39903.521521087954</v>
      </c>
      <c r="F2071" s="68">
        <f>Y!AA2284</f>
        <v>34899.478478911828</v>
      </c>
      <c r="G2071" s="133">
        <f>SUM($F2071:F$2118)</f>
        <v>943417.94261209422</v>
      </c>
      <c r="H2071" s="133">
        <f>SUM($E$1903:E2071)</f>
        <v>2904490.4641329283</v>
      </c>
      <c r="I2071" s="133">
        <f>$F$9-SUM($E$1903:E2071)</f>
        <v>4333009.5358670717</v>
      </c>
      <c r="J2071" s="133">
        <f t="shared" si="95"/>
        <v>169</v>
      </c>
      <c r="K2071" s="65">
        <f>Y!AC2284</f>
        <v>4540484</v>
      </c>
      <c r="L2071" s="115">
        <v>216</v>
      </c>
      <c r="M2071" s="65"/>
      <c r="N2071" s="48">
        <f>Y!Z2284</f>
        <v>1964.6939239117637</v>
      </c>
    </row>
    <row r="2072" spans="1:14" x14ac:dyDescent="0.2">
      <c r="A2072" s="69">
        <f t="shared" si="92"/>
        <v>170</v>
      </c>
      <c r="B2072" s="66">
        <f t="shared" si="93"/>
        <v>45019</v>
      </c>
      <c r="C2072" s="67">
        <f>Y!AB2285</f>
        <v>74802.999999999942</v>
      </c>
      <c r="D2072" s="65">
        <f>Y!Y2285</f>
        <v>38444.582290286664</v>
      </c>
      <c r="E2072" s="65">
        <f>Y!Y2285+Y!Z2285</f>
        <v>40435.488520933155</v>
      </c>
      <c r="F2072" s="68">
        <f>Y!AA2285</f>
        <v>34367.511479066787</v>
      </c>
      <c r="G2072" s="133">
        <f>SUM($F2072:F$2118)</f>
        <v>908518.46413318242</v>
      </c>
      <c r="H2072" s="133">
        <f>SUM($E$1903:E2072)</f>
        <v>2944925.9526538616</v>
      </c>
      <c r="I2072" s="133">
        <f>$F$9-SUM($E$1903:E2072)</f>
        <v>4292574.0473461384</v>
      </c>
      <c r="J2072" s="133">
        <f t="shared" si="95"/>
        <v>170</v>
      </c>
      <c r="K2072" s="65">
        <f>Y!AC2285</f>
        <v>4501441</v>
      </c>
      <c r="L2072" s="115">
        <v>216</v>
      </c>
      <c r="M2072" s="65"/>
      <c r="N2072" s="48">
        <f>Y!Z2285</f>
        <v>1990.9062306464912</v>
      </c>
    </row>
    <row r="2073" spans="1:14" x14ac:dyDescent="0.2">
      <c r="A2073" s="69">
        <f t="shared" si="92"/>
        <v>171</v>
      </c>
      <c r="B2073" s="66">
        <f t="shared" si="93"/>
        <v>45049</v>
      </c>
      <c r="C2073" s="67">
        <f>Y!AB2286</f>
        <v>74802.999999999971</v>
      </c>
      <c r="D2073" s="65">
        <f>Y!Y2286</f>
        <v>38957.07909499621</v>
      </c>
      <c r="E2073" s="65">
        <f>Y!Y2286+Y!Z2286</f>
        <v>40974.547348440581</v>
      </c>
      <c r="F2073" s="68">
        <f>Y!AA2286</f>
        <v>33828.45265155939</v>
      </c>
      <c r="G2073" s="133">
        <f>SUM($F2073:F$2118)</f>
        <v>874150.95265411562</v>
      </c>
      <c r="H2073" s="133">
        <f>SUM($E$1903:E2073)</f>
        <v>2985900.5000023022</v>
      </c>
      <c r="I2073" s="133">
        <f>$F$9-SUM($E$1903:E2073)</f>
        <v>4251599.4999976978</v>
      </c>
      <c r="J2073" s="133">
        <f t="shared" si="95"/>
        <v>171</v>
      </c>
      <c r="K2073" s="65">
        <f>Y!AC2286</f>
        <v>4462026</v>
      </c>
      <c r="L2073" s="115">
        <v>216</v>
      </c>
      <c r="M2073" s="65"/>
      <c r="N2073" s="48">
        <f>Y!Z2286</f>
        <v>2017.4682534443709</v>
      </c>
    </row>
    <row r="2074" spans="1:14" x14ac:dyDescent="0.2">
      <c r="A2074" s="69">
        <f t="shared" si="92"/>
        <v>172</v>
      </c>
      <c r="B2074" s="66">
        <f t="shared" si="93"/>
        <v>45080</v>
      </c>
      <c r="C2074" s="67">
        <f>Y!AB2287</f>
        <v>74802.999999999825</v>
      </c>
      <c r="D2074" s="65">
        <f>Y!Y2287</f>
        <v>39476.407889005262</v>
      </c>
      <c r="E2074" s="65">
        <f>Y!Y2287+Y!Z2287</f>
        <v>41520.792547108518</v>
      </c>
      <c r="F2074" s="68">
        <f>Y!AA2287</f>
        <v>33282.207452891307</v>
      </c>
      <c r="G2074" s="133">
        <f>SUM($F2074:F$2118)</f>
        <v>840322.50000255625</v>
      </c>
      <c r="H2074" s="133">
        <f>SUM($E$1903:E2074)</f>
        <v>3027421.2925494108</v>
      </c>
      <c r="I2074" s="133">
        <f>$F$9-SUM($E$1903:E2074)</f>
        <v>4210078.7074505892</v>
      </c>
      <c r="J2074" s="133">
        <f t="shared" si="95"/>
        <v>172</v>
      </c>
      <c r="K2074" s="65">
        <f>Y!AC2287</f>
        <v>4422236</v>
      </c>
      <c r="L2074" s="115">
        <v>216</v>
      </c>
      <c r="M2074" s="65"/>
      <c r="N2074" s="48">
        <f>Y!Z2287</f>
        <v>2044.3846581032558</v>
      </c>
    </row>
    <row r="2075" spans="1:14" x14ac:dyDescent="0.2">
      <c r="A2075" s="69">
        <f t="shared" si="92"/>
        <v>173</v>
      </c>
      <c r="B2075" s="66">
        <f t="shared" si="93"/>
        <v>45110</v>
      </c>
      <c r="C2075" s="67">
        <f>Y!AB2288</f>
        <v>74803.000000000233</v>
      </c>
      <c r="D2075" s="65">
        <f>Y!Y2288</f>
        <v>40002.659748156089</v>
      </c>
      <c r="E2075" s="65">
        <f>Y!Y2288+Y!Z2288</f>
        <v>42074.319920826674</v>
      </c>
      <c r="F2075" s="68">
        <f>Y!AA2288</f>
        <v>32728.680079173559</v>
      </c>
      <c r="G2075" s="133">
        <f>SUM($F2075:F$2118)</f>
        <v>807040.29254966485</v>
      </c>
      <c r="H2075" s="133">
        <f>SUM($E$1903:E2075)</f>
        <v>3069495.6124702375</v>
      </c>
      <c r="I2075" s="133">
        <f>$F$9-SUM($E$1903:E2075)</f>
        <v>4168004.3875297625</v>
      </c>
      <c r="J2075" s="133">
        <f t="shared" si="95"/>
        <v>173</v>
      </c>
      <c r="K2075" s="65">
        <f>Y!AC2288</f>
        <v>4382066</v>
      </c>
      <c r="L2075" s="115">
        <v>216</v>
      </c>
      <c r="M2075" s="65"/>
      <c r="N2075" s="48">
        <f>Y!Z2288</f>
        <v>2071.6601726705849</v>
      </c>
    </row>
    <row r="2076" spans="1:14" x14ac:dyDescent="0.2">
      <c r="A2076" s="69">
        <f t="shared" si="92"/>
        <v>174</v>
      </c>
      <c r="B2076" s="66">
        <f t="shared" si="93"/>
        <v>45141</v>
      </c>
      <c r="C2076" s="67">
        <f>Y!AB2289</f>
        <v>74802.999999999811</v>
      </c>
      <c r="D2076" s="65">
        <f>Y!Y2289</f>
        <v>40535.926962402184</v>
      </c>
      <c r="E2076" s="65">
        <f>Y!Y2289+Y!Z2289</f>
        <v>42635.226550676016</v>
      </c>
      <c r="F2076" s="68">
        <f>Y!AA2289</f>
        <v>32167.773449323799</v>
      </c>
      <c r="G2076" s="133">
        <f>SUM($F2076:F$2118)</f>
        <v>774311.61247049132</v>
      </c>
      <c r="H2076" s="133">
        <f>SUM($E$1903:E2076)</f>
        <v>3112130.8390209135</v>
      </c>
      <c r="I2076" s="133">
        <f>$F$9-SUM($E$1903:E2076)</f>
        <v>4125369.1609790865</v>
      </c>
      <c r="J2076" s="133">
        <f t="shared" si="95"/>
        <v>174</v>
      </c>
      <c r="K2076" s="65">
        <f>Y!AC2289</f>
        <v>4341514</v>
      </c>
      <c r="L2076" s="115">
        <v>216</v>
      </c>
      <c r="M2076" s="65"/>
      <c r="N2076" s="48">
        <f>Y!Z2289</f>
        <v>2099.2995882738323</v>
      </c>
    </row>
    <row r="2077" spans="1:14" x14ac:dyDescent="0.2">
      <c r="A2077" s="69">
        <f t="shared" si="92"/>
        <v>175</v>
      </c>
      <c r="B2077" s="66">
        <f t="shared" si="93"/>
        <v>45172</v>
      </c>
      <c r="C2077" s="67">
        <f>Y!AB2290</f>
        <v>74803.000000000175</v>
      </c>
      <c r="D2077" s="65">
        <f>Y!Y2290</f>
        <v>41076.303051998373</v>
      </c>
      <c r="E2077" s="65">
        <f>Y!Y2290+Y!Z2290</f>
        <v>43203.61081196052</v>
      </c>
      <c r="F2077" s="68">
        <f>Y!AA2290</f>
        <v>31599.389188039659</v>
      </c>
      <c r="G2077" s="133">
        <f>SUM($F2077:F$2118)</f>
        <v>742143.83902116749</v>
      </c>
      <c r="H2077" s="133">
        <f>SUM($E$1903:E2077)</f>
        <v>3155334.4498328739</v>
      </c>
      <c r="I2077" s="133">
        <f>$F$9-SUM($E$1903:E2077)</f>
        <v>4082165.5501671261</v>
      </c>
      <c r="J2077" s="133">
        <f t="shared" si="95"/>
        <v>175</v>
      </c>
      <c r="K2077" s="65">
        <f>Y!AC2290</f>
        <v>4300576</v>
      </c>
      <c r="L2077" s="115">
        <v>216</v>
      </c>
      <c r="M2077" s="65"/>
      <c r="N2077" s="48">
        <f>Y!Z2290</f>
        <v>2127.3077599621465</v>
      </c>
    </row>
    <row r="2078" spans="1:14" x14ac:dyDescent="0.2">
      <c r="A2078" s="69">
        <f t="shared" si="92"/>
        <v>176</v>
      </c>
      <c r="B2078" s="66">
        <f t="shared" si="93"/>
        <v>45202</v>
      </c>
      <c r="C2078" s="67">
        <f>Y!AB2291</f>
        <v>74803.000000000058</v>
      </c>
      <c r="D2078" s="65">
        <f>Y!Y2291</f>
        <v>41623.882783895824</v>
      </c>
      <c r="E2078" s="65">
        <f>Y!Y2291+Y!Z2291</f>
        <v>43779.572391455018</v>
      </c>
      <c r="F2078" s="68">
        <f>Y!AA2291</f>
        <v>31023.427608545047</v>
      </c>
      <c r="G2078" s="133">
        <f>SUM($F2078:F$2118)</f>
        <v>710544.44983312767</v>
      </c>
      <c r="H2078" s="133">
        <f>SUM($E$1903:E2078)</f>
        <v>3199114.0222243289</v>
      </c>
      <c r="I2078" s="133">
        <f>$F$9-SUM($E$1903:E2078)</f>
        <v>4038385.9777756711</v>
      </c>
      <c r="J2078" s="133">
        <f t="shared" si="95"/>
        <v>176</v>
      </c>
      <c r="K2078" s="65">
        <f>Y!AC2291</f>
        <v>4259248</v>
      </c>
      <c r="L2078" s="115">
        <v>216</v>
      </c>
      <c r="M2078" s="65"/>
      <c r="N2078" s="48">
        <f>Y!Z2291</f>
        <v>2155.689607559194</v>
      </c>
    </row>
    <row r="2079" spans="1:14" x14ac:dyDescent="0.2">
      <c r="A2079" s="69">
        <f t="shared" si="92"/>
        <v>177</v>
      </c>
      <c r="B2079" s="66">
        <f t="shared" si="93"/>
        <v>45233</v>
      </c>
      <c r="C2079" s="67">
        <f>Y!AB2292</f>
        <v>74802.999999999913</v>
      </c>
      <c r="D2079" s="65">
        <f>Y!Y2292</f>
        <v>42178.762188366149</v>
      </c>
      <c r="E2079" s="65">
        <f>Y!Y2292+Y!Z2292</f>
        <v>44363.21230489343</v>
      </c>
      <c r="F2079" s="68">
        <f>Y!AA2292</f>
        <v>30439.787695106486</v>
      </c>
      <c r="G2079" s="133">
        <f>SUM($F2079:F$2118)</f>
        <v>679521.02222458273</v>
      </c>
      <c r="H2079" s="133">
        <f>SUM($E$1903:E2079)</f>
        <v>3243477.2345292224</v>
      </c>
      <c r="I2079" s="133">
        <f>$F$9-SUM($E$1903:E2079)</f>
        <v>3994022.7654707776</v>
      </c>
      <c r="J2079" s="133">
        <f t="shared" si="95"/>
        <v>177</v>
      </c>
      <c r="K2079" s="65">
        <f>Y!AC2292</f>
        <v>4217526</v>
      </c>
      <c r="L2079" s="115">
        <v>216</v>
      </c>
      <c r="M2079" s="65"/>
      <c r="N2079" s="48">
        <f>Y!Z2292</f>
        <v>2184.4501165272814</v>
      </c>
    </row>
    <row r="2080" spans="1:14" x14ac:dyDescent="0.2">
      <c r="A2080" s="69">
        <f t="shared" si="92"/>
        <v>178</v>
      </c>
      <c r="B2080" s="66">
        <f t="shared" si="93"/>
        <v>45263</v>
      </c>
      <c r="C2080" s="67">
        <f>Y!AB2293</f>
        <v>74803.000000000131</v>
      </c>
      <c r="D2080" s="65">
        <f>Y!Y2293</f>
        <v>42741.038575840648</v>
      </c>
      <c r="E2080" s="65">
        <f>Y!Y2293+Y!Z2293</f>
        <v>44954.632914683811</v>
      </c>
      <c r="F2080" s="68">
        <f>Y!AA2293</f>
        <v>29848.36708531632</v>
      </c>
      <c r="G2080" s="133">
        <f>SUM($F2080:F$2118)</f>
        <v>649081.23452947615</v>
      </c>
      <c r="H2080" s="133">
        <f>SUM($E$1903:E2080)</f>
        <v>3288431.8674439061</v>
      </c>
      <c r="I2080" s="133">
        <f>$F$9-SUM($E$1903:E2080)</f>
        <v>3949068.1325560939</v>
      </c>
      <c r="J2080" s="133">
        <f t="shared" si="95"/>
        <v>178</v>
      </c>
      <c r="K2080" s="65">
        <f>Y!AC2293</f>
        <v>4175406</v>
      </c>
      <c r="L2080" s="115">
        <v>216</v>
      </c>
      <c r="M2080" s="65"/>
      <c r="N2080" s="48">
        <f>Y!Z2293</f>
        <v>2213.5943388431624</v>
      </c>
    </row>
    <row r="2081" spans="1:14" x14ac:dyDescent="0.2">
      <c r="A2081" s="69">
        <f t="shared" si="92"/>
        <v>179</v>
      </c>
      <c r="B2081" s="66">
        <f t="shared" si="93"/>
        <v>45294</v>
      </c>
      <c r="C2081" s="67">
        <f>Y!AB2294</f>
        <v>74803.000000000087</v>
      </c>
      <c r="D2081" s="65">
        <f>Y!Y2294</f>
        <v>43310.810553974938</v>
      </c>
      <c r="E2081" s="65">
        <f>Y!Y2294+Y!Z2294</f>
        <v>45553.937947860337</v>
      </c>
      <c r="F2081" s="68">
        <f>Y!AA2294</f>
        <v>29249.062052139758</v>
      </c>
      <c r="G2081" s="133">
        <f>SUM($F2081:F$2118)</f>
        <v>619232.86744415981</v>
      </c>
      <c r="H2081" s="133">
        <f>SUM($E$1903:E2081)</f>
        <v>3333985.8053917666</v>
      </c>
      <c r="I2081" s="133">
        <f>$F$9-SUM($E$1903:E2081)</f>
        <v>3903514.1946082334</v>
      </c>
      <c r="J2081" s="133">
        <f t="shared" si="95"/>
        <v>179</v>
      </c>
      <c r="K2081" s="65">
        <f>Y!AC2294</f>
        <v>4132885</v>
      </c>
      <c r="L2081" s="115">
        <v>216</v>
      </c>
      <c r="M2081" s="65"/>
      <c r="N2081" s="48">
        <f>Y!Z2294</f>
        <v>2243.1273938853992</v>
      </c>
    </row>
    <row r="2082" spans="1:14" x14ac:dyDescent="0.2">
      <c r="A2082" s="69">
        <f t="shared" si="92"/>
        <v>180</v>
      </c>
      <c r="B2082" s="66">
        <f t="shared" si="93"/>
        <v>45325</v>
      </c>
      <c r="C2082" s="67">
        <f>Y!AB2295</f>
        <v>74802.999999999825</v>
      </c>
      <c r="D2082" s="65">
        <f>Y!Y2295</f>
        <v>43888.178044943605</v>
      </c>
      <c r="E2082" s="65">
        <f>Y!Y2295+Y!Z2295</f>
        <v>46161.232514277232</v>
      </c>
      <c r="F2082" s="68">
        <f>Y!AA2295</f>
        <v>28641.767485722587</v>
      </c>
      <c r="G2082" s="133">
        <f>SUM($F2082:F$2118)</f>
        <v>589983.80539202003</v>
      </c>
      <c r="H2082" s="133">
        <f>SUM($E$1903:E2082)</f>
        <v>3380147.0379060437</v>
      </c>
      <c r="I2082" s="133">
        <f>$F$9-SUM($E$1903:E2082)</f>
        <v>3857352.9620939563</v>
      </c>
      <c r="J2082" s="133">
        <f t="shared" si="95"/>
        <v>180</v>
      </c>
      <c r="K2082" s="65">
        <f>Y!AC2295</f>
        <v>4100748</v>
      </c>
      <c r="L2082" s="115">
        <v>216</v>
      </c>
      <c r="M2082" s="65"/>
      <c r="N2082" s="48">
        <f>Y!Z2295</f>
        <v>2273.0544693336269</v>
      </c>
    </row>
    <row r="2083" spans="1:14" x14ac:dyDescent="0.2">
      <c r="A2083" s="69">
        <f t="shared" si="92"/>
        <v>181</v>
      </c>
      <c r="B2083" s="66">
        <f t="shared" si="93"/>
        <v>45354</v>
      </c>
      <c r="C2083" s="67">
        <f>Y!AB2296</f>
        <v>74802.999999999942</v>
      </c>
      <c r="D2083" s="65">
        <f>Y!Y2296</f>
        <v>44473.242302963743</v>
      </c>
      <c r="E2083" s="65">
        <f>Y!Y2296+Y!Z2296</f>
        <v>46632.666457684129</v>
      </c>
      <c r="F2083" s="68">
        <f>Y!AA2296</f>
        <v>28170.333542315813</v>
      </c>
      <c r="G2083" s="133">
        <f>SUM($F2083:F$2118)</f>
        <v>561342.03790629748</v>
      </c>
      <c r="H2083" s="133">
        <f>SUM($E$1903:E2083)</f>
        <v>3426779.7043637279</v>
      </c>
      <c r="I2083" s="133">
        <f>$F$9-SUM($E$1903:E2083)</f>
        <v>3810720.2956362721</v>
      </c>
      <c r="J2083" s="133">
        <f t="shared" si="95"/>
        <v>181</v>
      </c>
      <c r="K2083" s="65">
        <f>Y!AC2296</f>
        <v>4057557</v>
      </c>
      <c r="L2083" s="115">
        <v>216</v>
      </c>
      <c r="M2083" s="65"/>
      <c r="N2083" s="48">
        <f>Y!Z2296</f>
        <v>2159.4241547203856</v>
      </c>
    </row>
    <row r="2084" spans="1:14" x14ac:dyDescent="0.2">
      <c r="A2084" s="69">
        <f t="shared" si="92"/>
        <v>182</v>
      </c>
      <c r="B2084" s="66">
        <f t="shared" si="93"/>
        <v>45385</v>
      </c>
      <c r="C2084" s="67">
        <f>Y!AB2297</f>
        <v>74802.999999999898</v>
      </c>
      <c r="D2084" s="65">
        <f>Y!Y2297</f>
        <v>45066.105932050385</v>
      </c>
      <c r="E2084" s="65">
        <f>Y!Y2297+Y!Z2297</f>
        <v>47254.340420851324</v>
      </c>
      <c r="F2084" s="68">
        <f>Y!AA2297</f>
        <v>27548.659579148578</v>
      </c>
      <c r="G2084" s="133">
        <f>SUM($F2084:F$2118)</f>
        <v>533171.70436398173</v>
      </c>
      <c r="H2084" s="133">
        <f>SUM($E$1903:E2084)</f>
        <v>3474034.0447845794</v>
      </c>
      <c r="I2084" s="133">
        <f>$F$9-SUM($E$1903:E2084)</f>
        <v>3763465.9552154206</v>
      </c>
      <c r="J2084" s="133">
        <f t="shared" si="95"/>
        <v>182</v>
      </c>
      <c r="K2084" s="65">
        <f>Y!AC2297</f>
        <v>4013954</v>
      </c>
      <c r="L2084" s="115">
        <v>216</v>
      </c>
      <c r="M2084" s="65"/>
      <c r="N2084" s="48">
        <f>Y!Z2297</f>
        <v>2188.2344888009393</v>
      </c>
    </row>
    <row r="2085" spans="1:14" x14ac:dyDescent="0.2">
      <c r="A2085" s="69">
        <f t="shared" si="92"/>
        <v>183</v>
      </c>
      <c r="B2085" s="66">
        <f t="shared" si="93"/>
        <v>45415</v>
      </c>
      <c r="C2085" s="67">
        <f>Y!AB2298</f>
        <v>74803.000000000029</v>
      </c>
      <c r="D2085" s="65">
        <f>Y!Y2298</f>
        <v>45666.872904012445</v>
      </c>
      <c r="E2085" s="65">
        <f>Y!Y2298+Y!Z2298</f>
        <v>47884.302104992137</v>
      </c>
      <c r="F2085" s="68">
        <f>Y!AA2298</f>
        <v>26918.697895007888</v>
      </c>
      <c r="G2085" s="133">
        <f>SUM($F2085:F$2118)</f>
        <v>505623.04478483321</v>
      </c>
      <c r="H2085" s="133">
        <f>SUM($E$1903:E2085)</f>
        <v>3521918.3468895718</v>
      </c>
      <c r="I2085" s="133">
        <f>$F$9-SUM($E$1903:E2085)</f>
        <v>3715581.6531104282</v>
      </c>
      <c r="J2085" s="133">
        <f t="shared" si="95"/>
        <v>183</v>
      </c>
      <c r="K2085" s="65">
        <f>Y!AC2298</f>
        <v>3969936</v>
      </c>
      <c r="L2085" s="115">
        <v>216</v>
      </c>
      <c r="M2085" s="65"/>
      <c r="N2085" s="48">
        <f>Y!Z2298</f>
        <v>2217.4292009796918</v>
      </c>
    </row>
    <row r="2086" spans="1:14" x14ac:dyDescent="0.2">
      <c r="A2086" s="69">
        <f t="shared" si="92"/>
        <v>184</v>
      </c>
      <c r="B2086" s="66">
        <f t="shared" si="93"/>
        <v>45446</v>
      </c>
      <c r="C2086" s="67">
        <f>Y!AB2299</f>
        <v>74803.000000000087</v>
      </c>
      <c r="D2086" s="65">
        <f>Y!Y2299</f>
        <v>46275.648576684995</v>
      </c>
      <c r="E2086" s="65">
        <f>Y!Y2299+Y!Z2299</f>
        <v>48522.661996189127</v>
      </c>
      <c r="F2086" s="68">
        <f>Y!AA2299</f>
        <v>26280.338003810964</v>
      </c>
      <c r="G2086" s="133">
        <f>SUM($F2086:F$2118)</f>
        <v>478704.3468898253</v>
      </c>
      <c r="H2086" s="133">
        <f>SUM($E$1903:E2086)</f>
        <v>3570441.0088857608</v>
      </c>
      <c r="I2086" s="133">
        <f>$F$9-SUM($E$1903:E2086)</f>
        <v>3667058.9911142392</v>
      </c>
      <c r="J2086" s="133">
        <f t="shared" si="95"/>
        <v>184</v>
      </c>
      <c r="K2086" s="65">
        <f>Y!AC2299</f>
        <v>3925499</v>
      </c>
      <c r="L2086" s="115">
        <v>216</v>
      </c>
      <c r="M2086" s="65"/>
      <c r="N2086" s="48">
        <f>Y!Z2299</f>
        <v>2247.0134195041319</v>
      </c>
    </row>
    <row r="2087" spans="1:14" x14ac:dyDescent="0.2">
      <c r="A2087" s="69">
        <f t="shared" si="92"/>
        <v>185</v>
      </c>
      <c r="B2087" s="66">
        <f t="shared" si="93"/>
        <v>45476</v>
      </c>
      <c r="C2087" s="67">
        <f>Y!AB2300</f>
        <v>74803.000000000044</v>
      </c>
      <c r="D2087" s="65">
        <f>Y!Y2300</f>
        <v>46892.539712406928</v>
      </c>
      <c r="E2087" s="65">
        <f>Y!Y2300+Y!Z2300</f>
        <v>49169.53205344802</v>
      </c>
      <c r="F2087" s="68">
        <f>Y!AA2300</f>
        <v>25633.467946552024</v>
      </c>
      <c r="G2087" s="133">
        <f>SUM($F2087:F$2118)</f>
        <v>452424.00888601434</v>
      </c>
      <c r="H2087" s="133">
        <f>SUM($E$1903:E2087)</f>
        <v>3619610.5409392086</v>
      </c>
      <c r="I2087" s="133">
        <f>$F$9-SUM($E$1903:E2087)</f>
        <v>3617889.4590607914</v>
      </c>
      <c r="J2087" s="133">
        <f t="shared" si="95"/>
        <v>185</v>
      </c>
      <c r="K2087" s="65">
        <f>Y!AC2300</f>
        <v>3880639</v>
      </c>
      <c r="L2087" s="115">
        <v>216</v>
      </c>
      <c r="M2087" s="65"/>
      <c r="N2087" s="48">
        <f>Y!Z2300</f>
        <v>2276.992341041092</v>
      </c>
    </row>
    <row r="2088" spans="1:14" x14ac:dyDescent="0.2">
      <c r="A2088" s="69">
        <f t="shared" si="92"/>
        <v>186</v>
      </c>
      <c r="B2088" s="66">
        <f t="shared" si="93"/>
        <v>45507</v>
      </c>
      <c r="C2088" s="67">
        <f>Y!AB2301</f>
        <v>74803.000000000058</v>
      </c>
      <c r="D2088" s="65">
        <f>Y!Y2301</f>
        <v>47517.654496744042</v>
      </c>
      <c r="E2088" s="65">
        <f>Y!Y2301+Y!Z2301</f>
        <v>49825.025728333734</v>
      </c>
      <c r="F2088" s="68">
        <f>Y!AA2301</f>
        <v>24977.974271666324</v>
      </c>
      <c r="G2088" s="133">
        <f>SUM($F2088:F$2118)</f>
        <v>426790.54093946243</v>
      </c>
      <c r="H2088" s="133">
        <f>SUM($E$1903:E2088)</f>
        <v>3669435.5666675423</v>
      </c>
      <c r="I2088" s="133">
        <f>$F$9-SUM($E$1903:E2088)</f>
        <v>3568064.4333324577</v>
      </c>
      <c r="J2088" s="133">
        <f t="shared" si="95"/>
        <v>186</v>
      </c>
      <c r="K2088" s="65">
        <f>Y!AC2301</f>
        <v>3835352</v>
      </c>
      <c r="L2088" s="115">
        <v>216</v>
      </c>
      <c r="M2088" s="65"/>
      <c r="N2088" s="48">
        <f>Y!Z2301</f>
        <v>2307.3712315896919</v>
      </c>
    </row>
    <row r="2089" spans="1:14" x14ac:dyDescent="0.2">
      <c r="A2089" s="69">
        <f t="shared" si="92"/>
        <v>187</v>
      </c>
      <c r="B2089" s="66">
        <f t="shared" si="93"/>
        <v>45538</v>
      </c>
      <c r="C2089" s="67">
        <f>Y!AB2302</f>
        <v>74803.000000000102</v>
      </c>
      <c r="D2089" s="65">
        <f>Y!Y2302</f>
        <v>48151.102557461476</v>
      </c>
      <c r="E2089" s="65">
        <f>Y!Y2302+Y!Z2302</f>
        <v>50489.257984867734</v>
      </c>
      <c r="F2089" s="68">
        <f>Y!AA2302</f>
        <v>24313.742015132364</v>
      </c>
      <c r="G2089" s="133">
        <f>SUM($F2089:F$2118)</f>
        <v>401812.56666779611</v>
      </c>
      <c r="H2089" s="133">
        <f>SUM($E$1903:E2089)</f>
        <v>3719924.8246524101</v>
      </c>
      <c r="I2089" s="133">
        <f>$F$9-SUM($E$1903:E2089)</f>
        <v>3517575.1753475899</v>
      </c>
      <c r="J2089" s="133">
        <f t="shared" si="95"/>
        <v>187</v>
      </c>
      <c r="K2089" s="65">
        <f>Y!AC2302</f>
        <v>3789633</v>
      </c>
      <c r="L2089" s="115">
        <v>216</v>
      </c>
      <c r="M2089" s="65"/>
      <c r="N2089" s="48">
        <f>Y!Z2302</f>
        <v>2338.1554274062582</v>
      </c>
    </row>
    <row r="2090" spans="1:14" x14ac:dyDescent="0.2">
      <c r="A2090" s="69">
        <f t="shared" si="92"/>
        <v>188</v>
      </c>
      <c r="B2090" s="66">
        <f t="shared" si="93"/>
        <v>45568</v>
      </c>
      <c r="C2090" s="67">
        <f>Y!AB2303</f>
        <v>74802.999999999884</v>
      </c>
      <c r="D2090" s="65">
        <f>Y!Y2303</f>
        <v>48792.994983749231</v>
      </c>
      <c r="E2090" s="65">
        <f>Y!Y2303+Y!Z2303</f>
        <v>51162.345319690976</v>
      </c>
      <c r="F2090" s="68">
        <f>Y!AA2303</f>
        <v>23640.654680308908</v>
      </c>
      <c r="G2090" s="133">
        <f>SUM($F2090:F$2118)</f>
        <v>377498.82465266372</v>
      </c>
      <c r="H2090" s="133">
        <f>SUM($E$1903:E2090)</f>
        <v>3771087.1699721012</v>
      </c>
      <c r="I2090" s="133">
        <f>$F$9-SUM($E$1903:E2090)</f>
        <v>3466412.8300278988</v>
      </c>
      <c r="J2090" s="133">
        <f t="shared" si="95"/>
        <v>188</v>
      </c>
      <c r="K2090" s="65">
        <f>Y!AC2303</f>
        <v>3743479</v>
      </c>
      <c r="L2090" s="115">
        <v>216</v>
      </c>
      <c r="M2090" s="65"/>
      <c r="N2090" s="48">
        <f>Y!Z2303</f>
        <v>2369.3503359417446</v>
      </c>
    </row>
    <row r="2091" spans="1:14" x14ac:dyDescent="0.2">
      <c r="A2091" s="69">
        <f t="shared" si="92"/>
        <v>189</v>
      </c>
      <c r="B2091" s="66">
        <f t="shared" si="93"/>
        <v>45599</v>
      </c>
      <c r="C2091" s="67">
        <f>Y!AB2304</f>
        <v>74802.999999999942</v>
      </c>
      <c r="D2091" s="65">
        <f>Y!Y2304</f>
        <v>49443.444345705211</v>
      </c>
      <c r="E2091" s="65">
        <f>Y!Y2304+Y!Z2304</f>
        <v>51844.405782496746</v>
      </c>
      <c r="F2091" s="68">
        <f>Y!AA2304</f>
        <v>22958.594217503192</v>
      </c>
      <c r="G2091" s="133">
        <f>SUM($F2091:F$2118)</f>
        <v>353858.16997235484</v>
      </c>
      <c r="H2091" s="133">
        <f>SUM($E$1903:E2091)</f>
        <v>3822931.5757545978</v>
      </c>
      <c r="I2091" s="133">
        <f>$F$9-SUM($E$1903:E2091)</f>
        <v>3414568.4242454022</v>
      </c>
      <c r="J2091" s="133">
        <f t="shared" si="95"/>
        <v>189</v>
      </c>
      <c r="K2091" s="65">
        <f>Y!AC2304</f>
        <v>3696886</v>
      </c>
      <c r="L2091" s="115">
        <v>216</v>
      </c>
      <c r="M2091" s="65"/>
      <c r="N2091" s="48">
        <f>Y!Z2304</f>
        <v>2400.9614367915347</v>
      </c>
    </row>
    <row r="2092" spans="1:14" x14ac:dyDescent="0.2">
      <c r="A2092" s="69">
        <f t="shared" si="92"/>
        <v>190</v>
      </c>
      <c r="B2092" s="66">
        <f t="shared" si="93"/>
        <v>45629</v>
      </c>
      <c r="C2092" s="67">
        <f>Y!AB2305</f>
        <v>74802.999999999956</v>
      </c>
      <c r="D2092" s="65">
        <f>Y!Y2305</f>
        <v>50102.564714075299</v>
      </c>
      <c r="E2092" s="65">
        <f>Y!Y2305+Y!Z2305</f>
        <v>52535.5589967333</v>
      </c>
      <c r="F2092" s="68">
        <f>Y!AA2305</f>
        <v>22267.44100326666</v>
      </c>
      <c r="G2092" s="133">
        <f>SUM($F2092:F$2118)</f>
        <v>330899.57575485163</v>
      </c>
      <c r="H2092" s="133">
        <f>SUM($E$1903:E2092)</f>
        <v>3875467.1347513311</v>
      </c>
      <c r="I2092" s="133">
        <f>$F$9-SUM($E$1903:E2092)</f>
        <v>3362032.8652486689</v>
      </c>
      <c r="J2092" s="133">
        <f t="shared" si="95"/>
        <v>190</v>
      </c>
      <c r="K2092" s="65">
        <f>Y!AC2305</f>
        <v>3649848</v>
      </c>
      <c r="L2092" s="115">
        <v>216</v>
      </c>
      <c r="M2092" s="65"/>
      <c r="N2092" s="48">
        <f>Y!Z2305</f>
        <v>2432.9942826580009</v>
      </c>
    </row>
    <row r="2093" spans="1:14" x14ac:dyDescent="0.2">
      <c r="A2093" s="69">
        <f t="shared" si="92"/>
        <v>191</v>
      </c>
      <c r="B2093" s="66">
        <f t="shared" si="93"/>
        <v>45660</v>
      </c>
      <c r="C2093" s="67">
        <f>Y!AB2306</f>
        <v>74803.000000000029</v>
      </c>
      <c r="D2093" s="65">
        <f>Y!Y2306</f>
        <v>50770.471680259332</v>
      </c>
      <c r="E2093" s="65">
        <f>Y!Y2306+Y!Z2306</f>
        <v>53235.926180585186</v>
      </c>
      <c r="F2093" s="68">
        <f>Y!AA2306</f>
        <v>21567.073819414836</v>
      </c>
      <c r="G2093" s="133">
        <f>SUM($F2093:F$2118)</f>
        <v>308632.1347515849</v>
      </c>
      <c r="H2093" s="133">
        <f>SUM($E$1903:E2093)</f>
        <v>3928703.0609319163</v>
      </c>
      <c r="I2093" s="133">
        <f>$F$9-SUM($E$1903:E2093)</f>
        <v>3308796.9390680837</v>
      </c>
      <c r="J2093" s="133">
        <f t="shared" si="95"/>
        <v>191</v>
      </c>
      <c r="K2093" s="65">
        <f>Y!AC2306</f>
        <v>3602363</v>
      </c>
      <c r="L2093" s="115">
        <v>216</v>
      </c>
      <c r="M2093" s="65"/>
      <c r="N2093" s="48">
        <f>Y!Z2306</f>
        <v>2465.4545003258536</v>
      </c>
    </row>
    <row r="2094" spans="1:14" x14ac:dyDescent="0.2">
      <c r="A2094" s="69">
        <f t="shared" si="92"/>
        <v>192</v>
      </c>
      <c r="B2094" s="66">
        <f t="shared" si="93"/>
        <v>45691</v>
      </c>
      <c r="C2094" s="67">
        <f>Y!AB2307</f>
        <v>74802.999999999927</v>
      </c>
      <c r="D2094" s="65">
        <f>Y!Y2307</f>
        <v>51447.282376582036</v>
      </c>
      <c r="E2094" s="65">
        <f>Y!Y2307+Y!Z2307</f>
        <v>53945.630168232572</v>
      </c>
      <c r="F2094" s="68">
        <f>Y!AA2307</f>
        <v>20857.369831767352</v>
      </c>
      <c r="G2094" s="133">
        <f>SUM($F2094:F$2118)</f>
        <v>287065.06093217013</v>
      </c>
      <c r="H2094" s="133">
        <f>SUM($E$1903:E2094)</f>
        <v>3982648.6911001489</v>
      </c>
      <c r="I2094" s="133">
        <f>$F$9-SUM($E$1903:E2094)</f>
        <v>3254851.3088998511</v>
      </c>
      <c r="J2094" s="133">
        <f t="shared" si="95"/>
        <v>192</v>
      </c>
      <c r="K2094" s="65">
        <f>Y!AC2307</f>
        <v>3564134</v>
      </c>
      <c r="L2094" s="115">
        <v>216</v>
      </c>
      <c r="M2094" s="65"/>
      <c r="N2094" s="48">
        <f>Y!Z2307</f>
        <v>2498.3477916505362</v>
      </c>
    </row>
    <row r="2095" spans="1:14" x14ac:dyDescent="0.2">
      <c r="A2095" s="69">
        <f t="shared" si="92"/>
        <v>193</v>
      </c>
      <c r="B2095" s="66">
        <f t="shared" si="93"/>
        <v>45719</v>
      </c>
      <c r="C2095" s="67">
        <f>Y!AB2308</f>
        <v>74802.999999999898</v>
      </c>
      <c r="D2095" s="65">
        <f>Y!Y2308</f>
        <v>52133.115496835439</v>
      </c>
      <c r="E2095" s="65">
        <f>Y!Y2308+Y!Z2308</f>
        <v>54535.247772446157</v>
      </c>
      <c r="F2095" s="68">
        <f>Y!AA2308</f>
        <v>20267.752227553745</v>
      </c>
      <c r="G2095" s="133">
        <f>SUM($F2095:F$2118)</f>
        <v>266207.69110040279</v>
      </c>
      <c r="H2095" s="133">
        <f>SUM($E$1903:E2095)</f>
        <v>4037183.9388725953</v>
      </c>
      <c r="I2095" s="133">
        <f>$F$9-SUM($E$1903:E2095)</f>
        <v>3200316.0611274047</v>
      </c>
      <c r="J2095" s="133">
        <f t="shared" si="95"/>
        <v>193</v>
      </c>
      <c r="K2095" s="65">
        <f>Y!AC2308</f>
        <v>3515869</v>
      </c>
      <c r="L2095" s="115">
        <v>216</v>
      </c>
      <c r="M2095" s="65"/>
      <c r="N2095" s="48">
        <f>Y!Z2308</f>
        <v>2402.1322756107184</v>
      </c>
    </row>
    <row r="2096" spans="1:14" x14ac:dyDescent="0.2">
      <c r="A2096" s="69">
        <f t="shared" si="92"/>
        <v>194</v>
      </c>
      <c r="B2096" s="66">
        <f t="shared" si="93"/>
        <v>45750</v>
      </c>
      <c r="C2096" s="67">
        <f>Y!AB2309</f>
        <v>74803.000000000073</v>
      </c>
      <c r="D2096" s="65">
        <f>Y!Y2309</f>
        <v>52828.091317093931</v>
      </c>
      <c r="E2096" s="65">
        <f>Y!Y2309+Y!Z2309</f>
        <v>55262.272059521478</v>
      </c>
      <c r="F2096" s="68">
        <f>Y!AA2309</f>
        <v>19540.727940478595</v>
      </c>
      <c r="G2096" s="133">
        <f>SUM($F2096:F$2118)</f>
        <v>245939.9388728491</v>
      </c>
      <c r="H2096" s="133">
        <f>SUM($E$1903:E2096)</f>
        <v>4092446.210932117</v>
      </c>
      <c r="I2096" s="133">
        <f>$F$9-SUM($E$1903:E2096)</f>
        <v>3145053.789067883</v>
      </c>
      <c r="J2096" s="133">
        <f t="shared" si="95"/>
        <v>194</v>
      </c>
      <c r="K2096" s="65">
        <f>Y!AC2309</f>
        <v>3467145</v>
      </c>
      <c r="L2096" s="115">
        <v>216</v>
      </c>
      <c r="M2096" s="65"/>
      <c r="N2096" s="48">
        <f>Y!Z2309</f>
        <v>2434.1807424275466</v>
      </c>
    </row>
    <row r="2097" spans="1:14" x14ac:dyDescent="0.2">
      <c r="A2097" s="69">
        <f t="shared" si="92"/>
        <v>195</v>
      </c>
      <c r="B2097" s="66">
        <f t="shared" si="93"/>
        <v>45780</v>
      </c>
      <c r="C2097" s="67">
        <f>Y!AB2310</f>
        <v>74802.999999999942</v>
      </c>
      <c r="D2097" s="65">
        <f>Y!Y2310</f>
        <v>53532.331716806861</v>
      </c>
      <c r="E2097" s="65">
        <f>Y!Y2310+Y!Z2310</f>
        <v>55998.988506262256</v>
      </c>
      <c r="F2097" s="68">
        <f>Y!AA2310</f>
        <v>18804.011493737678</v>
      </c>
      <c r="G2097" s="133">
        <f>SUM($F2097:F$2118)</f>
        <v>226399.21093237048</v>
      </c>
      <c r="H2097" s="133">
        <f>SUM($E$1903:E2097)</f>
        <v>4148445.1994383791</v>
      </c>
      <c r="I2097" s="133">
        <f>$F$9-SUM($E$1903:E2097)</f>
        <v>3089054.8005616209</v>
      </c>
      <c r="J2097" s="133">
        <f t="shared" si="95"/>
        <v>195</v>
      </c>
      <c r="K2097" s="65">
        <f>Y!AC2310</f>
        <v>3417956</v>
      </c>
      <c r="L2097" s="115">
        <v>216</v>
      </c>
      <c r="M2097" s="65"/>
      <c r="N2097" s="48">
        <f>Y!Z2310</f>
        <v>2466.6567894553955</v>
      </c>
    </row>
    <row r="2098" spans="1:14" x14ac:dyDescent="0.2">
      <c r="A2098" s="69">
        <f t="shared" si="92"/>
        <v>196</v>
      </c>
      <c r="B2098" s="66">
        <f t="shared" si="93"/>
        <v>45811</v>
      </c>
      <c r="C2098" s="67">
        <f>Y!AB2311</f>
        <v>74803.000000000073</v>
      </c>
      <c r="D2098" s="65">
        <f>Y!Y2311</f>
        <v>54245.960200174479</v>
      </c>
      <c r="E2098" s="65">
        <f>Y!Y2311+Y!Z2311</f>
        <v>56745.526321504723</v>
      </c>
      <c r="F2098" s="68">
        <f>Y!AA2311</f>
        <v>18057.473678495346</v>
      </c>
      <c r="G2098" s="133">
        <f>SUM($F2098:F$2118)</f>
        <v>207595.19943863282</v>
      </c>
      <c r="H2098" s="133">
        <f>SUM($E$1903:E2098)</f>
        <v>4205190.7257598834</v>
      </c>
      <c r="I2098" s="133">
        <f>$F$9-SUM($E$1903:E2098)</f>
        <v>3032309.2742401166</v>
      </c>
      <c r="J2098" s="133">
        <f t="shared" si="95"/>
        <v>196</v>
      </c>
      <c r="K2098" s="65">
        <f>Y!AC2311</f>
        <v>3368299</v>
      </c>
      <c r="L2098" s="115">
        <v>216</v>
      </c>
      <c r="M2098" s="65"/>
      <c r="N2098" s="48">
        <f>Y!Z2311</f>
        <v>2499.5661213302446</v>
      </c>
    </row>
    <row r="2099" spans="1:14" x14ac:dyDescent="0.2">
      <c r="A2099" s="69">
        <f t="shared" si="92"/>
        <v>197</v>
      </c>
      <c r="B2099" s="66">
        <f t="shared" si="93"/>
        <v>45841</v>
      </c>
      <c r="C2099" s="67">
        <f>Y!AB2312</f>
        <v>74802.999999999898</v>
      </c>
      <c r="D2099" s="65">
        <f>Y!Y2312</f>
        <v>54969.101917804917</v>
      </c>
      <c r="E2099" s="65">
        <f>Y!Y2312+Y!Z2312</f>
        <v>57502.016436602389</v>
      </c>
      <c r="F2099" s="68">
        <f>Y!AA2312</f>
        <v>17300.983563397509</v>
      </c>
      <c r="G2099" s="133">
        <f>SUM($F2099:F$2118)</f>
        <v>189537.72576013743</v>
      </c>
      <c r="H2099" s="133">
        <f>SUM($E$1903:E2099)</f>
        <v>4262692.7421964854</v>
      </c>
      <c r="I2099" s="133">
        <f>$F$9-SUM($E$1903:E2099)</f>
        <v>2974807.2578035146</v>
      </c>
      <c r="J2099" s="133">
        <f t="shared" si="95"/>
        <v>197</v>
      </c>
      <c r="K2099" s="65">
        <f>Y!AC2312</f>
        <v>3318170</v>
      </c>
      <c r="L2099" s="115">
        <v>216</v>
      </c>
      <c r="M2099" s="65"/>
      <c r="N2099" s="48">
        <f>Y!Z2312</f>
        <v>2532.9145187974718</v>
      </c>
    </row>
    <row r="2100" spans="1:14" x14ac:dyDescent="0.2">
      <c r="A2100" s="69">
        <f t="shared" si="92"/>
        <v>198</v>
      </c>
      <c r="B2100" s="66">
        <f t="shared" si="93"/>
        <v>45872</v>
      </c>
      <c r="C2100" s="67">
        <f>Y!AB2313</f>
        <v>74803.000000000087</v>
      </c>
      <c r="D2100" s="65">
        <f>Y!Y2313</f>
        <v>55701.883688664529</v>
      </c>
      <c r="E2100" s="65">
        <f>Y!Y2313+Y!Z2313</f>
        <v>58268.5915283918</v>
      </c>
      <c r="F2100" s="68">
        <f>Y!AA2313</f>
        <v>16534.408471608287</v>
      </c>
      <c r="G2100" s="133">
        <f>SUM($F2100:F$2118)</f>
        <v>172236.74219673991</v>
      </c>
      <c r="H2100" s="133">
        <f>SUM($E$1903:E2100)</f>
        <v>4320961.3337248769</v>
      </c>
      <c r="I2100" s="133">
        <f>$F$9-SUM($E$1903:E2100)</f>
        <v>2916538.6662751231</v>
      </c>
      <c r="J2100" s="133">
        <f t="shared" si="95"/>
        <v>198</v>
      </c>
      <c r="K2100" s="65">
        <f>Y!AC2313</f>
        <v>3267563</v>
      </c>
      <c r="L2100" s="115">
        <v>216</v>
      </c>
      <c r="M2100" s="65"/>
      <c r="N2100" s="48">
        <f>Y!Z2313</f>
        <v>2566.7078397272708</v>
      </c>
    </row>
    <row r="2101" spans="1:14" x14ac:dyDescent="0.2">
      <c r="A2101" s="69">
        <f t="shared" si="92"/>
        <v>199</v>
      </c>
      <c r="B2101" s="66">
        <f t="shared" si="93"/>
        <v>45903</v>
      </c>
      <c r="C2101" s="67">
        <f>Y!AB2314</f>
        <v>74802.999999999913</v>
      </c>
      <c r="D2101" s="65">
        <f>Y!Y2314</f>
        <v>56444.434022315778</v>
      </c>
      <c r="E2101" s="65">
        <f>Y!Y2314+Y!Z2314</f>
        <v>59045.386042459417</v>
      </c>
      <c r="F2101" s="68">
        <f>Y!AA2314</f>
        <v>15757.6139575405</v>
      </c>
      <c r="G2101" s="133">
        <f>SUM($F2101:F$2118)</f>
        <v>155702.33372513161</v>
      </c>
      <c r="H2101" s="133">
        <f>SUM($E$1903:E2101)</f>
        <v>4380006.7197673367</v>
      </c>
      <c r="I2101" s="133">
        <f>$F$9-SUM($E$1903:E2101)</f>
        <v>2857493.2802326633</v>
      </c>
      <c r="J2101" s="133">
        <f t="shared" si="95"/>
        <v>199</v>
      </c>
      <c r="K2101" s="65">
        <f>Y!AC2314</f>
        <v>3216474</v>
      </c>
      <c r="L2101" s="115">
        <v>216</v>
      </c>
      <c r="M2101" s="65"/>
      <c r="N2101" s="48">
        <f>Y!Z2314</f>
        <v>2600.9520201436389</v>
      </c>
    </row>
    <row r="2102" spans="1:14" x14ac:dyDescent="0.2">
      <c r="A2102" s="69">
        <f t="shared" si="92"/>
        <v>200</v>
      </c>
      <c r="B2102" s="66">
        <f t="shared" si="93"/>
        <v>45933</v>
      </c>
      <c r="C2102" s="67">
        <f>Y!AB2315</f>
        <v>74802.999999999898</v>
      </c>
      <c r="D2102" s="65">
        <f>Y!Y2315</f>
        <v>57196.88314145687</v>
      </c>
      <c r="E2102" s="65">
        <f>Y!Y2315+Y!Z2315</f>
        <v>59832.536216723936</v>
      </c>
      <c r="F2102" s="68">
        <f>Y!AA2315</f>
        <v>14970.46378327596</v>
      </c>
      <c r="G2102" s="133">
        <f>SUM($F2102:F$2118)</f>
        <v>139944.71976759107</v>
      </c>
      <c r="H2102" s="133">
        <f>SUM($E$1903:E2102)</f>
        <v>4439839.2559840605</v>
      </c>
      <c r="I2102" s="133">
        <f>$F$9-SUM($E$1903:E2102)</f>
        <v>2797660.7440159395</v>
      </c>
      <c r="J2102" s="133">
        <f t="shared" si="95"/>
        <v>200</v>
      </c>
      <c r="K2102" s="65">
        <f>Y!AC2315</f>
        <v>3164898</v>
      </c>
      <c r="L2102" s="115">
        <v>216</v>
      </c>
      <c r="M2102" s="65"/>
      <c r="N2102" s="48">
        <f>Y!Z2315</f>
        <v>2635.653075267066</v>
      </c>
    </row>
    <row r="2103" spans="1:14" x14ac:dyDescent="0.2">
      <c r="A2103" s="69">
        <f t="shared" si="92"/>
        <v>201</v>
      </c>
      <c r="B2103" s="66">
        <f t="shared" si="93"/>
        <v>45964</v>
      </c>
      <c r="C2103" s="67">
        <f>Y!AB2316</f>
        <v>74803.000000000029</v>
      </c>
      <c r="D2103" s="65">
        <f>Y!Y2316</f>
        <v>57959.363004757441</v>
      </c>
      <c r="E2103" s="65">
        <f>Y!Y2316+Y!Z2316</f>
        <v>60630.180105328604</v>
      </c>
      <c r="F2103" s="68">
        <f>Y!AA2316</f>
        <v>14172.819894671416</v>
      </c>
      <c r="G2103" s="133">
        <f>SUM($F2103:F$2118)</f>
        <v>124974.25598431511</v>
      </c>
      <c r="H2103" s="133">
        <f>SUM($E$1903:E2103)</f>
        <v>4500469.436089389</v>
      </c>
      <c r="I2103" s="133">
        <f>$F$9-SUM($E$1903:E2103)</f>
        <v>2737030.563910611</v>
      </c>
      <c r="J2103" s="133">
        <f t="shared" si="95"/>
        <v>201</v>
      </c>
      <c r="K2103" s="65">
        <f>Y!AC2316</f>
        <v>3112832</v>
      </c>
      <c r="L2103" s="115">
        <v>216</v>
      </c>
      <c r="M2103" s="65"/>
      <c r="N2103" s="48">
        <f>Y!Z2316</f>
        <v>2670.8171005711629</v>
      </c>
    </row>
    <row r="2104" spans="1:14" x14ac:dyDescent="0.2">
      <c r="A2104" s="69">
        <f t="shared" si="92"/>
        <v>202</v>
      </c>
      <c r="B2104" s="66">
        <f t="shared" si="93"/>
        <v>45994</v>
      </c>
      <c r="C2104" s="67">
        <f>Y!AB2317</f>
        <v>74802.999999999956</v>
      </c>
      <c r="D2104" s="65">
        <f>Y!Y2317</f>
        <v>58732.007330000633</v>
      </c>
      <c r="E2104" s="65">
        <f>Y!Y2317+Y!Z2317</f>
        <v>61438.457602853996</v>
      </c>
      <c r="F2104" s="68">
        <f>Y!AA2317</f>
        <v>13364.542397145959</v>
      </c>
      <c r="G2104" s="133">
        <f>SUM($F2104:F$2118)</f>
        <v>110801.4360896437</v>
      </c>
      <c r="H2104" s="133">
        <f>SUM($E$1903:E2104)</f>
        <v>4561907.8936922429</v>
      </c>
      <c r="I2104" s="133">
        <f>$F$9-SUM($E$1903:E2104)</f>
        <v>2675592.1063077571</v>
      </c>
      <c r="J2104" s="133">
        <f t="shared" si="95"/>
        <v>202</v>
      </c>
      <c r="K2104" s="65">
        <f>Y!AC2317</f>
        <v>3060269</v>
      </c>
      <c r="L2104" s="115">
        <v>216</v>
      </c>
      <c r="M2104" s="65"/>
      <c r="N2104" s="48">
        <f>Y!Z2317</f>
        <v>2706.4502728533625</v>
      </c>
    </row>
    <row r="2105" spans="1:14" x14ac:dyDescent="0.2">
      <c r="A2105" s="69">
        <f t="shared" si="92"/>
        <v>203</v>
      </c>
      <c r="B2105" s="66">
        <f t="shared" si="93"/>
        <v>46025</v>
      </c>
      <c r="C2105" s="67">
        <f>Y!AB2318</f>
        <v>74802.999999999956</v>
      </c>
      <c r="D2105" s="65">
        <f>Y!Y2318</f>
        <v>59514.951617534389</v>
      </c>
      <c r="E2105" s="65">
        <f>Y!Y2318+Y!Z2318</f>
        <v>62257.510468854307</v>
      </c>
      <c r="F2105" s="68">
        <f>Y!AA2318</f>
        <v>12545.489531145644</v>
      </c>
      <c r="G2105" s="133">
        <f>SUM($F2105:F$2118)</f>
        <v>97436.893692497732</v>
      </c>
      <c r="H2105" s="133">
        <f>SUM($E$1903:E2105)</f>
        <v>4624165.4041610975</v>
      </c>
      <c r="I2105" s="133">
        <f>$F$9-SUM($E$1903:E2105)</f>
        <v>2613334.5958389025</v>
      </c>
      <c r="J2105" s="133">
        <f t="shared" si="95"/>
        <v>203</v>
      </c>
      <c r="K2105" s="65">
        <f>Y!AC2318</f>
        <v>3007206</v>
      </c>
      <c r="L2105" s="115">
        <v>216</v>
      </c>
      <c r="M2105" s="65"/>
      <c r="N2105" s="48">
        <f>Y!Z2318</f>
        <v>2742.5588513199182</v>
      </c>
    </row>
    <row r="2106" spans="1:14" x14ac:dyDescent="0.2">
      <c r="A2106" s="69">
        <f t="shared" si="92"/>
        <v>204</v>
      </c>
      <c r="B2106" s="66">
        <f t="shared" si="93"/>
        <v>46056</v>
      </c>
      <c r="C2106" s="67">
        <f>Y!AB2319</f>
        <v>74802.999999999942</v>
      </c>
      <c r="D2106" s="65">
        <f>Y!Y2319</f>
        <v>60308.333174033556</v>
      </c>
      <c r="E2106" s="65">
        <f>Y!Y2319+Y!Z2319</f>
        <v>63087.482352718929</v>
      </c>
      <c r="F2106" s="68">
        <f>Y!AA2319</f>
        <v>11715.517647281018</v>
      </c>
      <c r="G2106" s="133">
        <f>SUM($F2106:F$2118)</f>
        <v>84891.404161352111</v>
      </c>
      <c r="H2106" s="133">
        <f>SUM($E$1903:E2106)</f>
        <v>4687252.8865138162</v>
      </c>
      <c r="I2106" s="133">
        <f>$F$9-SUM($E$1903:E2106)</f>
        <v>2550247.1134861838</v>
      </c>
      <c r="J2106" s="133">
        <f t="shared" ref="J2106:J2169" si="96">A2106</f>
        <v>204</v>
      </c>
      <c r="K2106" s="65">
        <f>Y!AC2319</f>
        <v>2962377</v>
      </c>
      <c r="L2106" s="115">
        <v>216</v>
      </c>
      <c r="M2106" s="65"/>
      <c r="N2106" s="48">
        <f>Y!Z2319</f>
        <v>2779.149178685373</v>
      </c>
    </row>
    <row r="2107" spans="1:14" x14ac:dyDescent="0.2">
      <c r="A2107" s="69">
        <f t="shared" si="92"/>
        <v>205</v>
      </c>
      <c r="B2107" s="66">
        <f t="shared" si="93"/>
        <v>46084</v>
      </c>
      <c r="C2107" s="67">
        <f>Y!AB2320</f>
        <v>74802.999999999971</v>
      </c>
      <c r="D2107" s="65">
        <f>Y!Y2320</f>
        <v>61112.291136580054</v>
      </c>
      <c r="E2107" s="65">
        <f>Y!Y2320+Y!Z2320</f>
        <v>63811.912584138132</v>
      </c>
      <c r="F2107" s="68">
        <f>Y!AA2320</f>
        <v>10991.08741586183</v>
      </c>
      <c r="G2107" s="133">
        <f>SUM($F2107:F$2118)</f>
        <v>73175.886514071084</v>
      </c>
      <c r="H2107" s="133">
        <f>SUM($E$1903:E2107)</f>
        <v>4751064.7990979543</v>
      </c>
      <c r="I2107" s="133">
        <f>$F$9-SUM($E$1903:E2107)</f>
        <v>2486435.2009020457</v>
      </c>
      <c r="J2107" s="133">
        <f t="shared" si="96"/>
        <v>205</v>
      </c>
      <c r="K2107" s="65">
        <f>Y!AC2320</f>
        <v>2908415</v>
      </c>
      <c r="L2107" s="115">
        <v>216</v>
      </c>
      <c r="M2107" s="65"/>
      <c r="N2107" s="48">
        <f>Y!Z2320</f>
        <v>2699.6214475580819</v>
      </c>
    </row>
    <row r="2108" spans="1:14" x14ac:dyDescent="0.2">
      <c r="A2108" s="69">
        <f t="shared" si="92"/>
        <v>206</v>
      </c>
      <c r="B2108" s="66">
        <f t="shared" si="93"/>
        <v>46115</v>
      </c>
      <c r="C2108" s="67">
        <f>Y!AB2321</f>
        <v>74802.999999999971</v>
      </c>
      <c r="D2108" s="65">
        <f>Y!Y2321</f>
        <v>61926.96649706352</v>
      </c>
      <c r="E2108" s="65">
        <f>Y!Y2321+Y!Z2321</f>
        <v>64662.605415124162</v>
      </c>
      <c r="F2108" s="68">
        <f>Y!AA2321</f>
        <v>10140.39458487581</v>
      </c>
      <c r="G2108" s="133">
        <f>SUM($F2108:F$2118)</f>
        <v>62184.799098209252</v>
      </c>
      <c r="H2108" s="133">
        <f>SUM($E$1903:E2108)</f>
        <v>4815727.4045130787</v>
      </c>
      <c r="I2108" s="133">
        <f>$F$9-SUM($E$1903:E2108)</f>
        <v>2421772.5954869213</v>
      </c>
      <c r="J2108" s="133">
        <f t="shared" si="96"/>
        <v>206</v>
      </c>
      <c r="K2108" s="65">
        <f>Y!AC2321</f>
        <v>2853938</v>
      </c>
      <c r="L2108" s="115">
        <v>216</v>
      </c>
      <c r="M2108" s="65"/>
      <c r="N2108" s="48">
        <f>Y!Z2321</f>
        <v>2735.638918060642</v>
      </c>
    </row>
    <row r="2109" spans="1:14" x14ac:dyDescent="0.2">
      <c r="A2109" s="69">
        <f t="shared" si="92"/>
        <v>207</v>
      </c>
      <c r="B2109" s="66">
        <f t="shared" si="93"/>
        <v>46145</v>
      </c>
      <c r="C2109" s="67">
        <f>Y!AB2322</f>
        <v>74802.999999999985</v>
      </c>
      <c r="D2109" s="65">
        <f>Y!Y2322</f>
        <v>62752.502126907464</v>
      </c>
      <c r="E2109" s="65">
        <f>Y!Y2322+Y!Z2322</f>
        <v>65524.639048836776</v>
      </c>
      <c r="F2109" s="68">
        <f>Y!AA2322</f>
        <v>9278.360951163213</v>
      </c>
      <c r="G2109" s="133">
        <f>SUM($F2109:F$2118)</f>
        <v>52044.404513333437</v>
      </c>
      <c r="H2109" s="133">
        <f>SUM($E$1903:E2109)</f>
        <v>4881252.0435619159</v>
      </c>
      <c r="I2109" s="133">
        <f>$F$9-SUM($E$1903:E2109)</f>
        <v>2356247.9564380841</v>
      </c>
      <c r="J2109" s="133">
        <f t="shared" si="96"/>
        <v>207</v>
      </c>
      <c r="K2109" s="65">
        <f>Y!AC2322</f>
        <v>2798944</v>
      </c>
      <c r="L2109" s="115">
        <v>216</v>
      </c>
      <c r="M2109" s="65"/>
      <c r="N2109" s="48">
        <f>Y!Z2322</f>
        <v>2772.1369219293083</v>
      </c>
    </row>
    <row r="2110" spans="1:14" x14ac:dyDescent="0.2">
      <c r="A2110" s="69">
        <f t="shared" si="92"/>
        <v>208</v>
      </c>
      <c r="B2110" s="66">
        <f t="shared" si="93"/>
        <v>46176</v>
      </c>
      <c r="C2110" s="67">
        <f>Y!AB2323</f>
        <v>74802.999999999985</v>
      </c>
      <c r="D2110" s="65">
        <f>Y!Y2323</f>
        <v>63589.042802124866</v>
      </c>
      <c r="E2110" s="65">
        <f>Y!Y2323+Y!Z2323</f>
        <v>66398.16467240869</v>
      </c>
      <c r="F2110" s="68">
        <f>Y!AA2323</f>
        <v>8404.8353275913032</v>
      </c>
      <c r="G2110" s="133">
        <f>SUM($F2110:F$2118)</f>
        <v>42766.043562170227</v>
      </c>
      <c r="H2110" s="133">
        <f>SUM($E$1903:E2110)</f>
        <v>4947650.2082343241</v>
      </c>
      <c r="I2110" s="133">
        <f>$F$9-SUM($E$1903:E2110)</f>
        <v>2289849.7917656759</v>
      </c>
      <c r="J2110" s="133">
        <f t="shared" si="96"/>
        <v>208</v>
      </c>
      <c r="K2110" s="65">
        <f>Y!AC2323</f>
        <v>2743425</v>
      </c>
      <c r="L2110" s="115">
        <v>216</v>
      </c>
      <c r="M2110" s="65"/>
      <c r="N2110" s="48">
        <f>Y!Z2323</f>
        <v>2809.121870283816</v>
      </c>
    </row>
    <row r="2111" spans="1:14" x14ac:dyDescent="0.2">
      <c r="A2111" s="69">
        <f t="shared" si="92"/>
        <v>209</v>
      </c>
      <c r="B2111" s="66">
        <f t="shared" si="93"/>
        <v>46206</v>
      </c>
      <c r="C2111" s="67">
        <f>Y!AB2324</f>
        <v>74803.000000000058</v>
      </c>
      <c r="D2111" s="65">
        <f>Y!Y2324</f>
        <v>64436.735228708014</v>
      </c>
      <c r="E2111" s="65">
        <f>Y!Y2324+Y!Z2324</f>
        <v>67283.335488486977</v>
      </c>
      <c r="F2111" s="68">
        <f>Y!AA2324</f>
        <v>7519.6645115130723</v>
      </c>
      <c r="G2111" s="133">
        <f>SUM($F2111:F$2118)</f>
        <v>34361.208234578924</v>
      </c>
      <c r="H2111" s="133">
        <f>SUM($E$1903:E2111)</f>
        <v>5014933.5437228112</v>
      </c>
      <c r="I2111" s="133">
        <f>$F$9-SUM($E$1903:E2111)</f>
        <v>2222566.4562771888</v>
      </c>
      <c r="J2111" s="133">
        <f t="shared" si="96"/>
        <v>209</v>
      </c>
      <c r="K2111" s="65">
        <f>Y!AC2324</f>
        <v>2687378</v>
      </c>
      <c r="L2111" s="115">
        <v>216</v>
      </c>
      <c r="M2111" s="65"/>
      <c r="N2111" s="48">
        <f>Y!Z2324</f>
        <v>2846.6002597789666</v>
      </c>
    </row>
    <row r="2112" spans="1:14" x14ac:dyDescent="0.2">
      <c r="A2112" s="69">
        <f t="shared" si="92"/>
        <v>210</v>
      </c>
      <c r="B2112" s="66">
        <f t="shared" si="93"/>
        <v>46237</v>
      </c>
      <c r="C2112" s="67">
        <f>Y!AB2325</f>
        <v>74803.000000000029</v>
      </c>
      <c r="D2112" s="65">
        <f>Y!Y2325</f>
        <v>65295.728068356286</v>
      </c>
      <c r="E2112" s="65">
        <f>Y!Y2325+Y!Z2325</f>
        <v>68180.306742102111</v>
      </c>
      <c r="F2112" s="68">
        <f>Y!AA2325</f>
        <v>6622.6932578979086</v>
      </c>
      <c r="G2112" s="133">
        <f>SUM($F2112:F$2118)</f>
        <v>26841.54372306585</v>
      </c>
      <c r="H2112" s="133">
        <f>SUM($E$1903:E2112)</f>
        <v>5083113.8504649131</v>
      </c>
      <c r="I2112" s="133">
        <f>$F$9-SUM($E$1903:E2112)</f>
        <v>2154386.1495350869</v>
      </c>
      <c r="J2112" s="133">
        <f t="shared" si="96"/>
        <v>210</v>
      </c>
      <c r="K2112" s="65">
        <f>Y!AC2325</f>
        <v>2630797</v>
      </c>
      <c r="L2112" s="115">
        <v>216</v>
      </c>
      <c r="M2112" s="65"/>
      <c r="N2112" s="48">
        <f>Y!Z2325</f>
        <v>2884.5786737458293</v>
      </c>
    </row>
    <row r="2113" spans="1:14" x14ac:dyDescent="0.2">
      <c r="A2113" s="69">
        <f t="shared" si="92"/>
        <v>211</v>
      </c>
      <c r="B2113" s="66">
        <f t="shared" si="93"/>
        <v>46268</v>
      </c>
      <c r="C2113" s="67">
        <f>Y!AB2326</f>
        <v>74803</v>
      </c>
      <c r="D2113" s="65">
        <f>Y!Y2326</f>
        <v>66166.17196454783</v>
      </c>
      <c r="E2113" s="65">
        <f>Y!Y2326+Y!Z2326</f>
        <v>69089.235747895946</v>
      </c>
      <c r="F2113" s="68">
        <f>Y!AA2326</f>
        <v>5713.7642521040561</v>
      </c>
      <c r="G2113" s="133">
        <f>SUM($F2113:F$2118)</f>
        <v>20218.850465167943</v>
      </c>
      <c r="H2113" s="133">
        <f>SUM($E$1903:E2113)</f>
        <v>5152203.0862128092</v>
      </c>
      <c r="I2113" s="133">
        <f>$F$9-SUM($E$1903:E2113)</f>
        <v>2085296.9137871908</v>
      </c>
      <c r="J2113" s="133">
        <f t="shared" si="96"/>
        <v>211</v>
      </c>
      <c r="K2113" s="65">
        <f>Y!AC2326</f>
        <v>2573677</v>
      </c>
      <c r="L2113" s="115">
        <v>216</v>
      </c>
      <c r="M2113" s="65"/>
      <c r="N2113" s="48">
        <f>Y!Z2326</f>
        <v>2923.063783348116</v>
      </c>
    </row>
    <row r="2114" spans="1:14" x14ac:dyDescent="0.2">
      <c r="A2114" s="69">
        <f t="shared" si="92"/>
        <v>212</v>
      </c>
      <c r="B2114" s="66">
        <f t="shared" si="93"/>
        <v>46298</v>
      </c>
      <c r="C2114" s="67">
        <f>Y!AB2327</f>
        <v>74803.000000000015</v>
      </c>
      <c r="D2114" s="65">
        <f>Y!Y2327</f>
        <v>67048.219568957866</v>
      </c>
      <c r="E2114" s="65">
        <f>Y!Y2327+Y!Z2327</f>
        <v>70010.281917711909</v>
      </c>
      <c r="F2114" s="68">
        <f>Y!AA2327</f>
        <v>4792.7180822881</v>
      </c>
      <c r="G2114" s="133">
        <f>SUM($F2114:F$2118)</f>
        <v>14505.086213063889</v>
      </c>
      <c r="H2114" s="133">
        <f>SUM($E$1903:E2114)</f>
        <v>5222213.3681305209</v>
      </c>
      <c r="I2114" s="133">
        <f>$F$9-SUM($E$1903:E2114)</f>
        <v>2015286.6318694791</v>
      </c>
      <c r="J2114" s="133">
        <f t="shared" si="96"/>
        <v>212</v>
      </c>
      <c r="K2114" s="65">
        <f>Y!AC2327</f>
        <v>2516013</v>
      </c>
      <c r="L2114" s="115">
        <v>216</v>
      </c>
      <c r="M2114" s="65"/>
      <c r="N2114" s="48">
        <f>Y!Z2327</f>
        <v>2962.062348754047</v>
      </c>
    </row>
    <row r="2115" spans="1:14" x14ac:dyDescent="0.2">
      <c r="A2115" s="69">
        <f t="shared" si="92"/>
        <v>213</v>
      </c>
      <c r="B2115" s="66">
        <f t="shared" si="93"/>
        <v>46329</v>
      </c>
      <c r="C2115" s="67">
        <f>Y!AB2328</f>
        <v>74802.999999999985</v>
      </c>
      <c r="D2115" s="65">
        <f>Y!Y2328</f>
        <v>67942.025568229554</v>
      </c>
      <c r="E2115" s="65">
        <f>Y!Y2328+Y!Z2328</f>
        <v>70943.606788553356</v>
      </c>
      <c r="F2115" s="68">
        <f>Y!AA2328</f>
        <v>3859.3932114466343</v>
      </c>
      <c r="G2115" s="133">
        <f>SUM($F2115:F$2118)</f>
        <v>9712.368130775787</v>
      </c>
      <c r="H2115" s="133">
        <f>SUM($E$1903:E2115)</f>
        <v>5293156.9749190742</v>
      </c>
      <c r="I2115" s="133">
        <f>$F$9-SUM($E$1903:E2115)</f>
        <v>1944343.0250809258</v>
      </c>
      <c r="J2115" s="133">
        <f t="shared" si="96"/>
        <v>213</v>
      </c>
      <c r="K2115" s="65">
        <f>Y!AC2328</f>
        <v>2457800</v>
      </c>
      <c r="L2115" s="115">
        <v>216</v>
      </c>
      <c r="M2115" s="65"/>
      <c r="N2115" s="48">
        <f>Y!Z2328</f>
        <v>3001.5812203237983</v>
      </c>
    </row>
    <row r="2116" spans="1:14" x14ac:dyDescent="0.2">
      <c r="A2116" s="69">
        <f t="shared" si="92"/>
        <v>214</v>
      </c>
      <c r="B2116" s="66">
        <f t="shared" si="93"/>
        <v>46359</v>
      </c>
      <c r="C2116" s="67">
        <f>Y!AB2329</f>
        <v>74803</v>
      </c>
      <c r="D2116" s="65">
        <f>Y!Y2329</f>
        <v>68847.746711101965</v>
      </c>
      <c r="E2116" s="65">
        <f>Y!Y2329+Y!Z2329</f>
        <v>71889.37405091479</v>
      </c>
      <c r="F2116" s="68">
        <f>Y!AA2329</f>
        <v>2913.6259490852126</v>
      </c>
      <c r="G2116" s="133">
        <f>SUM($F2116:F$2118)</f>
        <v>5852.9749193291527</v>
      </c>
      <c r="H2116" s="133">
        <f>SUM($E$1903:E2116)</f>
        <v>5365046.3489699895</v>
      </c>
      <c r="I2116" s="133">
        <f>$F$9-SUM($E$1903:E2116)</f>
        <v>1872453.6510300105</v>
      </c>
      <c r="J2116" s="133">
        <f t="shared" si="96"/>
        <v>214</v>
      </c>
      <c r="K2116" s="65">
        <f>Y!AC2329</f>
        <v>2399033</v>
      </c>
      <c r="L2116" s="115">
        <v>216</v>
      </c>
      <c r="M2116" s="65"/>
      <c r="N2116" s="48">
        <f>Y!Z2329</f>
        <v>3041.6273398128278</v>
      </c>
    </row>
    <row r="2117" spans="1:14" x14ac:dyDescent="0.2">
      <c r="A2117" s="69">
        <f t="shared" si="92"/>
        <v>215</v>
      </c>
      <c r="B2117" s="66">
        <f t="shared" si="93"/>
        <v>46390</v>
      </c>
      <c r="C2117" s="67">
        <f>Y!AB2330</f>
        <v>74803</v>
      </c>
      <c r="D2117" s="65">
        <f>Y!Y2330</f>
        <v>69765.541835899174</v>
      </c>
      <c r="E2117" s="65">
        <f>Y!Y2330+Y!Z2330</f>
        <v>72847.749577490409</v>
      </c>
      <c r="F2117" s="68">
        <f>Y!AA2330</f>
        <v>1955.250422509604</v>
      </c>
      <c r="G2117" s="133">
        <f>SUM($F2117:F$2118)</f>
        <v>2939.3489702439401</v>
      </c>
      <c r="H2117" s="133">
        <f>SUM($E$1903:E2117)</f>
        <v>5437894.0985474801</v>
      </c>
      <c r="I2117" s="133">
        <f>$F$9-SUM($E$1903:E2117)</f>
        <v>1799605.9014525199</v>
      </c>
      <c r="J2117" s="133">
        <f t="shared" si="96"/>
        <v>215</v>
      </c>
      <c r="K2117" s="65">
        <f>Y!AC2330</f>
        <v>2339705</v>
      </c>
      <c r="L2117" s="115">
        <v>216</v>
      </c>
      <c r="M2117" s="65"/>
      <c r="N2117" s="48">
        <f>Y!Z2330</f>
        <v>3082.2077415912286</v>
      </c>
    </row>
    <row r="2118" spans="1:14" x14ac:dyDescent="0.2">
      <c r="A2118" s="69">
        <f t="shared" si="92"/>
        <v>216</v>
      </c>
      <c r="B2118" s="66">
        <f t="shared" si="93"/>
        <v>46421</v>
      </c>
      <c r="C2118" s="67">
        <f>Y!AB2331</f>
        <v>74803</v>
      </c>
      <c r="D2118" s="65">
        <f>Y!Y2331</f>
        <v>70695.57189838629</v>
      </c>
      <c r="E2118" s="65">
        <f>Y!Y2331+Y!Z2331</f>
        <v>73818.901452265665</v>
      </c>
      <c r="F2118" s="68">
        <f>Y!AA2331</f>
        <v>984.09854773433585</v>
      </c>
      <c r="G2118" s="133">
        <f>SUM($F2118:F$2118)</f>
        <v>984.09854773433585</v>
      </c>
      <c r="H2118" s="133">
        <f>SUM($E$1903:E2118)</f>
        <v>5511712.9999997457</v>
      </c>
      <c r="I2118" s="133">
        <f>$F$9-SUM($E$1903:E2118)</f>
        <v>1725787.0000002543</v>
      </c>
      <c r="J2118" s="133">
        <f t="shared" si="96"/>
        <v>216</v>
      </c>
      <c r="K2118" s="65">
        <f>Y!AC2331</f>
        <v>2171250.0000001532</v>
      </c>
      <c r="L2118" s="115">
        <v>216</v>
      </c>
      <c r="M2118" s="65"/>
      <c r="N2118" s="48">
        <f>Y!Z2331</f>
        <v>3123.3295538793718</v>
      </c>
    </row>
    <row r="2119" spans="1:14" x14ac:dyDescent="0.2">
      <c r="A2119" s="220" t="s">
        <v>5</v>
      </c>
      <c r="B2119" s="221"/>
      <c r="C2119" s="67">
        <f>SUM(C1903:C2118)</f>
        <v>16157447.999999994</v>
      </c>
      <c r="D2119" s="65">
        <f>SUM(D1903:D2118)</f>
        <v>5066249.999999743</v>
      </c>
      <c r="E2119" s="65">
        <f>SUM(E1903:E2118)</f>
        <v>5511712.9999997457</v>
      </c>
      <c r="F2119" s="68">
        <f>SUM(F1903:F2118)</f>
        <v>10645735.000000259</v>
      </c>
      <c r="G2119" s="136"/>
      <c r="H2119" s="136"/>
      <c r="I2119" s="136"/>
      <c r="J2119" s="133"/>
      <c r="K2119" s="65"/>
      <c r="L2119" s="115"/>
      <c r="M2119" s="65"/>
      <c r="N2119" s="48">
        <f>SUM(N1903:N2118)</f>
        <v>445463.00000000204</v>
      </c>
    </row>
    <row r="2120" spans="1:14" x14ac:dyDescent="0.2">
      <c r="A2120" s="92"/>
      <c r="B2120" s="92"/>
      <c r="C2120" s="92"/>
      <c r="D2120" s="92"/>
      <c r="E2120" s="92"/>
      <c r="F2120" s="92"/>
      <c r="G2120" s="135"/>
      <c r="H2120" s="135"/>
      <c r="I2120" s="135"/>
      <c r="J2120" s="133"/>
      <c r="K2120" s="69"/>
      <c r="L2120" s="92"/>
      <c r="M2120" s="92"/>
    </row>
    <row r="2121" spans="1:14" x14ac:dyDescent="0.2">
      <c r="A2121" s="17" t="s">
        <v>69</v>
      </c>
      <c r="B2121" s="19" t="s">
        <v>96</v>
      </c>
      <c r="C2121" s="17" t="s">
        <v>43</v>
      </c>
      <c r="D2121" s="74" t="s">
        <v>281</v>
      </c>
      <c r="E2121" s="74" t="s">
        <v>163</v>
      </c>
      <c r="F2121" s="113" t="s">
        <v>2</v>
      </c>
      <c r="G2121" s="132" t="s">
        <v>216</v>
      </c>
      <c r="H2121" s="132" t="s">
        <v>267</v>
      </c>
      <c r="I2121" s="132" t="s">
        <v>217</v>
      </c>
      <c r="J2121" s="133"/>
      <c r="K2121" s="19" t="s">
        <v>97</v>
      </c>
      <c r="L2121" s="114" t="s">
        <v>91</v>
      </c>
      <c r="M2121" s="19" t="s">
        <v>92</v>
      </c>
      <c r="N2121" s="122" t="s">
        <v>61</v>
      </c>
    </row>
    <row r="2122" spans="1:14" x14ac:dyDescent="0.2">
      <c r="A2122" s="69">
        <v>1</v>
      </c>
      <c r="B2122" s="66">
        <f>DATE(YEAR($F$11),MONTH($F$11)+1,DAY($F$11))</f>
        <v>39875</v>
      </c>
      <c r="C2122" s="67">
        <f>Y!AB2346</f>
        <v>74149.99999999968</v>
      </c>
      <c r="D2122" s="65">
        <f>Y!Y2346</f>
        <v>3467.086935707368</v>
      </c>
      <c r="E2122" s="65">
        <f>Y!Y2346+Y!Z2346</f>
        <v>5910.9117314920077</v>
      </c>
      <c r="F2122" s="68">
        <f>Y!AA2346</f>
        <v>68239.088268507665</v>
      </c>
      <c r="G2122" s="133">
        <f>SUM($F2122:F$2349)</f>
        <v>11386617.000000119</v>
      </c>
      <c r="H2122" s="133">
        <f>SUM($E$2122:E2122)</f>
        <v>5910.9117314920077</v>
      </c>
      <c r="I2122" s="133">
        <f>$F$9-SUM($E$2122:E2122)</f>
        <v>7231589.0882685082</v>
      </c>
      <c r="J2122" s="133">
        <f t="shared" si="96"/>
        <v>1</v>
      </c>
      <c r="K2122" s="65">
        <f>Y!AC2346</f>
        <v>7642589</v>
      </c>
      <c r="L2122" s="115">
        <v>228</v>
      </c>
      <c r="M2122" s="65"/>
      <c r="N2122" s="48">
        <f>Y!Z2346</f>
        <v>2443.8247957846397</v>
      </c>
    </row>
    <row r="2123" spans="1:14" x14ac:dyDescent="0.2">
      <c r="A2123" s="69">
        <f>A2122+1</f>
        <v>2</v>
      </c>
      <c r="B2123" s="66">
        <f>DATE(YEAR(B2122),MONTH(B2122)+1,DAY(B2122))</f>
        <v>39906</v>
      </c>
      <c r="C2123" s="67">
        <f>Y!AB2347</f>
        <v>74149.99999999968</v>
      </c>
      <c r="D2123" s="65">
        <f>Y!Y2347</f>
        <v>3513.3078585248441</v>
      </c>
      <c r="E2123" s="65">
        <f>Y!Y2347+Y!Z2347</f>
        <v>5989.7263956188181</v>
      </c>
      <c r="F2123" s="68">
        <f>Y!AA2347</f>
        <v>68160.273604380869</v>
      </c>
      <c r="G2123" s="133">
        <f>SUM($F2123:F$2349)</f>
        <v>11318377.911731612</v>
      </c>
      <c r="H2123" s="133">
        <f>SUM($E$2122:E2123)</f>
        <v>11900.638127110826</v>
      </c>
      <c r="I2123" s="133">
        <f>$F$9-SUM($E$2122:E2123)</f>
        <v>7225599.3618728891</v>
      </c>
      <c r="J2123" s="133">
        <f t="shared" si="96"/>
        <v>2</v>
      </c>
      <c r="K2123" s="65">
        <f>Y!AC2347</f>
        <v>7633285</v>
      </c>
      <c r="L2123" s="115">
        <v>228</v>
      </c>
      <c r="M2123" s="65"/>
      <c r="N2123" s="48">
        <f>Y!Z2347</f>
        <v>2476.418537093974</v>
      </c>
    </row>
    <row r="2124" spans="1:14" x14ac:dyDescent="0.2">
      <c r="A2124" s="69">
        <f t="shared" ref="A2124:A2187" si="97">A2123+1</f>
        <v>3</v>
      </c>
      <c r="B2124" s="66">
        <f t="shared" ref="B2124:B2187" si="98">DATE(YEAR(B2123),MONTH(B2123)+1,DAY(B2123))</f>
        <v>39936</v>
      </c>
      <c r="C2124" s="67">
        <f>Y!AB2348</f>
        <v>74149.99999999968</v>
      </c>
      <c r="D2124" s="65">
        <f>Y!Y2348</f>
        <v>3560.144968287088</v>
      </c>
      <c r="E2124" s="65">
        <f>Y!Y2348+Y!Z2348</f>
        <v>6069.5919554200736</v>
      </c>
      <c r="F2124" s="68">
        <f>Y!AA2348</f>
        <v>68080.408044579613</v>
      </c>
      <c r="G2124" s="133">
        <f>SUM($F2124:F$2349)</f>
        <v>11250217.638127232</v>
      </c>
      <c r="H2124" s="133">
        <f>SUM($E$2122:E2124)</f>
        <v>17970.230082530899</v>
      </c>
      <c r="I2124" s="133">
        <f>$F$9-SUM($E$2122:E2124)</f>
        <v>7219529.7699174695</v>
      </c>
      <c r="J2124" s="133">
        <f t="shared" si="96"/>
        <v>3</v>
      </c>
      <c r="K2124" s="65">
        <f>Y!AC2348</f>
        <v>7623884</v>
      </c>
      <c r="L2124" s="115">
        <v>228</v>
      </c>
      <c r="M2124" s="65"/>
      <c r="N2124" s="48">
        <f>Y!Z2348</f>
        <v>2509.4469871329857</v>
      </c>
    </row>
    <row r="2125" spans="1:14" x14ac:dyDescent="0.2">
      <c r="A2125" s="69">
        <f t="shared" si="97"/>
        <v>4</v>
      </c>
      <c r="B2125" s="66">
        <f t="shared" si="98"/>
        <v>39967</v>
      </c>
      <c r="C2125" s="67">
        <f>Y!AB2349</f>
        <v>74150.000000000087</v>
      </c>
      <c r="D2125" s="65">
        <f>Y!Y2349</f>
        <v>3607.6064795935526</v>
      </c>
      <c r="E2125" s="65">
        <f>Y!Y2349+Y!Z2349</f>
        <v>6150.5224232856126</v>
      </c>
      <c r="F2125" s="68">
        <f>Y!AA2349</f>
        <v>67999.477576714475</v>
      </c>
      <c r="G2125" s="133">
        <f>SUM($F2125:F$2349)</f>
        <v>11182137.230082652</v>
      </c>
      <c r="H2125" s="133">
        <f>SUM($E$2122:E2125)</f>
        <v>24120.752505816512</v>
      </c>
      <c r="I2125" s="133">
        <f>$F$9-SUM($E$2122:E2125)</f>
        <v>7213379.2474941835</v>
      </c>
      <c r="J2125" s="133">
        <f t="shared" si="96"/>
        <v>4</v>
      </c>
      <c r="K2125" s="65">
        <f>Y!AC2349</f>
        <v>7614384</v>
      </c>
      <c r="L2125" s="115">
        <v>228</v>
      </c>
      <c r="M2125" s="65"/>
      <c r="N2125" s="48">
        <f>Y!Z2349</f>
        <v>2542.91594369206</v>
      </c>
    </row>
    <row r="2126" spans="1:14" x14ac:dyDescent="0.2">
      <c r="A2126" s="69">
        <f t="shared" si="97"/>
        <v>5</v>
      </c>
      <c r="B2126" s="66">
        <f t="shared" si="98"/>
        <v>39997</v>
      </c>
      <c r="C2126" s="67">
        <f>Y!AB2350</f>
        <v>74150.000000000087</v>
      </c>
      <c r="D2126" s="65">
        <f>Y!Y2350</f>
        <v>3655.7007165541872</v>
      </c>
      <c r="E2126" s="65">
        <f>Y!Y2350+Y!Z2350</f>
        <v>6232.5319984419548</v>
      </c>
      <c r="F2126" s="68">
        <f>Y!AA2350</f>
        <v>67917.468001558125</v>
      </c>
      <c r="G2126" s="133">
        <f>SUM($F2126:F$2349)</f>
        <v>11114137.752505938</v>
      </c>
      <c r="H2126" s="133">
        <f>SUM($E$2122:E2126)</f>
        <v>30353.284504258467</v>
      </c>
      <c r="I2126" s="133">
        <f>$F$9-SUM($E$2122:E2126)</f>
        <v>7207146.7154957419</v>
      </c>
      <c r="J2126" s="133">
        <f t="shared" si="96"/>
        <v>5</v>
      </c>
      <c r="K2126" s="65">
        <f>Y!AC2350</f>
        <v>7604786</v>
      </c>
      <c r="L2126" s="115">
        <v>228</v>
      </c>
      <c r="M2126" s="65"/>
      <c r="N2126" s="48">
        <f>Y!Z2350</f>
        <v>2576.8312818877675</v>
      </c>
    </row>
    <row r="2127" spans="1:14" x14ac:dyDescent="0.2">
      <c r="A2127" s="69">
        <f t="shared" si="97"/>
        <v>6</v>
      </c>
      <c r="B2127" s="66">
        <f t="shared" si="98"/>
        <v>40028</v>
      </c>
      <c r="C2127" s="67">
        <f>Y!AB2351</f>
        <v>74149.999999999971</v>
      </c>
      <c r="D2127" s="65">
        <f>Y!Y2351</f>
        <v>3704.4361142516136</v>
      </c>
      <c r="E2127" s="65">
        <f>Y!Y2351+Y!Z2351</f>
        <v>6315.6350694458015</v>
      </c>
      <c r="F2127" s="68">
        <f>Y!AA2351</f>
        <v>67834.364930554162</v>
      </c>
      <c r="G2127" s="133">
        <f>SUM($F2127:F$2349)</f>
        <v>11046220.284504378</v>
      </c>
      <c r="H2127" s="133">
        <f>SUM($E$2122:E2127)</f>
        <v>36668.919573704268</v>
      </c>
      <c r="I2127" s="133">
        <f>$F$9-SUM($E$2122:E2127)</f>
        <v>7200831.0804262953</v>
      </c>
      <c r="J2127" s="133">
        <f t="shared" si="96"/>
        <v>6</v>
      </c>
      <c r="K2127" s="65">
        <f>Y!AC2351</f>
        <v>7595088</v>
      </c>
      <c r="L2127" s="115">
        <v>228</v>
      </c>
      <c r="M2127" s="65"/>
      <c r="N2127" s="48">
        <f>Y!Z2351</f>
        <v>2611.1989551941879</v>
      </c>
    </row>
    <row r="2128" spans="1:14" x14ac:dyDescent="0.2">
      <c r="A2128" s="69">
        <f t="shared" si="97"/>
        <v>7</v>
      </c>
      <c r="B2128" s="66">
        <f t="shared" si="98"/>
        <v>40059</v>
      </c>
      <c r="C2128" s="67">
        <f>Y!AB2352</f>
        <v>74149.999999999796</v>
      </c>
      <c r="D2128" s="65">
        <f>Y!Y2352</f>
        <v>3753.8212202191353</v>
      </c>
      <c r="E2128" s="65">
        <f>Y!Y2352+Y!Z2352</f>
        <v>6399.8462167071193</v>
      </c>
      <c r="F2128" s="68">
        <f>Y!AA2352</f>
        <v>67750.15378329267</v>
      </c>
      <c r="G2128" s="133">
        <f>SUM($F2128:F$2349)</f>
        <v>10978385.919573823</v>
      </c>
      <c r="H2128" s="133">
        <f>SUM($E$2122:E2128)</f>
        <v>43068.765790411388</v>
      </c>
      <c r="I2128" s="133">
        <f>$F$9-SUM($E$2122:E2128)</f>
        <v>7194431.2342095887</v>
      </c>
      <c r="J2128" s="133">
        <f t="shared" si="96"/>
        <v>7</v>
      </c>
      <c r="K2128" s="65">
        <f>Y!AC2352</f>
        <v>7585288</v>
      </c>
      <c r="L2128" s="115">
        <v>228</v>
      </c>
      <c r="M2128" s="65"/>
      <c r="N2128" s="48">
        <f>Y!Z2352</f>
        <v>2646.024996487984</v>
      </c>
    </row>
    <row r="2129" spans="1:14" x14ac:dyDescent="0.2">
      <c r="A2129" s="69">
        <f t="shared" si="97"/>
        <v>8</v>
      </c>
      <c r="B2129" s="66">
        <f t="shared" si="98"/>
        <v>40089</v>
      </c>
      <c r="C2129" s="67">
        <f>Y!AB2353</f>
        <v>74149.999999999636</v>
      </c>
      <c r="D2129" s="65">
        <f>Y!Y2353</f>
        <v>3803.8646959401667</v>
      </c>
      <c r="E2129" s="65">
        <f>Y!Y2353+Y!Z2353</f>
        <v>6485.1802150475851</v>
      </c>
      <c r="F2129" s="68">
        <f>Y!AA2353</f>
        <v>67664.819784952051</v>
      </c>
      <c r="G2129" s="133">
        <f>SUM($F2129:F$2349)</f>
        <v>10910635.76579053</v>
      </c>
      <c r="H2129" s="133">
        <f>SUM($E$2122:E2129)</f>
        <v>49553.946005458973</v>
      </c>
      <c r="I2129" s="133">
        <f>$F$9-SUM($E$2122:E2129)</f>
        <v>7187946.0539945411</v>
      </c>
      <c r="J2129" s="133">
        <f t="shared" si="96"/>
        <v>8</v>
      </c>
      <c r="K2129" s="65">
        <f>Y!AC2353</f>
        <v>7575387</v>
      </c>
      <c r="L2129" s="115">
        <v>228</v>
      </c>
      <c r="M2129" s="65"/>
      <c r="N2129" s="48">
        <f>Y!Z2353</f>
        <v>2681.3155191074184</v>
      </c>
    </row>
    <row r="2130" spans="1:14" x14ac:dyDescent="0.2">
      <c r="A2130" s="69">
        <f t="shared" si="97"/>
        <v>9</v>
      </c>
      <c r="B2130" s="66">
        <f t="shared" si="98"/>
        <v>40120</v>
      </c>
      <c r="C2130" s="67">
        <f>Y!AB2354</f>
        <v>74150.000000000364</v>
      </c>
      <c r="D2130" s="65">
        <f>Y!Y2354</f>
        <v>3854.5753183681518</v>
      </c>
      <c r="E2130" s="65">
        <f>Y!Y2354+Y!Z2354</f>
        <v>6571.6520362936026</v>
      </c>
      <c r="F2130" s="68">
        <f>Y!AA2354</f>
        <v>67578.347963706765</v>
      </c>
      <c r="G2130" s="133">
        <f>SUM($F2130:F$2349)</f>
        <v>10842970.946005577</v>
      </c>
      <c r="H2130" s="133">
        <f>SUM($E$2122:E2130)</f>
        <v>56125.598041752572</v>
      </c>
      <c r="I2130" s="133">
        <f>$F$9-SUM($E$2122:E2130)</f>
        <v>7181374.4019582476</v>
      </c>
      <c r="J2130" s="133">
        <f t="shared" si="96"/>
        <v>9</v>
      </c>
      <c r="K2130" s="65">
        <f>Y!AC2354</f>
        <v>7565382</v>
      </c>
      <c r="L2130" s="115">
        <v>228</v>
      </c>
      <c r="M2130" s="65"/>
      <c r="N2130" s="48">
        <f>Y!Z2354</f>
        <v>2717.0767179254508</v>
      </c>
    </row>
    <row r="2131" spans="1:14" x14ac:dyDescent="0.2">
      <c r="A2131" s="69">
        <f t="shared" si="97"/>
        <v>10</v>
      </c>
      <c r="B2131" s="66">
        <f t="shared" si="98"/>
        <v>40150</v>
      </c>
      <c r="C2131" s="67">
        <f>Y!AB2355</f>
        <v>74150.000000000044</v>
      </c>
      <c r="D2131" s="65">
        <f>Y!Y2355</f>
        <v>3905.9619814623147</v>
      </c>
      <c r="E2131" s="65">
        <f>Y!Y2355+Y!Z2355</f>
        <v>6659.2768518995326</v>
      </c>
      <c r="F2131" s="68">
        <f>Y!AA2355</f>
        <v>67490.723148100515</v>
      </c>
      <c r="G2131" s="133">
        <f>SUM($F2131:F$2349)</f>
        <v>10775392.59804187</v>
      </c>
      <c r="H2131" s="133">
        <f>SUM($E$2122:E2131)</f>
        <v>62784.874893652101</v>
      </c>
      <c r="I2131" s="133">
        <f>$F$9-SUM($E$2122:E2131)</f>
        <v>7174715.1251063477</v>
      </c>
      <c r="J2131" s="133">
        <f t="shared" si="96"/>
        <v>10</v>
      </c>
      <c r="K2131" s="65">
        <f>Y!AC2355</f>
        <v>7555272</v>
      </c>
      <c r="L2131" s="115">
        <v>228</v>
      </c>
      <c r="M2131" s="65"/>
      <c r="N2131" s="48">
        <f>Y!Z2355</f>
        <v>2753.3148704372179</v>
      </c>
    </row>
    <row r="2132" spans="1:14" x14ac:dyDescent="0.2">
      <c r="A2132" s="69">
        <f t="shared" si="97"/>
        <v>11</v>
      </c>
      <c r="B2132" s="66">
        <f t="shared" si="98"/>
        <v>40181</v>
      </c>
      <c r="C2132" s="67">
        <f>Y!AB2356</f>
        <v>74149.999999999724</v>
      </c>
      <c r="D2132" s="65">
        <f>Y!Y2356</f>
        <v>3958.0336977532133</v>
      </c>
      <c r="E2132" s="65">
        <f>Y!Y2356+Y!Z2356</f>
        <v>6748.0700356151683</v>
      </c>
      <c r="F2132" s="68">
        <f>Y!AA2356</f>
        <v>67401.929964384559</v>
      </c>
      <c r="G2132" s="133">
        <f>SUM($F2132:F$2349)</f>
        <v>10707901.874893771</v>
      </c>
      <c r="H2132" s="133">
        <f>SUM($E$2122:E2132)</f>
        <v>69532.944929267265</v>
      </c>
      <c r="I2132" s="133">
        <f>$F$9-SUM($E$2122:E2132)</f>
        <v>7167967.0550707327</v>
      </c>
      <c r="J2132" s="133">
        <f t="shared" si="96"/>
        <v>11</v>
      </c>
      <c r="K2132" s="65">
        <f>Y!AC2356</f>
        <v>7545057</v>
      </c>
      <c r="L2132" s="115">
        <v>228</v>
      </c>
      <c r="M2132" s="65"/>
      <c r="N2132" s="48">
        <f>Y!Z2356</f>
        <v>2790.036337861955</v>
      </c>
    </row>
    <row r="2133" spans="1:14" x14ac:dyDescent="0.2">
      <c r="A2133" s="69">
        <f t="shared" si="97"/>
        <v>12</v>
      </c>
      <c r="B2133" s="66">
        <f t="shared" si="98"/>
        <v>40212</v>
      </c>
      <c r="C2133" s="67">
        <f>Y!AB2357</f>
        <v>74150.000000000262</v>
      </c>
      <c r="D2133" s="65">
        <f>Y!Y2357</f>
        <v>4010.7995999203995</v>
      </c>
      <c r="E2133" s="65">
        <f>Y!Y2357+Y!Z2357</f>
        <v>6838.0471661800548</v>
      </c>
      <c r="F2133" s="68">
        <f>Y!AA2357</f>
        <v>67311.952833820207</v>
      </c>
      <c r="G2133" s="133">
        <f>SUM($F2133:F$2349)</f>
        <v>10640499.944929386</v>
      </c>
      <c r="H2133" s="133">
        <f>SUM($E$2122:E2133)</f>
        <v>76370.99209544732</v>
      </c>
      <c r="I2133" s="133">
        <f>$F$9-SUM($E$2122:E2133)</f>
        <v>7161129.0079045529</v>
      </c>
      <c r="J2133" s="133">
        <f t="shared" si="96"/>
        <v>12</v>
      </c>
      <c r="K2133" s="65">
        <f>Y!AC2357</f>
        <v>7581916</v>
      </c>
      <c r="L2133" s="115">
        <v>228</v>
      </c>
      <c r="M2133" s="65"/>
      <c r="N2133" s="48">
        <f>Y!Z2357</f>
        <v>2827.2475662596553</v>
      </c>
    </row>
    <row r="2134" spans="1:14" x14ac:dyDescent="0.2">
      <c r="A2134" s="69">
        <f t="shared" si="97"/>
        <v>13</v>
      </c>
      <c r="B2134" s="66">
        <f t="shared" si="98"/>
        <v>40240</v>
      </c>
      <c r="C2134" s="67">
        <f>Y!AB2358</f>
        <v>74149.999999999724</v>
      </c>
      <c r="D2134" s="65">
        <f>Y!Y2358</f>
        <v>4064.2689423914999</v>
      </c>
      <c r="E2134" s="65">
        <f>Y!Y2358+Y!Z2358</f>
        <v>6299.9756822891795</v>
      </c>
      <c r="F2134" s="68">
        <f>Y!AA2358</f>
        <v>67850.024317710544</v>
      </c>
      <c r="G2134" s="133">
        <f>SUM($F2134:F$2349)</f>
        <v>10573187.992095565</v>
      </c>
      <c r="H2134" s="133">
        <f>SUM($E$2122:E2134)</f>
        <v>82670.9677777365</v>
      </c>
      <c r="I2134" s="133">
        <f>$F$9-SUM($E$2122:E2134)</f>
        <v>7154829.0322222635</v>
      </c>
      <c r="J2134" s="133">
        <f t="shared" si="96"/>
        <v>13</v>
      </c>
      <c r="K2134" s="65">
        <f>Y!AC2358</f>
        <v>7572116</v>
      </c>
      <c r="L2134" s="115">
        <v>228</v>
      </c>
      <c r="M2134" s="65"/>
      <c r="N2134" s="48">
        <f>Y!Z2358</f>
        <v>2235.7067398976797</v>
      </c>
    </row>
    <row r="2135" spans="1:14" x14ac:dyDescent="0.2">
      <c r="A2135" s="69">
        <f t="shared" si="97"/>
        <v>14</v>
      </c>
      <c r="B2135" s="66">
        <f t="shared" si="98"/>
        <v>40271</v>
      </c>
      <c r="C2135" s="67">
        <f>Y!AB2359</f>
        <v>74150.000000000146</v>
      </c>
      <c r="D2135" s="65">
        <f>Y!Y2359</f>
        <v>4118.4511029720306</v>
      </c>
      <c r="E2135" s="65">
        <f>Y!Y2359+Y!Z2359</f>
        <v>6383.9758753446513</v>
      </c>
      <c r="F2135" s="68">
        <f>Y!AA2359</f>
        <v>67766.024124655494</v>
      </c>
      <c r="G2135" s="133">
        <f>SUM($F2135:F$2349)</f>
        <v>10505337.967777856</v>
      </c>
      <c r="H2135" s="133">
        <f>SUM($E$2122:E2135)</f>
        <v>89054.943653081151</v>
      </c>
      <c r="I2135" s="133">
        <f>$F$9-SUM($E$2122:E2135)</f>
        <v>7148445.0563469185</v>
      </c>
      <c r="J2135" s="133">
        <f t="shared" si="96"/>
        <v>14</v>
      </c>
      <c r="K2135" s="65">
        <f>Y!AC2359</f>
        <v>7562215</v>
      </c>
      <c r="L2135" s="115">
        <v>228</v>
      </c>
      <c r="M2135" s="65"/>
      <c r="N2135" s="48">
        <f>Y!Z2359</f>
        <v>2265.5247723726206</v>
      </c>
    </row>
    <row r="2136" spans="1:14" x14ac:dyDescent="0.2">
      <c r="A2136" s="69">
        <f t="shared" si="97"/>
        <v>15</v>
      </c>
      <c r="B2136" s="66">
        <f t="shared" si="98"/>
        <v>40301</v>
      </c>
      <c r="C2136" s="67">
        <f>Y!AB2360</f>
        <v>74149.999999999942</v>
      </c>
      <c r="D2136" s="65">
        <f>Y!Y2360</f>
        <v>4173.3555844826624</v>
      </c>
      <c r="E2136" s="65">
        <f>Y!Y2360+Y!Z2360</f>
        <v>6469.0960779200614</v>
      </c>
      <c r="F2136" s="68">
        <f>Y!AA2360</f>
        <v>67680.903922079888</v>
      </c>
      <c r="G2136" s="133">
        <f>SUM($F2136:F$2349)</f>
        <v>10437571.9436532</v>
      </c>
      <c r="H2136" s="133">
        <f>SUM($E$2122:E2136)</f>
        <v>95524.039731001219</v>
      </c>
      <c r="I2136" s="133">
        <f>$F$9-SUM($E$2122:E2136)</f>
        <v>7141975.9602689985</v>
      </c>
      <c r="J2136" s="133">
        <f t="shared" si="96"/>
        <v>15</v>
      </c>
      <c r="K2136" s="65">
        <f>Y!AC2360</f>
        <v>7552212</v>
      </c>
      <c r="L2136" s="115">
        <v>228</v>
      </c>
      <c r="M2136" s="65"/>
      <c r="N2136" s="48">
        <f>Y!Z2360</f>
        <v>2295.740493437399</v>
      </c>
    </row>
    <row r="2137" spans="1:14" x14ac:dyDescent="0.2">
      <c r="A2137" s="69">
        <f t="shared" si="97"/>
        <v>16</v>
      </c>
      <c r="B2137" s="66">
        <f t="shared" si="98"/>
        <v>40332</v>
      </c>
      <c r="C2137" s="67">
        <f>Y!AB2361</f>
        <v>74150.000000000029</v>
      </c>
      <c r="D2137" s="65">
        <f>Y!Y2361</f>
        <v>4228.9920164318755</v>
      </c>
      <c r="E2137" s="65">
        <f>Y!Y2361+Y!Z2361</f>
        <v>6555.3512235698363</v>
      </c>
      <c r="F2137" s="68">
        <f>Y!AA2361</f>
        <v>67594.648776430186</v>
      </c>
      <c r="G2137" s="133">
        <f>SUM($F2137:F$2349)</f>
        <v>10369891.039731119</v>
      </c>
      <c r="H2137" s="133">
        <f>SUM($E$2122:E2137)</f>
        <v>102079.39095457105</v>
      </c>
      <c r="I2137" s="133">
        <f>$F$9-SUM($E$2122:E2137)</f>
        <v>7135420.6090454292</v>
      </c>
      <c r="J2137" s="133">
        <f t="shared" si="96"/>
        <v>16</v>
      </c>
      <c r="K2137" s="65">
        <f>Y!AC2361</f>
        <v>7542107</v>
      </c>
      <c r="L2137" s="115">
        <v>228</v>
      </c>
      <c r="M2137" s="65"/>
      <c r="N2137" s="48">
        <f>Y!Z2361</f>
        <v>2326.3592071379608</v>
      </c>
    </row>
    <row r="2138" spans="1:14" x14ac:dyDescent="0.2">
      <c r="A2138" s="69">
        <f t="shared" si="97"/>
        <v>17</v>
      </c>
      <c r="B2138" s="66">
        <f t="shared" si="98"/>
        <v>40362</v>
      </c>
      <c r="C2138" s="67">
        <f>Y!AB2362</f>
        <v>74149.999999999549</v>
      </c>
      <c r="D2138" s="65">
        <f>Y!Y2362</f>
        <v>4285.3701567007229</v>
      </c>
      <c r="E2138" s="65">
        <f>Y!Y2362+Y!Z2362</f>
        <v>6642.7564449620259</v>
      </c>
      <c r="F2138" s="68">
        <f>Y!AA2362</f>
        <v>67507.243555037523</v>
      </c>
      <c r="G2138" s="133">
        <f>SUM($F2138:F$2349)</f>
        <v>10302296.39095469</v>
      </c>
      <c r="H2138" s="133">
        <f>SUM($E$2122:E2138)</f>
        <v>108722.14739953307</v>
      </c>
      <c r="I2138" s="133">
        <f>$F$9-SUM($E$2122:E2138)</f>
        <v>7128777.8526004665</v>
      </c>
      <c r="J2138" s="133">
        <f t="shared" si="96"/>
        <v>17</v>
      </c>
      <c r="K2138" s="65">
        <f>Y!AC2362</f>
        <v>7531898</v>
      </c>
      <c r="L2138" s="115">
        <v>228</v>
      </c>
      <c r="M2138" s="65"/>
      <c r="N2138" s="48">
        <f>Y!Z2362</f>
        <v>2357.386288261303</v>
      </c>
    </row>
    <row r="2139" spans="1:14" x14ac:dyDescent="0.2">
      <c r="A2139" s="69">
        <f t="shared" si="97"/>
        <v>18</v>
      </c>
      <c r="B2139" s="66">
        <f t="shared" si="98"/>
        <v>40393</v>
      </c>
      <c r="C2139" s="67">
        <f>Y!AB2363</f>
        <v>74150.000000000175</v>
      </c>
      <c r="D2139" s="65">
        <f>Y!Y2363</f>
        <v>4342.4998932583258</v>
      </c>
      <c r="E2139" s="65">
        <f>Y!Y2363+Y!Z2363</f>
        <v>6731.3270765372654</v>
      </c>
      <c r="F2139" s="68">
        <f>Y!AA2363</f>
        <v>67418.672923462902</v>
      </c>
      <c r="G2139" s="133">
        <f>SUM($F2139:F$2349)</f>
        <v>10234789.147399655</v>
      </c>
      <c r="H2139" s="133">
        <f>SUM($E$2122:E2139)</f>
        <v>115453.47447607035</v>
      </c>
      <c r="I2139" s="133">
        <f>$F$9-SUM($E$2122:E2139)</f>
        <v>7122046.5255239299</v>
      </c>
      <c r="J2139" s="133">
        <f t="shared" si="96"/>
        <v>18</v>
      </c>
      <c r="K2139" s="65">
        <f>Y!AC2363</f>
        <v>7521585</v>
      </c>
      <c r="L2139" s="115">
        <v>228</v>
      </c>
      <c r="M2139" s="65"/>
      <c r="N2139" s="48">
        <f>Y!Z2363</f>
        <v>2388.8271832789396</v>
      </c>
    </row>
    <row r="2140" spans="1:14" x14ac:dyDescent="0.2">
      <c r="A2140" s="69">
        <f t="shared" si="97"/>
        <v>19</v>
      </c>
      <c r="B2140" s="66">
        <f t="shared" si="98"/>
        <v>40424</v>
      </c>
      <c r="C2140" s="67">
        <f>Y!AB2364</f>
        <v>74150.000000000131</v>
      </c>
      <c r="D2140" s="65">
        <f>Y!Y2364</f>
        <v>4400.3912458904088</v>
      </c>
      <c r="E2140" s="65">
        <f>Y!Y2364+Y!Z2364</f>
        <v>6821.0786571933859</v>
      </c>
      <c r="F2140" s="68">
        <f>Y!AA2364</f>
        <v>67328.921342806745</v>
      </c>
      <c r="G2140" s="133">
        <f>SUM($F2140:F$2349)</f>
        <v>10167370.474476192</v>
      </c>
      <c r="H2140" s="133">
        <f>SUM($E$2122:E2140)</f>
        <v>122274.55313326373</v>
      </c>
      <c r="I2140" s="133">
        <f>$F$9-SUM($E$2122:E2140)</f>
        <v>7115225.4468667358</v>
      </c>
      <c r="J2140" s="133">
        <f t="shared" si="96"/>
        <v>19</v>
      </c>
      <c r="K2140" s="65">
        <f>Y!AC2364</f>
        <v>7511165</v>
      </c>
      <c r="L2140" s="115">
        <v>228</v>
      </c>
      <c r="M2140" s="65"/>
      <c r="N2140" s="48">
        <f>Y!Z2364</f>
        <v>2420.6874113029771</v>
      </c>
    </row>
    <row r="2141" spans="1:14" x14ac:dyDescent="0.2">
      <c r="A2141" s="69">
        <f t="shared" si="97"/>
        <v>20</v>
      </c>
      <c r="B2141" s="66">
        <f t="shared" si="98"/>
        <v>40454</v>
      </c>
      <c r="C2141" s="67">
        <f>Y!AB2365</f>
        <v>74150.000000000233</v>
      </c>
      <c r="D2141" s="65">
        <f>Y!Y2365</f>
        <v>4459.0543679622933</v>
      </c>
      <c r="E2141" s="65">
        <f>Y!Y2365+Y!Z2365</f>
        <v>6912.0269330172378</v>
      </c>
      <c r="F2141" s="68">
        <f>Y!AA2365</f>
        <v>67237.973066982988</v>
      </c>
      <c r="G2141" s="133">
        <f>SUM($F2141:F$2349)</f>
        <v>10100041.553133385</v>
      </c>
      <c r="H2141" s="133">
        <f>SUM($E$2122:E2141)</f>
        <v>129186.58006628096</v>
      </c>
      <c r="I2141" s="133">
        <f>$F$9-SUM($E$2122:E2141)</f>
        <v>7108313.4199337186</v>
      </c>
      <c r="J2141" s="133">
        <f t="shared" si="96"/>
        <v>20</v>
      </c>
      <c r="K2141" s="65">
        <f>Y!AC2365</f>
        <v>7500638</v>
      </c>
      <c r="L2141" s="115">
        <v>228</v>
      </c>
      <c r="M2141" s="65"/>
      <c r="N2141" s="48">
        <f>Y!Z2365</f>
        <v>2452.9725650549444</v>
      </c>
    </row>
    <row r="2142" spans="1:14" x14ac:dyDescent="0.2">
      <c r="A2142" s="69">
        <f t="shared" si="97"/>
        <v>21</v>
      </c>
      <c r="B2142" s="66">
        <f t="shared" si="98"/>
        <v>40485</v>
      </c>
      <c r="C2142" s="67">
        <f>Y!AB2366</f>
        <v>74149.99999999968</v>
      </c>
      <c r="D2142" s="65">
        <f>Y!Y2366</f>
        <v>4518.4995481958613</v>
      </c>
      <c r="E2142" s="65">
        <f>Y!Y2366+Y!Z2366</f>
        <v>7004.1878600433774</v>
      </c>
      <c r="F2142" s="68">
        <f>Y!AA2366</f>
        <v>67145.812139956295</v>
      </c>
      <c r="G2142" s="133">
        <f>SUM($F2142:F$2349)</f>
        <v>10032803.580066402</v>
      </c>
      <c r="H2142" s="133">
        <f>SUM($E$2122:E2142)</f>
        <v>136190.76792632433</v>
      </c>
      <c r="I2142" s="133">
        <f>$F$9-SUM($E$2122:E2142)</f>
        <v>7101309.2320736758</v>
      </c>
      <c r="J2142" s="133">
        <f t="shared" si="96"/>
        <v>21</v>
      </c>
      <c r="K2142" s="65">
        <f>Y!AC2366</f>
        <v>7490003</v>
      </c>
      <c r="L2142" s="115">
        <v>228</v>
      </c>
      <c r="M2142" s="65"/>
      <c r="N2142" s="48">
        <f>Y!Z2366</f>
        <v>2485.6883118475162</v>
      </c>
    </row>
    <row r="2143" spans="1:14" x14ac:dyDescent="0.2">
      <c r="A2143" s="69">
        <f t="shared" si="97"/>
        <v>22</v>
      </c>
      <c r="B2143" s="66">
        <f t="shared" si="98"/>
        <v>40515</v>
      </c>
      <c r="C2143" s="67">
        <f>Y!AB2367</f>
        <v>74149.999999999534</v>
      </c>
      <c r="D2143" s="65">
        <f>Y!Y2367</f>
        <v>4578.7372124772519</v>
      </c>
      <c r="E2143" s="65">
        <f>Y!Y2367+Y!Z2367</f>
        <v>7097.5776070566135</v>
      </c>
      <c r="F2143" s="68">
        <f>Y!AA2367</f>
        <v>67052.422392942928</v>
      </c>
      <c r="G2143" s="133">
        <f>SUM($F2143:F$2349)</f>
        <v>9965657.7679264471</v>
      </c>
      <c r="H2143" s="133">
        <f>SUM($E$2122:E2143)</f>
        <v>143288.34553338095</v>
      </c>
      <c r="I2143" s="133">
        <f>$F$9-SUM($E$2122:E2143)</f>
        <v>7094211.6544666188</v>
      </c>
      <c r="J2143" s="133">
        <f t="shared" si="96"/>
        <v>22</v>
      </c>
      <c r="K2143" s="65">
        <f>Y!AC2367</f>
        <v>7479258</v>
      </c>
      <c r="L2143" s="115">
        <v>228</v>
      </c>
      <c r="M2143" s="65"/>
      <c r="N2143" s="48">
        <f>Y!Z2367</f>
        <v>2518.8403945793616</v>
      </c>
    </row>
    <row r="2144" spans="1:14" x14ac:dyDescent="0.2">
      <c r="A2144" s="69">
        <f t="shared" si="97"/>
        <v>23</v>
      </c>
      <c r="B2144" s="66">
        <f t="shared" si="98"/>
        <v>40546</v>
      </c>
      <c r="C2144" s="67">
        <f>Y!AB2368</f>
        <v>74150.000000000451</v>
      </c>
      <c r="D2144" s="65">
        <f>Y!Y2368</f>
        <v>4639.7779256831855</v>
      </c>
      <c r="E2144" s="65">
        <f>Y!Y2368+Y!Z2368</f>
        <v>7192.2125584264431</v>
      </c>
      <c r="F2144" s="68">
        <f>Y!AA2368</f>
        <v>66957.787441574008</v>
      </c>
      <c r="G2144" s="133">
        <f>SUM($F2144:F$2349)</f>
        <v>9898605.3455335051</v>
      </c>
      <c r="H2144" s="133">
        <f>SUM($E$2122:E2144)</f>
        <v>150480.55809180741</v>
      </c>
      <c r="I2144" s="133">
        <f>$F$9-SUM($E$2122:E2144)</f>
        <v>7087019.4419081928</v>
      </c>
      <c r="J2144" s="133">
        <f t="shared" si="96"/>
        <v>23</v>
      </c>
      <c r="K2144" s="65">
        <f>Y!AC2368</f>
        <v>7468403</v>
      </c>
      <c r="L2144" s="115">
        <v>228</v>
      </c>
      <c r="M2144" s="65"/>
      <c r="N2144" s="48">
        <f>Y!Z2368</f>
        <v>2552.4346327432577</v>
      </c>
    </row>
    <row r="2145" spans="1:14" x14ac:dyDescent="0.2">
      <c r="A2145" s="69">
        <f t="shared" si="97"/>
        <v>24</v>
      </c>
      <c r="B2145" s="66">
        <f t="shared" si="98"/>
        <v>40577</v>
      </c>
      <c r="C2145" s="67">
        <f>Y!AB2369</f>
        <v>74150.000000000102</v>
      </c>
      <c r="D2145" s="65">
        <f>Y!Y2369</f>
        <v>4701.6323935315013</v>
      </c>
      <c r="E2145" s="65">
        <f>Y!Y2369+Y!Z2369</f>
        <v>7288.1093169791275</v>
      </c>
      <c r="F2145" s="68">
        <f>Y!AA2369</f>
        <v>66861.890683020974</v>
      </c>
      <c r="G2145" s="133">
        <f>SUM($F2145:F$2349)</f>
        <v>9831647.5580919329</v>
      </c>
      <c r="H2145" s="133">
        <f>SUM($E$2122:E2145)</f>
        <v>157768.66740878654</v>
      </c>
      <c r="I2145" s="133">
        <f>$F$9-SUM($E$2122:E2145)</f>
        <v>7079731.3325912133</v>
      </c>
      <c r="J2145" s="133">
        <f t="shared" si="96"/>
        <v>24</v>
      </c>
      <c r="K2145" s="65">
        <f>Y!AC2369</f>
        <v>7499896</v>
      </c>
      <c r="L2145" s="115">
        <v>228</v>
      </c>
      <c r="M2145" s="65"/>
      <c r="N2145" s="48">
        <f>Y!Z2369</f>
        <v>2586.4769234476262</v>
      </c>
    </row>
    <row r="2146" spans="1:14" x14ac:dyDescent="0.2">
      <c r="A2146" s="69">
        <f t="shared" si="97"/>
        <v>25</v>
      </c>
      <c r="B2146" s="66">
        <f t="shared" si="98"/>
        <v>40605</v>
      </c>
      <c r="C2146" s="67">
        <f>Y!AB2370</f>
        <v>74149.999999999825</v>
      </c>
      <c r="D2146" s="65">
        <f>Y!Y2370</f>
        <v>4764.3114644652233</v>
      </c>
      <c r="E2146" s="65">
        <f>Y!Y2370+Y!Z2370</f>
        <v>6818.9878682967537</v>
      </c>
      <c r="F2146" s="68">
        <f>Y!AA2370</f>
        <v>67331.012131703072</v>
      </c>
      <c r="G2146" s="133">
        <f>SUM($F2146:F$2349)</f>
        <v>9764785.6674089096</v>
      </c>
      <c r="H2146" s="133">
        <f>SUM($E$2122:E2146)</f>
        <v>164587.65527708328</v>
      </c>
      <c r="I2146" s="133">
        <f>$F$9-SUM($E$2122:E2146)</f>
        <v>7072912.3447229164</v>
      </c>
      <c r="J2146" s="133">
        <f t="shared" si="96"/>
        <v>25</v>
      </c>
      <c r="K2146" s="65">
        <f>Y!AC2370</f>
        <v>7489383</v>
      </c>
      <c r="L2146" s="115">
        <v>228</v>
      </c>
      <c r="M2146" s="65"/>
      <c r="N2146" s="48">
        <f>Y!Z2370</f>
        <v>2054.6764038315305</v>
      </c>
    </row>
    <row r="2147" spans="1:14" x14ac:dyDescent="0.2">
      <c r="A2147" s="69">
        <f t="shared" si="97"/>
        <v>26</v>
      </c>
      <c r="B2147" s="66">
        <f t="shared" si="98"/>
        <v>40636</v>
      </c>
      <c r="C2147" s="67">
        <f>Y!AB2371</f>
        <v>74149.99999999984</v>
      </c>
      <c r="D2147" s="65">
        <f>Y!Y2371</f>
        <v>4827.8261315505952</v>
      </c>
      <c r="E2147" s="65">
        <f>Y!Y2371+Y!Z2371</f>
        <v>6909.9061329298711</v>
      </c>
      <c r="F2147" s="68">
        <f>Y!AA2371</f>
        <v>67240.093867069969</v>
      </c>
      <c r="G2147" s="133">
        <f>SUM($F2147:F$2349)</f>
        <v>9697454.6552772075</v>
      </c>
      <c r="H2147" s="133">
        <f>SUM($E$2122:E2147)</f>
        <v>171497.56141001315</v>
      </c>
      <c r="I2147" s="133">
        <f>$F$9-SUM($E$2122:E2147)</f>
        <v>7066002.4385899864</v>
      </c>
      <c r="J2147" s="133">
        <f t="shared" si="96"/>
        <v>26</v>
      </c>
      <c r="K2147" s="65">
        <f>Y!AC2371</f>
        <v>7478763</v>
      </c>
      <c r="L2147" s="115">
        <v>228</v>
      </c>
      <c r="M2147" s="65"/>
      <c r="N2147" s="48">
        <f>Y!Z2371</f>
        <v>2082.0800013792759</v>
      </c>
    </row>
    <row r="2148" spans="1:14" x14ac:dyDescent="0.2">
      <c r="A2148" s="69">
        <f t="shared" si="97"/>
        <v>27</v>
      </c>
      <c r="B2148" s="66">
        <f t="shared" si="98"/>
        <v>40666</v>
      </c>
      <c r="C2148" s="67">
        <f>Y!AB2372</f>
        <v>74150.000000000044</v>
      </c>
      <c r="D2148" s="65">
        <f>Y!Y2372</f>
        <v>4892.1875344058499</v>
      </c>
      <c r="E2148" s="65">
        <f>Y!Y2372+Y!Z2372</f>
        <v>7002.0366201594734</v>
      </c>
      <c r="F2148" s="68">
        <f>Y!AA2372</f>
        <v>67147.96337984057</v>
      </c>
      <c r="G2148" s="133">
        <f>SUM($F2148:F$2349)</f>
        <v>9630214.5614101365</v>
      </c>
      <c r="H2148" s="133">
        <f>SUM($E$2122:E2148)</f>
        <v>178499.59803017264</v>
      </c>
      <c r="I2148" s="133">
        <f>$F$9-SUM($E$2122:E2148)</f>
        <v>7059000.4019698277</v>
      </c>
      <c r="J2148" s="133">
        <f t="shared" si="96"/>
        <v>27</v>
      </c>
      <c r="K2148" s="65">
        <f>Y!AC2372</f>
        <v>7468035</v>
      </c>
      <c r="L2148" s="115">
        <v>228</v>
      </c>
      <c r="M2148" s="65"/>
      <c r="N2148" s="48">
        <f>Y!Z2372</f>
        <v>2109.8490857536235</v>
      </c>
    </row>
    <row r="2149" spans="1:14" x14ac:dyDescent="0.2">
      <c r="A2149" s="69">
        <f t="shared" si="97"/>
        <v>28</v>
      </c>
      <c r="B2149" s="66">
        <f t="shared" si="98"/>
        <v>40697</v>
      </c>
      <c r="C2149" s="67">
        <f>Y!AB2373</f>
        <v>74150.000000000146</v>
      </c>
      <c r="D2149" s="65">
        <f>Y!Y2373</f>
        <v>4957.406961155124</v>
      </c>
      <c r="E2149" s="65">
        <f>Y!Y2373+Y!Z2373</f>
        <v>7095.3954926748411</v>
      </c>
      <c r="F2149" s="68">
        <f>Y!AA2373</f>
        <v>67054.604507325304</v>
      </c>
      <c r="G2149" s="133">
        <f>SUM($F2149:F$2349)</f>
        <v>9563066.5980302971</v>
      </c>
      <c r="H2149" s="133">
        <f>SUM($E$2122:E2149)</f>
        <v>185594.99352284748</v>
      </c>
      <c r="I2149" s="133">
        <f>$F$9-SUM($E$2122:E2149)</f>
        <v>7051905.0064771529</v>
      </c>
      <c r="J2149" s="133">
        <f t="shared" si="96"/>
        <v>28</v>
      </c>
      <c r="K2149" s="65">
        <f>Y!AC2373</f>
        <v>7457199</v>
      </c>
      <c r="L2149" s="115">
        <v>228</v>
      </c>
      <c r="M2149" s="65"/>
      <c r="N2149" s="48">
        <f>Y!Z2373</f>
        <v>2137.9885315197171</v>
      </c>
    </row>
    <row r="2150" spans="1:14" x14ac:dyDescent="0.2">
      <c r="A2150" s="69">
        <f t="shared" si="97"/>
        <v>29</v>
      </c>
      <c r="B2150" s="66">
        <f t="shared" si="98"/>
        <v>40727</v>
      </c>
      <c r="C2150" s="67">
        <f>Y!AB2374</f>
        <v>74149.999999999927</v>
      </c>
      <c r="D2150" s="65">
        <f>Y!Y2374</f>
        <v>5023.4958504084498</v>
      </c>
      <c r="E2150" s="65">
        <f>Y!Y2374+Y!Z2374</f>
        <v>7189.9991286640579</v>
      </c>
      <c r="F2150" s="68">
        <f>Y!AA2374</f>
        <v>66960.000871335869</v>
      </c>
      <c r="G2150" s="133">
        <f>SUM($F2150:F$2349)</f>
        <v>9496011.9935229719</v>
      </c>
      <c r="H2150" s="133">
        <f>SUM($E$2122:E2150)</f>
        <v>192784.99265151154</v>
      </c>
      <c r="I2150" s="133">
        <f>$F$9-SUM($E$2122:E2150)</f>
        <v>7044715.0073484881</v>
      </c>
      <c r="J2150" s="133">
        <f t="shared" si="96"/>
        <v>29</v>
      </c>
      <c r="K2150" s="65">
        <f>Y!AC2374</f>
        <v>7446253</v>
      </c>
      <c r="L2150" s="115">
        <v>228</v>
      </c>
      <c r="M2150" s="65"/>
      <c r="N2150" s="48">
        <f>Y!Z2374</f>
        <v>2166.5032782556082</v>
      </c>
    </row>
    <row r="2151" spans="1:14" x14ac:dyDescent="0.2">
      <c r="A2151" s="69">
        <f t="shared" si="97"/>
        <v>30</v>
      </c>
      <c r="B2151" s="66">
        <f t="shared" si="98"/>
        <v>40758</v>
      </c>
      <c r="C2151" s="67">
        <f>Y!AB2375</f>
        <v>74150.000000000044</v>
      </c>
      <c r="D2151" s="65">
        <f>Y!Y2375</f>
        <v>5090.4657932687551</v>
      </c>
      <c r="E2151" s="65">
        <f>Y!Y2375+Y!Z2375</f>
        <v>7285.8641246881889</v>
      </c>
      <c r="F2151" s="68">
        <f>Y!AA2375</f>
        <v>66864.135875311855</v>
      </c>
      <c r="G2151" s="133">
        <f>SUM($F2151:F$2349)</f>
        <v>9429051.9926516376</v>
      </c>
      <c r="H2151" s="133">
        <f>SUM($E$2122:E2151)</f>
        <v>200070.85677619971</v>
      </c>
      <c r="I2151" s="133">
        <f>$F$9-SUM($E$2122:E2151)</f>
        <v>7037429.1432238007</v>
      </c>
      <c r="J2151" s="133">
        <f t="shared" si="96"/>
        <v>30</v>
      </c>
      <c r="K2151" s="65">
        <f>Y!AC2375</f>
        <v>7435195</v>
      </c>
      <c r="L2151" s="115">
        <v>228</v>
      </c>
      <c r="M2151" s="65"/>
      <c r="N2151" s="48">
        <f>Y!Z2375</f>
        <v>2195.3983314194338</v>
      </c>
    </row>
    <row r="2152" spans="1:14" x14ac:dyDescent="0.2">
      <c r="A2152" s="69">
        <f t="shared" si="97"/>
        <v>31</v>
      </c>
      <c r="B2152" s="66">
        <f t="shared" si="98"/>
        <v>40789</v>
      </c>
      <c r="C2152" s="67">
        <f>Y!AB2376</f>
        <v>74150.000000000291</v>
      </c>
      <c r="D2152" s="65">
        <f>Y!Y2376</f>
        <v>5158.3285353630781</v>
      </c>
      <c r="E2152" s="65">
        <f>Y!Y2376+Y!Z2376</f>
        <v>7383.0072985911538</v>
      </c>
      <c r="F2152" s="68">
        <f>Y!AA2376</f>
        <v>66766.992701409137</v>
      </c>
      <c r="G2152" s="133">
        <f>SUM($F2152:F$2349)</f>
        <v>9362187.8567763269</v>
      </c>
      <c r="H2152" s="133">
        <f>SUM($E$2122:E2152)</f>
        <v>207453.86407479085</v>
      </c>
      <c r="I2152" s="133">
        <f>$F$9-SUM($E$2122:E2152)</f>
        <v>7030046.1359252091</v>
      </c>
      <c r="J2152" s="133">
        <f t="shared" si="96"/>
        <v>31</v>
      </c>
      <c r="K2152" s="65">
        <f>Y!AC2376</f>
        <v>7424026</v>
      </c>
      <c r="L2152" s="115">
        <v>228</v>
      </c>
      <c r="M2152" s="65"/>
      <c r="N2152" s="48">
        <f>Y!Z2376</f>
        <v>2224.6787632280757</v>
      </c>
    </row>
    <row r="2153" spans="1:14" x14ac:dyDescent="0.2">
      <c r="A2153" s="69">
        <f t="shared" si="97"/>
        <v>32</v>
      </c>
      <c r="B2153" s="66">
        <f t="shared" si="98"/>
        <v>40819</v>
      </c>
      <c r="C2153" s="67">
        <f>Y!AB2377</f>
        <v>74149.99999999968</v>
      </c>
      <c r="D2153" s="65">
        <f>Y!Y2377</f>
        <v>5227.0959789026529</v>
      </c>
      <c r="E2153" s="65">
        <f>Y!Y2377+Y!Z2377</f>
        <v>7481.445692450121</v>
      </c>
      <c r="F2153" s="68">
        <f>Y!AA2377</f>
        <v>66668.554307549566</v>
      </c>
      <c r="G2153" s="133">
        <f>SUM($F2153:F$2349)</f>
        <v>9295420.8640749175</v>
      </c>
      <c r="H2153" s="133">
        <f>SUM($E$2122:E2153)</f>
        <v>214935.30976724098</v>
      </c>
      <c r="I2153" s="133">
        <f>$F$9-SUM($E$2122:E2153)</f>
        <v>7022564.6902327593</v>
      </c>
      <c r="J2153" s="133">
        <f t="shared" si="96"/>
        <v>32</v>
      </c>
      <c r="K2153" s="65">
        <f>Y!AC2377</f>
        <v>7412743</v>
      </c>
      <c r="L2153" s="115">
        <v>228</v>
      </c>
      <c r="M2153" s="65"/>
      <c r="N2153" s="48">
        <f>Y!Z2377</f>
        <v>2254.3497135474681</v>
      </c>
    </row>
    <row r="2154" spans="1:14" x14ac:dyDescent="0.2">
      <c r="A2154" s="69">
        <f t="shared" si="97"/>
        <v>33</v>
      </c>
      <c r="B2154" s="66">
        <f t="shared" si="98"/>
        <v>40850</v>
      </c>
      <c r="C2154" s="67">
        <f>Y!AB2378</f>
        <v>74149.999999999796</v>
      </c>
      <c r="D2154" s="65">
        <f>Y!Y2378</f>
        <v>5296.7801847737283</v>
      </c>
      <c r="E2154" s="65">
        <f>Y!Y2378+Y!Z2378</f>
        <v>7581.1965755686324</v>
      </c>
      <c r="F2154" s="68">
        <f>Y!AA2378</f>
        <v>66568.803424431157</v>
      </c>
      <c r="G2154" s="133">
        <f>SUM($F2154:F$2349)</f>
        <v>9228752.3097673673</v>
      </c>
      <c r="H2154" s="133">
        <f>SUM($E$2122:E2154)</f>
        <v>222516.50634280962</v>
      </c>
      <c r="I2154" s="133">
        <f>$F$9-SUM($E$2122:E2154)</f>
        <v>7014983.4936571904</v>
      </c>
      <c r="J2154" s="133">
        <f t="shared" si="96"/>
        <v>33</v>
      </c>
      <c r="K2154" s="65">
        <f>Y!AC2378</f>
        <v>7401346</v>
      </c>
      <c r="L2154" s="115">
        <v>228</v>
      </c>
      <c r="M2154" s="65"/>
      <c r="N2154" s="48">
        <f>Y!Z2378</f>
        <v>2284.4163907949041</v>
      </c>
    </row>
    <row r="2155" spans="1:14" x14ac:dyDescent="0.2">
      <c r="A2155" s="69">
        <f t="shared" si="97"/>
        <v>34</v>
      </c>
      <c r="B2155" s="66">
        <f t="shared" si="98"/>
        <v>40880</v>
      </c>
      <c r="C2155" s="67">
        <f>Y!AB2379</f>
        <v>74149.999999999782</v>
      </c>
      <c r="D2155" s="65">
        <f>Y!Y2379</f>
        <v>5367.3933746479452</v>
      </c>
      <c r="E2155" s="65">
        <f>Y!Y2379+Y!Z2379</f>
        <v>7682.2774475012411</v>
      </c>
      <c r="F2155" s="68">
        <f>Y!AA2379</f>
        <v>66467.722552498541</v>
      </c>
      <c r="G2155" s="133">
        <f>SUM($F2155:F$2349)</f>
        <v>9162183.5063429363</v>
      </c>
      <c r="H2155" s="133">
        <f>SUM($E$2122:E2155)</f>
        <v>230198.78379031084</v>
      </c>
      <c r="I2155" s="133">
        <f>$F$9-SUM($E$2122:E2155)</f>
        <v>7007301.2162096892</v>
      </c>
      <c r="J2155" s="133">
        <f t="shared" si="96"/>
        <v>34</v>
      </c>
      <c r="K2155" s="65">
        <f>Y!AC2379</f>
        <v>7389833</v>
      </c>
      <c r="L2155" s="115">
        <v>228</v>
      </c>
      <c r="M2155" s="65"/>
      <c r="N2155" s="48">
        <f>Y!Z2379</f>
        <v>2314.8840728532959</v>
      </c>
    </row>
    <row r="2156" spans="1:14" x14ac:dyDescent="0.2">
      <c r="A2156" s="69">
        <f t="shared" si="97"/>
        <v>35</v>
      </c>
      <c r="B2156" s="66">
        <f t="shared" si="98"/>
        <v>40911</v>
      </c>
      <c r="C2156" s="67">
        <f>Y!AB2380</f>
        <v>74149.999999999636</v>
      </c>
      <c r="D2156" s="65">
        <f>Y!Y2380</f>
        <v>5438.9479331290349</v>
      </c>
      <c r="E2156" s="65">
        <f>Y!Y2380+Y!Z2380</f>
        <v>7784.7060411266721</v>
      </c>
      <c r="F2156" s="68">
        <f>Y!AA2380</f>
        <v>66365.293958872964</v>
      </c>
      <c r="G2156" s="133">
        <f>SUM($F2156:F$2349)</f>
        <v>9095715.7837904394</v>
      </c>
      <c r="H2156" s="133">
        <f>SUM($E$2122:E2156)</f>
        <v>237983.48983143753</v>
      </c>
      <c r="I2156" s="133">
        <f>$F$9-SUM($E$2122:E2156)</f>
        <v>6999516.5101685626</v>
      </c>
      <c r="J2156" s="133">
        <f t="shared" si="96"/>
        <v>35</v>
      </c>
      <c r="K2156" s="65">
        <f>Y!AC2380</f>
        <v>7378203</v>
      </c>
      <c r="L2156" s="115">
        <v>228</v>
      </c>
      <c r="M2156" s="65"/>
      <c r="N2156" s="48">
        <f>Y!Z2380</f>
        <v>2345.7581079976371</v>
      </c>
    </row>
    <row r="2157" spans="1:14" x14ac:dyDescent="0.2">
      <c r="A2157" s="69">
        <f t="shared" si="97"/>
        <v>36</v>
      </c>
      <c r="B2157" s="66">
        <f t="shared" si="98"/>
        <v>40942</v>
      </c>
      <c r="C2157" s="67">
        <f>Y!AB2381</f>
        <v>74149.99999999984</v>
      </c>
      <c r="D2157" s="65">
        <f>Y!Y2381</f>
        <v>5511.4564099246636</v>
      </c>
      <c r="E2157" s="65">
        <f>Y!Y2381+Y!Z2381</f>
        <v>7888.500325758534</v>
      </c>
      <c r="F2157" s="68">
        <f>Y!AA2381</f>
        <v>66261.499674241306</v>
      </c>
      <c r="G2157" s="133">
        <f>SUM($F2157:F$2349)</f>
        <v>9029350.4898315649</v>
      </c>
      <c r="H2157" s="133">
        <f>SUM($E$2122:E2157)</f>
        <v>245871.99015719607</v>
      </c>
      <c r="I2157" s="133">
        <f>$F$9-SUM($E$2122:E2157)</f>
        <v>6991628.0098428037</v>
      </c>
      <c r="J2157" s="133">
        <f t="shared" si="96"/>
        <v>36</v>
      </c>
      <c r="K2157" s="65">
        <f>Y!AC2381</f>
        <v>7404665</v>
      </c>
      <c r="L2157" s="115">
        <v>228</v>
      </c>
      <c r="M2157" s="65"/>
      <c r="N2157" s="48">
        <f>Y!Z2381</f>
        <v>2377.0439158338704</v>
      </c>
    </row>
    <row r="2158" spans="1:14" x14ac:dyDescent="0.2">
      <c r="A2158" s="69">
        <f t="shared" si="97"/>
        <v>37</v>
      </c>
      <c r="B2158" s="66">
        <f t="shared" si="98"/>
        <v>40971</v>
      </c>
      <c r="C2158" s="67">
        <f>Y!AB2382</f>
        <v>74150.000000000204</v>
      </c>
      <c r="D2158" s="65">
        <f>Y!Y2382</f>
        <v>5584.9315220462158</v>
      </c>
      <c r="E2158" s="65">
        <f>Y!Y2382+Y!Z2382</f>
        <v>7484.0647042748606</v>
      </c>
      <c r="F2158" s="68">
        <f>Y!AA2382</f>
        <v>66665.935295725343</v>
      </c>
      <c r="G2158" s="133">
        <f>SUM($F2158:F$2349)</f>
        <v>8963088.990157323</v>
      </c>
      <c r="H2158" s="133">
        <f>SUM($E$2122:E2158)</f>
        <v>253356.05486147094</v>
      </c>
      <c r="I2158" s="133">
        <f>$F$9-SUM($E$2122:E2158)</f>
        <v>6984143.9451385289</v>
      </c>
      <c r="J2158" s="133">
        <f t="shared" si="96"/>
        <v>37</v>
      </c>
      <c r="K2158" s="65">
        <f>Y!AC2382</f>
        <v>7393307</v>
      </c>
      <c r="L2158" s="115">
        <v>228</v>
      </c>
      <c r="M2158" s="65"/>
      <c r="N2158" s="48">
        <f>Y!Z2382</f>
        <v>1899.1331822286447</v>
      </c>
    </row>
    <row r="2159" spans="1:14" x14ac:dyDescent="0.2">
      <c r="A2159" s="69">
        <f t="shared" si="97"/>
        <v>38</v>
      </c>
      <c r="B2159" s="66">
        <f t="shared" si="98"/>
        <v>41002</v>
      </c>
      <c r="C2159" s="67">
        <f>Y!AB2383</f>
        <v>74149.999999999913</v>
      </c>
      <c r="D2159" s="65">
        <f>Y!Y2383</f>
        <v>5659.3861560393125</v>
      </c>
      <c r="E2159" s="65">
        <f>Y!Y2383+Y!Z2383</f>
        <v>7583.8484272273199</v>
      </c>
      <c r="F2159" s="68">
        <f>Y!AA2383</f>
        <v>66566.151572772593</v>
      </c>
      <c r="G2159" s="133">
        <f>SUM($F2159:F$2349)</f>
        <v>8896423.0548615977</v>
      </c>
      <c r="H2159" s="133">
        <f>SUM($E$2122:E2159)</f>
        <v>260939.90328869826</v>
      </c>
      <c r="I2159" s="133">
        <f>$F$9-SUM($E$2122:E2159)</f>
        <v>6976560.0967113022</v>
      </c>
      <c r="J2159" s="133">
        <f t="shared" si="96"/>
        <v>38</v>
      </c>
      <c r="K2159" s="65">
        <f>Y!AC2383</f>
        <v>7381835</v>
      </c>
      <c r="L2159" s="115">
        <v>228</v>
      </c>
      <c r="M2159" s="65"/>
      <c r="N2159" s="48">
        <f>Y!Z2383</f>
        <v>1924.4622711880074</v>
      </c>
    </row>
    <row r="2160" spans="1:14" x14ac:dyDescent="0.2">
      <c r="A2160" s="69">
        <f t="shared" si="97"/>
        <v>39</v>
      </c>
      <c r="B2160" s="66">
        <f t="shared" si="98"/>
        <v>41032</v>
      </c>
      <c r="C2160" s="67">
        <f>Y!AB2384</f>
        <v>74149.999999999607</v>
      </c>
      <c r="D2160" s="65">
        <f>Y!Y2384</f>
        <v>5734.8333702459931</v>
      </c>
      <c r="E2160" s="65">
        <f>Y!Y2384+Y!Z2384</f>
        <v>7684.9625491169427</v>
      </c>
      <c r="F2160" s="68">
        <f>Y!AA2384</f>
        <v>66465.037450882664</v>
      </c>
      <c r="G2160" s="133">
        <f>SUM($F2160:F$2349)</f>
        <v>8829856.9032888245</v>
      </c>
      <c r="H2160" s="133">
        <f>SUM($E$2122:E2160)</f>
        <v>268624.86583781522</v>
      </c>
      <c r="I2160" s="133">
        <f>$F$9-SUM($E$2122:E2160)</f>
        <v>6968875.1341621848</v>
      </c>
      <c r="J2160" s="133">
        <f t="shared" si="96"/>
        <v>39</v>
      </c>
      <c r="K2160" s="65">
        <f>Y!AC2384</f>
        <v>7370248</v>
      </c>
      <c r="L2160" s="115">
        <v>228</v>
      </c>
      <c r="M2160" s="65"/>
      <c r="N2160" s="48">
        <f>Y!Z2384</f>
        <v>1950.1291788709495</v>
      </c>
    </row>
    <row r="2161" spans="1:14" x14ac:dyDescent="0.2">
      <c r="A2161" s="69">
        <f t="shared" si="97"/>
        <v>40</v>
      </c>
      <c r="B2161" s="66">
        <f t="shared" si="98"/>
        <v>41063</v>
      </c>
      <c r="C2161" s="67">
        <f>Y!AB2385</f>
        <v>74150.000000000335</v>
      </c>
      <c r="D2161" s="65">
        <f>Y!Y2385</f>
        <v>5811.286397093907</v>
      </c>
      <c r="E2161" s="65">
        <f>Y!Y2385+Y!Z2385</f>
        <v>7787.424807921896</v>
      </c>
      <c r="F2161" s="68">
        <f>Y!AA2385</f>
        <v>66362.575192078439</v>
      </c>
      <c r="G2161" s="133">
        <f>SUM($F2161:F$2349)</f>
        <v>8763391.8658379391</v>
      </c>
      <c r="H2161" s="133">
        <f>SUM($E$2122:E2161)</f>
        <v>276412.29064573708</v>
      </c>
      <c r="I2161" s="133">
        <f>$F$9-SUM($E$2122:E2161)</f>
        <v>6961087.7093542628</v>
      </c>
      <c r="J2161" s="133">
        <f t="shared" si="96"/>
        <v>40</v>
      </c>
      <c r="K2161" s="65">
        <f>Y!AC2385</f>
        <v>7358546</v>
      </c>
      <c r="L2161" s="115">
        <v>228</v>
      </c>
      <c r="M2161" s="65"/>
      <c r="N2161" s="48">
        <f>Y!Z2385</f>
        <v>1976.138410827989</v>
      </c>
    </row>
    <row r="2162" spans="1:14" x14ac:dyDescent="0.2">
      <c r="A2162" s="69">
        <f t="shared" si="97"/>
        <v>41</v>
      </c>
      <c r="B2162" s="66">
        <f t="shared" si="98"/>
        <v>41093</v>
      </c>
      <c r="C2162" s="67">
        <f>Y!AB2386</f>
        <v>74149.999999999825</v>
      </c>
      <c r="D2162" s="65">
        <f>Y!Y2386</f>
        <v>5888.7586454134434</v>
      </c>
      <c r="E2162" s="65">
        <f>Y!Y2386+Y!Z2386</f>
        <v>7891.2531781144353</v>
      </c>
      <c r="F2162" s="68">
        <f>Y!AA2386</f>
        <v>66258.74682188539</v>
      </c>
      <c r="G2162" s="133">
        <f>SUM($F2162:F$2349)</f>
        <v>8697029.290645862</v>
      </c>
      <c r="H2162" s="133">
        <f>SUM($E$2122:E2162)</f>
        <v>284303.54382385151</v>
      </c>
      <c r="I2162" s="133">
        <f>$F$9-SUM($E$2122:E2162)</f>
        <v>6953196.4561761487</v>
      </c>
      <c r="J2162" s="133">
        <f t="shared" si="96"/>
        <v>41</v>
      </c>
      <c r="K2162" s="65">
        <f>Y!AC2386</f>
        <v>7346725</v>
      </c>
      <c r="L2162" s="115">
        <v>228</v>
      </c>
      <c r="M2162" s="65"/>
      <c r="N2162" s="48">
        <f>Y!Z2386</f>
        <v>2002.4945327009918</v>
      </c>
    </row>
    <row r="2163" spans="1:14" x14ac:dyDescent="0.2">
      <c r="A2163" s="69">
        <f t="shared" si="97"/>
        <v>42</v>
      </c>
      <c r="B2163" s="66">
        <f t="shared" si="98"/>
        <v>41124</v>
      </c>
      <c r="C2163" s="67">
        <f>Y!AB2387</f>
        <v>74149.999999999913</v>
      </c>
      <c r="D2163" s="65">
        <f>Y!Y2387</f>
        <v>5967.2637027967721</v>
      </c>
      <c r="E2163" s="65">
        <f>Y!Y2387+Y!Z2387</f>
        <v>7996.4658738214202</v>
      </c>
      <c r="F2163" s="68">
        <f>Y!AA2387</f>
        <v>66153.534126178492</v>
      </c>
      <c r="G2163" s="133">
        <f>SUM($F2163:F$2349)</f>
        <v>8630770.5438239779</v>
      </c>
      <c r="H2163" s="133">
        <f>SUM($E$2122:E2163)</f>
        <v>292300.00969767291</v>
      </c>
      <c r="I2163" s="133">
        <f>$F$9-SUM($E$2122:E2163)</f>
        <v>6945199.9903023271</v>
      </c>
      <c r="J2163" s="133">
        <f t="shared" si="96"/>
        <v>42</v>
      </c>
      <c r="K2163" s="65">
        <f>Y!AC2387</f>
        <v>7334787</v>
      </c>
      <c r="L2163" s="115">
        <v>228</v>
      </c>
      <c r="M2163" s="65"/>
      <c r="N2163" s="48">
        <f>Y!Z2387</f>
        <v>2029.2021710246481</v>
      </c>
    </row>
    <row r="2164" spans="1:14" x14ac:dyDescent="0.2">
      <c r="A2164" s="69">
        <f t="shared" si="97"/>
        <v>43</v>
      </c>
      <c r="B2164" s="66">
        <f t="shared" si="98"/>
        <v>41155</v>
      </c>
      <c r="C2164" s="67">
        <f>Y!AB2388</f>
        <v>74150.000000000087</v>
      </c>
      <c r="D2164" s="65">
        <f>Y!Y2388</f>
        <v>6046.8153379745781</v>
      </c>
      <c r="E2164" s="65">
        <f>Y!Y2388+Y!Z2388</f>
        <v>8103.0813520131778</v>
      </c>
      <c r="F2164" s="68">
        <f>Y!AA2388</f>
        <v>66046.918647986909</v>
      </c>
      <c r="G2164" s="133">
        <f>SUM($F2164:F$2349)</f>
        <v>8564617.0096977968</v>
      </c>
      <c r="H2164" s="133">
        <f>SUM($E$2122:E2164)</f>
        <v>300403.09104968607</v>
      </c>
      <c r="I2164" s="133">
        <f>$F$9-SUM($E$2122:E2164)</f>
        <v>6937096.9089503139</v>
      </c>
      <c r="J2164" s="133">
        <f t="shared" si="96"/>
        <v>43</v>
      </c>
      <c r="K2164" s="65">
        <f>Y!AC2388</f>
        <v>7322728</v>
      </c>
      <c r="L2164" s="115">
        <v>228</v>
      </c>
      <c r="M2164" s="65"/>
      <c r="N2164" s="48">
        <f>Y!Z2388</f>
        <v>2056.2660140385997</v>
      </c>
    </row>
    <row r="2165" spans="1:14" x14ac:dyDescent="0.2">
      <c r="A2165" s="69">
        <f t="shared" si="97"/>
        <v>44</v>
      </c>
      <c r="B2165" s="66">
        <f t="shared" si="98"/>
        <v>41185</v>
      </c>
      <c r="C2165" s="67">
        <f>Y!AB2389</f>
        <v>74150.000000000466</v>
      </c>
      <c r="D2165" s="65">
        <f>Y!Y2389</f>
        <v>6127.4275032337755</v>
      </c>
      <c r="E2165" s="65">
        <f>Y!Y2389+Y!Z2389</f>
        <v>8211.1183157441701</v>
      </c>
      <c r="F2165" s="68">
        <f>Y!AA2389</f>
        <v>65938.881684256296</v>
      </c>
      <c r="G2165" s="133">
        <f>SUM($F2165:F$2349)</f>
        <v>8498570.0910498071</v>
      </c>
      <c r="H2165" s="133">
        <f>SUM($E$2122:E2165)</f>
        <v>308614.20936543023</v>
      </c>
      <c r="I2165" s="133">
        <f>$F$9-SUM($E$2122:E2165)</f>
        <v>6928885.7906345697</v>
      </c>
      <c r="J2165" s="133">
        <f t="shared" si="96"/>
        <v>44</v>
      </c>
      <c r="K2165" s="65">
        <f>Y!AC2389</f>
        <v>7310549</v>
      </c>
      <c r="L2165" s="115">
        <v>228</v>
      </c>
      <c r="M2165" s="65"/>
      <c r="N2165" s="48">
        <f>Y!Z2389</f>
        <v>2083.6908125103946</v>
      </c>
    </row>
    <row r="2166" spans="1:14" x14ac:dyDescent="0.2">
      <c r="A2166" s="69">
        <f t="shared" si="97"/>
        <v>45</v>
      </c>
      <c r="B2166" s="66">
        <f t="shared" si="98"/>
        <v>41216</v>
      </c>
      <c r="C2166" s="67">
        <f>Y!AB2390</f>
        <v>74150.000000000189</v>
      </c>
      <c r="D2166" s="65">
        <f>Y!Y2390</f>
        <v>6209.1143368631601</v>
      </c>
      <c r="E2166" s="65">
        <f>Y!Y2390+Y!Z2390</f>
        <v>8320.595717432574</v>
      </c>
      <c r="F2166" s="68">
        <f>Y!AA2390</f>
        <v>65829.404282567615</v>
      </c>
      <c r="G2166" s="133">
        <f>SUM($F2166:F$2349)</f>
        <v>8432631.2093655504</v>
      </c>
      <c r="H2166" s="133">
        <f>SUM($E$2122:E2166)</f>
        <v>316934.80508286279</v>
      </c>
      <c r="I2166" s="133">
        <f>$F$9-SUM($E$2122:E2166)</f>
        <v>6920565.1949171368</v>
      </c>
      <c r="J2166" s="133">
        <f t="shared" si="96"/>
        <v>45</v>
      </c>
      <c r="K2166" s="65">
        <f>Y!AC2390</f>
        <v>7298247</v>
      </c>
      <c r="L2166" s="115">
        <v>228</v>
      </c>
      <c r="M2166" s="65"/>
      <c r="N2166" s="48">
        <f>Y!Z2390</f>
        <v>2111.4813805694139</v>
      </c>
    </row>
    <row r="2167" spans="1:14" x14ac:dyDescent="0.2">
      <c r="A2167" s="69">
        <f t="shared" si="97"/>
        <v>46</v>
      </c>
      <c r="B2167" s="66">
        <f t="shared" si="98"/>
        <v>41246</v>
      </c>
      <c r="C2167" s="67">
        <f>Y!AB2391</f>
        <v>74150.000000000058</v>
      </c>
      <c r="D2167" s="65">
        <f>Y!Y2391</f>
        <v>6291.8901656353846</v>
      </c>
      <c r="E2167" s="65">
        <f>Y!Y2391+Y!Z2391</f>
        <v>8431.5327621874167</v>
      </c>
      <c r="F2167" s="68">
        <f>Y!AA2391</f>
        <v>65718.467237812642</v>
      </c>
      <c r="G2167" s="133">
        <f>SUM($F2167:F$2349)</f>
        <v>8366801.8050829871</v>
      </c>
      <c r="H2167" s="133">
        <f>SUM($E$2122:E2167)</f>
        <v>325366.33784505021</v>
      </c>
      <c r="I2167" s="133">
        <f>$F$9-SUM($E$2122:E2167)</f>
        <v>6912133.6621549502</v>
      </c>
      <c r="J2167" s="133">
        <f t="shared" si="96"/>
        <v>46</v>
      </c>
      <c r="K2167" s="65">
        <f>Y!AC2391</f>
        <v>7285822</v>
      </c>
      <c r="L2167" s="115">
        <v>228</v>
      </c>
      <c r="M2167" s="65"/>
      <c r="N2167" s="48">
        <f>Y!Z2391</f>
        <v>2139.642596552032</v>
      </c>
    </row>
    <row r="2168" spans="1:14" x14ac:dyDescent="0.2">
      <c r="A2168" s="69">
        <f t="shared" si="97"/>
        <v>47</v>
      </c>
      <c r="B2168" s="66">
        <f t="shared" si="98"/>
        <v>41277</v>
      </c>
      <c r="C2168" s="67">
        <f>Y!AB2392</f>
        <v>74150.000000000349</v>
      </c>
      <c r="D2168" s="65">
        <f>Y!Y2392</f>
        <v>6375.7695073178038</v>
      </c>
      <c r="E2168" s="65">
        <f>Y!Y2392+Y!Z2392</f>
        <v>8543.9489111756411</v>
      </c>
      <c r="F2168" s="68">
        <f>Y!AA2392</f>
        <v>65606.051088824708</v>
      </c>
      <c r="G2168" s="133">
        <f>SUM($F2168:F$2349)</f>
        <v>8301083.3378451737</v>
      </c>
      <c r="H2168" s="133">
        <f>SUM($E$2122:E2168)</f>
        <v>333910.28675622586</v>
      </c>
      <c r="I2168" s="133">
        <f>$F$9-SUM($E$2122:E2168)</f>
        <v>6903589.7132437741</v>
      </c>
      <c r="J2168" s="133">
        <f t="shared" si="96"/>
        <v>47</v>
      </c>
      <c r="K2168" s="65">
        <f>Y!AC2392</f>
        <v>7273272</v>
      </c>
      <c r="L2168" s="115">
        <v>228</v>
      </c>
      <c r="M2168" s="65"/>
      <c r="N2168" s="48">
        <f>Y!Z2392</f>
        <v>2168.1794038578373</v>
      </c>
    </row>
    <row r="2169" spans="1:14" x14ac:dyDescent="0.2">
      <c r="A2169" s="69">
        <f t="shared" si="97"/>
        <v>48</v>
      </c>
      <c r="B2169" s="66">
        <f t="shared" si="98"/>
        <v>41308</v>
      </c>
      <c r="C2169" s="67">
        <f>Y!AB2393</f>
        <v>74150.000000000058</v>
      </c>
      <c r="D2169" s="65">
        <f>Y!Y2393</f>
        <v>6460.7670732177794</v>
      </c>
      <c r="E2169" s="65">
        <f>Y!Y2393+Y!Z2393</f>
        <v>8657.8638850352581</v>
      </c>
      <c r="F2169" s="68">
        <f>Y!AA2393</f>
        <v>65492.136114964807</v>
      </c>
      <c r="G2169" s="133">
        <f>SUM($F2169:F$2349)</f>
        <v>8235477.2867563497</v>
      </c>
      <c r="H2169" s="133">
        <f>SUM($E$2122:E2169)</f>
        <v>342568.15064126113</v>
      </c>
      <c r="I2169" s="133">
        <f>$F$9-SUM($E$2122:E2169)</f>
        <v>6894931.8493587393</v>
      </c>
      <c r="J2169" s="133">
        <f t="shared" si="96"/>
        <v>48</v>
      </c>
      <c r="K2169" s="65">
        <f>Y!AC2393</f>
        <v>7294986</v>
      </c>
      <c r="L2169" s="115">
        <v>228</v>
      </c>
      <c r="M2169" s="65"/>
      <c r="N2169" s="48">
        <f>Y!Z2393</f>
        <v>2197.0968118174787</v>
      </c>
    </row>
    <row r="2170" spans="1:14" x14ac:dyDescent="0.2">
      <c r="A2170" s="69">
        <f t="shared" si="97"/>
        <v>49</v>
      </c>
      <c r="B2170" s="66">
        <f t="shared" si="98"/>
        <v>41336</v>
      </c>
      <c r="C2170" s="67">
        <f>Y!AB2394</f>
        <v>74150.000000000204</v>
      </c>
      <c r="D2170" s="65">
        <f>Y!Y2394</f>
        <v>6546.8977707661688</v>
      </c>
      <c r="E2170" s="65">
        <f>Y!Y2394+Y!Z2394</f>
        <v>8314.631904734546</v>
      </c>
      <c r="F2170" s="68">
        <f>Y!AA2394</f>
        <v>65835.368095265658</v>
      </c>
      <c r="G2170" s="133">
        <f>SUM($F2170:F$2349)</f>
        <v>8169985.1506413855</v>
      </c>
      <c r="H2170" s="133">
        <f>SUM($E$2122:E2170)</f>
        <v>350882.78254599567</v>
      </c>
      <c r="I2170" s="133">
        <f>$F$9-SUM($E$2122:E2170)</f>
        <v>6886617.2174540041</v>
      </c>
      <c r="J2170" s="133">
        <f t="shared" ref="J2170:J2233" si="99">A2170</f>
        <v>49</v>
      </c>
      <c r="K2170" s="65">
        <f>Y!AC2394</f>
        <v>7282641</v>
      </c>
      <c r="L2170" s="115">
        <v>228</v>
      </c>
      <c r="M2170" s="65"/>
      <c r="N2170" s="48">
        <f>Y!Z2394</f>
        <v>1767.7341339683771</v>
      </c>
    </row>
    <row r="2171" spans="1:14" x14ac:dyDescent="0.2">
      <c r="A2171" s="69">
        <f t="shared" si="97"/>
        <v>50</v>
      </c>
      <c r="B2171" s="66">
        <f t="shared" si="98"/>
        <v>41367</v>
      </c>
      <c r="C2171" s="67">
        <f>Y!AB2395</f>
        <v>74149.999999999738</v>
      </c>
      <c r="D2171" s="65">
        <f>Y!Y2395</f>
        <v>6634.1767061278224</v>
      </c>
      <c r="E2171" s="65">
        <f>Y!Y2395+Y!Z2395</f>
        <v>8425.4874357529916</v>
      </c>
      <c r="F2171" s="68">
        <f>Y!AA2395</f>
        <v>65724.512564246746</v>
      </c>
      <c r="G2171" s="133">
        <f>SUM($F2171:F$2349)</f>
        <v>8104149.7825461198</v>
      </c>
      <c r="H2171" s="133">
        <f>SUM($E$2122:E2171)</f>
        <v>359308.26998174866</v>
      </c>
      <c r="I2171" s="133">
        <f>$F$9-SUM($E$2122:E2171)</f>
        <v>6878191.7300182516</v>
      </c>
      <c r="J2171" s="133">
        <f t="shared" si="99"/>
        <v>50</v>
      </c>
      <c r="K2171" s="65">
        <f>Y!AC2395</f>
        <v>7270174</v>
      </c>
      <c r="L2171" s="115">
        <v>228</v>
      </c>
      <c r="M2171" s="65"/>
      <c r="N2171" s="48">
        <f>Y!Z2395</f>
        <v>1791.3107296251692</v>
      </c>
    </row>
    <row r="2172" spans="1:14" x14ac:dyDescent="0.2">
      <c r="A2172" s="69">
        <f t="shared" si="97"/>
        <v>51</v>
      </c>
      <c r="B2172" s="66">
        <f t="shared" si="98"/>
        <v>41397</v>
      </c>
      <c r="C2172" s="67">
        <f>Y!AB2396</f>
        <v>74150.000000000407</v>
      </c>
      <c r="D2172" s="65">
        <f>Y!Y2396</f>
        <v>6722.6191868558526</v>
      </c>
      <c r="E2172" s="65">
        <f>Y!Y2396+Y!Z2396</f>
        <v>8537.8209575354995</v>
      </c>
      <c r="F2172" s="68">
        <f>Y!AA2396</f>
        <v>65612.179042464908</v>
      </c>
      <c r="G2172" s="133">
        <f>SUM($F2172:F$2349)</f>
        <v>8038425.2699818723</v>
      </c>
      <c r="H2172" s="133">
        <f>SUM($E$2122:E2172)</f>
        <v>367846.09093928419</v>
      </c>
      <c r="I2172" s="133">
        <f>$F$9-SUM($E$2122:E2172)</f>
        <v>6869653.9090607157</v>
      </c>
      <c r="J2172" s="133">
        <f t="shared" si="99"/>
        <v>51</v>
      </c>
      <c r="K2172" s="65">
        <f>Y!AC2396</f>
        <v>7257583</v>
      </c>
      <c r="L2172" s="115">
        <v>228</v>
      </c>
      <c r="M2172" s="65"/>
      <c r="N2172" s="48">
        <f>Y!Z2396</f>
        <v>1815.2017706796469</v>
      </c>
    </row>
    <row r="2173" spans="1:14" x14ac:dyDescent="0.2">
      <c r="A2173" s="69">
        <f t="shared" si="97"/>
        <v>52</v>
      </c>
      <c r="B2173" s="66">
        <f t="shared" si="98"/>
        <v>41428</v>
      </c>
      <c r="C2173" s="67">
        <f>Y!AB2397</f>
        <v>74149.999999999534</v>
      </c>
      <c r="D2173" s="65">
        <f>Y!Y2397</f>
        <v>6812.2407245691866</v>
      </c>
      <c r="E2173" s="65">
        <f>Y!Y2397+Y!Z2397</f>
        <v>8651.6521755171707</v>
      </c>
      <c r="F2173" s="68">
        <f>Y!AA2397</f>
        <v>65498.347824482364</v>
      </c>
      <c r="G2173" s="133">
        <f>SUM($F2173:F$2349)</f>
        <v>7972813.0909394082</v>
      </c>
      <c r="H2173" s="133">
        <f>SUM($E$2122:E2173)</f>
        <v>376497.74311480136</v>
      </c>
      <c r="I2173" s="133">
        <f>$F$9-SUM($E$2122:E2173)</f>
        <v>6861002.2568851989</v>
      </c>
      <c r="J2173" s="133">
        <f t="shared" si="99"/>
        <v>52</v>
      </c>
      <c r="K2173" s="65">
        <f>Y!AC2397</f>
        <v>7244867</v>
      </c>
      <c r="L2173" s="115">
        <v>228</v>
      </c>
      <c r="M2173" s="65"/>
      <c r="N2173" s="48">
        <f>Y!Z2397</f>
        <v>1839.4114509479841</v>
      </c>
    </row>
    <row r="2174" spans="1:14" x14ac:dyDescent="0.2">
      <c r="A2174" s="69">
        <f t="shared" si="97"/>
        <v>53</v>
      </c>
      <c r="B2174" s="66">
        <f t="shared" si="98"/>
        <v>41458</v>
      </c>
      <c r="C2174" s="67">
        <f>Y!AB2398</f>
        <v>74150.000000000204</v>
      </c>
      <c r="D2174" s="65">
        <f>Y!Y2398</f>
        <v>6903.0570376832038</v>
      </c>
      <c r="E2174" s="65">
        <f>Y!Y2398+Y!Z2398</f>
        <v>8767.00105786325</v>
      </c>
      <c r="F2174" s="68">
        <f>Y!AA2398</f>
        <v>65382.998942136961</v>
      </c>
      <c r="G2174" s="133">
        <f>SUM($F2174:F$2349)</f>
        <v>7907314.743114925</v>
      </c>
      <c r="H2174" s="133">
        <f>SUM($E$2122:E2174)</f>
        <v>385264.74417266459</v>
      </c>
      <c r="I2174" s="133">
        <f>$F$9-SUM($E$2122:E2174)</f>
        <v>6852235.2558273356</v>
      </c>
      <c r="J2174" s="133">
        <f t="shared" si="99"/>
        <v>53</v>
      </c>
      <c r="K2174" s="65">
        <f>Y!AC2398</f>
        <v>7232024</v>
      </c>
      <c r="L2174" s="115">
        <v>228</v>
      </c>
      <c r="M2174" s="65"/>
      <c r="N2174" s="48">
        <f>Y!Z2398</f>
        <v>1863.9440201800462</v>
      </c>
    </row>
    <row r="2175" spans="1:14" x14ac:dyDescent="0.2">
      <c r="A2175" s="69">
        <f t="shared" si="97"/>
        <v>54</v>
      </c>
      <c r="B2175" s="66">
        <f t="shared" si="98"/>
        <v>41489</v>
      </c>
      <c r="C2175" s="67">
        <f>Y!AB2399</f>
        <v>74149.999999999942</v>
      </c>
      <c r="D2175" s="65">
        <f>Y!Y2399</f>
        <v>6995.0840541552752</v>
      </c>
      <c r="E2175" s="65">
        <f>Y!Y2399+Y!Z2399</f>
        <v>8883.8878389606834</v>
      </c>
      <c r="F2175" s="68">
        <f>Y!AA2399</f>
        <v>65266.112161039266</v>
      </c>
      <c r="G2175" s="133">
        <f>SUM($F2175:F$2349)</f>
        <v>7841931.7441727882</v>
      </c>
      <c r="H2175" s="133">
        <f>SUM($E$2122:E2175)</f>
        <v>394148.63201162528</v>
      </c>
      <c r="I2175" s="133">
        <f>$F$9-SUM($E$2122:E2175)</f>
        <v>6843351.367988375</v>
      </c>
      <c r="J2175" s="133">
        <f t="shared" si="99"/>
        <v>54</v>
      </c>
      <c r="K2175" s="65">
        <f>Y!AC2399</f>
        <v>7219055</v>
      </c>
      <c r="L2175" s="115">
        <v>228</v>
      </c>
      <c r="M2175" s="65"/>
      <c r="N2175" s="48">
        <f>Y!Z2399</f>
        <v>1888.8037848054082</v>
      </c>
    </row>
    <row r="2176" spans="1:14" x14ac:dyDescent="0.2">
      <c r="A2176" s="69">
        <f t="shared" si="97"/>
        <v>55</v>
      </c>
      <c r="B2176" s="66">
        <f t="shared" si="98"/>
        <v>41520</v>
      </c>
      <c r="C2176" s="67">
        <f>Y!AB2400</f>
        <v>74150.000000000466</v>
      </c>
      <c r="D2176" s="65">
        <f>Y!Y2400</f>
        <v>7088.337914288044</v>
      </c>
      <c r="E2176" s="65">
        <f>Y!Y2400+Y!Z2400</f>
        <v>9002.3330229773273</v>
      </c>
      <c r="F2176" s="68">
        <f>Y!AA2400</f>
        <v>65147.666977023131</v>
      </c>
      <c r="G2176" s="133">
        <f>SUM($F2176:F$2349)</f>
        <v>7776665.6320117489</v>
      </c>
      <c r="H2176" s="133">
        <f>SUM($E$2122:E2176)</f>
        <v>403150.96503460262</v>
      </c>
      <c r="I2176" s="133">
        <f>$F$9-SUM($E$2122:E2176)</f>
        <v>6834349.0349653978</v>
      </c>
      <c r="J2176" s="133">
        <f t="shared" si="99"/>
        <v>55</v>
      </c>
      <c r="K2176" s="65">
        <f>Y!AC2400</f>
        <v>7205956</v>
      </c>
      <c r="L2176" s="115">
        <v>228</v>
      </c>
      <c r="M2176" s="65"/>
      <c r="N2176" s="48">
        <f>Y!Z2400</f>
        <v>1913.9951086892834</v>
      </c>
    </row>
    <row r="2177" spans="1:14" x14ac:dyDescent="0.2">
      <c r="A2177" s="69">
        <f t="shared" si="97"/>
        <v>56</v>
      </c>
      <c r="B2177" s="66">
        <f t="shared" si="98"/>
        <v>41550</v>
      </c>
      <c r="C2177" s="67">
        <f>Y!AB2401</f>
        <v>74149.999999999665</v>
      </c>
      <c r="D2177" s="65">
        <f>Y!Y2401</f>
        <v>7182.8349735522643</v>
      </c>
      <c r="E2177" s="65">
        <f>Y!Y2401+Y!Z2401</f>
        <v>9122.3573874508002</v>
      </c>
      <c r="F2177" s="68">
        <f>Y!AA2401</f>
        <v>65027.642612548865</v>
      </c>
      <c r="G2177" s="133">
        <f>SUM($F2177:F$2349)</f>
        <v>7711517.9650347261</v>
      </c>
      <c r="H2177" s="133">
        <f>SUM($E$2122:E2177)</f>
        <v>412273.32242205343</v>
      </c>
      <c r="I2177" s="133">
        <f>$F$9-SUM($E$2122:E2177)</f>
        <v>6825226.6775779463</v>
      </c>
      <c r="J2177" s="133">
        <f t="shared" si="99"/>
        <v>56</v>
      </c>
      <c r="K2177" s="65">
        <f>Y!AC2401</f>
        <v>7192727</v>
      </c>
      <c r="L2177" s="115">
        <v>228</v>
      </c>
      <c r="M2177" s="65"/>
      <c r="N2177" s="48">
        <f>Y!Z2401</f>
        <v>1939.5224138985359</v>
      </c>
    </row>
    <row r="2178" spans="1:14" x14ac:dyDescent="0.2">
      <c r="A2178" s="69">
        <f t="shared" si="97"/>
        <v>57</v>
      </c>
      <c r="B2178" s="66">
        <f t="shared" si="98"/>
        <v>41581</v>
      </c>
      <c r="C2178" s="67">
        <f>Y!AB2402</f>
        <v>74150.000000000116</v>
      </c>
      <c r="D2178" s="65">
        <f>Y!Y2402</f>
        <v>7278.5918054636568</v>
      </c>
      <c r="E2178" s="65">
        <f>Y!Y2402+Y!Z2402</f>
        <v>9243.9819869416533</v>
      </c>
      <c r="F2178" s="68">
        <f>Y!AA2402</f>
        <v>64906.018013058456</v>
      </c>
      <c r="G2178" s="133">
        <f>SUM($F2178:F$2349)</f>
        <v>7646490.3224221775</v>
      </c>
      <c r="H2178" s="133">
        <f>SUM($E$2122:E2178)</f>
        <v>421517.30440899509</v>
      </c>
      <c r="I2178" s="133">
        <f>$F$9-SUM($E$2122:E2178)</f>
        <v>6815982.6955910046</v>
      </c>
      <c r="J2178" s="133">
        <f t="shared" si="99"/>
        <v>57</v>
      </c>
      <c r="K2178" s="65">
        <f>Y!AC2402</f>
        <v>7179367</v>
      </c>
      <c r="L2178" s="115">
        <v>228</v>
      </c>
      <c r="M2178" s="65"/>
      <c r="N2178" s="48">
        <f>Y!Z2402</f>
        <v>1965.3901814779965</v>
      </c>
    </row>
    <row r="2179" spans="1:14" x14ac:dyDescent="0.2">
      <c r="A2179" s="69">
        <f t="shared" si="97"/>
        <v>58</v>
      </c>
      <c r="B2179" s="66">
        <f t="shared" si="98"/>
        <v>41611</v>
      </c>
      <c r="C2179" s="67">
        <f>Y!AB2403</f>
        <v>74150.00000000032</v>
      </c>
      <c r="D2179" s="65">
        <f>Y!Y2403</f>
        <v>7375.6252044811845</v>
      </c>
      <c r="E2179" s="65">
        <f>Y!Y2403+Y!Z2403</f>
        <v>9367.228156718149</v>
      </c>
      <c r="F2179" s="68">
        <f>Y!AA2403</f>
        <v>64782.771843282164</v>
      </c>
      <c r="G2179" s="133">
        <f>SUM($F2179:F$2349)</f>
        <v>7581584.3044091184</v>
      </c>
      <c r="H2179" s="133">
        <f>SUM($E$2122:E2179)</f>
        <v>430884.53256571322</v>
      </c>
      <c r="I2179" s="133">
        <f>$F$9-SUM($E$2122:E2179)</f>
        <v>6806615.4674342871</v>
      </c>
      <c r="J2179" s="133">
        <f t="shared" si="99"/>
        <v>58</v>
      </c>
      <c r="K2179" s="65">
        <f>Y!AC2403</f>
        <v>7165873</v>
      </c>
      <c r="L2179" s="115">
        <v>228</v>
      </c>
      <c r="M2179" s="65"/>
      <c r="N2179" s="48">
        <f>Y!Z2403</f>
        <v>1991.6029522369645</v>
      </c>
    </row>
    <row r="2180" spans="1:14" x14ac:dyDescent="0.2">
      <c r="A2180" s="69">
        <f t="shared" si="97"/>
        <v>59</v>
      </c>
      <c r="B2180" s="66">
        <f t="shared" si="98"/>
        <v>41642</v>
      </c>
      <c r="C2180" s="67">
        <f>Y!AB2404</f>
        <v>74149.99999999984</v>
      </c>
      <c r="D2180" s="65">
        <f>Y!Y2404</f>
        <v>7473.9521889574826</v>
      </c>
      <c r="E2180" s="65">
        <f>Y!Y2404+Y!Z2404</f>
        <v>9492.1175165038876</v>
      </c>
      <c r="F2180" s="68">
        <f>Y!AA2404</f>
        <v>64657.882483495952</v>
      </c>
      <c r="G2180" s="133">
        <f>SUM($F2180:F$2349)</f>
        <v>7516801.5325658359</v>
      </c>
      <c r="H2180" s="133">
        <f>SUM($E$2122:E2180)</f>
        <v>440376.65008221712</v>
      </c>
      <c r="I2180" s="133">
        <f>$F$9-SUM($E$2122:E2180)</f>
        <v>6797123.3499177825</v>
      </c>
      <c r="J2180" s="133">
        <f t="shared" si="99"/>
        <v>59</v>
      </c>
      <c r="K2180" s="65">
        <f>Y!AC2404</f>
        <v>7152246</v>
      </c>
      <c r="L2180" s="115">
        <v>228</v>
      </c>
      <c r="M2180" s="65"/>
      <c r="N2180" s="48">
        <f>Y!Z2404</f>
        <v>2018.165327546405</v>
      </c>
    </row>
    <row r="2181" spans="1:14" x14ac:dyDescent="0.2">
      <c r="A2181" s="69">
        <f t="shared" si="97"/>
        <v>60</v>
      </c>
      <c r="B2181" s="66">
        <f t="shared" si="98"/>
        <v>41673</v>
      </c>
      <c r="C2181" s="67">
        <f>Y!AB2405</f>
        <v>74150.000000000233</v>
      </c>
      <c r="D2181" s="65">
        <f>Y!Y2405</f>
        <v>7573.5900041246787</v>
      </c>
      <c r="E2181" s="65">
        <f>Y!Y2405+Y!Z2405</f>
        <v>9618.6719742712303</v>
      </c>
      <c r="F2181" s="68">
        <f>Y!AA2405</f>
        <v>64531.328025728995</v>
      </c>
      <c r="G2181" s="133">
        <f>SUM($F2181:F$2349)</f>
        <v>7452143.6500823405</v>
      </c>
      <c r="H2181" s="133">
        <f>SUM($E$2122:E2181)</f>
        <v>449995.32205648837</v>
      </c>
      <c r="I2181" s="133">
        <f>$F$9-SUM($E$2122:E2181)</f>
        <v>6787504.6779435119</v>
      </c>
      <c r="J2181" s="133">
        <f t="shared" si="99"/>
        <v>60</v>
      </c>
      <c r="K2181" s="65">
        <f>Y!AC2405</f>
        <v>7169433</v>
      </c>
      <c r="L2181" s="115">
        <v>228</v>
      </c>
      <c r="M2181" s="65"/>
      <c r="N2181" s="48">
        <f>Y!Z2405</f>
        <v>2045.0819701465516</v>
      </c>
    </row>
    <row r="2182" spans="1:14" x14ac:dyDescent="0.2">
      <c r="A2182" s="69">
        <f t="shared" si="97"/>
        <v>61</v>
      </c>
      <c r="B2182" s="66">
        <f t="shared" si="98"/>
        <v>41701</v>
      </c>
      <c r="C2182" s="67">
        <f>Y!AB2406</f>
        <v>74149.999999999767</v>
      </c>
      <c r="D2182" s="65">
        <f>Y!Y2406</f>
        <v>7674.5561251137406</v>
      </c>
      <c r="E2182" s="65">
        <f>Y!Y2406+Y!Z2406</f>
        <v>9334.1278809201904</v>
      </c>
      <c r="F2182" s="68">
        <f>Y!AA2406</f>
        <v>64815.87211907957</v>
      </c>
      <c r="G2182" s="133">
        <f>SUM($F2182:F$2349)</f>
        <v>7387612.322056612</v>
      </c>
      <c r="H2182" s="133">
        <f>SUM($E$2122:E2182)</f>
        <v>459329.44993740856</v>
      </c>
      <c r="I2182" s="133">
        <f>$F$9-SUM($E$2122:E2182)</f>
        <v>6778170.5500625912</v>
      </c>
      <c r="J2182" s="133">
        <f t="shared" si="99"/>
        <v>61</v>
      </c>
      <c r="K2182" s="65">
        <f>Y!AC2406</f>
        <v>7155946</v>
      </c>
      <c r="L2182" s="115">
        <v>228</v>
      </c>
      <c r="M2182" s="65"/>
      <c r="N2182" s="48">
        <f>Y!Z2406</f>
        <v>1659.5717558064498</v>
      </c>
    </row>
    <row r="2183" spans="1:14" x14ac:dyDescent="0.2">
      <c r="A2183" s="69">
        <f t="shared" si="97"/>
        <v>62</v>
      </c>
      <c r="B2183" s="66">
        <f t="shared" si="98"/>
        <v>41732</v>
      </c>
      <c r="C2183" s="67">
        <f>Y!AB2407</f>
        <v>74150.000000000146</v>
      </c>
      <c r="D2183" s="65">
        <f>Y!Y2407</f>
        <v>7776.8682600259781</v>
      </c>
      <c r="E2183" s="65">
        <f>Y!Y2407+Y!Z2407</f>
        <v>9458.5740299345634</v>
      </c>
      <c r="F2183" s="68">
        <f>Y!AA2407</f>
        <v>64691.425970065582</v>
      </c>
      <c r="G2183" s="133">
        <f>SUM($F2183:F$2349)</f>
        <v>7322796.4499375317</v>
      </c>
      <c r="H2183" s="133">
        <f>SUM($E$2122:E2183)</f>
        <v>468788.02396734315</v>
      </c>
      <c r="I2183" s="133">
        <f>$F$9-SUM($E$2122:E2183)</f>
        <v>6768711.9760326566</v>
      </c>
      <c r="J2183" s="133">
        <f t="shared" si="99"/>
        <v>62</v>
      </c>
      <c r="K2183" s="65">
        <f>Y!AC2407</f>
        <v>7142327</v>
      </c>
      <c r="L2183" s="115">
        <v>228</v>
      </c>
      <c r="M2183" s="65"/>
      <c r="N2183" s="48">
        <f>Y!Z2407</f>
        <v>1681.7057699085854</v>
      </c>
    </row>
    <row r="2184" spans="1:14" x14ac:dyDescent="0.2">
      <c r="A2184" s="69">
        <f t="shared" si="97"/>
        <v>63</v>
      </c>
      <c r="B2184" s="66">
        <f t="shared" si="98"/>
        <v>41762</v>
      </c>
      <c r="C2184" s="67">
        <f>Y!AB2408</f>
        <v>74150.000000000058</v>
      </c>
      <c r="D2184" s="65">
        <f>Y!Y2408</f>
        <v>7880.5443530324847</v>
      </c>
      <c r="E2184" s="65">
        <f>Y!Y2408+Y!Z2408</f>
        <v>9584.6793424650532</v>
      </c>
      <c r="F2184" s="68">
        <f>Y!AA2408</f>
        <v>64565.320657535005</v>
      </c>
      <c r="G2184" s="133">
        <f>SUM($F2184:F$2349)</f>
        <v>7258105.0239674663</v>
      </c>
      <c r="H2184" s="133">
        <f>SUM($E$2122:E2184)</f>
        <v>478372.70330980822</v>
      </c>
      <c r="I2184" s="133">
        <f>$F$9-SUM($E$2122:E2184)</f>
        <v>6759127.2966901921</v>
      </c>
      <c r="J2184" s="133">
        <f t="shared" si="99"/>
        <v>63</v>
      </c>
      <c r="K2184" s="65">
        <f>Y!AC2408</f>
        <v>7128573</v>
      </c>
      <c r="L2184" s="115">
        <v>228</v>
      </c>
      <c r="M2184" s="65"/>
      <c r="N2184" s="48">
        <f>Y!Z2408</f>
        <v>1704.1349894325685</v>
      </c>
    </row>
    <row r="2185" spans="1:14" x14ac:dyDescent="0.2">
      <c r="A2185" s="69">
        <f t="shared" si="97"/>
        <v>64</v>
      </c>
      <c r="B2185" s="66">
        <f t="shared" si="98"/>
        <v>41793</v>
      </c>
      <c r="C2185" s="67">
        <f>Y!AB2409</f>
        <v>74149.999999999738</v>
      </c>
      <c r="D2185" s="65">
        <f>Y!Y2409</f>
        <v>7985.6025875257328</v>
      </c>
      <c r="E2185" s="65">
        <f>Y!Y2409+Y!Z2409</f>
        <v>9712.4659391132154</v>
      </c>
      <c r="F2185" s="68">
        <f>Y!AA2409</f>
        <v>64437.534060886515</v>
      </c>
      <c r="G2185" s="133">
        <f>SUM($F2185:F$2349)</f>
        <v>7193539.7033099318</v>
      </c>
      <c r="H2185" s="133">
        <f>SUM($E$2122:E2185)</f>
        <v>488085.16924892145</v>
      </c>
      <c r="I2185" s="133">
        <f>$F$9-SUM($E$2122:E2185)</f>
        <v>6749414.8307510782</v>
      </c>
      <c r="J2185" s="133">
        <f t="shared" si="99"/>
        <v>64</v>
      </c>
      <c r="K2185" s="65">
        <f>Y!AC2409</f>
        <v>7114683</v>
      </c>
      <c r="L2185" s="115">
        <v>228</v>
      </c>
      <c r="M2185" s="65"/>
      <c r="N2185" s="48">
        <f>Y!Z2409</f>
        <v>1726.8633515874826</v>
      </c>
    </row>
    <row r="2186" spans="1:14" x14ac:dyDescent="0.2">
      <c r="A2186" s="69">
        <f t="shared" si="97"/>
        <v>65</v>
      </c>
      <c r="B2186" s="66">
        <f t="shared" si="98"/>
        <v>41823</v>
      </c>
      <c r="C2186" s="67">
        <f>Y!AB2410</f>
        <v>74149.999999999607</v>
      </c>
      <c r="D2186" s="65">
        <f>Y!Y2410</f>
        <v>8092.0613893074915</v>
      </c>
      <c r="E2186" s="65">
        <f>Y!Y2410+Y!Z2410</f>
        <v>9841.9562354011723</v>
      </c>
      <c r="F2186" s="68">
        <f>Y!AA2410</f>
        <v>64308.043764598435</v>
      </c>
      <c r="G2186" s="133">
        <f>SUM($F2186:F$2349)</f>
        <v>7129102.1692490457</v>
      </c>
      <c r="H2186" s="133">
        <f>SUM($E$2122:E2186)</f>
        <v>497927.12548432261</v>
      </c>
      <c r="I2186" s="133">
        <f>$F$9-SUM($E$2122:E2186)</f>
        <v>6739572.8745156778</v>
      </c>
      <c r="J2186" s="133">
        <f t="shared" si="99"/>
        <v>65</v>
      </c>
      <c r="K2186" s="65">
        <f>Y!AC2410</f>
        <v>7100657</v>
      </c>
      <c r="L2186" s="115">
        <v>228</v>
      </c>
      <c r="M2186" s="65"/>
      <c r="N2186" s="48">
        <f>Y!Z2410</f>
        <v>1749.8948460936808</v>
      </c>
    </row>
    <row r="2187" spans="1:14" x14ac:dyDescent="0.2">
      <c r="A2187" s="69">
        <f t="shared" si="97"/>
        <v>66</v>
      </c>
      <c r="B2187" s="66">
        <f t="shared" si="98"/>
        <v>41854</v>
      </c>
      <c r="C2187" s="67">
        <f>Y!AB2411</f>
        <v>74150.000000000466</v>
      </c>
      <c r="D2187" s="65">
        <f>Y!Y2411</f>
        <v>8199.9394298205152</v>
      </c>
      <c r="E2187" s="65">
        <f>Y!Y2411+Y!Z2411</f>
        <v>9973.1729457036563</v>
      </c>
      <c r="F2187" s="68">
        <f>Y!AA2411</f>
        <v>64176.827054296809</v>
      </c>
      <c r="G2187" s="133">
        <f>SUM($F2187:F$2349)</f>
        <v>7064794.1254844479</v>
      </c>
      <c r="H2187" s="133">
        <f>SUM($E$2122:E2187)</f>
        <v>507900.29843002628</v>
      </c>
      <c r="I2187" s="133">
        <f>$F$9-SUM($E$2122:E2187)</f>
        <v>6729599.7015699735</v>
      </c>
      <c r="J2187" s="133">
        <f t="shared" si="99"/>
        <v>66</v>
      </c>
      <c r="K2187" s="65">
        <f>Y!AC2411</f>
        <v>7086493</v>
      </c>
      <c r="L2187" s="115">
        <v>228</v>
      </c>
      <c r="M2187" s="65"/>
      <c r="N2187" s="48">
        <f>Y!Z2411</f>
        <v>1773.2335158831411</v>
      </c>
    </row>
    <row r="2188" spans="1:14" x14ac:dyDescent="0.2">
      <c r="A2188" s="69">
        <f t="shared" ref="A2188:A2349" si="100">A2187+1</f>
        <v>67</v>
      </c>
      <c r="B2188" s="66">
        <f t="shared" ref="B2188:B2349" si="101">DATE(YEAR(B2187),MONTH(B2187)+1,DAY(B2187))</f>
        <v>41885</v>
      </c>
      <c r="C2188" s="67">
        <f>Y!AB2412</f>
        <v>74150.000000000407</v>
      </c>
      <c r="D2188" s="65">
        <f>Y!Y2412</f>
        <v>8309.2556294202805</v>
      </c>
      <c r="E2188" s="65">
        <f>Y!Y2412+Y!Z2412</f>
        <v>10106.139087229458</v>
      </c>
      <c r="F2188" s="68">
        <f>Y!AA2412</f>
        <v>64043.86091277095</v>
      </c>
      <c r="G2188" s="133">
        <f>SUM($F2188:F$2349)</f>
        <v>7000617.2984301504</v>
      </c>
      <c r="H2188" s="133">
        <f>SUM($E$2122:E2188)</f>
        <v>518006.43751725572</v>
      </c>
      <c r="I2188" s="133">
        <f>$F$9-SUM($E$2122:E2188)</f>
        <v>6719493.5624827445</v>
      </c>
      <c r="J2188" s="133">
        <f t="shared" si="99"/>
        <v>67</v>
      </c>
      <c r="K2188" s="65">
        <f>Y!AC2412</f>
        <v>7072189</v>
      </c>
      <c r="L2188" s="115">
        <v>228</v>
      </c>
      <c r="M2188" s="65"/>
      <c r="N2188" s="48">
        <f>Y!Z2412</f>
        <v>1796.8834578091773</v>
      </c>
    </row>
    <row r="2189" spans="1:14" x14ac:dyDescent="0.2">
      <c r="A2189" s="69">
        <f t="shared" si="100"/>
        <v>68</v>
      </c>
      <c r="B2189" s="66">
        <f t="shared" si="101"/>
        <v>41915</v>
      </c>
      <c r="C2189" s="67">
        <f>Y!AB2413</f>
        <v>74150.000000000437</v>
      </c>
      <c r="D2189" s="65">
        <f>Y!Y2413</f>
        <v>8420.0291606988758</v>
      </c>
      <c r="E2189" s="65">
        <f>Y!Y2413+Y!Z2413</f>
        <v>10240.877984064486</v>
      </c>
      <c r="F2189" s="68">
        <f>Y!AA2413</f>
        <v>63909.122015935951</v>
      </c>
      <c r="G2189" s="133">
        <f>SUM($F2189:F$2349)</f>
        <v>6936573.4375173785</v>
      </c>
      <c r="H2189" s="133">
        <f>SUM($E$2122:E2189)</f>
        <v>528247.31550132018</v>
      </c>
      <c r="I2189" s="133">
        <f>$F$9-SUM($E$2122:E2189)</f>
        <v>6709252.6844986798</v>
      </c>
      <c r="J2189" s="133">
        <f t="shared" si="99"/>
        <v>68</v>
      </c>
      <c r="K2189" s="65">
        <f>Y!AC2413</f>
        <v>7057744</v>
      </c>
      <c r="L2189" s="115">
        <v>228</v>
      </c>
      <c r="M2189" s="65"/>
      <c r="N2189" s="48">
        <f>Y!Z2413</f>
        <v>1820.8488233656099</v>
      </c>
    </row>
    <row r="2190" spans="1:14" x14ac:dyDescent="0.2">
      <c r="A2190" s="69">
        <f t="shared" si="100"/>
        <v>69</v>
      </c>
      <c r="B2190" s="66">
        <f t="shared" si="101"/>
        <v>41946</v>
      </c>
      <c r="C2190" s="67">
        <f>Y!AB2414</f>
        <v>74150.000000000116</v>
      </c>
      <c r="D2190" s="65">
        <f>Y!Y2414</f>
        <v>8532.2794518433511</v>
      </c>
      <c r="E2190" s="65">
        <f>Y!Y2414+Y!Z2414</f>
        <v>10377.413271258833</v>
      </c>
      <c r="F2190" s="68">
        <f>Y!AA2414</f>
        <v>63772.586728741277</v>
      </c>
      <c r="G2190" s="133">
        <f>SUM($F2190:F$2349)</f>
        <v>6872664.3155014431</v>
      </c>
      <c r="H2190" s="133">
        <f>SUM($E$2122:E2190)</f>
        <v>538624.72877257899</v>
      </c>
      <c r="I2190" s="133">
        <f>$F$9-SUM($E$2122:E2190)</f>
        <v>6698875.2712274212</v>
      </c>
      <c r="J2190" s="133">
        <f t="shared" si="99"/>
        <v>69</v>
      </c>
      <c r="K2190" s="65">
        <f>Y!AC2414</f>
        <v>7043157</v>
      </c>
      <c r="L2190" s="115">
        <v>228</v>
      </c>
      <c r="M2190" s="65"/>
      <c r="N2190" s="48">
        <f>Y!Z2414</f>
        <v>1845.1338194154814</v>
      </c>
    </row>
    <row r="2191" spans="1:14" x14ac:dyDescent="0.2">
      <c r="A2191" s="69">
        <f t="shared" si="100"/>
        <v>70</v>
      </c>
      <c r="B2191" s="66">
        <f t="shared" si="101"/>
        <v>41976</v>
      </c>
      <c r="C2191" s="67">
        <f>Y!AB2415</f>
        <v>74149.99999999968</v>
      </c>
      <c r="D2191" s="65">
        <f>Y!Y2415</f>
        <v>8646.0261900452897</v>
      </c>
      <c r="E2191" s="65">
        <f>Y!Y2415+Y!Z2415</f>
        <v>10515.768898974813</v>
      </c>
      <c r="F2191" s="68">
        <f>Y!AA2415</f>
        <v>63634.231101024874</v>
      </c>
      <c r="G2191" s="133">
        <f>SUM($F2191:F$2349)</f>
        <v>6808891.7287727017</v>
      </c>
      <c r="H2191" s="133">
        <f>SUM($E$2122:E2191)</f>
        <v>549140.49767155387</v>
      </c>
      <c r="I2191" s="133">
        <f>$F$9-SUM($E$2122:E2191)</f>
        <v>6688359.5023284461</v>
      </c>
      <c r="J2191" s="133">
        <f t="shared" si="99"/>
        <v>70</v>
      </c>
      <c r="K2191" s="65">
        <f>Y!AC2415</f>
        <v>7028426</v>
      </c>
      <c r="L2191" s="115">
        <v>228</v>
      </c>
      <c r="M2191" s="65"/>
      <c r="N2191" s="48">
        <f>Y!Z2415</f>
        <v>1869.7427089295234</v>
      </c>
    </row>
    <row r="2192" spans="1:14" x14ac:dyDescent="0.2">
      <c r="A2192" s="69">
        <f t="shared" si="100"/>
        <v>71</v>
      </c>
      <c r="B2192" s="66">
        <f t="shared" si="101"/>
        <v>42007</v>
      </c>
      <c r="C2192" s="67">
        <f>Y!AB2416</f>
        <v>74149.99999999968</v>
      </c>
      <c r="D2192" s="65">
        <f>Y!Y2416</f>
        <v>8761.2893249532208</v>
      </c>
      <c r="E2192" s="65">
        <f>Y!Y2416+Y!Z2416</f>
        <v>10655.969136687723</v>
      </c>
      <c r="F2192" s="68">
        <f>Y!AA2416</f>
        <v>63494.030863311957</v>
      </c>
      <c r="G2192" s="133">
        <f>SUM($F2192:F$2349)</f>
        <v>6745257.4976716768</v>
      </c>
      <c r="H2192" s="133">
        <f>SUM($E$2122:E2192)</f>
        <v>559796.46680824156</v>
      </c>
      <c r="I2192" s="133">
        <f>$F$9-SUM($E$2122:E2192)</f>
        <v>6677703.5331917582</v>
      </c>
      <c r="J2192" s="133">
        <f t="shared" si="99"/>
        <v>71</v>
      </c>
      <c r="K2192" s="65">
        <f>Y!AC2416</f>
        <v>7013550</v>
      </c>
      <c r="L2192" s="115">
        <v>228</v>
      </c>
      <c r="M2192" s="65"/>
      <c r="N2192" s="48">
        <f>Y!Z2416</f>
        <v>1894.6798117345024</v>
      </c>
    </row>
    <row r="2193" spans="1:14" x14ac:dyDescent="0.2">
      <c r="A2193" s="69">
        <f t="shared" si="100"/>
        <v>72</v>
      </c>
      <c r="B2193" s="66">
        <f t="shared" si="101"/>
        <v>42038</v>
      </c>
      <c r="C2193" s="67">
        <f>Y!AB2417</f>
        <v>74150.000000000058</v>
      </c>
      <c r="D2193" s="65">
        <f>Y!Y2417</f>
        <v>8878.0890721706674</v>
      </c>
      <c r="E2193" s="65">
        <f>Y!Y2417+Y!Z2417</f>
        <v>10798.038577442218</v>
      </c>
      <c r="F2193" s="68">
        <f>Y!AA2417</f>
        <v>63351.961422557848</v>
      </c>
      <c r="G2193" s="133">
        <f>SUM($F2193:F$2349)</f>
        <v>6681763.4668083647</v>
      </c>
      <c r="H2193" s="133">
        <f>SUM($E$2122:E2193)</f>
        <v>570594.50538568373</v>
      </c>
      <c r="I2193" s="133">
        <f>$F$9-SUM($E$2122:E2193)</f>
        <v>6666905.4946143162</v>
      </c>
      <c r="J2193" s="133">
        <f t="shared" si="99"/>
        <v>72</v>
      </c>
      <c r="K2193" s="65">
        <f>Y!AC2417</f>
        <v>7026387</v>
      </c>
      <c r="L2193" s="115">
        <v>228</v>
      </c>
      <c r="M2193" s="65"/>
      <c r="N2193" s="48">
        <f>Y!Z2417</f>
        <v>1919.9495052715502</v>
      </c>
    </row>
    <row r="2194" spans="1:14" x14ac:dyDescent="0.2">
      <c r="A2194" s="69">
        <f t="shared" si="100"/>
        <v>73</v>
      </c>
      <c r="B2194" s="66">
        <f t="shared" si="101"/>
        <v>42066</v>
      </c>
      <c r="C2194" s="67">
        <f>Y!AB2418</f>
        <v>74150.000000000175</v>
      </c>
      <c r="D2194" s="65">
        <f>Y!Y2418</f>
        <v>8996.4459168016911</v>
      </c>
      <c r="E2194" s="65">
        <f>Y!Y2418+Y!Z2418</f>
        <v>10570.428192002306</v>
      </c>
      <c r="F2194" s="68">
        <f>Y!AA2418</f>
        <v>63579.571807997861</v>
      </c>
      <c r="G2194" s="133">
        <f>SUM($F2194:F$2349)</f>
        <v>6618411.5053858077</v>
      </c>
      <c r="H2194" s="133">
        <f>SUM($E$2122:E2194)</f>
        <v>581164.93357768608</v>
      </c>
      <c r="I2194" s="133">
        <f>$F$9-SUM($E$2122:E2194)</f>
        <v>6656335.0664223135</v>
      </c>
      <c r="J2194" s="133">
        <f t="shared" si="99"/>
        <v>73</v>
      </c>
      <c r="K2194" s="65">
        <f>Y!AC2418</f>
        <v>7011587</v>
      </c>
      <c r="L2194" s="115">
        <v>228</v>
      </c>
      <c r="M2194" s="65"/>
      <c r="N2194" s="48">
        <f>Y!Z2418</f>
        <v>1573.9822752006148</v>
      </c>
    </row>
    <row r="2195" spans="1:14" x14ac:dyDescent="0.2">
      <c r="A2195" s="69">
        <f t="shared" si="100"/>
        <v>74</v>
      </c>
      <c r="B2195" s="66">
        <f t="shared" si="101"/>
        <v>42097</v>
      </c>
      <c r="C2195" s="67">
        <f>Y!AB2419</f>
        <v>74149.999999999884</v>
      </c>
      <c r="D2195" s="65">
        <f>Y!Y2419</f>
        <v>9116.3806170448661</v>
      </c>
      <c r="E2195" s="65">
        <f>Y!Y2419+Y!Z2419</f>
        <v>10711.355383684247</v>
      </c>
      <c r="F2195" s="68">
        <f>Y!AA2419</f>
        <v>63438.644616315629</v>
      </c>
      <c r="G2195" s="133">
        <f>SUM($F2195:F$2349)</f>
        <v>6554831.9335778104</v>
      </c>
      <c r="H2195" s="133">
        <f>SUM($E$2122:E2195)</f>
        <v>591876.28896137036</v>
      </c>
      <c r="I2195" s="133">
        <f>$F$9-SUM($E$2122:E2195)</f>
        <v>6645623.7110386295</v>
      </c>
      <c r="J2195" s="133">
        <f t="shared" si="99"/>
        <v>74</v>
      </c>
      <c r="K2195" s="65">
        <f>Y!AC2419</f>
        <v>6996643</v>
      </c>
      <c r="L2195" s="115">
        <v>228</v>
      </c>
      <c r="M2195" s="65"/>
      <c r="N2195" s="48">
        <f>Y!Z2419</f>
        <v>1594.9747666393814</v>
      </c>
    </row>
    <row r="2196" spans="1:14" x14ac:dyDescent="0.2">
      <c r="A2196" s="69">
        <f t="shared" si="100"/>
        <v>75</v>
      </c>
      <c r="B2196" s="66">
        <f t="shared" si="101"/>
        <v>42127</v>
      </c>
      <c r="C2196" s="67">
        <f>Y!AB2420</f>
        <v>74149.999999999563</v>
      </c>
      <c r="D2196" s="65">
        <f>Y!Y2420</f>
        <v>9237.9142078338191</v>
      </c>
      <c r="E2196" s="65">
        <f>Y!Y2420+Y!Z2420</f>
        <v>10854.161446635873</v>
      </c>
      <c r="F2196" s="68">
        <f>Y!AA2420</f>
        <v>63295.838553363683</v>
      </c>
      <c r="G2196" s="133">
        <f>SUM($F2196:F$2349)</f>
        <v>6491393.2889614953</v>
      </c>
      <c r="H2196" s="133">
        <f>SUM($E$2122:E2196)</f>
        <v>602730.4504080062</v>
      </c>
      <c r="I2196" s="133">
        <f>$F$9-SUM($E$2122:E2196)</f>
        <v>6634769.5495919939</v>
      </c>
      <c r="J2196" s="133">
        <f t="shared" si="99"/>
        <v>75</v>
      </c>
      <c r="K2196" s="65">
        <f>Y!AC2420</f>
        <v>6981552</v>
      </c>
      <c r="L2196" s="115">
        <v>228</v>
      </c>
      <c r="M2196" s="65"/>
      <c r="N2196" s="48">
        <f>Y!Z2420</f>
        <v>1616.2472388020542</v>
      </c>
    </row>
    <row r="2197" spans="1:14" x14ac:dyDescent="0.2">
      <c r="A2197" s="69">
        <f t="shared" si="100"/>
        <v>76</v>
      </c>
      <c r="B2197" s="66">
        <f t="shared" si="101"/>
        <v>42158</v>
      </c>
      <c r="C2197" s="67">
        <f>Y!AB2421</f>
        <v>74149.999999999622</v>
      </c>
      <c r="D2197" s="65">
        <f>Y!Y2421</f>
        <v>9361.0680045261979</v>
      </c>
      <c r="E2197" s="65">
        <f>Y!Y2421+Y!Z2421</f>
        <v>10998.871430369283</v>
      </c>
      <c r="F2197" s="68">
        <f>Y!AA2421</f>
        <v>63151.128569630331</v>
      </c>
      <c r="G2197" s="133">
        <f>SUM($F2197:F$2349)</f>
        <v>6428097.4504081309</v>
      </c>
      <c r="H2197" s="133">
        <f>SUM($E$2122:E2197)</f>
        <v>613729.32183837553</v>
      </c>
      <c r="I2197" s="133">
        <f>$F$9-SUM($E$2122:E2197)</f>
        <v>6623770.6781616248</v>
      </c>
      <c r="J2197" s="133">
        <f t="shared" si="99"/>
        <v>76</v>
      </c>
      <c r="K2197" s="65">
        <f>Y!AC2421</f>
        <v>6966314</v>
      </c>
      <c r="L2197" s="115">
        <v>228</v>
      </c>
      <c r="M2197" s="65"/>
      <c r="N2197" s="48">
        <f>Y!Z2421</f>
        <v>1637.8034258430853</v>
      </c>
    </row>
    <row r="2198" spans="1:14" x14ac:dyDescent="0.2">
      <c r="A2198" s="69">
        <f t="shared" si="100"/>
        <v>77</v>
      </c>
      <c r="B2198" s="66">
        <f t="shared" si="101"/>
        <v>42188</v>
      </c>
      <c r="C2198" s="67">
        <f>Y!AB2422</f>
        <v>74149.999999999563</v>
      </c>
      <c r="D2198" s="65">
        <f>Y!Y2422</f>
        <v>9485.8636066410691</v>
      </c>
      <c r="E2198" s="65">
        <f>Y!Y2422+Y!Z2422</f>
        <v>11145.510718361125</v>
      </c>
      <c r="F2198" s="68">
        <f>Y!AA2422</f>
        <v>63004.489281638445</v>
      </c>
      <c r="G2198" s="133">
        <f>SUM($F2198:F$2349)</f>
        <v>6364946.3218385009</v>
      </c>
      <c r="H2198" s="133">
        <f>SUM($E$2122:E2198)</f>
        <v>624874.83255673666</v>
      </c>
      <c r="I2198" s="133">
        <f>$F$9-SUM($E$2122:E2198)</f>
        <v>6612625.1674432633</v>
      </c>
      <c r="J2198" s="133">
        <f t="shared" si="99"/>
        <v>77</v>
      </c>
      <c r="K2198" s="65">
        <f>Y!AC2422</f>
        <v>6950927</v>
      </c>
      <c r="L2198" s="115">
        <v>228</v>
      </c>
      <c r="M2198" s="65"/>
      <c r="N2198" s="48">
        <f>Y!Z2422</f>
        <v>1659.6471117200563</v>
      </c>
    </row>
    <row r="2199" spans="1:14" x14ac:dyDescent="0.2">
      <c r="A2199" s="69">
        <f t="shared" si="100"/>
        <v>78</v>
      </c>
      <c r="B2199" s="66">
        <f t="shared" si="101"/>
        <v>42219</v>
      </c>
      <c r="C2199" s="67">
        <f>Y!AB2423</f>
        <v>74150.000000000306</v>
      </c>
      <c r="D2199" s="65">
        <f>Y!Y2423</f>
        <v>9612.3229016494006</v>
      </c>
      <c r="E2199" s="65">
        <f>Y!Y2423+Y!Z2423</f>
        <v>11294.105032507287</v>
      </c>
      <c r="F2199" s="68">
        <f>Y!AA2423</f>
        <v>62855.894967493019</v>
      </c>
      <c r="G2199" s="133">
        <f>SUM($F2199:F$2349)</f>
        <v>6301941.8325568624</v>
      </c>
      <c r="H2199" s="133">
        <f>SUM($E$2122:E2199)</f>
        <v>636168.93758924399</v>
      </c>
      <c r="I2199" s="133">
        <f>$F$9-SUM($E$2122:E2199)</f>
        <v>6601331.062410756</v>
      </c>
      <c r="J2199" s="133">
        <f t="shared" si="99"/>
        <v>78</v>
      </c>
      <c r="K2199" s="65">
        <f>Y!AC2423</f>
        <v>6935389</v>
      </c>
      <c r="L2199" s="115">
        <v>228</v>
      </c>
      <c r="M2199" s="65"/>
      <c r="N2199" s="48">
        <f>Y!Z2423</f>
        <v>1681.7821308578859</v>
      </c>
    </row>
    <row r="2200" spans="1:14" x14ac:dyDescent="0.2">
      <c r="A2200" s="69">
        <f t="shared" si="100"/>
        <v>79</v>
      </c>
      <c r="B2200" s="66">
        <f t="shared" si="101"/>
        <v>42250</v>
      </c>
      <c r="C2200" s="67">
        <f>Y!AB2424</f>
        <v>74150.000000000364</v>
      </c>
      <c r="D2200" s="65">
        <f>Y!Y2424</f>
        <v>9740.4680688092485</v>
      </c>
      <c r="E2200" s="65">
        <f>Y!Y2424+Y!Z2424</f>
        <v>11444.680437631163</v>
      </c>
      <c r="F2200" s="68">
        <f>Y!AA2424</f>
        <v>62705.319562369201</v>
      </c>
      <c r="G2200" s="133">
        <f>SUM($F2200:F$2349)</f>
        <v>6239085.9375893697</v>
      </c>
      <c r="H2200" s="133">
        <f>SUM($E$2122:E2200)</f>
        <v>647613.61802687519</v>
      </c>
      <c r="I2200" s="133">
        <f>$F$9-SUM($E$2122:E2200)</f>
        <v>6589886.381973125</v>
      </c>
      <c r="J2200" s="133">
        <f t="shared" si="99"/>
        <v>79</v>
      </c>
      <c r="K2200" s="65">
        <f>Y!AC2424</f>
        <v>6919699</v>
      </c>
      <c r="L2200" s="115">
        <v>228</v>
      </c>
      <c r="M2200" s="65"/>
      <c r="N2200" s="48">
        <f>Y!Z2424</f>
        <v>1704.2123688219144</v>
      </c>
    </row>
    <row r="2201" spans="1:14" x14ac:dyDescent="0.2">
      <c r="A2201" s="69">
        <f t="shared" si="100"/>
        <v>80</v>
      </c>
      <c r="B2201" s="66">
        <f t="shared" si="101"/>
        <v>42280</v>
      </c>
      <c r="C2201" s="67">
        <f>Y!AB2425</f>
        <v>74149.999999999971</v>
      </c>
      <c r="D2201" s="65">
        <f>Y!Y2425</f>
        <v>9870.3215830596164</v>
      </c>
      <c r="E2201" s="65">
        <f>Y!Y2425+Y!Z2425</f>
        <v>11597.263346059612</v>
      </c>
      <c r="F2201" s="68">
        <f>Y!AA2425</f>
        <v>62552.736653940367</v>
      </c>
      <c r="G2201" s="133">
        <f>SUM($F2201:F$2349)</f>
        <v>6176380.6180269998</v>
      </c>
      <c r="H2201" s="133">
        <f>SUM($E$2122:E2201)</f>
        <v>659210.88137293479</v>
      </c>
      <c r="I2201" s="133">
        <f>$F$9-SUM($E$2122:E2201)</f>
        <v>6578289.1186270649</v>
      </c>
      <c r="J2201" s="133">
        <f t="shared" si="99"/>
        <v>80</v>
      </c>
      <c r="K2201" s="65">
        <f>Y!AC2425</f>
        <v>6903856</v>
      </c>
      <c r="L2201" s="115">
        <v>228</v>
      </c>
      <c r="M2201" s="65"/>
      <c r="N2201" s="48">
        <f>Y!Z2425</f>
        <v>1726.9417629999953</v>
      </c>
    </row>
    <row r="2202" spans="1:14" x14ac:dyDescent="0.2">
      <c r="A2202" s="69">
        <f t="shared" si="100"/>
        <v>81</v>
      </c>
      <c r="B2202" s="66">
        <f t="shared" si="101"/>
        <v>42311</v>
      </c>
      <c r="C2202" s="67">
        <f>Y!AB2426</f>
        <v>74149.999999999636</v>
      </c>
      <c r="D2202" s="65">
        <f>Y!Y2426</f>
        <v>10001.906218960881</v>
      </c>
      <c r="E2202" s="65">
        <f>Y!Y2426+Y!Z2426</f>
        <v>11751.880522254505</v>
      </c>
      <c r="F2202" s="68">
        <f>Y!AA2426</f>
        <v>62398.119477745131</v>
      </c>
      <c r="G2202" s="133">
        <f>SUM($F2202:F$2349)</f>
        <v>6113827.8813730581</v>
      </c>
      <c r="H2202" s="133">
        <f>SUM($E$2122:E2202)</f>
        <v>670962.76189518929</v>
      </c>
      <c r="I2202" s="133">
        <f>$F$9-SUM($E$2122:E2202)</f>
        <v>6566537.2381048109</v>
      </c>
      <c r="J2202" s="133">
        <f t="shared" si="99"/>
        <v>81</v>
      </c>
      <c r="K2202" s="65">
        <f>Y!AC2426</f>
        <v>6887858</v>
      </c>
      <c r="L2202" s="115">
        <v>228</v>
      </c>
      <c r="M2202" s="65"/>
      <c r="N2202" s="48">
        <f>Y!Z2426</f>
        <v>1749.974303293624</v>
      </c>
    </row>
    <row r="2203" spans="1:14" x14ac:dyDescent="0.2">
      <c r="A2203" s="69">
        <f t="shared" si="100"/>
        <v>82</v>
      </c>
      <c r="B2203" s="66">
        <f t="shared" si="101"/>
        <v>42341</v>
      </c>
      <c r="C2203" s="67">
        <f>Y!AB2427</f>
        <v>74150.000000000218</v>
      </c>
      <c r="D2203" s="65">
        <f>Y!Y2427</f>
        <v>10135.245054689236</v>
      </c>
      <c r="E2203" s="65">
        <f>Y!Y2427+Y!Z2427</f>
        <v>11908.55908750763</v>
      </c>
      <c r="F2203" s="68">
        <f>Y!AA2427</f>
        <v>62241.440912492588</v>
      </c>
      <c r="G2203" s="133">
        <f>SUM($F2203:F$2349)</f>
        <v>6051429.7618953129</v>
      </c>
      <c r="H2203" s="133">
        <f>SUM($E$2122:E2203)</f>
        <v>682871.32098269695</v>
      </c>
      <c r="I2203" s="133">
        <f>$F$9-SUM($E$2122:E2203)</f>
        <v>6554628.6790173035</v>
      </c>
      <c r="J2203" s="133">
        <f t="shared" si="99"/>
        <v>82</v>
      </c>
      <c r="K2203" s="65">
        <f>Y!AC2427</f>
        <v>6871703</v>
      </c>
      <c r="L2203" s="115">
        <v>228</v>
      </c>
      <c r="M2203" s="65"/>
      <c r="N2203" s="48">
        <f>Y!Z2427</f>
        <v>1773.3140328183945</v>
      </c>
    </row>
    <row r="2204" spans="1:14" x14ac:dyDescent="0.2">
      <c r="A2204" s="69">
        <f t="shared" si="100"/>
        <v>83</v>
      </c>
      <c r="B2204" s="66">
        <f t="shared" si="101"/>
        <v>42372</v>
      </c>
      <c r="C2204" s="67">
        <f>Y!AB2428</f>
        <v>74150.000000000058</v>
      </c>
      <c r="D2204" s="65">
        <f>Y!Y2428</f>
        <v>10270.361476081423</v>
      </c>
      <c r="E2204" s="65">
        <f>Y!Y2428+Y!Z2428</f>
        <v>12067.326524695061</v>
      </c>
      <c r="F2204" s="68">
        <f>Y!AA2428</f>
        <v>62082.673475304997</v>
      </c>
      <c r="G2204" s="133">
        <f>SUM($F2204:F$2349)</f>
        <v>5989188.3209828213</v>
      </c>
      <c r="H2204" s="133">
        <f>SUM($E$2122:E2204)</f>
        <v>694938.64750739199</v>
      </c>
      <c r="I2204" s="133">
        <f>$F$9-SUM($E$2122:E2204)</f>
        <v>6542561.3524926081</v>
      </c>
      <c r="J2204" s="133">
        <f t="shared" si="99"/>
        <v>83</v>
      </c>
      <c r="K2204" s="65">
        <f>Y!AC2428</f>
        <v>6855389</v>
      </c>
      <c r="L2204" s="115">
        <v>228</v>
      </c>
      <c r="M2204" s="65"/>
      <c r="N2204" s="48">
        <f>Y!Z2428</f>
        <v>1796.9650486136379</v>
      </c>
    </row>
    <row r="2205" spans="1:14" x14ac:dyDescent="0.2">
      <c r="A2205" s="69">
        <f t="shared" si="100"/>
        <v>84</v>
      </c>
      <c r="B2205" s="66">
        <f t="shared" si="101"/>
        <v>42403</v>
      </c>
      <c r="C2205" s="67">
        <f>Y!AB2429</f>
        <v>74149.999999999651</v>
      </c>
      <c r="D2205" s="65">
        <f>Y!Y2429</f>
        <v>10407.279180740938</v>
      </c>
      <c r="E2205" s="65">
        <f>Y!Y2429+Y!Z2429</f>
        <v>12228.210683102589</v>
      </c>
      <c r="F2205" s="68">
        <f>Y!AA2429</f>
        <v>61921.789316897055</v>
      </c>
      <c r="G2205" s="133">
        <f>SUM($F2205:F$2349)</f>
        <v>5927105.6475075157</v>
      </c>
      <c r="H2205" s="133">
        <f>SUM($E$2122:E2205)</f>
        <v>707166.85819049459</v>
      </c>
      <c r="I2205" s="133">
        <f>$F$9-SUM($E$2122:E2205)</f>
        <v>6530333.1418095054</v>
      </c>
      <c r="J2205" s="133">
        <f t="shared" si="99"/>
        <v>84</v>
      </c>
      <c r="K2205" s="65">
        <f>Y!AC2429</f>
        <v>6863986</v>
      </c>
      <c r="L2205" s="115">
        <v>228</v>
      </c>
      <c r="M2205" s="65"/>
      <c r="N2205" s="48">
        <f>Y!Z2429</f>
        <v>1820.9315023616509</v>
      </c>
    </row>
    <row r="2206" spans="1:14" x14ac:dyDescent="0.2">
      <c r="A2206" s="69">
        <f t="shared" si="100"/>
        <v>85</v>
      </c>
      <c r="B2206" s="66">
        <f t="shared" si="101"/>
        <v>42432</v>
      </c>
      <c r="C2206" s="67">
        <f>Y!AB2430</f>
        <v>74149.999999999971</v>
      </c>
      <c r="D2206" s="65">
        <f>Y!Y2430</f>
        <v>10546.022182192653</v>
      </c>
      <c r="E2206" s="65">
        <f>Y!Y2430+Y!Z2430</f>
        <v>12056.876576898256</v>
      </c>
      <c r="F2206" s="68">
        <f>Y!AA2430</f>
        <v>62093.123423101715</v>
      </c>
      <c r="G2206" s="133">
        <f>SUM($F2206:F$2349)</f>
        <v>5865183.8581906175</v>
      </c>
      <c r="H2206" s="133">
        <f>SUM($E$2122:E2206)</f>
        <v>719223.73476739286</v>
      </c>
      <c r="I2206" s="133">
        <f>$F$9-SUM($E$2122:E2206)</f>
        <v>6518276.2652326068</v>
      </c>
      <c r="J2206" s="133">
        <f t="shared" si="99"/>
        <v>85</v>
      </c>
      <c r="K2206" s="65">
        <f>Y!AC2430</f>
        <v>6847686</v>
      </c>
      <c r="L2206" s="115">
        <v>228</v>
      </c>
      <c r="M2206" s="65"/>
      <c r="N2206" s="48">
        <f>Y!Z2430</f>
        <v>1510.8543947056023</v>
      </c>
    </row>
    <row r="2207" spans="1:14" x14ac:dyDescent="0.2">
      <c r="A2207" s="69">
        <f t="shared" si="100"/>
        <v>86</v>
      </c>
      <c r="B2207" s="66">
        <f t="shared" si="101"/>
        <v>42463</v>
      </c>
      <c r="C2207" s="67">
        <f>Y!AB2431</f>
        <v>74149.999999999593</v>
      </c>
      <c r="D2207" s="65">
        <f>Y!Y2431</f>
        <v>10686.614814091474</v>
      </c>
      <c r="E2207" s="65">
        <f>Y!Y2431+Y!Z2431</f>
        <v>12217.619752069266</v>
      </c>
      <c r="F2207" s="68">
        <f>Y!AA2431</f>
        <v>61932.380247930319</v>
      </c>
      <c r="G2207" s="133">
        <f>SUM($F2207:F$2349)</f>
        <v>5803090.7347675161</v>
      </c>
      <c r="H2207" s="133">
        <f>SUM($E$2122:E2207)</f>
        <v>731441.3545194621</v>
      </c>
      <c r="I2207" s="133">
        <f>$F$9-SUM($E$2122:E2207)</f>
        <v>6506058.6454805378</v>
      </c>
      <c r="J2207" s="133">
        <f t="shared" si="99"/>
        <v>86</v>
      </c>
      <c r="K2207" s="65">
        <f>Y!AC2431</f>
        <v>6831228</v>
      </c>
      <c r="L2207" s="115">
        <v>228</v>
      </c>
      <c r="M2207" s="65"/>
      <c r="N2207" s="48">
        <f>Y!Z2431</f>
        <v>1531.004937977792</v>
      </c>
    </row>
    <row r="2208" spans="1:14" x14ac:dyDescent="0.2">
      <c r="A2208" s="69">
        <f t="shared" si="100"/>
        <v>87</v>
      </c>
      <c r="B2208" s="66">
        <f t="shared" si="101"/>
        <v>42493</v>
      </c>
      <c r="C2208" s="67">
        <f>Y!AB2432</f>
        <v>74149.999999999622</v>
      </c>
      <c r="D2208" s="65">
        <f>Y!Y2432</f>
        <v>10829.081734495237</v>
      </c>
      <c r="E2208" s="65">
        <f>Y!Y2432+Y!Z2432</f>
        <v>12380.505967251374</v>
      </c>
      <c r="F2208" s="68">
        <f>Y!AA2432</f>
        <v>61769.494032748255</v>
      </c>
      <c r="G2208" s="133">
        <f>SUM($F2208:F$2349)</f>
        <v>5741158.3545195861</v>
      </c>
      <c r="H2208" s="133">
        <f>SUM($E$2122:E2208)</f>
        <v>743821.86048671347</v>
      </c>
      <c r="I2208" s="133">
        <f>$F$9-SUM($E$2122:E2208)</f>
        <v>6493678.1395132868</v>
      </c>
      <c r="J2208" s="133">
        <f t="shared" si="99"/>
        <v>87</v>
      </c>
      <c r="K2208" s="65">
        <f>Y!AC2432</f>
        <v>6814609</v>
      </c>
      <c r="L2208" s="115">
        <v>228</v>
      </c>
      <c r="M2208" s="65"/>
      <c r="N2208" s="48">
        <f>Y!Z2432</f>
        <v>1551.4242327561369</v>
      </c>
    </row>
    <row r="2209" spans="1:14" x14ac:dyDescent="0.2">
      <c r="A2209" s="69">
        <f t="shared" si="100"/>
        <v>88</v>
      </c>
      <c r="B2209" s="66">
        <f t="shared" si="101"/>
        <v>42524</v>
      </c>
      <c r="C2209" s="67">
        <f>Y!AB2433</f>
        <v>74149.999999999622</v>
      </c>
      <c r="D2209" s="65">
        <f>Y!Y2433</f>
        <v>10973.447930185124</v>
      </c>
      <c r="E2209" s="65">
        <f>Y!Y2433+Y!Z2433</f>
        <v>12545.563793614099</v>
      </c>
      <c r="F2209" s="68">
        <f>Y!AA2433</f>
        <v>61604.436206385522</v>
      </c>
      <c r="G2209" s="133">
        <f>SUM($F2209:F$2349)</f>
        <v>5679388.8604868371</v>
      </c>
      <c r="H2209" s="133">
        <f>SUM($E$2122:E2209)</f>
        <v>756367.42428032751</v>
      </c>
      <c r="I2209" s="133">
        <f>$F$9-SUM($E$2122:E2209)</f>
        <v>6481132.5757196723</v>
      </c>
      <c r="J2209" s="133">
        <f t="shared" si="99"/>
        <v>88</v>
      </c>
      <c r="K2209" s="65">
        <f>Y!AC2433</f>
        <v>6797829</v>
      </c>
      <c r="L2209" s="115">
        <v>228</v>
      </c>
      <c r="M2209" s="65"/>
      <c r="N2209" s="48">
        <f>Y!Z2433</f>
        <v>1572.115863428975</v>
      </c>
    </row>
    <row r="2210" spans="1:14" x14ac:dyDescent="0.2">
      <c r="A2210" s="69">
        <f t="shared" si="100"/>
        <v>89</v>
      </c>
      <c r="B2210" s="66">
        <f t="shared" si="101"/>
        <v>42554</v>
      </c>
      <c r="C2210" s="67">
        <f>Y!AB2434</f>
        <v>74149.999999999738</v>
      </c>
      <c r="D2210" s="65">
        <f>Y!Y2434</f>
        <v>11119.738721050322</v>
      </c>
      <c r="E2210" s="65">
        <f>Y!Y2434+Y!Z2434</f>
        <v>12712.822183240583</v>
      </c>
      <c r="F2210" s="68">
        <f>Y!AA2434</f>
        <v>61437.177816759155</v>
      </c>
      <c r="G2210" s="133">
        <f>SUM($F2210:F$2349)</f>
        <v>5617784.4242804516</v>
      </c>
      <c r="H2210" s="133">
        <f>SUM($E$2122:E2210)</f>
        <v>769080.24646356807</v>
      </c>
      <c r="I2210" s="133">
        <f>$F$9-SUM($E$2122:E2210)</f>
        <v>6468419.7535364321</v>
      </c>
      <c r="J2210" s="133">
        <f t="shared" si="99"/>
        <v>89</v>
      </c>
      <c r="K2210" s="65">
        <f>Y!AC2434</f>
        <v>6780885</v>
      </c>
      <c r="L2210" s="115">
        <v>228</v>
      </c>
      <c r="M2210" s="65"/>
      <c r="N2210" s="48">
        <f>Y!Z2434</f>
        <v>1593.0834621902613</v>
      </c>
    </row>
    <row r="2211" spans="1:14" x14ac:dyDescent="0.2">
      <c r="A2211" s="69">
        <f t="shared" si="100"/>
        <v>90</v>
      </c>
      <c r="B2211" s="66">
        <f t="shared" si="101"/>
        <v>42585</v>
      </c>
      <c r="C2211" s="67">
        <f>Y!AB2435</f>
        <v>74149.999999999651</v>
      </c>
      <c r="D2211" s="65">
        <f>Y!Y2435</f>
        <v>11267.979764527641</v>
      </c>
      <c r="E2211" s="65">
        <f>Y!Y2435+Y!Z2435</f>
        <v>12882.31047420486</v>
      </c>
      <c r="F2211" s="68">
        <f>Y!AA2435</f>
        <v>61267.689525794784</v>
      </c>
      <c r="G2211" s="133">
        <f>SUM($F2211:F$2349)</f>
        <v>5556347.2464636927</v>
      </c>
      <c r="H2211" s="133">
        <f>SUM($E$2122:E2211)</f>
        <v>781962.5569377729</v>
      </c>
      <c r="I2211" s="133">
        <f>$F$9-SUM($E$2122:E2211)</f>
        <v>6455537.4430622272</v>
      </c>
      <c r="J2211" s="133">
        <f t="shared" si="99"/>
        <v>90</v>
      </c>
      <c r="K2211" s="65">
        <f>Y!AC2435</f>
        <v>6763777</v>
      </c>
      <c r="L2211" s="115">
        <v>228</v>
      </c>
      <c r="M2211" s="65"/>
      <c r="N2211" s="48">
        <f>Y!Z2435</f>
        <v>1614.3307096772187</v>
      </c>
    </row>
    <row r="2212" spans="1:14" x14ac:dyDescent="0.2">
      <c r="A2212" s="69">
        <f t="shared" si="100"/>
        <v>91</v>
      </c>
      <c r="B2212" s="66">
        <f t="shared" si="101"/>
        <v>42616</v>
      </c>
      <c r="C2212" s="67">
        <f>Y!AB2436</f>
        <v>74149.99999999968</v>
      </c>
      <c r="D2212" s="65">
        <f>Y!Y2436</f>
        <v>11418.197060102597</v>
      </c>
      <c r="E2212" s="65">
        <f>Y!Y2436+Y!Z2436</f>
        <v>13054.058395718996</v>
      </c>
      <c r="F2212" s="68">
        <f>Y!AA2436</f>
        <v>61095.941604280684</v>
      </c>
      <c r="G2212" s="133">
        <f>SUM($F2212:F$2349)</f>
        <v>5495079.5569378985</v>
      </c>
      <c r="H2212" s="133">
        <f>SUM($E$2122:E2212)</f>
        <v>795016.61533349194</v>
      </c>
      <c r="I2212" s="133">
        <f>$F$9-SUM($E$2122:E2212)</f>
        <v>6442483.3846665081</v>
      </c>
      <c r="J2212" s="133">
        <f t="shared" si="99"/>
        <v>91</v>
      </c>
      <c r="K2212" s="65">
        <f>Y!AC2436</f>
        <v>6746502</v>
      </c>
      <c r="L2212" s="115">
        <v>228</v>
      </c>
      <c r="M2212" s="65"/>
      <c r="N2212" s="48">
        <f>Y!Z2436</f>
        <v>1635.8613356163987</v>
      </c>
    </row>
    <row r="2213" spans="1:14" x14ac:dyDescent="0.2">
      <c r="A2213" s="69">
        <f t="shared" si="100"/>
        <v>92</v>
      </c>
      <c r="B2213" s="66">
        <f t="shared" si="101"/>
        <v>42646</v>
      </c>
      <c r="C2213" s="67">
        <f>Y!AB2437</f>
        <v>74149.999999999665</v>
      </c>
      <c r="D2213" s="65">
        <f>Y!Y2437</f>
        <v>11570.416953868233</v>
      </c>
      <c r="E2213" s="65">
        <f>Y!Y2437+Y!Z2437</f>
        <v>13228.096073346635</v>
      </c>
      <c r="F2213" s="68">
        <f>Y!AA2437</f>
        <v>60921.903926653031</v>
      </c>
      <c r="G2213" s="133">
        <f>SUM($F2213:F$2349)</f>
        <v>5433983.6153336177</v>
      </c>
      <c r="H2213" s="133">
        <f>SUM($E$2122:E2213)</f>
        <v>808244.71140683861</v>
      </c>
      <c r="I2213" s="133">
        <f>$F$9-SUM($E$2122:E2213)</f>
        <v>6429255.2885931619</v>
      </c>
      <c r="J2213" s="133">
        <f t="shared" si="99"/>
        <v>92</v>
      </c>
      <c r="K2213" s="65">
        <f>Y!AC2437</f>
        <v>6729059</v>
      </c>
      <c r="L2213" s="115">
        <v>228</v>
      </c>
      <c r="M2213" s="65"/>
      <c r="N2213" s="48">
        <f>Y!Z2437</f>
        <v>1657.6791194784018</v>
      </c>
    </row>
    <row r="2214" spans="1:14" x14ac:dyDescent="0.2">
      <c r="A2214" s="69">
        <f t="shared" si="100"/>
        <v>93</v>
      </c>
      <c r="B2214" s="66">
        <f t="shared" si="101"/>
        <v>42677</v>
      </c>
      <c r="C2214" s="67">
        <f>Y!AB2438</f>
        <v>74150.000000000262</v>
      </c>
      <c r="D2214" s="65">
        <f>Y!Y2438</f>
        <v>11724.666143147275</v>
      </c>
      <c r="E2214" s="65">
        <f>Y!Y2438+Y!Z2438</f>
        <v>13404.454034288588</v>
      </c>
      <c r="F2214" s="68">
        <f>Y!AA2438</f>
        <v>60745.545965711673</v>
      </c>
      <c r="G2214" s="133">
        <f>SUM($F2214:F$2349)</f>
        <v>5373061.7114069639</v>
      </c>
      <c r="H2214" s="133">
        <f>SUM($E$2122:E2214)</f>
        <v>821649.16544112726</v>
      </c>
      <c r="I2214" s="133">
        <f>$F$9-SUM($E$2122:E2214)</f>
        <v>6415850.8345588725</v>
      </c>
      <c r="J2214" s="133">
        <f t="shared" si="99"/>
        <v>93</v>
      </c>
      <c r="K2214" s="65">
        <f>Y!AC2438</f>
        <v>6711446</v>
      </c>
      <c r="L2214" s="115">
        <v>228</v>
      </c>
      <c r="M2214" s="65"/>
      <c r="N2214" s="48">
        <f>Y!Z2438</f>
        <v>1679.7878911413136</v>
      </c>
    </row>
    <row r="2215" spans="1:14" x14ac:dyDescent="0.2">
      <c r="A2215" s="69">
        <f t="shared" si="100"/>
        <v>94</v>
      </c>
      <c r="B2215" s="66">
        <f t="shared" si="101"/>
        <v>42707</v>
      </c>
      <c r="C2215" s="67">
        <f>Y!AB2439</f>
        <v>74149.999999999724</v>
      </c>
      <c r="D2215" s="65">
        <f>Y!Y2439</f>
        <v>11880.971681171097</v>
      </c>
      <c r="E2215" s="65">
        <f>Y!Y2439+Y!Z2439</f>
        <v>13583.163212734129</v>
      </c>
      <c r="F2215" s="68">
        <f>Y!AA2439</f>
        <v>60566.836787265594</v>
      </c>
      <c r="G2215" s="133">
        <f>SUM($F2215:F$2349)</f>
        <v>5312316.1654412514</v>
      </c>
      <c r="H2215" s="133">
        <f>SUM($E$2122:E2215)</f>
        <v>835232.32865386142</v>
      </c>
      <c r="I2215" s="133">
        <f>$F$9-SUM($E$2122:E2215)</f>
        <v>6402267.6713461382</v>
      </c>
      <c r="J2215" s="133">
        <f t="shared" si="99"/>
        <v>94</v>
      </c>
      <c r="K2215" s="65">
        <f>Y!AC2439</f>
        <v>6693662</v>
      </c>
      <c r="L2215" s="115">
        <v>228</v>
      </c>
      <c r="M2215" s="65"/>
      <c r="N2215" s="48">
        <f>Y!Z2439</f>
        <v>1702.1915315630322</v>
      </c>
    </row>
    <row r="2216" spans="1:14" x14ac:dyDescent="0.2">
      <c r="A2216" s="69">
        <f t="shared" si="100"/>
        <v>95</v>
      </c>
      <c r="B2216" s="66">
        <f t="shared" si="101"/>
        <v>42738</v>
      </c>
      <c r="C2216" s="67">
        <f>Y!AB2440</f>
        <v>74149.999999999622</v>
      </c>
      <c r="D2216" s="65">
        <f>Y!Y2440</f>
        <v>12039.360981830396</v>
      </c>
      <c r="E2216" s="65">
        <f>Y!Y2440+Y!Z2440</f>
        <v>13764.254955292854</v>
      </c>
      <c r="F2216" s="68">
        <f>Y!AA2440</f>
        <v>60385.745044706768</v>
      </c>
      <c r="G2216" s="133">
        <f>SUM($F2216:F$2349)</f>
        <v>5251749.3286539856</v>
      </c>
      <c r="H2216" s="133">
        <f>SUM($E$2122:E2216)</f>
        <v>848996.58360915422</v>
      </c>
      <c r="I2216" s="133">
        <f>$F$9-SUM($E$2122:E2216)</f>
        <v>6388503.4163908456</v>
      </c>
      <c r="J2216" s="133">
        <f t="shared" si="99"/>
        <v>95</v>
      </c>
      <c r="K2216" s="65">
        <f>Y!AC2440</f>
        <v>6675705</v>
      </c>
      <c r="L2216" s="115">
        <v>228</v>
      </c>
      <c r="M2216" s="65"/>
      <c r="N2216" s="48">
        <f>Y!Z2440</f>
        <v>1724.8939734624582</v>
      </c>
    </row>
    <row r="2217" spans="1:14" x14ac:dyDescent="0.2">
      <c r="A2217" s="69">
        <f t="shared" si="100"/>
        <v>96</v>
      </c>
      <c r="B2217" s="66">
        <f t="shared" si="101"/>
        <v>42769</v>
      </c>
      <c r="C2217" s="67">
        <f>Y!AB2441</f>
        <v>74149.999999999854</v>
      </c>
      <c r="D2217" s="65">
        <f>Y!Y2441</f>
        <v>12199.861824478023</v>
      </c>
      <c r="E2217" s="65">
        <f>Y!Y2441+Y!Z2441</f>
        <v>13947.761026487991</v>
      </c>
      <c r="F2217" s="68">
        <f>Y!AA2441</f>
        <v>60202.238973511863</v>
      </c>
      <c r="G2217" s="133">
        <f>SUM($F2217:F$2349)</f>
        <v>5191363.5836092792</v>
      </c>
      <c r="H2217" s="133">
        <f>SUM($E$2122:E2217)</f>
        <v>862944.34463564225</v>
      </c>
      <c r="I2217" s="133">
        <f>$F$9-SUM($E$2122:E2217)</f>
        <v>6374555.6553643579</v>
      </c>
      <c r="J2217" s="133">
        <f t="shared" si="99"/>
        <v>96</v>
      </c>
      <c r="K2217" s="65">
        <f>Y!AC2441</f>
        <v>6680133</v>
      </c>
      <c r="L2217" s="115">
        <v>228</v>
      </c>
      <c r="M2217" s="65"/>
      <c r="N2217" s="48">
        <f>Y!Z2441</f>
        <v>1747.8992020099686</v>
      </c>
    </row>
    <row r="2218" spans="1:14" x14ac:dyDescent="0.2">
      <c r="A2218" s="69">
        <f t="shared" si="100"/>
        <v>97</v>
      </c>
      <c r="B2218" s="66">
        <f t="shared" si="101"/>
        <v>42797</v>
      </c>
      <c r="C2218" s="67">
        <f>Y!AB2442</f>
        <v>74149.999999999884</v>
      </c>
      <c r="D2218" s="65">
        <f>Y!Y2442</f>
        <v>12362.502358802594</v>
      </c>
      <c r="E2218" s="65">
        <f>Y!Y2442+Y!Z2442</f>
        <v>13832.826740111996</v>
      </c>
      <c r="F2218" s="68">
        <f>Y!AA2442</f>
        <v>60317.173259887895</v>
      </c>
      <c r="G2218" s="133">
        <f>SUM($F2218:F$2349)</f>
        <v>5131161.3446357669</v>
      </c>
      <c r="H2218" s="133">
        <f>SUM($E$2122:E2218)</f>
        <v>876777.17137575429</v>
      </c>
      <c r="I2218" s="133">
        <f>$F$9-SUM($E$2122:E2218)</f>
        <v>6360722.8286242457</v>
      </c>
      <c r="J2218" s="133">
        <f t="shared" si="99"/>
        <v>97</v>
      </c>
      <c r="K2218" s="65">
        <f>Y!AC2442</f>
        <v>6662125</v>
      </c>
      <c r="L2218" s="115">
        <v>228</v>
      </c>
      <c r="M2218" s="65"/>
      <c r="N2218" s="48">
        <f>Y!Z2442</f>
        <v>1470.3243813094014</v>
      </c>
    </row>
    <row r="2219" spans="1:14" x14ac:dyDescent="0.2">
      <c r="A2219" s="69">
        <f t="shared" si="100"/>
        <v>98</v>
      </c>
      <c r="B2219" s="66">
        <f t="shared" si="101"/>
        <v>42828</v>
      </c>
      <c r="C2219" s="67">
        <f>Y!AB2443</f>
        <v>74149.999999999796</v>
      </c>
      <c r="D2219" s="65">
        <f>Y!Y2443</f>
        <v>12527.311109766364</v>
      </c>
      <c r="E2219" s="65">
        <f>Y!Y2443+Y!Z2443</f>
        <v>14017.245478096054</v>
      </c>
      <c r="F2219" s="68">
        <f>Y!AA2443</f>
        <v>60132.754521903742</v>
      </c>
      <c r="G2219" s="133">
        <f>SUM($F2219:F$2349)</f>
        <v>5070844.17137588</v>
      </c>
      <c r="H2219" s="133">
        <f>SUM($E$2122:E2219)</f>
        <v>890794.41685385036</v>
      </c>
      <c r="I2219" s="133">
        <f>$F$9-SUM($E$2122:E2219)</f>
        <v>6346705.5831461493</v>
      </c>
      <c r="J2219" s="133">
        <f t="shared" si="99"/>
        <v>98</v>
      </c>
      <c r="K2219" s="65">
        <f>Y!AC2443</f>
        <v>6643943</v>
      </c>
      <c r="L2219" s="115">
        <v>228</v>
      </c>
      <c r="M2219" s="65"/>
      <c r="N2219" s="48">
        <f>Y!Z2443</f>
        <v>1489.9343683296902</v>
      </c>
    </row>
    <row r="2220" spans="1:14" x14ac:dyDescent="0.2">
      <c r="A2220" s="69">
        <f t="shared" si="100"/>
        <v>99</v>
      </c>
      <c r="B2220" s="66">
        <f t="shared" si="101"/>
        <v>42858</v>
      </c>
      <c r="C2220" s="67">
        <f>Y!AB2444</f>
        <v>74150.000000000276</v>
      </c>
      <c r="D2220" s="65">
        <f>Y!Y2444</f>
        <v>12694.316982608289</v>
      </c>
      <c r="E2220" s="65">
        <f>Y!Y2444+Y!Z2444</f>
        <v>14204.122879966162</v>
      </c>
      <c r="F2220" s="68">
        <f>Y!AA2444</f>
        <v>59945.877120034114</v>
      </c>
      <c r="G2220" s="133">
        <f>SUM($F2220:F$2349)</f>
        <v>5010711.4168539755</v>
      </c>
      <c r="H2220" s="133">
        <f>SUM($E$2122:E2220)</f>
        <v>904998.53973381652</v>
      </c>
      <c r="I2220" s="133">
        <f>$F$9-SUM($E$2122:E2220)</f>
        <v>6332501.4602661831</v>
      </c>
      <c r="J2220" s="133">
        <f t="shared" si="99"/>
        <v>99</v>
      </c>
      <c r="K2220" s="65">
        <f>Y!AC2444</f>
        <v>6625584</v>
      </c>
      <c r="L2220" s="115">
        <v>228</v>
      </c>
      <c r="M2220" s="65"/>
      <c r="N2220" s="48">
        <f>Y!Z2444</f>
        <v>1509.8058973578736</v>
      </c>
    </row>
    <row r="2221" spans="1:14" x14ac:dyDescent="0.2">
      <c r="A2221" s="69">
        <f t="shared" si="100"/>
        <v>100</v>
      </c>
      <c r="B2221" s="66">
        <f t="shared" si="101"/>
        <v>42889</v>
      </c>
      <c r="C2221" s="67">
        <f>Y!AB2445</f>
        <v>74150.000000000437</v>
      </c>
      <c r="D2221" s="65">
        <f>Y!Y2445</f>
        <v>12863.549267911352</v>
      </c>
      <c r="E2221" s="65">
        <f>Y!Y2445+Y!Z2445</f>
        <v>14393.491724539228</v>
      </c>
      <c r="F2221" s="68">
        <f>Y!AA2445</f>
        <v>59756.508275461209</v>
      </c>
      <c r="G2221" s="133">
        <f>SUM($F2221:F$2349)</f>
        <v>4950765.5397339407</v>
      </c>
      <c r="H2221" s="133">
        <f>SUM($E$2122:E2221)</f>
        <v>919392.03145835572</v>
      </c>
      <c r="I2221" s="133">
        <f>$F$9-SUM($E$2122:E2221)</f>
        <v>6318107.9685416445</v>
      </c>
      <c r="J2221" s="133">
        <f t="shared" si="99"/>
        <v>100</v>
      </c>
      <c r="K2221" s="65">
        <f>Y!AC2445</f>
        <v>6607048</v>
      </c>
      <c r="L2221" s="115">
        <v>228</v>
      </c>
      <c r="M2221" s="65"/>
      <c r="N2221" s="48">
        <f>Y!Z2445</f>
        <v>1529.9424566278758</v>
      </c>
    </row>
    <row r="2222" spans="1:14" x14ac:dyDescent="0.2">
      <c r="A2222" s="69">
        <f t="shared" si="100"/>
        <v>101</v>
      </c>
      <c r="B2222" s="66">
        <f t="shared" si="101"/>
        <v>42919</v>
      </c>
      <c r="C2222" s="67">
        <f>Y!AB2446</f>
        <v>74149.999999999593</v>
      </c>
      <c r="D2222" s="65">
        <f>Y!Y2446</f>
        <v>13035.037646741606</v>
      </c>
      <c r="E2222" s="65">
        <f>Y!Y2446+Y!Z2446</f>
        <v>14585.385227638413</v>
      </c>
      <c r="F2222" s="68">
        <f>Y!AA2446</f>
        <v>59564.614772361179</v>
      </c>
      <c r="G2222" s="133">
        <f>SUM($F2222:F$2349)</f>
        <v>4891009.0314584812</v>
      </c>
      <c r="H2222" s="133">
        <f>SUM($E$2122:E2222)</f>
        <v>933977.41668599413</v>
      </c>
      <c r="I2222" s="133">
        <f>$F$9-SUM($E$2122:E2222)</f>
        <v>6303522.5833140062</v>
      </c>
      <c r="J2222" s="133">
        <f t="shared" si="99"/>
        <v>101</v>
      </c>
      <c r="K2222" s="65">
        <f>Y!AC2446</f>
        <v>6588333</v>
      </c>
      <c r="L2222" s="115">
        <v>228</v>
      </c>
      <c r="M2222" s="65"/>
      <c r="N2222" s="48">
        <f>Y!Z2446</f>
        <v>1550.3475808968069</v>
      </c>
    </row>
    <row r="2223" spans="1:14" x14ac:dyDescent="0.2">
      <c r="A2223" s="69">
        <f t="shared" si="100"/>
        <v>102</v>
      </c>
      <c r="B2223" s="66">
        <f t="shared" si="101"/>
        <v>42950</v>
      </c>
      <c r="C2223" s="67">
        <f>Y!AB2447</f>
        <v>74149.999999999738</v>
      </c>
      <c r="D2223" s="65">
        <f>Y!Y2447</f>
        <v>13208.812195856124</v>
      </c>
      <c r="E2223" s="65">
        <f>Y!Y2447+Y!Z2447</f>
        <v>14779.837047921668</v>
      </c>
      <c r="F2223" s="68">
        <f>Y!AA2447</f>
        <v>59370.162952078077</v>
      </c>
      <c r="G2223" s="133">
        <f>SUM($F2223:F$2349)</f>
        <v>4831444.4166861186</v>
      </c>
      <c r="H2223" s="133">
        <f>SUM($E$2122:E2223)</f>
        <v>948757.25373391574</v>
      </c>
      <c r="I2223" s="133">
        <f>$F$9-SUM($E$2122:E2223)</f>
        <v>6288742.7462660838</v>
      </c>
      <c r="J2223" s="133">
        <f t="shared" si="99"/>
        <v>102</v>
      </c>
      <c r="K2223" s="65">
        <f>Y!AC2447</f>
        <v>6569436</v>
      </c>
      <c r="L2223" s="115">
        <v>228</v>
      </c>
      <c r="M2223" s="65"/>
      <c r="N2223" s="48">
        <f>Y!Z2447</f>
        <v>1571.0248520655441</v>
      </c>
    </row>
    <row r="2224" spans="1:14" x14ac:dyDescent="0.2">
      <c r="A2224" s="69">
        <f t="shared" si="100"/>
        <v>103</v>
      </c>
      <c r="B2224" s="66">
        <f t="shared" si="101"/>
        <v>42981</v>
      </c>
      <c r="C2224" s="67">
        <f>Y!AB2448</f>
        <v>74149.99999999968</v>
      </c>
      <c r="D2224" s="65">
        <f>Y!Y2448</f>
        <v>13384.903392972425</v>
      </c>
      <c r="E2224" s="65">
        <f>Y!Y2448+Y!Z2448</f>
        <v>14976.881292779799</v>
      </c>
      <c r="F2224" s="68">
        <f>Y!AA2448</f>
        <v>59173.118707219888</v>
      </c>
      <c r="G2224" s="133">
        <f>SUM($F2224:F$2349)</f>
        <v>4772074.2537340401</v>
      </c>
      <c r="H2224" s="133">
        <f>SUM($E$2122:E2224)</f>
        <v>963734.13502669556</v>
      </c>
      <c r="I2224" s="133">
        <f>$F$9-SUM($E$2122:E2224)</f>
        <v>6273765.8649733048</v>
      </c>
      <c r="J2224" s="133">
        <f t="shared" si="99"/>
        <v>103</v>
      </c>
      <c r="K2224" s="65">
        <f>Y!AC2448</f>
        <v>6550356</v>
      </c>
      <c r="L2224" s="115">
        <v>228</v>
      </c>
      <c r="M2224" s="65"/>
      <c r="N2224" s="48">
        <f>Y!Z2448</f>
        <v>1591.9778998073743</v>
      </c>
    </row>
    <row r="2225" spans="1:14" x14ac:dyDescent="0.2">
      <c r="A2225" s="69">
        <f t="shared" si="100"/>
        <v>104</v>
      </c>
      <c r="B2225" s="66">
        <f t="shared" si="101"/>
        <v>43011</v>
      </c>
      <c r="C2225" s="67">
        <f>Y!AB2449</f>
        <v>74150.000000000306</v>
      </c>
      <c r="D2225" s="65">
        <f>Y!Y2449</f>
        <v>13563.34212211892</v>
      </c>
      <c r="E2225" s="65">
        <f>Y!Y2449+Y!Z2449</f>
        <v>15176.552524324172</v>
      </c>
      <c r="F2225" s="68">
        <f>Y!AA2449</f>
        <v>58973.447475676134</v>
      </c>
      <c r="G2225" s="133">
        <f>SUM($F2225:F$2349)</f>
        <v>4712901.1350268191</v>
      </c>
      <c r="H2225" s="133">
        <f>SUM($E$2122:E2225)</f>
        <v>978910.68755101971</v>
      </c>
      <c r="I2225" s="133">
        <f>$F$9-SUM($E$2122:E2225)</f>
        <v>6258589.3124489803</v>
      </c>
      <c r="J2225" s="133">
        <f t="shared" si="99"/>
        <v>104</v>
      </c>
      <c r="K2225" s="65">
        <f>Y!AC2449</f>
        <v>6531092</v>
      </c>
      <c r="L2225" s="115">
        <v>228</v>
      </c>
      <c r="M2225" s="65"/>
      <c r="N2225" s="48">
        <f>Y!Z2449</f>
        <v>1613.2104022052517</v>
      </c>
    </row>
    <row r="2226" spans="1:14" x14ac:dyDescent="0.2">
      <c r="A2226" s="69">
        <f t="shared" si="100"/>
        <v>105</v>
      </c>
      <c r="B2226" s="66">
        <f t="shared" si="101"/>
        <v>43042</v>
      </c>
      <c r="C2226" s="67">
        <f>Y!AB2450</f>
        <v>74149.99999999968</v>
      </c>
      <c r="D2226" s="65">
        <f>Y!Y2450</f>
        <v>13744.159679046832</v>
      </c>
      <c r="E2226" s="65">
        <f>Y!Y2450+Y!Z2450</f>
        <v>15378.885765444225</v>
      </c>
      <c r="F2226" s="68">
        <f>Y!AA2450</f>
        <v>58771.114234555462</v>
      </c>
      <c r="G2226" s="133">
        <f>SUM($F2226:F$2349)</f>
        <v>4653927.6875511426</v>
      </c>
      <c r="H2226" s="133">
        <f>SUM($E$2122:E2226)</f>
        <v>994289.57331646397</v>
      </c>
      <c r="I2226" s="133">
        <f>$F$9-SUM($E$2122:E2226)</f>
        <v>6243210.4266835358</v>
      </c>
      <c r="J2226" s="133">
        <f t="shared" si="99"/>
        <v>105</v>
      </c>
      <c r="K2226" s="65">
        <f>Y!AC2450</f>
        <v>6511640</v>
      </c>
      <c r="L2226" s="115">
        <v>228</v>
      </c>
      <c r="M2226" s="65"/>
      <c r="N2226" s="48">
        <f>Y!Z2450</f>
        <v>1634.7260863973934</v>
      </c>
    </row>
    <row r="2227" spans="1:14" x14ac:dyDescent="0.2">
      <c r="A2227" s="69">
        <f t="shared" si="100"/>
        <v>106</v>
      </c>
      <c r="B2227" s="66">
        <f t="shared" si="101"/>
        <v>43072</v>
      </c>
      <c r="C2227" s="67">
        <f>Y!AB2451</f>
        <v>74150.000000000116</v>
      </c>
      <c r="D2227" s="65">
        <f>Y!Y2451</f>
        <v>13927.387776725926</v>
      </c>
      <c r="E2227" s="65">
        <f>Y!Y2451+Y!Z2451</f>
        <v>15583.91650595743</v>
      </c>
      <c r="F2227" s="68">
        <f>Y!AA2451</f>
        <v>58566.083494042679</v>
      </c>
      <c r="G2227" s="133">
        <f>SUM($F2227:F$2349)</f>
        <v>4595156.5733165871</v>
      </c>
      <c r="H2227" s="133">
        <f>SUM($E$2122:E2227)</f>
        <v>1009873.4898224215</v>
      </c>
      <c r="I2227" s="133">
        <f>$F$9-SUM($E$2122:E2227)</f>
        <v>6227626.5101775788</v>
      </c>
      <c r="J2227" s="133">
        <f t="shared" si="99"/>
        <v>106</v>
      </c>
      <c r="K2227" s="65">
        <f>Y!AC2451</f>
        <v>6492001</v>
      </c>
      <c r="L2227" s="115">
        <v>228</v>
      </c>
      <c r="M2227" s="65"/>
      <c r="N2227" s="48">
        <f>Y!Z2451</f>
        <v>1656.5287292315043</v>
      </c>
    </row>
    <row r="2228" spans="1:14" x14ac:dyDescent="0.2">
      <c r="A2228" s="69">
        <f t="shared" si="100"/>
        <v>107</v>
      </c>
      <c r="B2228" s="66">
        <f t="shared" si="101"/>
        <v>43103</v>
      </c>
      <c r="C2228" s="67">
        <f>Y!AB2452</f>
        <v>74150.000000000349</v>
      </c>
      <c r="D2228" s="65">
        <f>Y!Y2452</f>
        <v>14113.058550898917</v>
      </c>
      <c r="E2228" s="65">
        <f>Y!Y2452+Y!Z2452</f>
        <v>15791.680708826781</v>
      </c>
      <c r="F2228" s="68">
        <f>Y!AA2452</f>
        <v>58358.31929117356</v>
      </c>
      <c r="G2228" s="133">
        <f>SUM($F2228:F$2349)</f>
        <v>4536590.4898225442</v>
      </c>
      <c r="H2228" s="133">
        <f>SUM($E$2122:E2228)</f>
        <v>1025665.1705312482</v>
      </c>
      <c r="I2228" s="133">
        <f>$F$9-SUM($E$2122:E2228)</f>
        <v>6211834.8294687513</v>
      </c>
      <c r="J2228" s="133">
        <f t="shared" si="99"/>
        <v>107</v>
      </c>
      <c r="K2228" s="65">
        <f>Y!AC2452</f>
        <v>6472170</v>
      </c>
      <c r="L2228" s="115">
        <v>228</v>
      </c>
      <c r="M2228" s="65"/>
      <c r="N2228" s="48">
        <f>Y!Z2452</f>
        <v>1678.6221579278645</v>
      </c>
    </row>
    <row r="2229" spans="1:14" x14ac:dyDescent="0.2">
      <c r="A2229" s="69">
        <f t="shared" si="100"/>
        <v>108</v>
      </c>
      <c r="B2229" s="66">
        <f t="shared" si="101"/>
        <v>43134</v>
      </c>
      <c r="C2229" s="67">
        <f>Y!AB2453</f>
        <v>74149.999999999593</v>
      </c>
      <c r="D2229" s="65">
        <f>Y!Y2453</f>
        <v>14301.204565721564</v>
      </c>
      <c r="E2229" s="65">
        <f>Y!Y2453+Y!Z2453</f>
        <v>16002.21481647261</v>
      </c>
      <c r="F2229" s="68">
        <f>Y!AA2453</f>
        <v>58147.78518352699</v>
      </c>
      <c r="G2229" s="133">
        <f>SUM($F2229:F$2349)</f>
        <v>4478232.1705313707</v>
      </c>
      <c r="H2229" s="133">
        <f>SUM($E$2122:E2229)</f>
        <v>1041667.3853477208</v>
      </c>
      <c r="I2229" s="133">
        <f>$F$9-SUM($E$2122:E2229)</f>
        <v>6195832.6146522788</v>
      </c>
      <c r="J2229" s="133">
        <f t="shared" si="99"/>
        <v>108</v>
      </c>
      <c r="K2229" s="65">
        <f>Y!AC2453</f>
        <v>6472448</v>
      </c>
      <c r="L2229" s="115">
        <v>228</v>
      </c>
      <c r="M2229" s="65"/>
      <c r="N2229" s="48">
        <f>Y!Z2453</f>
        <v>1701.0102507510455</v>
      </c>
    </row>
    <row r="2230" spans="1:14" x14ac:dyDescent="0.2">
      <c r="A2230" s="69">
        <f t="shared" si="100"/>
        <v>109</v>
      </c>
      <c r="B2230" s="66">
        <f t="shared" si="101"/>
        <v>43162</v>
      </c>
      <c r="C2230" s="67">
        <f>Y!AB2454</f>
        <v>74149.999999999913</v>
      </c>
      <c r="D2230" s="65">
        <f>Y!Y2454</f>
        <v>14491.858819476329</v>
      </c>
      <c r="E2230" s="65">
        <f>Y!Y2454+Y!Z2454</f>
        <v>15944.810919108015</v>
      </c>
      <c r="F2230" s="68">
        <f>Y!AA2454</f>
        <v>58205.189080891905</v>
      </c>
      <c r="G2230" s="133">
        <f>SUM($F2230:F$2349)</f>
        <v>4420084.3853478441</v>
      </c>
      <c r="H2230" s="133">
        <f>SUM($E$2122:E2230)</f>
        <v>1057612.1962668288</v>
      </c>
      <c r="I2230" s="133">
        <f>$F$9-SUM($E$2122:E2230)</f>
        <v>6179887.803733171</v>
      </c>
      <c r="J2230" s="133">
        <f t="shared" si="99"/>
        <v>109</v>
      </c>
      <c r="K2230" s="65">
        <f>Y!AC2454</f>
        <v>6452503</v>
      </c>
      <c r="L2230" s="115">
        <v>228</v>
      </c>
      <c r="M2230" s="65"/>
      <c r="N2230" s="48">
        <f>Y!Z2454</f>
        <v>1452.952099631686</v>
      </c>
    </row>
    <row r="2231" spans="1:14" x14ac:dyDescent="0.2">
      <c r="A2231" s="69">
        <f t="shared" si="100"/>
        <v>110</v>
      </c>
      <c r="B2231" s="66">
        <f t="shared" si="101"/>
        <v>43193</v>
      </c>
      <c r="C2231" s="67">
        <f>Y!AB2455</f>
        <v>74150.000000000262</v>
      </c>
      <c r="D2231" s="65">
        <f>Y!Y2455</f>
        <v>14685.054750354029</v>
      </c>
      <c r="E2231" s="65">
        <f>Y!Y2455+Y!Z2455</f>
        <v>16157.385139686317</v>
      </c>
      <c r="F2231" s="68">
        <f>Y!AA2455</f>
        <v>57992.614860313937</v>
      </c>
      <c r="G2231" s="133">
        <f>SUM($F2231:F$2349)</f>
        <v>4361879.1962669529</v>
      </c>
      <c r="H2231" s="133">
        <f>SUM($E$2122:E2231)</f>
        <v>1073769.5814065151</v>
      </c>
      <c r="I2231" s="133">
        <f>$F$9-SUM($E$2122:E2231)</f>
        <v>6163730.4185934849</v>
      </c>
      <c r="J2231" s="133">
        <f t="shared" si="99"/>
        <v>110</v>
      </c>
      <c r="K2231" s="65">
        <f>Y!AC2455</f>
        <v>6432365</v>
      </c>
      <c r="L2231" s="115">
        <v>228</v>
      </c>
      <c r="M2231" s="65"/>
      <c r="N2231" s="48">
        <f>Y!Z2455</f>
        <v>1472.3303893322882</v>
      </c>
    </row>
    <row r="2232" spans="1:14" x14ac:dyDescent="0.2">
      <c r="A2232" s="69">
        <f t="shared" si="100"/>
        <v>111</v>
      </c>
      <c r="B2232" s="66">
        <f t="shared" si="101"/>
        <v>43223</v>
      </c>
      <c r="C2232" s="67">
        <f>Y!AB2456</f>
        <v>74150.000000000233</v>
      </c>
      <c r="D2232" s="65">
        <f>Y!Y2456</f>
        <v>14880.826242322102</v>
      </c>
      <c r="E2232" s="65">
        <f>Y!Y2456+Y!Z2456</f>
        <v>16372.793373173074</v>
      </c>
      <c r="F2232" s="68">
        <f>Y!AA2456</f>
        <v>57777.206626827166</v>
      </c>
      <c r="G2232" s="133">
        <f>SUM($F2232:F$2349)</f>
        <v>4303886.5814066399</v>
      </c>
      <c r="H2232" s="133">
        <f>SUM($E$2122:E2232)</f>
        <v>1090142.3747796882</v>
      </c>
      <c r="I2232" s="133">
        <f>$F$9-SUM($E$2122:E2232)</f>
        <v>6147357.6252203118</v>
      </c>
      <c r="J2232" s="133">
        <f t="shared" si="99"/>
        <v>111</v>
      </c>
      <c r="K2232" s="65">
        <f>Y!AC2456</f>
        <v>6412032</v>
      </c>
      <c r="L2232" s="115">
        <v>228</v>
      </c>
      <c r="M2232" s="65"/>
      <c r="N2232" s="48">
        <f>Y!Z2456</f>
        <v>1491.9671308509714</v>
      </c>
    </row>
    <row r="2233" spans="1:14" x14ac:dyDescent="0.2">
      <c r="A2233" s="69">
        <f t="shared" si="100"/>
        <v>112</v>
      </c>
      <c r="B2233" s="66">
        <f t="shared" si="101"/>
        <v>43254</v>
      </c>
      <c r="C2233" s="67">
        <f>Y!AB2457</f>
        <v>74150.000000000146</v>
      </c>
      <c r="D2233" s="65">
        <f>Y!Y2457</f>
        <v>15079.207631067373</v>
      </c>
      <c r="E2233" s="65">
        <f>Y!Y2457+Y!Z2457</f>
        <v>16591.073402274589</v>
      </c>
      <c r="F2233" s="68">
        <f>Y!AA2457</f>
        <v>57558.926597725549</v>
      </c>
      <c r="G2233" s="133">
        <f>SUM($F2233:F$2349)</f>
        <v>4246109.374779813</v>
      </c>
      <c r="H2233" s="133">
        <f>SUM($E$2122:E2233)</f>
        <v>1106733.4481819628</v>
      </c>
      <c r="I2233" s="133">
        <f>$F$9-SUM($E$2122:E2233)</f>
        <v>6130766.5518180374</v>
      </c>
      <c r="J2233" s="133">
        <f t="shared" si="99"/>
        <v>112</v>
      </c>
      <c r="K2233" s="65">
        <f>Y!AC2457</f>
        <v>6391504</v>
      </c>
      <c r="L2233" s="115">
        <v>228</v>
      </c>
      <c r="M2233" s="65"/>
      <c r="N2233" s="48">
        <f>Y!Z2457</f>
        <v>1511.8657712072163</v>
      </c>
    </row>
    <row r="2234" spans="1:14" x14ac:dyDescent="0.2">
      <c r="A2234" s="69">
        <f t="shared" si="100"/>
        <v>113</v>
      </c>
      <c r="B2234" s="66">
        <f t="shared" si="101"/>
        <v>43284</v>
      </c>
      <c r="C2234" s="67">
        <f>Y!AB2458</f>
        <v>74149.999999999767</v>
      </c>
      <c r="D2234" s="65">
        <f>Y!Y2458</f>
        <v>15280.233710017055</v>
      </c>
      <c r="E2234" s="65">
        <f>Y!Y2458+Y!Z2458</f>
        <v>16812.263513411104</v>
      </c>
      <c r="F2234" s="68">
        <f>Y!AA2458</f>
        <v>57337.73648658867</v>
      </c>
      <c r="G2234" s="133">
        <f>SUM($F2234:F$2349)</f>
        <v>4188550.4481820869</v>
      </c>
      <c r="H2234" s="133">
        <f>SUM($E$2122:E2234)</f>
        <v>1123545.711695374</v>
      </c>
      <c r="I2234" s="133">
        <f>$F$9-SUM($E$2122:E2234)</f>
        <v>6113954.288304626</v>
      </c>
      <c r="J2234" s="133">
        <f t="shared" ref="J2234:J2297" si="102">A2234</f>
        <v>113</v>
      </c>
      <c r="K2234" s="65">
        <f>Y!AC2458</f>
        <v>6370777</v>
      </c>
      <c r="L2234" s="115">
        <v>228</v>
      </c>
      <c r="M2234" s="65"/>
      <c r="N2234" s="48">
        <f>Y!Z2458</f>
        <v>1532.0298033940489</v>
      </c>
    </row>
    <row r="2235" spans="1:14" x14ac:dyDescent="0.2">
      <c r="A2235" s="69">
        <f t="shared" si="100"/>
        <v>114</v>
      </c>
      <c r="B2235" s="66">
        <f t="shared" si="101"/>
        <v>43315</v>
      </c>
      <c r="C2235" s="67">
        <f>Y!AB2459</f>
        <v>74150.000000000175</v>
      </c>
      <c r="D2235" s="65">
        <f>Y!Y2459</f>
        <v>15483.93973644264</v>
      </c>
      <c r="E2235" s="65">
        <f>Y!Y2459+Y!Z2459</f>
        <v>17036.402503433812</v>
      </c>
      <c r="F2235" s="68">
        <f>Y!AA2459</f>
        <v>57113.597496566355</v>
      </c>
      <c r="G2235" s="133">
        <f>SUM($F2235:F$2349)</f>
        <v>4131212.7116954983</v>
      </c>
      <c r="H2235" s="133">
        <f>SUM($E$2122:E2235)</f>
        <v>1140582.1141988079</v>
      </c>
      <c r="I2235" s="133">
        <f>$F$9-SUM($E$2122:E2235)</f>
        <v>6096917.8858011924</v>
      </c>
      <c r="J2235" s="133">
        <f t="shared" si="102"/>
        <v>114</v>
      </c>
      <c r="K2235" s="65">
        <f>Y!AC2459</f>
        <v>6349851</v>
      </c>
      <c r="L2235" s="115">
        <v>228</v>
      </c>
      <c r="M2235" s="65"/>
      <c r="N2235" s="48">
        <f>Y!Z2459</f>
        <v>1552.4627669911715</v>
      </c>
    </row>
    <row r="2236" spans="1:14" x14ac:dyDescent="0.2">
      <c r="A2236" s="69">
        <f t="shared" si="100"/>
        <v>115</v>
      </c>
      <c r="B2236" s="66">
        <f t="shared" si="101"/>
        <v>43346</v>
      </c>
      <c r="C2236" s="67">
        <f>Y!AB2460</f>
        <v>74150.000000000116</v>
      </c>
      <c r="D2236" s="65">
        <f>Y!Y2460</f>
        <v>15690.361437640153</v>
      </c>
      <c r="E2236" s="65">
        <f>Y!Y2460+Y!Z2460</f>
        <v>17263.529686426482</v>
      </c>
      <c r="F2236" s="68">
        <f>Y!AA2460</f>
        <v>56886.470313573642</v>
      </c>
      <c r="G2236" s="133">
        <f>SUM($F2236:F$2349)</f>
        <v>4074099.1141989324</v>
      </c>
      <c r="H2236" s="133">
        <f>SUM($E$2122:E2236)</f>
        <v>1157845.6438852344</v>
      </c>
      <c r="I2236" s="133">
        <f>$F$9-SUM($E$2122:E2236)</f>
        <v>6079654.3561147656</v>
      </c>
      <c r="J2236" s="133">
        <f t="shared" si="102"/>
        <v>115</v>
      </c>
      <c r="K2236" s="65">
        <f>Y!AC2460</f>
        <v>6328723</v>
      </c>
      <c r="L2236" s="115">
        <v>228</v>
      </c>
      <c r="M2236" s="65"/>
      <c r="N2236" s="48">
        <f>Y!Z2460</f>
        <v>1573.1682487863291</v>
      </c>
    </row>
    <row r="2237" spans="1:14" x14ac:dyDescent="0.2">
      <c r="A2237" s="69">
        <f t="shared" si="100"/>
        <v>116</v>
      </c>
      <c r="B2237" s="66">
        <f t="shared" si="101"/>
        <v>43376</v>
      </c>
      <c r="C2237" s="67">
        <f>Y!AB2461</f>
        <v>74149.999999999854</v>
      </c>
      <c r="D2237" s="65">
        <f>Y!Y2461</f>
        <v>15899.535017199814</v>
      </c>
      <c r="E2237" s="65">
        <f>Y!Y2461+Y!Z2461</f>
        <v>17493.684900604741</v>
      </c>
      <c r="F2237" s="68">
        <f>Y!AA2461</f>
        <v>56656.31509939512</v>
      </c>
      <c r="G2237" s="133">
        <f>SUM($F2237:F$2349)</f>
        <v>4017212.6438853587</v>
      </c>
      <c r="H2237" s="133">
        <f>SUM($E$2122:E2237)</f>
        <v>1175339.328785839</v>
      </c>
      <c r="I2237" s="133">
        <f>$F$9-SUM($E$2122:E2237)</f>
        <v>6062160.6712141614</v>
      </c>
      <c r="J2237" s="133">
        <f t="shared" si="102"/>
        <v>116</v>
      </c>
      <c r="K2237" s="65">
        <f>Y!AC2461</f>
        <v>6307390</v>
      </c>
      <c r="L2237" s="115">
        <v>228</v>
      </c>
      <c r="M2237" s="65"/>
      <c r="N2237" s="48">
        <f>Y!Z2461</f>
        <v>1594.1498834049271</v>
      </c>
    </row>
    <row r="2238" spans="1:14" x14ac:dyDescent="0.2">
      <c r="A2238" s="69">
        <f t="shared" si="100"/>
        <v>117</v>
      </c>
      <c r="B2238" s="66">
        <f t="shared" si="101"/>
        <v>43407</v>
      </c>
      <c r="C2238" s="67">
        <f>Y!AB2462</f>
        <v>74150.000000000087</v>
      </c>
      <c r="D2238" s="65">
        <f>Y!Y2462</f>
        <v>16111.49716135487</v>
      </c>
      <c r="E2238" s="65">
        <f>Y!Y2462+Y!Z2462</f>
        <v>17726.908515302857</v>
      </c>
      <c r="F2238" s="68">
        <f>Y!AA2462</f>
        <v>56423.091484697223</v>
      </c>
      <c r="G2238" s="133">
        <f>SUM($F2238:F$2349)</f>
        <v>3960556.3287859638</v>
      </c>
      <c r="H2238" s="133">
        <f>SUM($E$2122:E2238)</f>
        <v>1193066.237301142</v>
      </c>
      <c r="I2238" s="133">
        <f>$F$9-SUM($E$2122:E2238)</f>
        <v>6044433.762698858</v>
      </c>
      <c r="J2238" s="133">
        <f t="shared" si="102"/>
        <v>117</v>
      </c>
      <c r="K2238" s="65">
        <f>Y!AC2462</f>
        <v>6285852</v>
      </c>
      <c r="L2238" s="115">
        <v>228</v>
      </c>
      <c r="M2238" s="65"/>
      <c r="N2238" s="48">
        <f>Y!Z2462</f>
        <v>1615.4113539479877</v>
      </c>
    </row>
    <row r="2239" spans="1:14" x14ac:dyDescent="0.2">
      <c r="A2239" s="69">
        <f t="shared" si="100"/>
        <v>118</v>
      </c>
      <c r="B2239" s="66">
        <f t="shared" si="101"/>
        <v>43437</v>
      </c>
      <c r="C2239" s="67">
        <f>Y!AB2463</f>
        <v>74150.000000000058</v>
      </c>
      <c r="D2239" s="65">
        <f>Y!Y2463</f>
        <v>16326.285045413766</v>
      </c>
      <c r="E2239" s="65">
        <f>Y!Y2463+Y!Z2463</f>
        <v>17963.241438052573</v>
      </c>
      <c r="F2239" s="68">
        <f>Y!AA2463</f>
        <v>56186.758561947492</v>
      </c>
      <c r="G2239" s="133">
        <f>SUM($F2239:F$2349)</f>
        <v>3904133.2373012668</v>
      </c>
      <c r="H2239" s="133">
        <f>SUM($E$2122:E2239)</f>
        <v>1211029.4787391946</v>
      </c>
      <c r="I2239" s="133">
        <f>$F$9-SUM($E$2122:E2239)</f>
        <v>6026470.5212608054</v>
      </c>
      <c r="J2239" s="133">
        <f t="shared" si="102"/>
        <v>118</v>
      </c>
      <c r="K2239" s="65">
        <f>Y!AC2463</f>
        <v>6264106</v>
      </c>
      <c r="L2239" s="115">
        <v>228</v>
      </c>
      <c r="M2239" s="65"/>
      <c r="N2239" s="48">
        <f>Y!Z2463</f>
        <v>1636.9563926388073</v>
      </c>
    </row>
    <row r="2240" spans="1:14" x14ac:dyDescent="0.2">
      <c r="A2240" s="69">
        <f t="shared" si="100"/>
        <v>119</v>
      </c>
      <c r="B2240" s="66">
        <f t="shared" si="101"/>
        <v>43468</v>
      </c>
      <c r="C2240" s="67">
        <f>Y!AB2464</f>
        <v>74149.999999999956</v>
      </c>
      <c r="D2240" s="65">
        <f>Y!Y2464</f>
        <v>16543.936340282671</v>
      </c>
      <c r="E2240" s="65">
        <f>Y!Y2464+Y!Z2464</f>
        <v>18202.725121760624</v>
      </c>
      <c r="F2240" s="68">
        <f>Y!AA2464</f>
        <v>55947.274878239332</v>
      </c>
      <c r="G2240" s="133">
        <f>SUM($F2240:F$2349)</f>
        <v>3847946.4787393194</v>
      </c>
      <c r="H2240" s="133">
        <f>SUM($E$2122:E2240)</f>
        <v>1229232.2038609553</v>
      </c>
      <c r="I2240" s="133">
        <f>$F$9-SUM($E$2122:E2240)</f>
        <v>6008267.7961390447</v>
      </c>
      <c r="J2240" s="133">
        <f t="shared" si="102"/>
        <v>119</v>
      </c>
      <c r="K2240" s="65">
        <f>Y!AC2464</f>
        <v>6242150</v>
      </c>
      <c r="L2240" s="115">
        <v>228</v>
      </c>
      <c r="M2240" s="65"/>
      <c r="N2240" s="48">
        <f>Y!Z2464</f>
        <v>1658.7887814779533</v>
      </c>
    </row>
    <row r="2241" spans="1:14" x14ac:dyDescent="0.2">
      <c r="A2241" s="69">
        <f t="shared" si="100"/>
        <v>120</v>
      </c>
      <c r="B2241" s="66">
        <f t="shared" si="101"/>
        <v>43499</v>
      </c>
      <c r="C2241" s="67">
        <f>Y!AB2465</f>
        <v>74149.999999999825</v>
      </c>
      <c r="D2241" s="65">
        <f>Y!Y2465</f>
        <v>16764.489219071344</v>
      </c>
      <c r="E2241" s="65">
        <f>Y!Y2465+Y!Z2465</f>
        <v>18445.40157197864</v>
      </c>
      <c r="F2241" s="68">
        <f>Y!AA2465</f>
        <v>55704.598428021185</v>
      </c>
      <c r="G2241" s="133">
        <f>SUM($F2241:F$2349)</f>
        <v>3791999.2038610801</v>
      </c>
      <c r="H2241" s="133">
        <f>SUM($E$2122:E2241)</f>
        <v>1247677.6054329339</v>
      </c>
      <c r="I2241" s="133">
        <f>$F$9-SUM($E$2122:E2241)</f>
        <v>5989822.3945670659</v>
      </c>
      <c r="J2241" s="133">
        <f t="shared" si="102"/>
        <v>120</v>
      </c>
      <c r="K2241" s="65">
        <f>Y!AC2465</f>
        <v>6238251</v>
      </c>
      <c r="L2241" s="115">
        <v>228</v>
      </c>
      <c r="M2241" s="65"/>
      <c r="N2241" s="48">
        <f>Y!Z2465</f>
        <v>1680.9123529072967</v>
      </c>
    </row>
    <row r="2242" spans="1:14" x14ac:dyDescent="0.2">
      <c r="A2242" s="69">
        <f t="shared" si="100"/>
        <v>121</v>
      </c>
      <c r="B2242" s="66">
        <f t="shared" si="101"/>
        <v>43527</v>
      </c>
      <c r="C2242" s="67">
        <f>Y!AB2466</f>
        <v>74150.000000000189</v>
      </c>
      <c r="D2242" s="65">
        <f>Y!Y2466</f>
        <v>16987.982363788877</v>
      </c>
      <c r="E2242" s="65">
        <f>Y!Y2466+Y!Z2466</f>
        <v>18447.643000018332</v>
      </c>
      <c r="F2242" s="68">
        <f>Y!AA2466</f>
        <v>55702.356999981857</v>
      </c>
      <c r="G2242" s="133">
        <f>SUM($F2242:F$2349)</f>
        <v>3736294.6054330589</v>
      </c>
      <c r="H2242" s="133">
        <f>SUM($E$2122:E2242)</f>
        <v>1266125.2484329522</v>
      </c>
      <c r="I2242" s="133">
        <f>$F$9-SUM($E$2122:E2242)</f>
        <v>5971374.751567048</v>
      </c>
      <c r="J2242" s="133">
        <f t="shared" si="102"/>
        <v>121</v>
      </c>
      <c r="K2242" s="65">
        <f>Y!AC2466</f>
        <v>6216113</v>
      </c>
      <c r="L2242" s="115">
        <v>228</v>
      </c>
      <c r="M2242" s="65"/>
      <c r="N2242" s="48">
        <f>Y!Z2466</f>
        <v>1459.6606362294551</v>
      </c>
    </row>
    <row r="2243" spans="1:14" x14ac:dyDescent="0.2">
      <c r="A2243" s="69">
        <f t="shared" si="100"/>
        <v>122</v>
      </c>
      <c r="B2243" s="66">
        <f t="shared" si="101"/>
        <v>43558</v>
      </c>
      <c r="C2243" s="67">
        <f>Y!AB2467</f>
        <v>74150.000000000233</v>
      </c>
      <c r="D2243" s="65">
        <f>Y!Y2467</f>
        <v>17214.454972126056</v>
      </c>
      <c r="E2243" s="65">
        <f>Y!Y2467+Y!Z2467</f>
        <v>18693.583371044035</v>
      </c>
      <c r="F2243" s="68">
        <f>Y!AA2467</f>
        <v>55456.416628956191</v>
      </c>
      <c r="G2243" s="133">
        <f>SUM($F2243:F$2349)</f>
        <v>3680592.2484330772</v>
      </c>
      <c r="H2243" s="133">
        <f>SUM($E$2122:E2243)</f>
        <v>1284818.8318039963</v>
      </c>
      <c r="I2243" s="133">
        <f>$F$9-SUM($E$2122:E2243)</f>
        <v>5952681.1681960039</v>
      </c>
      <c r="J2243" s="133">
        <f t="shared" si="102"/>
        <v>122</v>
      </c>
      <c r="K2243" s="65">
        <f>Y!AC2467</f>
        <v>6193761</v>
      </c>
      <c r="L2243" s="115">
        <v>228</v>
      </c>
      <c r="M2243" s="65"/>
      <c r="N2243" s="48">
        <f>Y!Z2467</f>
        <v>1479.1283989179792</v>
      </c>
    </row>
    <row r="2244" spans="1:14" x14ac:dyDescent="0.2">
      <c r="A2244" s="69">
        <f t="shared" si="100"/>
        <v>123</v>
      </c>
      <c r="B2244" s="66">
        <f t="shared" si="101"/>
        <v>43588</v>
      </c>
      <c r="C2244" s="67">
        <f>Y!AB2468</f>
        <v>74149.999999999825</v>
      </c>
      <c r="D2244" s="65">
        <f>Y!Y2468</f>
        <v>17443.946764332242</v>
      </c>
      <c r="E2244" s="65">
        <f>Y!Y2468+Y!Z2468</f>
        <v>18942.802571074542</v>
      </c>
      <c r="F2244" s="68">
        <f>Y!AA2468</f>
        <v>55207.197428925283</v>
      </c>
      <c r="G2244" s="133">
        <f>SUM($F2244:F$2349)</f>
        <v>3625135.8318041214</v>
      </c>
      <c r="H2244" s="133">
        <f>SUM($E$2122:E2244)</f>
        <v>1303761.6343750709</v>
      </c>
      <c r="I2244" s="133">
        <f>$F$9-SUM($E$2122:E2244)</f>
        <v>5933738.3656249288</v>
      </c>
      <c r="J2244" s="133">
        <f t="shared" si="102"/>
        <v>123</v>
      </c>
      <c r="K2244" s="65">
        <f>Y!AC2468</f>
        <v>6171195</v>
      </c>
      <c r="L2244" s="115">
        <v>228</v>
      </c>
      <c r="M2244" s="65"/>
      <c r="N2244" s="48">
        <f>Y!Z2468</f>
        <v>1498.8558067423</v>
      </c>
    </row>
    <row r="2245" spans="1:14" x14ac:dyDescent="0.2">
      <c r="A2245" s="69">
        <f t="shared" si="100"/>
        <v>124</v>
      </c>
      <c r="B2245" s="66">
        <f t="shared" si="101"/>
        <v>43619</v>
      </c>
      <c r="C2245" s="67">
        <f>Y!AB2469</f>
        <v>74150</v>
      </c>
      <c r="D2245" s="65">
        <f>Y!Y2469</f>
        <v>17676.497990182135</v>
      </c>
      <c r="E2245" s="65">
        <f>Y!Y2469+Y!Z2469</f>
        <v>19195.344312819521</v>
      </c>
      <c r="F2245" s="68">
        <f>Y!AA2469</f>
        <v>54954.655687180479</v>
      </c>
      <c r="G2245" s="133">
        <f>SUM($F2245:F$2349)</f>
        <v>3569928.6343751964</v>
      </c>
      <c r="H2245" s="133">
        <f>SUM($E$2122:E2245)</f>
        <v>1322956.9786878903</v>
      </c>
      <c r="I2245" s="133">
        <f>$F$9-SUM($E$2122:E2245)</f>
        <v>5914543.0213121101</v>
      </c>
      <c r="J2245" s="133">
        <f t="shared" si="102"/>
        <v>124</v>
      </c>
      <c r="K2245" s="65">
        <f>Y!AC2469</f>
        <v>6148411</v>
      </c>
      <c r="L2245" s="115">
        <v>228</v>
      </c>
      <c r="M2245" s="65"/>
      <c r="N2245" s="48">
        <f>Y!Z2469</f>
        <v>1518.846322637386</v>
      </c>
    </row>
    <row r="2246" spans="1:14" x14ac:dyDescent="0.2">
      <c r="A2246" s="69">
        <f t="shared" si="100"/>
        <v>125</v>
      </c>
      <c r="B2246" s="66">
        <f t="shared" si="101"/>
        <v>43649</v>
      </c>
      <c r="C2246" s="67">
        <f>Y!AB2470</f>
        <v>74150.000000000175</v>
      </c>
      <c r="D2246" s="65">
        <f>Y!Y2470</f>
        <v>17912.1494360324</v>
      </c>
      <c r="E2246" s="65">
        <f>Y!Y2470+Y!Z2470</f>
        <v>19451.252891756449</v>
      </c>
      <c r="F2246" s="68">
        <f>Y!AA2470</f>
        <v>54698.747108243733</v>
      </c>
      <c r="G2246" s="133">
        <f>SUM($F2246:F$2349)</f>
        <v>3514973.9786880156</v>
      </c>
      <c r="H2246" s="133">
        <f>SUM($E$2122:E2246)</f>
        <v>1342408.2315796467</v>
      </c>
      <c r="I2246" s="133">
        <f>$F$9-SUM($E$2122:E2246)</f>
        <v>5895091.7684203535</v>
      </c>
      <c r="J2246" s="133">
        <f t="shared" si="102"/>
        <v>125</v>
      </c>
      <c r="K2246" s="65">
        <f>Y!AC2470</f>
        <v>6125409</v>
      </c>
      <c r="L2246" s="115">
        <v>228</v>
      </c>
      <c r="M2246" s="65"/>
      <c r="N2246" s="48">
        <f>Y!Z2470</f>
        <v>1539.1034557240491</v>
      </c>
    </row>
    <row r="2247" spans="1:14" x14ac:dyDescent="0.2">
      <c r="A2247" s="69">
        <f t="shared" si="100"/>
        <v>126</v>
      </c>
      <c r="B2247" s="66">
        <f t="shared" si="101"/>
        <v>43680</v>
      </c>
      <c r="C2247" s="67">
        <f>Y!AB2471</f>
        <v>74150.000000000204</v>
      </c>
      <c r="D2247" s="65">
        <f>Y!Y2471</f>
        <v>18150.942431977019</v>
      </c>
      <c r="E2247" s="65">
        <f>Y!Y2471+Y!Z2471</f>
        <v>19710.573193901859</v>
      </c>
      <c r="F2247" s="68">
        <f>Y!AA2471</f>
        <v>54439.426806098352</v>
      </c>
      <c r="G2247" s="133">
        <f>SUM($F2247:F$2349)</f>
        <v>3460275.2315797717</v>
      </c>
      <c r="H2247" s="133">
        <f>SUM($E$2122:E2247)</f>
        <v>1362118.8047735486</v>
      </c>
      <c r="I2247" s="133">
        <f>$F$9-SUM($E$2122:E2247)</f>
        <v>5875381.1952264514</v>
      </c>
      <c r="J2247" s="133">
        <f t="shared" si="102"/>
        <v>126</v>
      </c>
      <c r="K2247" s="65">
        <f>Y!AC2471</f>
        <v>6102185</v>
      </c>
      <c r="L2247" s="115">
        <v>228</v>
      </c>
      <c r="M2247" s="65"/>
      <c r="N2247" s="48">
        <f>Y!Z2471</f>
        <v>1559.63076192484</v>
      </c>
    </row>
    <row r="2248" spans="1:14" x14ac:dyDescent="0.2">
      <c r="A2248" s="69">
        <f t="shared" si="100"/>
        <v>127</v>
      </c>
      <c r="B2248" s="66">
        <f t="shared" si="101"/>
        <v>43711</v>
      </c>
      <c r="C2248" s="67">
        <f>Y!AB2472</f>
        <v>74150.000000000146</v>
      </c>
      <c r="D2248" s="65">
        <f>Y!Y2472</f>
        <v>18392.918859095778</v>
      </c>
      <c r="E2248" s="65">
        <f>Y!Y2472+Y!Z2472</f>
        <v>19973.350703684133</v>
      </c>
      <c r="F2248" s="68">
        <f>Y!AA2472</f>
        <v>54176.64929631602</v>
      </c>
      <c r="G2248" s="133">
        <f>SUM($F2248:F$2349)</f>
        <v>3405835.8047736734</v>
      </c>
      <c r="H2248" s="133">
        <f>SUM($E$2122:E2248)</f>
        <v>1382092.1554772328</v>
      </c>
      <c r="I2248" s="133">
        <f>$F$9-SUM($E$2122:E2248)</f>
        <v>5855407.8445227668</v>
      </c>
      <c r="J2248" s="133">
        <f t="shared" si="102"/>
        <v>127</v>
      </c>
      <c r="K2248" s="65">
        <f>Y!AC2472</f>
        <v>6078737</v>
      </c>
      <c r="L2248" s="115">
        <v>228</v>
      </c>
      <c r="M2248" s="65"/>
      <c r="N2248" s="48">
        <f>Y!Z2472</f>
        <v>1580.4318445883546</v>
      </c>
    </row>
    <row r="2249" spans="1:14" x14ac:dyDescent="0.2">
      <c r="A2249" s="69">
        <f t="shared" si="100"/>
        <v>128</v>
      </c>
      <c r="B2249" s="66">
        <f t="shared" si="101"/>
        <v>43741</v>
      </c>
      <c r="C2249" s="67">
        <f>Y!AB2473</f>
        <v>74150.000000000175</v>
      </c>
      <c r="D2249" s="65">
        <f>Y!Y2473</f>
        <v>18638.121156799607</v>
      </c>
      <c r="E2249" s="65">
        <f>Y!Y2473+Y!Z2473</f>
        <v>20239.631511921281</v>
      </c>
      <c r="F2249" s="68">
        <f>Y!AA2473</f>
        <v>53910.368488078886</v>
      </c>
      <c r="G2249" s="133">
        <f>SUM($F2249:F$2349)</f>
        <v>3351659.1554773571</v>
      </c>
      <c r="H2249" s="133">
        <f>SUM($E$2122:E2249)</f>
        <v>1402331.7869891541</v>
      </c>
      <c r="I2249" s="133">
        <f>$F$9-SUM($E$2122:E2249)</f>
        <v>5835168.2130108457</v>
      </c>
      <c r="J2249" s="133">
        <f t="shared" si="102"/>
        <v>128</v>
      </c>
      <c r="K2249" s="65">
        <f>Y!AC2473</f>
        <v>6055064</v>
      </c>
      <c r="L2249" s="115">
        <v>228</v>
      </c>
      <c r="M2249" s="65"/>
      <c r="N2249" s="48">
        <f>Y!Z2473</f>
        <v>1601.5103551216744</v>
      </c>
    </row>
    <row r="2250" spans="1:14" x14ac:dyDescent="0.2">
      <c r="A2250" s="69">
        <f t="shared" si="100"/>
        <v>129</v>
      </c>
      <c r="B2250" s="66">
        <f t="shared" si="101"/>
        <v>43772</v>
      </c>
      <c r="C2250" s="67">
        <f>Y!AB2474</f>
        <v>74149.999999999942</v>
      </c>
      <c r="D2250" s="65">
        <f>Y!Y2474</f>
        <v>18886.592330273241</v>
      </c>
      <c r="E2250" s="65">
        <f>Y!Y2474+Y!Z2474</f>
        <v>20509.462323904649</v>
      </c>
      <c r="F2250" s="68">
        <f>Y!AA2474</f>
        <v>53640.537676095293</v>
      </c>
      <c r="G2250" s="133">
        <f>SUM($F2250:F$2349)</f>
        <v>3297748.7869892782</v>
      </c>
      <c r="H2250" s="133">
        <f>SUM($E$2122:E2250)</f>
        <v>1422841.2493130588</v>
      </c>
      <c r="I2250" s="133">
        <f>$F$9-SUM($E$2122:E2250)</f>
        <v>5814658.7506869417</v>
      </c>
      <c r="J2250" s="133">
        <f t="shared" si="102"/>
        <v>129</v>
      </c>
      <c r="K2250" s="65">
        <f>Y!AC2474</f>
        <v>6031163</v>
      </c>
      <c r="L2250" s="115">
        <v>228</v>
      </c>
      <c r="M2250" s="65"/>
      <c r="N2250" s="48">
        <f>Y!Z2474</f>
        <v>1622.8699936314079</v>
      </c>
    </row>
    <row r="2251" spans="1:14" x14ac:dyDescent="0.2">
      <c r="A2251" s="69">
        <f t="shared" si="100"/>
        <v>130</v>
      </c>
      <c r="B2251" s="66">
        <f t="shared" si="101"/>
        <v>43802</v>
      </c>
      <c r="C2251" s="67">
        <f>Y!AB2475</f>
        <v>74149.999999999796</v>
      </c>
      <c r="D2251" s="65">
        <f>Y!Y2475</f>
        <v>19138.375958018936</v>
      </c>
      <c r="E2251" s="65">
        <f>Y!Y2475+Y!Z2475</f>
        <v>20782.890467592049</v>
      </c>
      <c r="F2251" s="68">
        <f>Y!AA2475</f>
        <v>53367.10953240774</v>
      </c>
      <c r="G2251" s="133">
        <f>SUM($F2251:F$2349)</f>
        <v>3244108.2493131836</v>
      </c>
      <c r="H2251" s="133">
        <f>SUM($E$2122:E2251)</f>
        <v>1443624.1397806508</v>
      </c>
      <c r="I2251" s="133">
        <f>$F$9-SUM($E$2122:E2251)</f>
        <v>5793875.8602193492</v>
      </c>
      <c r="J2251" s="133">
        <f t="shared" si="102"/>
        <v>130</v>
      </c>
      <c r="K2251" s="65">
        <f>Y!AC2475</f>
        <v>6007032</v>
      </c>
      <c r="L2251" s="115">
        <v>228</v>
      </c>
      <c r="M2251" s="65"/>
      <c r="N2251" s="48">
        <f>Y!Z2475</f>
        <v>1644.5145095731132</v>
      </c>
    </row>
    <row r="2252" spans="1:14" x14ac:dyDescent="0.2">
      <c r="A2252" s="69">
        <f t="shared" si="100"/>
        <v>131</v>
      </c>
      <c r="B2252" s="66">
        <f t="shared" si="101"/>
        <v>43833</v>
      </c>
      <c r="C2252" s="67">
        <f>Y!AB2476</f>
        <v>74150.000000000102</v>
      </c>
      <c r="D2252" s="65">
        <f>Y!Y2476</f>
        <v>19393.516199498903</v>
      </c>
      <c r="E2252" s="65">
        <f>Y!Y2476+Y!Z2476</f>
        <v>21059.963901908486</v>
      </c>
      <c r="F2252" s="68">
        <f>Y!AA2476</f>
        <v>53090.036098091616</v>
      </c>
      <c r="G2252" s="133">
        <f>SUM($F2252:F$2349)</f>
        <v>3190741.1397807756</v>
      </c>
      <c r="H2252" s="133">
        <f>SUM($E$2122:E2252)</f>
        <v>1464684.1036825594</v>
      </c>
      <c r="I2252" s="133">
        <f>$F$9-SUM($E$2122:E2252)</f>
        <v>5772815.896317441</v>
      </c>
      <c r="J2252" s="133">
        <f t="shared" si="102"/>
        <v>131</v>
      </c>
      <c r="K2252" s="65">
        <f>Y!AC2476</f>
        <v>5982668</v>
      </c>
      <c r="L2252" s="115">
        <v>228</v>
      </c>
      <c r="M2252" s="65"/>
      <c r="N2252" s="48">
        <f>Y!Z2476</f>
        <v>1666.4477024095831</v>
      </c>
    </row>
    <row r="2253" spans="1:14" x14ac:dyDescent="0.2">
      <c r="A2253" s="69">
        <f t="shared" si="100"/>
        <v>132</v>
      </c>
      <c r="B2253" s="66">
        <f t="shared" si="101"/>
        <v>43864</v>
      </c>
      <c r="C2253" s="67">
        <f>Y!AB2477</f>
        <v>74150.000000000218</v>
      </c>
      <c r="D2253" s="65">
        <f>Y!Y2477</f>
        <v>19652.057802879252</v>
      </c>
      <c r="E2253" s="65">
        <f>Y!Y2477+Y!Z2477</f>
        <v>21340.731225156953</v>
      </c>
      <c r="F2253" s="68">
        <f>Y!AA2477</f>
        <v>52809.268774843265</v>
      </c>
      <c r="G2253" s="133">
        <f>SUM($F2253:F$2349)</f>
        <v>3137651.1036826838</v>
      </c>
      <c r="H2253" s="133">
        <f>SUM($E$2122:E2253)</f>
        <v>1486024.8349077164</v>
      </c>
      <c r="I2253" s="133">
        <f>$F$9-SUM($E$2122:E2253)</f>
        <v>5751475.1650922839</v>
      </c>
      <c r="J2253" s="133">
        <f t="shared" si="102"/>
        <v>132</v>
      </c>
      <c r="K2253" s="65">
        <f>Y!AC2477</f>
        <v>5974511</v>
      </c>
      <c r="L2253" s="115">
        <v>228</v>
      </c>
      <c r="M2253" s="65"/>
      <c r="N2253" s="48">
        <f>Y!Z2477</f>
        <v>1688.6734222777013</v>
      </c>
    </row>
    <row r="2254" spans="1:14" x14ac:dyDescent="0.2">
      <c r="A2254" s="69">
        <f t="shared" si="100"/>
        <v>133</v>
      </c>
      <c r="B2254" s="66">
        <f t="shared" si="101"/>
        <v>43893</v>
      </c>
      <c r="C2254" s="67">
        <f>Y!AB2478</f>
        <v>74149.999999999942</v>
      </c>
      <c r="D2254" s="65">
        <f>Y!Y2478</f>
        <v>19914.046112879645</v>
      </c>
      <c r="E2254" s="65">
        <f>Y!Y2478+Y!Z2478</f>
        <v>21405.978376268569</v>
      </c>
      <c r="F2254" s="68">
        <f>Y!AA2478</f>
        <v>52744.021623731373</v>
      </c>
      <c r="G2254" s="133">
        <f>SUM($F2254:F$2349)</f>
        <v>3084841.8349078405</v>
      </c>
      <c r="H2254" s="133">
        <f>SUM($E$2122:E2254)</f>
        <v>1507430.813283985</v>
      </c>
      <c r="I2254" s="133">
        <f>$F$9-SUM($E$2122:E2254)</f>
        <v>5730069.1867160145</v>
      </c>
      <c r="J2254" s="133">
        <f t="shared" si="102"/>
        <v>133</v>
      </c>
      <c r="K2254" s="65">
        <f>Y!AC2478</f>
        <v>5949895</v>
      </c>
      <c r="L2254" s="115">
        <v>228</v>
      </c>
      <c r="M2254" s="65"/>
      <c r="N2254" s="48">
        <f>Y!Z2478</f>
        <v>1491.9322633889242</v>
      </c>
    </row>
    <row r="2255" spans="1:14" x14ac:dyDescent="0.2">
      <c r="A2255" s="69">
        <f t="shared" si="100"/>
        <v>134</v>
      </c>
      <c r="B2255" s="66">
        <f t="shared" si="101"/>
        <v>43924</v>
      </c>
      <c r="C2255" s="67">
        <f>Y!AB2479</f>
        <v>74150.000000000116</v>
      </c>
      <c r="D2255" s="65">
        <f>Y!Y2479</f>
        <v>20179.527078726795</v>
      </c>
      <c r="E2255" s="65">
        <f>Y!Y2479+Y!Z2479</f>
        <v>21691.357517438199</v>
      </c>
      <c r="F2255" s="68">
        <f>Y!AA2479</f>
        <v>52458.642482561925</v>
      </c>
      <c r="G2255" s="133">
        <f>SUM($F2255:F$2349)</f>
        <v>3032097.8132841089</v>
      </c>
      <c r="H2255" s="133">
        <f>SUM($E$2122:E2255)</f>
        <v>1529122.1708014233</v>
      </c>
      <c r="I2255" s="133">
        <f>$F$9-SUM($E$2122:E2255)</f>
        <v>5708377.8291985765</v>
      </c>
      <c r="J2255" s="133">
        <f t="shared" si="102"/>
        <v>134</v>
      </c>
      <c r="K2255" s="65">
        <f>Y!AC2479</f>
        <v>5925043</v>
      </c>
      <c r="L2255" s="115">
        <v>228</v>
      </c>
      <c r="M2255" s="65"/>
      <c r="N2255" s="48">
        <f>Y!Z2479</f>
        <v>1511.830438711404</v>
      </c>
    </row>
    <row r="2256" spans="1:14" x14ac:dyDescent="0.2">
      <c r="A2256" s="69">
        <f t="shared" si="100"/>
        <v>135</v>
      </c>
      <c r="B2256" s="66">
        <f t="shared" si="101"/>
        <v>43954</v>
      </c>
      <c r="C2256" s="67">
        <f>Y!AB2480</f>
        <v>74150.000000000204</v>
      </c>
      <c r="D2256" s="65">
        <f>Y!Y2480</f>
        <v>20448.547262210865</v>
      </c>
      <c r="E2256" s="65">
        <f>Y!Y2480+Y!Z2480</f>
        <v>21980.541261873092</v>
      </c>
      <c r="F2256" s="68">
        <f>Y!AA2480</f>
        <v>52169.458738127112</v>
      </c>
      <c r="G2256" s="133">
        <f>SUM($F2256:F$2349)</f>
        <v>2979639.1708015464</v>
      </c>
      <c r="H2256" s="133">
        <f>SUM($E$2122:E2256)</f>
        <v>1551102.7120632962</v>
      </c>
      <c r="I2256" s="133">
        <f>$F$9-SUM($E$2122:E2256)</f>
        <v>5686397.2879367042</v>
      </c>
      <c r="J2256" s="133">
        <f t="shared" si="102"/>
        <v>135</v>
      </c>
      <c r="K2256" s="65">
        <f>Y!AC2480</f>
        <v>5899953</v>
      </c>
      <c r="L2256" s="115">
        <v>228</v>
      </c>
      <c r="M2256" s="65"/>
      <c r="N2256" s="48">
        <f>Y!Z2480</f>
        <v>1531.993999662227</v>
      </c>
    </row>
    <row r="2257" spans="1:14" x14ac:dyDescent="0.2">
      <c r="A2257" s="69">
        <f t="shared" si="100"/>
        <v>136</v>
      </c>
      <c r="B2257" s="66">
        <f t="shared" si="101"/>
        <v>43985</v>
      </c>
      <c r="C2257" s="67">
        <f>Y!AB2481</f>
        <v>74150.000000000087</v>
      </c>
      <c r="D2257" s="65">
        <f>Y!Y2481</f>
        <v>20721.153845853638</v>
      </c>
      <c r="E2257" s="65">
        <f>Y!Y2481+Y!Z2481</f>
        <v>22273.58033159202</v>
      </c>
      <c r="F2257" s="68">
        <f>Y!AA2481</f>
        <v>51876.41966840806</v>
      </c>
      <c r="G2257" s="133">
        <f>SUM($F2257:F$2349)</f>
        <v>2927469.7120634196</v>
      </c>
      <c r="H2257" s="133">
        <f>SUM($E$2122:E2257)</f>
        <v>1573376.2923948884</v>
      </c>
      <c r="I2257" s="133">
        <f>$F$9-SUM($E$2122:E2257)</f>
        <v>5664123.7076051114</v>
      </c>
      <c r="J2257" s="133">
        <f t="shared" si="102"/>
        <v>136</v>
      </c>
      <c r="K2257" s="65">
        <f>Y!AC2481</f>
        <v>5874622</v>
      </c>
      <c r="L2257" s="115">
        <v>228</v>
      </c>
      <c r="M2257" s="65"/>
      <c r="N2257" s="48">
        <f>Y!Z2481</f>
        <v>1552.4264857383823</v>
      </c>
    </row>
    <row r="2258" spans="1:14" x14ac:dyDescent="0.2">
      <c r="A2258" s="69">
        <f t="shared" si="100"/>
        <v>137</v>
      </c>
      <c r="B2258" s="66">
        <f t="shared" si="101"/>
        <v>44015</v>
      </c>
      <c r="C2258" s="67">
        <f>Y!AB2482</f>
        <v>74150.000000000204</v>
      </c>
      <c r="D2258" s="65">
        <f>Y!Y2482</f>
        <v>20997.394641183782</v>
      </c>
      <c r="E2258" s="65">
        <f>Y!Y2482+Y!Z2482</f>
        <v>22570.526124827578</v>
      </c>
      <c r="F2258" s="68">
        <f>Y!AA2482</f>
        <v>51579.473875172618</v>
      </c>
      <c r="G2258" s="133">
        <f>SUM($F2258:F$2349)</f>
        <v>2875593.2923950115</v>
      </c>
      <c r="H2258" s="133">
        <f>SUM($E$2122:E2258)</f>
        <v>1595946.8185197159</v>
      </c>
      <c r="I2258" s="133">
        <f>$F$9-SUM($E$2122:E2258)</f>
        <v>5641553.1814802838</v>
      </c>
      <c r="J2258" s="133">
        <f t="shared" si="102"/>
        <v>137</v>
      </c>
      <c r="K2258" s="65">
        <f>Y!AC2482</f>
        <v>5849048</v>
      </c>
      <c r="L2258" s="115">
        <v>228</v>
      </c>
      <c r="M2258" s="65"/>
      <c r="N2258" s="48">
        <f>Y!Z2482</f>
        <v>1573.1314836437959</v>
      </c>
    </row>
    <row r="2259" spans="1:14" x14ac:dyDescent="0.2">
      <c r="A2259" s="69">
        <f t="shared" si="100"/>
        <v>138</v>
      </c>
      <c r="B2259" s="66">
        <f t="shared" si="101"/>
        <v>44046</v>
      </c>
      <c r="C2259" s="67">
        <f>Y!AB2483</f>
        <v>74150.000000000218</v>
      </c>
      <c r="D2259" s="65">
        <f>Y!Y2483</f>
        <v>21277.318097121082</v>
      </c>
      <c r="E2259" s="65">
        <f>Y!Y2483+Y!Z2483</f>
        <v>22871.430725039987</v>
      </c>
      <c r="F2259" s="68">
        <f>Y!AA2483</f>
        <v>51278.569274960231</v>
      </c>
      <c r="G2259" s="133">
        <f>SUM($F2259:F$2349)</f>
        <v>2824013.8185198386</v>
      </c>
      <c r="H2259" s="133">
        <f>SUM($E$2122:E2259)</f>
        <v>1618818.2492447558</v>
      </c>
      <c r="I2259" s="133">
        <f>$F$9-SUM($E$2122:E2259)</f>
        <v>5618681.7507552439</v>
      </c>
      <c r="J2259" s="133">
        <f t="shared" si="102"/>
        <v>138</v>
      </c>
      <c r="K2259" s="65">
        <f>Y!AC2483</f>
        <v>5823228</v>
      </c>
      <c r="L2259" s="115">
        <v>228</v>
      </c>
      <c r="M2259" s="65"/>
      <c r="N2259" s="48">
        <f>Y!Z2483</f>
        <v>1594.1126279189048</v>
      </c>
    </row>
    <row r="2260" spans="1:14" x14ac:dyDescent="0.2">
      <c r="A2260" s="69">
        <f t="shared" si="100"/>
        <v>139</v>
      </c>
      <c r="B2260" s="66">
        <f t="shared" si="101"/>
        <v>44077</v>
      </c>
      <c r="C2260" s="67">
        <f>Y!AB2484</f>
        <v>74150.00000000016</v>
      </c>
      <c r="D2260" s="65">
        <f>Y!Y2484</f>
        <v>21560.973308474757</v>
      </c>
      <c r="E2260" s="65">
        <f>Y!Y2484+Y!Z2484</f>
        <v>23176.346910053457</v>
      </c>
      <c r="F2260" s="68">
        <f>Y!AA2484</f>
        <v>50973.653089946703</v>
      </c>
      <c r="G2260" s="133">
        <f>SUM($F2260:F$2349)</f>
        <v>2772735.2492448785</v>
      </c>
      <c r="H2260" s="133">
        <f>SUM($E$2122:E2260)</f>
        <v>1641994.5961548092</v>
      </c>
      <c r="I2260" s="133">
        <f>$F$9-SUM($E$2122:E2260)</f>
        <v>5595505.403845191</v>
      </c>
      <c r="J2260" s="133">
        <f t="shared" si="102"/>
        <v>139</v>
      </c>
      <c r="K2260" s="65">
        <f>Y!AC2484</f>
        <v>5797160</v>
      </c>
      <c r="L2260" s="115">
        <v>228</v>
      </c>
      <c r="M2260" s="65"/>
      <c r="N2260" s="48">
        <f>Y!Z2484</f>
        <v>1615.3736015786999</v>
      </c>
    </row>
    <row r="2261" spans="1:14" x14ac:dyDescent="0.2">
      <c r="A2261" s="69">
        <f t="shared" si="100"/>
        <v>140</v>
      </c>
      <c r="B2261" s="66">
        <f t="shared" si="101"/>
        <v>44107</v>
      </c>
      <c r="C2261" s="67">
        <f>Y!AB2485</f>
        <v>74149.999999999796</v>
      </c>
      <c r="D2261" s="65">
        <f>Y!Y2485</f>
        <v>21848.410024553537</v>
      </c>
      <c r="E2261" s="65">
        <f>Y!Y2485+Y!Z2485</f>
        <v>23485.328161312747</v>
      </c>
      <c r="F2261" s="68">
        <f>Y!AA2485</f>
        <v>50664.671838687049</v>
      </c>
      <c r="G2261" s="133">
        <f>SUM($F2261:F$2349)</f>
        <v>2721761.5961549324</v>
      </c>
      <c r="H2261" s="133">
        <f>SUM($E$2122:E2261)</f>
        <v>1665479.924316122</v>
      </c>
      <c r="I2261" s="133">
        <f>$F$9-SUM($E$2122:E2261)</f>
        <v>5572020.0756838778</v>
      </c>
      <c r="J2261" s="133">
        <f t="shared" si="102"/>
        <v>140</v>
      </c>
      <c r="K2261" s="65">
        <f>Y!AC2485</f>
        <v>5770843</v>
      </c>
      <c r="L2261" s="115">
        <v>228</v>
      </c>
      <c r="M2261" s="65"/>
      <c r="N2261" s="48">
        <f>Y!Z2485</f>
        <v>1636.91813675921</v>
      </c>
    </row>
    <row r="2262" spans="1:14" x14ac:dyDescent="0.2">
      <c r="A2262" s="69">
        <f t="shared" si="100"/>
        <v>141</v>
      </c>
      <c r="B2262" s="66">
        <f t="shared" si="101"/>
        <v>44138</v>
      </c>
      <c r="C2262" s="67">
        <f>Y!AB2486</f>
        <v>74149.999999999884</v>
      </c>
      <c r="D2262" s="65">
        <f>Y!Y2486</f>
        <v>22139.67865789216</v>
      </c>
      <c r="E2262" s="65">
        <f>Y!Y2486+Y!Z2486</f>
        <v>23798.428673264818</v>
      </c>
      <c r="F2262" s="68">
        <f>Y!AA2486</f>
        <v>50351.571326735073</v>
      </c>
      <c r="G2262" s="133">
        <f>SUM($F2262:F$2349)</f>
        <v>2671096.9243162456</v>
      </c>
      <c r="H2262" s="133">
        <f>SUM($E$2122:E2262)</f>
        <v>1689278.3529893868</v>
      </c>
      <c r="I2262" s="133">
        <f>$F$9-SUM($E$2122:E2262)</f>
        <v>5548221.6470106132</v>
      </c>
      <c r="J2262" s="133">
        <f t="shared" si="102"/>
        <v>141</v>
      </c>
      <c r="K2262" s="65">
        <f>Y!AC2486</f>
        <v>5744272</v>
      </c>
      <c r="L2262" s="115">
        <v>228</v>
      </c>
      <c r="M2262" s="65"/>
      <c r="N2262" s="48">
        <f>Y!Z2486</f>
        <v>1658.7500153726578</v>
      </c>
    </row>
    <row r="2263" spans="1:14" x14ac:dyDescent="0.2">
      <c r="A2263" s="69">
        <f t="shared" si="100"/>
        <v>142</v>
      </c>
      <c r="B2263" s="66">
        <f t="shared" si="101"/>
        <v>44168</v>
      </c>
      <c r="C2263" s="67">
        <f>Y!AB2487</f>
        <v>74150.000000000044</v>
      </c>
      <c r="D2263" s="65">
        <f>Y!Y2487</f>
        <v>22434.830293091014</v>
      </c>
      <c r="E2263" s="65">
        <f>Y!Y2487+Y!Z2487</f>
        <v>24115.703362862318</v>
      </c>
      <c r="F2263" s="68">
        <f>Y!AA2487</f>
        <v>50034.296637137726</v>
      </c>
      <c r="G2263" s="133">
        <f>SUM($F2263:F$2349)</f>
        <v>2620745.3529895102</v>
      </c>
      <c r="H2263" s="133">
        <f>SUM($E$2122:E2263)</f>
        <v>1713394.0563522491</v>
      </c>
      <c r="I2263" s="133">
        <f>$F$9-SUM($E$2122:E2263)</f>
        <v>5524105.9436477507</v>
      </c>
      <c r="J2263" s="133">
        <f t="shared" si="102"/>
        <v>142</v>
      </c>
      <c r="K2263" s="65">
        <f>Y!AC2487</f>
        <v>5717446</v>
      </c>
      <c r="L2263" s="115">
        <v>228</v>
      </c>
      <c r="M2263" s="65"/>
      <c r="N2263" s="48">
        <f>Y!Z2487</f>
        <v>1680.8730697713036</v>
      </c>
    </row>
    <row r="2264" spans="1:14" x14ac:dyDescent="0.2">
      <c r="A2264" s="69">
        <f t="shared" si="100"/>
        <v>143</v>
      </c>
      <c r="B2264" s="66">
        <f t="shared" si="101"/>
        <v>44199</v>
      </c>
      <c r="C2264" s="67">
        <f>Y!AB2488</f>
        <v>74149.999999999971</v>
      </c>
      <c r="D2264" s="65">
        <f>Y!Y2488</f>
        <v>22733.916695776861</v>
      </c>
      <c r="E2264" s="65">
        <f>Y!Y2488+Y!Z2488</f>
        <v>24437.207879197085</v>
      </c>
      <c r="F2264" s="68">
        <f>Y!AA2488</f>
        <v>49712.792120802886</v>
      </c>
      <c r="G2264" s="133">
        <f>SUM($F2264:F$2349)</f>
        <v>2570711.0563523732</v>
      </c>
      <c r="H2264" s="133">
        <f>SUM($E$2122:E2264)</f>
        <v>1737831.2642314462</v>
      </c>
      <c r="I2264" s="133">
        <f>$F$9-SUM($E$2122:E2264)</f>
        <v>5499668.7357685538</v>
      </c>
      <c r="J2264" s="133">
        <f t="shared" si="102"/>
        <v>143</v>
      </c>
      <c r="K2264" s="65">
        <f>Y!AC2488</f>
        <v>5690363</v>
      </c>
      <c r="L2264" s="115">
        <v>228</v>
      </c>
      <c r="M2264" s="65"/>
      <c r="N2264" s="48">
        <f>Y!Z2488</f>
        <v>1703.2911834202241</v>
      </c>
    </row>
    <row r="2265" spans="1:14" x14ac:dyDescent="0.2">
      <c r="A2265" s="69">
        <f t="shared" si="100"/>
        <v>144</v>
      </c>
      <c r="B2265" s="66">
        <f t="shared" si="101"/>
        <v>44230</v>
      </c>
      <c r="C2265" s="67">
        <f>Y!AB2489</f>
        <v>74149.999999999942</v>
      </c>
      <c r="D2265" s="65">
        <f>Y!Y2489</f>
        <v>23036.9903216823</v>
      </c>
      <c r="E2265" s="65">
        <f>Y!Y2489+Y!Z2489</f>
        <v>24762.998613261283</v>
      </c>
      <c r="F2265" s="68">
        <f>Y!AA2489</f>
        <v>49387.001386738666</v>
      </c>
      <c r="G2265" s="133">
        <f>SUM($F2265:F$2349)</f>
        <v>2520998.2642315705</v>
      </c>
      <c r="H2265" s="133">
        <f>SUM($E$2122:E2265)</f>
        <v>1762594.2628447076</v>
      </c>
      <c r="I2265" s="133">
        <f>$F$9-SUM($E$2122:E2265)</f>
        <v>5474905.7371552922</v>
      </c>
      <c r="J2265" s="133">
        <f t="shared" si="102"/>
        <v>144</v>
      </c>
      <c r="K2265" s="65">
        <f>Y!AC2489</f>
        <v>5677819</v>
      </c>
      <c r="L2265" s="115">
        <v>228</v>
      </c>
      <c r="M2265" s="65"/>
      <c r="N2265" s="48">
        <f>Y!Z2489</f>
        <v>1726.0082915789826</v>
      </c>
    </row>
    <row r="2266" spans="1:14" x14ac:dyDescent="0.2">
      <c r="A2266" s="69">
        <f t="shared" si="100"/>
        <v>145</v>
      </c>
      <c r="B2266" s="66">
        <f t="shared" si="101"/>
        <v>44258</v>
      </c>
      <c r="C2266" s="67">
        <f>Y!AB2490</f>
        <v>74149.999999999825</v>
      </c>
      <c r="D2266" s="65">
        <f>Y!Y2490</f>
        <v>23344.104325844906</v>
      </c>
      <c r="E2266" s="65">
        <f>Y!Y2490+Y!Z2490</f>
        <v>24895.742382552824</v>
      </c>
      <c r="F2266" s="68">
        <f>Y!AA2490</f>
        <v>49254.257617447001</v>
      </c>
      <c r="G2266" s="133">
        <f>SUM($F2266:F$2349)</f>
        <v>2471611.2628448312</v>
      </c>
      <c r="H2266" s="133">
        <f>SUM($E$2122:E2266)</f>
        <v>1787490.0052272603</v>
      </c>
      <c r="I2266" s="133">
        <f>$F$9-SUM($E$2122:E2266)</f>
        <v>5450009.9947727397</v>
      </c>
      <c r="J2266" s="133">
        <f t="shared" si="102"/>
        <v>145</v>
      </c>
      <c r="K2266" s="65">
        <f>Y!AC2490</f>
        <v>5650410</v>
      </c>
      <c r="L2266" s="115">
        <v>228</v>
      </c>
      <c r="M2266" s="65"/>
      <c r="N2266" s="48">
        <f>Y!Z2490</f>
        <v>1551.6380567079177</v>
      </c>
    </row>
    <row r="2267" spans="1:14" x14ac:dyDescent="0.2">
      <c r="A2267" s="69">
        <f t="shared" si="100"/>
        <v>146</v>
      </c>
      <c r="B2267" s="66">
        <f t="shared" si="101"/>
        <v>44289</v>
      </c>
      <c r="C2267" s="67">
        <f>Y!AB2491</f>
        <v>74150</v>
      </c>
      <c r="D2267" s="65">
        <f>Y!Y2491</f>
        <v>23655.312571930699</v>
      </c>
      <c r="E2267" s="65">
        <f>Y!Y2491+Y!Z2491</f>
        <v>25227.645111120873</v>
      </c>
      <c r="F2267" s="68">
        <f>Y!AA2491</f>
        <v>48922.354888879119</v>
      </c>
      <c r="G2267" s="133">
        <f>SUM($F2267:F$2349)</f>
        <v>2422357.0052273846</v>
      </c>
      <c r="H2267" s="133">
        <f>SUM($E$2122:E2267)</f>
        <v>1812717.6503383811</v>
      </c>
      <c r="I2267" s="133">
        <f>$F$9-SUM($E$2122:E2267)</f>
        <v>5424782.3496616185</v>
      </c>
      <c r="J2267" s="133">
        <f t="shared" si="102"/>
        <v>146</v>
      </c>
      <c r="K2267" s="65">
        <f>Y!AC2491</f>
        <v>5622739</v>
      </c>
      <c r="L2267" s="115">
        <v>228</v>
      </c>
      <c r="M2267" s="65"/>
      <c r="N2267" s="48">
        <f>Y!Z2491</f>
        <v>1572.3325391901744</v>
      </c>
    </row>
    <row r="2268" spans="1:14" x14ac:dyDescent="0.2">
      <c r="A2268" s="69">
        <f t="shared" si="100"/>
        <v>147</v>
      </c>
      <c r="B2268" s="66">
        <f t="shared" si="101"/>
        <v>44319</v>
      </c>
      <c r="C2268" s="67">
        <f>Y!AB2492</f>
        <v>74150.000000000175</v>
      </c>
      <c r="D2268" s="65">
        <f>Y!Y2492</f>
        <v>23970.669641680084</v>
      </c>
      <c r="E2268" s="65">
        <f>Y!Y2492+Y!Z2492</f>
        <v>25563.972669476076</v>
      </c>
      <c r="F2268" s="68">
        <f>Y!AA2492</f>
        <v>48586.027330524106</v>
      </c>
      <c r="G2268" s="133">
        <f>SUM($F2268:F$2349)</f>
        <v>2373434.6503385054</v>
      </c>
      <c r="H2268" s="133">
        <f>SUM($E$2122:E2268)</f>
        <v>1838281.6230078572</v>
      </c>
      <c r="I2268" s="133">
        <f>$F$9-SUM($E$2122:E2268)</f>
        <v>5399218.3769921428</v>
      </c>
      <c r="J2268" s="133">
        <f t="shared" si="102"/>
        <v>147</v>
      </c>
      <c r="K2268" s="65">
        <f>Y!AC2492</f>
        <v>5594802</v>
      </c>
      <c r="L2268" s="115">
        <v>228</v>
      </c>
      <c r="M2268" s="65"/>
      <c r="N2268" s="48">
        <f>Y!Z2492</f>
        <v>1593.3030277959915</v>
      </c>
    </row>
    <row r="2269" spans="1:14" x14ac:dyDescent="0.2">
      <c r="A2269" s="69">
        <f t="shared" si="100"/>
        <v>148</v>
      </c>
      <c r="B2269" s="66">
        <f t="shared" si="101"/>
        <v>44350</v>
      </c>
      <c r="C2269" s="67">
        <f>Y!AB2493</f>
        <v>74150.000000000204</v>
      </c>
      <c r="D2269" s="65">
        <f>Y!Y2493</f>
        <v>24290.230844481383</v>
      </c>
      <c r="E2269" s="65">
        <f>Y!Y2493+Y!Z2493</f>
        <v>25904.784048151254</v>
      </c>
      <c r="F2269" s="68">
        <f>Y!AA2493</f>
        <v>48245.215951848957</v>
      </c>
      <c r="G2269" s="133">
        <f>SUM($F2269:F$2349)</f>
        <v>2324848.6230079811</v>
      </c>
      <c r="H2269" s="133">
        <f>SUM($E$2122:E2269)</f>
        <v>1864186.4070560085</v>
      </c>
      <c r="I2269" s="133">
        <f>$F$9-SUM($E$2122:E2269)</f>
        <v>5373313.5929439915</v>
      </c>
      <c r="J2269" s="133">
        <f t="shared" si="102"/>
        <v>148</v>
      </c>
      <c r="K2269" s="65">
        <f>Y!AC2493</f>
        <v>5566598</v>
      </c>
      <c r="L2269" s="115">
        <v>228</v>
      </c>
      <c r="M2269" s="65"/>
      <c r="N2269" s="48">
        <f>Y!Z2493</f>
        <v>1614.5532036698714</v>
      </c>
    </row>
    <row r="2270" spans="1:14" x14ac:dyDescent="0.2">
      <c r="A2270" s="69">
        <f t="shared" si="100"/>
        <v>149</v>
      </c>
      <c r="B2270" s="66">
        <f t="shared" si="101"/>
        <v>44380</v>
      </c>
      <c r="C2270" s="67">
        <f>Y!AB2494</f>
        <v>74150.000000000058</v>
      </c>
      <c r="D2270" s="65">
        <f>Y!Y2494</f>
        <v>24614.052227071486</v>
      </c>
      <c r="E2270" s="65">
        <f>Y!Y2494+Y!Z2494</f>
        <v>26250.139024123884</v>
      </c>
      <c r="F2270" s="68">
        <f>Y!AA2494</f>
        <v>47899.860975876174</v>
      </c>
      <c r="G2270" s="133">
        <f>SUM($F2270:F$2349)</f>
        <v>2276603.4070561323</v>
      </c>
      <c r="H2270" s="133">
        <f>SUM($E$2122:E2270)</f>
        <v>1890436.5460801322</v>
      </c>
      <c r="I2270" s="133">
        <f>$F$9-SUM($E$2122:E2270)</f>
        <v>5347063.453919868</v>
      </c>
      <c r="J2270" s="133">
        <f t="shared" si="102"/>
        <v>149</v>
      </c>
      <c r="K2270" s="65">
        <f>Y!AC2494</f>
        <v>5538123</v>
      </c>
      <c r="L2270" s="115">
        <v>228</v>
      </c>
      <c r="M2270" s="65"/>
      <c r="N2270" s="48">
        <f>Y!Z2494</f>
        <v>1636.0867970523977</v>
      </c>
    </row>
    <row r="2271" spans="1:14" x14ac:dyDescent="0.2">
      <c r="A2271" s="69">
        <f t="shared" si="100"/>
        <v>150</v>
      </c>
      <c r="B2271" s="66">
        <f t="shared" si="101"/>
        <v>44411</v>
      </c>
      <c r="C2271" s="67">
        <f>Y!AB2495</f>
        <v>74150.000000000175</v>
      </c>
      <c r="D2271" s="65">
        <f>Y!Y2495</f>
        <v>24942.190583365969</v>
      </c>
      <c r="E2271" s="65">
        <f>Y!Y2495+Y!Z2495</f>
        <v>26600.098171301055</v>
      </c>
      <c r="F2271" s="68">
        <f>Y!AA2495</f>
        <v>47549.901828699112</v>
      </c>
      <c r="G2271" s="133">
        <f>SUM($F2271:F$2349)</f>
        <v>2228703.5460802559</v>
      </c>
      <c r="H2271" s="133">
        <f>SUM($E$2122:E2271)</f>
        <v>1917036.6442514332</v>
      </c>
      <c r="I2271" s="133">
        <f>$F$9-SUM($E$2122:E2271)</f>
        <v>5320463.3557485668</v>
      </c>
      <c r="J2271" s="133">
        <f t="shared" si="102"/>
        <v>150</v>
      </c>
      <c r="K2271" s="65">
        <f>Y!AC2495</f>
        <v>5509376</v>
      </c>
      <c r="L2271" s="115">
        <v>228</v>
      </c>
      <c r="M2271" s="65"/>
      <c r="N2271" s="48">
        <f>Y!Z2495</f>
        <v>1657.9075879350858</v>
      </c>
    </row>
    <row r="2272" spans="1:14" x14ac:dyDescent="0.2">
      <c r="A2272" s="69">
        <f t="shared" si="100"/>
        <v>151</v>
      </c>
      <c r="B2272" s="66">
        <f t="shared" si="101"/>
        <v>44442</v>
      </c>
      <c r="C2272" s="67">
        <f>Y!AB2496</f>
        <v>74150.000000000087</v>
      </c>
      <c r="D2272" s="65">
        <f>Y!Y2496</f>
        <v>25274.70346441865</v>
      </c>
      <c r="E2272" s="65">
        <f>Y!Y2496+Y!Z2496</f>
        <v>26954.722871142527</v>
      </c>
      <c r="F2272" s="68">
        <f>Y!AA2496</f>
        <v>47195.277128857568</v>
      </c>
      <c r="G2272" s="133">
        <f>SUM($F2272:F$2349)</f>
        <v>2181153.6442515566</v>
      </c>
      <c r="H2272" s="133">
        <f>SUM($E$2122:E2272)</f>
        <v>1943991.3671225756</v>
      </c>
      <c r="I2272" s="133">
        <f>$F$9-SUM($E$2122:E2272)</f>
        <v>5293508.6328774244</v>
      </c>
      <c r="J2272" s="133">
        <f t="shared" si="102"/>
        <v>151</v>
      </c>
      <c r="K2272" s="65">
        <f>Y!AC2496</f>
        <v>5480352</v>
      </c>
      <c r="L2272" s="115">
        <v>228</v>
      </c>
      <c r="M2272" s="65"/>
      <c r="N2272" s="48">
        <f>Y!Z2496</f>
        <v>1680.0194067238772</v>
      </c>
    </row>
    <row r="2273" spans="1:14" x14ac:dyDescent="0.2">
      <c r="A2273" s="69">
        <f t="shared" si="100"/>
        <v>152</v>
      </c>
      <c r="B2273" s="66">
        <f t="shared" si="101"/>
        <v>44472</v>
      </c>
      <c r="C2273" s="67">
        <f>Y!AB2497</f>
        <v>74149.999999999884</v>
      </c>
      <c r="D2273" s="65">
        <f>Y!Y2497</f>
        <v>25611.649188516662</v>
      </c>
      <c r="E2273" s="65">
        <f>Y!Y2497+Y!Z2497</f>
        <v>27314.075323428202</v>
      </c>
      <c r="F2273" s="68">
        <f>Y!AA2497</f>
        <v>46835.924676571682</v>
      </c>
      <c r="G2273" s="133">
        <f>SUM($F2273:F$2349)</f>
        <v>2133958.3671226986</v>
      </c>
      <c r="H2273" s="133">
        <f>SUM($E$2122:E2273)</f>
        <v>1971305.4424460039</v>
      </c>
      <c r="I2273" s="133">
        <f>$F$9-SUM($E$2122:E2273)</f>
        <v>5266194.5575539963</v>
      </c>
      <c r="J2273" s="133">
        <f t="shared" si="102"/>
        <v>152</v>
      </c>
      <c r="K2273" s="65">
        <f>Y!AC2497</f>
        <v>5451051</v>
      </c>
      <c r="L2273" s="115">
        <v>228</v>
      </c>
      <c r="M2273" s="65"/>
      <c r="N2273" s="48">
        <f>Y!Z2497</f>
        <v>1702.4261349115404</v>
      </c>
    </row>
    <row r="2274" spans="1:14" x14ac:dyDescent="0.2">
      <c r="A2274" s="69">
        <f t="shared" si="100"/>
        <v>153</v>
      </c>
      <c r="B2274" s="66">
        <f t="shared" si="101"/>
        <v>44503</v>
      </c>
      <c r="C2274" s="67">
        <f>Y!AB2498</f>
        <v>74150.000000000131</v>
      </c>
      <c r="D2274" s="65">
        <f>Y!Y2498</f>
        <v>25953.086851408705</v>
      </c>
      <c r="E2274" s="65">
        <f>Y!Y2498+Y!Z2498</f>
        <v>27678.21855716774</v>
      </c>
      <c r="F2274" s="68">
        <f>Y!AA2498</f>
        <v>46471.781442832391</v>
      </c>
      <c r="G2274" s="133">
        <f>SUM($F2274:F$2349)</f>
        <v>2087122.4424461275</v>
      </c>
      <c r="H2274" s="133">
        <f>SUM($E$2122:E2274)</f>
        <v>1998983.6610031717</v>
      </c>
      <c r="I2274" s="133">
        <f>$F$9-SUM($E$2122:E2274)</f>
        <v>5238516.3389968285</v>
      </c>
      <c r="J2274" s="133">
        <f t="shared" si="102"/>
        <v>153</v>
      </c>
      <c r="K2274" s="65">
        <f>Y!AC2498</f>
        <v>5421469</v>
      </c>
      <c r="L2274" s="115">
        <v>228</v>
      </c>
      <c r="M2274" s="65"/>
      <c r="N2274" s="48">
        <f>Y!Z2498</f>
        <v>1725.131705759035</v>
      </c>
    </row>
    <row r="2275" spans="1:14" x14ac:dyDescent="0.2">
      <c r="A2275" s="69">
        <f t="shared" si="100"/>
        <v>154</v>
      </c>
      <c r="B2275" s="66">
        <f t="shared" si="101"/>
        <v>44533</v>
      </c>
      <c r="C2275" s="67">
        <f>Y!AB2499</f>
        <v>74150.000000000146</v>
      </c>
      <c r="D2275" s="65">
        <f>Y!Y2499</f>
        <v>26299.076336667873</v>
      </c>
      <c r="E2275" s="65">
        <f>Y!Y2499+Y!Z2499</f>
        <v>28047.216441653829</v>
      </c>
      <c r="F2275" s="68">
        <f>Y!AA2499</f>
        <v>46102.783558346317</v>
      </c>
      <c r="G2275" s="133">
        <f>SUM($F2275:F$2349)</f>
        <v>2040650.6610032953</v>
      </c>
      <c r="H2275" s="133">
        <f>SUM($E$2122:E2275)</f>
        <v>2027030.8774448256</v>
      </c>
      <c r="I2275" s="133">
        <f>$F$9-SUM($E$2122:E2275)</f>
        <v>5210469.1225551739</v>
      </c>
      <c r="J2275" s="133">
        <f t="shared" si="102"/>
        <v>154</v>
      </c>
      <c r="K2275" s="65">
        <f>Y!AC2499</f>
        <v>5391603</v>
      </c>
      <c r="L2275" s="115">
        <v>228</v>
      </c>
      <c r="M2275" s="65"/>
      <c r="N2275" s="48">
        <f>Y!Z2499</f>
        <v>1748.140104985956</v>
      </c>
    </row>
    <row r="2276" spans="1:14" x14ac:dyDescent="0.2">
      <c r="A2276" s="69">
        <f t="shared" si="100"/>
        <v>155</v>
      </c>
      <c r="B2276" s="66">
        <f t="shared" si="101"/>
        <v>44564</v>
      </c>
      <c r="C2276" s="67">
        <f>Y!AB2500</f>
        <v>74150.000000000087</v>
      </c>
      <c r="D2276" s="65">
        <f>Y!Y2500</f>
        <v>26649.678326196503</v>
      </c>
      <c r="E2276" s="65">
        <f>Y!Y2500+Y!Z2500</f>
        <v>28421.13369766665</v>
      </c>
      <c r="F2276" s="68">
        <f>Y!AA2500</f>
        <v>45728.866302333445</v>
      </c>
      <c r="G2276" s="133">
        <f>SUM($F2276:F$2349)</f>
        <v>1994547.877444949</v>
      </c>
      <c r="H2276" s="133">
        <f>SUM($E$2122:E2276)</f>
        <v>2055452.0111424923</v>
      </c>
      <c r="I2276" s="133">
        <f>$F$9-SUM($E$2122:E2276)</f>
        <v>5182047.9888575077</v>
      </c>
      <c r="J2276" s="133">
        <f t="shared" si="102"/>
        <v>155</v>
      </c>
      <c r="K2276" s="65">
        <f>Y!AC2500</f>
        <v>5361451</v>
      </c>
      <c r="L2276" s="115">
        <v>228</v>
      </c>
      <c r="M2276" s="65"/>
      <c r="N2276" s="48">
        <f>Y!Z2500</f>
        <v>1771.4553714701469</v>
      </c>
    </row>
    <row r="2277" spans="1:14" x14ac:dyDescent="0.2">
      <c r="A2277" s="69">
        <f t="shared" si="100"/>
        <v>156</v>
      </c>
      <c r="B2277" s="66">
        <f t="shared" si="101"/>
        <v>44595</v>
      </c>
      <c r="C2277" s="67">
        <f>Y!AB2501</f>
        <v>74149.999999999884</v>
      </c>
      <c r="D2277" s="65">
        <f>Y!Y2501</f>
        <v>27004.954310867935</v>
      </c>
      <c r="E2277" s="65">
        <f>Y!Y2501+Y!Z2501</f>
        <v>28800.035908824662</v>
      </c>
      <c r="F2277" s="68">
        <f>Y!AA2501</f>
        <v>45349.964091175221</v>
      </c>
      <c r="G2277" s="133">
        <f>SUM($F2277:F$2349)</f>
        <v>1948819.0111426157</v>
      </c>
      <c r="H2277" s="133">
        <f>SUM($E$2122:E2277)</f>
        <v>2084252.0470513171</v>
      </c>
      <c r="I2277" s="133">
        <f>$F$9-SUM($E$2122:E2277)</f>
        <v>5153247.9529486829</v>
      </c>
      <c r="J2277" s="133">
        <f t="shared" si="102"/>
        <v>156</v>
      </c>
      <c r="K2277" s="65">
        <f>Y!AC2501</f>
        <v>5344330</v>
      </c>
      <c r="L2277" s="115">
        <v>228</v>
      </c>
      <c r="M2277" s="65"/>
      <c r="N2277" s="48">
        <f>Y!Z2501</f>
        <v>1795.0815979567269</v>
      </c>
    </row>
    <row r="2278" spans="1:14" x14ac:dyDescent="0.2">
      <c r="A2278" s="69">
        <f t="shared" si="100"/>
        <v>157</v>
      </c>
      <c r="B2278" s="66">
        <f t="shared" si="101"/>
        <v>44623</v>
      </c>
      <c r="C2278" s="67">
        <f>Y!AB2502</f>
        <v>74149.999999999796</v>
      </c>
      <c r="D2278" s="65">
        <f>Y!Y2502</f>
        <v>27364.966601311695</v>
      </c>
      <c r="E2278" s="65">
        <f>Y!Y2502+Y!Z2502</f>
        <v>29006.338240332188</v>
      </c>
      <c r="F2278" s="68">
        <f>Y!AA2502</f>
        <v>45143.661759667601</v>
      </c>
      <c r="G2278" s="133">
        <f>SUM($F2278:F$2349)</f>
        <v>1903469.0470514405</v>
      </c>
      <c r="H2278" s="133">
        <f>SUM($E$2122:E2278)</f>
        <v>2113258.385291649</v>
      </c>
      <c r="I2278" s="133">
        <f>$F$9-SUM($E$2122:E2278)</f>
        <v>5124241.614708351</v>
      </c>
      <c r="J2278" s="133">
        <f t="shared" si="102"/>
        <v>157</v>
      </c>
      <c r="K2278" s="65">
        <f>Y!AC2502</f>
        <v>5313774</v>
      </c>
      <c r="L2278" s="115">
        <v>228</v>
      </c>
      <c r="M2278" s="65"/>
      <c r="N2278" s="48">
        <f>Y!Z2502</f>
        <v>1641.3716390204936</v>
      </c>
    </row>
    <row r="2279" spans="1:14" x14ac:dyDescent="0.2">
      <c r="A2279" s="69">
        <f t="shared" si="100"/>
        <v>158</v>
      </c>
      <c r="B2279" s="66">
        <f t="shared" si="101"/>
        <v>44654</v>
      </c>
      <c r="C2279" s="67">
        <f>Y!AB2503</f>
        <v>74150.000000000015</v>
      </c>
      <c r="D2279" s="65">
        <f>Y!Y2503</f>
        <v>27729.778338841628</v>
      </c>
      <c r="E2279" s="65">
        <f>Y!Y2503+Y!Z2503</f>
        <v>29393.04125365529</v>
      </c>
      <c r="F2279" s="68">
        <f>Y!AA2503</f>
        <v>44756.958746344724</v>
      </c>
      <c r="G2279" s="133">
        <f>SUM($F2279:F$2349)</f>
        <v>1858325.3852917729</v>
      </c>
      <c r="H2279" s="133">
        <f>SUM($E$2122:E2279)</f>
        <v>2142651.4265453042</v>
      </c>
      <c r="I2279" s="133">
        <f>$F$9-SUM($E$2122:E2279)</f>
        <v>5094848.5734546958</v>
      </c>
      <c r="J2279" s="133">
        <f t="shared" si="102"/>
        <v>158</v>
      </c>
      <c r="K2279" s="65">
        <f>Y!AC2503</f>
        <v>5282927</v>
      </c>
      <c r="L2279" s="115">
        <v>228</v>
      </c>
      <c r="M2279" s="65"/>
      <c r="N2279" s="48">
        <f>Y!Z2503</f>
        <v>1663.2629148136621</v>
      </c>
    </row>
    <row r="2280" spans="1:14" x14ac:dyDescent="0.2">
      <c r="A2280" s="69">
        <f t="shared" si="100"/>
        <v>159</v>
      </c>
      <c r="B2280" s="66">
        <f t="shared" si="101"/>
        <v>44684</v>
      </c>
      <c r="C2280" s="67">
        <f>Y!AB2504</f>
        <v>74150.000000000087</v>
      </c>
      <c r="D2280" s="65">
        <f>Y!Y2504</f>
        <v>28099.453506529331</v>
      </c>
      <c r="E2280" s="65">
        <f>Y!Y2504+Y!Z2504</f>
        <v>29784.899665112505</v>
      </c>
      <c r="F2280" s="68">
        <f>Y!AA2504</f>
        <v>44365.100334887589</v>
      </c>
      <c r="G2280" s="133">
        <f>SUM($F2280:F$2349)</f>
        <v>1813568.4265454286</v>
      </c>
      <c r="H2280" s="133">
        <f>SUM($E$2122:E2280)</f>
        <v>2172436.3262104169</v>
      </c>
      <c r="I2280" s="133">
        <f>$F$9-SUM($E$2122:E2280)</f>
        <v>5065063.6737895831</v>
      </c>
      <c r="J2280" s="133">
        <f t="shared" si="102"/>
        <v>159</v>
      </c>
      <c r="K2280" s="65">
        <f>Y!AC2504</f>
        <v>5251783</v>
      </c>
      <c r="L2280" s="115">
        <v>228</v>
      </c>
      <c r="M2280" s="65"/>
      <c r="N2280" s="48">
        <f>Y!Z2504</f>
        <v>1685.4461585831741</v>
      </c>
    </row>
    <row r="2281" spans="1:14" x14ac:dyDescent="0.2">
      <c r="A2281" s="69">
        <f t="shared" si="100"/>
        <v>160</v>
      </c>
      <c r="B2281" s="66">
        <f t="shared" si="101"/>
        <v>44715</v>
      </c>
      <c r="C2281" s="67">
        <f>Y!AB2505</f>
        <v>74149.999999999942</v>
      </c>
      <c r="D2281" s="65">
        <f>Y!Y2505</f>
        <v>28474.05694042705</v>
      </c>
      <c r="E2281" s="65">
        <f>Y!Y2505+Y!Z2505</f>
        <v>30181.98220478672</v>
      </c>
      <c r="F2281" s="68">
        <f>Y!AA2505</f>
        <v>43968.017795213214</v>
      </c>
      <c r="G2281" s="133">
        <f>SUM($F2281:F$2349)</f>
        <v>1769203.3262105407</v>
      </c>
      <c r="H2281" s="133">
        <f>SUM($E$2122:E2281)</f>
        <v>2202618.3084152034</v>
      </c>
      <c r="I2281" s="133">
        <f>$F$9-SUM($E$2122:E2281)</f>
        <v>5034881.6915847966</v>
      </c>
      <c r="J2281" s="133">
        <f t="shared" si="102"/>
        <v>160</v>
      </c>
      <c r="K2281" s="65">
        <f>Y!AC2505</f>
        <v>5220342</v>
      </c>
      <c r="L2281" s="115">
        <v>228</v>
      </c>
      <c r="M2281" s="65"/>
      <c r="N2281" s="48">
        <f>Y!Z2505</f>
        <v>1707.9252643596701</v>
      </c>
    </row>
    <row r="2282" spans="1:14" x14ac:dyDescent="0.2">
      <c r="A2282" s="69">
        <f t="shared" si="100"/>
        <v>161</v>
      </c>
      <c r="B2282" s="66">
        <f t="shared" si="101"/>
        <v>44745</v>
      </c>
      <c r="C2282" s="67">
        <f>Y!AB2506</f>
        <v>74149.999999999971</v>
      </c>
      <c r="D2282" s="65">
        <f>Y!Y2506</f>
        <v>28853.654340939131</v>
      </c>
      <c r="E2282" s="65">
        <f>Y!Y2506+Y!Z2506</f>
        <v>30584.358519048357</v>
      </c>
      <c r="F2282" s="68">
        <f>Y!AA2506</f>
        <v>43565.641480951606</v>
      </c>
      <c r="G2282" s="133">
        <f>SUM($F2282:F$2349)</f>
        <v>1725235.3084153272</v>
      </c>
      <c r="H2282" s="133">
        <f>SUM($E$2122:E2282)</f>
        <v>2233202.6669342518</v>
      </c>
      <c r="I2282" s="133">
        <f>$F$9-SUM($E$2122:E2282)</f>
        <v>5004297.3330657482</v>
      </c>
      <c r="J2282" s="133">
        <f t="shared" si="102"/>
        <v>161</v>
      </c>
      <c r="K2282" s="65">
        <f>Y!AC2506</f>
        <v>5188600</v>
      </c>
      <c r="L2282" s="115">
        <v>228</v>
      </c>
      <c r="M2282" s="65"/>
      <c r="N2282" s="48">
        <f>Y!Z2506</f>
        <v>1730.7041781092266</v>
      </c>
    </row>
    <row r="2283" spans="1:14" x14ac:dyDescent="0.2">
      <c r="A2283" s="69">
        <f t="shared" si="100"/>
        <v>162</v>
      </c>
      <c r="B2283" s="66">
        <f t="shared" si="101"/>
        <v>44776</v>
      </c>
      <c r="C2283" s="67">
        <f>Y!AB2507</f>
        <v>74150</v>
      </c>
      <c r="D2283" s="65">
        <f>Y!Y2507</f>
        <v>29238.312284343876</v>
      </c>
      <c r="E2283" s="65">
        <f>Y!Y2507+Y!Z2507</f>
        <v>30992.099182769874</v>
      </c>
      <c r="F2283" s="68">
        <f>Y!AA2507</f>
        <v>43157.900817230118</v>
      </c>
      <c r="G2283" s="133">
        <f>SUM($F2283:F$2349)</f>
        <v>1681669.6669343757</v>
      </c>
      <c r="H2283" s="133">
        <f>SUM($E$2122:E2283)</f>
        <v>2264194.7661170214</v>
      </c>
      <c r="I2283" s="133">
        <f>$F$9-SUM($E$2122:E2283)</f>
        <v>4973305.2338829786</v>
      </c>
      <c r="J2283" s="133">
        <f t="shared" si="102"/>
        <v>162</v>
      </c>
      <c r="K2283" s="65">
        <f>Y!AC2507</f>
        <v>5156554</v>
      </c>
      <c r="L2283" s="115">
        <v>228</v>
      </c>
      <c r="M2283" s="65"/>
      <c r="N2283" s="48">
        <f>Y!Z2507</f>
        <v>1753.7868984259985</v>
      </c>
    </row>
    <row r="2284" spans="1:14" x14ac:dyDescent="0.2">
      <c r="A2284" s="69">
        <f t="shared" si="100"/>
        <v>163</v>
      </c>
      <c r="B2284" s="66">
        <f t="shared" si="101"/>
        <v>44807</v>
      </c>
      <c r="C2284" s="67">
        <f>Y!AB2508</f>
        <v>74150</v>
      </c>
      <c r="D2284" s="65">
        <f>Y!Y2508</f>
        <v>29628.098234470934</v>
      </c>
      <c r="E2284" s="65">
        <f>Y!Y2508+Y!Z2508</f>
        <v>31405.275711705035</v>
      </c>
      <c r="F2284" s="68">
        <f>Y!AA2508</f>
        <v>42744.724288294958</v>
      </c>
      <c r="G2284" s="133">
        <f>SUM($F2284:F$2349)</f>
        <v>1638511.7661171458</v>
      </c>
      <c r="H2284" s="133">
        <f>SUM($E$2122:E2284)</f>
        <v>2295600.0418287264</v>
      </c>
      <c r="I2284" s="133">
        <f>$F$9-SUM($E$2122:E2284)</f>
        <v>4941899.9581712736</v>
      </c>
      <c r="J2284" s="133">
        <f t="shared" si="102"/>
        <v>163</v>
      </c>
      <c r="K2284" s="65">
        <f>Y!AC2508</f>
        <v>5124202</v>
      </c>
      <c r="L2284" s="115">
        <v>228</v>
      </c>
      <c r="M2284" s="65"/>
      <c r="N2284" s="48">
        <f>Y!Z2508</f>
        <v>1777.1774772341014</v>
      </c>
    </row>
    <row r="2285" spans="1:14" x14ac:dyDescent="0.2">
      <c r="A2285" s="69">
        <f t="shared" si="100"/>
        <v>164</v>
      </c>
      <c r="B2285" s="66">
        <f t="shared" si="101"/>
        <v>44837</v>
      </c>
      <c r="C2285" s="67">
        <f>Y!AB2509</f>
        <v>74149.999999999854</v>
      </c>
      <c r="D2285" s="65">
        <f>Y!Y2509</f>
        <v>30023.080554533284</v>
      </c>
      <c r="E2285" s="65">
        <f>Y!Y2509+Y!Z2509</f>
        <v>31823.960575032208</v>
      </c>
      <c r="F2285" s="68">
        <f>Y!AA2509</f>
        <v>42326.039424967654</v>
      </c>
      <c r="G2285" s="133">
        <f>SUM($F2285:F$2349)</f>
        <v>1595767.0418288507</v>
      </c>
      <c r="H2285" s="133">
        <f>SUM($E$2122:E2285)</f>
        <v>2327424.0024037585</v>
      </c>
      <c r="I2285" s="133">
        <f>$F$9-SUM($E$2122:E2285)</f>
        <v>4910075.9975962415</v>
      </c>
      <c r="J2285" s="133">
        <f t="shared" si="102"/>
        <v>164</v>
      </c>
      <c r="K2285" s="65">
        <f>Y!AC2509</f>
        <v>5091539</v>
      </c>
      <c r="L2285" s="115">
        <v>228</v>
      </c>
      <c r="M2285" s="65"/>
      <c r="N2285" s="48">
        <f>Y!Z2509</f>
        <v>1800.8800204989238</v>
      </c>
    </row>
    <row r="2286" spans="1:14" x14ac:dyDescent="0.2">
      <c r="A2286" s="69">
        <f t="shared" si="100"/>
        <v>165</v>
      </c>
      <c r="B2286" s="66">
        <f t="shared" si="101"/>
        <v>44868</v>
      </c>
      <c r="C2286" s="67">
        <f>Y!AB2510</f>
        <v>74149.999999999796</v>
      </c>
      <c r="D2286" s="65">
        <f>Y!Y2510</f>
        <v>30423.328519117553</v>
      </c>
      <c r="E2286" s="65">
        <f>Y!Y2510+Y!Z2510</f>
        <v>32248.227208065437</v>
      </c>
      <c r="F2286" s="68">
        <f>Y!AA2510</f>
        <v>41901.77279193436</v>
      </c>
      <c r="G2286" s="133">
        <f>SUM($F2286:F$2349)</f>
        <v>1553441.0024038828</v>
      </c>
      <c r="H2286" s="133">
        <f>SUM($E$2122:E2286)</f>
        <v>2359672.2296118238</v>
      </c>
      <c r="I2286" s="133">
        <f>$F$9-SUM($E$2122:E2286)</f>
        <v>4877827.7703881767</v>
      </c>
      <c r="J2286" s="133">
        <f t="shared" si="102"/>
        <v>165</v>
      </c>
      <c r="K2286" s="65">
        <f>Y!AC2510</f>
        <v>5058564</v>
      </c>
      <c r="L2286" s="115">
        <v>228</v>
      </c>
      <c r="M2286" s="65"/>
      <c r="N2286" s="48">
        <f>Y!Z2510</f>
        <v>1824.8986889478838</v>
      </c>
    </row>
    <row r="2287" spans="1:14" x14ac:dyDescent="0.2">
      <c r="A2287" s="69">
        <f t="shared" si="100"/>
        <v>166</v>
      </c>
      <c r="B2287" s="66">
        <f t="shared" si="101"/>
        <v>44898</v>
      </c>
      <c r="C2287" s="67">
        <f>Y!AB2511</f>
        <v>74149.999999999913</v>
      </c>
      <c r="D2287" s="65">
        <f>Y!Y2511</f>
        <v>30828.912326333579</v>
      </c>
      <c r="E2287" s="65">
        <f>Y!Y2511+Y!Z2511</f>
        <v>32678.150025134339</v>
      </c>
      <c r="F2287" s="68">
        <f>Y!AA2511</f>
        <v>41471.849974865567</v>
      </c>
      <c r="G2287" s="133">
        <f>SUM($F2287:F$2349)</f>
        <v>1511539.2296119486</v>
      </c>
      <c r="H2287" s="133">
        <f>SUM($E$2122:E2287)</f>
        <v>2392350.3796369582</v>
      </c>
      <c r="I2287" s="133">
        <f>$F$9-SUM($E$2122:E2287)</f>
        <v>4845149.6203630418</v>
      </c>
      <c r="J2287" s="133">
        <f t="shared" si="102"/>
        <v>166</v>
      </c>
      <c r="K2287" s="65">
        <f>Y!AC2511</f>
        <v>5025273</v>
      </c>
      <c r="L2287" s="115">
        <v>228</v>
      </c>
      <c r="M2287" s="65"/>
      <c r="N2287" s="48">
        <f>Y!Z2511</f>
        <v>1849.23769880076</v>
      </c>
    </row>
    <row r="2288" spans="1:14" x14ac:dyDescent="0.2">
      <c r="A2288" s="69">
        <f t="shared" si="100"/>
        <v>167</v>
      </c>
      <c r="B2288" s="66">
        <f t="shared" si="101"/>
        <v>44929</v>
      </c>
      <c r="C2288" s="67">
        <f>Y!AB2512</f>
        <v>74150.000000000175</v>
      </c>
      <c r="D2288" s="65">
        <f>Y!Y2512</f>
        <v>31239.903110126033</v>
      </c>
      <c r="E2288" s="65">
        <f>Y!Y2512+Y!Z2512</f>
        <v>33113.804432635894</v>
      </c>
      <c r="F2288" s="68">
        <f>Y!AA2512</f>
        <v>41036.195567364273</v>
      </c>
      <c r="G2288" s="133">
        <f>SUM($F2288:F$2349)</f>
        <v>1470067.379637083</v>
      </c>
      <c r="H2288" s="133">
        <f>SUM($E$2122:E2288)</f>
        <v>2425464.1840695944</v>
      </c>
      <c r="I2288" s="133">
        <f>$F$9-SUM($E$2122:E2288)</f>
        <v>4812035.8159304056</v>
      </c>
      <c r="J2288" s="133">
        <f t="shared" si="102"/>
        <v>167</v>
      </c>
      <c r="K2288" s="65">
        <f>Y!AC2512</f>
        <v>4991663</v>
      </c>
      <c r="L2288" s="115">
        <v>228</v>
      </c>
      <c r="M2288" s="65"/>
      <c r="N2288" s="48">
        <f>Y!Z2512</f>
        <v>1873.9013225098606</v>
      </c>
    </row>
    <row r="2289" spans="1:14" x14ac:dyDescent="0.2">
      <c r="A2289" s="69">
        <f t="shared" si="100"/>
        <v>168</v>
      </c>
      <c r="B2289" s="66">
        <f t="shared" si="101"/>
        <v>44960</v>
      </c>
      <c r="C2289" s="67">
        <f>Y!AB2513</f>
        <v>74149.999999999884</v>
      </c>
      <c r="D2289" s="65">
        <f>Y!Y2513</f>
        <v>31656.372952749953</v>
      </c>
      <c r="E2289" s="65">
        <f>Y!Y2513+Y!Z2513</f>
        <v>33555.266842259894</v>
      </c>
      <c r="F2289" s="68">
        <f>Y!AA2513</f>
        <v>40594.733157739996</v>
      </c>
      <c r="G2289" s="133">
        <f>SUM($F2289:F$2349)</f>
        <v>1429031.1840697187</v>
      </c>
      <c r="H2289" s="133">
        <f>SUM($E$2122:E2289)</f>
        <v>2459019.4509118544</v>
      </c>
      <c r="I2289" s="133">
        <f>$F$9-SUM($E$2122:E2289)</f>
        <v>4778480.5490881456</v>
      </c>
      <c r="J2289" s="133">
        <f t="shared" si="102"/>
        <v>168</v>
      </c>
      <c r="K2289" s="65">
        <f>Y!AC2513</f>
        <v>4969722</v>
      </c>
      <c r="L2289" s="115">
        <v>228</v>
      </c>
      <c r="M2289" s="65"/>
      <c r="N2289" s="48">
        <f>Y!Z2513</f>
        <v>1898.8938895099418</v>
      </c>
    </row>
    <row r="2290" spans="1:14" x14ac:dyDescent="0.2">
      <c r="A2290" s="69">
        <f t="shared" si="100"/>
        <v>169</v>
      </c>
      <c r="B2290" s="66">
        <f t="shared" si="101"/>
        <v>44988</v>
      </c>
      <c r="C2290" s="67">
        <f>Y!AB2514</f>
        <v>74150.000000000146</v>
      </c>
      <c r="D2290" s="65">
        <f>Y!Y2514</f>
        <v>32078.394897415303</v>
      </c>
      <c r="E2290" s="65">
        <f>Y!Y2514+Y!Z2514</f>
        <v>33842.701846544864</v>
      </c>
      <c r="F2290" s="68">
        <f>Y!AA2514</f>
        <v>40307.298153455275</v>
      </c>
      <c r="G2290" s="133">
        <f>SUM($F2290:F$2349)</f>
        <v>1388436.4509119787</v>
      </c>
      <c r="H2290" s="133">
        <f>SUM($E$2122:E2290)</f>
        <v>2492862.152758399</v>
      </c>
      <c r="I2290" s="133">
        <f>$F$9-SUM($E$2122:E2290)</f>
        <v>4744637.847241601</v>
      </c>
      <c r="J2290" s="133">
        <f t="shared" si="102"/>
        <v>169</v>
      </c>
      <c r="K2290" s="65">
        <f>Y!AC2514</f>
        <v>4935625</v>
      </c>
      <c r="L2290" s="115">
        <v>228</v>
      </c>
      <c r="M2290" s="65"/>
      <c r="N2290" s="48">
        <f>Y!Z2514</f>
        <v>1764.306949129561</v>
      </c>
    </row>
    <row r="2291" spans="1:14" x14ac:dyDescent="0.2">
      <c r="A2291" s="69">
        <f t="shared" si="100"/>
        <v>170</v>
      </c>
      <c r="B2291" s="66">
        <f t="shared" si="101"/>
        <v>45019</v>
      </c>
      <c r="C2291" s="67">
        <f>Y!AB2515</f>
        <v>74149.999999999956</v>
      </c>
      <c r="D2291" s="65">
        <f>Y!Y2515</f>
        <v>32506.042961094063</v>
      </c>
      <c r="E2291" s="65">
        <f>Y!Y2515+Y!Z2515</f>
        <v>34293.880796885132</v>
      </c>
      <c r="F2291" s="68">
        <f>Y!AA2515</f>
        <v>39856.119203114824</v>
      </c>
      <c r="G2291" s="133">
        <f>SUM($F2291:F$2349)</f>
        <v>1348129.1527585234</v>
      </c>
      <c r="H2291" s="133">
        <f>SUM($E$2122:E2291)</f>
        <v>2527156.0335552841</v>
      </c>
      <c r="I2291" s="133">
        <f>$F$9-SUM($E$2122:E2291)</f>
        <v>4710343.9664447159</v>
      </c>
      <c r="J2291" s="133">
        <f t="shared" si="102"/>
        <v>170</v>
      </c>
      <c r="K2291" s="65">
        <f>Y!AC2515</f>
        <v>4901202</v>
      </c>
      <c r="L2291" s="115">
        <v>228</v>
      </c>
      <c r="M2291" s="65"/>
      <c r="N2291" s="48">
        <f>Y!Z2515</f>
        <v>1787.8378357910697</v>
      </c>
    </row>
    <row r="2292" spans="1:14" x14ac:dyDescent="0.2">
      <c r="A2292" s="69">
        <f t="shared" si="100"/>
        <v>171</v>
      </c>
      <c r="B2292" s="66">
        <f t="shared" si="101"/>
        <v>45049</v>
      </c>
      <c r="C2292" s="67">
        <f>Y!AB2516</f>
        <v>74150.000000000204</v>
      </c>
      <c r="D2292" s="65">
        <f>Y!Y2516</f>
        <v>32939.392147505656</v>
      </c>
      <c r="E2292" s="65">
        <f>Y!Y2516+Y!Z2516</f>
        <v>34751.074705726627</v>
      </c>
      <c r="F2292" s="68">
        <f>Y!AA2516</f>
        <v>39398.925294273577</v>
      </c>
      <c r="G2292" s="133">
        <f>SUM($F2292:F$2349)</f>
        <v>1308273.0335554085</v>
      </c>
      <c r="H2292" s="133">
        <f>SUM($E$2122:E2292)</f>
        <v>2561907.1082610106</v>
      </c>
      <c r="I2292" s="133">
        <f>$F$9-SUM($E$2122:E2292)</f>
        <v>4675592.8917389894</v>
      </c>
      <c r="J2292" s="133">
        <f t="shared" si="102"/>
        <v>171</v>
      </c>
      <c r="K2292" s="65">
        <f>Y!AC2516</f>
        <v>4866450</v>
      </c>
      <c r="L2292" s="115">
        <v>228</v>
      </c>
      <c r="M2292" s="65"/>
      <c r="N2292" s="48">
        <f>Y!Z2516</f>
        <v>1811.6825582209713</v>
      </c>
    </row>
    <row r="2293" spans="1:14" x14ac:dyDescent="0.2">
      <c r="A2293" s="69">
        <f t="shared" si="100"/>
        <v>172</v>
      </c>
      <c r="B2293" s="66">
        <f t="shared" si="101"/>
        <v>45080</v>
      </c>
      <c r="C2293" s="67">
        <f>Y!AB2517</f>
        <v>74150.000000000175</v>
      </c>
      <c r="D2293" s="65">
        <f>Y!Y2517</f>
        <v>33378.518460268155</v>
      </c>
      <c r="E2293" s="65">
        <f>Y!Y2517+Y!Z2517</f>
        <v>35214.363762372872</v>
      </c>
      <c r="F2293" s="68">
        <f>Y!AA2517</f>
        <v>38935.636237627303</v>
      </c>
      <c r="G2293" s="133">
        <f>SUM($F2293:F$2349)</f>
        <v>1268874.1082611349</v>
      </c>
      <c r="H2293" s="133">
        <f>SUM($E$2122:E2293)</f>
        <v>2597121.4720233837</v>
      </c>
      <c r="I2293" s="133">
        <f>$F$9-SUM($E$2122:E2293)</f>
        <v>4640378.5279766163</v>
      </c>
      <c r="J2293" s="133">
        <f t="shared" si="102"/>
        <v>172</v>
      </c>
      <c r="K2293" s="65">
        <f>Y!AC2517</f>
        <v>4831366</v>
      </c>
      <c r="L2293" s="115">
        <v>228</v>
      </c>
      <c r="M2293" s="65"/>
      <c r="N2293" s="48">
        <f>Y!Z2517</f>
        <v>1835.8453021047171</v>
      </c>
    </row>
    <row r="2294" spans="1:14" x14ac:dyDescent="0.2">
      <c r="A2294" s="69">
        <f t="shared" si="100"/>
        <v>173</v>
      </c>
      <c r="B2294" s="66">
        <f t="shared" si="101"/>
        <v>45110</v>
      </c>
      <c r="C2294" s="67">
        <f>Y!AB2518</f>
        <v>74149.999999999884</v>
      </c>
      <c r="D2294" s="65">
        <f>Y!Y2518</f>
        <v>33823.49891623063</v>
      </c>
      <c r="E2294" s="65">
        <f>Y!Y2518+Y!Z2518</f>
        <v>35683.829225183625</v>
      </c>
      <c r="F2294" s="68">
        <f>Y!AA2518</f>
        <v>38466.170774816259</v>
      </c>
      <c r="G2294" s="133">
        <f>SUM($F2294:F$2349)</f>
        <v>1229938.4720235076</v>
      </c>
      <c r="H2294" s="133">
        <f>SUM($E$2122:E2294)</f>
        <v>2632805.3012485672</v>
      </c>
      <c r="I2294" s="133">
        <f>$F$9-SUM($E$2122:E2294)</f>
        <v>4604694.6987514328</v>
      </c>
      <c r="J2294" s="133">
        <f t="shared" si="102"/>
        <v>173</v>
      </c>
      <c r="K2294" s="65">
        <f>Y!AC2518</f>
        <v>4795946</v>
      </c>
      <c r="L2294" s="115">
        <v>228</v>
      </c>
      <c r="M2294" s="65"/>
      <c r="N2294" s="48">
        <f>Y!Z2518</f>
        <v>1860.3303089529945</v>
      </c>
    </row>
    <row r="2295" spans="1:14" x14ac:dyDescent="0.2">
      <c r="A2295" s="69">
        <f t="shared" si="100"/>
        <v>174</v>
      </c>
      <c r="B2295" s="66">
        <f t="shared" si="101"/>
        <v>45141</v>
      </c>
      <c r="C2295" s="67">
        <f>Y!AB2519</f>
        <v>74149.999999999796</v>
      </c>
      <c r="D2295" s="65">
        <f>Y!Y2519</f>
        <v>34274.411558980588</v>
      </c>
      <c r="E2295" s="65">
        <f>Y!Y2519+Y!Z2519</f>
        <v>36159.553435826878</v>
      </c>
      <c r="F2295" s="68">
        <f>Y!AA2519</f>
        <v>37990.446564172918</v>
      </c>
      <c r="G2295" s="133">
        <f>SUM($F2295:F$2349)</f>
        <v>1191472.3012486915</v>
      </c>
      <c r="H2295" s="133">
        <f>SUM($E$2122:E2295)</f>
        <v>2668964.8546843939</v>
      </c>
      <c r="I2295" s="133">
        <f>$F$9-SUM($E$2122:E2295)</f>
        <v>4568535.1453156061</v>
      </c>
      <c r="J2295" s="133">
        <f t="shared" si="102"/>
        <v>174</v>
      </c>
      <c r="K2295" s="65">
        <f>Y!AC2519</f>
        <v>4760188</v>
      </c>
      <c r="L2295" s="115">
        <v>228</v>
      </c>
      <c r="M2295" s="65"/>
      <c r="N2295" s="48">
        <f>Y!Z2519</f>
        <v>1885.14187684629</v>
      </c>
    </row>
    <row r="2296" spans="1:14" x14ac:dyDescent="0.2">
      <c r="A2296" s="69">
        <f t="shared" si="100"/>
        <v>175</v>
      </c>
      <c r="B2296" s="66">
        <f t="shared" si="101"/>
        <v>45172</v>
      </c>
      <c r="C2296" s="67">
        <f>Y!AB2520</f>
        <v>74149.999999999767</v>
      </c>
      <c r="D2296" s="65">
        <f>Y!Y2520</f>
        <v>34731.335472530685</v>
      </c>
      <c r="E2296" s="65">
        <f>Y!Y2520+Y!Z2520</f>
        <v>36641.619833720077</v>
      </c>
      <c r="F2296" s="68">
        <f>Y!AA2520</f>
        <v>37508.38016627969</v>
      </c>
      <c r="G2296" s="133">
        <f>SUM($F2296:F$2349)</f>
        <v>1153481.8546845187</v>
      </c>
      <c r="H2296" s="133">
        <f>SUM($E$2122:E2296)</f>
        <v>2705606.4745181138</v>
      </c>
      <c r="I2296" s="133">
        <f>$F$9-SUM($E$2122:E2296)</f>
        <v>4531893.5254818862</v>
      </c>
      <c r="J2296" s="133">
        <f t="shared" si="102"/>
        <v>175</v>
      </c>
      <c r="K2296" s="65">
        <f>Y!AC2520</f>
        <v>4724087</v>
      </c>
      <c r="L2296" s="115">
        <v>228</v>
      </c>
      <c r="M2296" s="65"/>
      <c r="N2296" s="48">
        <f>Y!Z2520</f>
        <v>1910.2843611893913</v>
      </c>
    </row>
    <row r="2297" spans="1:14" x14ac:dyDescent="0.2">
      <c r="A2297" s="69">
        <f t="shared" si="100"/>
        <v>176</v>
      </c>
      <c r="B2297" s="66">
        <f t="shared" si="101"/>
        <v>45202</v>
      </c>
      <c r="C2297" s="67">
        <f>Y!AB2521</f>
        <v>74149.999999999854</v>
      </c>
      <c r="D2297" s="65">
        <f>Y!Y2521</f>
        <v>35194.35079518985</v>
      </c>
      <c r="E2297" s="65">
        <f>Y!Y2521+Y!Z2521</f>
        <v>37130.112970665796</v>
      </c>
      <c r="F2297" s="68">
        <f>Y!AA2521</f>
        <v>37019.887029334066</v>
      </c>
      <c r="G2297" s="133">
        <f>SUM($F2297:F$2349)</f>
        <v>1115973.474518239</v>
      </c>
      <c r="H2297" s="133">
        <f>SUM($E$2122:E2297)</f>
        <v>2742736.5874887798</v>
      </c>
      <c r="I2297" s="133">
        <f>$F$9-SUM($E$2122:E2297)</f>
        <v>4494763.4125112202</v>
      </c>
      <c r="J2297" s="133">
        <f t="shared" si="102"/>
        <v>176</v>
      </c>
      <c r="K2297" s="65">
        <f>Y!AC2521</f>
        <v>4687642</v>
      </c>
      <c r="L2297" s="115">
        <v>228</v>
      </c>
      <c r="M2297" s="65"/>
      <c r="N2297" s="48">
        <f>Y!Z2521</f>
        <v>1935.7621754759457</v>
      </c>
    </row>
    <row r="2298" spans="1:14" x14ac:dyDescent="0.2">
      <c r="A2298" s="69">
        <f t="shared" si="100"/>
        <v>177</v>
      </c>
      <c r="B2298" s="66">
        <f t="shared" si="101"/>
        <v>45233</v>
      </c>
      <c r="C2298" s="67">
        <f>Y!AB2522</f>
        <v>74149.999999999782</v>
      </c>
      <c r="D2298" s="65">
        <f>Y!Y2522</f>
        <v>35663.538733617868</v>
      </c>
      <c r="E2298" s="65">
        <f>Y!Y2522+Y!Z2522</f>
        <v>37625.118525681013</v>
      </c>
      <c r="F2298" s="68">
        <f>Y!AA2522</f>
        <v>36524.881474318769</v>
      </c>
      <c r="G2298" s="133">
        <f>SUM($F2298:F$2349)</f>
        <v>1078953.5874889046</v>
      </c>
      <c r="H2298" s="133">
        <f>SUM($E$2122:E2298)</f>
        <v>2780361.7060144609</v>
      </c>
      <c r="I2298" s="133">
        <f>$F$9-SUM($E$2122:E2298)</f>
        <v>4457138.2939855391</v>
      </c>
      <c r="J2298" s="133">
        <f t="shared" ref="J2298:J2361" si="103">A2298</f>
        <v>177</v>
      </c>
      <c r="K2298" s="65">
        <f>Y!AC2522</f>
        <v>4650847</v>
      </c>
      <c r="L2298" s="115">
        <v>228</v>
      </c>
      <c r="M2298" s="65"/>
      <c r="N2298" s="48">
        <f>Y!Z2522</f>
        <v>1961.5797920631449</v>
      </c>
    </row>
    <row r="2299" spans="1:14" x14ac:dyDescent="0.2">
      <c r="A2299" s="69">
        <f t="shared" si="100"/>
        <v>178</v>
      </c>
      <c r="B2299" s="66">
        <f t="shared" si="101"/>
        <v>45263</v>
      </c>
      <c r="C2299" s="67">
        <f>Y!AB2523</f>
        <v>74149.999999999971</v>
      </c>
      <c r="D2299" s="65">
        <f>Y!Y2523</f>
        <v>36138.981577069033</v>
      </c>
      <c r="E2299" s="65">
        <f>Y!Y2523+Y!Z2523</f>
        <v>38126.723320025892</v>
      </c>
      <c r="F2299" s="68">
        <f>Y!AA2523</f>
        <v>36023.276679974086</v>
      </c>
      <c r="G2299" s="133">
        <f>SUM($F2299:F$2349)</f>
        <v>1042428.706014586</v>
      </c>
      <c r="H2299" s="133">
        <f>SUM($E$2122:E2299)</f>
        <v>2818488.4293344868</v>
      </c>
      <c r="I2299" s="133">
        <f>$F$9-SUM($E$2122:E2299)</f>
        <v>4419011.5706655132</v>
      </c>
      <c r="J2299" s="133">
        <f t="shared" si="103"/>
        <v>178</v>
      </c>
      <c r="K2299" s="65">
        <f>Y!AC2523</f>
        <v>4613701</v>
      </c>
      <c r="L2299" s="115">
        <v>228</v>
      </c>
      <c r="M2299" s="65"/>
      <c r="N2299" s="48">
        <f>Y!Z2523</f>
        <v>1987.7417429568595</v>
      </c>
    </row>
    <row r="2300" spans="1:14" x14ac:dyDescent="0.2">
      <c r="A2300" s="69">
        <f t="shared" si="100"/>
        <v>179</v>
      </c>
      <c r="B2300" s="66">
        <f t="shared" si="101"/>
        <v>45294</v>
      </c>
      <c r="C2300" s="67">
        <f>Y!AB2524</f>
        <v>74149.999999999942</v>
      </c>
      <c r="D2300" s="65">
        <f>Y!Y2524</f>
        <v>36620.762711822987</v>
      </c>
      <c r="E2300" s="65">
        <f>Y!Y2524+Y!Z2524</f>
        <v>38635.015332430092</v>
      </c>
      <c r="F2300" s="68">
        <f>Y!AA2524</f>
        <v>35514.984667569857</v>
      </c>
      <c r="G2300" s="133">
        <f>SUM($F2300:F$2349)</f>
        <v>1006405.429334612</v>
      </c>
      <c r="H2300" s="133">
        <f>SUM($E$2122:E2300)</f>
        <v>2857123.444666917</v>
      </c>
      <c r="I2300" s="133">
        <f>$F$9-SUM($E$2122:E2300)</f>
        <v>4380376.5553330835</v>
      </c>
      <c r="J2300" s="133">
        <f t="shared" si="103"/>
        <v>179</v>
      </c>
      <c r="K2300" s="65">
        <f>Y!AC2524</f>
        <v>4576199</v>
      </c>
      <c r="L2300" s="115">
        <v>228</v>
      </c>
      <c r="M2300" s="65"/>
      <c r="N2300" s="48">
        <f>Y!Z2524</f>
        <v>2014.2526206071052</v>
      </c>
    </row>
    <row r="2301" spans="1:14" x14ac:dyDescent="0.2">
      <c r="A2301" s="69">
        <f t="shared" si="100"/>
        <v>180</v>
      </c>
      <c r="B2301" s="66">
        <f t="shared" si="101"/>
        <v>45325</v>
      </c>
      <c r="C2301" s="67">
        <f>Y!AB2525</f>
        <v>74150.000000000029</v>
      </c>
      <c r="D2301" s="65">
        <f>Y!Y2525</f>
        <v>37108.966635811143</v>
      </c>
      <c r="E2301" s="65">
        <f>Y!Y2525+Y!Z2525</f>
        <v>39150.083714525463</v>
      </c>
      <c r="F2301" s="68">
        <f>Y!AA2525</f>
        <v>34999.916285474566</v>
      </c>
      <c r="G2301" s="133">
        <f>SUM($F2301:F$2349)</f>
        <v>970890.44466704212</v>
      </c>
      <c r="H2301" s="133">
        <f>SUM($E$2122:E2301)</f>
        <v>2896273.5283814427</v>
      </c>
      <c r="I2301" s="133">
        <f>$F$9-SUM($E$2122:E2301)</f>
        <v>4341226.4716185573</v>
      </c>
      <c r="J2301" s="133">
        <f t="shared" si="103"/>
        <v>180</v>
      </c>
      <c r="K2301" s="65">
        <f>Y!AC2525</f>
        <v>4549128</v>
      </c>
      <c r="L2301" s="115">
        <v>228</v>
      </c>
      <c r="M2301" s="65"/>
      <c r="N2301" s="48">
        <f>Y!Z2525</f>
        <v>2041.1170787143201</v>
      </c>
    </row>
    <row r="2302" spans="1:14" x14ac:dyDescent="0.2">
      <c r="A2302" s="69">
        <f t="shared" si="100"/>
        <v>181</v>
      </c>
      <c r="B2302" s="66">
        <f t="shared" si="101"/>
        <v>45354</v>
      </c>
      <c r="C2302" s="67">
        <f>Y!AB2526</f>
        <v>74150.000000000146</v>
      </c>
      <c r="D2302" s="65">
        <f>Y!Y2526</f>
        <v>37603.678973435424</v>
      </c>
      <c r="E2302" s="65">
        <f>Y!Y2526+Y!Z2526</f>
        <v>39528.110589601885</v>
      </c>
      <c r="F2302" s="68">
        <f>Y!AA2526</f>
        <v>34621.889410398268</v>
      </c>
      <c r="G2302" s="133">
        <f>SUM($F2302:F$2349)</f>
        <v>935890.52838156756</v>
      </c>
      <c r="H2302" s="133">
        <f>SUM($E$2122:E2302)</f>
        <v>2935801.6389710447</v>
      </c>
      <c r="I2302" s="133">
        <f>$F$9-SUM($E$2122:E2302)</f>
        <v>4301698.3610289553</v>
      </c>
      <c r="J2302" s="133">
        <f t="shared" si="103"/>
        <v>181</v>
      </c>
      <c r="K2302" s="65">
        <f>Y!AC2526</f>
        <v>4511049</v>
      </c>
      <c r="L2302" s="115">
        <v>228</v>
      </c>
      <c r="M2302" s="65"/>
      <c r="N2302" s="48">
        <f>Y!Z2526</f>
        <v>1924.431616166461</v>
      </c>
    </row>
    <row r="2303" spans="1:14" x14ac:dyDescent="0.2">
      <c r="A2303" s="69">
        <f t="shared" si="100"/>
        <v>182</v>
      </c>
      <c r="B2303" s="66">
        <f t="shared" si="101"/>
        <v>45385</v>
      </c>
      <c r="C2303" s="67">
        <f>Y!AB2527</f>
        <v>74150.000000000131</v>
      </c>
      <c r="D2303" s="65">
        <f>Y!Y2527</f>
        <v>38104.986490585841</v>
      </c>
      <c r="E2303" s="65">
        <f>Y!Y2527+Y!Z2527</f>
        <v>40055.084605583572</v>
      </c>
      <c r="F2303" s="68">
        <f>Y!AA2527</f>
        <v>34094.915394416559</v>
      </c>
      <c r="G2303" s="133">
        <f>SUM($F2303:F$2349)</f>
        <v>901268.63897116925</v>
      </c>
      <c r="H2303" s="133">
        <f>SUM($E$2122:E2303)</f>
        <v>2975856.7235766281</v>
      </c>
      <c r="I2303" s="133">
        <f>$F$9-SUM($E$2122:E2303)</f>
        <v>4261643.2764233723</v>
      </c>
      <c r="J2303" s="133">
        <f t="shared" si="103"/>
        <v>182</v>
      </c>
      <c r="K2303" s="65">
        <f>Y!AC2527</f>
        <v>4472605</v>
      </c>
      <c r="L2303" s="115">
        <v>228</v>
      </c>
      <c r="M2303" s="65"/>
      <c r="N2303" s="48">
        <f>Y!Z2527</f>
        <v>1950.0981149977306</v>
      </c>
    </row>
    <row r="2304" spans="1:14" x14ac:dyDescent="0.2">
      <c r="A2304" s="69">
        <f t="shared" si="100"/>
        <v>183</v>
      </c>
      <c r="B2304" s="66">
        <f t="shared" si="101"/>
        <v>45415</v>
      </c>
      <c r="C2304" s="67">
        <f>Y!AB2528</f>
        <v>74149.999999999913</v>
      </c>
      <c r="D2304" s="65">
        <f>Y!Y2528</f>
        <v>38612.977109858301</v>
      </c>
      <c r="E2304" s="65">
        <f>Y!Y2528+Y!Z2528</f>
        <v>40589.084042508461</v>
      </c>
      <c r="F2304" s="68">
        <f>Y!AA2528</f>
        <v>33560.915957491445</v>
      </c>
      <c r="G2304" s="133">
        <f>SUM($F2304:F$2349)</f>
        <v>867173.7235767527</v>
      </c>
      <c r="H2304" s="133">
        <f>SUM($E$2122:E2304)</f>
        <v>3016445.8076191368</v>
      </c>
      <c r="I2304" s="133">
        <f>$F$9-SUM($E$2122:E2304)</f>
        <v>4221054.1923808632</v>
      </c>
      <c r="J2304" s="133">
        <f t="shared" si="103"/>
        <v>183</v>
      </c>
      <c r="K2304" s="65">
        <f>Y!AC2528</f>
        <v>4433795</v>
      </c>
      <c r="L2304" s="115">
        <v>228</v>
      </c>
      <c r="M2304" s="65"/>
      <c r="N2304" s="48">
        <f>Y!Z2528</f>
        <v>1976.1069326501602</v>
      </c>
    </row>
    <row r="2305" spans="1:14" x14ac:dyDescent="0.2">
      <c r="A2305" s="69">
        <f t="shared" si="100"/>
        <v>184</v>
      </c>
      <c r="B2305" s="66">
        <f t="shared" si="101"/>
        <v>45446</v>
      </c>
      <c r="C2305" s="67">
        <f>Y!AB2529</f>
        <v>74149.999999999942</v>
      </c>
      <c r="D2305" s="65">
        <f>Y!Y2529</f>
        <v>39127.739925975446</v>
      </c>
      <c r="E2305" s="65">
        <f>Y!Y2529+Y!Z2529</f>
        <v>41130.20256066836</v>
      </c>
      <c r="F2305" s="68">
        <f>Y!AA2529</f>
        <v>33019.797439331582</v>
      </c>
      <c r="G2305" s="133">
        <f>SUM($F2305:F$2349)</f>
        <v>833612.80761926132</v>
      </c>
      <c r="H2305" s="133">
        <f>SUM($E$2122:E2305)</f>
        <v>3057576.0101798051</v>
      </c>
      <c r="I2305" s="133">
        <f>$F$9-SUM($E$2122:E2305)</f>
        <v>4179923.9898201949</v>
      </c>
      <c r="J2305" s="133">
        <f t="shared" si="103"/>
        <v>184</v>
      </c>
      <c r="K2305" s="65">
        <f>Y!AC2529</f>
        <v>4394614</v>
      </c>
      <c r="L2305" s="115">
        <v>228</v>
      </c>
      <c r="M2305" s="65"/>
      <c r="N2305" s="48">
        <f>Y!Z2529</f>
        <v>2002.4626346929144</v>
      </c>
    </row>
    <row r="2306" spans="1:14" x14ac:dyDescent="0.2">
      <c r="A2306" s="69">
        <f t="shared" si="100"/>
        <v>185</v>
      </c>
      <c r="B2306" s="66">
        <f t="shared" si="101"/>
        <v>45476</v>
      </c>
      <c r="C2306" s="67">
        <f>Y!AB2530</f>
        <v>74149.999999999971</v>
      </c>
      <c r="D2306" s="65">
        <f>Y!Y2530</f>
        <v>39649.365221411455</v>
      </c>
      <c r="E2306" s="65">
        <f>Y!Y2530+Y!Z2530</f>
        <v>41678.535068998433</v>
      </c>
      <c r="F2306" s="68">
        <f>Y!AA2530</f>
        <v>32471.46493100153</v>
      </c>
      <c r="G2306" s="133">
        <f>SUM($F2306:F$2349)</f>
        <v>800593.01017992967</v>
      </c>
      <c r="H2306" s="133">
        <f>SUM($E$2122:E2306)</f>
        <v>3099254.5452488037</v>
      </c>
      <c r="I2306" s="133">
        <f>$F$9-SUM($E$2122:E2306)</f>
        <v>4138245.4547511963</v>
      </c>
      <c r="J2306" s="133">
        <f t="shared" si="103"/>
        <v>185</v>
      </c>
      <c r="K2306" s="65">
        <f>Y!AC2530</f>
        <v>4355058</v>
      </c>
      <c r="L2306" s="115">
        <v>228</v>
      </c>
      <c r="M2306" s="65"/>
      <c r="N2306" s="48">
        <f>Y!Z2530</f>
        <v>2029.169847586978</v>
      </c>
    </row>
    <row r="2307" spans="1:14" x14ac:dyDescent="0.2">
      <c r="A2307" s="69">
        <f t="shared" si="100"/>
        <v>186</v>
      </c>
      <c r="B2307" s="66">
        <f t="shared" si="101"/>
        <v>45507</v>
      </c>
      <c r="C2307" s="67">
        <f>Y!AB2531</f>
        <v>74149.999999999927</v>
      </c>
      <c r="D2307" s="65">
        <f>Y!Y2531</f>
        <v>40177.944482227322</v>
      </c>
      <c r="E2307" s="65">
        <f>Y!Y2531+Y!Z2531</f>
        <v>42234.177741724605</v>
      </c>
      <c r="F2307" s="68">
        <f>Y!AA2531</f>
        <v>31915.822258275326</v>
      </c>
      <c r="G2307" s="133">
        <f>SUM($F2307:F$2349)</f>
        <v>768121.54524892813</v>
      </c>
      <c r="H2307" s="133">
        <f>SUM($E$2122:E2307)</f>
        <v>3141488.7229905282</v>
      </c>
      <c r="I2307" s="133">
        <f>$F$9-SUM($E$2122:E2307)</f>
        <v>4096011.2770094718</v>
      </c>
      <c r="J2307" s="133">
        <f t="shared" si="103"/>
        <v>186</v>
      </c>
      <c r="K2307" s="65">
        <f>Y!AC2531</f>
        <v>4315123</v>
      </c>
      <c r="L2307" s="115">
        <v>228</v>
      </c>
      <c r="M2307" s="65"/>
      <c r="N2307" s="48">
        <f>Y!Z2531</f>
        <v>2056.2332594972831</v>
      </c>
    </row>
    <row r="2308" spans="1:14" x14ac:dyDescent="0.2">
      <c r="A2308" s="69">
        <f t="shared" si="100"/>
        <v>187</v>
      </c>
      <c r="B2308" s="66">
        <f t="shared" si="101"/>
        <v>45538</v>
      </c>
      <c r="C2308" s="67">
        <f>Y!AB2532</f>
        <v>74149.999999999956</v>
      </c>
      <c r="D2308" s="65">
        <f>Y!Y2532</f>
        <v>40713.57041411614</v>
      </c>
      <c r="E2308" s="65">
        <f>Y!Y2532+Y!Z2532</f>
        <v>42797.228035231863</v>
      </c>
      <c r="F2308" s="68">
        <f>Y!AA2532</f>
        <v>31352.771964768093</v>
      </c>
      <c r="G2308" s="133">
        <f>SUM($F2308:F$2349)</f>
        <v>736205.72299065278</v>
      </c>
      <c r="H2308" s="133">
        <f>SUM($E$2122:E2308)</f>
        <v>3184285.9510257603</v>
      </c>
      <c r="I2308" s="133">
        <f>$F$9-SUM($E$2122:E2308)</f>
        <v>4053214.0489742397</v>
      </c>
      <c r="J2308" s="133">
        <f t="shared" si="103"/>
        <v>187</v>
      </c>
      <c r="K2308" s="65">
        <f>Y!AC2532</f>
        <v>4274808</v>
      </c>
      <c r="L2308" s="115">
        <v>228</v>
      </c>
      <c r="M2308" s="65"/>
      <c r="N2308" s="48">
        <f>Y!Z2532</f>
        <v>2083.6576211157226</v>
      </c>
    </row>
    <row r="2309" spans="1:14" x14ac:dyDescent="0.2">
      <c r="A2309" s="69">
        <f t="shared" si="100"/>
        <v>188</v>
      </c>
      <c r="B2309" s="66">
        <f t="shared" si="101"/>
        <v>45568</v>
      </c>
      <c r="C2309" s="67">
        <f>Y!AB2533</f>
        <v>74149.999999999942</v>
      </c>
      <c r="D2309" s="65">
        <f>Y!Y2533</f>
        <v>41256.336958662141</v>
      </c>
      <c r="E2309" s="65">
        <f>Y!Y2533+Y!Z2533</f>
        <v>43367.784705157159</v>
      </c>
      <c r="F2309" s="68">
        <f>Y!AA2533</f>
        <v>30782.215294842776</v>
      </c>
      <c r="G2309" s="133">
        <f>SUM($F2309:F$2349)</f>
        <v>704852.9510258846</v>
      </c>
      <c r="H2309" s="133">
        <f>SUM($E$2122:E2309)</f>
        <v>3227653.7357309172</v>
      </c>
      <c r="I2309" s="133">
        <f>$F$9-SUM($E$2122:E2309)</f>
        <v>4009846.2642690828</v>
      </c>
      <c r="J2309" s="133">
        <f t="shared" si="103"/>
        <v>188</v>
      </c>
      <c r="K2309" s="65">
        <f>Y!AC2533</f>
        <v>4234106</v>
      </c>
      <c r="L2309" s="115">
        <v>228</v>
      </c>
      <c r="M2309" s="65"/>
      <c r="N2309" s="48">
        <f>Y!Z2533</f>
        <v>2111.4477464950178</v>
      </c>
    </row>
    <row r="2310" spans="1:14" x14ac:dyDescent="0.2">
      <c r="A2310" s="69">
        <f t="shared" si="100"/>
        <v>189</v>
      </c>
      <c r="B2310" s="66">
        <f t="shared" si="101"/>
        <v>45599</v>
      </c>
      <c r="C2310" s="67">
        <f>Y!AB2534</f>
        <v>74149.999999999927</v>
      </c>
      <c r="D2310" s="65">
        <f>Y!Y2534</f>
        <v>41806.33930981718</v>
      </c>
      <c r="E2310" s="65">
        <f>Y!Y2534+Y!Z2534</f>
        <v>43945.947823710958</v>
      </c>
      <c r="F2310" s="68">
        <f>Y!AA2534</f>
        <v>30204.052176288969</v>
      </c>
      <c r="G2310" s="133">
        <f>SUM($F2310:F$2349)</f>
        <v>674070.73573104176</v>
      </c>
      <c r="H2310" s="133">
        <f>SUM($E$2122:E2310)</f>
        <v>3271599.6835546279</v>
      </c>
      <c r="I2310" s="133">
        <f>$F$9-SUM($E$2122:E2310)</f>
        <v>3965900.3164453721</v>
      </c>
      <c r="J2310" s="133">
        <f t="shared" si="103"/>
        <v>189</v>
      </c>
      <c r="K2310" s="65">
        <f>Y!AC2534</f>
        <v>4193016</v>
      </c>
      <c r="L2310" s="115">
        <v>228</v>
      </c>
      <c r="M2310" s="65"/>
      <c r="N2310" s="48">
        <f>Y!Z2534</f>
        <v>2139.6085138937779</v>
      </c>
    </row>
    <row r="2311" spans="1:14" x14ac:dyDescent="0.2">
      <c r="A2311" s="69">
        <f t="shared" si="100"/>
        <v>190</v>
      </c>
      <c r="B2311" s="66">
        <f t="shared" si="101"/>
        <v>45629</v>
      </c>
      <c r="C2311" s="67">
        <f>Y!AB2535</f>
        <v>74149.999999999884</v>
      </c>
      <c r="D2311" s="65">
        <f>Y!Y2535</f>
        <v>42363.673930596095</v>
      </c>
      <c r="E2311" s="65">
        <f>Y!Y2535+Y!Z2535</f>
        <v>44531.818797228989</v>
      </c>
      <c r="F2311" s="68">
        <f>Y!AA2535</f>
        <v>29618.181202770902</v>
      </c>
      <c r="G2311" s="133">
        <f>SUM($F2311:F$2349)</f>
        <v>643866.68355475296</v>
      </c>
      <c r="H2311" s="133">
        <f>SUM($E$2122:E2311)</f>
        <v>3316131.5023518568</v>
      </c>
      <c r="I2311" s="133">
        <f>$F$9-SUM($E$2122:E2311)</f>
        <v>3921368.4976481432</v>
      </c>
      <c r="J2311" s="133">
        <f t="shared" si="103"/>
        <v>190</v>
      </c>
      <c r="K2311" s="65">
        <f>Y!AC2535</f>
        <v>4151532</v>
      </c>
      <c r="L2311" s="115">
        <v>228</v>
      </c>
      <c r="M2311" s="65"/>
      <c r="N2311" s="48">
        <f>Y!Z2535</f>
        <v>2168.1448666328943</v>
      </c>
    </row>
    <row r="2312" spans="1:14" x14ac:dyDescent="0.2">
      <c r="A2312" s="69">
        <f t="shared" si="100"/>
        <v>191</v>
      </c>
      <c r="B2312" s="66">
        <f t="shared" si="101"/>
        <v>45660</v>
      </c>
      <c r="C2312" s="67">
        <f>Y!AB2536</f>
        <v>74150.000000000116</v>
      </c>
      <c r="D2312" s="65">
        <f>Y!Y2536</f>
        <v>42928.438569995575</v>
      </c>
      <c r="E2312" s="65">
        <f>Y!Y2536+Y!Z2536</f>
        <v>45125.500383958773</v>
      </c>
      <c r="F2312" s="68">
        <f>Y!AA2536</f>
        <v>29024.499616041343</v>
      </c>
      <c r="G2312" s="133">
        <f>SUM($F2312:F$2349)</f>
        <v>614248.50235198205</v>
      </c>
      <c r="H2312" s="133">
        <f>SUM($E$2122:E2312)</f>
        <v>3361257.0027358155</v>
      </c>
      <c r="I2312" s="133">
        <f>$F$9-SUM($E$2122:E2312)</f>
        <v>3876242.9972641845</v>
      </c>
      <c r="J2312" s="133">
        <f t="shared" si="103"/>
        <v>191</v>
      </c>
      <c r="K2312" s="65">
        <f>Y!AC2536</f>
        <v>4109652</v>
      </c>
      <c r="L2312" s="115">
        <v>228</v>
      </c>
      <c r="M2312" s="65"/>
      <c r="N2312" s="48">
        <f>Y!Z2536</f>
        <v>2197.0618139631988</v>
      </c>
    </row>
    <row r="2313" spans="1:14" x14ac:dyDescent="0.2">
      <c r="A2313" s="69">
        <f t="shared" si="100"/>
        <v>192</v>
      </c>
      <c r="B2313" s="66">
        <f t="shared" si="101"/>
        <v>45691</v>
      </c>
      <c r="C2313" s="67">
        <f>Y!AB2537</f>
        <v>74150.000000000029</v>
      </c>
      <c r="D2313" s="65">
        <f>Y!Y2537</f>
        <v>43500.732280136785</v>
      </c>
      <c r="E2313" s="65">
        <f>Y!Y2537+Y!Z2537</f>
        <v>45727.09671208162</v>
      </c>
      <c r="F2313" s="68">
        <f>Y!AA2537</f>
        <v>28422.903287918409</v>
      </c>
      <c r="G2313" s="133">
        <f>SUM($F2313:F$2349)</f>
        <v>585224.00273594062</v>
      </c>
      <c r="H2313" s="133">
        <f>SUM($E$2122:E2313)</f>
        <v>3406984.0994478972</v>
      </c>
      <c r="I2313" s="133">
        <f>$F$9-SUM($E$2122:E2313)</f>
        <v>3830515.9005521028</v>
      </c>
      <c r="J2313" s="133">
        <f t="shared" si="103"/>
        <v>192</v>
      </c>
      <c r="K2313" s="65">
        <f>Y!AC2537</f>
        <v>4077081</v>
      </c>
      <c r="L2313" s="115">
        <v>228</v>
      </c>
      <c r="M2313" s="65"/>
      <c r="N2313" s="48">
        <f>Y!Z2537</f>
        <v>2226.3644319448358</v>
      </c>
    </row>
    <row r="2314" spans="1:14" x14ac:dyDescent="0.2">
      <c r="A2314" s="69">
        <f t="shared" si="100"/>
        <v>193</v>
      </c>
      <c r="B2314" s="66">
        <f t="shared" si="101"/>
        <v>45719</v>
      </c>
      <c r="C2314" s="67">
        <f>Y!AB2538</f>
        <v>74150.000000000116</v>
      </c>
      <c r="D2314" s="65">
        <f>Y!Y2538</f>
        <v>44080.655433639651</v>
      </c>
      <c r="E2314" s="65">
        <f>Y!Y2538+Y!Z2538</f>
        <v>46207.209239970383</v>
      </c>
      <c r="F2314" s="68">
        <f>Y!AA2538</f>
        <v>27942.790760029733</v>
      </c>
      <c r="G2314" s="133">
        <f>SUM($F2314:F$2349)</f>
        <v>556801.0994480222</v>
      </c>
      <c r="H2314" s="133">
        <f>SUM($E$2122:E2314)</f>
        <v>3453191.3086878676</v>
      </c>
      <c r="I2314" s="133">
        <f>$F$9-SUM($E$2122:E2314)</f>
        <v>3784308.6913121324</v>
      </c>
      <c r="J2314" s="133">
        <f t="shared" si="103"/>
        <v>193</v>
      </c>
      <c r="K2314" s="65">
        <f>Y!AC2538</f>
        <v>4034526</v>
      </c>
      <c r="L2314" s="115">
        <v>228</v>
      </c>
      <c r="M2314" s="65"/>
      <c r="N2314" s="48">
        <f>Y!Z2538</f>
        <v>2126.5538063307322</v>
      </c>
    </row>
    <row r="2315" spans="1:14" x14ac:dyDescent="0.2">
      <c r="A2315" s="69">
        <f t="shared" si="100"/>
        <v>194</v>
      </c>
      <c r="B2315" s="66">
        <f t="shared" si="101"/>
        <v>45750</v>
      </c>
      <c r="C2315" s="67">
        <f>Y!AB2539</f>
        <v>74150.000000000058</v>
      </c>
      <c r="D2315" s="65">
        <f>Y!Y2539</f>
        <v>44668.309741225094</v>
      </c>
      <c r="E2315" s="65">
        <f>Y!Y2539+Y!Z2539</f>
        <v>46823.225787256262</v>
      </c>
      <c r="F2315" s="68">
        <f>Y!AA2539</f>
        <v>27326.774212743789</v>
      </c>
      <c r="G2315" s="133">
        <f>SUM($F2315:F$2349)</f>
        <v>528858.30868799251</v>
      </c>
      <c r="H2315" s="133">
        <f>SUM($E$2122:E2315)</f>
        <v>3500014.534475124</v>
      </c>
      <c r="I2315" s="133">
        <f>$F$9-SUM($E$2122:E2315)</f>
        <v>3737485.465524876</v>
      </c>
      <c r="J2315" s="133">
        <f t="shared" si="103"/>
        <v>194</v>
      </c>
      <c r="K2315" s="65">
        <f>Y!AC2539</f>
        <v>3991564</v>
      </c>
      <c r="L2315" s="115">
        <v>228</v>
      </c>
      <c r="M2315" s="65"/>
      <c r="N2315" s="48">
        <f>Y!Z2539</f>
        <v>2154.9160460311687</v>
      </c>
    </row>
    <row r="2316" spans="1:14" x14ac:dyDescent="0.2">
      <c r="A2316" s="69">
        <f t="shared" si="100"/>
        <v>195</v>
      </c>
      <c r="B2316" s="66">
        <f t="shared" si="101"/>
        <v>45780</v>
      </c>
      <c r="C2316" s="67">
        <f>Y!AB2540</f>
        <v>74150.000000000058</v>
      </c>
      <c r="D2316" s="65">
        <f>Y!Y2540</f>
        <v>45263.798269554973</v>
      </c>
      <c r="E2316" s="65">
        <f>Y!Y2540+Y!Z2540</f>
        <v>47447.454827700116</v>
      </c>
      <c r="F2316" s="68">
        <f>Y!AA2540</f>
        <v>26702.545172299942</v>
      </c>
      <c r="G2316" s="133">
        <f>SUM($F2316:F$2349)</f>
        <v>501531.53447524866</v>
      </c>
      <c r="H2316" s="133">
        <f>SUM($E$2122:E2316)</f>
        <v>3547461.9893028243</v>
      </c>
      <c r="I2316" s="133">
        <f>$F$9-SUM($E$2122:E2316)</f>
        <v>3690038.0106971757</v>
      </c>
      <c r="J2316" s="133">
        <f t="shared" si="103"/>
        <v>195</v>
      </c>
      <c r="K2316" s="65">
        <f>Y!AC2540</f>
        <v>3948191</v>
      </c>
      <c r="L2316" s="115">
        <v>228</v>
      </c>
      <c r="M2316" s="65"/>
      <c r="N2316" s="48">
        <f>Y!Z2540</f>
        <v>2183.6565581451432</v>
      </c>
    </row>
    <row r="2317" spans="1:14" x14ac:dyDescent="0.2">
      <c r="A2317" s="69">
        <f t="shared" si="100"/>
        <v>196</v>
      </c>
      <c r="B2317" s="66">
        <f t="shared" si="101"/>
        <v>45811</v>
      </c>
      <c r="C2317" s="67">
        <f>Y!AB2541</f>
        <v>74149.999999999913</v>
      </c>
      <c r="D2317" s="65">
        <f>Y!Y2541</f>
        <v>45867.225459307665</v>
      </c>
      <c r="E2317" s="65">
        <f>Y!Y2541+Y!Z2541</f>
        <v>48080.005847069158</v>
      </c>
      <c r="F2317" s="68">
        <f>Y!AA2541</f>
        <v>26069.994152930747</v>
      </c>
      <c r="G2317" s="133">
        <f>SUM($F2317:F$2349)</f>
        <v>474828.9893029487</v>
      </c>
      <c r="H2317" s="133">
        <f>SUM($E$2122:E2317)</f>
        <v>3595541.9951498932</v>
      </c>
      <c r="I2317" s="133">
        <f>$F$9-SUM($E$2122:E2317)</f>
        <v>3641958.0048501068</v>
      </c>
      <c r="J2317" s="133">
        <f t="shared" si="103"/>
        <v>196</v>
      </c>
      <c r="K2317" s="65">
        <f>Y!AC2541</f>
        <v>3904404</v>
      </c>
      <c r="L2317" s="115">
        <v>228</v>
      </c>
      <c r="M2317" s="65"/>
      <c r="N2317" s="48">
        <f>Y!Z2541</f>
        <v>2212.7803877614933</v>
      </c>
    </row>
    <row r="2318" spans="1:14" x14ac:dyDescent="0.2">
      <c r="A2318" s="69">
        <f t="shared" si="100"/>
        <v>197</v>
      </c>
      <c r="B2318" s="66">
        <f t="shared" si="101"/>
        <v>45841</v>
      </c>
      <c r="C2318" s="67">
        <f>Y!AB2542</f>
        <v>74150.000000000058</v>
      </c>
      <c r="D2318" s="65">
        <f>Y!Y2542</f>
        <v>46478.697143496713</v>
      </c>
      <c r="E2318" s="65">
        <f>Y!Y2542+Y!Z2542</f>
        <v>48720.989790753018</v>
      </c>
      <c r="F2318" s="68">
        <f>Y!AA2542</f>
        <v>25429.010209247044</v>
      </c>
      <c r="G2318" s="133">
        <f>SUM($F2318:F$2349)</f>
        <v>448758.99515001802</v>
      </c>
      <c r="H2318" s="133">
        <f>SUM($E$2122:E2318)</f>
        <v>3644262.9849406462</v>
      </c>
      <c r="I2318" s="133">
        <f>$F$9-SUM($E$2122:E2318)</f>
        <v>3593237.0150593538</v>
      </c>
      <c r="J2318" s="133">
        <f t="shared" si="103"/>
        <v>197</v>
      </c>
      <c r="K2318" s="65">
        <f>Y!AC2542</f>
        <v>3860198</v>
      </c>
      <c r="L2318" s="115">
        <v>228</v>
      </c>
      <c r="M2318" s="65"/>
      <c r="N2318" s="48">
        <f>Y!Z2542</f>
        <v>2242.2926472563049</v>
      </c>
    </row>
    <row r="2319" spans="1:14" x14ac:dyDescent="0.2">
      <c r="A2319" s="69">
        <f t="shared" si="100"/>
        <v>198</v>
      </c>
      <c r="B2319" s="66">
        <f t="shared" si="101"/>
        <v>45872</v>
      </c>
      <c r="C2319" s="67">
        <f>Y!AB2543</f>
        <v>74149.999999999942</v>
      </c>
      <c r="D2319" s="65">
        <f>Y!Y2543</f>
        <v>47098.320566030685</v>
      </c>
      <c r="E2319" s="65">
        <f>Y!Y2543+Y!Z2543</f>
        <v>49370.519083221101</v>
      </c>
      <c r="F2319" s="68">
        <f>Y!AA2543</f>
        <v>24779.480916778837</v>
      </c>
      <c r="G2319" s="133">
        <f>SUM($F2319:F$2349)</f>
        <v>423329.98494077096</v>
      </c>
      <c r="H2319" s="133">
        <f>SUM($E$2122:E2319)</f>
        <v>3693633.5040238672</v>
      </c>
      <c r="I2319" s="133">
        <f>$F$9-SUM($E$2122:E2319)</f>
        <v>3543866.4959761328</v>
      </c>
      <c r="J2319" s="133">
        <f t="shared" si="103"/>
        <v>198</v>
      </c>
      <c r="K2319" s="65">
        <f>Y!AC2543</f>
        <v>3815570</v>
      </c>
      <c r="L2319" s="115">
        <v>228</v>
      </c>
      <c r="M2319" s="65"/>
      <c r="N2319" s="48">
        <f>Y!Z2543</f>
        <v>2272.1985171904162</v>
      </c>
    </row>
    <row r="2320" spans="1:14" x14ac:dyDescent="0.2">
      <c r="A2320" s="69">
        <f t="shared" si="100"/>
        <v>199</v>
      </c>
      <c r="B2320" s="66">
        <f t="shared" si="101"/>
        <v>45903</v>
      </c>
      <c r="C2320" s="67">
        <f>Y!AB2544</f>
        <v>74150.000000000015</v>
      </c>
      <c r="D2320" s="65">
        <f>Y!Y2544</f>
        <v>47726.204400524497</v>
      </c>
      <c r="E2320" s="65">
        <f>Y!Y2544+Y!Z2544</f>
        <v>50028.707647743235</v>
      </c>
      <c r="F2320" s="68">
        <f>Y!AA2544</f>
        <v>24121.292352256783</v>
      </c>
      <c r="G2320" s="133">
        <f>SUM($F2320:F$2349)</f>
        <v>398550.50402399211</v>
      </c>
      <c r="H2320" s="133">
        <f>SUM($E$2122:E2320)</f>
        <v>3743662.2116716104</v>
      </c>
      <c r="I2320" s="133">
        <f>$F$9-SUM($E$2122:E2320)</f>
        <v>3493837.7883283896</v>
      </c>
      <c r="J2320" s="133">
        <f t="shared" si="103"/>
        <v>199</v>
      </c>
      <c r="K2320" s="65">
        <f>Y!AC2544</f>
        <v>3770516</v>
      </c>
      <c r="L2320" s="115">
        <v>228</v>
      </c>
      <c r="M2320" s="65"/>
      <c r="N2320" s="48">
        <f>Y!Z2544</f>
        <v>2302.5032472187377</v>
      </c>
    </row>
    <row r="2321" spans="1:14" x14ac:dyDescent="0.2">
      <c r="A2321" s="69">
        <f t="shared" si="100"/>
        <v>200</v>
      </c>
      <c r="B2321" s="66">
        <f t="shared" si="101"/>
        <v>45933</v>
      </c>
      <c r="C2321" s="67">
        <f>Y!AB2545</f>
        <v>74150.000000000087</v>
      </c>
      <c r="D2321" s="65">
        <f>Y!Y2545</f>
        <v>48362.45876935753</v>
      </c>
      <c r="E2321" s="65">
        <f>Y!Y2545+Y!Z2545</f>
        <v>50695.670926369312</v>
      </c>
      <c r="F2321" s="68">
        <f>Y!AA2545</f>
        <v>23454.329073630768</v>
      </c>
      <c r="G2321" s="133">
        <f>SUM($F2321:F$2349)</f>
        <v>374429.21167173528</v>
      </c>
      <c r="H2321" s="133">
        <f>SUM($E$2122:E2321)</f>
        <v>3794357.8825979796</v>
      </c>
      <c r="I2321" s="133">
        <f>$F$9-SUM($E$2122:E2321)</f>
        <v>3443142.1174020204</v>
      </c>
      <c r="J2321" s="133">
        <f t="shared" si="103"/>
        <v>200</v>
      </c>
      <c r="K2321" s="65">
        <f>Y!AC2545</f>
        <v>3725030</v>
      </c>
      <c r="L2321" s="115">
        <v>228</v>
      </c>
      <c r="M2321" s="65"/>
      <c r="N2321" s="48">
        <f>Y!Z2545</f>
        <v>2333.2121570117815</v>
      </c>
    </row>
    <row r="2322" spans="1:14" x14ac:dyDescent="0.2">
      <c r="A2322" s="69">
        <f t="shared" si="100"/>
        <v>201</v>
      </c>
      <c r="B2322" s="66">
        <f t="shared" si="101"/>
        <v>45964</v>
      </c>
      <c r="C2322" s="67">
        <f>Y!AB2546</f>
        <v>74149.999999999913</v>
      </c>
      <c r="D2322" s="65">
        <f>Y!Y2546</f>
        <v>49007.195262988331</v>
      </c>
      <c r="E2322" s="65">
        <f>Y!Y2546+Y!Z2546</f>
        <v>51371.525900177825</v>
      </c>
      <c r="F2322" s="68">
        <f>Y!AA2546</f>
        <v>22778.474099822095</v>
      </c>
      <c r="G2322" s="133">
        <f>SUM($F2322:F$2349)</f>
        <v>350974.88259810454</v>
      </c>
      <c r="H2322" s="133">
        <f>SUM($E$2122:E2322)</f>
        <v>3845729.4084981573</v>
      </c>
      <c r="I2322" s="133">
        <f>$F$9-SUM($E$2122:E2322)</f>
        <v>3391770.5915018427</v>
      </c>
      <c r="J2322" s="133">
        <f t="shared" si="103"/>
        <v>201</v>
      </c>
      <c r="K2322" s="65">
        <f>Y!AC2546</f>
        <v>3679110</v>
      </c>
      <c r="L2322" s="115">
        <v>228</v>
      </c>
      <c r="M2322" s="65"/>
      <c r="N2322" s="48">
        <f>Y!Z2546</f>
        <v>2364.3306371894942</v>
      </c>
    </row>
    <row r="2323" spans="1:14" x14ac:dyDescent="0.2">
      <c r="A2323" s="69">
        <f t="shared" si="100"/>
        <v>202</v>
      </c>
      <c r="B2323" s="66">
        <f t="shared" si="101"/>
        <v>45994</v>
      </c>
      <c r="C2323" s="67">
        <f>Y!AB2547</f>
        <v>74149.999999999913</v>
      </c>
      <c r="D2323" s="65">
        <f>Y!Y2547</f>
        <v>49660.526959526585</v>
      </c>
      <c r="E2323" s="65">
        <f>Y!Y2547+Y!Z2547</f>
        <v>52056.391109794116</v>
      </c>
      <c r="F2323" s="68">
        <f>Y!AA2547</f>
        <v>22093.608890205789</v>
      </c>
      <c r="G2323" s="133">
        <f>SUM($F2323:F$2349)</f>
        <v>328196.40849828249</v>
      </c>
      <c r="H2323" s="133">
        <f>SUM($E$2122:E2323)</f>
        <v>3897785.7996079512</v>
      </c>
      <c r="I2323" s="133">
        <f>$F$9-SUM($E$2122:E2323)</f>
        <v>3339714.2003920488</v>
      </c>
      <c r="J2323" s="133">
        <f t="shared" si="103"/>
        <v>202</v>
      </c>
      <c r="K2323" s="65">
        <f>Y!AC2547</f>
        <v>3632751</v>
      </c>
      <c r="L2323" s="115">
        <v>228</v>
      </c>
      <c r="M2323" s="65"/>
      <c r="N2323" s="48">
        <f>Y!Z2547</f>
        <v>2395.8641502675309</v>
      </c>
    </row>
    <row r="2324" spans="1:14" x14ac:dyDescent="0.2">
      <c r="A2324" s="69">
        <f t="shared" si="100"/>
        <v>203</v>
      </c>
      <c r="B2324" s="66">
        <f t="shared" si="101"/>
        <v>46025</v>
      </c>
      <c r="C2324" s="67">
        <f>Y!AB2548</f>
        <v>74150.000000000102</v>
      </c>
      <c r="D2324" s="65">
        <f>Y!Y2548</f>
        <v>50322.568444564706</v>
      </c>
      <c r="E2324" s="65">
        <f>Y!Y2548+Y!Z2548</f>
        <v>52750.386676180795</v>
      </c>
      <c r="F2324" s="68">
        <f>Y!AA2548</f>
        <v>21399.613323819307</v>
      </c>
      <c r="G2324" s="133">
        <f>SUM($F2324:F$2349)</f>
        <v>306102.79960807669</v>
      </c>
      <c r="H2324" s="133">
        <f>SUM($E$2122:E2324)</f>
        <v>3950536.1862841318</v>
      </c>
      <c r="I2324" s="133">
        <f>$F$9-SUM($E$2122:E2324)</f>
        <v>3286963.8137158682</v>
      </c>
      <c r="J2324" s="133">
        <f t="shared" si="103"/>
        <v>203</v>
      </c>
      <c r="K2324" s="65">
        <f>Y!AC2548</f>
        <v>3585949</v>
      </c>
      <c r="L2324" s="115">
        <v>228</v>
      </c>
      <c r="M2324" s="65"/>
      <c r="N2324" s="48">
        <f>Y!Z2548</f>
        <v>2427.8182316160892</v>
      </c>
    </row>
    <row r="2325" spans="1:14" x14ac:dyDescent="0.2">
      <c r="A2325" s="69">
        <f t="shared" si="100"/>
        <v>204</v>
      </c>
      <c r="B2325" s="66">
        <f t="shared" si="101"/>
        <v>46056</v>
      </c>
      <c r="C2325" s="67">
        <f>Y!AB2549</f>
        <v>74150.000000000116</v>
      </c>
      <c r="D2325" s="65">
        <f>Y!Y2549</f>
        <v>50993.435831274372</v>
      </c>
      <c r="E2325" s="65">
        <f>Y!Y2549+Y!Z2549</f>
        <v>53453.63432170602</v>
      </c>
      <c r="F2325" s="68">
        <f>Y!AA2549</f>
        <v>20696.365678294093</v>
      </c>
      <c r="G2325" s="133">
        <f>SUM($F2325:F$2349)</f>
        <v>284703.18628425739</v>
      </c>
      <c r="H2325" s="133">
        <f>SUM($E$2122:E2325)</f>
        <v>4003989.8206058377</v>
      </c>
      <c r="I2325" s="133">
        <f>$F$9-SUM($E$2122:E2325)</f>
        <v>3233510.1793941623</v>
      </c>
      <c r="J2325" s="133">
        <f t="shared" si="103"/>
        <v>204</v>
      </c>
      <c r="K2325" s="65">
        <f>Y!AC2549</f>
        <v>3547439</v>
      </c>
      <c r="L2325" s="115">
        <v>228</v>
      </c>
      <c r="M2325" s="65"/>
      <c r="N2325" s="48">
        <f>Y!Z2549</f>
        <v>2460.1984904316487</v>
      </c>
    </row>
    <row r="2326" spans="1:14" x14ac:dyDescent="0.2">
      <c r="A2326" s="69">
        <f t="shared" si="100"/>
        <v>205</v>
      </c>
      <c r="B2326" s="66">
        <f t="shared" si="101"/>
        <v>46084</v>
      </c>
      <c r="C2326" s="67">
        <f>Y!AB2550</f>
        <v>74150.000000000058</v>
      </c>
      <c r="D2326" s="65">
        <f>Y!Y2550</f>
        <v>51673.246780772228</v>
      </c>
      <c r="E2326" s="65">
        <f>Y!Y2550+Y!Z2550</f>
        <v>54049.690402102824</v>
      </c>
      <c r="F2326" s="68">
        <f>Y!AA2550</f>
        <v>20100.309597897227</v>
      </c>
      <c r="G2326" s="133">
        <f>SUM($F2326:F$2349)</f>
        <v>264006.82060596329</v>
      </c>
      <c r="H2326" s="133">
        <f>SUM($E$2122:E2326)</f>
        <v>4058039.5110079404</v>
      </c>
      <c r="I2326" s="133">
        <f>$F$9-SUM($E$2122:E2326)</f>
        <v>3179460.4889920596</v>
      </c>
      <c r="J2326" s="133">
        <f t="shared" si="103"/>
        <v>205</v>
      </c>
      <c r="K2326" s="65">
        <f>Y!AC2550</f>
        <v>3499854</v>
      </c>
      <c r="L2326" s="115">
        <v>228</v>
      </c>
      <c r="M2326" s="65"/>
      <c r="N2326" s="48">
        <f>Y!Z2550</f>
        <v>2376.4436213305962</v>
      </c>
    </row>
    <row r="2327" spans="1:14" x14ac:dyDescent="0.2">
      <c r="A2327" s="69">
        <f t="shared" si="100"/>
        <v>206</v>
      </c>
      <c r="B2327" s="66">
        <f t="shared" si="101"/>
        <v>46115</v>
      </c>
      <c r="C2327" s="67">
        <f>Y!AB2551</f>
        <v>74149.999999999913</v>
      </c>
      <c r="D2327" s="65">
        <f>Y!Y2551</f>
        <v>52362.120522755431</v>
      </c>
      <c r="E2327" s="65">
        <f>Y!Y2551+Y!Z2551</f>
        <v>54770.259210264041</v>
      </c>
      <c r="F2327" s="68">
        <f>Y!AA2551</f>
        <v>19379.740789735872</v>
      </c>
      <c r="G2327" s="133">
        <f>SUM($F2327:F$2349)</f>
        <v>243906.5110080661</v>
      </c>
      <c r="H2327" s="133">
        <f>SUM($E$2122:E2327)</f>
        <v>4112809.7702182042</v>
      </c>
      <c r="I2327" s="133">
        <f>$F$9-SUM($E$2122:E2327)</f>
        <v>3124690.2297817958</v>
      </c>
      <c r="J2327" s="133">
        <f t="shared" si="103"/>
        <v>206</v>
      </c>
      <c r="K2327" s="65">
        <f>Y!AC2551</f>
        <v>3451815</v>
      </c>
      <c r="L2327" s="115">
        <v>228</v>
      </c>
      <c r="M2327" s="65"/>
      <c r="N2327" s="48">
        <f>Y!Z2551</f>
        <v>2408.13868750861</v>
      </c>
    </row>
    <row r="2328" spans="1:14" x14ac:dyDescent="0.2">
      <c r="A2328" s="69">
        <f t="shared" si="100"/>
        <v>207</v>
      </c>
      <c r="B2328" s="66">
        <f t="shared" si="101"/>
        <v>46145</v>
      </c>
      <c r="C2328" s="67">
        <f>Y!AB2552</f>
        <v>74150</v>
      </c>
      <c r="D2328" s="65">
        <f>Y!Y2552</f>
        <v>53060.177876413334</v>
      </c>
      <c r="E2328" s="65">
        <f>Y!Y2552+Y!Z2552</f>
        <v>55500.434353033932</v>
      </c>
      <c r="F2328" s="68">
        <f>Y!AA2552</f>
        <v>18649.565646966072</v>
      </c>
      <c r="G2328" s="133">
        <f>SUM($F2328:F$2349)</f>
        <v>224526.77021833023</v>
      </c>
      <c r="H2328" s="133">
        <f>SUM($E$2122:E2328)</f>
        <v>4168310.2045712383</v>
      </c>
      <c r="I2328" s="133">
        <f>$F$9-SUM($E$2122:E2328)</f>
        <v>3069189.7954287617</v>
      </c>
      <c r="J2328" s="133">
        <f t="shared" si="103"/>
        <v>207</v>
      </c>
      <c r="K2328" s="65">
        <f>Y!AC2552</f>
        <v>3403316</v>
      </c>
      <c r="L2328" s="115">
        <v>228</v>
      </c>
      <c r="M2328" s="65"/>
      <c r="N2328" s="48">
        <f>Y!Z2552</f>
        <v>2440.2564766205978</v>
      </c>
    </row>
    <row r="2329" spans="1:14" x14ac:dyDescent="0.2">
      <c r="A2329" s="69">
        <f t="shared" si="100"/>
        <v>208</v>
      </c>
      <c r="B2329" s="66">
        <f t="shared" si="101"/>
        <v>46176</v>
      </c>
      <c r="C2329" s="67">
        <f>Y!AB2553</f>
        <v>74150.000000000044</v>
      </c>
      <c r="D2329" s="65">
        <f>Y!Y2553</f>
        <v>53767.541271616705</v>
      </c>
      <c r="E2329" s="65">
        <f>Y!Y2553+Y!Z2553</f>
        <v>56240.343898216874</v>
      </c>
      <c r="F2329" s="68">
        <f>Y!AA2553</f>
        <v>17909.656101783174</v>
      </c>
      <c r="G2329" s="133">
        <f>SUM($F2329:F$2349)</f>
        <v>205877.20457136413</v>
      </c>
      <c r="H2329" s="133">
        <f>SUM($E$2122:E2329)</f>
        <v>4224550.548469455</v>
      </c>
      <c r="I2329" s="133">
        <f>$F$9-SUM($E$2122:E2329)</f>
        <v>3012949.451530545</v>
      </c>
      <c r="J2329" s="133">
        <f t="shared" si="103"/>
        <v>208</v>
      </c>
      <c r="K2329" s="65">
        <f>Y!AC2553</f>
        <v>3354354</v>
      </c>
      <c r="L2329" s="115">
        <v>228</v>
      </c>
      <c r="M2329" s="65"/>
      <c r="N2329" s="48">
        <f>Y!Z2553</f>
        <v>2472.8026266001689</v>
      </c>
    </row>
    <row r="2330" spans="1:14" x14ac:dyDescent="0.2">
      <c r="A2330" s="69">
        <f t="shared" si="100"/>
        <v>209</v>
      </c>
      <c r="B2330" s="66">
        <f t="shared" si="101"/>
        <v>46206</v>
      </c>
      <c r="C2330" s="67">
        <f>Y!AB2554</f>
        <v>74149.999999999956</v>
      </c>
      <c r="D2330" s="65">
        <f>Y!Y2554</f>
        <v>54484.334770390997</v>
      </c>
      <c r="E2330" s="65">
        <f>Y!Y2554+Y!Z2554</f>
        <v>56990.117620966092</v>
      </c>
      <c r="F2330" s="68">
        <f>Y!AA2554</f>
        <v>17159.882379033861</v>
      </c>
      <c r="G2330" s="133">
        <f>SUM($F2330:F$2349)</f>
        <v>187967.54846958097</v>
      </c>
      <c r="H2330" s="133">
        <f>SUM($E$2122:E2330)</f>
        <v>4281540.6660904214</v>
      </c>
      <c r="I2330" s="133">
        <f>$F$9-SUM($E$2122:E2330)</f>
        <v>2955959.3339095786</v>
      </c>
      <c r="J2330" s="133">
        <f t="shared" si="103"/>
        <v>209</v>
      </c>
      <c r="K2330" s="65">
        <f>Y!AC2554</f>
        <v>3304924</v>
      </c>
      <c r="L2330" s="115">
        <v>228</v>
      </c>
      <c r="M2330" s="65"/>
      <c r="N2330" s="48">
        <f>Y!Z2554</f>
        <v>2505.7828505750949</v>
      </c>
    </row>
    <row r="2331" spans="1:14" x14ac:dyDescent="0.2">
      <c r="A2331" s="69">
        <f t="shared" si="100"/>
        <v>210</v>
      </c>
      <c r="B2331" s="66">
        <f t="shared" si="101"/>
        <v>46237</v>
      </c>
      <c r="C2331" s="67">
        <f>Y!AB2555</f>
        <v>74149.999999999927</v>
      </c>
      <c r="D2331" s="65">
        <f>Y!Y2555</f>
        <v>55210.684088675305</v>
      </c>
      <c r="E2331" s="65">
        <f>Y!Y2555+Y!Z2555</f>
        <v>57749.887026545483</v>
      </c>
      <c r="F2331" s="68">
        <f>Y!AA2555</f>
        <v>16400.112973454445</v>
      </c>
      <c r="G2331" s="133">
        <f>SUM($F2331:F$2349)</f>
        <v>170807.66609054714</v>
      </c>
      <c r="H2331" s="133">
        <f>SUM($E$2122:E2331)</f>
        <v>4339290.553116967</v>
      </c>
      <c r="I2331" s="133">
        <f>$F$9-SUM($E$2122:E2331)</f>
        <v>2898209.446883033</v>
      </c>
      <c r="J2331" s="133">
        <f t="shared" si="103"/>
        <v>210</v>
      </c>
      <c r="K2331" s="65">
        <f>Y!AC2555</f>
        <v>3255021</v>
      </c>
      <c r="L2331" s="115">
        <v>228</v>
      </c>
      <c r="M2331" s="65"/>
      <c r="N2331" s="48">
        <f>Y!Z2555</f>
        <v>2539.2029378701773</v>
      </c>
    </row>
    <row r="2332" spans="1:14" x14ac:dyDescent="0.2">
      <c r="A2332" s="69">
        <f t="shared" si="100"/>
        <v>211</v>
      </c>
      <c r="B2332" s="66">
        <f t="shared" si="101"/>
        <v>46268</v>
      </c>
      <c r="C2332" s="67">
        <f>Y!AB2556</f>
        <v>74149.999999999971</v>
      </c>
      <c r="D2332" s="65">
        <f>Y!Y2556</f>
        <v>55946.71661837073</v>
      </c>
      <c r="E2332" s="65">
        <f>Y!Y2556+Y!Z2556</f>
        <v>58519.785373394247</v>
      </c>
      <c r="F2332" s="68">
        <f>Y!AA2556</f>
        <v>15630.214626605719</v>
      </c>
      <c r="G2332" s="133">
        <f>SUM($F2332:F$2349)</f>
        <v>154407.55311709264</v>
      </c>
      <c r="H2332" s="133">
        <f>SUM($E$2122:E2332)</f>
        <v>4397810.3384903613</v>
      </c>
      <c r="I2332" s="133">
        <f>$F$9-SUM($E$2122:E2332)</f>
        <v>2839689.6615096387</v>
      </c>
      <c r="J2332" s="133">
        <f t="shared" si="103"/>
        <v>211</v>
      </c>
      <c r="K2332" s="65">
        <f>Y!AC2556</f>
        <v>3204642</v>
      </c>
      <c r="L2332" s="115">
        <v>228</v>
      </c>
      <c r="M2332" s="65"/>
      <c r="N2332" s="48">
        <f>Y!Z2556</f>
        <v>2573.0687550235161</v>
      </c>
    </row>
    <row r="2333" spans="1:14" x14ac:dyDescent="0.2">
      <c r="A2333" s="69">
        <f t="shared" si="100"/>
        <v>212</v>
      </c>
      <c r="B2333" s="66">
        <f t="shared" si="101"/>
        <v>46298</v>
      </c>
      <c r="C2333" s="67">
        <f>Y!AB2557</f>
        <v>74149.999999999927</v>
      </c>
      <c r="D2333" s="65">
        <f>Y!Y2557</f>
        <v>56692.561449683271</v>
      </c>
      <c r="E2333" s="65">
        <f>Y!Y2557+Y!Z2557</f>
        <v>59299.947696499585</v>
      </c>
      <c r="F2333" s="68">
        <f>Y!AA2557</f>
        <v>14850.052303500343</v>
      </c>
      <c r="G2333" s="133">
        <f>SUM($F2333:F$2349)</f>
        <v>138777.33849048693</v>
      </c>
      <c r="H2333" s="133">
        <f>SUM($E$2122:E2333)</f>
        <v>4457110.2861868609</v>
      </c>
      <c r="I2333" s="133">
        <f>$F$9-SUM($E$2122:E2333)</f>
        <v>2780389.7138131391</v>
      </c>
      <c r="J2333" s="133">
        <f t="shared" si="103"/>
        <v>212</v>
      </c>
      <c r="K2333" s="65">
        <f>Y!AC2557</f>
        <v>3153781</v>
      </c>
      <c r="L2333" s="115">
        <v>228</v>
      </c>
      <c r="M2333" s="65"/>
      <c r="N2333" s="48">
        <f>Y!Z2557</f>
        <v>2607.3862468163134</v>
      </c>
    </row>
    <row r="2334" spans="1:14" x14ac:dyDescent="0.2">
      <c r="A2334" s="69">
        <f t="shared" si="100"/>
        <v>213</v>
      </c>
      <c r="B2334" s="66">
        <f t="shared" si="101"/>
        <v>46329</v>
      </c>
      <c r="C2334" s="67">
        <f>Y!AB2558</f>
        <v>74149.999999999985</v>
      </c>
      <c r="D2334" s="65">
        <f>Y!Y2558</f>
        <v>57448.349393764976</v>
      </c>
      <c r="E2334" s="65">
        <f>Y!Y2558+Y!Z2558</f>
        <v>60090.510831081381</v>
      </c>
      <c r="F2334" s="68">
        <f>Y!AA2558</f>
        <v>14059.489168918606</v>
      </c>
      <c r="G2334" s="133">
        <f>SUM($F2334:F$2349)</f>
        <v>123927.2861869866</v>
      </c>
      <c r="H2334" s="133">
        <f>SUM($E$2122:E2334)</f>
        <v>4517200.7970179422</v>
      </c>
      <c r="I2334" s="133">
        <f>$F$9-SUM($E$2122:E2334)</f>
        <v>2720299.2029820578</v>
      </c>
      <c r="J2334" s="133">
        <f t="shared" si="103"/>
        <v>213</v>
      </c>
      <c r="K2334" s="65">
        <f>Y!AC2558</f>
        <v>3102434</v>
      </c>
      <c r="L2334" s="115">
        <v>228</v>
      </c>
      <c r="M2334" s="65"/>
      <c r="N2334" s="48">
        <f>Y!Z2558</f>
        <v>2642.1614373164048</v>
      </c>
    </row>
    <row r="2335" spans="1:14" x14ac:dyDescent="0.2">
      <c r="A2335" s="69">
        <f t="shared" si="100"/>
        <v>214</v>
      </c>
      <c r="B2335" s="66">
        <f t="shared" si="101"/>
        <v>46359</v>
      </c>
      <c r="C2335" s="67">
        <f>Y!AB2559</f>
        <v>74149.999999999971</v>
      </c>
      <c r="D2335" s="65">
        <f>Y!Y2559</f>
        <v>58214.213005655794</v>
      </c>
      <c r="E2335" s="65">
        <f>Y!Y2559+Y!Z2559</f>
        <v>60891.61343659152</v>
      </c>
      <c r="F2335" s="68">
        <f>Y!AA2559</f>
        <v>13258.386563408445</v>
      </c>
      <c r="G2335" s="133">
        <f>SUM($F2335:F$2349)</f>
        <v>109867.79701806797</v>
      </c>
      <c r="H2335" s="133">
        <f>SUM($E$2122:E2335)</f>
        <v>4578092.410454534</v>
      </c>
      <c r="I2335" s="133">
        <f>$F$9-SUM($E$2122:E2335)</f>
        <v>2659407.589545466</v>
      </c>
      <c r="J2335" s="133">
        <f t="shared" si="103"/>
        <v>214</v>
      </c>
      <c r="K2335" s="65">
        <f>Y!AC2559</f>
        <v>3050596</v>
      </c>
      <c r="L2335" s="115">
        <v>228</v>
      </c>
      <c r="M2335" s="65"/>
      <c r="N2335" s="48">
        <f>Y!Z2559</f>
        <v>2677.400430935726</v>
      </c>
    </row>
    <row r="2336" spans="1:14" x14ac:dyDescent="0.2">
      <c r="A2336" s="69">
        <f t="shared" si="100"/>
        <v>215</v>
      </c>
      <c r="B2336" s="66">
        <f t="shared" si="101"/>
        <v>46390</v>
      </c>
      <c r="C2336" s="67">
        <f>Y!AB2560</f>
        <v>74150.000000000044</v>
      </c>
      <c r="D2336" s="65">
        <f>Y!Y2560</f>
        <v>58990.286607532646</v>
      </c>
      <c r="E2336" s="65">
        <f>Y!Y2560+Y!Z2560</f>
        <v>61703.396021034525</v>
      </c>
      <c r="F2336" s="68">
        <f>Y!AA2560</f>
        <v>12446.603978965513</v>
      </c>
      <c r="G2336" s="133">
        <f>SUM($F2336:F$2349)</f>
        <v>96609.410454659519</v>
      </c>
      <c r="H2336" s="133">
        <f>SUM($E$2122:E2336)</f>
        <v>4639795.8064755686</v>
      </c>
      <c r="I2336" s="133">
        <f>$F$9-SUM($E$2122:E2336)</f>
        <v>2597704.1935244314</v>
      </c>
      <c r="J2336" s="133">
        <f t="shared" si="103"/>
        <v>215</v>
      </c>
      <c r="K2336" s="65">
        <f>Y!AC2560</f>
        <v>2998263</v>
      </c>
      <c r="L2336" s="115">
        <v>228</v>
      </c>
      <c r="M2336" s="65"/>
      <c r="N2336" s="48">
        <f>Y!Z2560</f>
        <v>2713.109413501883</v>
      </c>
    </row>
    <row r="2337" spans="1:14" x14ac:dyDescent="0.2">
      <c r="A2337" s="69">
        <f t="shared" si="100"/>
        <v>216</v>
      </c>
      <c r="B2337" s="66">
        <f t="shared" si="101"/>
        <v>46421</v>
      </c>
      <c r="C2337" s="67">
        <f>Y!AB2561</f>
        <v>74150.000000000029</v>
      </c>
      <c r="D2337" s="65">
        <f>Y!Y2561</f>
        <v>59776.706312266993</v>
      </c>
      <c r="E2337" s="65">
        <f>Y!Y2561+Y!Z2561</f>
        <v>62526.000965611005</v>
      </c>
      <c r="F2337" s="68">
        <f>Y!AA2561</f>
        <v>11623.999034389031</v>
      </c>
      <c r="G2337" s="133">
        <f>SUM($F2337:F$2349)</f>
        <v>84162.806475694029</v>
      </c>
      <c r="H2337" s="133">
        <f>SUM($E$2122:E2337)</f>
        <v>4702321.8074411796</v>
      </c>
      <c r="I2337" s="133">
        <f>$F$9-SUM($E$2122:E2337)</f>
        <v>2535178.1925588204</v>
      </c>
      <c r="J2337" s="133">
        <f t="shared" si="103"/>
        <v>216</v>
      </c>
      <c r="K2337" s="65">
        <f>Y!AC2561</f>
        <v>2953299</v>
      </c>
      <c r="L2337" s="115">
        <v>228</v>
      </c>
      <c r="M2337" s="65"/>
      <c r="N2337" s="48">
        <f>Y!Z2561</f>
        <v>2749.2946533440081</v>
      </c>
    </row>
    <row r="2338" spans="1:14" x14ac:dyDescent="0.2">
      <c r="A2338" s="69">
        <f t="shared" si="100"/>
        <v>217</v>
      </c>
      <c r="B2338" s="66">
        <f t="shared" si="101"/>
        <v>46449</v>
      </c>
      <c r="C2338" s="67">
        <f>Y!AB2562</f>
        <v>74150.000000000058</v>
      </c>
      <c r="D2338" s="65">
        <f>Y!Y2562</f>
        <v>60573.610047297901</v>
      </c>
      <c r="E2338" s="65">
        <f>Y!Y2562+Y!Z2562</f>
        <v>63254.608910502568</v>
      </c>
      <c r="F2338" s="68">
        <f>Y!AA2562</f>
        <v>10895.391089497483</v>
      </c>
      <c r="G2338" s="133">
        <f>SUM($F2338:F$2349)</f>
        <v>72538.807441304991</v>
      </c>
      <c r="H2338" s="133">
        <f>SUM($E$2122:E2338)</f>
        <v>4765576.4163516825</v>
      </c>
      <c r="I2338" s="133">
        <f>$F$9-SUM($E$2122:E2338)</f>
        <v>2471923.5836483175</v>
      </c>
      <c r="J2338" s="133">
        <f t="shared" si="103"/>
        <v>217</v>
      </c>
      <c r="K2338" s="65">
        <f>Y!AC2562</f>
        <v>2900064</v>
      </c>
      <c r="L2338" s="115">
        <v>228</v>
      </c>
      <c r="M2338" s="65"/>
      <c r="N2338" s="48">
        <f>Y!Z2562</f>
        <v>2680.9988632046661</v>
      </c>
    </row>
    <row r="2339" spans="1:14" x14ac:dyDescent="0.2">
      <c r="A2339" s="69">
        <f t="shared" si="100"/>
        <v>218</v>
      </c>
      <c r="B2339" s="66">
        <f t="shared" si="101"/>
        <v>46480</v>
      </c>
      <c r="C2339" s="67">
        <f>Y!AB2563</f>
        <v>74149.999999999971</v>
      </c>
      <c r="D2339" s="65">
        <f>Y!Y2563</f>
        <v>61381.13757882209</v>
      </c>
      <c r="E2339" s="65">
        <f>Y!Y2563+Y!Z2563</f>
        <v>64097.8934175467</v>
      </c>
      <c r="F2339" s="68">
        <f>Y!AA2563</f>
        <v>10052.106582453265</v>
      </c>
      <c r="G2339" s="133">
        <f>SUM($F2339:F$2349)</f>
        <v>61643.416351807507</v>
      </c>
      <c r="H2339" s="133">
        <f>SUM($E$2122:E2339)</f>
        <v>4829674.309769229</v>
      </c>
      <c r="I2339" s="133">
        <f>$F$9-SUM($E$2122:E2339)</f>
        <v>2407825.690230771</v>
      </c>
      <c r="J2339" s="133">
        <f t="shared" si="103"/>
        <v>218</v>
      </c>
      <c r="K2339" s="65">
        <f>Y!AC2563</f>
        <v>2846322</v>
      </c>
      <c r="L2339" s="115">
        <v>228</v>
      </c>
      <c r="M2339" s="65"/>
      <c r="N2339" s="48">
        <f>Y!Z2563</f>
        <v>2716.7558387246136</v>
      </c>
    </row>
    <row r="2340" spans="1:14" x14ac:dyDescent="0.2">
      <c r="A2340" s="69">
        <f t="shared" si="100"/>
        <v>219</v>
      </c>
      <c r="B2340" s="66">
        <f t="shared" si="101"/>
        <v>46510</v>
      </c>
      <c r="C2340" s="67">
        <f>Y!AB2564</f>
        <v>74149.999999999985</v>
      </c>
      <c r="D2340" s="65">
        <f>Y!Y2564</f>
        <v>62199.430536307627</v>
      </c>
      <c r="E2340" s="65">
        <f>Y!Y2564+Y!Z2564</f>
        <v>64952.420247919021</v>
      </c>
      <c r="F2340" s="68">
        <f>Y!AA2564</f>
        <v>9197.5797520809683</v>
      </c>
      <c r="G2340" s="133">
        <f>SUM($F2340:F$2349)</f>
        <v>51591.309769354251</v>
      </c>
      <c r="H2340" s="133">
        <f>SUM($E$2122:E2340)</f>
        <v>4894626.730017148</v>
      </c>
      <c r="I2340" s="133">
        <f>$F$9-SUM($E$2122:E2340)</f>
        <v>2342873.269982852</v>
      </c>
      <c r="J2340" s="133">
        <f t="shared" si="103"/>
        <v>219</v>
      </c>
      <c r="K2340" s="65">
        <f>Y!AC2564</f>
        <v>2792065</v>
      </c>
      <c r="L2340" s="115">
        <v>228</v>
      </c>
      <c r="M2340" s="65"/>
      <c r="N2340" s="48">
        <f>Y!Z2564</f>
        <v>2752.9897116113934</v>
      </c>
    </row>
    <row r="2341" spans="1:14" x14ac:dyDescent="0.2">
      <c r="A2341" s="69">
        <f t="shared" si="100"/>
        <v>220</v>
      </c>
      <c r="B2341" s="66">
        <f t="shared" si="101"/>
        <v>46541</v>
      </c>
      <c r="C2341" s="67">
        <f>Y!AB2565</f>
        <v>74150.000000000044</v>
      </c>
      <c r="D2341" s="65">
        <f>Y!Y2565</f>
        <v>63028.632437333232</v>
      </c>
      <c r="E2341" s="65">
        <f>Y!Y2565+Y!Z2565</f>
        <v>65818.339279666223</v>
      </c>
      <c r="F2341" s="68">
        <f>Y!AA2565</f>
        <v>8331.6607203338099</v>
      </c>
      <c r="G2341" s="133">
        <f>SUM($F2341:F$2349)</f>
        <v>42393.730017273265</v>
      </c>
      <c r="H2341" s="133">
        <f>SUM($E$2122:E2341)</f>
        <v>4960445.0692968145</v>
      </c>
      <c r="I2341" s="133">
        <f>$F$9-SUM($E$2122:E2341)</f>
        <v>2277054.9307031855</v>
      </c>
      <c r="J2341" s="133">
        <f t="shared" si="103"/>
        <v>220</v>
      </c>
      <c r="K2341" s="65">
        <f>Y!AC2565</f>
        <v>2737290</v>
      </c>
      <c r="L2341" s="115">
        <v>228</v>
      </c>
      <c r="M2341" s="65"/>
      <c r="N2341" s="48">
        <f>Y!Z2565</f>
        <v>2789.7068423329983</v>
      </c>
    </row>
    <row r="2342" spans="1:14" x14ac:dyDescent="0.2">
      <c r="A2342" s="69">
        <f t="shared" si="100"/>
        <v>221</v>
      </c>
      <c r="B2342" s="66">
        <f t="shared" si="101"/>
        <v>46571</v>
      </c>
      <c r="C2342" s="67">
        <f>Y!AB2566</f>
        <v>74150.000000000058</v>
      </c>
      <c r="D2342" s="65">
        <f>Y!Y2566</f>
        <v>63868.888712759595</v>
      </c>
      <c r="E2342" s="65">
        <f>Y!Y2566+Y!Z2566</f>
        <v>66695.802388947748</v>
      </c>
      <c r="F2342" s="68">
        <f>Y!AA2566</f>
        <v>7454.1976110523028</v>
      </c>
      <c r="G2342" s="133">
        <f>SUM($F2342:F$2349)</f>
        <v>34062.069296939466</v>
      </c>
      <c r="H2342" s="133">
        <f>SUM($E$2122:E2342)</f>
        <v>5027140.871685762</v>
      </c>
      <c r="I2342" s="133">
        <f>$F$9-SUM($E$2122:E2342)</f>
        <v>2210359.128314238</v>
      </c>
      <c r="J2342" s="133">
        <f t="shared" si="103"/>
        <v>221</v>
      </c>
      <c r="K2342" s="65">
        <f>Y!AC2566</f>
        <v>2681991</v>
      </c>
      <c r="L2342" s="115">
        <v>228</v>
      </c>
      <c r="M2342" s="65"/>
      <c r="N2342" s="48">
        <f>Y!Z2566</f>
        <v>2826.91367618816</v>
      </c>
    </row>
    <row r="2343" spans="1:14" x14ac:dyDescent="0.2">
      <c r="A2343" s="69">
        <f t="shared" si="100"/>
        <v>222</v>
      </c>
      <c r="B2343" s="66">
        <f t="shared" si="101"/>
        <v>46602</v>
      </c>
      <c r="C2343" s="67">
        <f>Y!AB2567</f>
        <v>74150.000000000015</v>
      </c>
      <c r="D2343" s="65">
        <f>Y!Y2567</f>
        <v>64720.346732236037</v>
      </c>
      <c r="E2343" s="65">
        <f>Y!Y2567+Y!Z2567</f>
        <v>67584.963476673787</v>
      </c>
      <c r="F2343" s="68">
        <f>Y!AA2567</f>
        <v>6565.036523326231</v>
      </c>
      <c r="G2343" s="133">
        <f>SUM($F2343:F$2349)</f>
        <v>26607.871685887163</v>
      </c>
      <c r="H2343" s="133">
        <f>SUM($E$2122:E2343)</f>
        <v>5094725.8351624357</v>
      </c>
      <c r="I2343" s="133">
        <f>$F$9-SUM($E$2122:E2343)</f>
        <v>2142774.1648375643</v>
      </c>
      <c r="J2343" s="133">
        <f t="shared" si="103"/>
        <v>222</v>
      </c>
      <c r="K2343" s="65">
        <f>Y!AC2567</f>
        <v>2626164</v>
      </c>
      <c r="L2343" s="115">
        <v>228</v>
      </c>
      <c r="M2343" s="65"/>
      <c r="N2343" s="48">
        <f>Y!Z2567</f>
        <v>2864.6167444377461</v>
      </c>
    </row>
    <row r="2344" spans="1:14" x14ac:dyDescent="0.2">
      <c r="A2344" s="69">
        <f t="shared" si="100"/>
        <v>223</v>
      </c>
      <c r="B2344" s="66">
        <f t="shared" si="101"/>
        <v>46633</v>
      </c>
      <c r="C2344" s="67">
        <f>Y!AB2568</f>
        <v>74150.000000000029</v>
      </c>
      <c r="D2344" s="65">
        <f>Y!Y2568</f>
        <v>65583.155830047268</v>
      </c>
      <c r="E2344" s="65">
        <f>Y!Y2568+Y!Z2568</f>
        <v>68485.978495498523</v>
      </c>
      <c r="F2344" s="68">
        <f>Y!AA2568</f>
        <v>5664.0215045015084</v>
      </c>
      <c r="G2344" s="133">
        <f>SUM($F2344:F$2349)</f>
        <v>20042.835162560932</v>
      </c>
      <c r="H2344" s="133">
        <f>SUM($E$2122:E2344)</f>
        <v>5163211.8136579338</v>
      </c>
      <c r="I2344" s="133">
        <f>$F$9-SUM($E$2122:E2344)</f>
        <v>2074288.1863420662</v>
      </c>
      <c r="J2344" s="133">
        <f t="shared" si="103"/>
        <v>223</v>
      </c>
      <c r="K2344" s="65">
        <f>Y!AC2568</f>
        <v>2569803</v>
      </c>
      <c r="L2344" s="115">
        <v>228</v>
      </c>
      <c r="M2344" s="65"/>
      <c r="N2344" s="48">
        <f>Y!Z2568</f>
        <v>2902.8226654512509</v>
      </c>
    </row>
    <row r="2345" spans="1:14" x14ac:dyDescent="0.2">
      <c r="A2345" s="69">
        <f t="shared" si="100"/>
        <v>224</v>
      </c>
      <c r="B2345" s="66">
        <f t="shared" si="101"/>
        <v>46663</v>
      </c>
      <c r="C2345" s="67">
        <f>Y!AB2569</f>
        <v>74150.000000000029</v>
      </c>
      <c r="D2345" s="65">
        <f>Y!Y2569</f>
        <v>66457.467331304273</v>
      </c>
      <c r="E2345" s="65">
        <f>Y!Y2569+Y!Z2569</f>
        <v>69399.005477172861</v>
      </c>
      <c r="F2345" s="68">
        <f>Y!AA2569</f>
        <v>4750.9945228271654</v>
      </c>
      <c r="G2345" s="133">
        <f>SUM($F2345:F$2349)</f>
        <v>14378.813658059422</v>
      </c>
      <c r="H2345" s="133">
        <f>SUM($E$2122:E2345)</f>
        <v>5232610.8191351071</v>
      </c>
      <c r="I2345" s="133">
        <f>$F$9-SUM($E$2122:E2345)</f>
        <v>2004889.1808648929</v>
      </c>
      <c r="J2345" s="133">
        <f t="shared" si="103"/>
        <v>224</v>
      </c>
      <c r="K2345" s="65">
        <f>Y!AC2569</f>
        <v>2512904</v>
      </c>
      <c r="L2345" s="115">
        <v>228</v>
      </c>
      <c r="M2345" s="65"/>
      <c r="N2345" s="48">
        <f>Y!Z2569</f>
        <v>2941.5381458685843</v>
      </c>
    </row>
    <row r="2346" spans="1:14" x14ac:dyDescent="0.2">
      <c r="A2346" s="69">
        <f t="shared" si="100"/>
        <v>225</v>
      </c>
      <c r="B2346" s="66">
        <f t="shared" si="101"/>
        <v>46694</v>
      </c>
      <c r="C2346" s="67">
        <f>Y!AB2570</f>
        <v>74150</v>
      </c>
      <c r="D2346" s="65">
        <f>Y!Y2570</f>
        <v>67343.434578484972</v>
      </c>
      <c r="E2346" s="65">
        <f>Y!Y2570+Y!Z2570</f>
        <v>70324.204560262311</v>
      </c>
      <c r="F2346" s="68">
        <f>Y!AA2570</f>
        <v>3825.7954397376816</v>
      </c>
      <c r="G2346" s="133">
        <f>SUM($F2346:F$2349)</f>
        <v>9627.8191352322574</v>
      </c>
      <c r="H2346" s="133">
        <f>SUM($E$2122:E2346)</f>
        <v>5302935.0236953693</v>
      </c>
      <c r="I2346" s="133">
        <f>$F$9-SUM($E$2122:E2346)</f>
        <v>1934564.9763046307</v>
      </c>
      <c r="J2346" s="133">
        <f t="shared" si="103"/>
        <v>225</v>
      </c>
      <c r="K2346" s="65">
        <f>Y!AC2570</f>
        <v>2455460</v>
      </c>
      <c r="L2346" s="115">
        <v>228</v>
      </c>
      <c r="M2346" s="65"/>
      <c r="N2346" s="48">
        <f>Y!Z2570</f>
        <v>2980.7699817773446</v>
      </c>
    </row>
    <row r="2347" spans="1:14" x14ac:dyDescent="0.2">
      <c r="A2347" s="69">
        <f t="shared" si="100"/>
        <v>226</v>
      </c>
      <c r="B2347" s="66">
        <f t="shared" si="101"/>
        <v>46724</v>
      </c>
      <c r="C2347" s="67">
        <f>Y!AB2571</f>
        <v>74150</v>
      </c>
      <c r="D2347" s="65">
        <f>Y!Y2571</f>
        <v>68241.212958328397</v>
      </c>
      <c r="E2347" s="65">
        <f>Y!Y2571+Y!Z2571</f>
        <v>71261.738018234202</v>
      </c>
      <c r="F2347" s="68">
        <f>Y!AA2571</f>
        <v>2888.2619817658015</v>
      </c>
      <c r="G2347" s="133">
        <f>SUM($F2347:F$2349)</f>
        <v>5802.0236954945758</v>
      </c>
      <c r="H2347" s="133">
        <f>SUM($E$2122:E2347)</f>
        <v>5374196.7617136035</v>
      </c>
      <c r="I2347" s="133">
        <f>$F$9-SUM($E$2122:E2347)</f>
        <v>1863303.2382863965</v>
      </c>
      <c r="J2347" s="133">
        <f t="shared" si="103"/>
        <v>226</v>
      </c>
      <c r="K2347" s="65">
        <f>Y!AC2571</f>
        <v>2397467</v>
      </c>
      <c r="L2347" s="115">
        <v>228</v>
      </c>
      <c r="M2347" s="65"/>
      <c r="N2347" s="48">
        <f>Y!Z2571</f>
        <v>3020.5250599058036</v>
      </c>
    </row>
    <row r="2348" spans="1:14" x14ac:dyDescent="0.2">
      <c r="A2348" s="69">
        <f t="shared" si="100"/>
        <v>227</v>
      </c>
      <c r="B2348" s="66">
        <f t="shared" si="101"/>
        <v>46755</v>
      </c>
      <c r="C2348" s="67">
        <f>Y!AB2572</f>
        <v>74150</v>
      </c>
      <c r="D2348" s="65">
        <f>Y!Y2572</f>
        <v>69150.959929087316</v>
      </c>
      <c r="E2348" s="65">
        <f>Y!Y2572+Y!Z2572</f>
        <v>72211.770287919106</v>
      </c>
      <c r="F2348" s="68">
        <f>Y!AA2572</f>
        <v>1938.2297120808942</v>
      </c>
      <c r="G2348" s="133">
        <f>SUM($F2348:F$2349)</f>
        <v>2913.7617137287743</v>
      </c>
      <c r="H2348" s="133">
        <f>SUM($E$2122:E2348)</f>
        <v>5446408.5320015224</v>
      </c>
      <c r="I2348" s="133">
        <f>$F$9-SUM($E$2122:E2348)</f>
        <v>1791091.4679984776</v>
      </c>
      <c r="J2348" s="133">
        <f t="shared" si="103"/>
        <v>227</v>
      </c>
      <c r="K2348" s="65">
        <f>Y!AC2572</f>
        <v>2338920</v>
      </c>
      <c r="L2348" s="115">
        <v>228</v>
      </c>
      <c r="M2348" s="65"/>
      <c r="N2348" s="48">
        <f>Y!Z2572</f>
        <v>3060.8103588317954</v>
      </c>
    </row>
    <row r="2349" spans="1:14" x14ac:dyDescent="0.2">
      <c r="A2349" s="69">
        <f t="shared" si="100"/>
        <v>228</v>
      </c>
      <c r="B2349" s="66">
        <f t="shared" si="101"/>
        <v>46786</v>
      </c>
      <c r="C2349" s="67">
        <f>Y!AB2573</f>
        <v>74150</v>
      </c>
      <c r="D2349" s="65">
        <f>Y!Y2573</f>
        <v>70072.835048144392</v>
      </c>
      <c r="E2349" s="65">
        <f>Y!Y2573+Y!Z2573</f>
        <v>73174.46799835212</v>
      </c>
      <c r="F2349" s="68">
        <f>Y!AA2573</f>
        <v>975.53200164788041</v>
      </c>
      <c r="G2349" s="133">
        <f>SUM($F2349:F$2349)</f>
        <v>975.53200164788041</v>
      </c>
      <c r="H2349" s="133">
        <f>SUM($E$2122:E2349)</f>
        <v>5519582.9999998743</v>
      </c>
      <c r="I2349" s="133">
        <f>$F$9-SUM($E$2122:E2349)</f>
        <v>1717917.0000001257</v>
      </c>
      <c r="J2349" s="133">
        <f t="shared" si="103"/>
        <v>228</v>
      </c>
      <c r="K2349" s="65">
        <f>Y!AC2573</f>
        <v>2171249.9999998482</v>
      </c>
      <c r="L2349" s="115">
        <v>228</v>
      </c>
      <c r="M2349" s="65"/>
      <c r="N2349" s="48">
        <f>Y!Z2573</f>
        <v>3101.6329502077319</v>
      </c>
    </row>
    <row r="2350" spans="1:14" x14ac:dyDescent="0.2">
      <c r="A2350" s="220" t="s">
        <v>5</v>
      </c>
      <c r="B2350" s="221"/>
      <c r="C2350" s="67">
        <f>SUM(C2122:C2349)</f>
        <v>16906200</v>
      </c>
      <c r="D2350" s="65">
        <f>SUM(D2122:D2349)</f>
        <v>5066249.9999997281</v>
      </c>
      <c r="E2350" s="65">
        <f>SUM(E2122:E2349)</f>
        <v>5519582.9999998743</v>
      </c>
      <c r="F2350" s="68">
        <f>SUM(F2122:F2349)</f>
        <v>11386617.000000119</v>
      </c>
      <c r="G2350" s="136"/>
      <c r="H2350" s="136"/>
      <c r="I2350" s="136"/>
      <c r="J2350" s="133"/>
      <c r="K2350" s="65"/>
      <c r="L2350" s="115"/>
      <c r="M2350" s="65"/>
      <c r="N2350" s="48">
        <f>SUM(N2122:N2349)</f>
        <v>453333.00000014657</v>
      </c>
    </row>
    <row r="2351" spans="1:14" x14ac:dyDescent="0.2">
      <c r="A2351" s="92"/>
      <c r="B2351" s="92"/>
      <c r="C2351" s="92"/>
      <c r="D2351" s="92"/>
      <c r="E2351" s="92"/>
      <c r="F2351" s="92"/>
      <c r="G2351" s="135"/>
      <c r="H2351" s="135"/>
      <c r="I2351" s="135"/>
      <c r="J2351" s="133"/>
      <c r="K2351" s="69"/>
      <c r="L2351" s="92"/>
      <c r="M2351" s="92"/>
    </row>
    <row r="2352" spans="1:14" x14ac:dyDescent="0.2">
      <c r="A2352" s="17" t="s">
        <v>69</v>
      </c>
      <c r="B2352" s="19" t="s">
        <v>96</v>
      </c>
      <c r="C2352" s="17" t="s">
        <v>43</v>
      </c>
      <c r="D2352" s="74" t="s">
        <v>281</v>
      </c>
      <c r="E2352" s="74" t="s">
        <v>163</v>
      </c>
      <c r="F2352" s="113" t="s">
        <v>2</v>
      </c>
      <c r="G2352" s="132" t="s">
        <v>216</v>
      </c>
      <c r="H2352" s="132" t="s">
        <v>267</v>
      </c>
      <c r="I2352" s="132" t="s">
        <v>217</v>
      </c>
      <c r="J2352" s="133"/>
      <c r="K2352" s="19" t="s">
        <v>97</v>
      </c>
      <c r="L2352" s="114" t="s">
        <v>91</v>
      </c>
      <c r="M2352" s="19" t="s">
        <v>92</v>
      </c>
      <c r="N2352" s="122" t="s">
        <v>61</v>
      </c>
    </row>
    <row r="2353" spans="1:14" x14ac:dyDescent="0.2">
      <c r="A2353" s="69">
        <v>1</v>
      </c>
      <c r="B2353" s="66">
        <f>DATE(YEAR($F$11),MONTH($F$11)+1,DAY($F$11))</f>
        <v>39875</v>
      </c>
      <c r="C2353" s="67">
        <f>Y!AB2586</f>
        <v>73599.999999999593</v>
      </c>
      <c r="D2353" s="65">
        <f>Y!Y2586</f>
        <v>2935.4459894681349</v>
      </c>
      <c r="E2353" s="65">
        <f>Y!Y2586+Y!Z2586</f>
        <v>5360.4575440504923</v>
      </c>
      <c r="F2353" s="68">
        <f>Y!AA2586</f>
        <v>68239.542455949093</v>
      </c>
      <c r="G2353" s="133">
        <f>SUM($F2353:F$2592)</f>
        <v>12137336.999997096</v>
      </c>
      <c r="H2353" s="133">
        <f>SUM($E$2353:E2353)</f>
        <v>5360.4575440504923</v>
      </c>
      <c r="I2353" s="133">
        <f>$F$9-SUM($E$2353:E2353)</f>
        <v>7232139.5424559498</v>
      </c>
      <c r="J2353" s="133">
        <f t="shared" si="103"/>
        <v>1</v>
      </c>
      <c r="K2353" s="65">
        <f>Y!AC2586</f>
        <v>7643441</v>
      </c>
      <c r="L2353" s="115">
        <v>240</v>
      </c>
      <c r="M2353" s="65"/>
      <c r="N2353" s="48">
        <f>Y!Z2586</f>
        <v>2425.0115545823573</v>
      </c>
    </row>
    <row r="2354" spans="1:14" x14ac:dyDescent="0.2">
      <c r="A2354" s="69">
        <f>A2353+1</f>
        <v>2</v>
      </c>
      <c r="B2354" s="66">
        <f>DATE(YEAR(B2353),MONTH(B2353)+1,DAY(B2353))</f>
        <v>39906</v>
      </c>
      <c r="C2354" s="67">
        <f>Y!AB2587</f>
        <v>73600.000000000407</v>
      </c>
      <c r="D2354" s="65">
        <f>Y!Y2587</f>
        <v>2974.5797962090001</v>
      </c>
      <c r="E2354" s="65">
        <f>Y!Y2587+Y!Z2587</f>
        <v>5431.9255372487751</v>
      </c>
      <c r="F2354" s="68">
        <f>Y!AA2587</f>
        <v>68168.07446275164</v>
      </c>
      <c r="G2354" s="133">
        <f>SUM($F2354:F$2592)</f>
        <v>12069097.457541145</v>
      </c>
      <c r="H2354" s="133">
        <f>SUM($E$2353:E2354)</f>
        <v>10792.383081299267</v>
      </c>
      <c r="I2354" s="133">
        <f>$F$9-SUM($E$2353:E2354)</f>
        <v>7226707.6169187007</v>
      </c>
      <c r="J2354" s="133">
        <f t="shared" si="103"/>
        <v>2</v>
      </c>
      <c r="K2354" s="65">
        <f>Y!AC2587</f>
        <v>7634996</v>
      </c>
      <c r="L2354" s="115">
        <v>240</v>
      </c>
      <c r="M2354" s="65"/>
      <c r="N2354" s="48">
        <f>Y!Z2587</f>
        <v>2457.345741039775</v>
      </c>
    </row>
    <row r="2355" spans="1:14" x14ac:dyDescent="0.2">
      <c r="A2355" s="69">
        <f t="shared" ref="A2355:A2418" si="104">A2354+1</f>
        <v>3</v>
      </c>
      <c r="B2355" s="66">
        <f t="shared" ref="B2355:B2418" si="105">DATE(YEAR(B2354),MONTH(B2354)+1,DAY(B2354))</f>
        <v>39936</v>
      </c>
      <c r="C2355" s="67">
        <f>Y!AB2588</f>
        <v>73600.000000000218</v>
      </c>
      <c r="D2355" s="65">
        <f>Y!Y2588</f>
        <v>3014.2353140739724</v>
      </c>
      <c r="E2355" s="65">
        <f>Y!Y2588+Y!Z2588</f>
        <v>5504.3463733783137</v>
      </c>
      <c r="F2355" s="68">
        <f>Y!AA2588</f>
        <v>68095.653626621905</v>
      </c>
      <c r="G2355" s="133">
        <f>SUM($F2355:F$2592)</f>
        <v>12000929.383078394</v>
      </c>
      <c r="H2355" s="133">
        <f>SUM($E$2353:E2355)</f>
        <v>16296.729454677581</v>
      </c>
      <c r="I2355" s="133">
        <f>$F$9-SUM($E$2353:E2355)</f>
        <v>7221203.2705453224</v>
      </c>
      <c r="J2355" s="133">
        <f t="shared" si="103"/>
        <v>3</v>
      </c>
      <c r="K2355" s="65">
        <f>Y!AC2588</f>
        <v>7626462</v>
      </c>
      <c r="L2355" s="115">
        <v>240</v>
      </c>
      <c r="M2355" s="65"/>
      <c r="N2355" s="48">
        <f>Y!Z2588</f>
        <v>2490.1110593043413</v>
      </c>
    </row>
    <row r="2356" spans="1:14" x14ac:dyDescent="0.2">
      <c r="A2356" s="69">
        <f t="shared" si="104"/>
        <v>4</v>
      </c>
      <c r="B2356" s="66">
        <f t="shared" si="105"/>
        <v>39967</v>
      </c>
      <c r="C2356" s="67">
        <f>Y!AB2589</f>
        <v>73599.999999999971</v>
      </c>
      <c r="D2356" s="65">
        <f>Y!Y2589</f>
        <v>3054.4194982396439</v>
      </c>
      <c r="E2356" s="65">
        <f>Y!Y2589+Y!Z2589</f>
        <v>5577.7327561640632</v>
      </c>
      <c r="F2356" s="68">
        <f>Y!AA2589</f>
        <v>68022.2672438359</v>
      </c>
      <c r="G2356" s="133">
        <f>SUM($F2356:F$2592)</f>
        <v>11932833.729451772</v>
      </c>
      <c r="H2356" s="133">
        <f>SUM($E$2353:E2356)</f>
        <v>21874.462210841644</v>
      </c>
      <c r="I2356" s="133">
        <f>$F$9-SUM($E$2353:E2356)</f>
        <v>7215625.5377891585</v>
      </c>
      <c r="J2356" s="133">
        <f t="shared" si="103"/>
        <v>4</v>
      </c>
      <c r="K2356" s="65">
        <f>Y!AC2589</f>
        <v>7617838</v>
      </c>
      <c r="L2356" s="115">
        <v>240</v>
      </c>
      <c r="M2356" s="65"/>
      <c r="N2356" s="48">
        <f>Y!Z2589</f>
        <v>2523.3132579244193</v>
      </c>
    </row>
    <row r="2357" spans="1:14" x14ac:dyDescent="0.2">
      <c r="A2357" s="69">
        <f t="shared" si="104"/>
        <v>5</v>
      </c>
      <c r="B2357" s="66">
        <f t="shared" si="105"/>
        <v>39997</v>
      </c>
      <c r="C2357" s="67">
        <f>Y!AB2590</f>
        <v>73600.000000000393</v>
      </c>
      <c r="D2357" s="65">
        <f>Y!Y2590</f>
        <v>3095.1393966050819</v>
      </c>
      <c r="E2357" s="65">
        <f>Y!Y2590+Y!Z2590</f>
        <v>5652.0975587024441</v>
      </c>
      <c r="F2357" s="68">
        <f>Y!AA2590</f>
        <v>67947.902441297949</v>
      </c>
      <c r="G2357" s="133">
        <f>SUM($F2357:F$2592)</f>
        <v>11864811.462207936</v>
      </c>
      <c r="H2357" s="133">
        <f>SUM($E$2353:E2357)</f>
        <v>27526.559769544088</v>
      </c>
      <c r="I2357" s="133">
        <f>$F$9-SUM($E$2353:E2357)</f>
        <v>7209973.4402304562</v>
      </c>
      <c r="J2357" s="133">
        <f t="shared" si="103"/>
        <v>5</v>
      </c>
      <c r="K2357" s="65">
        <f>Y!AC2590</f>
        <v>7609123</v>
      </c>
      <c r="L2357" s="115">
        <v>240</v>
      </c>
      <c r="M2357" s="65"/>
      <c r="N2357" s="48">
        <f>Y!Z2590</f>
        <v>2556.9581620973622</v>
      </c>
    </row>
    <row r="2358" spans="1:14" x14ac:dyDescent="0.2">
      <c r="A2358" s="69">
        <f t="shared" si="104"/>
        <v>6</v>
      </c>
      <c r="B2358" s="66">
        <f t="shared" si="105"/>
        <v>40028</v>
      </c>
      <c r="C2358" s="67">
        <f>Y!AB2591</f>
        <v>73599.999999999913</v>
      </c>
      <c r="D2358" s="65">
        <f>Y!Y2591</f>
        <v>3136.4021510258317</v>
      </c>
      <c r="E2358" s="65">
        <f>Y!Y2591+Y!Z2591</f>
        <v>5727.4538257173335</v>
      </c>
      <c r="F2358" s="68">
        <f>Y!AA2591</f>
        <v>67872.546174282586</v>
      </c>
      <c r="G2358" s="133">
        <f>SUM($F2358:F$2592)</f>
        <v>11796863.559766639</v>
      </c>
      <c r="H2358" s="133">
        <f>SUM($E$2353:E2358)</f>
        <v>33254.013595261422</v>
      </c>
      <c r="I2358" s="133">
        <f>$F$9-SUM($E$2353:E2358)</f>
        <v>7204245.9864047384</v>
      </c>
      <c r="J2358" s="133">
        <f t="shared" si="103"/>
        <v>6</v>
      </c>
      <c r="K2358" s="65">
        <f>Y!AC2591</f>
        <v>7600316</v>
      </c>
      <c r="L2358" s="115">
        <v>240</v>
      </c>
      <c r="M2358" s="65"/>
      <c r="N2358" s="48">
        <f>Y!Z2591</f>
        <v>2591.0516746915018</v>
      </c>
    </row>
    <row r="2359" spans="1:14" x14ac:dyDescent="0.2">
      <c r="A2359" s="69">
        <f t="shared" si="104"/>
        <v>7</v>
      </c>
      <c r="B2359" s="66">
        <f t="shared" si="105"/>
        <v>40059</v>
      </c>
      <c r="C2359" s="67">
        <f>Y!AB2592</f>
        <v>73600.000000000189</v>
      </c>
      <c r="D2359" s="65">
        <f>Y!Y2592</f>
        <v>3178.2149985721335</v>
      </c>
      <c r="E2359" s="65">
        <f>Y!Y2592+Y!Z2592</f>
        <v>5803.814775853898</v>
      </c>
      <c r="F2359" s="68">
        <f>Y!AA2592</f>
        <v>67796.185224146291</v>
      </c>
      <c r="G2359" s="133">
        <f>SUM($F2359:F$2592)</f>
        <v>11728991.013592357</v>
      </c>
      <c r="H2359" s="133">
        <f>SUM($E$2353:E2359)</f>
        <v>39057.82837111532</v>
      </c>
      <c r="I2359" s="133">
        <f>$F$9-SUM($E$2353:E2359)</f>
        <v>7198442.171628885</v>
      </c>
      <c r="J2359" s="133">
        <f t="shared" si="103"/>
        <v>7</v>
      </c>
      <c r="K2359" s="65">
        <f>Y!AC2592</f>
        <v>7591417</v>
      </c>
      <c r="L2359" s="115">
        <v>240</v>
      </c>
      <c r="M2359" s="65"/>
      <c r="N2359" s="48">
        <f>Y!Z2592</f>
        <v>2625.5997772817645</v>
      </c>
    </row>
    <row r="2360" spans="1:14" x14ac:dyDescent="0.2">
      <c r="A2360" s="69">
        <f t="shared" si="104"/>
        <v>8</v>
      </c>
      <c r="B2360" s="66">
        <f t="shared" si="105"/>
        <v>40089</v>
      </c>
      <c r="C2360" s="67">
        <f>Y!AB2593</f>
        <v>73599.999999999636</v>
      </c>
      <c r="D2360" s="65">
        <f>Y!Y2593</f>
        <v>3220.5852727917954</v>
      </c>
      <c r="E2360" s="65">
        <f>Y!Y2593+Y!Z2593</f>
        <v>5881.1938039909437</v>
      </c>
      <c r="F2360" s="68">
        <f>Y!AA2593</f>
        <v>67718.806196008692</v>
      </c>
      <c r="G2360" s="133">
        <f>SUM($F2360:F$2592)</f>
        <v>11661194.828368211</v>
      </c>
      <c r="H2360" s="133">
        <f>SUM($E$2353:E2360)</f>
        <v>44939.022175106264</v>
      </c>
      <c r="I2360" s="133">
        <f>$F$9-SUM($E$2353:E2360)</f>
        <v>7192560.9778248938</v>
      </c>
      <c r="J2360" s="133">
        <f t="shared" si="103"/>
        <v>8</v>
      </c>
      <c r="K2360" s="65">
        <f>Y!AC2593</f>
        <v>7582423</v>
      </c>
      <c r="L2360" s="115">
        <v>240</v>
      </c>
      <c r="M2360" s="65"/>
      <c r="N2360" s="48">
        <f>Y!Z2593</f>
        <v>2660.6085311991483</v>
      </c>
    </row>
    <row r="2361" spans="1:14" x14ac:dyDescent="0.2">
      <c r="A2361" s="69">
        <f t="shared" si="104"/>
        <v>9</v>
      </c>
      <c r="B2361" s="66">
        <f t="shared" si="105"/>
        <v>40120</v>
      </c>
      <c r="C2361" s="67">
        <f>Y!AB2594</f>
        <v>73600</v>
      </c>
      <c r="D2361" s="65">
        <f>Y!Y2594</f>
        <v>3263.5204050028697</v>
      </c>
      <c r="E2361" s="65">
        <f>Y!Y2594+Y!Z2594</f>
        <v>5959.6044835970133</v>
      </c>
      <c r="F2361" s="68">
        <f>Y!AA2594</f>
        <v>67640.39551640299</v>
      </c>
      <c r="G2361" s="133">
        <f>SUM($F2361:F$2592)</f>
        <v>11593476.022172203</v>
      </c>
      <c r="H2361" s="133">
        <f>SUM($E$2353:E2361)</f>
        <v>50898.626658703273</v>
      </c>
      <c r="I2361" s="133">
        <f>$F$9-SUM($E$2353:E2361)</f>
        <v>7186601.3733412968</v>
      </c>
      <c r="J2361" s="133">
        <f t="shared" si="103"/>
        <v>9</v>
      </c>
      <c r="K2361" s="65">
        <f>Y!AC2594</f>
        <v>7573335</v>
      </c>
      <c r="L2361" s="115">
        <v>240</v>
      </c>
      <c r="M2361" s="65"/>
      <c r="N2361" s="48">
        <f>Y!Z2594</f>
        <v>2696.0840785941436</v>
      </c>
    </row>
    <row r="2362" spans="1:14" x14ac:dyDescent="0.2">
      <c r="A2362" s="69">
        <f t="shared" si="104"/>
        <v>10</v>
      </c>
      <c r="B2362" s="66">
        <f t="shared" si="105"/>
        <v>40150</v>
      </c>
      <c r="C2362" s="67">
        <f>Y!AB2595</f>
        <v>73600.000000000189</v>
      </c>
      <c r="D2362" s="65">
        <f>Y!Y2595</f>
        <v>3307.0279255909845</v>
      </c>
      <c r="E2362" s="65">
        <f>Y!Y2595+Y!Z2595</f>
        <v>6039.0605691053315</v>
      </c>
      <c r="F2362" s="68">
        <f>Y!AA2595</f>
        <v>67560.939430894854</v>
      </c>
      <c r="G2362" s="133">
        <f>SUM($F2362:F$2592)</f>
        <v>11525835.6266558</v>
      </c>
      <c r="H2362" s="133">
        <f>SUM($E$2353:E2362)</f>
        <v>56937.687227808608</v>
      </c>
      <c r="I2362" s="133">
        <f>$F$9-SUM($E$2353:E2362)</f>
        <v>7180562.3127721911</v>
      </c>
      <c r="J2362" s="133">
        <f t="shared" ref="J2362:J2425" si="106">A2362</f>
        <v>10</v>
      </c>
      <c r="K2362" s="65">
        <f>Y!AC2595</f>
        <v>7564150</v>
      </c>
      <c r="L2362" s="115">
        <v>240</v>
      </c>
      <c r="M2362" s="65"/>
      <c r="N2362" s="48">
        <f>Y!Z2595</f>
        <v>2732.032643514347</v>
      </c>
    </row>
    <row r="2363" spans="1:14" x14ac:dyDescent="0.2">
      <c r="A2363" s="69">
        <f t="shared" si="104"/>
        <v>11</v>
      </c>
      <c r="B2363" s="66">
        <f t="shared" si="105"/>
        <v>40181</v>
      </c>
      <c r="C2363" s="67">
        <f>Y!AB2596</f>
        <v>73599.999999999942</v>
      </c>
      <c r="D2363" s="65">
        <f>Y!Y2596</f>
        <v>3351.1154653336853</v>
      </c>
      <c r="E2363" s="65">
        <f>Y!Y2596+Y!Z2596</f>
        <v>6119.5759983301359</v>
      </c>
      <c r="F2363" s="68">
        <f>Y!AA2596</f>
        <v>67480.424001669802</v>
      </c>
      <c r="G2363" s="133">
        <f>SUM($F2363:F$2592)</f>
        <v>11458274.687224908</v>
      </c>
      <c r="H2363" s="133">
        <f>SUM($E$2353:E2363)</f>
        <v>63057.263226138748</v>
      </c>
      <c r="I2363" s="133">
        <f>$F$9-SUM($E$2353:E2363)</f>
        <v>7174442.7367738616</v>
      </c>
      <c r="J2363" s="133">
        <f t="shared" si="106"/>
        <v>11</v>
      </c>
      <c r="K2363" s="65">
        <f>Y!AC2596</f>
        <v>7554869</v>
      </c>
      <c r="L2363" s="115">
        <v>240</v>
      </c>
      <c r="M2363" s="65"/>
      <c r="N2363" s="48">
        <f>Y!Z2596</f>
        <v>2768.4605329964506</v>
      </c>
    </row>
    <row r="2364" spans="1:14" x14ac:dyDescent="0.2">
      <c r="A2364" s="69">
        <f t="shared" si="104"/>
        <v>12</v>
      </c>
      <c r="B2364" s="66">
        <f t="shared" si="105"/>
        <v>40212</v>
      </c>
      <c r="C2364" s="67">
        <f>Y!AB2597</f>
        <v>73599.999999999738</v>
      </c>
      <c r="D2364" s="65">
        <f>Y!Y2597</f>
        <v>3395.7907567387447</v>
      </c>
      <c r="E2364" s="65">
        <f>Y!Y2597+Y!Z2597</f>
        <v>6201.1648949115333</v>
      </c>
      <c r="F2364" s="68">
        <f>Y!AA2597</f>
        <v>67398.835105088205</v>
      </c>
      <c r="G2364" s="133">
        <f>SUM($F2364:F$2592)</f>
        <v>11390794.263223236</v>
      </c>
      <c r="H2364" s="133">
        <f>SUM($E$2353:E2364)</f>
        <v>69258.428121050281</v>
      </c>
      <c r="I2364" s="133">
        <f>$F$9-SUM($E$2353:E2364)</f>
        <v>7168241.5718789501</v>
      </c>
      <c r="J2364" s="133">
        <f t="shared" si="106"/>
        <v>12</v>
      </c>
      <c r="K2364" s="65">
        <f>Y!AC2597</f>
        <v>7592669</v>
      </c>
      <c r="L2364" s="115">
        <v>240</v>
      </c>
      <c r="M2364" s="65"/>
      <c r="N2364" s="48">
        <f>Y!Z2597</f>
        <v>2805.3741381727887</v>
      </c>
    </row>
    <row r="2365" spans="1:14" x14ac:dyDescent="0.2">
      <c r="A2365" s="69">
        <f t="shared" si="104"/>
        <v>13</v>
      </c>
      <c r="B2365" s="66">
        <f t="shared" si="105"/>
        <v>40240</v>
      </c>
      <c r="C2365" s="67">
        <f>Y!AB2598</f>
        <v>73599.999999999694</v>
      </c>
      <c r="D2365" s="65">
        <f>Y!Y2598</f>
        <v>3441.0616353992373</v>
      </c>
      <c r="E2365" s="65">
        <f>Y!Y2598+Y!Z2598</f>
        <v>5654.7613034511305</v>
      </c>
      <c r="F2365" s="68">
        <f>Y!AA2598</f>
        <v>67945.238696548564</v>
      </c>
      <c r="G2365" s="133">
        <f>SUM($F2365:F$2592)</f>
        <v>11323395.428118149</v>
      </c>
      <c r="H2365" s="133">
        <f>SUM($E$2353:E2365)</f>
        <v>74913.189424501412</v>
      </c>
      <c r="I2365" s="133">
        <f>$F$9-SUM($E$2353:E2365)</f>
        <v>7162586.8105754983</v>
      </c>
      <c r="J2365" s="133">
        <f t="shared" si="106"/>
        <v>13</v>
      </c>
      <c r="K2365" s="65">
        <f>Y!AC2598</f>
        <v>7583819</v>
      </c>
      <c r="L2365" s="115">
        <v>240</v>
      </c>
      <c r="M2365" s="65"/>
      <c r="N2365" s="48">
        <f>Y!Z2598</f>
        <v>2213.6996680518932</v>
      </c>
    </row>
    <row r="2366" spans="1:14" x14ac:dyDescent="0.2">
      <c r="A2366" s="69">
        <f t="shared" si="104"/>
        <v>14</v>
      </c>
      <c r="B2366" s="66">
        <f t="shared" si="105"/>
        <v>40271</v>
      </c>
      <c r="C2366" s="67">
        <f>Y!AB2599</f>
        <v>73599.999999999854</v>
      </c>
      <c r="D2366" s="65">
        <f>Y!Y2599</f>
        <v>3486.9360413681716</v>
      </c>
      <c r="E2366" s="65">
        <f>Y!Y2599+Y!Z2599</f>
        <v>5730.1523431417663</v>
      </c>
      <c r="F2366" s="68">
        <f>Y!AA2599</f>
        <v>67869.847656858095</v>
      </c>
      <c r="G2366" s="133">
        <f>SUM($F2366:F$2592)</f>
        <v>11255450.189421598</v>
      </c>
      <c r="H2366" s="133">
        <f>SUM($E$2353:E2366)</f>
        <v>80643.341767643171</v>
      </c>
      <c r="I2366" s="133">
        <f>$F$9-SUM($E$2353:E2366)</f>
        <v>7156856.6582323564</v>
      </c>
      <c r="J2366" s="133">
        <f t="shared" si="106"/>
        <v>14</v>
      </c>
      <c r="K2366" s="65">
        <f>Y!AC2599</f>
        <v>7574878</v>
      </c>
      <c r="L2366" s="115">
        <v>240</v>
      </c>
      <c r="M2366" s="65"/>
      <c r="N2366" s="48">
        <f>Y!Z2599</f>
        <v>2243.2163017735948</v>
      </c>
    </row>
    <row r="2367" spans="1:14" x14ac:dyDescent="0.2">
      <c r="A2367" s="69">
        <f t="shared" si="104"/>
        <v>15</v>
      </c>
      <c r="B2367" s="66">
        <f t="shared" si="105"/>
        <v>40301</v>
      </c>
      <c r="C2367" s="67">
        <f>Y!AB2600</f>
        <v>73600.000000000029</v>
      </c>
      <c r="D2367" s="65">
        <f>Y!Y2600</f>
        <v>3533.4220205508173</v>
      </c>
      <c r="E2367" s="65">
        <f>Y!Y2600+Y!Z2600</f>
        <v>5806.5485196712325</v>
      </c>
      <c r="F2367" s="68">
        <f>Y!AA2600</f>
        <v>67793.451480328789</v>
      </c>
      <c r="G2367" s="133">
        <f>SUM($F2367:F$2592)</f>
        <v>11187580.341764739</v>
      </c>
      <c r="H2367" s="133">
        <f>SUM($E$2353:E2367)</f>
        <v>86449.890287314396</v>
      </c>
      <c r="I2367" s="133">
        <f>$F$9-SUM($E$2353:E2367)</f>
        <v>7151050.1097126855</v>
      </c>
      <c r="J2367" s="133">
        <f t="shared" si="106"/>
        <v>15</v>
      </c>
      <c r="K2367" s="65">
        <f>Y!AC2600</f>
        <v>7565844</v>
      </c>
      <c r="L2367" s="115">
        <v>240</v>
      </c>
      <c r="M2367" s="65"/>
      <c r="N2367" s="48">
        <f>Y!Z2600</f>
        <v>2273.1264991204152</v>
      </c>
    </row>
    <row r="2368" spans="1:14" x14ac:dyDescent="0.2">
      <c r="A2368" s="69">
        <f t="shared" si="104"/>
        <v>16</v>
      </c>
      <c r="B2368" s="66">
        <f t="shared" si="105"/>
        <v>40332</v>
      </c>
      <c r="C2368" s="67">
        <f>Y!AB2601</f>
        <v>73600.00000000032</v>
      </c>
      <c r="D2368" s="65">
        <f>Y!Y2601</f>
        <v>3580.5277261165902</v>
      </c>
      <c r="E2368" s="65">
        <f>Y!Y2601+Y!Z2601</f>
        <v>5883.9632338373849</v>
      </c>
      <c r="F2368" s="68">
        <f>Y!AA2601</f>
        <v>67716.036766162943</v>
      </c>
      <c r="G2368" s="133">
        <f>SUM($F2368:F$2592)</f>
        <v>11119786.89028441</v>
      </c>
      <c r="H2368" s="133">
        <f>SUM($E$2353:E2368)</f>
        <v>92333.853521151788</v>
      </c>
      <c r="I2368" s="133">
        <f>$F$9-SUM($E$2353:E2368)</f>
        <v>7145166.1464788485</v>
      </c>
      <c r="J2368" s="133">
        <f t="shared" si="106"/>
        <v>16</v>
      </c>
      <c r="K2368" s="65">
        <f>Y!AC2601</f>
        <v>7556716</v>
      </c>
      <c r="L2368" s="115">
        <v>240</v>
      </c>
      <c r="M2368" s="65"/>
      <c r="N2368" s="48">
        <f>Y!Z2601</f>
        <v>2303.4355077207947</v>
      </c>
    </row>
    <row r="2369" spans="1:14" x14ac:dyDescent="0.2">
      <c r="A2369" s="69">
        <f t="shared" si="104"/>
        <v>17</v>
      </c>
      <c r="B2369" s="66">
        <f t="shared" si="105"/>
        <v>40362</v>
      </c>
      <c r="C2369" s="67">
        <f>Y!AB2602</f>
        <v>73600.000000000044</v>
      </c>
      <c r="D2369" s="65">
        <f>Y!Y2602</f>
        <v>3628.2614199277014</v>
      </c>
      <c r="E2369" s="65">
        <f>Y!Y2602+Y!Z2602</f>
        <v>5962.4100651007902</v>
      </c>
      <c r="F2369" s="68">
        <f>Y!AA2602</f>
        <v>67637.589934899253</v>
      </c>
      <c r="G2369" s="133">
        <f>SUM($F2369:F$2592)</f>
        <v>11052070.853518248</v>
      </c>
      <c r="H2369" s="133">
        <f>SUM($E$2353:E2369)</f>
        <v>98296.263586252579</v>
      </c>
      <c r="I2369" s="133">
        <f>$F$9-SUM($E$2353:E2369)</f>
        <v>7139203.7364137471</v>
      </c>
      <c r="J2369" s="133">
        <f t="shared" si="106"/>
        <v>17</v>
      </c>
      <c r="K2369" s="65">
        <f>Y!AC2602</f>
        <v>7547493</v>
      </c>
      <c r="L2369" s="115">
        <v>240</v>
      </c>
      <c r="M2369" s="65"/>
      <c r="N2369" s="48">
        <f>Y!Z2602</f>
        <v>2334.1486451730889</v>
      </c>
    </row>
    <row r="2370" spans="1:14" x14ac:dyDescent="0.2">
      <c r="A2370" s="69">
        <f t="shared" si="104"/>
        <v>18</v>
      </c>
      <c r="B2370" s="66">
        <f t="shared" si="105"/>
        <v>40393</v>
      </c>
      <c r="C2370" s="67">
        <f>Y!AB2603</f>
        <v>73600.000000000378</v>
      </c>
      <c r="D2370" s="65">
        <f>Y!Y2603</f>
        <v>3676.6314739910886</v>
      </c>
      <c r="E2370" s="65">
        <f>Y!Y2603+Y!Z2603</f>
        <v>6041.9027739695739</v>
      </c>
      <c r="F2370" s="68">
        <f>Y!AA2603</f>
        <v>67558.097226030804</v>
      </c>
      <c r="G2370" s="133">
        <f>SUM($F2370:F$2592)</f>
        <v>10984433.263583345</v>
      </c>
      <c r="H2370" s="133">
        <f>SUM($E$2353:E2370)</f>
        <v>104338.16636022215</v>
      </c>
      <c r="I2370" s="133">
        <f>$F$9-SUM($E$2353:E2370)</f>
        <v>7133161.8336397782</v>
      </c>
      <c r="J2370" s="133">
        <f t="shared" si="106"/>
        <v>18</v>
      </c>
      <c r="K2370" s="65">
        <f>Y!AC2603</f>
        <v>7538174</v>
      </c>
      <c r="L2370" s="115">
        <v>240</v>
      </c>
      <c r="M2370" s="65"/>
      <c r="N2370" s="48">
        <f>Y!Z2603</f>
        <v>2365.2712999784853</v>
      </c>
    </row>
    <row r="2371" spans="1:14" x14ac:dyDescent="0.2">
      <c r="A2371" s="69">
        <f t="shared" si="104"/>
        <v>19</v>
      </c>
      <c r="B2371" s="66">
        <f t="shared" si="105"/>
        <v>40424</v>
      </c>
      <c r="C2371" s="67">
        <f>Y!AB2604</f>
        <v>73600.000000000146</v>
      </c>
      <c r="D2371" s="65">
        <f>Y!Y2604</f>
        <v>3725.6463719224557</v>
      </c>
      <c r="E2371" s="65">
        <f>Y!Y2604+Y!Z2604</f>
        <v>6122.4553044088607</v>
      </c>
      <c r="F2371" s="68">
        <f>Y!AA2604</f>
        <v>67477.544695591292</v>
      </c>
      <c r="G2371" s="133">
        <f>SUM($F2371:F$2592)</f>
        <v>10916875.166357314</v>
      </c>
      <c r="H2371" s="133">
        <f>SUM($E$2353:E2371)</f>
        <v>110460.62166463101</v>
      </c>
      <c r="I2371" s="133">
        <f>$F$9-SUM($E$2353:E2371)</f>
        <v>7127039.3783353688</v>
      </c>
      <c r="J2371" s="133">
        <f t="shared" si="106"/>
        <v>19</v>
      </c>
      <c r="K2371" s="65">
        <f>Y!AC2604</f>
        <v>7528759</v>
      </c>
      <c r="L2371" s="115">
        <v>240</v>
      </c>
      <c r="M2371" s="65"/>
      <c r="N2371" s="48">
        <f>Y!Z2604</f>
        <v>2396.808932486405</v>
      </c>
    </row>
    <row r="2372" spans="1:14" x14ac:dyDescent="0.2">
      <c r="A2372" s="69">
        <f t="shared" si="104"/>
        <v>20</v>
      </c>
      <c r="B2372" s="66">
        <f t="shared" si="105"/>
        <v>40454</v>
      </c>
      <c r="C2372" s="67">
        <f>Y!AB2605</f>
        <v>73599.999999999898</v>
      </c>
      <c r="D2372" s="65">
        <f>Y!Y2605</f>
        <v>3775.3147104382515</v>
      </c>
      <c r="E2372" s="65">
        <f>Y!Y2605+Y!Z2605</f>
        <v>6204.0817862907716</v>
      </c>
      <c r="F2372" s="68">
        <f>Y!AA2605</f>
        <v>67395.918213709127</v>
      </c>
      <c r="G2372" s="133">
        <f>SUM($F2372:F$2592)</f>
        <v>10849397.621661725</v>
      </c>
      <c r="H2372" s="133">
        <f>SUM($E$2353:E2372)</f>
        <v>116664.70345092178</v>
      </c>
      <c r="I2372" s="133">
        <f>$F$9-SUM($E$2353:E2372)</f>
        <v>7120835.2965490781</v>
      </c>
      <c r="J2372" s="133">
        <f t="shared" si="106"/>
        <v>20</v>
      </c>
      <c r="K2372" s="65">
        <f>Y!AC2605</f>
        <v>7519245</v>
      </c>
      <c r="L2372" s="115">
        <v>240</v>
      </c>
      <c r="M2372" s="65"/>
      <c r="N2372" s="48">
        <f>Y!Z2605</f>
        <v>2428.7670758525201</v>
      </c>
    </row>
    <row r="2373" spans="1:14" x14ac:dyDescent="0.2">
      <c r="A2373" s="69">
        <f t="shared" si="104"/>
        <v>21</v>
      </c>
      <c r="B2373" s="66">
        <f t="shared" si="105"/>
        <v>40485</v>
      </c>
      <c r="C2373" s="67">
        <f>Y!AB2606</f>
        <v>73599.999999999942</v>
      </c>
      <c r="D2373" s="65">
        <f>Y!Y2606</f>
        <v>3825.6452008616179</v>
      </c>
      <c r="E2373" s="65">
        <f>Y!Y2606+Y!Z2606</f>
        <v>6286.7965378711087</v>
      </c>
      <c r="F2373" s="68">
        <f>Y!AA2606</f>
        <v>67313.203462128833</v>
      </c>
      <c r="G2373" s="133">
        <f>SUM($F2373:F$2592)</f>
        <v>10782001.703448014</v>
      </c>
      <c r="H2373" s="133">
        <f>SUM($E$2353:E2373)</f>
        <v>122951.49998879289</v>
      </c>
      <c r="I2373" s="133">
        <f>$F$9-SUM($E$2353:E2373)</f>
        <v>7114548.5000112075</v>
      </c>
      <c r="J2373" s="133">
        <f t="shared" si="106"/>
        <v>21</v>
      </c>
      <c r="K2373" s="65">
        <f>Y!AC2606</f>
        <v>7509633</v>
      </c>
      <c r="L2373" s="115">
        <v>240</v>
      </c>
      <c r="M2373" s="65"/>
      <c r="N2373" s="48">
        <f>Y!Z2606</f>
        <v>2461.1513370094908</v>
      </c>
    </row>
    <row r="2374" spans="1:14" x14ac:dyDescent="0.2">
      <c r="A2374" s="69">
        <f t="shared" si="104"/>
        <v>22</v>
      </c>
      <c r="B2374" s="66">
        <f t="shared" si="105"/>
        <v>40515</v>
      </c>
      <c r="C2374" s="67">
        <f>Y!AB2607</f>
        <v>73600</v>
      </c>
      <c r="D2374" s="65">
        <f>Y!Y2607</f>
        <v>3876.6466706497595</v>
      </c>
      <c r="E2374" s="65">
        <f>Y!Y2607+Y!Z2607</f>
        <v>6370.614068300456</v>
      </c>
      <c r="F2374" s="68">
        <f>Y!AA2607</f>
        <v>67229.385931699537</v>
      </c>
      <c r="G2374" s="133">
        <f>SUM($F2374:F$2592)</f>
        <v>10714688.499985885</v>
      </c>
      <c r="H2374" s="133">
        <f>SUM($E$2353:E2374)</f>
        <v>129322.11405709333</v>
      </c>
      <c r="I2374" s="133">
        <f>$F$9-SUM($E$2353:E2374)</f>
        <v>7108177.8859429071</v>
      </c>
      <c r="J2374" s="133">
        <f t="shared" si="106"/>
        <v>22</v>
      </c>
      <c r="K2374" s="65">
        <f>Y!AC2607</f>
        <v>7499921</v>
      </c>
      <c r="L2374" s="115">
        <v>240</v>
      </c>
      <c r="M2374" s="65"/>
      <c r="N2374" s="48">
        <f>Y!Z2607</f>
        <v>2493.9673976506965</v>
      </c>
    </row>
    <row r="2375" spans="1:14" x14ac:dyDescent="0.2">
      <c r="A2375" s="69">
        <f t="shared" si="104"/>
        <v>23</v>
      </c>
      <c r="B2375" s="66">
        <f t="shared" si="105"/>
        <v>40546</v>
      </c>
      <c r="C2375" s="67">
        <f>Y!AB2608</f>
        <v>73599.999999999593</v>
      </c>
      <c r="D2375" s="65">
        <f>Y!Y2608</f>
        <v>3928.3280649427325</v>
      </c>
      <c r="E2375" s="65">
        <f>Y!Y2608+Y!Z2608</f>
        <v>6455.5490801697961</v>
      </c>
      <c r="F2375" s="68">
        <f>Y!AA2608</f>
        <v>67144.450919829804</v>
      </c>
      <c r="G2375" s="133">
        <f>SUM($F2375:F$2592)</f>
        <v>10647459.114054186</v>
      </c>
      <c r="H2375" s="133">
        <f>SUM($E$2353:E2375)</f>
        <v>135777.66313726312</v>
      </c>
      <c r="I2375" s="133">
        <f>$F$9-SUM($E$2353:E2375)</f>
        <v>7101722.3368627373</v>
      </c>
      <c r="J2375" s="133">
        <f t="shared" si="106"/>
        <v>23</v>
      </c>
      <c r="K2375" s="65">
        <f>Y!AC2608</f>
        <v>7490108</v>
      </c>
      <c r="L2375" s="115">
        <v>240</v>
      </c>
      <c r="M2375" s="65"/>
      <c r="N2375" s="48">
        <f>Y!Z2608</f>
        <v>2527.2210152270636</v>
      </c>
    </row>
    <row r="2376" spans="1:14" x14ac:dyDescent="0.2">
      <c r="A2376" s="69">
        <f t="shared" si="104"/>
        <v>24</v>
      </c>
      <c r="B2376" s="66">
        <f t="shared" si="105"/>
        <v>40577</v>
      </c>
      <c r="C2376" s="67">
        <f>Y!AB2609</f>
        <v>73600.000000000466</v>
      </c>
      <c r="D2376" s="65">
        <f>Y!Y2609</f>
        <v>3980.6984481345862</v>
      </c>
      <c r="E2376" s="65">
        <f>Y!Y2609+Y!Z2609</f>
        <v>6541.6164720918023</v>
      </c>
      <c r="F2376" s="68">
        <f>Y!AA2609</f>
        <v>67058.383527908663</v>
      </c>
      <c r="G2376" s="133">
        <f>SUM($F2376:F$2592)</f>
        <v>10580314.663134357</v>
      </c>
      <c r="H2376" s="133">
        <f>SUM($E$2353:E2376)</f>
        <v>142319.27960935491</v>
      </c>
      <c r="I2376" s="133">
        <f>$F$9-SUM($E$2353:E2376)</f>
        <v>7095180.7203906449</v>
      </c>
      <c r="J2376" s="133">
        <f t="shared" si="106"/>
        <v>24</v>
      </c>
      <c r="K2376" s="65">
        <f>Y!AC2609</f>
        <v>7522653</v>
      </c>
      <c r="L2376" s="115">
        <v>240</v>
      </c>
      <c r="M2376" s="65"/>
      <c r="N2376" s="48">
        <f>Y!Z2609</f>
        <v>2560.9180239572161</v>
      </c>
    </row>
    <row r="2377" spans="1:14" x14ac:dyDescent="0.2">
      <c r="A2377" s="69">
        <f t="shared" si="104"/>
        <v>25</v>
      </c>
      <c r="B2377" s="66">
        <f t="shared" si="105"/>
        <v>40605</v>
      </c>
      <c r="C2377" s="67">
        <f>Y!AB2610</f>
        <v>73599.99999999984</v>
      </c>
      <c r="D2377" s="65">
        <f>Y!Y2610</f>
        <v>4033.7670054566115</v>
      </c>
      <c r="E2377" s="65">
        <f>Y!Y2610+Y!Z2610</f>
        <v>6062.6857679441309</v>
      </c>
      <c r="F2377" s="68">
        <f>Y!AA2610</f>
        <v>67537.314232055709</v>
      </c>
      <c r="G2377" s="133">
        <f>SUM($F2377:F$2592)</f>
        <v>10513256.279606448</v>
      </c>
      <c r="H2377" s="133">
        <f>SUM($E$2353:E2377)</f>
        <v>148381.96537729906</v>
      </c>
      <c r="I2377" s="133">
        <f>$F$9-SUM($E$2353:E2377)</f>
        <v>7089118.0346227009</v>
      </c>
      <c r="J2377" s="133">
        <f t="shared" si="106"/>
        <v>25</v>
      </c>
      <c r="K2377" s="65">
        <f>Y!AC2610</f>
        <v>7513200</v>
      </c>
      <c r="L2377" s="115">
        <v>240</v>
      </c>
      <c r="M2377" s="65"/>
      <c r="N2377" s="48">
        <f>Y!Z2610</f>
        <v>2028.9187624875194</v>
      </c>
    </row>
    <row r="2378" spans="1:14" x14ac:dyDescent="0.2">
      <c r="A2378" s="69">
        <f t="shared" si="104"/>
        <v>26</v>
      </c>
      <c r="B2378" s="66">
        <f t="shared" si="105"/>
        <v>40636</v>
      </c>
      <c r="C2378" s="67">
        <f>Y!AB2611</f>
        <v>73600.000000000102</v>
      </c>
      <c r="D2378" s="65">
        <f>Y!Y2611</f>
        <v>4087.5430445978418</v>
      </c>
      <c r="E2378" s="65">
        <f>Y!Y2611+Y!Z2611</f>
        <v>6143.514642132388</v>
      </c>
      <c r="F2378" s="68">
        <f>Y!AA2611</f>
        <v>67456.485357867714</v>
      </c>
      <c r="G2378" s="133">
        <f>SUM($F2378:F$2592)</f>
        <v>10445718.965374393</v>
      </c>
      <c r="H2378" s="133">
        <f>SUM($E$2353:E2378)</f>
        <v>154525.48001943144</v>
      </c>
      <c r="I2378" s="133">
        <f>$F$9-SUM($E$2353:E2378)</f>
        <v>7082974.5199805684</v>
      </c>
      <c r="J2378" s="133">
        <f t="shared" si="106"/>
        <v>26</v>
      </c>
      <c r="K2378" s="65">
        <f>Y!AC2611</f>
        <v>7503651</v>
      </c>
      <c r="L2378" s="115">
        <v>240</v>
      </c>
      <c r="M2378" s="65"/>
      <c r="N2378" s="48">
        <f>Y!Z2611</f>
        <v>2055.9715975345462</v>
      </c>
    </row>
    <row r="2379" spans="1:14" x14ac:dyDescent="0.2">
      <c r="A2379" s="69">
        <f t="shared" si="104"/>
        <v>27</v>
      </c>
      <c r="B2379" s="66">
        <f t="shared" si="105"/>
        <v>40666</v>
      </c>
      <c r="C2379" s="67">
        <f>Y!AB2612</f>
        <v>73600.000000000422</v>
      </c>
      <c r="D2379" s="65">
        <f>Y!Y2612</f>
        <v>4142.0359973292798</v>
      </c>
      <c r="E2379" s="65">
        <f>Y!Y2612+Y!Z2612</f>
        <v>6225.4211421767104</v>
      </c>
      <c r="F2379" s="68">
        <f>Y!AA2612</f>
        <v>67374.578857823712</v>
      </c>
      <c r="G2379" s="133">
        <f>SUM($F2379:F$2592)</f>
        <v>10378262.480016524</v>
      </c>
      <c r="H2379" s="133">
        <f>SUM($E$2353:E2379)</f>
        <v>160750.90116160817</v>
      </c>
      <c r="I2379" s="133">
        <f>$F$9-SUM($E$2353:E2379)</f>
        <v>7076749.0988383917</v>
      </c>
      <c r="J2379" s="133">
        <f t="shared" si="106"/>
        <v>27</v>
      </c>
      <c r="K2379" s="65">
        <f>Y!AC2612</f>
        <v>7494005</v>
      </c>
      <c r="L2379" s="115">
        <v>240</v>
      </c>
      <c r="M2379" s="65"/>
      <c r="N2379" s="48">
        <f>Y!Z2612</f>
        <v>2083.3851448474306</v>
      </c>
    </row>
    <row r="2380" spans="1:14" x14ac:dyDescent="0.2">
      <c r="A2380" s="69">
        <f t="shared" si="104"/>
        <v>28</v>
      </c>
      <c r="B2380" s="66">
        <f t="shared" si="105"/>
        <v>40697</v>
      </c>
      <c r="C2380" s="67">
        <f>Y!AB2613</f>
        <v>73600.000000000335</v>
      </c>
      <c r="D2380" s="65">
        <f>Y!Y2613</f>
        <v>4197.2554211616516</v>
      </c>
      <c r="E2380" s="65">
        <f>Y!Y2613+Y!Z2613</f>
        <v>6308.4196351887076</v>
      </c>
      <c r="F2380" s="68">
        <f>Y!AA2613</f>
        <v>67291.580364811627</v>
      </c>
      <c r="G2380" s="133">
        <f>SUM($F2380:F$2592)</f>
        <v>10310887.9011587</v>
      </c>
      <c r="H2380" s="133">
        <f>SUM($E$2353:E2380)</f>
        <v>167059.32079679688</v>
      </c>
      <c r="I2380" s="133">
        <f>$F$9-SUM($E$2353:E2380)</f>
        <v>7070440.6792032029</v>
      </c>
      <c r="J2380" s="133">
        <f t="shared" si="106"/>
        <v>28</v>
      </c>
      <c r="K2380" s="65">
        <f>Y!AC2613</f>
        <v>7484259</v>
      </c>
      <c r="L2380" s="115">
        <v>240</v>
      </c>
      <c r="M2380" s="65"/>
      <c r="N2380" s="48">
        <f>Y!Z2613</f>
        <v>2111.164214027056</v>
      </c>
    </row>
    <row r="2381" spans="1:14" x14ac:dyDescent="0.2">
      <c r="A2381" s="69">
        <f t="shared" si="104"/>
        <v>29</v>
      </c>
      <c r="B2381" s="66">
        <f t="shared" si="105"/>
        <v>40727</v>
      </c>
      <c r="C2381" s="67">
        <f>Y!AB2614</f>
        <v>73599.99999999984</v>
      </c>
      <c r="D2381" s="65">
        <f>Y!Y2614</f>
        <v>4253.2110010217875</v>
      </c>
      <c r="E2381" s="65">
        <f>Y!Y2614+Y!Z2614</f>
        <v>6392.524679825452</v>
      </c>
      <c r="F2381" s="68">
        <f>Y!AA2614</f>
        <v>67207.475320174388</v>
      </c>
      <c r="G2381" s="133">
        <f>SUM($F2381:F$2592)</f>
        <v>10243596.320793889</v>
      </c>
      <c r="H2381" s="133">
        <f>SUM($E$2353:E2381)</f>
        <v>173451.84547662234</v>
      </c>
      <c r="I2381" s="133">
        <f>$F$9-SUM($E$2353:E2381)</f>
        <v>7064048.1545233773</v>
      </c>
      <c r="J2381" s="133">
        <f t="shared" si="106"/>
        <v>29</v>
      </c>
      <c r="K2381" s="65">
        <f>Y!AC2614</f>
        <v>7474413</v>
      </c>
      <c r="L2381" s="115">
        <v>240</v>
      </c>
      <c r="M2381" s="65"/>
      <c r="N2381" s="48">
        <f>Y!Z2614</f>
        <v>2139.3136788036645</v>
      </c>
    </row>
    <row r="2382" spans="1:14" x14ac:dyDescent="0.2">
      <c r="A2382" s="69">
        <f t="shared" si="104"/>
        <v>30</v>
      </c>
      <c r="B2382" s="66">
        <f t="shared" si="105"/>
        <v>40758</v>
      </c>
      <c r="C2382" s="67">
        <f>Y!AB2615</f>
        <v>73600.000000000364</v>
      </c>
      <c r="D2382" s="65">
        <f>Y!Y2615</f>
        <v>4309.9125509522855</v>
      </c>
      <c r="E2382" s="65">
        <f>Y!Y2615+Y!Z2615</f>
        <v>6477.7510288442718</v>
      </c>
      <c r="F2382" s="68">
        <f>Y!AA2615</f>
        <v>67122.248971156092</v>
      </c>
      <c r="G2382" s="133">
        <f>SUM($F2382:F$2592)</f>
        <v>10176388.845473712</v>
      </c>
      <c r="H2382" s="133">
        <f>SUM($E$2353:E2382)</f>
        <v>179929.59650546662</v>
      </c>
      <c r="I2382" s="133">
        <f>$F$9-SUM($E$2353:E2382)</f>
        <v>7057570.4034945332</v>
      </c>
      <c r="J2382" s="133">
        <f t="shared" si="106"/>
        <v>30</v>
      </c>
      <c r="K2382" s="65">
        <f>Y!AC2615</f>
        <v>7464467</v>
      </c>
      <c r="L2382" s="115">
        <v>240</v>
      </c>
      <c r="M2382" s="65"/>
      <c r="N2382" s="48">
        <f>Y!Z2615</f>
        <v>2167.8384778919863</v>
      </c>
    </row>
    <row r="2383" spans="1:14" x14ac:dyDescent="0.2">
      <c r="A2383" s="69">
        <f t="shared" si="104"/>
        <v>31</v>
      </c>
      <c r="B2383" s="66">
        <f t="shared" si="105"/>
        <v>40789</v>
      </c>
      <c r="C2383" s="67">
        <f>Y!AB2616</f>
        <v>73599.999999999971</v>
      </c>
      <c r="D2383" s="65">
        <f>Y!Y2616</f>
        <v>4367.3700158279389</v>
      </c>
      <c r="E2383" s="65">
        <f>Y!Y2616+Y!Z2616</f>
        <v>6564.1136316856719</v>
      </c>
      <c r="F2383" s="68">
        <f>Y!AA2616</f>
        <v>67035.886368314299</v>
      </c>
      <c r="G2383" s="133">
        <f>SUM($F2383:F$2592)</f>
        <v>10109266.596502557</v>
      </c>
      <c r="H2383" s="133">
        <f>SUM($E$2353:E2383)</f>
        <v>186493.71013715229</v>
      </c>
      <c r="I2383" s="133">
        <f>$F$9-SUM($E$2353:E2383)</f>
        <v>7051006.2898628479</v>
      </c>
      <c r="J2383" s="133">
        <f t="shared" si="106"/>
        <v>31</v>
      </c>
      <c r="K2383" s="65">
        <f>Y!AC2616</f>
        <v>7454419</v>
      </c>
      <c r="L2383" s="115">
        <v>240</v>
      </c>
      <c r="M2383" s="65"/>
      <c r="N2383" s="48">
        <f>Y!Z2616</f>
        <v>2196.7436158577329</v>
      </c>
    </row>
    <row r="2384" spans="1:14" x14ac:dyDescent="0.2">
      <c r="A2384" s="69">
        <f t="shared" si="104"/>
        <v>32</v>
      </c>
      <c r="B2384" s="66">
        <f t="shared" si="105"/>
        <v>40819</v>
      </c>
      <c r="C2384" s="67">
        <f>Y!AB2617</f>
        <v>73600</v>
      </c>
      <c r="D2384" s="65">
        <f>Y!Y2617</f>
        <v>4425.5934731066227</v>
      </c>
      <c r="E2384" s="65">
        <f>Y!Y2617+Y!Z2617</f>
        <v>6651.6276371021886</v>
      </c>
      <c r="F2384" s="68">
        <f>Y!AA2617</f>
        <v>66948.372362897804</v>
      </c>
      <c r="G2384" s="133">
        <f>SUM($F2384:F$2592)</f>
        <v>10042230.71013424</v>
      </c>
      <c r="H2384" s="133">
        <f>SUM($E$2353:E2384)</f>
        <v>193145.33777425447</v>
      </c>
      <c r="I2384" s="133">
        <f>$F$9-SUM($E$2353:E2384)</f>
        <v>7044354.6622257456</v>
      </c>
      <c r="J2384" s="133">
        <f t="shared" si="106"/>
        <v>32</v>
      </c>
      <c r="K2384" s="65">
        <f>Y!AC2617</f>
        <v>7444268</v>
      </c>
      <c r="L2384" s="115">
        <v>240</v>
      </c>
      <c r="M2384" s="65"/>
      <c r="N2384" s="48">
        <f>Y!Z2617</f>
        <v>2226.0341639955659</v>
      </c>
    </row>
    <row r="2385" spans="1:14" x14ac:dyDescent="0.2">
      <c r="A2385" s="69">
        <f t="shared" si="104"/>
        <v>33</v>
      </c>
      <c r="B2385" s="66">
        <f t="shared" si="105"/>
        <v>40850</v>
      </c>
      <c r="C2385" s="67">
        <f>Y!AB2618</f>
        <v>73599.999999999607</v>
      </c>
      <c r="D2385" s="65">
        <f>Y!Y2618</f>
        <v>4484.5931345913559</v>
      </c>
      <c r="E2385" s="65">
        <f>Y!Y2618+Y!Z2618</f>
        <v>6740.3083958102361</v>
      </c>
      <c r="F2385" s="68">
        <f>Y!AA2618</f>
        <v>66859.691604189371</v>
      </c>
      <c r="G2385" s="133">
        <f>SUM($F2385:F$2592)</f>
        <v>9975282.3377713431</v>
      </c>
      <c r="H2385" s="133">
        <f>SUM($E$2353:E2385)</f>
        <v>199885.64617006469</v>
      </c>
      <c r="I2385" s="133">
        <f>$F$9-SUM($E$2353:E2385)</f>
        <v>7037614.3538299352</v>
      </c>
      <c r="J2385" s="133">
        <f t="shared" si="106"/>
        <v>33</v>
      </c>
      <c r="K2385" s="65">
        <f>Y!AC2618</f>
        <v>7434012</v>
      </c>
      <c r="L2385" s="115">
        <v>240</v>
      </c>
      <c r="M2385" s="65"/>
      <c r="N2385" s="48">
        <f>Y!Z2618</f>
        <v>2255.7152612188802</v>
      </c>
    </row>
    <row r="2386" spans="1:14" x14ac:dyDescent="0.2">
      <c r="A2386" s="69">
        <f t="shared" si="104"/>
        <v>34</v>
      </c>
      <c r="B2386" s="66">
        <f t="shared" si="105"/>
        <v>40880</v>
      </c>
      <c r="C2386" s="67">
        <f>Y!AB2619</f>
        <v>73600.000000000378</v>
      </c>
      <c r="D2386" s="65">
        <f>Y!Y2619</f>
        <v>4544.3793482258916</v>
      </c>
      <c r="E2386" s="65">
        <f>Y!Y2619+Y!Z2619</f>
        <v>6830.1714631872965</v>
      </c>
      <c r="F2386" s="68">
        <f>Y!AA2619</f>
        <v>66769.828536813075</v>
      </c>
      <c r="G2386" s="133">
        <f>SUM($F2386:F$2592)</f>
        <v>9908422.6461671535</v>
      </c>
      <c r="H2386" s="133">
        <f>SUM($E$2353:E2386)</f>
        <v>206715.81763325198</v>
      </c>
      <c r="I2386" s="133">
        <f>$F$9-SUM($E$2353:E2386)</f>
        <v>7030784.1823667483</v>
      </c>
      <c r="J2386" s="133">
        <f t="shared" si="106"/>
        <v>34</v>
      </c>
      <c r="K2386" s="65">
        <f>Y!AC2619</f>
        <v>7423652</v>
      </c>
      <c r="L2386" s="115">
        <v>240</v>
      </c>
      <c r="M2386" s="65"/>
      <c r="N2386" s="48">
        <f>Y!Z2619</f>
        <v>2285.7921149614049</v>
      </c>
    </row>
    <row r="2387" spans="1:14" x14ac:dyDescent="0.2">
      <c r="A2387" s="69">
        <f t="shared" si="104"/>
        <v>35</v>
      </c>
      <c r="B2387" s="66">
        <f t="shared" si="105"/>
        <v>40911</v>
      </c>
      <c r="C2387" s="67">
        <f>Y!AB2620</f>
        <v>73599.999999999913</v>
      </c>
      <c r="D2387" s="65">
        <f>Y!Y2620</f>
        <v>4604.9625999033451</v>
      </c>
      <c r="E2387" s="65">
        <f>Y!Y2620+Y!Z2620</f>
        <v>6921.2326019941538</v>
      </c>
      <c r="F2387" s="68">
        <f>Y!AA2620</f>
        <v>66678.767398005759</v>
      </c>
      <c r="G2387" s="133">
        <f>SUM($F2387:F$2592)</f>
        <v>9841652.8176303394</v>
      </c>
      <c r="H2387" s="133">
        <f>SUM($E$2353:E2387)</f>
        <v>213637.05023524613</v>
      </c>
      <c r="I2387" s="133">
        <f>$F$9-SUM($E$2353:E2387)</f>
        <v>7023862.9497647537</v>
      </c>
      <c r="J2387" s="133">
        <f t="shared" si="106"/>
        <v>35</v>
      </c>
      <c r="K2387" s="65">
        <f>Y!AC2620</f>
        <v>7413185</v>
      </c>
      <c r="L2387" s="115">
        <v>240</v>
      </c>
      <c r="M2387" s="65"/>
      <c r="N2387" s="48">
        <f>Y!Z2620</f>
        <v>2316.2700020908087</v>
      </c>
    </row>
    <row r="2388" spans="1:14" x14ac:dyDescent="0.2">
      <c r="A2388" s="69">
        <f t="shared" si="104"/>
        <v>36</v>
      </c>
      <c r="B2388" s="66">
        <f t="shared" si="105"/>
        <v>40942</v>
      </c>
      <c r="C2388" s="67">
        <f>Y!AB2621</f>
        <v>73599.999999999694</v>
      </c>
      <c r="D2388" s="65">
        <f>Y!Y2621</f>
        <v>4666.3535153130069</v>
      </c>
      <c r="E2388" s="65">
        <f>Y!Y2621+Y!Z2621</f>
        <v>7013.5077851475362</v>
      </c>
      <c r="F2388" s="68">
        <f>Y!AA2621</f>
        <v>66586.492214852158</v>
      </c>
      <c r="G2388" s="133">
        <f>SUM($F2388:F$2592)</f>
        <v>9774974.0502323322</v>
      </c>
      <c r="H2388" s="133">
        <f>SUM($E$2353:E2388)</f>
        <v>220650.55802039366</v>
      </c>
      <c r="I2388" s="133">
        <f>$F$9-SUM($E$2353:E2388)</f>
        <v>7016849.4419796066</v>
      </c>
      <c r="J2388" s="133">
        <f t="shared" si="106"/>
        <v>36</v>
      </c>
      <c r="K2388" s="65">
        <f>Y!AC2621</f>
        <v>7440821</v>
      </c>
      <c r="L2388" s="115">
        <v>240</v>
      </c>
      <c r="M2388" s="65"/>
      <c r="N2388" s="48">
        <f>Y!Z2621</f>
        <v>2347.1542698345293</v>
      </c>
    </row>
    <row r="2389" spans="1:14" x14ac:dyDescent="0.2">
      <c r="A2389" s="69">
        <f t="shared" si="104"/>
        <v>37</v>
      </c>
      <c r="B2389" s="66">
        <f t="shared" si="105"/>
        <v>40971</v>
      </c>
      <c r="C2389" s="67">
        <f>Y!AB2622</f>
        <v>73600.000000000247</v>
      </c>
      <c r="D2389" s="65">
        <f>Y!Y2622</f>
        <v>4728.5628617992625</v>
      </c>
      <c r="E2389" s="65">
        <f>Y!Y2622+Y!Z2622</f>
        <v>6597.5355169764662</v>
      </c>
      <c r="F2389" s="68">
        <f>Y!AA2622</f>
        <v>67002.464483023781</v>
      </c>
      <c r="G2389" s="133">
        <f>SUM($F2389:F$2592)</f>
        <v>9708387.5580174774</v>
      </c>
      <c r="H2389" s="133">
        <f>SUM($E$2353:E2389)</f>
        <v>227248.09353737012</v>
      </c>
      <c r="I2389" s="133">
        <f>$F$9-SUM($E$2353:E2389)</f>
        <v>7010251.9064626303</v>
      </c>
      <c r="J2389" s="133">
        <f t="shared" si="106"/>
        <v>37</v>
      </c>
      <c r="K2389" s="65">
        <f>Y!AC2622</f>
        <v>7430647</v>
      </c>
      <c r="L2389" s="115">
        <v>240</v>
      </c>
      <c r="M2389" s="65"/>
      <c r="N2389" s="48">
        <f>Y!Z2622</f>
        <v>1868.9726551772037</v>
      </c>
    </row>
    <row r="2390" spans="1:14" x14ac:dyDescent="0.2">
      <c r="A2390" s="69">
        <f t="shared" si="104"/>
        <v>38</v>
      </c>
      <c r="B2390" s="66">
        <f t="shared" si="105"/>
        <v>41002</v>
      </c>
      <c r="C2390" s="67">
        <f>Y!AB2623</f>
        <v>73600.000000000422</v>
      </c>
      <c r="D2390" s="65">
        <f>Y!Y2623</f>
        <v>4791.6015502493829</v>
      </c>
      <c r="E2390" s="65">
        <f>Y!Y2623+Y!Z2623</f>
        <v>6685.4943796014704</v>
      </c>
      <c r="F2390" s="68">
        <f>Y!AA2623</f>
        <v>66914.505620398952</v>
      </c>
      <c r="G2390" s="133">
        <f>SUM($F2390:F$2592)</f>
        <v>9641385.0935344547</v>
      </c>
      <c r="H2390" s="133">
        <f>SUM($E$2353:E2390)</f>
        <v>233933.58791697159</v>
      </c>
      <c r="I2390" s="133">
        <f>$F$9-SUM($E$2353:E2390)</f>
        <v>7003566.4120830288</v>
      </c>
      <c r="J2390" s="133">
        <f t="shared" si="106"/>
        <v>38</v>
      </c>
      <c r="K2390" s="65">
        <f>Y!AC2623</f>
        <v>7420371</v>
      </c>
      <c r="L2390" s="115">
        <v>240</v>
      </c>
      <c r="M2390" s="65"/>
      <c r="N2390" s="48">
        <f>Y!Z2623</f>
        <v>1893.8928293520876</v>
      </c>
    </row>
    <row r="2391" spans="1:14" x14ac:dyDescent="0.2">
      <c r="A2391" s="69">
        <f t="shared" si="104"/>
        <v>39</v>
      </c>
      <c r="B2391" s="66">
        <f t="shared" si="105"/>
        <v>41032</v>
      </c>
      <c r="C2391" s="67">
        <f>Y!AB2624</f>
        <v>73599.999999999563</v>
      </c>
      <c r="D2391" s="65">
        <f>Y!Y2624</f>
        <v>4855.4806370092556</v>
      </c>
      <c r="E2391" s="65">
        <f>Y!Y2624+Y!Z2624</f>
        <v>6774.625916709032</v>
      </c>
      <c r="F2391" s="68">
        <f>Y!AA2624</f>
        <v>66825.374083290531</v>
      </c>
      <c r="G2391" s="133">
        <f>SUM($F2391:F$2592)</f>
        <v>9574470.5879140552</v>
      </c>
      <c r="H2391" s="133">
        <f>SUM($E$2353:E2391)</f>
        <v>240708.21383368061</v>
      </c>
      <c r="I2391" s="133">
        <f>$F$9-SUM($E$2353:E2391)</f>
        <v>6996791.7861663196</v>
      </c>
      <c r="J2391" s="133">
        <f t="shared" si="106"/>
        <v>39</v>
      </c>
      <c r="K2391" s="65">
        <f>Y!AC2624</f>
        <v>7409991</v>
      </c>
      <c r="L2391" s="115">
        <v>240</v>
      </c>
      <c r="M2391" s="65"/>
      <c r="N2391" s="48">
        <f>Y!Z2624</f>
        <v>1919.1452796997764</v>
      </c>
    </row>
    <row r="2392" spans="1:14" x14ac:dyDescent="0.2">
      <c r="A2392" s="69">
        <f t="shared" si="104"/>
        <v>40</v>
      </c>
      <c r="B2392" s="66">
        <f t="shared" si="105"/>
        <v>41063</v>
      </c>
      <c r="C2392" s="67">
        <f>Y!AB2625</f>
        <v>73600.000000000102</v>
      </c>
      <c r="D2392" s="65">
        <f>Y!Y2625</f>
        <v>4920.211325825192</v>
      </c>
      <c r="E2392" s="65">
        <f>Y!Y2625+Y!Z2625</f>
        <v>6864.9457624901843</v>
      </c>
      <c r="F2392" s="68">
        <f>Y!AA2625</f>
        <v>66735.054237509918</v>
      </c>
      <c r="G2392" s="133">
        <f>SUM($F2392:F$2592)</f>
        <v>9507645.2138307653</v>
      </c>
      <c r="H2392" s="133">
        <f>SUM($E$2353:E2392)</f>
        <v>247573.15959617079</v>
      </c>
      <c r="I2392" s="133">
        <f>$F$9-SUM($E$2353:E2392)</f>
        <v>6989926.8404038288</v>
      </c>
      <c r="J2392" s="133">
        <f t="shared" si="106"/>
        <v>40</v>
      </c>
      <c r="K2392" s="65">
        <f>Y!AC2625</f>
        <v>7399506</v>
      </c>
      <c r="L2392" s="115">
        <v>240</v>
      </c>
      <c r="M2392" s="65"/>
      <c r="N2392" s="48">
        <f>Y!Z2625</f>
        <v>1944.7344366649922</v>
      </c>
    </row>
    <row r="2393" spans="1:14" x14ac:dyDescent="0.2">
      <c r="A2393" s="69">
        <f t="shared" si="104"/>
        <v>41</v>
      </c>
      <c r="B2393" s="66">
        <f t="shared" si="105"/>
        <v>41093</v>
      </c>
      <c r="C2393" s="67">
        <f>Y!AB2626</f>
        <v>73600.000000000131</v>
      </c>
      <c r="D2393" s="65">
        <f>Y!Y2626</f>
        <v>4985.8049698015675</v>
      </c>
      <c r="E2393" s="65">
        <f>Y!Y2626+Y!Z2626</f>
        <v>6956.4697595679609</v>
      </c>
      <c r="F2393" s="68">
        <f>Y!AA2626</f>
        <v>66643.53024043217</v>
      </c>
      <c r="G2393" s="133">
        <f>SUM($F2393:F$2592)</f>
        <v>9440910.1595932581</v>
      </c>
      <c r="H2393" s="133">
        <f>SUM($E$2353:E2393)</f>
        <v>254529.62935573875</v>
      </c>
      <c r="I2393" s="133">
        <f>$F$9-SUM($E$2353:E2393)</f>
        <v>6982970.3706442611</v>
      </c>
      <c r="J2393" s="133">
        <f t="shared" si="106"/>
        <v>41</v>
      </c>
      <c r="K2393" s="65">
        <f>Y!AC2626</f>
        <v>7388915</v>
      </c>
      <c r="L2393" s="115">
        <v>240</v>
      </c>
      <c r="M2393" s="65"/>
      <c r="N2393" s="48">
        <f>Y!Z2626</f>
        <v>1970.6647897663934</v>
      </c>
    </row>
    <row r="2394" spans="1:14" x14ac:dyDescent="0.2">
      <c r="A2394" s="69">
        <f t="shared" si="104"/>
        <v>42</v>
      </c>
      <c r="B2394" s="66">
        <f t="shared" si="105"/>
        <v>41124</v>
      </c>
      <c r="C2394" s="67">
        <f>Y!AB2627</f>
        <v>73599.999999999956</v>
      </c>
      <c r="D2394" s="65">
        <f>Y!Y2627</f>
        <v>5052.2730733985081</v>
      </c>
      <c r="E2394" s="65">
        <f>Y!Y2627+Y!Z2627</f>
        <v>7049.2139617826469</v>
      </c>
      <c r="F2394" s="68">
        <f>Y!AA2627</f>
        <v>66550.786038217309</v>
      </c>
      <c r="G2394" s="133">
        <f>SUM($F2394:F$2592)</f>
        <v>9374266.6293528248</v>
      </c>
      <c r="H2394" s="133">
        <f>SUM($E$2353:E2394)</f>
        <v>261578.84331752139</v>
      </c>
      <c r="I2394" s="133">
        <f>$F$9-SUM($E$2353:E2394)</f>
        <v>6975921.1566824783</v>
      </c>
      <c r="J2394" s="133">
        <f t="shared" si="106"/>
        <v>42</v>
      </c>
      <c r="K2394" s="65">
        <f>Y!AC2627</f>
        <v>7378216</v>
      </c>
      <c r="L2394" s="115">
        <v>240</v>
      </c>
      <c r="M2394" s="65"/>
      <c r="N2394" s="48">
        <f>Y!Z2627</f>
        <v>1996.9408883841388</v>
      </c>
    </row>
    <row r="2395" spans="1:14" x14ac:dyDescent="0.2">
      <c r="A2395" s="69">
        <f t="shared" si="104"/>
        <v>43</v>
      </c>
      <c r="B2395" s="66">
        <f t="shared" si="105"/>
        <v>41155</v>
      </c>
      <c r="C2395" s="67">
        <f>Y!AB2628</f>
        <v>73599.999999999651</v>
      </c>
      <c r="D2395" s="65">
        <f>Y!Y2628</f>
        <v>5119.627294447273</v>
      </c>
      <c r="E2395" s="65">
        <f>Y!Y2628+Y!Z2628</f>
        <v>7143.194637005392</v>
      </c>
      <c r="F2395" s="68">
        <f>Y!AA2628</f>
        <v>66456.805362994259</v>
      </c>
      <c r="G2395" s="133">
        <f>SUM($F2395:F$2592)</f>
        <v>9307715.8433146086</v>
      </c>
      <c r="H2395" s="133">
        <f>SUM($E$2353:E2395)</f>
        <v>268722.03795452678</v>
      </c>
      <c r="I2395" s="133">
        <f>$F$9-SUM($E$2353:E2395)</f>
        <v>6968777.962045473</v>
      </c>
      <c r="J2395" s="133">
        <f t="shared" si="106"/>
        <v>43</v>
      </c>
      <c r="K2395" s="65">
        <f>Y!AC2628</f>
        <v>7367410</v>
      </c>
      <c r="L2395" s="115">
        <v>240</v>
      </c>
      <c r="M2395" s="65"/>
      <c r="N2395" s="48">
        <f>Y!Z2628</f>
        <v>2023.567342558119</v>
      </c>
    </row>
    <row r="2396" spans="1:14" x14ac:dyDescent="0.2">
      <c r="A2396" s="69">
        <f t="shared" si="104"/>
        <v>44</v>
      </c>
      <c r="B2396" s="66">
        <f t="shared" si="105"/>
        <v>41185</v>
      </c>
      <c r="C2396" s="67">
        <f>Y!AB2629</f>
        <v>73599.999999999622</v>
      </c>
      <c r="D2396" s="65">
        <f>Y!Y2629</f>
        <v>5187.8794461954385</v>
      </c>
      <c r="E2396" s="65">
        <f>Y!Y2629+Y!Z2629</f>
        <v>7238.4282699921896</v>
      </c>
      <c r="F2396" s="68">
        <f>Y!AA2629</f>
        <v>66361.571730007432</v>
      </c>
      <c r="G2396" s="133">
        <f>SUM($F2396:F$2592)</f>
        <v>9241259.0379516147</v>
      </c>
      <c r="H2396" s="133">
        <f>SUM($E$2353:E2396)</f>
        <v>275960.46622451895</v>
      </c>
      <c r="I2396" s="133">
        <f>$F$9-SUM($E$2353:E2396)</f>
        <v>6961539.5337754814</v>
      </c>
      <c r="J2396" s="133">
        <f t="shared" si="106"/>
        <v>44</v>
      </c>
      <c r="K2396" s="65">
        <f>Y!AC2629</f>
        <v>7356493</v>
      </c>
      <c r="L2396" s="115">
        <v>240</v>
      </c>
      <c r="M2396" s="65"/>
      <c r="N2396" s="48">
        <f>Y!Z2629</f>
        <v>2050.5488237967511</v>
      </c>
    </row>
    <row r="2397" spans="1:14" x14ac:dyDescent="0.2">
      <c r="A2397" s="69">
        <f t="shared" si="104"/>
        <v>45</v>
      </c>
      <c r="B2397" s="66">
        <f t="shared" si="105"/>
        <v>41216</v>
      </c>
      <c r="C2397" s="67">
        <f>Y!AB2630</f>
        <v>73599.999999999825</v>
      </c>
      <c r="D2397" s="65">
        <f>Y!Y2630</f>
        <v>5257.0414993781596</v>
      </c>
      <c r="E2397" s="65">
        <f>Y!Y2630+Y!Z2630</f>
        <v>7334.9315652747318</v>
      </c>
      <c r="F2397" s="68">
        <f>Y!AA2630</f>
        <v>66265.068434725094</v>
      </c>
      <c r="G2397" s="133">
        <f>SUM($F2397:F$2592)</f>
        <v>9174897.4662216082</v>
      </c>
      <c r="H2397" s="133">
        <f>SUM($E$2353:E2397)</f>
        <v>283295.39778979367</v>
      </c>
      <c r="I2397" s="133">
        <f>$F$9-SUM($E$2353:E2397)</f>
        <v>6954204.602210206</v>
      </c>
      <c r="J2397" s="133">
        <f t="shared" si="106"/>
        <v>45</v>
      </c>
      <c r="K2397" s="65">
        <f>Y!AC2630</f>
        <v>7345466</v>
      </c>
      <c r="L2397" s="115">
        <v>240</v>
      </c>
      <c r="M2397" s="65"/>
      <c r="N2397" s="48">
        <f>Y!Z2630</f>
        <v>2077.8900658965722</v>
      </c>
    </row>
    <row r="2398" spans="1:14" x14ac:dyDescent="0.2">
      <c r="A2398" s="69">
        <f t="shared" si="104"/>
        <v>46</v>
      </c>
      <c r="B2398" s="66">
        <f t="shared" si="105"/>
        <v>41246</v>
      </c>
      <c r="C2398" s="67">
        <f>Y!AB2631</f>
        <v>73599.999999999607</v>
      </c>
      <c r="D2398" s="65">
        <f>Y!Y2631</f>
        <v>5327.1255843173712</v>
      </c>
      <c r="E2398" s="65">
        <f>Y!Y2631+Y!Z2631</f>
        <v>7432.7214500901318</v>
      </c>
      <c r="F2398" s="68">
        <f>Y!AA2631</f>
        <v>66167.278549909475</v>
      </c>
      <c r="G2398" s="133">
        <f>SUM($F2398:F$2592)</f>
        <v>9108632.3977868836</v>
      </c>
      <c r="H2398" s="133">
        <f>SUM($E$2353:E2398)</f>
        <v>290728.11923988379</v>
      </c>
      <c r="I2398" s="133">
        <f>$F$9-SUM($E$2353:E2398)</f>
        <v>6946771.8807601165</v>
      </c>
      <c r="J2398" s="133">
        <f t="shared" si="106"/>
        <v>46</v>
      </c>
      <c r="K2398" s="65">
        <f>Y!AC2631</f>
        <v>7334328</v>
      </c>
      <c r="L2398" s="115">
        <v>240</v>
      </c>
      <c r="M2398" s="65"/>
      <c r="N2398" s="48">
        <f>Y!Z2631</f>
        <v>2105.5958657727606</v>
      </c>
    </row>
    <row r="2399" spans="1:14" x14ac:dyDescent="0.2">
      <c r="A2399" s="69">
        <f t="shared" si="104"/>
        <v>47</v>
      </c>
      <c r="B2399" s="66">
        <f t="shared" si="105"/>
        <v>41277</v>
      </c>
      <c r="C2399" s="67">
        <f>Y!AB2632</f>
        <v>73599.999999999985</v>
      </c>
      <c r="D2399" s="65">
        <f>Y!Y2632</f>
        <v>5398.1439930517226</v>
      </c>
      <c r="E2399" s="65">
        <f>Y!Y2632+Y!Z2632</f>
        <v>7531.8150773524976</v>
      </c>
      <c r="F2399" s="68">
        <f>Y!AA2632</f>
        <v>66068.184922647488</v>
      </c>
      <c r="G2399" s="133">
        <f>SUM($F2399:F$2592)</f>
        <v>9042465.119236974</v>
      </c>
      <c r="H2399" s="133">
        <f>SUM($E$2353:E2399)</f>
        <v>298259.9343172363</v>
      </c>
      <c r="I2399" s="133">
        <f>$F$9-SUM($E$2353:E2399)</f>
        <v>6939240.0656827632</v>
      </c>
      <c r="J2399" s="133">
        <f t="shared" si="106"/>
        <v>47</v>
      </c>
      <c r="K2399" s="65">
        <f>Y!AC2632</f>
        <v>7323077</v>
      </c>
      <c r="L2399" s="115">
        <v>240</v>
      </c>
      <c r="M2399" s="65"/>
      <c r="N2399" s="48">
        <f>Y!Z2632</f>
        <v>2133.671084300775</v>
      </c>
    </row>
    <row r="2400" spans="1:14" x14ac:dyDescent="0.2">
      <c r="A2400" s="69">
        <f t="shared" si="104"/>
        <v>48</v>
      </c>
      <c r="B2400" s="66">
        <f t="shared" si="105"/>
        <v>41308</v>
      </c>
      <c r="C2400" s="67">
        <f>Y!AB2633</f>
        <v>73600.000000000058</v>
      </c>
      <c r="D2400" s="65">
        <f>Y!Y2633</f>
        <v>5470.1091814888641</v>
      </c>
      <c r="E2400" s="65">
        <f>Y!Y2633+Y!Z2633</f>
        <v>7632.2298286580044</v>
      </c>
      <c r="F2400" s="68">
        <f>Y!AA2633</f>
        <v>65967.770171342054</v>
      </c>
      <c r="G2400" s="133">
        <f>SUM($F2400:F$2592)</f>
        <v>8976396.9343143273</v>
      </c>
      <c r="H2400" s="133">
        <f>SUM($E$2353:E2400)</f>
        <v>305892.16414589429</v>
      </c>
      <c r="I2400" s="133">
        <f>$F$9-SUM($E$2353:E2400)</f>
        <v>6931607.8358541057</v>
      </c>
      <c r="J2400" s="133">
        <f t="shared" si="106"/>
        <v>48</v>
      </c>
      <c r="K2400" s="65">
        <f>Y!AC2633</f>
        <v>7346101</v>
      </c>
      <c r="L2400" s="115">
        <v>240</v>
      </c>
      <c r="M2400" s="65"/>
      <c r="N2400" s="48">
        <f>Y!Z2633</f>
        <v>2162.1206471691403</v>
      </c>
    </row>
    <row r="2401" spans="1:14" x14ac:dyDescent="0.2">
      <c r="A2401" s="69">
        <f t="shared" si="104"/>
        <v>49</v>
      </c>
      <c r="B2401" s="66">
        <f t="shared" si="105"/>
        <v>41336</v>
      </c>
      <c r="C2401" s="67">
        <f>Y!AB2634</f>
        <v>73600.000000000029</v>
      </c>
      <c r="D2401" s="65">
        <f>Y!Y2634</f>
        <v>5543.0337715931237</v>
      </c>
      <c r="E2401" s="65">
        <f>Y!Y2634+Y!Z2634</f>
        <v>7275.4400703285064</v>
      </c>
      <c r="F2401" s="68">
        <f>Y!AA2634</f>
        <v>66324.559929671523</v>
      </c>
      <c r="G2401" s="133">
        <f>SUM($F2401:F$2592)</f>
        <v>8910429.164142983</v>
      </c>
      <c r="H2401" s="133">
        <f>SUM($E$2353:E2401)</f>
        <v>313167.60421622277</v>
      </c>
      <c r="I2401" s="133">
        <f>$F$9-SUM($E$2353:E2401)</f>
        <v>6924332.3957837773</v>
      </c>
      <c r="J2401" s="133">
        <f t="shared" si="106"/>
        <v>49</v>
      </c>
      <c r="K2401" s="65">
        <f>Y!AC2634</f>
        <v>7335079</v>
      </c>
      <c r="L2401" s="115">
        <v>240</v>
      </c>
      <c r="M2401" s="65"/>
      <c r="N2401" s="48">
        <f>Y!Z2634</f>
        <v>1732.4062987353827</v>
      </c>
    </row>
    <row r="2402" spans="1:14" x14ac:dyDescent="0.2">
      <c r="A2402" s="69">
        <f t="shared" si="104"/>
        <v>50</v>
      </c>
      <c r="B2402" s="66">
        <f t="shared" si="105"/>
        <v>41367</v>
      </c>
      <c r="C2402" s="67">
        <f>Y!AB2635</f>
        <v>73600.000000000291</v>
      </c>
      <c r="D2402" s="65">
        <f>Y!Y2635</f>
        <v>5616.9305535983294</v>
      </c>
      <c r="E2402" s="65">
        <f>Y!Y2635+Y!Z2635</f>
        <v>7372.4361023877864</v>
      </c>
      <c r="F2402" s="68">
        <f>Y!AA2635</f>
        <v>66227.563897612505</v>
      </c>
      <c r="G2402" s="133">
        <f>SUM($F2402:F$2592)</f>
        <v>8844104.6042133123</v>
      </c>
      <c r="H2402" s="133">
        <f>SUM($E$2353:E2402)</f>
        <v>320540.04031861055</v>
      </c>
      <c r="I2402" s="133">
        <f>$F$9-SUM($E$2353:E2402)</f>
        <v>6916959.9596813899</v>
      </c>
      <c r="J2402" s="133">
        <f t="shared" si="106"/>
        <v>50</v>
      </c>
      <c r="K2402" s="65">
        <f>Y!AC2635</f>
        <v>7323946</v>
      </c>
      <c r="L2402" s="115">
        <v>240</v>
      </c>
      <c r="M2402" s="65"/>
      <c r="N2402" s="48">
        <f>Y!Z2635</f>
        <v>1755.505548789457</v>
      </c>
    </row>
    <row r="2403" spans="1:14" x14ac:dyDescent="0.2">
      <c r="A2403" s="69">
        <f t="shared" si="104"/>
        <v>51</v>
      </c>
      <c r="B2403" s="66">
        <f t="shared" si="105"/>
        <v>41397</v>
      </c>
      <c r="C2403" s="67">
        <f>Y!AB2636</f>
        <v>73599.999999999884</v>
      </c>
      <c r="D2403" s="65">
        <f>Y!Y2636</f>
        <v>5691.8124882495031</v>
      </c>
      <c r="E2403" s="65">
        <f>Y!Y2636+Y!Z2636</f>
        <v>7470.7252837526321</v>
      </c>
      <c r="F2403" s="68">
        <f>Y!AA2636</f>
        <v>66129.274716247251</v>
      </c>
      <c r="G2403" s="133">
        <f>SUM($F2403:F$2592)</f>
        <v>8777877.0403156988</v>
      </c>
      <c r="H2403" s="133">
        <f>SUM($E$2353:E2403)</f>
        <v>328010.76560236316</v>
      </c>
      <c r="I2403" s="133">
        <f>$F$9-SUM($E$2353:E2403)</f>
        <v>6909489.2343976367</v>
      </c>
      <c r="J2403" s="133">
        <f t="shared" si="106"/>
        <v>51</v>
      </c>
      <c r="K2403" s="65">
        <f>Y!AC2636</f>
        <v>7312702</v>
      </c>
      <c r="L2403" s="115">
        <v>240</v>
      </c>
      <c r="M2403" s="65"/>
      <c r="N2403" s="48">
        <f>Y!Z2636</f>
        <v>1778.912795503129</v>
      </c>
    </row>
    <row r="2404" spans="1:14" x14ac:dyDescent="0.2">
      <c r="A2404" s="69">
        <f t="shared" si="104"/>
        <v>52</v>
      </c>
      <c r="B2404" s="66">
        <f t="shared" si="105"/>
        <v>41428</v>
      </c>
      <c r="C2404" s="67">
        <f>Y!AB2637</f>
        <v>73600.000000000233</v>
      </c>
      <c r="D2404" s="65">
        <f>Y!Y2637</f>
        <v>5767.6927090799436</v>
      </c>
      <c r="E2404" s="65">
        <f>Y!Y2637+Y!Z2637</f>
        <v>7570.3248546672403</v>
      </c>
      <c r="F2404" s="68">
        <f>Y!AA2637</f>
        <v>66029.675145332993</v>
      </c>
      <c r="G2404" s="133">
        <f>SUM($F2404:F$2592)</f>
        <v>8711747.765599452</v>
      </c>
      <c r="H2404" s="133">
        <f>SUM($E$2353:E2404)</f>
        <v>335581.0904570304</v>
      </c>
      <c r="I2404" s="133">
        <f>$F$9-SUM($E$2353:E2404)</f>
        <v>6901918.9095429694</v>
      </c>
      <c r="J2404" s="133">
        <f t="shared" si="106"/>
        <v>52</v>
      </c>
      <c r="K2404" s="65">
        <f>Y!AC2637</f>
        <v>7301346</v>
      </c>
      <c r="L2404" s="115">
        <v>240</v>
      </c>
      <c r="M2404" s="65"/>
      <c r="N2404" s="48">
        <f>Y!Z2637</f>
        <v>1802.6321455872967</v>
      </c>
    </row>
    <row r="2405" spans="1:14" x14ac:dyDescent="0.2">
      <c r="A2405" s="69">
        <f t="shared" si="104"/>
        <v>53</v>
      </c>
      <c r="B2405" s="66">
        <f t="shared" si="105"/>
        <v>41458</v>
      </c>
      <c r="C2405" s="67">
        <f>Y!AB2638</f>
        <v>73600.000000000349</v>
      </c>
      <c r="D2405" s="65">
        <f>Y!Y2638</f>
        <v>5844.5845247097313</v>
      </c>
      <c r="E2405" s="65">
        <f>Y!Y2638+Y!Z2638</f>
        <v>7671.2522852199327</v>
      </c>
      <c r="F2405" s="68">
        <f>Y!AA2638</f>
        <v>65928.747714780417</v>
      </c>
      <c r="G2405" s="133">
        <f>SUM($F2405:F$2592)</f>
        <v>8645718.0904541202</v>
      </c>
      <c r="H2405" s="133">
        <f>SUM($E$2353:E2405)</f>
        <v>343252.3427422503</v>
      </c>
      <c r="I2405" s="133">
        <f>$F$9-SUM($E$2353:E2405)</f>
        <v>6894247.6572577497</v>
      </c>
      <c r="J2405" s="133">
        <f t="shared" si="106"/>
        <v>53</v>
      </c>
      <c r="K2405" s="65">
        <f>Y!AC2638</f>
        <v>7289876</v>
      </c>
      <c r="L2405" s="115">
        <v>240</v>
      </c>
      <c r="M2405" s="65"/>
      <c r="N2405" s="48">
        <f>Y!Z2638</f>
        <v>1826.6677605102013</v>
      </c>
    </row>
    <row r="2406" spans="1:14" x14ac:dyDescent="0.2">
      <c r="A2406" s="69">
        <f t="shared" si="104"/>
        <v>54</v>
      </c>
      <c r="B2406" s="66">
        <f t="shared" si="105"/>
        <v>41489</v>
      </c>
      <c r="C2406" s="67">
        <f>Y!AB2639</f>
        <v>73600.000000000175</v>
      </c>
      <c r="D2406" s="65">
        <f>Y!Y2639</f>
        <v>5922.5014211833477</v>
      </c>
      <c r="E2406" s="65">
        <f>Y!Y2639+Y!Z2639</f>
        <v>7773.5252784109034</v>
      </c>
      <c r="F2406" s="68">
        <f>Y!AA2639</f>
        <v>65826.474721589271</v>
      </c>
      <c r="G2406" s="133">
        <f>SUM($F2406:F$2592)</f>
        <v>8579789.3427393399</v>
      </c>
      <c r="H2406" s="133">
        <f>SUM($E$2353:E2406)</f>
        <v>351025.86802066118</v>
      </c>
      <c r="I2406" s="133">
        <f>$F$9-SUM($E$2353:E2406)</f>
        <v>6886474.1319793388</v>
      </c>
      <c r="J2406" s="133">
        <f t="shared" si="106"/>
        <v>54</v>
      </c>
      <c r="K2406" s="65">
        <f>Y!AC2639</f>
        <v>7278291</v>
      </c>
      <c r="L2406" s="115">
        <v>240</v>
      </c>
      <c r="M2406" s="65"/>
      <c r="N2406" s="48">
        <f>Y!Z2639</f>
        <v>1851.0238572275557</v>
      </c>
    </row>
    <row r="2407" spans="1:14" x14ac:dyDescent="0.2">
      <c r="A2407" s="69">
        <f t="shared" si="104"/>
        <v>55</v>
      </c>
      <c r="B2407" s="66">
        <f t="shared" si="105"/>
        <v>41520</v>
      </c>
      <c r="C2407" s="67">
        <f>Y!AB2640</f>
        <v>73599.999999999927</v>
      </c>
      <c r="D2407" s="65">
        <f>Y!Y2640</f>
        <v>6001.4570643343031</v>
      </c>
      <c r="E2407" s="65">
        <f>Y!Y2640+Y!Z2640</f>
        <v>7877.1617732566228</v>
      </c>
      <c r="F2407" s="68">
        <f>Y!AA2640</f>
        <v>65722.838226743304</v>
      </c>
      <c r="G2407" s="133">
        <f>SUM($F2407:F$2592)</f>
        <v>8513962.868017748</v>
      </c>
      <c r="H2407" s="133">
        <f>SUM($E$2353:E2407)</f>
        <v>358903.02979391778</v>
      </c>
      <c r="I2407" s="133">
        <f>$F$9-SUM($E$2353:E2407)</f>
        <v>6878596.9702060819</v>
      </c>
      <c r="J2407" s="133">
        <f t="shared" si="106"/>
        <v>55</v>
      </c>
      <c r="K2407" s="65">
        <f>Y!AC2640</f>
        <v>7266589</v>
      </c>
      <c r="L2407" s="115">
        <v>240</v>
      </c>
      <c r="M2407" s="65"/>
      <c r="N2407" s="48">
        <f>Y!Z2640</f>
        <v>1875.7047089223197</v>
      </c>
    </row>
    <row r="2408" spans="1:14" x14ac:dyDescent="0.2">
      <c r="A2408" s="69">
        <f t="shared" si="104"/>
        <v>56</v>
      </c>
      <c r="B2408" s="66">
        <f t="shared" si="105"/>
        <v>41550</v>
      </c>
      <c r="C2408" s="67">
        <f>Y!AB2641</f>
        <v>73600.000000000349</v>
      </c>
      <c r="D2408" s="65">
        <f>Y!Y2641</f>
        <v>6081.4653021823615</v>
      </c>
      <c r="E2408" s="65">
        <f>Y!Y2641+Y!Z2641</f>
        <v>7982.1799479368347</v>
      </c>
      <c r="F2408" s="68">
        <f>Y!AA2641</f>
        <v>65617.820052063515</v>
      </c>
      <c r="G2408" s="133">
        <f>SUM($F2408:F$2592)</f>
        <v>8448240.0297910031</v>
      </c>
      <c r="H2408" s="133">
        <f>SUM($E$2353:E2408)</f>
        <v>366885.20974185463</v>
      </c>
      <c r="I2408" s="133">
        <f>$F$9-SUM($E$2353:E2408)</f>
        <v>6870614.790258145</v>
      </c>
      <c r="J2408" s="133">
        <f t="shared" si="106"/>
        <v>56</v>
      </c>
      <c r="K2408" s="65">
        <f>Y!AC2641</f>
        <v>7254771</v>
      </c>
      <c r="L2408" s="115">
        <v>240</v>
      </c>
      <c r="M2408" s="65"/>
      <c r="N2408" s="48">
        <f>Y!Z2641</f>
        <v>1900.7146457544732</v>
      </c>
    </row>
    <row r="2409" spans="1:14" x14ac:dyDescent="0.2">
      <c r="A2409" s="69">
        <f t="shared" si="104"/>
        <v>57</v>
      </c>
      <c r="B2409" s="66">
        <f t="shared" si="105"/>
        <v>41581</v>
      </c>
      <c r="C2409" s="67">
        <f>Y!AB2642</f>
        <v>73600.000000000175</v>
      </c>
      <c r="D2409" s="65">
        <f>Y!Y2642</f>
        <v>6162.5401673596352</v>
      </c>
      <c r="E2409" s="65">
        <f>Y!Y2642+Y!Z2642</f>
        <v>8088.5982229803631</v>
      </c>
      <c r="F2409" s="68">
        <f>Y!AA2642</f>
        <v>65511.401777019819</v>
      </c>
      <c r="G2409" s="133">
        <f>SUM($F2409:F$2592)</f>
        <v>8382622.2097389391</v>
      </c>
      <c r="H2409" s="133">
        <f>SUM($E$2353:E2409)</f>
        <v>374973.80796483497</v>
      </c>
      <c r="I2409" s="133">
        <f>$F$9-SUM($E$2353:E2409)</f>
        <v>6862526.1920351647</v>
      </c>
      <c r="J2409" s="133">
        <f t="shared" si="106"/>
        <v>57</v>
      </c>
      <c r="K2409" s="65">
        <f>Y!AC2642</f>
        <v>7242834</v>
      </c>
      <c r="L2409" s="115">
        <v>240</v>
      </c>
      <c r="M2409" s="65"/>
      <c r="N2409" s="48">
        <f>Y!Z2642</f>
        <v>1926.0580556207278</v>
      </c>
    </row>
    <row r="2410" spans="1:14" x14ac:dyDescent="0.2">
      <c r="A2410" s="69">
        <f t="shared" si="104"/>
        <v>58</v>
      </c>
      <c r="B2410" s="66">
        <f t="shared" si="105"/>
        <v>41611</v>
      </c>
      <c r="C2410" s="67">
        <f>Y!AB2643</f>
        <v>73600.000000000087</v>
      </c>
      <c r="D2410" s="65">
        <f>Y!Y2643</f>
        <v>6244.6958795757964</v>
      </c>
      <c r="E2410" s="65">
        <f>Y!Y2643+Y!Z2643</f>
        <v>8196.43526450012</v>
      </c>
      <c r="F2410" s="68">
        <f>Y!AA2643</f>
        <v>65403.564735499967</v>
      </c>
      <c r="G2410" s="133">
        <f>SUM($F2410:F$2592)</f>
        <v>8317110.8079619193</v>
      </c>
      <c r="H2410" s="133">
        <f>SUM($E$2353:E2410)</f>
        <v>383170.24322933506</v>
      </c>
      <c r="I2410" s="133">
        <f>$F$9-SUM($E$2353:E2410)</f>
        <v>6854329.7567706648</v>
      </c>
      <c r="J2410" s="133">
        <f t="shared" si="106"/>
        <v>58</v>
      </c>
      <c r="K2410" s="65">
        <f>Y!AC2643</f>
        <v>7230777</v>
      </c>
      <c r="L2410" s="115">
        <v>240</v>
      </c>
      <c r="M2410" s="65"/>
      <c r="N2410" s="48">
        <f>Y!Z2643</f>
        <v>1951.7393849243235</v>
      </c>
    </row>
    <row r="2411" spans="1:14" x14ac:dyDescent="0.2">
      <c r="A2411" s="69">
        <f t="shared" si="104"/>
        <v>59</v>
      </c>
      <c r="B2411" s="66">
        <f t="shared" si="105"/>
        <v>41642</v>
      </c>
      <c r="C2411" s="67">
        <f>Y!AB2644</f>
        <v>73599.999999999942</v>
      </c>
      <c r="D2411" s="65">
        <f>Y!Y2644</f>
        <v>6327.9468481093645</v>
      </c>
      <c r="E2411" s="65">
        <f>Y!Y2644+Y!Z2644</f>
        <v>8305.7099874645355</v>
      </c>
      <c r="F2411" s="68">
        <f>Y!AA2644</f>
        <v>65294.290012535406</v>
      </c>
      <c r="G2411" s="133">
        <f>SUM($F2411:F$2592)</f>
        <v>8251707.2432264192</v>
      </c>
      <c r="H2411" s="133">
        <f>SUM($E$2353:E2411)</f>
        <v>391475.95321679959</v>
      </c>
      <c r="I2411" s="133">
        <f>$F$9-SUM($E$2353:E2411)</f>
        <v>6846024.0467832005</v>
      </c>
      <c r="J2411" s="133">
        <f t="shared" si="106"/>
        <v>59</v>
      </c>
      <c r="K2411" s="65">
        <f>Y!AC2644</f>
        <v>7218600</v>
      </c>
      <c r="L2411" s="115">
        <v>240</v>
      </c>
      <c r="M2411" s="65"/>
      <c r="N2411" s="48">
        <f>Y!Z2644</f>
        <v>1977.763139355171</v>
      </c>
    </row>
    <row r="2412" spans="1:14" x14ac:dyDescent="0.2">
      <c r="A2412" s="69">
        <f t="shared" si="104"/>
        <v>60</v>
      </c>
      <c r="B2412" s="66">
        <f t="shared" si="105"/>
        <v>41673</v>
      </c>
      <c r="C2412" s="67">
        <f>Y!AB2645</f>
        <v>73600.000000000233</v>
      </c>
      <c r="D2412" s="65">
        <f>Y!Y2645</f>
        <v>6412.3076743362471</v>
      </c>
      <c r="E2412" s="65">
        <f>Y!Y2645+Y!Z2645</f>
        <v>8416.4415590166027</v>
      </c>
      <c r="F2412" s="68">
        <f>Y!AA2645</f>
        <v>65183.55844098363</v>
      </c>
      <c r="G2412" s="133">
        <f>SUM($F2412:F$2592)</f>
        <v>8186412.9532138845</v>
      </c>
      <c r="H2412" s="133">
        <f>SUM($E$2353:E2412)</f>
        <v>399892.39477581618</v>
      </c>
      <c r="I2412" s="133">
        <f>$F$9-SUM($E$2353:E2412)</f>
        <v>6837607.6052241838</v>
      </c>
      <c r="J2412" s="133">
        <f t="shared" si="106"/>
        <v>60</v>
      </c>
      <c r="K2412" s="65">
        <f>Y!AC2645</f>
        <v>7237250</v>
      </c>
      <c r="L2412" s="115">
        <v>240</v>
      </c>
      <c r="M2412" s="65"/>
      <c r="N2412" s="48">
        <f>Y!Z2645</f>
        <v>2004.1338846803555</v>
      </c>
    </row>
    <row r="2413" spans="1:14" x14ac:dyDescent="0.2">
      <c r="A2413" s="69">
        <f t="shared" si="104"/>
        <v>61</v>
      </c>
      <c r="B2413" s="66">
        <f t="shared" si="105"/>
        <v>41701</v>
      </c>
      <c r="C2413" s="67">
        <f>Y!AB2646</f>
        <v>73600.000000000262</v>
      </c>
      <c r="D2413" s="65">
        <f>Y!Y2646</f>
        <v>6497.7931542890146</v>
      </c>
      <c r="E2413" s="65">
        <f>Y!Y2646+Y!Z2646</f>
        <v>8115.9738131483755</v>
      </c>
      <c r="F2413" s="68">
        <f>Y!AA2646</f>
        <v>65484.026186851886</v>
      </c>
      <c r="G2413" s="133">
        <f>SUM($F2413:F$2592)</f>
        <v>8121229.3947728993</v>
      </c>
      <c r="H2413" s="133">
        <f>SUM($E$2353:E2413)</f>
        <v>408008.36858896457</v>
      </c>
      <c r="I2413" s="133">
        <f>$F$9-SUM($E$2353:E2413)</f>
        <v>6829491.6314110355</v>
      </c>
      <c r="J2413" s="133">
        <f t="shared" si="106"/>
        <v>61</v>
      </c>
      <c r="K2413" s="65">
        <f>Y!AC2646</f>
        <v>7225240</v>
      </c>
      <c r="L2413" s="115">
        <v>240</v>
      </c>
      <c r="M2413" s="65"/>
      <c r="N2413" s="48">
        <f>Y!Z2646</f>
        <v>1618.1806588593608</v>
      </c>
    </row>
    <row r="2414" spans="1:14" x14ac:dyDescent="0.2">
      <c r="A2414" s="69">
        <f t="shared" si="104"/>
        <v>62</v>
      </c>
      <c r="B2414" s="66">
        <f t="shared" si="105"/>
        <v>41732</v>
      </c>
      <c r="C2414" s="67">
        <f>Y!AB2647</f>
        <v>73599.999999999651</v>
      </c>
      <c r="D2414" s="65">
        <f>Y!Y2647</f>
        <v>6584.4182812534273</v>
      </c>
      <c r="E2414" s="65">
        <f>Y!Y2647+Y!Z2647</f>
        <v>8224.175148707116</v>
      </c>
      <c r="F2414" s="68">
        <f>Y!AA2647</f>
        <v>65375.824851292527</v>
      </c>
      <c r="G2414" s="133">
        <f>SUM($F2414:F$2592)</f>
        <v>8055745.3685860476</v>
      </c>
      <c r="H2414" s="133">
        <f>SUM($E$2353:E2414)</f>
        <v>416232.54373767169</v>
      </c>
      <c r="I2414" s="133">
        <f>$F$9-SUM($E$2353:E2414)</f>
        <v>6821267.4562623287</v>
      </c>
      <c r="J2414" s="133">
        <f t="shared" si="106"/>
        <v>62</v>
      </c>
      <c r="K2414" s="65">
        <f>Y!AC2647</f>
        <v>7213110</v>
      </c>
      <c r="L2414" s="115">
        <v>240</v>
      </c>
      <c r="M2414" s="65"/>
      <c r="N2414" s="48">
        <f>Y!Z2647</f>
        <v>1639.7568674536888</v>
      </c>
    </row>
    <row r="2415" spans="1:14" x14ac:dyDescent="0.2">
      <c r="A2415" s="69">
        <f t="shared" si="104"/>
        <v>63</v>
      </c>
      <c r="B2415" s="66">
        <f t="shared" si="105"/>
        <v>41762</v>
      </c>
      <c r="C2415" s="67">
        <f>Y!AB2648</f>
        <v>73599.999999999738</v>
      </c>
      <c r="D2415" s="65">
        <f>Y!Y2648</f>
        <v>6672.1982483994216</v>
      </c>
      <c r="E2415" s="65">
        <f>Y!Y2648+Y!Z2648</f>
        <v>8333.819013448534</v>
      </c>
      <c r="F2415" s="68">
        <f>Y!AA2648</f>
        <v>65266.180986551211</v>
      </c>
      <c r="G2415" s="133">
        <f>SUM($F2415:F$2592)</f>
        <v>7990369.5437347544</v>
      </c>
      <c r="H2415" s="133">
        <f>SUM($E$2353:E2415)</f>
        <v>424566.36275112024</v>
      </c>
      <c r="I2415" s="133">
        <f>$F$9-SUM($E$2353:E2415)</f>
        <v>6812933.6372488793</v>
      </c>
      <c r="J2415" s="133">
        <f t="shared" si="106"/>
        <v>63</v>
      </c>
      <c r="K2415" s="65">
        <f>Y!AC2648</f>
        <v>7200861</v>
      </c>
      <c r="L2415" s="115">
        <v>240</v>
      </c>
      <c r="M2415" s="65"/>
      <c r="N2415" s="48">
        <f>Y!Z2648</f>
        <v>1661.6207650491124</v>
      </c>
    </row>
    <row r="2416" spans="1:14" x14ac:dyDescent="0.2">
      <c r="A2416" s="69">
        <f t="shared" si="104"/>
        <v>64</v>
      </c>
      <c r="B2416" s="66">
        <f t="shared" si="105"/>
        <v>41793</v>
      </c>
      <c r="C2416" s="67">
        <f>Y!AB2649</f>
        <v>73600.000000000466</v>
      </c>
      <c r="D2416" s="65">
        <f>Y!Y2649</f>
        <v>6761.1484514428303</v>
      </c>
      <c r="E2416" s="65">
        <f>Y!Y2649+Y!Z2649</f>
        <v>8444.9246390247135</v>
      </c>
      <c r="F2416" s="68">
        <f>Y!AA2649</f>
        <v>65155.075360975759</v>
      </c>
      <c r="G2416" s="133">
        <f>SUM($F2416:F$2592)</f>
        <v>7925103.3627482047</v>
      </c>
      <c r="H2416" s="133">
        <f>SUM($E$2353:E2416)</f>
        <v>433011.28739014495</v>
      </c>
      <c r="I2416" s="133">
        <f>$F$9-SUM($E$2353:E2416)</f>
        <v>6804488.7126098555</v>
      </c>
      <c r="J2416" s="133">
        <f t="shared" si="106"/>
        <v>64</v>
      </c>
      <c r="K2416" s="65">
        <f>Y!AC2649</f>
        <v>7188489</v>
      </c>
      <c r="L2416" s="115">
        <v>240</v>
      </c>
      <c r="M2416" s="65"/>
      <c r="N2416" s="48">
        <f>Y!Z2649</f>
        <v>1683.7761875818833</v>
      </c>
    </row>
    <row r="2417" spans="1:14" x14ac:dyDescent="0.2">
      <c r="A2417" s="69">
        <f t="shared" si="104"/>
        <v>65</v>
      </c>
      <c r="B2417" s="66">
        <f t="shared" si="105"/>
        <v>41823</v>
      </c>
      <c r="C2417" s="67">
        <f>Y!AB2650</f>
        <v>73600.000000000058</v>
      </c>
      <c r="D2417" s="65">
        <f>Y!Y2650</f>
        <v>6851.2844913452864</v>
      </c>
      <c r="E2417" s="65">
        <f>Y!Y2650+Y!Z2650</f>
        <v>8557.5115134804946</v>
      </c>
      <c r="F2417" s="68">
        <f>Y!AA2650</f>
        <v>65042.488486519564</v>
      </c>
      <c r="G2417" s="133">
        <f>SUM($F2417:F$2592)</f>
        <v>7859948.2873872286</v>
      </c>
      <c r="H2417" s="133">
        <f>SUM($E$2353:E2417)</f>
        <v>441568.79890362546</v>
      </c>
      <c r="I2417" s="133">
        <f>$F$9-SUM($E$2353:E2417)</f>
        <v>6795931.2010963745</v>
      </c>
      <c r="J2417" s="133">
        <f t="shared" si="106"/>
        <v>65</v>
      </c>
      <c r="K2417" s="65">
        <f>Y!AC2650</f>
        <v>7175995</v>
      </c>
      <c r="L2417" s="115">
        <v>240</v>
      </c>
      <c r="M2417" s="65"/>
      <c r="N2417" s="48">
        <f>Y!Z2650</f>
        <v>1706.2270221352082</v>
      </c>
    </row>
    <row r="2418" spans="1:14" x14ac:dyDescent="0.2">
      <c r="A2418" s="69">
        <f t="shared" si="104"/>
        <v>66</v>
      </c>
      <c r="B2418" s="66">
        <f t="shared" si="105"/>
        <v>41854</v>
      </c>
      <c r="C2418" s="67">
        <f>Y!AB2651</f>
        <v>73599.999999999694</v>
      </c>
      <c r="D2418" s="65">
        <f>Y!Y2651</f>
        <v>6942.6221770551056</v>
      </c>
      <c r="E2418" s="65">
        <f>Y!Y2651+Y!Z2651</f>
        <v>8671.5993846763013</v>
      </c>
      <c r="F2418" s="68">
        <f>Y!AA2651</f>
        <v>64928.400615323393</v>
      </c>
      <c r="G2418" s="133">
        <f>SUM($F2418:F$2592)</f>
        <v>7794905.7989007076</v>
      </c>
      <c r="H2418" s="133">
        <f>SUM($E$2353:E2418)</f>
        <v>450240.39828830177</v>
      </c>
      <c r="I2418" s="133">
        <f>$F$9-SUM($E$2353:E2418)</f>
        <v>6787259.6017116979</v>
      </c>
      <c r="J2418" s="133">
        <f t="shared" si="106"/>
        <v>66</v>
      </c>
      <c r="K2418" s="65">
        <f>Y!AC2651</f>
        <v>7163377</v>
      </c>
      <c r="L2418" s="115">
        <v>240</v>
      </c>
      <c r="M2418" s="65"/>
      <c r="N2418" s="48">
        <f>Y!Z2651</f>
        <v>1728.9772076211957</v>
      </c>
    </row>
    <row r="2419" spans="1:14" x14ac:dyDescent="0.2">
      <c r="A2419" s="69">
        <f t="shared" ref="A2419:A2592" si="107">A2418+1</f>
        <v>67</v>
      </c>
      <c r="B2419" s="66">
        <f t="shared" ref="B2419:B2592" si="108">DATE(YEAR(B2418),MONTH(B2418)+1,DAY(B2418))</f>
        <v>41885</v>
      </c>
      <c r="C2419" s="67">
        <f>Y!AB2652</f>
        <v>73599.999999999563</v>
      </c>
      <c r="D2419" s="65">
        <f>Y!Y2652</f>
        <v>7035.1775282761082</v>
      </c>
      <c r="E2419" s="65">
        <f>Y!Y2652+Y!Z2652</f>
        <v>8787.2082637480053</v>
      </c>
      <c r="F2419" s="68">
        <f>Y!AA2652</f>
        <v>64812.791736251551</v>
      </c>
      <c r="G2419" s="133">
        <f>SUM($F2419:F$2592)</f>
        <v>7729977.3982853843</v>
      </c>
      <c r="H2419" s="133">
        <f>SUM($E$2353:E2419)</f>
        <v>459027.60655204975</v>
      </c>
      <c r="I2419" s="133">
        <f>$F$9-SUM($E$2353:E2419)</f>
        <v>6778472.3934479505</v>
      </c>
      <c r="J2419" s="133">
        <f t="shared" si="106"/>
        <v>67</v>
      </c>
      <c r="K2419" s="65">
        <f>Y!AC2652</f>
        <v>7150633</v>
      </c>
      <c r="L2419" s="115">
        <v>240</v>
      </c>
      <c r="M2419" s="65"/>
      <c r="N2419" s="48">
        <f>Y!Z2652</f>
        <v>1752.0307354718971</v>
      </c>
    </row>
    <row r="2420" spans="1:14" x14ac:dyDescent="0.2">
      <c r="A2420" s="69">
        <f t="shared" si="107"/>
        <v>68</v>
      </c>
      <c r="B2420" s="66">
        <f t="shared" si="108"/>
        <v>41915</v>
      </c>
      <c r="C2420" s="67">
        <f>Y!AB2653</f>
        <v>73599.999999999869</v>
      </c>
      <c r="D2420" s="65">
        <f>Y!Y2653</f>
        <v>7128.9667782783508</v>
      </c>
      <c r="E2420" s="65">
        <f>Y!Y2653+Y!Z2653</f>
        <v>8904.358428617983</v>
      </c>
      <c r="F2420" s="68">
        <f>Y!AA2653</f>
        <v>64695.641571381886</v>
      </c>
      <c r="G2420" s="133">
        <f>SUM($F2420:F$2592)</f>
        <v>7665164.6065491335</v>
      </c>
      <c r="H2420" s="133">
        <f>SUM($E$2353:E2420)</f>
        <v>467931.96498066775</v>
      </c>
      <c r="I2420" s="133">
        <f>$F$9-SUM($E$2353:E2420)</f>
        <v>6769568.0350193325</v>
      </c>
      <c r="J2420" s="133">
        <f t="shared" si="106"/>
        <v>68</v>
      </c>
      <c r="K2420" s="65">
        <f>Y!AC2653</f>
        <v>7137763</v>
      </c>
      <c r="L2420" s="115">
        <v>240</v>
      </c>
      <c r="M2420" s="65"/>
      <c r="N2420" s="48">
        <f>Y!Z2653</f>
        <v>1775.3916503396322</v>
      </c>
    </row>
    <row r="2421" spans="1:14" x14ac:dyDescent="0.2">
      <c r="A2421" s="69">
        <f t="shared" si="107"/>
        <v>69</v>
      </c>
      <c r="B2421" s="66">
        <f t="shared" si="108"/>
        <v>41946</v>
      </c>
      <c r="C2421" s="67">
        <f>Y!AB2654</f>
        <v>73599.999999999927</v>
      </c>
      <c r="D2421" s="65">
        <f>Y!Y2654</f>
        <v>7224.006376744248</v>
      </c>
      <c r="E2421" s="65">
        <f>Y!Y2654+Y!Z2654</f>
        <v>9023.0704275508178</v>
      </c>
      <c r="F2421" s="68">
        <f>Y!AA2654</f>
        <v>64576.929572449109</v>
      </c>
      <c r="G2421" s="133">
        <f>SUM($F2421:F$2592)</f>
        <v>7600468.9649777515</v>
      </c>
      <c r="H2421" s="133">
        <f>SUM($E$2353:E2421)</f>
        <v>476955.03540821857</v>
      </c>
      <c r="I2421" s="133">
        <f>$F$9-SUM($E$2353:E2421)</f>
        <v>6760544.9645917816</v>
      </c>
      <c r="J2421" s="133">
        <f t="shared" si="106"/>
        <v>69</v>
      </c>
      <c r="K2421" s="65">
        <f>Y!AC2654</f>
        <v>7124765</v>
      </c>
      <c r="L2421" s="115">
        <v>240</v>
      </c>
      <c r="M2421" s="65"/>
      <c r="N2421" s="48">
        <f>Y!Z2654</f>
        <v>1799.0640508065699</v>
      </c>
    </row>
    <row r="2422" spans="1:14" x14ac:dyDescent="0.2">
      <c r="A2422" s="69">
        <f t="shared" si="107"/>
        <v>70</v>
      </c>
      <c r="B2422" s="66">
        <f t="shared" si="108"/>
        <v>41976</v>
      </c>
      <c r="C2422" s="67">
        <f>Y!AB2655</f>
        <v>73600</v>
      </c>
      <c r="D2422" s="65">
        <f>Y!Y2655</f>
        <v>7320.3129926556721</v>
      </c>
      <c r="E2422" s="65">
        <f>Y!Y2655+Y!Z2655</f>
        <v>9143.365082759512</v>
      </c>
      <c r="F2422" s="68">
        <f>Y!AA2655</f>
        <v>64456.634917240488</v>
      </c>
      <c r="G2422" s="133">
        <f>SUM($F2422:F$2592)</f>
        <v>7535892.0354053015</v>
      </c>
      <c r="H2422" s="133">
        <f>SUM($E$2353:E2422)</f>
        <v>486098.40049097809</v>
      </c>
      <c r="I2422" s="133">
        <f>$F$9-SUM($E$2353:E2422)</f>
        <v>6751401.5995090222</v>
      </c>
      <c r="J2422" s="133">
        <f t="shared" si="106"/>
        <v>70</v>
      </c>
      <c r="K2422" s="65">
        <f>Y!AC2655</f>
        <v>7111638</v>
      </c>
      <c r="L2422" s="115">
        <v>240</v>
      </c>
      <c r="M2422" s="65"/>
      <c r="N2422" s="48">
        <f>Y!Z2655</f>
        <v>1823.0520901038399</v>
      </c>
    </row>
    <row r="2423" spans="1:14" x14ac:dyDescent="0.2">
      <c r="A2423" s="69">
        <f t="shared" si="107"/>
        <v>71</v>
      </c>
      <c r="B2423" s="66">
        <f t="shared" si="108"/>
        <v>42007</v>
      </c>
      <c r="C2423" s="67">
        <f>Y!AB2656</f>
        <v>73600.000000000291</v>
      </c>
      <c r="D2423" s="65">
        <f>Y!Y2656</f>
        <v>7417.903517216444</v>
      </c>
      <c r="E2423" s="65">
        <f>Y!Y2656+Y!Z2656</f>
        <v>9265.2634940565767</v>
      </c>
      <c r="F2423" s="68">
        <f>Y!AA2656</f>
        <v>64334.736505943722</v>
      </c>
      <c r="G2423" s="133">
        <f>SUM($F2423:F$2592)</f>
        <v>7471435.4004880609</v>
      </c>
      <c r="H2423" s="133">
        <f>SUM($E$2353:E2423)</f>
        <v>495363.66398503468</v>
      </c>
      <c r="I2423" s="133">
        <f>$F$9-SUM($E$2353:E2423)</f>
        <v>6742136.3360149655</v>
      </c>
      <c r="J2423" s="133">
        <f t="shared" si="106"/>
        <v>71</v>
      </c>
      <c r="K2423" s="65">
        <f>Y!AC2656</f>
        <v>7098381</v>
      </c>
      <c r="L2423" s="115">
        <v>240</v>
      </c>
      <c r="M2423" s="65"/>
      <c r="N2423" s="48">
        <f>Y!Z2656</f>
        <v>1847.3599768401327</v>
      </c>
    </row>
    <row r="2424" spans="1:14" x14ac:dyDescent="0.2">
      <c r="A2424" s="69">
        <f t="shared" si="107"/>
        <v>72</v>
      </c>
      <c r="B2424" s="66">
        <f t="shared" si="108"/>
        <v>42038</v>
      </c>
      <c r="C2424" s="67">
        <f>Y!AB2657</f>
        <v>73600.000000000058</v>
      </c>
      <c r="D2424" s="65">
        <f>Y!Y2657</f>
        <v>7516.7950668139383</v>
      </c>
      <c r="E2424" s="65">
        <f>Y!Y2657+Y!Z2657</f>
        <v>9388.7870425541332</v>
      </c>
      <c r="F2424" s="68">
        <f>Y!AA2657</f>
        <v>64211.212957445925</v>
      </c>
      <c r="G2424" s="133">
        <f>SUM($F2424:F$2592)</f>
        <v>7407100.6639821185</v>
      </c>
      <c r="H2424" s="133">
        <f>SUM($E$2353:E2424)</f>
        <v>504752.4510275888</v>
      </c>
      <c r="I2424" s="133">
        <f>$F$9-SUM($E$2353:E2424)</f>
        <v>6732747.5489724111</v>
      </c>
      <c r="J2424" s="133">
        <f t="shared" si="106"/>
        <v>72</v>
      </c>
      <c r="K2424" s="65">
        <f>Y!AC2657</f>
        <v>7112852</v>
      </c>
      <c r="L2424" s="115">
        <v>240</v>
      </c>
      <c r="M2424" s="65"/>
      <c r="N2424" s="48">
        <f>Y!Z2657</f>
        <v>1871.9919757401949</v>
      </c>
    </row>
    <row r="2425" spans="1:14" x14ac:dyDescent="0.2">
      <c r="A2425" s="69">
        <f t="shared" si="107"/>
        <v>73</v>
      </c>
      <c r="B2425" s="66">
        <f t="shared" si="108"/>
        <v>42066</v>
      </c>
      <c r="C2425" s="67">
        <f>Y!AB2658</f>
        <v>73599.999999999942</v>
      </c>
      <c r="D2425" s="65">
        <f>Y!Y2658</f>
        <v>7617.0049860235304</v>
      </c>
      <c r="E2425" s="65">
        <f>Y!Y2658+Y!Z2658</f>
        <v>9142.4826964912645</v>
      </c>
      <c r="F2425" s="68">
        <f>Y!AA2658</f>
        <v>64457.517303508677</v>
      </c>
      <c r="G2425" s="133">
        <f>SUM($F2425:F$2592)</f>
        <v>7342889.4510246711</v>
      </c>
      <c r="H2425" s="133">
        <f>SUM($E$2353:E2425)</f>
        <v>513894.9337240801</v>
      </c>
      <c r="I2425" s="133">
        <f>$F$9-SUM($E$2353:E2425)</f>
        <v>6723605.0662759198</v>
      </c>
      <c r="J2425" s="133">
        <f t="shared" si="106"/>
        <v>73</v>
      </c>
      <c r="K2425" s="65">
        <f>Y!AC2658</f>
        <v>7099701</v>
      </c>
      <c r="L2425" s="115">
        <v>240</v>
      </c>
      <c r="M2425" s="65"/>
      <c r="N2425" s="48">
        <f>Y!Z2658</f>
        <v>1525.4777104677341</v>
      </c>
    </row>
    <row r="2426" spans="1:14" x14ac:dyDescent="0.2">
      <c r="A2426" s="69">
        <f t="shared" si="107"/>
        <v>74</v>
      </c>
      <c r="B2426" s="66">
        <f t="shared" si="108"/>
        <v>42097</v>
      </c>
      <c r="C2426" s="67">
        <f>Y!AB2659</f>
        <v>73599.999999999738</v>
      </c>
      <c r="D2426" s="65">
        <f>Y!Y2659</f>
        <v>7718.550850648433</v>
      </c>
      <c r="E2426" s="65">
        <f>Y!Y2659+Y!Z2659</f>
        <v>9264.368703674947</v>
      </c>
      <c r="F2426" s="68">
        <f>Y!AA2659</f>
        <v>64335.631296324784</v>
      </c>
      <c r="G2426" s="133">
        <f>SUM($F2426:F$2592)</f>
        <v>7278431.9337211633</v>
      </c>
      <c r="H2426" s="133">
        <f>SUM($E$2353:E2426)</f>
        <v>523159.30242775503</v>
      </c>
      <c r="I2426" s="133">
        <f>$F$9-SUM($E$2353:E2426)</f>
        <v>6714340.6975722453</v>
      </c>
      <c r="J2426" s="133">
        <f t="shared" ref="J2426:J2489" si="109">A2426</f>
        <v>74</v>
      </c>
      <c r="K2426" s="65">
        <f>Y!AC2659</f>
        <v>7086420</v>
      </c>
      <c r="L2426" s="115">
        <v>240</v>
      </c>
      <c r="M2426" s="65"/>
      <c r="N2426" s="48">
        <f>Y!Z2659</f>
        <v>1545.8178530265141</v>
      </c>
    </row>
    <row r="2427" spans="1:14" x14ac:dyDescent="0.2">
      <c r="A2427" s="69">
        <f t="shared" si="107"/>
        <v>75</v>
      </c>
      <c r="B2427" s="66">
        <f t="shared" si="108"/>
        <v>42127</v>
      </c>
      <c r="C2427" s="67">
        <f>Y!AB2660</f>
        <v>73600.000000000335</v>
      </c>
      <c r="D2427" s="65">
        <f>Y!Y2660</f>
        <v>7821.4504708042368</v>
      </c>
      <c r="E2427" s="65">
        <f>Y!Y2660+Y!Z2660</f>
        <v>9387.8796741538099</v>
      </c>
      <c r="F2427" s="68">
        <f>Y!AA2660</f>
        <v>64212.120325846525</v>
      </c>
      <c r="G2427" s="133">
        <f>SUM($F2427:F$2592)</f>
        <v>7214096.3024248378</v>
      </c>
      <c r="H2427" s="133">
        <f>SUM($E$2353:E2427)</f>
        <v>532547.18210190884</v>
      </c>
      <c r="I2427" s="133">
        <f>$F$9-SUM($E$2353:E2427)</f>
        <v>6704952.8178980909</v>
      </c>
      <c r="J2427" s="133">
        <f t="shared" si="109"/>
        <v>75</v>
      </c>
      <c r="K2427" s="65">
        <f>Y!AC2660</f>
        <v>7073009</v>
      </c>
      <c r="L2427" s="115">
        <v>240</v>
      </c>
      <c r="M2427" s="65"/>
      <c r="N2427" s="48">
        <f>Y!Z2660</f>
        <v>1566.4292033495731</v>
      </c>
    </row>
    <row r="2428" spans="1:14" x14ac:dyDescent="0.2">
      <c r="A2428" s="69">
        <f t="shared" si="107"/>
        <v>76</v>
      </c>
      <c r="B2428" s="66">
        <f t="shared" si="108"/>
        <v>42158</v>
      </c>
      <c r="C2428" s="67">
        <f>Y!AB2661</f>
        <v>73600</v>
      </c>
      <c r="D2428" s="65">
        <f>Y!Y2661</f>
        <v>7925.7218940388411</v>
      </c>
      <c r="E2428" s="65">
        <f>Y!Y2661+Y!Z2661</f>
        <v>9513.0372716574639</v>
      </c>
      <c r="F2428" s="68">
        <f>Y!AA2661</f>
        <v>64086.962728342529</v>
      </c>
      <c r="G2428" s="133">
        <f>SUM($F2428:F$2592)</f>
        <v>7149884.1820989912</v>
      </c>
      <c r="H2428" s="133">
        <f>SUM($E$2353:E2428)</f>
        <v>542060.21937356633</v>
      </c>
      <c r="I2428" s="133">
        <f>$F$9-SUM($E$2353:E2428)</f>
        <v>6695439.7806264339</v>
      </c>
      <c r="J2428" s="133">
        <f t="shared" si="109"/>
        <v>76</v>
      </c>
      <c r="K2428" s="65">
        <f>Y!AC2661</f>
        <v>7059466</v>
      </c>
      <c r="L2428" s="115">
        <v>240</v>
      </c>
      <c r="M2428" s="65"/>
      <c r="N2428" s="48">
        <f>Y!Z2661</f>
        <v>1587.3153776186227</v>
      </c>
    </row>
    <row r="2429" spans="1:14" x14ac:dyDescent="0.2">
      <c r="A2429" s="69">
        <f t="shared" si="107"/>
        <v>77</v>
      </c>
      <c r="B2429" s="66">
        <f t="shared" si="108"/>
        <v>42188</v>
      </c>
      <c r="C2429" s="67">
        <f>Y!AB2662</f>
        <v>73600.000000000058</v>
      </c>
      <c r="D2429" s="65">
        <f>Y!Y2662</f>
        <v>8031.3834085036069</v>
      </c>
      <c r="E2429" s="65">
        <f>Y!Y2662+Y!Z2662</f>
        <v>9639.8634487357631</v>
      </c>
      <c r="F2429" s="68">
        <f>Y!AA2662</f>
        <v>63960.136551264295</v>
      </c>
      <c r="G2429" s="133">
        <f>SUM($F2429:F$2592)</f>
        <v>7085797.2193706492</v>
      </c>
      <c r="H2429" s="133">
        <f>SUM($E$2353:E2429)</f>
        <v>551700.08282230212</v>
      </c>
      <c r="I2429" s="133">
        <f>$F$9-SUM($E$2353:E2429)</f>
        <v>6685799.9171776976</v>
      </c>
      <c r="J2429" s="133">
        <f t="shared" si="109"/>
        <v>77</v>
      </c>
      <c r="K2429" s="65">
        <f>Y!AC2662</f>
        <v>7045789</v>
      </c>
      <c r="L2429" s="115">
        <v>240</v>
      </c>
      <c r="M2429" s="65"/>
      <c r="N2429" s="48">
        <f>Y!Z2662</f>
        <v>1608.4800402321562</v>
      </c>
    </row>
    <row r="2430" spans="1:14" x14ac:dyDescent="0.2">
      <c r="A2430" s="69">
        <f t="shared" si="107"/>
        <v>78</v>
      </c>
      <c r="B2430" s="66">
        <f t="shared" si="108"/>
        <v>42219</v>
      </c>
      <c r="C2430" s="67">
        <f>Y!AB2663</f>
        <v>73600.000000000262</v>
      </c>
      <c r="D2430" s="65">
        <f>Y!Y2663</f>
        <v>8138.4535461561754</v>
      </c>
      <c r="E2430" s="65">
        <f>Y!Y2663+Y!Z2663</f>
        <v>9768.3804506045562</v>
      </c>
      <c r="F2430" s="68">
        <f>Y!AA2663</f>
        <v>63831.619549395706</v>
      </c>
      <c r="G2430" s="133">
        <f>SUM($F2430:F$2592)</f>
        <v>7021837.0828193845</v>
      </c>
      <c r="H2430" s="133">
        <f>SUM($E$2353:E2430)</f>
        <v>561468.46327290672</v>
      </c>
      <c r="I2430" s="133">
        <f>$F$9-SUM($E$2353:E2430)</f>
        <v>6676031.5367270932</v>
      </c>
      <c r="J2430" s="133">
        <f t="shared" si="109"/>
        <v>78</v>
      </c>
      <c r="K2430" s="65">
        <f>Y!AC2663</f>
        <v>7031978</v>
      </c>
      <c r="L2430" s="115">
        <v>240</v>
      </c>
      <c r="M2430" s="65"/>
      <c r="N2430" s="48">
        <f>Y!Z2663</f>
        <v>1629.9269044483808</v>
      </c>
    </row>
    <row r="2431" spans="1:14" x14ac:dyDescent="0.2">
      <c r="A2431" s="69">
        <f t="shared" si="107"/>
        <v>79</v>
      </c>
      <c r="B2431" s="66">
        <f t="shared" si="108"/>
        <v>42250</v>
      </c>
      <c r="C2431" s="67">
        <f>Y!AB2664</f>
        <v>73599.999999999622</v>
      </c>
      <c r="D2431" s="65">
        <f>Y!Y2664</f>
        <v>8246.9510860117152</v>
      </c>
      <c r="E2431" s="65">
        <f>Y!Y2664+Y!Z2664</f>
        <v>9898.6108190483938</v>
      </c>
      <c r="F2431" s="68">
        <f>Y!AA2664</f>
        <v>63701.389180951221</v>
      </c>
      <c r="G2431" s="133">
        <f>SUM($F2431:F$2592)</f>
        <v>6958005.463269989</v>
      </c>
      <c r="H2431" s="133">
        <f>SUM($E$2353:E2431)</f>
        <v>571367.07409195509</v>
      </c>
      <c r="I2431" s="133">
        <f>$F$9-SUM($E$2353:E2431)</f>
        <v>6666132.9259080449</v>
      </c>
      <c r="J2431" s="133">
        <f t="shared" si="109"/>
        <v>79</v>
      </c>
      <c r="K2431" s="65">
        <f>Y!AC2664</f>
        <v>7018031</v>
      </c>
      <c r="L2431" s="115">
        <v>240</v>
      </c>
      <c r="M2431" s="65"/>
      <c r="N2431" s="48">
        <f>Y!Z2664</f>
        <v>1651.6597330366785</v>
      </c>
    </row>
    <row r="2432" spans="1:14" x14ac:dyDescent="0.2">
      <c r="A2432" s="69">
        <f t="shared" si="107"/>
        <v>80</v>
      </c>
      <c r="B2432" s="66">
        <f t="shared" si="108"/>
        <v>42280</v>
      </c>
      <c r="C2432" s="67">
        <f>Y!AB2665</f>
        <v>73599.999999999724</v>
      </c>
      <c r="D2432" s="65">
        <f>Y!Y2665</f>
        <v>8356.8950574398041</v>
      </c>
      <c r="E2432" s="65">
        <f>Y!Y2665+Y!Z2665</f>
        <v>10030.577396377601</v>
      </c>
      <c r="F2432" s="68">
        <f>Y!AA2665</f>
        <v>63569.422603622123</v>
      </c>
      <c r="G2432" s="133">
        <f>SUM($F2432:F$2592)</f>
        <v>6894304.0740890382</v>
      </c>
      <c r="H2432" s="133">
        <f>SUM($E$2353:E2432)</f>
        <v>581397.65148833266</v>
      </c>
      <c r="I2432" s="133">
        <f>$F$9-SUM($E$2353:E2432)</f>
        <v>6656102.348511667</v>
      </c>
      <c r="J2432" s="133">
        <f t="shared" si="109"/>
        <v>80</v>
      </c>
      <c r="K2432" s="65">
        <f>Y!AC2665</f>
        <v>7003946</v>
      </c>
      <c r="L2432" s="115">
        <v>240</v>
      </c>
      <c r="M2432" s="65"/>
      <c r="N2432" s="48">
        <f>Y!Z2665</f>
        <v>1673.6823389377969</v>
      </c>
    </row>
    <row r="2433" spans="1:14" x14ac:dyDescent="0.2">
      <c r="A2433" s="69">
        <f t="shared" si="107"/>
        <v>81</v>
      </c>
      <c r="B2433" s="66">
        <f t="shared" si="108"/>
        <v>42311</v>
      </c>
      <c r="C2433" s="67">
        <f>Y!AB2666</f>
        <v>73600.000000000349</v>
      </c>
      <c r="D2433" s="65">
        <f>Y!Y2666</f>
        <v>8468.3047434976324</v>
      </c>
      <c r="E2433" s="65">
        <f>Y!Y2666+Y!Z2666</f>
        <v>10164.303329430404</v>
      </c>
      <c r="F2433" s="68">
        <f>Y!AA2666</f>
        <v>63435.696670569952</v>
      </c>
      <c r="G2433" s="133">
        <f>SUM($F2433:F$2592)</f>
        <v>6830734.6514854161</v>
      </c>
      <c r="H2433" s="133">
        <f>SUM($E$2353:E2433)</f>
        <v>591561.95481776306</v>
      </c>
      <c r="I2433" s="133">
        <f>$F$9-SUM($E$2353:E2433)</f>
        <v>6645938.0451822374</v>
      </c>
      <c r="J2433" s="133">
        <f t="shared" si="109"/>
        <v>81</v>
      </c>
      <c r="K2433" s="65">
        <f>Y!AC2666</f>
        <v>6989722</v>
      </c>
      <c r="L2433" s="115">
        <v>240</v>
      </c>
      <c r="M2433" s="65"/>
      <c r="N2433" s="48">
        <f>Y!Z2666</f>
        <v>1695.9985859327717</v>
      </c>
    </row>
    <row r="2434" spans="1:14" x14ac:dyDescent="0.2">
      <c r="A2434" s="69">
        <f t="shared" si="107"/>
        <v>82</v>
      </c>
      <c r="B2434" s="66">
        <f t="shared" si="108"/>
        <v>42341</v>
      </c>
      <c r="C2434" s="67">
        <f>Y!AB2667</f>
        <v>73599.999999999913</v>
      </c>
      <c r="D2434" s="65">
        <f>Y!Y2667</f>
        <v>8581.1996843125671</v>
      </c>
      <c r="E2434" s="65">
        <f>Y!Y2667+Y!Z2667</f>
        <v>10299.81207363338</v>
      </c>
      <c r="F2434" s="68">
        <f>Y!AA2667</f>
        <v>63300.187926366532</v>
      </c>
      <c r="G2434" s="133">
        <f>SUM($F2434:F$2592)</f>
        <v>6767298.9548148448</v>
      </c>
      <c r="H2434" s="133">
        <f>SUM($E$2353:E2434)</f>
        <v>601861.76689139649</v>
      </c>
      <c r="I2434" s="133">
        <f>$F$9-SUM($E$2353:E2434)</f>
        <v>6635638.2331086034</v>
      </c>
      <c r="J2434" s="133">
        <f t="shared" si="109"/>
        <v>82</v>
      </c>
      <c r="K2434" s="65">
        <f>Y!AC2667</f>
        <v>6975358</v>
      </c>
      <c r="L2434" s="115">
        <v>240</v>
      </c>
      <c r="M2434" s="65"/>
      <c r="N2434" s="48">
        <f>Y!Z2667</f>
        <v>1718.6123893208132</v>
      </c>
    </row>
    <row r="2435" spans="1:14" x14ac:dyDescent="0.2">
      <c r="A2435" s="69">
        <f t="shared" si="107"/>
        <v>83</v>
      </c>
      <c r="B2435" s="66">
        <f t="shared" si="108"/>
        <v>42372</v>
      </c>
      <c r="C2435" s="67">
        <f>Y!AB2668</f>
        <v>73600.000000000407</v>
      </c>
      <c r="D2435" s="65">
        <f>Y!Y2668</f>
        <v>8695.5996805140749</v>
      </c>
      <c r="E2435" s="65">
        <f>Y!Y2668+Y!Z2668</f>
        <v>10437.127397120377</v>
      </c>
      <c r="F2435" s="68">
        <f>Y!AA2668</f>
        <v>63162.87260288003</v>
      </c>
      <c r="G2435" s="133">
        <f>SUM($F2435:F$2592)</f>
        <v>6703998.7668884797</v>
      </c>
      <c r="H2435" s="133">
        <f>SUM($E$2353:E2435)</f>
        <v>612298.89428851684</v>
      </c>
      <c r="I2435" s="133">
        <f>$F$9-SUM($E$2353:E2435)</f>
        <v>6625201.1057114834</v>
      </c>
      <c r="J2435" s="133">
        <f t="shared" si="109"/>
        <v>83</v>
      </c>
      <c r="K2435" s="65">
        <f>Y!AC2668</f>
        <v>6960852</v>
      </c>
      <c r="L2435" s="115">
        <v>240</v>
      </c>
      <c r="M2435" s="65"/>
      <c r="N2435" s="48">
        <f>Y!Z2668</f>
        <v>1741.5277166063024</v>
      </c>
    </row>
    <row r="2436" spans="1:14" x14ac:dyDescent="0.2">
      <c r="A2436" s="69">
        <f t="shared" si="107"/>
        <v>84</v>
      </c>
      <c r="B2436" s="66">
        <f t="shared" si="108"/>
        <v>42403</v>
      </c>
      <c r="C2436" s="67">
        <f>Y!AB2669</f>
        <v>73599.999999999796</v>
      </c>
      <c r="D2436" s="65">
        <f>Y!Y2669</f>
        <v>8811.5247966991737</v>
      </c>
      <c r="E2436" s="65">
        <f>Y!Y2669+Y!Z2669</f>
        <v>10576.273384893939</v>
      </c>
      <c r="F2436" s="68">
        <f>Y!AA2669</f>
        <v>63023.726615105857</v>
      </c>
      <c r="G2436" s="133">
        <f>SUM($F2436:F$2592)</f>
        <v>6640835.8942855997</v>
      </c>
      <c r="H2436" s="133">
        <f>SUM($E$2353:E2436)</f>
        <v>622875.16767341073</v>
      </c>
      <c r="I2436" s="133">
        <f>$F$9-SUM($E$2353:E2436)</f>
        <v>6614624.8323265892</v>
      </c>
      <c r="J2436" s="133">
        <f t="shared" si="109"/>
        <v>84</v>
      </c>
      <c r="K2436" s="65">
        <f>Y!AC2669</f>
        <v>6971273</v>
      </c>
      <c r="L2436" s="115">
        <v>240</v>
      </c>
      <c r="M2436" s="65"/>
      <c r="N2436" s="48">
        <f>Y!Z2669</f>
        <v>1764.748588194765</v>
      </c>
    </row>
    <row r="2437" spans="1:14" x14ac:dyDescent="0.2">
      <c r="A2437" s="69">
        <f t="shared" si="107"/>
        <v>85</v>
      </c>
      <c r="B2437" s="66">
        <f t="shared" si="108"/>
        <v>42432</v>
      </c>
      <c r="C2437" s="67">
        <f>Y!AB2670</f>
        <v>73600.000000000102</v>
      </c>
      <c r="D2437" s="65">
        <f>Y!Y2670</f>
        <v>8928.9953649593517</v>
      </c>
      <c r="E2437" s="65">
        <f>Y!Y2670+Y!Z2670</f>
        <v>10383.000549411387</v>
      </c>
      <c r="F2437" s="68">
        <f>Y!AA2670</f>
        <v>63216.999450588715</v>
      </c>
      <c r="G2437" s="133">
        <f>SUM($F2437:F$2592)</f>
        <v>6577812.167670493</v>
      </c>
      <c r="H2437" s="133">
        <f>SUM($E$2353:E2437)</f>
        <v>633258.16822282213</v>
      </c>
      <c r="I2437" s="133">
        <f>$F$9-SUM($E$2353:E2437)</f>
        <v>6604241.8317771778</v>
      </c>
      <c r="J2437" s="133">
        <f t="shared" si="109"/>
        <v>85</v>
      </c>
      <c r="K2437" s="65">
        <f>Y!AC2670</f>
        <v>6956815</v>
      </c>
      <c r="L2437" s="115">
        <v>240</v>
      </c>
      <c r="M2437" s="65"/>
      <c r="N2437" s="48">
        <f>Y!Z2670</f>
        <v>1454.0051844520349</v>
      </c>
    </row>
    <row r="2438" spans="1:14" x14ac:dyDescent="0.2">
      <c r="A2438" s="69">
        <f t="shared" si="107"/>
        <v>86</v>
      </c>
      <c r="B2438" s="66">
        <f t="shared" si="108"/>
        <v>42463</v>
      </c>
      <c r="C2438" s="67">
        <f>Y!AB2671</f>
        <v>73599.999999999665</v>
      </c>
      <c r="D2438" s="65">
        <f>Y!Y2671</f>
        <v>9048.0319884391502</v>
      </c>
      <c r="E2438" s="65">
        <f>Y!Y2671+Y!Z2671</f>
        <v>10521.424327832909</v>
      </c>
      <c r="F2438" s="68">
        <f>Y!AA2671</f>
        <v>63078.575672166757</v>
      </c>
      <c r="G2438" s="133">
        <f>SUM($F2438:F$2592)</f>
        <v>6514595.1682199044</v>
      </c>
      <c r="H2438" s="133">
        <f>SUM($E$2353:E2438)</f>
        <v>643779.59255065501</v>
      </c>
      <c r="I2438" s="133">
        <f>$F$9-SUM($E$2353:E2438)</f>
        <v>6593720.4074493451</v>
      </c>
      <c r="J2438" s="133">
        <f t="shared" si="109"/>
        <v>86</v>
      </c>
      <c r="K2438" s="65">
        <f>Y!AC2671</f>
        <v>6942214</v>
      </c>
      <c r="L2438" s="115">
        <v>240</v>
      </c>
      <c r="M2438" s="65"/>
      <c r="N2438" s="48">
        <f>Y!Z2671</f>
        <v>1473.3923393937584</v>
      </c>
    </row>
    <row r="2439" spans="1:14" x14ac:dyDescent="0.2">
      <c r="A2439" s="69">
        <f t="shared" si="107"/>
        <v>87</v>
      </c>
      <c r="B2439" s="66">
        <f t="shared" si="108"/>
        <v>42493</v>
      </c>
      <c r="C2439" s="67">
        <f>Y!AB2672</f>
        <v>73599.999999999738</v>
      </c>
      <c r="D2439" s="65">
        <f>Y!Y2672</f>
        <v>9168.6555449562147</v>
      </c>
      <c r="E2439" s="65">
        <f>Y!Y2672+Y!Z2672</f>
        <v>10661.693540279681</v>
      </c>
      <c r="F2439" s="68">
        <f>Y!AA2672</f>
        <v>62938.306459720065</v>
      </c>
      <c r="G2439" s="133">
        <f>SUM($F2439:F$2592)</f>
        <v>6451516.592547738</v>
      </c>
      <c r="H2439" s="133">
        <f>SUM($E$2353:E2439)</f>
        <v>654441.28609093465</v>
      </c>
      <c r="I2439" s="133">
        <f>$F$9-SUM($E$2353:E2439)</f>
        <v>6583058.7139090654</v>
      </c>
      <c r="J2439" s="133">
        <f t="shared" si="109"/>
        <v>87</v>
      </c>
      <c r="K2439" s="65">
        <f>Y!AC2672</f>
        <v>6927471</v>
      </c>
      <c r="L2439" s="115">
        <v>240</v>
      </c>
      <c r="M2439" s="65"/>
      <c r="N2439" s="48">
        <f>Y!Z2672</f>
        <v>1493.037995323466</v>
      </c>
    </row>
    <row r="2440" spans="1:14" x14ac:dyDescent="0.2">
      <c r="A2440" s="69">
        <f t="shared" si="107"/>
        <v>88</v>
      </c>
      <c r="B2440" s="66">
        <f t="shared" si="108"/>
        <v>42524</v>
      </c>
      <c r="C2440" s="67">
        <f>Y!AB2673</f>
        <v>73600.000000000058</v>
      </c>
      <c r="D2440" s="65">
        <f>Y!Y2673</f>
        <v>9290.8871906585991</v>
      </c>
      <c r="E2440" s="65">
        <f>Y!Y2673+Y!Z2673</f>
        <v>10803.83278965413</v>
      </c>
      <c r="F2440" s="68">
        <f>Y!AA2673</f>
        <v>62796.167210345935</v>
      </c>
      <c r="G2440" s="133">
        <f>SUM($F2440:F$2592)</f>
        <v>6388578.2860880168</v>
      </c>
      <c r="H2440" s="133">
        <f>SUM($E$2353:E2440)</f>
        <v>665245.11888058879</v>
      </c>
      <c r="I2440" s="133">
        <f>$F$9-SUM($E$2353:E2440)</f>
        <v>6572254.8811194114</v>
      </c>
      <c r="J2440" s="133">
        <f t="shared" si="109"/>
        <v>88</v>
      </c>
      <c r="K2440" s="65">
        <f>Y!AC2673</f>
        <v>6912583</v>
      </c>
      <c r="L2440" s="115">
        <v>240</v>
      </c>
      <c r="M2440" s="65"/>
      <c r="N2440" s="48">
        <f>Y!Z2673</f>
        <v>1512.9455989955313</v>
      </c>
    </row>
    <row r="2441" spans="1:14" x14ac:dyDescent="0.2">
      <c r="A2441" s="69">
        <f t="shared" si="107"/>
        <v>89</v>
      </c>
      <c r="B2441" s="66">
        <f t="shared" si="108"/>
        <v>42554</v>
      </c>
      <c r="C2441" s="67">
        <f>Y!AB2674</f>
        <v>73599.999999999549</v>
      </c>
      <c r="D2441" s="65">
        <f>Y!Y2674</f>
        <v>9414.7483637360856</v>
      </c>
      <c r="E2441" s="65">
        <f>Y!Y2674+Y!Z2674</f>
        <v>10947.867006858112</v>
      </c>
      <c r="F2441" s="68">
        <f>Y!AA2674</f>
        <v>62652.132993141437</v>
      </c>
      <c r="G2441" s="133">
        <f>SUM($F2441:F$2592)</f>
        <v>6325782.1188776707</v>
      </c>
      <c r="H2441" s="133">
        <f>SUM($E$2353:E2441)</f>
        <v>676192.98588744691</v>
      </c>
      <c r="I2441" s="133">
        <f>$F$9-SUM($E$2353:E2441)</f>
        <v>6561307.0141125526</v>
      </c>
      <c r="J2441" s="133">
        <f t="shared" si="109"/>
        <v>89</v>
      </c>
      <c r="K2441" s="65">
        <f>Y!AC2674</f>
        <v>6897550</v>
      </c>
      <c r="L2441" s="115">
        <v>240</v>
      </c>
      <c r="M2441" s="65"/>
      <c r="N2441" s="48">
        <f>Y!Z2674</f>
        <v>1533.1186431220267</v>
      </c>
    </row>
    <row r="2442" spans="1:14" x14ac:dyDescent="0.2">
      <c r="A2442" s="69">
        <f t="shared" si="107"/>
        <v>90</v>
      </c>
      <c r="B2442" s="66">
        <f t="shared" si="108"/>
        <v>42585</v>
      </c>
      <c r="C2442" s="67">
        <f>Y!AB2675</f>
        <v>73599.999999999753</v>
      </c>
      <c r="D2442" s="65">
        <f>Y!Y2675</f>
        <v>9540.2607881836593</v>
      </c>
      <c r="E2442" s="65">
        <f>Y!Y2675+Y!Z2675</f>
        <v>11093.821455169193</v>
      </c>
      <c r="F2442" s="68">
        <f>Y!AA2675</f>
        <v>62506.17854483056</v>
      </c>
      <c r="G2442" s="133">
        <f>SUM($F2442:F$2592)</f>
        <v>6263129.9858845295</v>
      </c>
      <c r="H2442" s="133">
        <f>SUM($E$2353:E2442)</f>
        <v>687286.80734261614</v>
      </c>
      <c r="I2442" s="133">
        <f>$F$9-SUM($E$2353:E2442)</f>
        <v>6550213.1926573841</v>
      </c>
      <c r="J2442" s="133">
        <f t="shared" si="109"/>
        <v>90</v>
      </c>
      <c r="K2442" s="65">
        <f>Y!AC2675</f>
        <v>6882369</v>
      </c>
      <c r="L2442" s="115">
        <v>240</v>
      </c>
      <c r="M2442" s="65"/>
      <c r="N2442" s="48">
        <f>Y!Z2675</f>
        <v>1553.5606669855333</v>
      </c>
    </row>
    <row r="2443" spans="1:14" x14ac:dyDescent="0.2">
      <c r="A2443" s="69">
        <f t="shared" si="107"/>
        <v>91</v>
      </c>
      <c r="B2443" s="66">
        <f t="shared" si="108"/>
        <v>42616</v>
      </c>
      <c r="C2443" s="67">
        <f>Y!AB2676</f>
        <v>73600.000000000058</v>
      </c>
      <c r="D2443" s="65">
        <f>Y!Y2676</f>
        <v>9667.4464776068926</v>
      </c>
      <c r="E2443" s="65">
        <f>Y!Y2676+Y!Z2676</f>
        <v>11241.721734666979</v>
      </c>
      <c r="F2443" s="68">
        <f>Y!AA2676</f>
        <v>62358.278265333087</v>
      </c>
      <c r="G2443" s="133">
        <f>SUM($F2443:F$2592)</f>
        <v>6200623.8073396971</v>
      </c>
      <c r="H2443" s="133">
        <f>SUM($E$2353:E2443)</f>
        <v>698528.52907728311</v>
      </c>
      <c r="I2443" s="133">
        <f>$F$9-SUM($E$2353:E2443)</f>
        <v>6538971.4709227169</v>
      </c>
      <c r="J2443" s="133">
        <f t="shared" si="109"/>
        <v>91</v>
      </c>
      <c r="K2443" s="65">
        <f>Y!AC2676</f>
        <v>6867040</v>
      </c>
      <c r="L2443" s="115">
        <v>240</v>
      </c>
      <c r="M2443" s="65"/>
      <c r="N2443" s="48">
        <f>Y!Z2676</f>
        <v>1574.275257060086</v>
      </c>
    </row>
    <row r="2444" spans="1:14" x14ac:dyDescent="0.2">
      <c r="A2444" s="69">
        <f t="shared" si="107"/>
        <v>92</v>
      </c>
      <c r="B2444" s="66">
        <f t="shared" si="108"/>
        <v>42646</v>
      </c>
      <c r="C2444" s="67">
        <f>Y!AB2677</f>
        <v>73599.999999999884</v>
      </c>
      <c r="D2444" s="65">
        <f>Y!Y2677</f>
        <v>9796.3277390850708</v>
      </c>
      <c r="E2444" s="65">
        <f>Y!Y2677+Y!Z2677</f>
        <v>11391.593786725469</v>
      </c>
      <c r="F2444" s="68">
        <f>Y!AA2677</f>
        <v>62208.406213274407</v>
      </c>
      <c r="G2444" s="133">
        <f>SUM($F2444:F$2592)</f>
        <v>6138265.5290743662</v>
      </c>
      <c r="H2444" s="133">
        <f>SUM($E$2353:E2444)</f>
        <v>709920.12286400853</v>
      </c>
      <c r="I2444" s="133">
        <f>$F$9-SUM($E$2353:E2444)</f>
        <v>6527579.8771359911</v>
      </c>
      <c r="J2444" s="133">
        <f t="shared" si="109"/>
        <v>92</v>
      </c>
      <c r="K2444" s="65">
        <f>Y!AC2677</f>
        <v>6851561</v>
      </c>
      <c r="L2444" s="115">
        <v>240</v>
      </c>
      <c r="M2444" s="65"/>
      <c r="N2444" s="48">
        <f>Y!Z2677</f>
        <v>1595.266047640398</v>
      </c>
    </row>
    <row r="2445" spans="1:14" x14ac:dyDescent="0.2">
      <c r="A2445" s="69">
        <f t="shared" si="107"/>
        <v>93</v>
      </c>
      <c r="B2445" s="66">
        <f t="shared" si="108"/>
        <v>42677</v>
      </c>
      <c r="C2445" s="67">
        <f>Y!AB2678</f>
        <v>73599.999999999607</v>
      </c>
      <c r="D2445" s="65">
        <f>Y!Y2678</f>
        <v>9926.9271770846099</v>
      </c>
      <c r="E2445" s="65">
        <f>Y!Y2678+Y!Z2678</f>
        <v>11543.463898564121</v>
      </c>
      <c r="F2445" s="68">
        <f>Y!AA2678</f>
        <v>62056.536101435486</v>
      </c>
      <c r="G2445" s="133">
        <f>SUM($F2445:F$2592)</f>
        <v>6076057.122861092</v>
      </c>
      <c r="H2445" s="133">
        <f>SUM($E$2353:E2445)</f>
        <v>721463.58676257264</v>
      </c>
      <c r="I2445" s="133">
        <f>$F$9-SUM($E$2353:E2445)</f>
        <v>6516036.4132374274</v>
      </c>
      <c r="J2445" s="133">
        <f t="shared" si="109"/>
        <v>93</v>
      </c>
      <c r="K2445" s="65">
        <f>Y!AC2678</f>
        <v>6835930</v>
      </c>
      <c r="L2445" s="115">
        <v>240</v>
      </c>
      <c r="M2445" s="65"/>
      <c r="N2445" s="48">
        <f>Y!Z2678</f>
        <v>1616.5367214795115</v>
      </c>
    </row>
    <row r="2446" spans="1:14" x14ac:dyDescent="0.2">
      <c r="A2446" s="69">
        <f t="shared" si="107"/>
        <v>94</v>
      </c>
      <c r="B2446" s="66">
        <f t="shared" si="108"/>
        <v>42707</v>
      </c>
      <c r="C2446" s="67">
        <f>Y!AB2679</f>
        <v>73599.999999999738</v>
      </c>
      <c r="D2446" s="65">
        <f>Y!Y2679</f>
        <v>10059.267697422765</v>
      </c>
      <c r="E2446" s="65">
        <f>Y!Y2679+Y!Z2679</f>
        <v>11697.358707857638</v>
      </c>
      <c r="F2446" s="68">
        <f>Y!AA2679</f>
        <v>61902.641292142092</v>
      </c>
      <c r="G2446" s="133">
        <f>SUM($F2446:F$2592)</f>
        <v>6014000.5867596557</v>
      </c>
      <c r="H2446" s="133">
        <f>SUM($E$2353:E2446)</f>
        <v>733160.94547043031</v>
      </c>
      <c r="I2446" s="133">
        <f>$F$9-SUM($E$2353:E2446)</f>
        <v>6504339.05452957</v>
      </c>
      <c r="J2446" s="133">
        <f t="shared" si="109"/>
        <v>94</v>
      </c>
      <c r="K2446" s="65">
        <f>Y!AC2679</f>
        <v>6820146</v>
      </c>
      <c r="L2446" s="115">
        <v>240</v>
      </c>
      <c r="M2446" s="65"/>
      <c r="N2446" s="48">
        <f>Y!Z2679</f>
        <v>1638.0910104348732</v>
      </c>
    </row>
    <row r="2447" spans="1:14" x14ac:dyDescent="0.2">
      <c r="A2447" s="69">
        <f t="shared" si="107"/>
        <v>95</v>
      </c>
      <c r="B2447" s="66">
        <f t="shared" si="108"/>
        <v>42738</v>
      </c>
      <c r="C2447" s="67">
        <f>Y!AB2680</f>
        <v>73600.000000000233</v>
      </c>
      <c r="D2447" s="65">
        <f>Y!Y2680</f>
        <v>10193.372511284426</v>
      </c>
      <c r="E2447" s="65">
        <f>Y!Y2680+Y!Z2680</f>
        <v>11853.305207407582</v>
      </c>
      <c r="F2447" s="68">
        <f>Y!AA2680</f>
        <v>61746.694792592643</v>
      </c>
      <c r="G2447" s="133">
        <f>SUM($F2447:F$2592)</f>
        <v>5952097.945467514</v>
      </c>
      <c r="H2447" s="133">
        <f>SUM($E$2353:E2447)</f>
        <v>745014.25067783787</v>
      </c>
      <c r="I2447" s="133">
        <f>$F$9-SUM($E$2353:E2447)</f>
        <v>6492485.749322162</v>
      </c>
      <c r="J2447" s="133">
        <f t="shared" si="109"/>
        <v>95</v>
      </c>
      <c r="K2447" s="65">
        <f>Y!AC2680</f>
        <v>6804207</v>
      </c>
      <c r="L2447" s="115">
        <v>240</v>
      </c>
      <c r="M2447" s="65"/>
      <c r="N2447" s="48">
        <f>Y!Z2680</f>
        <v>1659.9326961231563</v>
      </c>
    </row>
    <row r="2448" spans="1:14" x14ac:dyDescent="0.2">
      <c r="A2448" s="69">
        <f t="shared" si="107"/>
        <v>96</v>
      </c>
      <c r="B2448" s="66">
        <f t="shared" si="108"/>
        <v>42769</v>
      </c>
      <c r="C2448" s="67">
        <f>Y!AB2681</f>
        <v>73600.000000000262</v>
      </c>
      <c r="D2448" s="65">
        <f>Y!Y2681</f>
        <v>10329.265139292926</v>
      </c>
      <c r="E2448" s="65">
        <f>Y!Y2681+Y!Z2681</f>
        <v>12011.33074987655</v>
      </c>
      <c r="F2448" s="68">
        <f>Y!AA2681</f>
        <v>61588.669250123712</v>
      </c>
      <c r="G2448" s="133">
        <f>SUM($F2448:F$2592)</f>
        <v>5890351.2506749211</v>
      </c>
      <c r="H2448" s="133">
        <f>SUM($E$2353:E2448)</f>
        <v>757025.58142771444</v>
      </c>
      <c r="I2448" s="133">
        <f>$F$9-SUM($E$2353:E2448)</f>
        <v>6480474.4185722852</v>
      </c>
      <c r="J2448" s="133">
        <f t="shared" si="109"/>
        <v>96</v>
      </c>
      <c r="K2448" s="65">
        <f>Y!AC2681</f>
        <v>6810672</v>
      </c>
      <c r="L2448" s="115">
        <v>240</v>
      </c>
      <c r="M2448" s="65"/>
      <c r="N2448" s="48">
        <f>Y!Z2681</f>
        <v>1682.0656105836242</v>
      </c>
    </row>
    <row r="2449" spans="1:14" x14ac:dyDescent="0.2">
      <c r="A2449" s="69">
        <f t="shared" si="107"/>
        <v>97</v>
      </c>
      <c r="B2449" s="66">
        <f t="shared" si="108"/>
        <v>42797</v>
      </c>
      <c r="C2449" s="67">
        <f>Y!AB2682</f>
        <v>73599.999999999738</v>
      </c>
      <c r="D2449" s="65">
        <f>Y!Y2682</f>
        <v>10466.969415636733</v>
      </c>
      <c r="E2449" s="65">
        <f>Y!Y2682+Y!Z2682</f>
        <v>11870.65654917041</v>
      </c>
      <c r="F2449" s="68">
        <f>Y!AA2682</f>
        <v>61729.343450829329</v>
      </c>
      <c r="G2449" s="133">
        <f>SUM($F2449:F$2592)</f>
        <v>5828762.5814247979</v>
      </c>
      <c r="H2449" s="133">
        <f>SUM($E$2353:E2449)</f>
        <v>768896.23797688482</v>
      </c>
      <c r="I2449" s="133">
        <f>$F$9-SUM($E$2353:E2449)</f>
        <v>6468603.7620231155</v>
      </c>
      <c r="J2449" s="133">
        <f t="shared" si="109"/>
        <v>97</v>
      </c>
      <c r="K2449" s="65">
        <f>Y!AC2682</f>
        <v>6794720</v>
      </c>
      <c r="L2449" s="115">
        <v>240</v>
      </c>
      <c r="M2449" s="65"/>
      <c r="N2449" s="48">
        <f>Y!Z2682</f>
        <v>1403.6871335336764</v>
      </c>
    </row>
    <row r="2450" spans="1:14" x14ac:dyDescent="0.2">
      <c r="A2450" s="69">
        <f t="shared" si="107"/>
        <v>98</v>
      </c>
      <c r="B2450" s="66">
        <f t="shared" si="108"/>
        <v>42828</v>
      </c>
      <c r="C2450" s="67">
        <f>Y!AB2683</f>
        <v>73599.999999999622</v>
      </c>
      <c r="D2450" s="65">
        <f>Y!Y2683</f>
        <v>10606.509492250159</v>
      </c>
      <c r="E2450" s="65">
        <f>Y!Y2683+Y!Z2683</f>
        <v>12028.912858874683</v>
      </c>
      <c r="F2450" s="68">
        <f>Y!AA2683</f>
        <v>61571.087141124939</v>
      </c>
      <c r="G2450" s="133">
        <f>SUM($F2450:F$2592)</f>
        <v>5767033.2379739704</v>
      </c>
      <c r="H2450" s="133">
        <f>SUM($E$2353:E2450)</f>
        <v>780925.15083575947</v>
      </c>
      <c r="I2450" s="133">
        <f>$F$9-SUM($E$2353:E2450)</f>
        <v>6456574.8491642401</v>
      </c>
      <c r="J2450" s="133">
        <f t="shared" si="109"/>
        <v>98</v>
      </c>
      <c r="K2450" s="65">
        <f>Y!AC2683</f>
        <v>6778613</v>
      </c>
      <c r="L2450" s="115">
        <v>240</v>
      </c>
      <c r="M2450" s="65"/>
      <c r="N2450" s="48">
        <f>Y!Z2683</f>
        <v>1422.4033666245232</v>
      </c>
    </row>
    <row r="2451" spans="1:14" x14ac:dyDescent="0.2">
      <c r="A2451" s="69">
        <f t="shared" si="107"/>
        <v>99</v>
      </c>
      <c r="B2451" s="66">
        <f t="shared" si="108"/>
        <v>42858</v>
      </c>
      <c r="C2451" s="67">
        <f>Y!AB2684</f>
        <v>73599.999999999753</v>
      </c>
      <c r="D2451" s="65">
        <f>Y!Y2684</f>
        <v>10747.909843047149</v>
      </c>
      <c r="E2451" s="65">
        <f>Y!Y2684+Y!Z2684</f>
        <v>12189.27899793243</v>
      </c>
      <c r="F2451" s="68">
        <f>Y!AA2684</f>
        <v>61410.721002067323</v>
      </c>
      <c r="G2451" s="133">
        <f>SUM($F2451:F$2592)</f>
        <v>5705462.1508328458</v>
      </c>
      <c r="H2451" s="133">
        <f>SUM($E$2353:E2451)</f>
        <v>793114.42983369192</v>
      </c>
      <c r="I2451" s="133">
        <f>$F$9-SUM($E$2353:E2451)</f>
        <v>6444385.5701663084</v>
      </c>
      <c r="J2451" s="133">
        <f t="shared" si="109"/>
        <v>99</v>
      </c>
      <c r="K2451" s="65">
        <f>Y!AC2684</f>
        <v>6762349</v>
      </c>
      <c r="L2451" s="115">
        <v>240</v>
      </c>
      <c r="M2451" s="65"/>
      <c r="N2451" s="48">
        <f>Y!Z2684</f>
        <v>1441.3691548852803</v>
      </c>
    </row>
    <row r="2452" spans="1:14" x14ac:dyDescent="0.2">
      <c r="A2452" s="69">
        <f t="shared" si="107"/>
        <v>100</v>
      </c>
      <c r="B2452" s="66">
        <f t="shared" si="108"/>
        <v>42889</v>
      </c>
      <c r="C2452" s="67">
        <f>Y!AB2685</f>
        <v>73599.999999999825</v>
      </c>
      <c r="D2452" s="65">
        <f>Y!Y2685</f>
        <v>10891.19526821468</v>
      </c>
      <c r="E2452" s="65">
        <f>Y!Y2685+Y!Z2685</f>
        <v>12351.78309400483</v>
      </c>
      <c r="F2452" s="68">
        <f>Y!AA2685</f>
        <v>61248.216905994988</v>
      </c>
      <c r="G2452" s="133">
        <f>SUM($F2452:F$2592)</f>
        <v>5644051.4298307793</v>
      </c>
      <c r="H2452" s="133">
        <f>SUM($E$2353:E2452)</f>
        <v>805466.21292769676</v>
      </c>
      <c r="I2452" s="133">
        <f>$F$9-SUM($E$2353:E2452)</f>
        <v>6432033.7870723028</v>
      </c>
      <c r="J2452" s="133">
        <f t="shared" si="109"/>
        <v>100</v>
      </c>
      <c r="K2452" s="65">
        <f>Y!AC2685</f>
        <v>6745927</v>
      </c>
      <c r="L2452" s="115">
        <v>240</v>
      </c>
      <c r="M2452" s="65"/>
      <c r="N2452" s="48">
        <f>Y!Z2685</f>
        <v>1460.5878257901495</v>
      </c>
    </row>
    <row r="2453" spans="1:14" x14ac:dyDescent="0.2">
      <c r="A2453" s="69">
        <f t="shared" si="107"/>
        <v>101</v>
      </c>
      <c r="B2453" s="66">
        <f t="shared" si="108"/>
        <v>42919</v>
      </c>
      <c r="C2453" s="67">
        <f>Y!AB2686</f>
        <v>73599.999999999796</v>
      </c>
      <c r="D2453" s="65">
        <f>Y!Y2686</f>
        <v>11036.390898562968</v>
      </c>
      <c r="E2453" s="65">
        <f>Y!Y2686+Y!Z2686</f>
        <v>12516.453649743591</v>
      </c>
      <c r="F2453" s="68">
        <f>Y!AA2686</f>
        <v>61083.546350256212</v>
      </c>
      <c r="G2453" s="133">
        <f>SUM($F2453:F$2592)</f>
        <v>5582803.212924785</v>
      </c>
      <c r="H2453" s="133">
        <f>SUM($E$2353:E2453)</f>
        <v>817982.66657744034</v>
      </c>
      <c r="I2453" s="133">
        <f>$F$9-SUM($E$2353:E2453)</f>
        <v>6419517.3334225593</v>
      </c>
      <c r="J2453" s="133">
        <f t="shared" si="109"/>
        <v>101</v>
      </c>
      <c r="K2453" s="65">
        <f>Y!AC2686</f>
        <v>6729344</v>
      </c>
      <c r="L2453" s="115">
        <v>240</v>
      </c>
      <c r="M2453" s="65"/>
      <c r="N2453" s="48">
        <f>Y!Z2686</f>
        <v>1480.0627511806233</v>
      </c>
    </row>
    <row r="2454" spans="1:14" x14ac:dyDescent="0.2">
      <c r="A2454" s="69">
        <f t="shared" si="107"/>
        <v>102</v>
      </c>
      <c r="B2454" s="66">
        <f t="shared" si="108"/>
        <v>42950</v>
      </c>
      <c r="C2454" s="67">
        <f>Y!AB2687</f>
        <v>73600.000000000262</v>
      </c>
      <c r="D2454" s="65">
        <f>Y!Y2687</f>
        <v>11183.522199933417</v>
      </c>
      <c r="E2454" s="65">
        <f>Y!Y2687+Y!Z2687</f>
        <v>12683.319547790466</v>
      </c>
      <c r="F2454" s="68">
        <f>Y!AA2687</f>
        <v>60916.680452209795</v>
      </c>
      <c r="G2454" s="133">
        <f>SUM($F2454:F$2592)</f>
        <v>5521719.6665745275</v>
      </c>
      <c r="H2454" s="133">
        <f>SUM($E$2353:E2454)</f>
        <v>830665.98612523079</v>
      </c>
      <c r="I2454" s="133">
        <f>$F$9-SUM($E$2353:E2454)</f>
        <v>6406834.0138747692</v>
      </c>
      <c r="J2454" s="133">
        <f t="shared" si="109"/>
        <v>102</v>
      </c>
      <c r="K2454" s="65">
        <f>Y!AC2687</f>
        <v>6712600</v>
      </c>
      <c r="L2454" s="115">
        <v>240</v>
      </c>
      <c r="M2454" s="65"/>
      <c r="N2454" s="48">
        <f>Y!Z2687</f>
        <v>1499.7973478570493</v>
      </c>
    </row>
    <row r="2455" spans="1:14" x14ac:dyDescent="0.2">
      <c r="A2455" s="69">
        <f t="shared" si="107"/>
        <v>103</v>
      </c>
      <c r="B2455" s="66">
        <f t="shared" si="108"/>
        <v>42981</v>
      </c>
      <c r="C2455" s="67">
        <f>Y!AB2688</f>
        <v>73599.99999999968</v>
      </c>
      <c r="D2455" s="65">
        <f>Y!Y2688</f>
        <v>11332.614977662452</v>
      </c>
      <c r="E2455" s="65">
        <f>Y!Y2688+Y!Z2688</f>
        <v>12852.410055840548</v>
      </c>
      <c r="F2455" s="68">
        <f>Y!AA2688</f>
        <v>60747.589944159139</v>
      </c>
      <c r="G2455" s="133">
        <f>SUM($F2455:F$2592)</f>
        <v>5460802.9861223185</v>
      </c>
      <c r="H2455" s="133">
        <f>SUM($E$2353:E2455)</f>
        <v>843518.39618107129</v>
      </c>
      <c r="I2455" s="133">
        <f>$F$9-SUM($E$2353:E2455)</f>
        <v>6393981.6038189288</v>
      </c>
      <c r="J2455" s="133">
        <f t="shared" si="109"/>
        <v>103</v>
      </c>
      <c r="K2455" s="65">
        <f>Y!AC2688</f>
        <v>6695693</v>
      </c>
      <c r="L2455" s="115">
        <v>240</v>
      </c>
      <c r="M2455" s="65"/>
      <c r="N2455" s="48">
        <f>Y!Z2688</f>
        <v>1519.7950781780964</v>
      </c>
    </row>
    <row r="2456" spans="1:14" x14ac:dyDescent="0.2">
      <c r="A2456" s="69">
        <f t="shared" si="107"/>
        <v>104</v>
      </c>
      <c r="B2456" s="66">
        <f t="shared" si="108"/>
        <v>43011</v>
      </c>
      <c r="C2456" s="67">
        <f>Y!AB2689</f>
        <v>73600.000000000407</v>
      </c>
      <c r="D2456" s="65">
        <f>Y!Y2689</f>
        <v>11483.695381113328</v>
      </c>
      <c r="E2456" s="65">
        <f>Y!Y2689+Y!Z2689</f>
        <v>13023.754831781538</v>
      </c>
      <c r="F2456" s="68">
        <f>Y!AA2689</f>
        <v>60576.245168218869</v>
      </c>
      <c r="G2456" s="133">
        <f>SUM($F2456:F$2592)</f>
        <v>5400055.3961781589</v>
      </c>
      <c r="H2456" s="133">
        <f>SUM($E$2353:E2456)</f>
        <v>856542.15101285279</v>
      </c>
      <c r="I2456" s="133">
        <f>$F$9-SUM($E$2353:E2456)</f>
        <v>6380957.8489871472</v>
      </c>
      <c r="J2456" s="133">
        <f t="shared" si="109"/>
        <v>104</v>
      </c>
      <c r="K2456" s="65">
        <f>Y!AC2689</f>
        <v>6678622</v>
      </c>
      <c r="L2456" s="115">
        <v>240</v>
      </c>
      <c r="M2456" s="65"/>
      <c r="N2456" s="48">
        <f>Y!Z2689</f>
        <v>1540.05945066821</v>
      </c>
    </row>
    <row r="2457" spans="1:14" x14ac:dyDescent="0.2">
      <c r="A2457" s="69">
        <f t="shared" si="107"/>
        <v>105</v>
      </c>
      <c r="B2457" s="66">
        <f t="shared" si="108"/>
        <v>43042</v>
      </c>
      <c r="C2457" s="67">
        <f>Y!AB2690</f>
        <v>73599.999999999563</v>
      </c>
      <c r="D2457" s="65">
        <f>Y!Y2690</f>
        <v>11636.789908253588</v>
      </c>
      <c r="E2457" s="65">
        <f>Y!Y2690+Y!Z2690</f>
        <v>13197.38392888676</v>
      </c>
      <c r="F2457" s="68">
        <f>Y!AA2690</f>
        <v>60402.61607111281</v>
      </c>
      <c r="G2457" s="133">
        <f>SUM($F2457:F$2592)</f>
        <v>5339479.1510099405</v>
      </c>
      <c r="H2457" s="133">
        <f>SUM($E$2353:E2457)</f>
        <v>869739.53494173952</v>
      </c>
      <c r="I2457" s="133">
        <f>$F$9-SUM($E$2353:E2457)</f>
        <v>6367760.4650582606</v>
      </c>
      <c r="J2457" s="133">
        <f t="shared" si="109"/>
        <v>105</v>
      </c>
      <c r="K2457" s="65">
        <f>Y!AC2690</f>
        <v>6661384</v>
      </c>
      <c r="L2457" s="115">
        <v>240</v>
      </c>
      <c r="M2457" s="65"/>
      <c r="N2457" s="48">
        <f>Y!Z2690</f>
        <v>1560.5940206331725</v>
      </c>
    </row>
    <row r="2458" spans="1:14" x14ac:dyDescent="0.2">
      <c r="A2458" s="69">
        <f t="shared" si="107"/>
        <v>106</v>
      </c>
      <c r="B2458" s="66">
        <f t="shared" si="108"/>
        <v>43072</v>
      </c>
      <c r="C2458" s="67">
        <f>Y!AB2691</f>
        <v>73600.000000000276</v>
      </c>
      <c r="D2458" s="65">
        <f>Y!Y2691</f>
        <v>11791.925410313532</v>
      </c>
      <c r="E2458" s="65">
        <f>Y!Y2691+Y!Z2691</f>
        <v>13373.327801097403</v>
      </c>
      <c r="F2458" s="68">
        <f>Y!AA2691</f>
        <v>60226.672198902874</v>
      </c>
      <c r="G2458" s="133">
        <f>SUM($F2458:F$2592)</f>
        <v>5279076.5349388281</v>
      </c>
      <c r="H2458" s="133">
        <f>SUM($E$2353:E2458)</f>
        <v>883112.86274283694</v>
      </c>
      <c r="I2458" s="133">
        <f>$F$9-SUM($E$2353:E2458)</f>
        <v>6354387.1372571634</v>
      </c>
      <c r="J2458" s="133">
        <f t="shared" si="109"/>
        <v>106</v>
      </c>
      <c r="K2458" s="65">
        <f>Y!AC2691</f>
        <v>6643977</v>
      </c>
      <c r="L2458" s="115">
        <v>240</v>
      </c>
      <c r="M2458" s="65"/>
      <c r="N2458" s="48">
        <f>Y!Z2691</f>
        <v>1581.4023907838709</v>
      </c>
    </row>
    <row r="2459" spans="1:14" x14ac:dyDescent="0.2">
      <c r="A2459" s="69">
        <f t="shared" si="107"/>
        <v>107</v>
      </c>
      <c r="B2459" s="66">
        <f t="shared" si="108"/>
        <v>43103</v>
      </c>
      <c r="C2459" s="67">
        <f>Y!AB2692</f>
        <v>73599.999999999636</v>
      </c>
      <c r="D2459" s="65">
        <f>Y!Y2692</f>
        <v>11949.129096483812</v>
      </c>
      <c r="E2459" s="65">
        <f>Y!Y2692+Y!Z2692</f>
        <v>13551.617308352201</v>
      </c>
      <c r="F2459" s="68">
        <f>Y!AA2692</f>
        <v>60048.382691647435</v>
      </c>
      <c r="G2459" s="133">
        <f>SUM($F2459:F$2592)</f>
        <v>5218849.8627399253</v>
      </c>
      <c r="H2459" s="133">
        <f>SUM($E$2353:E2459)</f>
        <v>896664.4800511892</v>
      </c>
      <c r="I2459" s="133">
        <f>$F$9-SUM($E$2353:E2459)</f>
        <v>6340835.5199488103</v>
      </c>
      <c r="J2459" s="133">
        <f t="shared" si="109"/>
        <v>107</v>
      </c>
      <c r="K2459" s="65">
        <f>Y!AC2692</f>
        <v>6626402</v>
      </c>
      <c r="L2459" s="115">
        <v>240</v>
      </c>
      <c r="M2459" s="65"/>
      <c r="N2459" s="48">
        <f>Y!Z2692</f>
        <v>1602.488211868389</v>
      </c>
    </row>
    <row r="2460" spans="1:14" x14ac:dyDescent="0.2">
      <c r="A2460" s="69">
        <f t="shared" si="107"/>
        <v>108</v>
      </c>
      <c r="B2460" s="66">
        <f t="shared" si="108"/>
        <v>43134</v>
      </c>
      <c r="C2460" s="67">
        <f>Y!AB2693</f>
        <v>73599.999999999884</v>
      </c>
      <c r="D2460" s="65">
        <f>Y!Y2693</f>
        <v>12108.428538698703</v>
      </c>
      <c r="E2460" s="65">
        <f>Y!Y2693+Y!Z2693</f>
        <v>13732.283722011183</v>
      </c>
      <c r="F2460" s="68">
        <f>Y!AA2693</f>
        <v>59867.716277988708</v>
      </c>
      <c r="G2460" s="133">
        <f>SUM($F2460:F$2592)</f>
        <v>5158801.4800482774</v>
      </c>
      <c r="H2460" s="133">
        <f>SUM($E$2353:E2460)</f>
        <v>910396.76377320033</v>
      </c>
      <c r="I2460" s="133">
        <f>$F$9-SUM($E$2353:E2460)</f>
        <v>6327103.2362267999</v>
      </c>
      <c r="J2460" s="133">
        <f t="shared" si="109"/>
        <v>108</v>
      </c>
      <c r="K2460" s="65">
        <f>Y!AC2693</f>
        <v>6628955</v>
      </c>
      <c r="L2460" s="115">
        <v>240</v>
      </c>
      <c r="M2460" s="65"/>
      <c r="N2460" s="48">
        <f>Y!Z2693</f>
        <v>1623.8551833124802</v>
      </c>
    </row>
    <row r="2461" spans="1:14" x14ac:dyDescent="0.2">
      <c r="A2461" s="69">
        <f t="shared" si="107"/>
        <v>109</v>
      </c>
      <c r="B2461" s="66">
        <f t="shared" si="108"/>
        <v>43162</v>
      </c>
      <c r="C2461" s="67">
        <f>Y!AB2694</f>
        <v>73599.999999999593</v>
      </c>
      <c r="D2461" s="65">
        <f>Y!Y2694</f>
        <v>12269.851676463149</v>
      </c>
      <c r="E2461" s="65">
        <f>Y!Y2694+Y!Z2694</f>
        <v>13644.686211743072</v>
      </c>
      <c r="F2461" s="68">
        <f>Y!AA2694</f>
        <v>59955.313788256521</v>
      </c>
      <c r="G2461" s="133">
        <f>SUM($F2461:F$2592)</f>
        <v>5098933.7637702888</v>
      </c>
      <c r="H2461" s="133">
        <f>SUM($E$2353:E2461)</f>
        <v>924041.44998494338</v>
      </c>
      <c r="I2461" s="133">
        <f>$F$9-SUM($E$2353:E2461)</f>
        <v>6313458.5500150565</v>
      </c>
      <c r="J2461" s="133">
        <f t="shared" si="109"/>
        <v>109</v>
      </c>
      <c r="K2461" s="65">
        <f>Y!AC2694</f>
        <v>6611305</v>
      </c>
      <c r="L2461" s="115">
        <v>240</v>
      </c>
      <c r="M2461" s="65"/>
      <c r="N2461" s="48">
        <f>Y!Z2694</f>
        <v>1374.8345352799224</v>
      </c>
    </row>
    <row r="2462" spans="1:14" x14ac:dyDescent="0.2">
      <c r="A2462" s="69">
        <f t="shared" si="107"/>
        <v>110</v>
      </c>
      <c r="B2462" s="66">
        <f t="shared" si="108"/>
        <v>43193</v>
      </c>
      <c r="C2462" s="67">
        <f>Y!AB2695</f>
        <v>73600.000000000437</v>
      </c>
      <c r="D2462" s="65">
        <f>Y!Y2695</f>
        <v>12433.426821759902</v>
      </c>
      <c r="E2462" s="65">
        <f>Y!Y2695+Y!Z2695</f>
        <v>13826.592880503231</v>
      </c>
      <c r="F2462" s="68">
        <f>Y!AA2695</f>
        <v>59773.407119497213</v>
      </c>
      <c r="G2462" s="133">
        <f>SUM($F2462:F$2592)</f>
        <v>5038978.4499820312</v>
      </c>
      <c r="H2462" s="133">
        <f>SUM($E$2353:E2462)</f>
        <v>937868.04286544665</v>
      </c>
      <c r="I2462" s="133">
        <f>$F$9-SUM($E$2353:E2462)</f>
        <v>6299631.9571345532</v>
      </c>
      <c r="J2462" s="133">
        <f t="shared" si="109"/>
        <v>110</v>
      </c>
      <c r="K2462" s="65">
        <f>Y!AC2695</f>
        <v>6593485</v>
      </c>
      <c r="L2462" s="115">
        <v>240</v>
      </c>
      <c r="M2462" s="65"/>
      <c r="N2462" s="48">
        <f>Y!Z2695</f>
        <v>1393.1660587433289</v>
      </c>
    </row>
    <row r="2463" spans="1:14" x14ac:dyDescent="0.2">
      <c r="A2463" s="69">
        <f t="shared" si="107"/>
        <v>111</v>
      </c>
      <c r="B2463" s="66">
        <f t="shared" si="108"/>
        <v>43223</v>
      </c>
      <c r="C2463" s="67">
        <f>Y!AB2696</f>
        <v>73600.000000000015</v>
      </c>
      <c r="D2463" s="65">
        <f>Y!Y2696</f>
        <v>12599.18266400788</v>
      </c>
      <c r="E2463" s="65">
        <f>Y!Y2696+Y!Z2696</f>
        <v>14010.924671811925</v>
      </c>
      <c r="F2463" s="68">
        <f>Y!AA2696</f>
        <v>59589.07532818809</v>
      </c>
      <c r="G2463" s="133">
        <f>SUM($F2463:F$2592)</f>
        <v>4979205.0428625355</v>
      </c>
      <c r="H2463" s="133">
        <f>SUM($E$2353:E2463)</f>
        <v>951878.96753725852</v>
      </c>
      <c r="I2463" s="133">
        <f>$F$9-SUM($E$2353:E2463)</f>
        <v>6285621.0324627412</v>
      </c>
      <c r="J2463" s="133">
        <f t="shared" si="109"/>
        <v>111</v>
      </c>
      <c r="K2463" s="65">
        <f>Y!AC2696</f>
        <v>6575491</v>
      </c>
      <c r="L2463" s="115">
        <v>240</v>
      </c>
      <c r="M2463" s="65"/>
      <c r="N2463" s="48">
        <f>Y!Z2696</f>
        <v>1411.742007804045</v>
      </c>
    </row>
    <row r="2464" spans="1:14" x14ac:dyDescent="0.2">
      <c r="A2464" s="69">
        <f t="shared" si="107"/>
        <v>112</v>
      </c>
      <c r="B2464" s="66">
        <f t="shared" si="108"/>
        <v>43254</v>
      </c>
      <c r="C2464" s="67">
        <f>Y!AB2697</f>
        <v>73600.000000000218</v>
      </c>
      <c r="D2464" s="65">
        <f>Y!Y2697</f>
        <v>12767.148275102489</v>
      </c>
      <c r="E2464" s="65">
        <f>Y!Y2697+Y!Z2697</f>
        <v>14197.71391664297</v>
      </c>
      <c r="F2464" s="68">
        <f>Y!AA2697</f>
        <v>59402.286083357249</v>
      </c>
      <c r="G2464" s="133">
        <f>SUM($F2464:F$2592)</f>
        <v>4919615.9675343456</v>
      </c>
      <c r="H2464" s="133">
        <f>SUM($E$2353:E2464)</f>
        <v>966076.68145390146</v>
      </c>
      <c r="I2464" s="133">
        <f>$F$9-SUM($E$2353:E2464)</f>
        <v>6271423.3185460987</v>
      </c>
      <c r="J2464" s="133">
        <f t="shared" si="109"/>
        <v>112</v>
      </c>
      <c r="K2464" s="65">
        <f>Y!AC2697</f>
        <v>6557323</v>
      </c>
      <c r="L2464" s="115">
        <v>240</v>
      </c>
      <c r="M2464" s="65"/>
      <c r="N2464" s="48">
        <f>Y!Z2697</f>
        <v>1430.565641540481</v>
      </c>
    </row>
    <row r="2465" spans="1:14" x14ac:dyDescent="0.2">
      <c r="A2465" s="69">
        <f t="shared" si="107"/>
        <v>113</v>
      </c>
      <c r="B2465" s="66">
        <f t="shared" si="108"/>
        <v>43284</v>
      </c>
      <c r="C2465" s="67">
        <f>Y!AB2698</f>
        <v>73600</v>
      </c>
      <c r="D2465" s="65">
        <f>Y!Y2698</f>
        <v>12937.353114507161</v>
      </c>
      <c r="E2465" s="65">
        <f>Y!Y2698+Y!Z2698</f>
        <v>14386.993376993574</v>
      </c>
      <c r="F2465" s="68">
        <f>Y!AA2698</f>
        <v>59213.006623006426</v>
      </c>
      <c r="G2465" s="133">
        <f>SUM($F2465:F$2592)</f>
        <v>4860213.68145099</v>
      </c>
      <c r="H2465" s="133">
        <f>SUM($E$2353:E2465)</f>
        <v>980463.67483089503</v>
      </c>
      <c r="I2465" s="133">
        <f>$F$9-SUM($E$2353:E2465)</f>
        <v>6257036.3251691051</v>
      </c>
      <c r="J2465" s="133">
        <f t="shared" si="109"/>
        <v>113</v>
      </c>
      <c r="K2465" s="65">
        <f>Y!AC2698</f>
        <v>6538979</v>
      </c>
      <c r="L2465" s="115">
        <v>240</v>
      </c>
      <c r="M2465" s="65"/>
      <c r="N2465" s="48">
        <f>Y!Z2698</f>
        <v>1449.6402624864131</v>
      </c>
    </row>
    <row r="2466" spans="1:14" x14ac:dyDescent="0.2">
      <c r="A2466" s="69">
        <f t="shared" si="107"/>
        <v>114</v>
      </c>
      <c r="B2466" s="66">
        <f t="shared" si="108"/>
        <v>43315</v>
      </c>
      <c r="C2466" s="67">
        <f>Y!AB2699</f>
        <v>73600</v>
      </c>
      <c r="D2466" s="65">
        <f>Y!Y2699</f>
        <v>13109.82703442499</v>
      </c>
      <c r="E2466" s="65">
        <f>Y!Y2699+Y!Z2699</f>
        <v>14578.796251635285</v>
      </c>
      <c r="F2466" s="68">
        <f>Y!AA2699</f>
        <v>59021.203748364722</v>
      </c>
      <c r="G2466" s="133">
        <f>SUM($F2466:F$2592)</f>
        <v>4801000.6748279845</v>
      </c>
      <c r="H2466" s="133">
        <f>SUM($E$2353:E2466)</f>
        <v>995042.47108253033</v>
      </c>
      <c r="I2466" s="133">
        <f>$F$9-SUM($E$2353:E2466)</f>
        <v>6242457.52891747</v>
      </c>
      <c r="J2466" s="133">
        <f t="shared" si="109"/>
        <v>114</v>
      </c>
      <c r="K2466" s="65">
        <f>Y!AC2699</f>
        <v>6520457</v>
      </c>
      <c r="L2466" s="115">
        <v>240</v>
      </c>
      <c r="M2466" s="65"/>
      <c r="N2466" s="48">
        <f>Y!Z2699</f>
        <v>1468.969217210295</v>
      </c>
    </row>
    <row r="2467" spans="1:14" x14ac:dyDescent="0.2">
      <c r="A2467" s="69">
        <f t="shared" si="107"/>
        <v>115</v>
      </c>
      <c r="B2467" s="66">
        <f t="shared" si="108"/>
        <v>43346</v>
      </c>
      <c r="C2467" s="67">
        <f>Y!AB2700</f>
        <v>73599.999999999942</v>
      </c>
      <c r="D2467" s="65">
        <f>Y!Y2700</f>
        <v>13284.600285031833</v>
      </c>
      <c r="E2467" s="65">
        <f>Y!Y2700+Y!Z2700</f>
        <v>14773.156181934333</v>
      </c>
      <c r="F2467" s="68">
        <f>Y!AA2700</f>
        <v>58826.843818065609</v>
      </c>
      <c r="G2467" s="133">
        <f>SUM($F2467:F$2592)</f>
        <v>4741979.4710796187</v>
      </c>
      <c r="H2467" s="133">
        <f>SUM($E$2353:E2467)</f>
        <v>1009815.6272644646</v>
      </c>
      <c r="I2467" s="133">
        <f>$F$9-SUM($E$2353:E2467)</f>
        <v>6227684.3727355357</v>
      </c>
      <c r="J2467" s="133">
        <f t="shared" si="109"/>
        <v>115</v>
      </c>
      <c r="K2467" s="65">
        <f>Y!AC2700</f>
        <v>6501756</v>
      </c>
      <c r="L2467" s="115">
        <v>240</v>
      </c>
      <c r="M2467" s="65"/>
      <c r="N2467" s="48">
        <f>Y!Z2700</f>
        <v>1488.5558969025005</v>
      </c>
    </row>
    <row r="2468" spans="1:14" x14ac:dyDescent="0.2">
      <c r="A2468" s="69">
        <f t="shared" si="107"/>
        <v>116</v>
      </c>
      <c r="B2468" s="66">
        <f t="shared" si="108"/>
        <v>43376</v>
      </c>
      <c r="C2468" s="67">
        <f>Y!AB2701</f>
        <v>73599.999999999622</v>
      </c>
      <c r="D2468" s="65">
        <f>Y!Y2701</f>
        <v>13461.703519782983</v>
      </c>
      <c r="E2468" s="65">
        <f>Y!Y2701+Y!Z2701</f>
        <v>14970.107257753203</v>
      </c>
      <c r="F2468" s="68">
        <f>Y!AA2701</f>
        <v>58629.892742246426</v>
      </c>
      <c r="G2468" s="133">
        <f>SUM($F2468:F$2592)</f>
        <v>4683152.6272615539</v>
      </c>
      <c r="H2468" s="133">
        <f>SUM($E$2353:E2468)</f>
        <v>1024785.7345222179</v>
      </c>
      <c r="I2468" s="133">
        <f>$F$9-SUM($E$2353:E2468)</f>
        <v>6212714.2654777821</v>
      </c>
      <c r="J2468" s="133">
        <f t="shared" si="109"/>
        <v>116</v>
      </c>
      <c r="K2468" s="65">
        <f>Y!AC2701</f>
        <v>6482872</v>
      </c>
      <c r="L2468" s="115">
        <v>240</v>
      </c>
      <c r="M2468" s="65"/>
      <c r="N2468" s="48">
        <f>Y!Z2701</f>
        <v>1508.4037379702204</v>
      </c>
    </row>
    <row r="2469" spans="1:14" x14ac:dyDescent="0.2">
      <c r="A2469" s="69">
        <f t="shared" si="107"/>
        <v>117</v>
      </c>
      <c r="B2469" s="66">
        <f t="shared" si="108"/>
        <v>43407</v>
      </c>
      <c r="C2469" s="67">
        <f>Y!AB2702</f>
        <v>73600.000000000291</v>
      </c>
      <c r="D2469" s="65">
        <f>Y!Y2702</f>
        <v>13641.16780079063</v>
      </c>
      <c r="E2469" s="65">
        <f>Y!Y2702+Y!Z2702</f>
        <v>15169.684023431051</v>
      </c>
      <c r="F2469" s="68">
        <f>Y!AA2702</f>
        <v>58430.31597656924</v>
      </c>
      <c r="G2469" s="133">
        <f>SUM($F2469:F$2592)</f>
        <v>4624522.7345193094</v>
      </c>
      <c r="H2469" s="133">
        <f>SUM($E$2353:E2469)</f>
        <v>1039955.4185456489</v>
      </c>
      <c r="I2469" s="133">
        <f>$F$9-SUM($E$2353:E2469)</f>
        <v>6197544.5814543515</v>
      </c>
      <c r="J2469" s="133">
        <f t="shared" si="109"/>
        <v>117</v>
      </c>
      <c r="K2469" s="65">
        <f>Y!AC2702</f>
        <v>6463806</v>
      </c>
      <c r="L2469" s="115">
        <v>240</v>
      </c>
      <c r="M2469" s="65"/>
      <c r="N2469" s="48">
        <f>Y!Z2702</f>
        <v>1528.5162226404209</v>
      </c>
    </row>
    <row r="2470" spans="1:14" x14ac:dyDescent="0.2">
      <c r="A2470" s="69">
        <f t="shared" si="107"/>
        <v>118</v>
      </c>
      <c r="B2470" s="66">
        <f t="shared" si="108"/>
        <v>43437</v>
      </c>
      <c r="C2470" s="67">
        <f>Y!AB2703</f>
        <v>73599.999999999971</v>
      </c>
      <c r="D2470" s="65">
        <f>Y!Y2703</f>
        <v>13823.024604267441</v>
      </c>
      <c r="E2470" s="65">
        <f>Y!Y2703+Y!Z2703</f>
        <v>15371.921483838203</v>
      </c>
      <c r="F2470" s="68">
        <f>Y!AA2703</f>
        <v>58228.078516161775</v>
      </c>
      <c r="G2470" s="133">
        <f>SUM($F2470:F$2592)</f>
        <v>4566092.4185427399</v>
      </c>
      <c r="H2470" s="133">
        <f>SUM($E$2353:E2470)</f>
        <v>1055327.3400294872</v>
      </c>
      <c r="I2470" s="133">
        <f>$F$9-SUM($E$2353:E2470)</f>
        <v>6182172.6599705126</v>
      </c>
      <c r="J2470" s="133">
        <f t="shared" si="109"/>
        <v>118</v>
      </c>
      <c r="K2470" s="65">
        <f>Y!AC2703</f>
        <v>6444555</v>
      </c>
      <c r="L2470" s="115">
        <v>240</v>
      </c>
      <c r="M2470" s="65"/>
      <c r="N2470" s="48">
        <f>Y!Z2703</f>
        <v>1548.8968795707624</v>
      </c>
    </row>
    <row r="2471" spans="1:14" x14ac:dyDescent="0.2">
      <c r="A2471" s="69">
        <f t="shared" si="107"/>
        <v>119</v>
      </c>
      <c r="B2471" s="66">
        <f t="shared" si="108"/>
        <v>43468</v>
      </c>
      <c r="C2471" s="67">
        <f>Y!AB2704</f>
        <v>73600.000000000451</v>
      </c>
      <c r="D2471" s="65">
        <f>Y!Y2704</f>
        <v>14007.305826053955</v>
      </c>
      <c r="E2471" s="65">
        <f>Y!Y2704+Y!Z2704</f>
        <v>15576.855110522622</v>
      </c>
      <c r="F2471" s="68">
        <f>Y!AA2704</f>
        <v>58023.14488947783</v>
      </c>
      <c r="G2471" s="133">
        <f>SUM($F2471:F$2592)</f>
        <v>4507864.3400265789</v>
      </c>
      <c r="H2471" s="133">
        <f>SUM($E$2353:E2471)</f>
        <v>1070904.1951400097</v>
      </c>
      <c r="I2471" s="133">
        <f>$F$9-SUM($E$2353:E2471)</f>
        <v>6166595.8048599903</v>
      </c>
      <c r="J2471" s="133">
        <f t="shared" si="109"/>
        <v>119</v>
      </c>
      <c r="K2471" s="65">
        <f>Y!AC2704</f>
        <v>6425116</v>
      </c>
      <c r="L2471" s="115">
        <v>240</v>
      </c>
      <c r="M2471" s="65"/>
      <c r="N2471" s="48">
        <f>Y!Z2704</f>
        <v>1569.5492844686669</v>
      </c>
    </row>
    <row r="2472" spans="1:14" x14ac:dyDescent="0.2">
      <c r="A2472" s="69">
        <f t="shared" si="107"/>
        <v>120</v>
      </c>
      <c r="B2472" s="66">
        <f t="shared" si="108"/>
        <v>43499</v>
      </c>
      <c r="C2472" s="67">
        <f>Y!AB2705</f>
        <v>73600.000000000029</v>
      </c>
      <c r="D2472" s="65">
        <f>Y!Y2705</f>
        <v>14194.043787205592</v>
      </c>
      <c r="E2472" s="65">
        <f>Y!Y2705+Y!Z2705</f>
        <v>15784.520847924316</v>
      </c>
      <c r="F2472" s="68">
        <f>Y!AA2705</f>
        <v>57815.479152075706</v>
      </c>
      <c r="G2472" s="133">
        <f>SUM($F2472:F$2592)</f>
        <v>4449841.1951370994</v>
      </c>
      <c r="H2472" s="133">
        <f>SUM($E$2353:E2472)</f>
        <v>1086688.715987934</v>
      </c>
      <c r="I2472" s="133">
        <f>$F$9-SUM($E$2353:E2472)</f>
        <v>6150811.2840120662</v>
      </c>
      <c r="J2472" s="133">
        <f t="shared" si="109"/>
        <v>120</v>
      </c>
      <c r="K2472" s="65">
        <f>Y!AC2705</f>
        <v>6423759</v>
      </c>
      <c r="L2472" s="115">
        <v>240</v>
      </c>
      <c r="M2472" s="65"/>
      <c r="N2472" s="48">
        <f>Y!Z2705</f>
        <v>1590.4770607187238</v>
      </c>
    </row>
    <row r="2473" spans="1:14" x14ac:dyDescent="0.2">
      <c r="A2473" s="69">
        <f t="shared" si="107"/>
        <v>121</v>
      </c>
      <c r="B2473" s="66">
        <f t="shared" si="108"/>
        <v>43527</v>
      </c>
      <c r="C2473" s="67">
        <f>Y!AB2706</f>
        <v>73600.000000000175</v>
      </c>
      <c r="D2473" s="65">
        <f>Y!Y2706</f>
        <v>14383.271239668131</v>
      </c>
      <c r="E2473" s="65">
        <f>Y!Y2706+Y!Z2706</f>
        <v>15751.349852956613</v>
      </c>
      <c r="F2473" s="68">
        <f>Y!AA2706</f>
        <v>57848.650147043569</v>
      </c>
      <c r="G2473" s="133">
        <f>SUM($F2473:F$2592)</f>
        <v>4392025.7159850234</v>
      </c>
      <c r="H2473" s="133">
        <f>SUM($E$2353:E2473)</f>
        <v>1102440.0658408906</v>
      </c>
      <c r="I2473" s="133">
        <f>$F$9-SUM($E$2353:E2473)</f>
        <v>6135059.9341591094</v>
      </c>
      <c r="J2473" s="133">
        <f t="shared" si="109"/>
        <v>121</v>
      </c>
      <c r="K2473" s="65">
        <f>Y!AC2706</f>
        <v>6404185</v>
      </c>
      <c r="L2473" s="115">
        <v>240</v>
      </c>
      <c r="M2473" s="65"/>
      <c r="N2473" s="48">
        <f>Y!Z2706</f>
        <v>1368.0786132884823</v>
      </c>
    </row>
    <row r="2474" spans="1:14" x14ac:dyDescent="0.2">
      <c r="A2474" s="69">
        <f t="shared" si="107"/>
        <v>122</v>
      </c>
      <c r="B2474" s="66">
        <f t="shared" si="108"/>
        <v>43558</v>
      </c>
      <c r="C2474" s="67">
        <f>Y!AB2707</f>
        <v>73600</v>
      </c>
      <c r="D2474" s="65">
        <f>Y!Y2707</f>
        <v>14575.021372016519</v>
      </c>
      <c r="E2474" s="65">
        <f>Y!Y2707+Y!Z2707</f>
        <v>15961.341427860971</v>
      </c>
      <c r="F2474" s="68">
        <f>Y!AA2707</f>
        <v>57638.658572139029</v>
      </c>
      <c r="G2474" s="133">
        <f>SUM($F2474:F$2592)</f>
        <v>4334177.0658379821</v>
      </c>
      <c r="H2474" s="133">
        <f>SUM($E$2353:E2474)</f>
        <v>1118401.4072687516</v>
      </c>
      <c r="I2474" s="133">
        <f>$F$9-SUM($E$2353:E2474)</f>
        <v>6119098.5927312486</v>
      </c>
      <c r="J2474" s="133">
        <f t="shared" si="109"/>
        <v>122</v>
      </c>
      <c r="K2474" s="65">
        <f>Y!AC2707</f>
        <v>6384422</v>
      </c>
      <c r="L2474" s="115">
        <v>240</v>
      </c>
      <c r="M2474" s="65"/>
      <c r="N2474" s="48">
        <f>Y!Z2707</f>
        <v>1386.3200558444514</v>
      </c>
    </row>
    <row r="2475" spans="1:14" x14ac:dyDescent="0.2">
      <c r="A2475" s="69">
        <f t="shared" si="107"/>
        <v>123</v>
      </c>
      <c r="B2475" s="66">
        <f t="shared" si="108"/>
        <v>43588</v>
      </c>
      <c r="C2475" s="67">
        <f>Y!AB2708</f>
        <v>73599.999999999825</v>
      </c>
      <c r="D2475" s="65">
        <f>Y!Y2708</f>
        <v>14769.327815279365</v>
      </c>
      <c r="E2475" s="65">
        <f>Y!Y2708+Y!Z2708</f>
        <v>16174.132538172373</v>
      </c>
      <c r="F2475" s="68">
        <f>Y!AA2708</f>
        <v>57425.867461827453</v>
      </c>
      <c r="G2475" s="133">
        <f>SUM($F2475:F$2592)</f>
        <v>4276538.4072658429</v>
      </c>
      <c r="H2475" s="133">
        <f>SUM($E$2353:E2475)</f>
        <v>1134575.5398069241</v>
      </c>
      <c r="I2475" s="133">
        <f>$F$9-SUM($E$2353:E2475)</f>
        <v>6102924.4601930762</v>
      </c>
      <c r="J2475" s="133">
        <f t="shared" si="109"/>
        <v>123</v>
      </c>
      <c r="K2475" s="65">
        <f>Y!AC2708</f>
        <v>6364468</v>
      </c>
      <c r="L2475" s="115">
        <v>240</v>
      </c>
      <c r="M2475" s="65"/>
      <c r="N2475" s="48">
        <f>Y!Z2708</f>
        <v>1404.8047228930081</v>
      </c>
    </row>
    <row r="2476" spans="1:14" x14ac:dyDescent="0.2">
      <c r="A2476" s="69">
        <f t="shared" si="107"/>
        <v>124</v>
      </c>
      <c r="B2476" s="66">
        <f t="shared" si="108"/>
        <v>43619</v>
      </c>
      <c r="C2476" s="67">
        <f>Y!AB2709</f>
        <v>73599.999999999738</v>
      </c>
      <c r="D2476" s="65">
        <f>Y!Y2709</f>
        <v>14966.224648836069</v>
      </c>
      <c r="E2476" s="65">
        <f>Y!Y2709+Y!Z2709</f>
        <v>16389.76050633355</v>
      </c>
      <c r="F2476" s="68">
        <f>Y!AA2709</f>
        <v>57210.239493666188</v>
      </c>
      <c r="G2476" s="133">
        <f>SUM($F2476:F$2592)</f>
        <v>4219112.5398040162</v>
      </c>
      <c r="H2476" s="133">
        <f>SUM($E$2353:E2476)</f>
        <v>1150965.3003132576</v>
      </c>
      <c r="I2476" s="133">
        <f>$F$9-SUM($E$2353:E2476)</f>
        <v>6086534.6996867424</v>
      </c>
      <c r="J2476" s="133">
        <f t="shared" si="109"/>
        <v>124</v>
      </c>
      <c r="K2476" s="65">
        <f>Y!AC2709</f>
        <v>6344321</v>
      </c>
      <c r="L2476" s="115">
        <v>240</v>
      </c>
      <c r="M2476" s="65"/>
      <c r="N2476" s="48">
        <f>Y!Z2709</f>
        <v>1423.5358574974816</v>
      </c>
    </row>
    <row r="2477" spans="1:14" x14ac:dyDescent="0.2">
      <c r="A2477" s="69">
        <f t="shared" si="107"/>
        <v>125</v>
      </c>
      <c r="B2477" s="66">
        <f t="shared" si="108"/>
        <v>43649</v>
      </c>
      <c r="C2477" s="67">
        <f>Y!AB2710</f>
        <v>73599.999999999651</v>
      </c>
      <c r="D2477" s="65">
        <f>Y!Y2710</f>
        <v>15165.746406394057</v>
      </c>
      <c r="E2477" s="65">
        <f>Y!Y2710+Y!Z2710</f>
        <v>16608.26315235706</v>
      </c>
      <c r="F2477" s="68">
        <f>Y!AA2710</f>
        <v>56991.736847642598</v>
      </c>
      <c r="G2477" s="133">
        <f>SUM($F2477:F$2592)</f>
        <v>4161902.3003103496</v>
      </c>
      <c r="H2477" s="133">
        <f>SUM($E$2353:E2477)</f>
        <v>1167573.5634656146</v>
      </c>
      <c r="I2477" s="133">
        <f>$F$9-SUM($E$2353:E2477)</f>
        <v>6069926.4365343852</v>
      </c>
      <c r="J2477" s="133">
        <f t="shared" si="109"/>
        <v>125</v>
      </c>
      <c r="K2477" s="65">
        <f>Y!AC2710</f>
        <v>6323979</v>
      </c>
      <c r="L2477" s="115">
        <v>240</v>
      </c>
      <c r="M2477" s="65"/>
      <c r="N2477" s="48">
        <f>Y!Z2710</f>
        <v>1442.5167459630029</v>
      </c>
    </row>
    <row r="2478" spans="1:14" x14ac:dyDescent="0.2">
      <c r="A2478" s="69">
        <f t="shared" si="107"/>
        <v>126</v>
      </c>
      <c r="B2478" s="66">
        <f t="shared" si="108"/>
        <v>43680</v>
      </c>
      <c r="C2478" s="67">
        <f>Y!AB2711</f>
        <v>73599.999999999884</v>
      </c>
      <c r="D2478" s="65">
        <f>Y!Y2711</f>
        <v>15367.928082046099</v>
      </c>
      <c r="E2478" s="65">
        <f>Y!Y2711+Y!Z2711</f>
        <v>16829.678800459165</v>
      </c>
      <c r="F2478" s="68">
        <f>Y!AA2711</f>
        <v>56770.321199540711</v>
      </c>
      <c r="G2478" s="133">
        <f>SUM($F2478:F$2592)</f>
        <v>4104910.5634627067</v>
      </c>
      <c r="H2478" s="133">
        <f>SUM($E$2353:E2478)</f>
        <v>1184403.2422660738</v>
      </c>
      <c r="I2478" s="133">
        <f>$F$9-SUM($E$2353:E2478)</f>
        <v>6053096.7577339262</v>
      </c>
      <c r="J2478" s="133">
        <f t="shared" si="109"/>
        <v>126</v>
      </c>
      <c r="K2478" s="65">
        <f>Y!AC2711</f>
        <v>6303441</v>
      </c>
      <c r="L2478" s="115">
        <v>240</v>
      </c>
      <c r="M2478" s="65"/>
      <c r="N2478" s="48">
        <f>Y!Z2711</f>
        <v>1461.7507184130664</v>
      </c>
    </row>
    <row r="2479" spans="1:14" x14ac:dyDescent="0.2">
      <c r="A2479" s="69">
        <f t="shared" si="107"/>
        <v>127</v>
      </c>
      <c r="B2479" s="66">
        <f t="shared" si="108"/>
        <v>43711</v>
      </c>
      <c r="C2479" s="67">
        <f>Y!AB2712</f>
        <v>73599.999999999767</v>
      </c>
      <c r="D2479" s="65">
        <f>Y!Y2712</f>
        <v>15572.805136406794</v>
      </c>
      <c r="E2479" s="65">
        <f>Y!Y2712+Y!Z2712</f>
        <v>17054.04628578054</v>
      </c>
      <c r="F2479" s="68">
        <f>Y!AA2712</f>
        <v>56545.953714219235</v>
      </c>
      <c r="G2479" s="133">
        <f>SUM($F2479:F$2592)</f>
        <v>4048140.2422631658</v>
      </c>
      <c r="H2479" s="133">
        <f>SUM($E$2353:E2479)</f>
        <v>1201457.2885518544</v>
      </c>
      <c r="I2479" s="133">
        <f>$F$9-SUM($E$2353:E2479)</f>
        <v>6036042.711448146</v>
      </c>
      <c r="J2479" s="133">
        <f t="shared" si="109"/>
        <v>127</v>
      </c>
      <c r="K2479" s="65">
        <f>Y!AC2712</f>
        <v>6282704</v>
      </c>
      <c r="L2479" s="115">
        <v>240</v>
      </c>
      <c r="M2479" s="65"/>
      <c r="N2479" s="48">
        <f>Y!Z2712</f>
        <v>1481.2411493737454</v>
      </c>
    </row>
    <row r="2480" spans="1:14" x14ac:dyDescent="0.2">
      <c r="A2480" s="69">
        <f t="shared" si="107"/>
        <v>128</v>
      </c>
      <c r="B2480" s="66">
        <f t="shared" si="108"/>
        <v>43741</v>
      </c>
      <c r="C2480" s="67">
        <f>Y!AB2713</f>
        <v>73600.000000000204</v>
      </c>
      <c r="D2480" s="65">
        <f>Y!Y2713</f>
        <v>15780.413502834272</v>
      </c>
      <c r="E2480" s="65">
        <f>Y!Y2713+Y!Z2713</f>
        <v>17281.404961200053</v>
      </c>
      <c r="F2480" s="68">
        <f>Y!AA2713</f>
        <v>56318.595038800158</v>
      </c>
      <c r="G2480" s="133">
        <f>SUM($F2480:F$2592)</f>
        <v>3991594.2885489468</v>
      </c>
      <c r="H2480" s="133">
        <f>SUM($E$2353:E2480)</f>
        <v>1218738.6935130544</v>
      </c>
      <c r="I2480" s="133">
        <f>$F$9-SUM($E$2353:E2480)</f>
        <v>6018761.3064869456</v>
      </c>
      <c r="J2480" s="133">
        <f t="shared" si="109"/>
        <v>128</v>
      </c>
      <c r="K2480" s="65">
        <f>Y!AC2713</f>
        <v>6261766</v>
      </c>
      <c r="L2480" s="115">
        <v>240</v>
      </c>
      <c r="M2480" s="65"/>
      <c r="N2480" s="48">
        <f>Y!Z2713</f>
        <v>1500.991458365781</v>
      </c>
    </row>
    <row r="2481" spans="1:14" x14ac:dyDescent="0.2">
      <c r="A2481" s="69">
        <f t="shared" si="107"/>
        <v>129</v>
      </c>
      <c r="B2481" s="66">
        <f t="shared" si="108"/>
        <v>43772</v>
      </c>
      <c r="C2481" s="67">
        <f>Y!AB2714</f>
        <v>73600.000000000146</v>
      </c>
      <c r="D2481" s="65">
        <f>Y!Y2714</f>
        <v>15990.789593729191</v>
      </c>
      <c r="E2481" s="65">
        <f>Y!Y2714+Y!Z2714</f>
        <v>17511.794704233689</v>
      </c>
      <c r="F2481" s="68">
        <f>Y!AA2714</f>
        <v>56088.205295766464</v>
      </c>
      <c r="G2481" s="133">
        <f>SUM($F2481:F$2592)</f>
        <v>3935275.6935101463</v>
      </c>
      <c r="H2481" s="133">
        <f>SUM($E$2353:E2481)</f>
        <v>1236250.4882172882</v>
      </c>
      <c r="I2481" s="133">
        <f>$F$9-SUM($E$2353:E2481)</f>
        <v>6001249.5117827114</v>
      </c>
      <c r="J2481" s="133">
        <f t="shared" si="109"/>
        <v>129</v>
      </c>
      <c r="K2481" s="65">
        <f>Y!AC2714</f>
        <v>6240626</v>
      </c>
      <c r="L2481" s="115">
        <v>240</v>
      </c>
      <c r="M2481" s="65"/>
      <c r="N2481" s="48">
        <f>Y!Z2714</f>
        <v>1521.0051105044986</v>
      </c>
    </row>
    <row r="2482" spans="1:14" x14ac:dyDescent="0.2">
      <c r="A2482" s="69">
        <f t="shared" si="107"/>
        <v>130</v>
      </c>
      <c r="B2482" s="66">
        <f t="shared" si="108"/>
        <v>43802</v>
      </c>
      <c r="C2482" s="67">
        <f>Y!AB2715</f>
        <v>73600.000000000087</v>
      </c>
      <c r="D2482" s="65">
        <f>Y!Y2715</f>
        <v>16203.970306924544</v>
      </c>
      <c r="E2482" s="65">
        <f>Y!Y2715+Y!Z2715</f>
        <v>17745.255924032332</v>
      </c>
      <c r="F2482" s="68">
        <f>Y!AA2715</f>
        <v>55854.744075967763</v>
      </c>
      <c r="G2482" s="133">
        <f>SUM($F2482:F$2592)</f>
        <v>3879187.4882143796</v>
      </c>
      <c r="H2482" s="133">
        <f>SUM($E$2353:E2482)</f>
        <v>1253995.7441413205</v>
      </c>
      <c r="I2482" s="133">
        <f>$F$9-SUM($E$2353:E2482)</f>
        <v>5983504.2558586793</v>
      </c>
      <c r="J2482" s="133">
        <f t="shared" si="109"/>
        <v>130</v>
      </c>
      <c r="K2482" s="65">
        <f>Y!AC2715</f>
        <v>6219282</v>
      </c>
      <c r="L2482" s="115">
        <v>240</v>
      </c>
      <c r="M2482" s="65"/>
      <c r="N2482" s="48">
        <f>Y!Z2715</f>
        <v>1541.2856171077874</v>
      </c>
    </row>
    <row r="2483" spans="1:14" x14ac:dyDescent="0.2">
      <c r="A2483" s="69">
        <f t="shared" si="107"/>
        <v>131</v>
      </c>
      <c r="B2483" s="66">
        <f t="shared" si="108"/>
        <v>43833</v>
      </c>
      <c r="C2483" s="67">
        <f>Y!AB2716</f>
        <v>73599.999999999971</v>
      </c>
      <c r="D2483" s="65">
        <f>Y!Y2716</f>
        <v>16419.993032155093</v>
      </c>
      <c r="E2483" s="65">
        <f>Y!Y2716+Y!Z2716</f>
        <v>17981.829568467176</v>
      </c>
      <c r="F2483" s="68">
        <f>Y!AA2716</f>
        <v>55618.170431532795</v>
      </c>
      <c r="G2483" s="133">
        <f>SUM($F2483:F$2592)</f>
        <v>3823332.7441384117</v>
      </c>
      <c r="H2483" s="133">
        <f>SUM($E$2353:E2483)</f>
        <v>1271977.5737097876</v>
      </c>
      <c r="I2483" s="133">
        <f>$F$9-SUM($E$2353:E2483)</f>
        <v>5965522.4262902122</v>
      </c>
      <c r="J2483" s="133">
        <f t="shared" si="109"/>
        <v>131</v>
      </c>
      <c r="K2483" s="65">
        <f>Y!AC2716</f>
        <v>6197731</v>
      </c>
      <c r="L2483" s="115">
        <v>240</v>
      </c>
      <c r="M2483" s="65"/>
      <c r="N2483" s="48">
        <f>Y!Z2716</f>
        <v>1561.8365363120829</v>
      </c>
    </row>
    <row r="2484" spans="1:14" x14ac:dyDescent="0.2">
      <c r="A2484" s="69">
        <f t="shared" si="107"/>
        <v>132</v>
      </c>
      <c r="B2484" s="66">
        <f t="shared" si="108"/>
        <v>43864</v>
      </c>
      <c r="C2484" s="67">
        <f>Y!AB2717</f>
        <v>73599.999999999796</v>
      </c>
      <c r="D2484" s="65">
        <f>Y!Y2717</f>
        <v>16638.895657615736</v>
      </c>
      <c r="E2484" s="65">
        <f>Y!Y2717+Y!Z2717</f>
        <v>18221.557131312424</v>
      </c>
      <c r="F2484" s="68">
        <f>Y!AA2717</f>
        <v>55378.442868687373</v>
      </c>
      <c r="G2484" s="133">
        <f>SUM($F2484:F$2592)</f>
        <v>3767714.5737068788</v>
      </c>
      <c r="H2484" s="133">
        <f>SUM($E$2353:E2484)</f>
        <v>1290199.1308410999</v>
      </c>
      <c r="I2484" s="133">
        <f>$F$9-SUM($E$2353:E2484)</f>
        <v>5947300.8691589003</v>
      </c>
      <c r="J2484" s="133">
        <f t="shared" si="109"/>
        <v>132</v>
      </c>
      <c r="K2484" s="65">
        <f>Y!AC2717</f>
        <v>6192411</v>
      </c>
      <c r="L2484" s="115">
        <v>240</v>
      </c>
      <c r="M2484" s="65"/>
      <c r="N2484" s="48">
        <f>Y!Z2717</f>
        <v>1582.6614736966876</v>
      </c>
    </row>
    <row r="2485" spans="1:14" x14ac:dyDescent="0.2">
      <c r="A2485" s="69">
        <f t="shared" si="107"/>
        <v>133</v>
      </c>
      <c r="B2485" s="66">
        <f t="shared" si="108"/>
        <v>43893</v>
      </c>
      <c r="C2485" s="67">
        <f>Y!AB2718</f>
        <v>73599.999999999913</v>
      </c>
      <c r="D2485" s="65">
        <f>Y!Y2718</f>
        <v>16860.716576606967</v>
      </c>
      <c r="E2485" s="65">
        <f>Y!Y2718+Y!Z2718</f>
        <v>18245.275920331231</v>
      </c>
      <c r="F2485" s="68">
        <f>Y!AA2718</f>
        <v>55354.724079668675</v>
      </c>
      <c r="G2485" s="133">
        <f>SUM($F2485:F$2592)</f>
        <v>3712336.1308381916</v>
      </c>
      <c r="H2485" s="133">
        <f>SUM($E$2353:E2485)</f>
        <v>1308444.4067614311</v>
      </c>
      <c r="I2485" s="133">
        <f>$F$9-SUM($E$2353:E2485)</f>
        <v>5929055.5932385689</v>
      </c>
      <c r="J2485" s="133">
        <f t="shared" si="109"/>
        <v>133</v>
      </c>
      <c r="K2485" s="65">
        <f>Y!AC2718</f>
        <v>6170660</v>
      </c>
      <c r="L2485" s="115">
        <v>240</v>
      </c>
      <c r="M2485" s="65"/>
      <c r="N2485" s="48">
        <f>Y!Z2718</f>
        <v>1384.5593437242642</v>
      </c>
    </row>
    <row r="2486" spans="1:14" x14ac:dyDescent="0.2">
      <c r="A2486" s="69">
        <f t="shared" si="107"/>
        <v>134</v>
      </c>
      <c r="B2486" s="66">
        <f t="shared" si="108"/>
        <v>43924</v>
      </c>
      <c r="C2486" s="67">
        <f>Y!AB2719</f>
        <v>73600.000000000087</v>
      </c>
      <c r="D2486" s="65">
        <f>Y!Y2719</f>
        <v>17085.494694267865</v>
      </c>
      <c r="E2486" s="65">
        <f>Y!Y2719+Y!Z2719</f>
        <v>18488.515228371514</v>
      </c>
      <c r="F2486" s="68">
        <f>Y!AA2719</f>
        <v>55111.48477162858</v>
      </c>
      <c r="G2486" s="133">
        <f>SUM($F2486:F$2592)</f>
        <v>3656981.4067585231</v>
      </c>
      <c r="H2486" s="133">
        <f>SUM($E$2353:E2486)</f>
        <v>1326932.9219898027</v>
      </c>
      <c r="I2486" s="133">
        <f>$F$9-SUM($E$2353:E2486)</f>
        <v>5910567.0780101977</v>
      </c>
      <c r="J2486" s="133">
        <f t="shared" si="109"/>
        <v>134</v>
      </c>
      <c r="K2486" s="65">
        <f>Y!AC2719</f>
        <v>6148700</v>
      </c>
      <c r="L2486" s="115">
        <v>240</v>
      </c>
      <c r="M2486" s="65"/>
      <c r="N2486" s="48">
        <f>Y!Z2719</f>
        <v>1403.020534103649</v>
      </c>
    </row>
    <row r="2487" spans="1:14" x14ac:dyDescent="0.2">
      <c r="A2487" s="69">
        <f t="shared" si="107"/>
        <v>135</v>
      </c>
      <c r="B2487" s="66">
        <f t="shared" si="108"/>
        <v>43954</v>
      </c>
      <c r="C2487" s="67">
        <f>Y!AB2720</f>
        <v>73599.999999999898</v>
      </c>
      <c r="D2487" s="65">
        <f>Y!Y2720</f>
        <v>17313.269434399903</v>
      </c>
      <c r="E2487" s="65">
        <f>Y!Y2720+Y!Z2720</f>
        <v>18734.997313409825</v>
      </c>
      <c r="F2487" s="68">
        <f>Y!AA2720</f>
        <v>54865.002686590073</v>
      </c>
      <c r="G2487" s="133">
        <f>SUM($F2487:F$2592)</f>
        <v>3601869.9219868942</v>
      </c>
      <c r="H2487" s="133">
        <f>SUM($E$2353:E2487)</f>
        <v>1345667.9193032125</v>
      </c>
      <c r="I2487" s="133">
        <f>$F$9-SUM($E$2353:E2487)</f>
        <v>5891832.0806967877</v>
      </c>
      <c r="J2487" s="133">
        <f t="shared" si="109"/>
        <v>135</v>
      </c>
      <c r="K2487" s="65">
        <f>Y!AC2720</f>
        <v>6126527</v>
      </c>
      <c r="L2487" s="115">
        <v>240</v>
      </c>
      <c r="M2487" s="65"/>
      <c r="N2487" s="48">
        <f>Y!Z2720</f>
        <v>1421.7278790099226</v>
      </c>
    </row>
    <row r="2488" spans="1:14" x14ac:dyDescent="0.2">
      <c r="A2488" s="69">
        <f t="shared" si="107"/>
        <v>136</v>
      </c>
      <c r="B2488" s="66">
        <f t="shared" si="108"/>
        <v>43985</v>
      </c>
      <c r="C2488" s="67">
        <f>Y!AB2721</f>
        <v>73600.000000000131</v>
      </c>
      <c r="D2488" s="65">
        <f>Y!Y2721</f>
        <v>17544.080746382941</v>
      </c>
      <c r="E2488" s="65">
        <f>Y!Y2721+Y!Z2721</f>
        <v>18984.765406957376</v>
      </c>
      <c r="F2488" s="68">
        <f>Y!AA2721</f>
        <v>54615.234593042755</v>
      </c>
      <c r="G2488" s="133">
        <f>SUM($F2488:F$2592)</f>
        <v>3547004.9193003033</v>
      </c>
      <c r="H2488" s="133">
        <f>SUM($E$2353:E2488)</f>
        <v>1364652.6847101699</v>
      </c>
      <c r="I2488" s="133">
        <f>$F$9-SUM($E$2353:E2488)</f>
        <v>5872847.3152898299</v>
      </c>
      <c r="J2488" s="133">
        <f t="shared" si="109"/>
        <v>136</v>
      </c>
      <c r="K2488" s="65">
        <f>Y!AC2721</f>
        <v>6104141</v>
      </c>
      <c r="L2488" s="115">
        <v>240</v>
      </c>
      <c r="M2488" s="65"/>
      <c r="N2488" s="48">
        <f>Y!Z2721</f>
        <v>1440.6846605744358</v>
      </c>
    </row>
    <row r="2489" spans="1:14" x14ac:dyDescent="0.2">
      <c r="A2489" s="69">
        <f t="shared" si="107"/>
        <v>137</v>
      </c>
      <c r="B2489" s="66">
        <f t="shared" si="108"/>
        <v>44015</v>
      </c>
      <c r="C2489" s="67">
        <f>Y!AB2722</f>
        <v>73599.999999999985</v>
      </c>
      <c r="D2489" s="65">
        <f>Y!Y2722</f>
        <v>17777.969112179242</v>
      </c>
      <c r="E2489" s="65">
        <f>Y!Y2722+Y!Z2722</f>
        <v>19237.863316870411</v>
      </c>
      <c r="F2489" s="68">
        <f>Y!AA2722</f>
        <v>54362.136683129575</v>
      </c>
      <c r="G2489" s="133">
        <f>SUM($F2489:F$2592)</f>
        <v>3492389.6847072612</v>
      </c>
      <c r="H2489" s="133">
        <f>SUM($E$2353:E2489)</f>
        <v>1383890.5480270404</v>
      </c>
      <c r="I2489" s="133">
        <f>$F$9-SUM($E$2353:E2489)</f>
        <v>5853609.4519729596</v>
      </c>
      <c r="J2489" s="133">
        <f t="shared" si="109"/>
        <v>137</v>
      </c>
      <c r="K2489" s="65">
        <f>Y!AC2722</f>
        <v>6081539</v>
      </c>
      <c r="L2489" s="115">
        <v>240</v>
      </c>
      <c r="M2489" s="65"/>
      <c r="N2489" s="48">
        <f>Y!Z2722</f>
        <v>1459.8942046911689</v>
      </c>
    </row>
    <row r="2490" spans="1:14" x14ac:dyDescent="0.2">
      <c r="A2490" s="69">
        <f t="shared" si="107"/>
        <v>138</v>
      </c>
      <c r="B2490" s="66">
        <f t="shared" si="108"/>
        <v>44046</v>
      </c>
      <c r="C2490" s="67">
        <f>Y!AB2723</f>
        <v>73599.999999999854</v>
      </c>
      <c r="D2490" s="65">
        <f>Y!Y2723</f>
        <v>18014.975553436205</v>
      </c>
      <c r="E2490" s="65">
        <f>Y!Y2723+Y!Z2723</f>
        <v>19494.335435036584</v>
      </c>
      <c r="F2490" s="68">
        <f>Y!AA2723</f>
        <v>54105.664564963277</v>
      </c>
      <c r="G2490" s="133">
        <f>SUM($F2490:F$2592)</f>
        <v>3438027.5480241315</v>
      </c>
      <c r="H2490" s="133">
        <f>SUM($E$2353:E2490)</f>
        <v>1403384.883462077</v>
      </c>
      <c r="I2490" s="133">
        <f>$F$9-SUM($E$2353:E2490)</f>
        <v>5834115.116537923</v>
      </c>
      <c r="J2490" s="133">
        <f t="shared" ref="J2490:J2553" si="110">A2490</f>
        <v>138</v>
      </c>
      <c r="K2490" s="65">
        <f>Y!AC2723</f>
        <v>6058720</v>
      </c>
      <c r="L2490" s="115">
        <v>240</v>
      </c>
      <c r="M2490" s="65"/>
      <c r="N2490" s="48">
        <f>Y!Z2723</f>
        <v>1479.3598816003796</v>
      </c>
    </row>
    <row r="2491" spans="1:14" x14ac:dyDescent="0.2">
      <c r="A2491" s="69">
        <f t="shared" si="107"/>
        <v>139</v>
      </c>
      <c r="B2491" s="66">
        <f t="shared" si="108"/>
        <v>44077</v>
      </c>
      <c r="C2491" s="67">
        <f>Y!AB2724</f>
        <v>73599.999999999985</v>
      </c>
      <c r="D2491" s="65">
        <f>Y!Y2724</f>
        <v>18255.141638679896</v>
      </c>
      <c r="E2491" s="65">
        <f>Y!Y2724+Y!Z2724</f>
        <v>19754.226745159685</v>
      </c>
      <c r="F2491" s="68">
        <f>Y!AA2724</f>
        <v>53845.7732548403</v>
      </c>
      <c r="G2491" s="133">
        <f>SUM($F2491:F$2592)</f>
        <v>3383921.883459169</v>
      </c>
      <c r="H2491" s="133">
        <f>SUM($E$2353:E2491)</f>
        <v>1423139.1102072366</v>
      </c>
      <c r="I2491" s="133">
        <f>$F$9-SUM($E$2353:E2491)</f>
        <v>5814360.8897927636</v>
      </c>
      <c r="J2491" s="133">
        <f t="shared" si="110"/>
        <v>139</v>
      </c>
      <c r="K2491" s="65">
        <f>Y!AC2724</f>
        <v>6035680</v>
      </c>
      <c r="L2491" s="115">
        <v>240</v>
      </c>
      <c r="M2491" s="65"/>
      <c r="N2491" s="48">
        <f>Y!Z2724</f>
        <v>1499.0851064797898</v>
      </c>
    </row>
    <row r="2492" spans="1:14" x14ac:dyDescent="0.2">
      <c r="A2492" s="69">
        <f t="shared" si="107"/>
        <v>140</v>
      </c>
      <c r="B2492" s="66">
        <f t="shared" si="108"/>
        <v>44107</v>
      </c>
      <c r="C2492" s="67">
        <f>Y!AB2725</f>
        <v>73600.000000000116</v>
      </c>
      <c r="D2492" s="65">
        <f>Y!Y2725</f>
        <v>18498.509490605444</v>
      </c>
      <c r="E2492" s="65">
        <f>Y!Y2725+Y!Z2725</f>
        <v>20017.582830649262</v>
      </c>
      <c r="F2492" s="68">
        <f>Y!AA2725</f>
        <v>53582.417169350854</v>
      </c>
      <c r="G2492" s="133">
        <f>SUM($F2492:F$2592)</f>
        <v>3330076.1102043283</v>
      </c>
      <c r="H2492" s="133">
        <f>SUM($E$2353:E2492)</f>
        <v>1443156.6930378859</v>
      </c>
      <c r="I2492" s="133">
        <f>$F$9-SUM($E$2353:E2492)</f>
        <v>5794343.3069621138</v>
      </c>
      <c r="J2492" s="133">
        <f t="shared" si="110"/>
        <v>140</v>
      </c>
      <c r="K2492" s="65">
        <f>Y!AC2725</f>
        <v>6012417</v>
      </c>
      <c r="L2492" s="115">
        <v>240</v>
      </c>
      <c r="M2492" s="65"/>
      <c r="N2492" s="48">
        <f>Y!Z2725</f>
        <v>1519.0733400438185</v>
      </c>
    </row>
    <row r="2493" spans="1:14" x14ac:dyDescent="0.2">
      <c r="A2493" s="69">
        <f t="shared" si="107"/>
        <v>141</v>
      </c>
      <c r="B2493" s="66">
        <f t="shared" si="108"/>
        <v>44138</v>
      </c>
      <c r="C2493" s="67">
        <f>Y!AB2726</f>
        <v>73599.999999999884</v>
      </c>
      <c r="D2493" s="65">
        <f>Y!Y2726</f>
        <v>18745.121793465223</v>
      </c>
      <c r="E2493" s="65">
        <f>Y!Y2726+Y!Z2726</f>
        <v>20284.449882615969</v>
      </c>
      <c r="F2493" s="68">
        <f>Y!AA2726</f>
        <v>53315.550117383907</v>
      </c>
      <c r="G2493" s="133">
        <f>SUM($F2493:F$2592)</f>
        <v>3276493.6930349772</v>
      </c>
      <c r="H2493" s="133">
        <f>SUM($E$2353:E2493)</f>
        <v>1463441.142920502</v>
      </c>
      <c r="I2493" s="133">
        <f>$F$9-SUM($E$2353:E2493)</f>
        <v>5774058.8570794985</v>
      </c>
      <c r="J2493" s="133">
        <f t="shared" si="110"/>
        <v>141</v>
      </c>
      <c r="K2493" s="65">
        <f>Y!AC2726</f>
        <v>5988931</v>
      </c>
      <c r="L2493" s="115">
        <v>240</v>
      </c>
      <c r="M2493" s="65"/>
      <c r="N2493" s="48">
        <f>Y!Z2726</f>
        <v>1539.3280891507457</v>
      </c>
    </row>
    <row r="2494" spans="1:14" x14ac:dyDescent="0.2">
      <c r="A2494" s="69">
        <f t="shared" si="107"/>
        <v>142</v>
      </c>
      <c r="B2494" s="66">
        <f t="shared" si="108"/>
        <v>44168</v>
      </c>
      <c r="C2494" s="67">
        <f>Y!AB2727</f>
        <v>73600.000000000189</v>
      </c>
      <c r="D2494" s="65">
        <f>Y!Y2727</f>
        <v>18995.021800556686</v>
      </c>
      <c r="E2494" s="65">
        <f>Y!Y2727+Y!Z2727</f>
        <v>20554.874707974668</v>
      </c>
      <c r="F2494" s="68">
        <f>Y!AA2727</f>
        <v>53045.125292025521</v>
      </c>
      <c r="G2494" s="133">
        <f>SUM($F2494:F$2592)</f>
        <v>3223178.1429175925</v>
      </c>
      <c r="H2494" s="133">
        <f>SUM($E$2353:E2494)</f>
        <v>1483996.0176284767</v>
      </c>
      <c r="I2494" s="133">
        <f>$F$9-SUM($E$2353:E2494)</f>
        <v>5753503.982371523</v>
      </c>
      <c r="J2494" s="133">
        <f t="shared" si="110"/>
        <v>142</v>
      </c>
      <c r="K2494" s="65">
        <f>Y!AC2727</f>
        <v>5965218</v>
      </c>
      <c r="L2494" s="115">
        <v>240</v>
      </c>
      <c r="M2494" s="65"/>
      <c r="N2494" s="48">
        <f>Y!Z2727</f>
        <v>1559.8529074179824</v>
      </c>
    </row>
    <row r="2495" spans="1:14" x14ac:dyDescent="0.2">
      <c r="A2495" s="69">
        <f t="shared" si="107"/>
        <v>143</v>
      </c>
      <c r="B2495" s="66">
        <f t="shared" si="108"/>
        <v>44199</v>
      </c>
      <c r="C2495" s="67">
        <f>Y!AB2728</f>
        <v>73599.999999999884</v>
      </c>
      <c r="D2495" s="65">
        <f>Y!Y2728</f>
        <v>19248.25334180519</v>
      </c>
      <c r="E2495" s="65">
        <f>Y!Y2728+Y!Z2728</f>
        <v>20828.904737650693</v>
      </c>
      <c r="F2495" s="68">
        <f>Y!AA2728</f>
        <v>52771.095262349198</v>
      </c>
      <c r="G2495" s="133">
        <f>SUM($F2495:F$2592)</f>
        <v>3170133.017625567</v>
      </c>
      <c r="H2495" s="133">
        <f>SUM($E$2353:E2495)</f>
        <v>1504824.9223661274</v>
      </c>
      <c r="I2495" s="133">
        <f>$F$9-SUM($E$2353:E2495)</f>
        <v>5732675.0776338726</v>
      </c>
      <c r="J2495" s="133">
        <f t="shared" si="110"/>
        <v>143</v>
      </c>
      <c r="K2495" s="65">
        <f>Y!AC2728</f>
        <v>5941276</v>
      </c>
      <c r="L2495" s="115">
        <v>240</v>
      </c>
      <c r="M2495" s="65"/>
      <c r="N2495" s="48">
        <f>Y!Z2728</f>
        <v>1580.6513958455034</v>
      </c>
    </row>
    <row r="2496" spans="1:14" x14ac:dyDescent="0.2">
      <c r="A2496" s="69">
        <f t="shared" si="107"/>
        <v>144</v>
      </c>
      <c r="B2496" s="66">
        <f t="shared" si="108"/>
        <v>44230</v>
      </c>
      <c r="C2496" s="67">
        <f>Y!AB2729</f>
        <v>73599.999999999767</v>
      </c>
      <c r="D2496" s="65">
        <f>Y!Y2729</f>
        <v>19504.860831455328</v>
      </c>
      <c r="E2496" s="65">
        <f>Y!Y2729+Y!Z2729</f>
        <v>21106.588034903019</v>
      </c>
      <c r="F2496" s="68">
        <f>Y!AA2729</f>
        <v>52493.411965096755</v>
      </c>
      <c r="G2496" s="133">
        <f>SUM($F2496:F$2592)</f>
        <v>3117361.9223632184</v>
      </c>
      <c r="H2496" s="133">
        <f>SUM($E$2353:E2496)</f>
        <v>1525931.5104010303</v>
      </c>
      <c r="I2496" s="133">
        <f>$F$9-SUM($E$2353:E2496)</f>
        <v>5711568.4895989699</v>
      </c>
      <c r="J2496" s="133">
        <f t="shared" si="110"/>
        <v>144</v>
      </c>
      <c r="K2496" s="65">
        <f>Y!AC2729</f>
        <v>5931903</v>
      </c>
      <c r="L2496" s="115">
        <v>240</v>
      </c>
      <c r="M2496" s="65"/>
      <c r="N2496" s="48">
        <f>Y!Z2729</f>
        <v>1601.7272034476919</v>
      </c>
    </row>
    <row r="2497" spans="1:14" x14ac:dyDescent="0.2">
      <c r="A2497" s="69">
        <f t="shared" si="107"/>
        <v>145</v>
      </c>
      <c r="B2497" s="66">
        <f t="shared" si="108"/>
        <v>44258</v>
      </c>
      <c r="C2497" s="67">
        <f>Y!AB2730</f>
        <v>73600</v>
      </c>
      <c r="D2497" s="65">
        <f>Y!Y2730</f>
        <v>19764.889275858179</v>
      </c>
      <c r="E2497" s="65">
        <f>Y!Y2730+Y!Z2730</f>
        <v>21190.635703992361</v>
      </c>
      <c r="F2497" s="68">
        <f>Y!AA2730</f>
        <v>52409.364296007639</v>
      </c>
      <c r="G2497" s="133">
        <f>SUM($F2497:F$2592)</f>
        <v>3064868.5103981211</v>
      </c>
      <c r="H2497" s="133">
        <f>SUM($E$2353:E2497)</f>
        <v>1547122.1461050226</v>
      </c>
      <c r="I2497" s="133">
        <f>$F$9-SUM($E$2353:E2497)</f>
        <v>5690377.8538949769</v>
      </c>
      <c r="J2497" s="133">
        <f t="shared" si="110"/>
        <v>145</v>
      </c>
      <c r="K2497" s="65">
        <f>Y!AC2730</f>
        <v>5907694</v>
      </c>
      <c r="L2497" s="115">
        <v>240</v>
      </c>
      <c r="M2497" s="65"/>
      <c r="N2497" s="48">
        <f>Y!Z2730</f>
        <v>1425.7464281341818</v>
      </c>
    </row>
    <row r="2498" spans="1:14" x14ac:dyDescent="0.2">
      <c r="A2498" s="69">
        <f t="shared" si="107"/>
        <v>146</v>
      </c>
      <c r="B2498" s="66">
        <f t="shared" si="108"/>
        <v>44289</v>
      </c>
      <c r="C2498" s="67">
        <f>Y!AB2731</f>
        <v>73599.999999999869</v>
      </c>
      <c r="D2498" s="65">
        <f>Y!Y2731</f>
        <v>20028.384281364735</v>
      </c>
      <c r="E2498" s="65">
        <f>Y!Y2731+Y!Z2731</f>
        <v>21473.141072876853</v>
      </c>
      <c r="F2498" s="68">
        <f>Y!AA2731</f>
        <v>52126.858927123016</v>
      </c>
      <c r="G2498" s="133">
        <f>SUM($F2498:F$2592)</f>
        <v>3012459.1461021132</v>
      </c>
      <c r="H2498" s="133">
        <f>SUM($E$2353:E2498)</f>
        <v>1568595.2871778994</v>
      </c>
      <c r="I2498" s="133">
        <f>$F$9-SUM($E$2353:E2498)</f>
        <v>5668904.7128221001</v>
      </c>
      <c r="J2498" s="133">
        <f t="shared" si="110"/>
        <v>146</v>
      </c>
      <c r="K2498" s="65">
        <f>Y!AC2731</f>
        <v>5883252</v>
      </c>
      <c r="L2498" s="115">
        <v>240</v>
      </c>
      <c r="M2498" s="65"/>
      <c r="N2498" s="48">
        <f>Y!Z2731</f>
        <v>1444.7567915121181</v>
      </c>
    </row>
    <row r="2499" spans="1:14" x14ac:dyDescent="0.2">
      <c r="A2499" s="69">
        <f t="shared" si="107"/>
        <v>147</v>
      </c>
      <c r="B2499" s="66">
        <f t="shared" si="108"/>
        <v>44319</v>
      </c>
      <c r="C2499" s="67">
        <f>Y!AB2732</f>
        <v>73599.999999999942</v>
      </c>
      <c r="D2499" s="65">
        <f>Y!Y2732</f>
        <v>20295.392062326893</v>
      </c>
      <c r="E2499" s="65">
        <f>Y!Y2732+Y!Z2732</f>
        <v>21759.412694208804</v>
      </c>
      <c r="F2499" s="68">
        <f>Y!AA2732</f>
        <v>51840.587305791138</v>
      </c>
      <c r="G2499" s="133">
        <f>SUM($F2499:F$2592)</f>
        <v>2960332.2871749899</v>
      </c>
      <c r="H2499" s="133">
        <f>SUM($E$2353:E2499)</f>
        <v>1590354.6998721082</v>
      </c>
      <c r="I2499" s="133">
        <f>$F$9-SUM($E$2353:E2499)</f>
        <v>5647145.3001278918</v>
      </c>
      <c r="J2499" s="133">
        <f t="shared" si="110"/>
        <v>147</v>
      </c>
      <c r="K2499" s="65">
        <f>Y!AC2732</f>
        <v>5858575</v>
      </c>
      <c r="L2499" s="115">
        <v>240</v>
      </c>
      <c r="M2499" s="65"/>
      <c r="N2499" s="48">
        <f>Y!Z2732</f>
        <v>1464.020631881911</v>
      </c>
    </row>
    <row r="2500" spans="1:14" x14ac:dyDescent="0.2">
      <c r="A2500" s="69">
        <f t="shared" si="107"/>
        <v>148</v>
      </c>
      <c r="B2500" s="66">
        <f t="shared" si="108"/>
        <v>44350</v>
      </c>
      <c r="C2500" s="67">
        <f>Y!AB2733</f>
        <v>73599.999999999913</v>
      </c>
      <c r="D2500" s="65">
        <f>Y!Y2733</f>
        <v>20565.959449200891</v>
      </c>
      <c r="E2500" s="65">
        <f>Y!Y2733+Y!Z2733</f>
        <v>22049.500778210742</v>
      </c>
      <c r="F2500" s="68">
        <f>Y!AA2733</f>
        <v>51550.49922178917</v>
      </c>
      <c r="G2500" s="133">
        <f>SUM($F2500:F$2592)</f>
        <v>2908491.6998691983</v>
      </c>
      <c r="H2500" s="133">
        <f>SUM($E$2353:E2500)</f>
        <v>1612404.200650319</v>
      </c>
      <c r="I2500" s="133">
        <f>$F$9-SUM($E$2353:E2500)</f>
        <v>5625095.7993496805</v>
      </c>
      <c r="J2500" s="133">
        <f t="shared" si="110"/>
        <v>148</v>
      </c>
      <c r="K2500" s="65">
        <f>Y!AC2733</f>
        <v>5833661</v>
      </c>
      <c r="L2500" s="115">
        <v>240</v>
      </c>
      <c r="M2500" s="65"/>
      <c r="N2500" s="48">
        <f>Y!Z2733</f>
        <v>1483.5413290098513</v>
      </c>
    </row>
    <row r="2501" spans="1:14" x14ac:dyDescent="0.2">
      <c r="A2501" s="69">
        <f t="shared" si="107"/>
        <v>149</v>
      </c>
      <c r="B2501" s="66">
        <f t="shared" si="108"/>
        <v>44380</v>
      </c>
      <c r="C2501" s="67">
        <f>Y!AB2734</f>
        <v>73599.999999999811</v>
      </c>
      <c r="D2501" s="65">
        <f>Y!Y2734</f>
        <v>20840.13389676204</v>
      </c>
      <c r="E2501" s="65">
        <f>Y!Y2734+Y!Z2734</f>
        <v>22343.456204488815</v>
      </c>
      <c r="F2501" s="68">
        <f>Y!AA2734</f>
        <v>51256.543795510996</v>
      </c>
      <c r="G2501" s="133">
        <f>SUM($F2501:F$2592)</f>
        <v>2856941.2006474095</v>
      </c>
      <c r="H2501" s="133">
        <f>SUM($E$2353:E2501)</f>
        <v>1634747.6568548079</v>
      </c>
      <c r="I2501" s="133">
        <f>$F$9-SUM($E$2353:E2501)</f>
        <v>5602752.3431451917</v>
      </c>
      <c r="J2501" s="133">
        <f t="shared" si="110"/>
        <v>149</v>
      </c>
      <c r="K2501" s="65">
        <f>Y!AC2734</f>
        <v>5808507</v>
      </c>
      <c r="L2501" s="115">
        <v>240</v>
      </c>
      <c r="M2501" s="65"/>
      <c r="N2501" s="48">
        <f>Y!Z2734</f>
        <v>1503.3223077267758</v>
      </c>
    </row>
    <row r="2502" spans="1:14" x14ac:dyDescent="0.2">
      <c r="A2502" s="69">
        <f t="shared" si="107"/>
        <v>150</v>
      </c>
      <c r="B2502" s="66">
        <f t="shared" si="108"/>
        <v>44411</v>
      </c>
      <c r="C2502" s="67">
        <f>Y!AB2735</f>
        <v>73600.000000000116</v>
      </c>
      <c r="D2502" s="65">
        <f>Y!Y2735</f>
        <v>21117.963492427953</v>
      </c>
      <c r="E2502" s="65">
        <f>Y!Y2735+Y!Z2735</f>
        <v>22641.330530956853</v>
      </c>
      <c r="F2502" s="68">
        <f>Y!AA2735</f>
        <v>50958.669469043256</v>
      </c>
      <c r="G2502" s="133">
        <f>SUM($F2502:F$2592)</f>
        <v>2805684.6568518984</v>
      </c>
      <c r="H2502" s="133">
        <f>SUM($E$2353:E2502)</f>
        <v>1657388.9873857647</v>
      </c>
      <c r="I2502" s="133">
        <f>$F$9-SUM($E$2353:E2502)</f>
        <v>5580111.0126142353</v>
      </c>
      <c r="J2502" s="133">
        <f t="shared" si="110"/>
        <v>150</v>
      </c>
      <c r="K2502" s="65">
        <f>Y!AC2735</f>
        <v>5783110</v>
      </c>
      <c r="L2502" s="115">
        <v>240</v>
      </c>
      <c r="M2502" s="65"/>
      <c r="N2502" s="48">
        <f>Y!Z2735</f>
        <v>1523.3670385289006</v>
      </c>
    </row>
    <row r="2503" spans="1:14" x14ac:dyDescent="0.2">
      <c r="A2503" s="69">
        <f t="shared" si="107"/>
        <v>151</v>
      </c>
      <c r="B2503" s="66">
        <f t="shared" si="108"/>
        <v>44442</v>
      </c>
      <c r="C2503" s="67">
        <f>Y!AB2736</f>
        <v>73599.999999999825</v>
      </c>
      <c r="D2503" s="65">
        <f>Y!Y2736</f>
        <v>21399.496964690741</v>
      </c>
      <c r="E2503" s="65">
        <f>Y!Y2736+Y!Z2736</f>
        <v>22943.176002877459</v>
      </c>
      <c r="F2503" s="68">
        <f>Y!AA2736</f>
        <v>50656.823997122367</v>
      </c>
      <c r="G2503" s="133">
        <f>SUM($F2503:F$2592)</f>
        <v>2754725.9873828548</v>
      </c>
      <c r="H2503" s="133">
        <f>SUM($E$2353:E2503)</f>
        <v>1680332.1633886422</v>
      </c>
      <c r="I2503" s="133">
        <f>$F$9-SUM($E$2353:E2503)</f>
        <v>5557167.8366113575</v>
      </c>
      <c r="J2503" s="133">
        <f t="shared" si="110"/>
        <v>151</v>
      </c>
      <c r="K2503" s="65">
        <f>Y!AC2736</f>
        <v>5757470</v>
      </c>
      <c r="L2503" s="115">
        <v>240</v>
      </c>
      <c r="M2503" s="65"/>
      <c r="N2503" s="48">
        <f>Y!Z2736</f>
        <v>1543.6790381867177</v>
      </c>
    </row>
    <row r="2504" spans="1:14" x14ac:dyDescent="0.2">
      <c r="A2504" s="69">
        <f t="shared" si="107"/>
        <v>152</v>
      </c>
      <c r="B2504" s="66">
        <f t="shared" si="108"/>
        <v>44472</v>
      </c>
      <c r="C2504" s="67">
        <f>Y!AB2737</f>
        <v>73600.000000000175</v>
      </c>
      <c r="D2504" s="65">
        <f>Y!Y2737</f>
        <v>21684.78369166702</v>
      </c>
      <c r="E2504" s="65">
        <f>Y!Y2737+Y!Z2737</f>
        <v>23249.045562029045</v>
      </c>
      <c r="F2504" s="68">
        <f>Y!AA2737</f>
        <v>50350.954437971122</v>
      </c>
      <c r="G2504" s="133">
        <f>SUM($F2504:F$2592)</f>
        <v>2704069.1633857326</v>
      </c>
      <c r="H2504" s="133">
        <f>SUM($E$2353:E2504)</f>
        <v>1703581.2089506714</v>
      </c>
      <c r="I2504" s="133">
        <f>$F$9-SUM($E$2353:E2504)</f>
        <v>5533918.7910493286</v>
      </c>
      <c r="J2504" s="133">
        <f t="shared" si="110"/>
        <v>152</v>
      </c>
      <c r="K2504" s="65">
        <f>Y!AC2737</f>
        <v>5731582</v>
      </c>
      <c r="L2504" s="115">
        <v>240</v>
      </c>
      <c r="M2504" s="65"/>
      <c r="N2504" s="48">
        <f>Y!Z2737</f>
        <v>1564.2618703620246</v>
      </c>
    </row>
    <row r="2505" spans="1:14" x14ac:dyDescent="0.2">
      <c r="A2505" s="69">
        <f t="shared" si="107"/>
        <v>153</v>
      </c>
      <c r="B2505" s="66">
        <f t="shared" si="108"/>
        <v>44503</v>
      </c>
      <c r="C2505" s="67">
        <f>Y!AB2738</f>
        <v>73600.000000000146</v>
      </c>
      <c r="D2505" s="65">
        <f>Y!Y2738</f>
        <v>21973.873709754087</v>
      </c>
      <c r="E2505" s="65">
        <f>Y!Y2738+Y!Z2738</f>
        <v>23558.992855987206</v>
      </c>
      <c r="F2505" s="68">
        <f>Y!AA2738</f>
        <v>50041.007144012932</v>
      </c>
      <c r="G2505" s="133">
        <f>SUM($F2505:F$2592)</f>
        <v>2653718.2089477614</v>
      </c>
      <c r="H2505" s="133">
        <f>SUM($E$2353:E2505)</f>
        <v>1727140.2018066586</v>
      </c>
      <c r="I2505" s="133">
        <f>$F$9-SUM($E$2353:E2505)</f>
        <v>5510359.7981933411</v>
      </c>
      <c r="J2505" s="133">
        <f t="shared" si="110"/>
        <v>153</v>
      </c>
      <c r="K2505" s="65">
        <f>Y!AC2738</f>
        <v>5705445</v>
      </c>
      <c r="L2505" s="115">
        <v>240</v>
      </c>
      <c r="M2505" s="65"/>
      <c r="N2505" s="48">
        <f>Y!Z2738</f>
        <v>1585.119146233119</v>
      </c>
    </row>
    <row r="2506" spans="1:14" x14ac:dyDescent="0.2">
      <c r="A2506" s="69">
        <f t="shared" si="107"/>
        <v>154</v>
      </c>
      <c r="B2506" s="66">
        <f t="shared" si="108"/>
        <v>44533</v>
      </c>
      <c r="C2506" s="67">
        <f>Y!AB2739</f>
        <v>73599.999999999913</v>
      </c>
      <c r="D2506" s="65">
        <f>Y!Y2739</f>
        <v>22266.817722409032</v>
      </c>
      <c r="E2506" s="65">
        <f>Y!Y2739+Y!Z2739</f>
        <v>23873.072247537435</v>
      </c>
      <c r="F2506" s="68">
        <f>Y!AA2739</f>
        <v>49726.927752462485</v>
      </c>
      <c r="G2506" s="133">
        <f>SUM($F2506:F$2592)</f>
        <v>2603677.201803748</v>
      </c>
      <c r="H2506" s="133">
        <f>SUM($E$2353:E2506)</f>
        <v>1751013.2740541962</v>
      </c>
      <c r="I2506" s="133">
        <f>$F$9-SUM($E$2353:E2506)</f>
        <v>5486486.7259458043</v>
      </c>
      <c r="J2506" s="133">
        <f t="shared" si="110"/>
        <v>154</v>
      </c>
      <c r="K2506" s="65">
        <f>Y!AC2739</f>
        <v>5679057</v>
      </c>
      <c r="L2506" s="115">
        <v>240</v>
      </c>
      <c r="M2506" s="65"/>
      <c r="N2506" s="48">
        <f>Y!Z2739</f>
        <v>1606.2545251284027</v>
      </c>
    </row>
    <row r="2507" spans="1:14" x14ac:dyDescent="0.2">
      <c r="A2507" s="69">
        <f t="shared" si="107"/>
        <v>155</v>
      </c>
      <c r="B2507" s="66">
        <f t="shared" si="108"/>
        <v>44564</v>
      </c>
      <c r="C2507" s="67">
        <f>Y!AB2740</f>
        <v>73600.000000000146</v>
      </c>
      <c r="D2507" s="65">
        <f>Y!Y2740</f>
        <v>22563.667109041009</v>
      </c>
      <c r="E2507" s="65">
        <f>Y!Y2740+Y!Z2740</f>
        <v>24191.338824209364</v>
      </c>
      <c r="F2507" s="68">
        <f>Y!AA2740</f>
        <v>49408.661175790789</v>
      </c>
      <c r="G2507" s="133">
        <f>SUM($F2507:F$2592)</f>
        <v>2553950.2740512858</v>
      </c>
      <c r="H2507" s="133">
        <f>SUM($E$2353:E2507)</f>
        <v>1775204.6128784055</v>
      </c>
      <c r="I2507" s="133">
        <f>$F$9-SUM($E$2353:E2507)</f>
        <v>5462295.3871215945</v>
      </c>
      <c r="J2507" s="133">
        <f t="shared" si="110"/>
        <v>155</v>
      </c>
      <c r="K2507" s="65">
        <f>Y!AC2740</f>
        <v>5652414</v>
      </c>
      <c r="L2507" s="115">
        <v>240</v>
      </c>
      <c r="M2507" s="65"/>
      <c r="N2507" s="48">
        <f>Y!Z2740</f>
        <v>1627.6717151683551</v>
      </c>
    </row>
    <row r="2508" spans="1:14" x14ac:dyDescent="0.2">
      <c r="A2508" s="69">
        <f t="shared" si="107"/>
        <v>156</v>
      </c>
      <c r="B2508" s="66">
        <f t="shared" si="108"/>
        <v>44595</v>
      </c>
      <c r="C2508" s="67">
        <f>Y!AB2741</f>
        <v>73600.000000000204</v>
      </c>
      <c r="D2508" s="65">
        <f>Y!Y2741</f>
        <v>22864.473934020847</v>
      </c>
      <c r="E2508" s="65">
        <f>Y!Y2741+Y!Z2741</f>
        <v>24513.848407936995</v>
      </c>
      <c r="F2508" s="68">
        <f>Y!AA2741</f>
        <v>49086.151592063208</v>
      </c>
      <c r="G2508" s="133">
        <f>SUM($F2508:F$2592)</f>
        <v>2504541.6128754946</v>
      </c>
      <c r="H2508" s="133">
        <f>SUM($E$2353:E2508)</f>
        <v>1799718.4612863425</v>
      </c>
      <c r="I2508" s="133">
        <f>$F$9-SUM($E$2353:E2508)</f>
        <v>5437781.5387136573</v>
      </c>
      <c r="J2508" s="133">
        <f t="shared" si="110"/>
        <v>156</v>
      </c>
      <c r="K2508" s="65">
        <f>Y!AC2741</f>
        <v>5638835</v>
      </c>
      <c r="L2508" s="115">
        <v>240</v>
      </c>
      <c r="M2508" s="65"/>
      <c r="N2508" s="48">
        <f>Y!Z2741</f>
        <v>1649.3744739161484</v>
      </c>
    </row>
    <row r="2509" spans="1:14" x14ac:dyDescent="0.2">
      <c r="A2509" s="69">
        <f t="shared" si="107"/>
        <v>157</v>
      </c>
      <c r="B2509" s="66">
        <f t="shared" si="108"/>
        <v>44623</v>
      </c>
      <c r="C2509" s="67">
        <f>Y!AB2742</f>
        <v>73600.000000000029</v>
      </c>
      <c r="D2509" s="65">
        <f>Y!Y2742</f>
        <v>23169.290955814533</v>
      </c>
      <c r="E2509" s="65">
        <f>Y!Y2742+Y!Z2742</f>
        <v>24663.05372506805</v>
      </c>
      <c r="F2509" s="68">
        <f>Y!AA2742</f>
        <v>48936.946274931979</v>
      </c>
      <c r="G2509" s="133">
        <f>SUM($F2509:F$2592)</f>
        <v>2455455.4612834319</v>
      </c>
      <c r="H2509" s="133">
        <f>SUM($E$2353:E2509)</f>
        <v>1824381.5150114105</v>
      </c>
      <c r="I2509" s="133">
        <f>$F$9-SUM($E$2353:E2509)</f>
        <v>5413118.4849885898</v>
      </c>
      <c r="J2509" s="133">
        <f t="shared" si="110"/>
        <v>157</v>
      </c>
      <c r="K2509" s="65">
        <f>Y!AC2742</f>
        <v>5611855</v>
      </c>
      <c r="L2509" s="115">
        <v>240</v>
      </c>
      <c r="M2509" s="65"/>
      <c r="N2509" s="48">
        <f>Y!Z2742</f>
        <v>1493.762769253517</v>
      </c>
    </row>
    <row r="2510" spans="1:14" x14ac:dyDescent="0.2">
      <c r="A2510" s="69">
        <f t="shared" si="107"/>
        <v>158</v>
      </c>
      <c r="B2510" s="66">
        <f t="shared" si="108"/>
        <v>44654</v>
      </c>
      <c r="C2510" s="67">
        <f>Y!AB2743</f>
        <v>73600.000000000073</v>
      </c>
      <c r="D2510" s="65">
        <f>Y!Y2743</f>
        <v>23478.171636236366</v>
      </c>
      <c r="E2510" s="65">
        <f>Y!Y2743+Y!Z2743</f>
        <v>24991.85167302328</v>
      </c>
      <c r="F2510" s="68">
        <f>Y!AA2743</f>
        <v>48608.148326976792</v>
      </c>
      <c r="G2510" s="133">
        <f>SUM($F2510:F$2592)</f>
        <v>2406518.5150084994</v>
      </c>
      <c r="H2510" s="133">
        <f>SUM($E$2353:E2510)</f>
        <v>1849373.3666844338</v>
      </c>
      <c r="I2510" s="133">
        <f>$F$9-SUM($E$2353:E2510)</f>
        <v>5388126.633315566</v>
      </c>
      <c r="J2510" s="133">
        <f t="shared" si="110"/>
        <v>158</v>
      </c>
      <c r="K2510" s="65">
        <f>Y!AC2743</f>
        <v>5584615</v>
      </c>
      <c r="L2510" s="115">
        <v>240</v>
      </c>
      <c r="M2510" s="65"/>
      <c r="N2510" s="48">
        <f>Y!Z2743</f>
        <v>1513.6800367869146</v>
      </c>
    </row>
    <row r="2511" spans="1:14" x14ac:dyDescent="0.2">
      <c r="A2511" s="69">
        <f t="shared" si="107"/>
        <v>159</v>
      </c>
      <c r="B2511" s="66">
        <f t="shared" si="108"/>
        <v>44684</v>
      </c>
      <c r="C2511" s="67">
        <f>Y!AB2744</f>
        <v>73600.000000000189</v>
      </c>
      <c r="D2511" s="65">
        <f>Y!Y2744</f>
        <v>23791.170149824582</v>
      </c>
      <c r="E2511" s="65">
        <f>Y!Y2744+Y!Z2744</f>
        <v>25325.033023453609</v>
      </c>
      <c r="F2511" s="68">
        <f>Y!AA2744</f>
        <v>48274.966976546581</v>
      </c>
      <c r="G2511" s="133">
        <f>SUM($F2511:F$2592)</f>
        <v>2357910.3666815232</v>
      </c>
      <c r="H2511" s="133">
        <f>SUM($E$2353:E2511)</f>
        <v>1874698.3997078873</v>
      </c>
      <c r="I2511" s="133">
        <f>$F$9-SUM($E$2353:E2511)</f>
        <v>5362801.6002921127</v>
      </c>
      <c r="J2511" s="133">
        <f t="shared" si="110"/>
        <v>159</v>
      </c>
      <c r="K2511" s="65">
        <f>Y!AC2744</f>
        <v>5557114</v>
      </c>
      <c r="L2511" s="115">
        <v>240</v>
      </c>
      <c r="M2511" s="65"/>
      <c r="N2511" s="48">
        <f>Y!Z2744</f>
        <v>1533.8628736290266</v>
      </c>
    </row>
    <row r="2512" spans="1:14" x14ac:dyDescent="0.2">
      <c r="A2512" s="69">
        <f t="shared" si="107"/>
        <v>160</v>
      </c>
      <c r="B2512" s="66">
        <f t="shared" si="108"/>
        <v>44715</v>
      </c>
      <c r="C2512" s="67">
        <f>Y!AB2745</f>
        <v>73599.999999999796</v>
      </c>
      <c r="D2512" s="65">
        <f>Y!Y2745</f>
        <v>24108.341393343173</v>
      </c>
      <c r="E2512" s="65">
        <f>Y!Y2745+Y!Z2745</f>
        <v>25662.656214123665</v>
      </c>
      <c r="F2512" s="68">
        <f>Y!AA2745</f>
        <v>47937.343785876132</v>
      </c>
      <c r="G2512" s="133">
        <f>SUM($F2512:F$2592)</f>
        <v>2309635.3997049774</v>
      </c>
      <c r="H2512" s="133">
        <f>SUM($E$2353:E2512)</f>
        <v>1900361.0559220109</v>
      </c>
      <c r="I2512" s="133">
        <f>$F$9-SUM($E$2353:E2512)</f>
        <v>5337138.9440779891</v>
      </c>
      <c r="J2512" s="133">
        <f t="shared" si="110"/>
        <v>160</v>
      </c>
      <c r="K2512" s="65">
        <f>Y!AC2745</f>
        <v>5529348</v>
      </c>
      <c r="L2512" s="115">
        <v>240</v>
      </c>
      <c r="M2512" s="65"/>
      <c r="N2512" s="48">
        <f>Y!Z2745</f>
        <v>1554.3148207804916</v>
      </c>
    </row>
    <row r="2513" spans="1:14" x14ac:dyDescent="0.2">
      <c r="A2513" s="69">
        <f t="shared" si="107"/>
        <v>161</v>
      </c>
      <c r="B2513" s="66">
        <f t="shared" si="108"/>
        <v>44745</v>
      </c>
      <c r="C2513" s="67">
        <f>Y!AB2746</f>
        <v>73600</v>
      </c>
      <c r="D2513" s="65">
        <f>Y!Y2746</f>
        <v>24429.740995412227</v>
      </c>
      <c r="E2513" s="65">
        <f>Y!Y2746+Y!Z2746</f>
        <v>26004.780461868606</v>
      </c>
      <c r="F2513" s="68">
        <f>Y!AA2746</f>
        <v>47595.219538131387</v>
      </c>
      <c r="G2513" s="133">
        <f>SUM($F2513:F$2592)</f>
        <v>2261698.055919101</v>
      </c>
      <c r="H2513" s="133">
        <f>SUM($E$2353:E2513)</f>
        <v>1926365.8363838794</v>
      </c>
      <c r="I2513" s="133">
        <f>$F$9-SUM($E$2353:E2513)</f>
        <v>5311134.1636161208</v>
      </c>
      <c r="J2513" s="133">
        <f t="shared" si="110"/>
        <v>161</v>
      </c>
      <c r="K2513" s="65">
        <f>Y!AC2746</f>
        <v>5501316</v>
      </c>
      <c r="L2513" s="115">
        <v>240</v>
      </c>
      <c r="M2513" s="65"/>
      <c r="N2513" s="48">
        <f>Y!Z2746</f>
        <v>1575.0394664563792</v>
      </c>
    </row>
    <row r="2514" spans="1:14" x14ac:dyDescent="0.2">
      <c r="A2514" s="69">
        <f t="shared" si="107"/>
        <v>162</v>
      </c>
      <c r="B2514" s="66">
        <f t="shared" si="108"/>
        <v>44776</v>
      </c>
      <c r="C2514" s="67">
        <f>Y!AB2747</f>
        <v>73599.999999999942</v>
      </c>
      <c r="D2514" s="65">
        <f>Y!Y2747</f>
        <v>24755.425326261204</v>
      </c>
      <c r="E2514" s="65">
        <f>Y!Y2747+Y!Z2747</f>
        <v>26351.465772976822</v>
      </c>
      <c r="F2514" s="68">
        <f>Y!AA2747</f>
        <v>47248.534227023112</v>
      </c>
      <c r="G2514" s="133">
        <f>SUM($F2514:F$2592)</f>
        <v>2214102.8363809702</v>
      </c>
      <c r="H2514" s="133">
        <f>SUM($E$2353:E2514)</f>
        <v>1952717.3021568563</v>
      </c>
      <c r="I2514" s="133">
        <f>$F$9-SUM($E$2353:E2514)</f>
        <v>5284782.6978431437</v>
      </c>
      <c r="J2514" s="133">
        <f t="shared" si="110"/>
        <v>162</v>
      </c>
      <c r="K2514" s="65">
        <f>Y!AC2747</f>
        <v>5473014</v>
      </c>
      <c r="L2514" s="115">
        <v>240</v>
      </c>
      <c r="M2514" s="65"/>
      <c r="N2514" s="48">
        <f>Y!Z2747</f>
        <v>1596.0404467156186</v>
      </c>
    </row>
    <row r="2515" spans="1:14" x14ac:dyDescent="0.2">
      <c r="A2515" s="69">
        <f t="shared" si="107"/>
        <v>163</v>
      </c>
      <c r="B2515" s="66">
        <f t="shared" si="108"/>
        <v>44807</v>
      </c>
      <c r="C2515" s="67">
        <f>Y!AB2748</f>
        <v>73599.999999999971</v>
      </c>
      <c r="D2515" s="65">
        <f>Y!Y2748</f>
        <v>25085.451507618651</v>
      </c>
      <c r="E2515" s="65">
        <f>Y!Y2748+Y!Z2748</f>
        <v>26702.77295371762</v>
      </c>
      <c r="F2515" s="68">
        <f>Y!AA2748</f>
        <v>46897.227046282344</v>
      </c>
      <c r="G2515" s="133">
        <f>SUM($F2515:F$2592)</f>
        <v>2166854.3021539464</v>
      </c>
      <c r="H2515" s="133">
        <f>SUM($E$2353:E2515)</f>
        <v>1979420.0751105738</v>
      </c>
      <c r="I2515" s="133">
        <f>$F$9-SUM($E$2353:E2515)</f>
        <v>5258079.9248894267</v>
      </c>
      <c r="J2515" s="133">
        <f t="shared" si="110"/>
        <v>163</v>
      </c>
      <c r="K2515" s="65">
        <f>Y!AC2748</f>
        <v>5444440</v>
      </c>
      <c r="L2515" s="115">
        <v>240</v>
      </c>
      <c r="M2515" s="65"/>
      <c r="N2515" s="48">
        <f>Y!Z2748</f>
        <v>1617.3214460989693</v>
      </c>
    </row>
    <row r="2516" spans="1:14" x14ac:dyDescent="0.2">
      <c r="A2516" s="69">
        <f t="shared" si="107"/>
        <v>164</v>
      </c>
      <c r="B2516" s="66">
        <f t="shared" si="108"/>
        <v>44837</v>
      </c>
      <c r="C2516" s="67">
        <f>Y!AB2749</f>
        <v>73599.999999999782</v>
      </c>
      <c r="D2516" s="65">
        <f>Y!Y2749</f>
        <v>25419.877422729041</v>
      </c>
      <c r="E2516" s="65">
        <f>Y!Y2749+Y!Z2749</f>
        <v>27058.763621004517</v>
      </c>
      <c r="F2516" s="68">
        <f>Y!AA2749</f>
        <v>46541.236378995265</v>
      </c>
      <c r="G2516" s="133">
        <f>SUM($F2516:F$2592)</f>
        <v>2119957.0751076634</v>
      </c>
      <c r="H2516" s="133">
        <f>SUM($E$2353:E2516)</f>
        <v>2006478.8387315783</v>
      </c>
      <c r="I2516" s="133">
        <f>$F$9-SUM($E$2353:E2516)</f>
        <v>5231021.1612684214</v>
      </c>
      <c r="J2516" s="133">
        <f t="shared" si="110"/>
        <v>164</v>
      </c>
      <c r="K2516" s="65">
        <f>Y!AC2749</f>
        <v>5415591</v>
      </c>
      <c r="L2516" s="115">
        <v>240</v>
      </c>
      <c r="M2516" s="65"/>
      <c r="N2516" s="48">
        <f>Y!Z2749</f>
        <v>1638.8861982754752</v>
      </c>
    </row>
    <row r="2517" spans="1:14" x14ac:dyDescent="0.2">
      <c r="A2517" s="69">
        <f t="shared" si="107"/>
        <v>165</v>
      </c>
      <c r="B2517" s="66">
        <f t="shared" si="108"/>
        <v>44868</v>
      </c>
      <c r="C2517" s="67">
        <f>Y!AB2750</f>
        <v>73600.000000000131</v>
      </c>
      <c r="D2517" s="65">
        <f>Y!Y2750</f>
        <v>25758.76172650652</v>
      </c>
      <c r="E2517" s="65">
        <f>Y!Y2750+Y!Z2750</f>
        <v>27419.500213204054</v>
      </c>
      <c r="F2517" s="68">
        <f>Y!AA2750</f>
        <v>46180.499786796077</v>
      </c>
      <c r="G2517" s="133">
        <f>SUM($F2517:F$2592)</f>
        <v>2073415.8387286679</v>
      </c>
      <c r="H2517" s="133">
        <f>SUM($E$2353:E2517)</f>
        <v>2033898.3389447823</v>
      </c>
      <c r="I2517" s="133">
        <f>$F$9-SUM($E$2353:E2517)</f>
        <v>5203601.6610552175</v>
      </c>
      <c r="J2517" s="133">
        <f t="shared" si="110"/>
        <v>165</v>
      </c>
      <c r="K2517" s="65">
        <f>Y!AC2750</f>
        <v>5386465</v>
      </c>
      <c r="L2517" s="115">
        <v>240</v>
      </c>
      <c r="M2517" s="65"/>
      <c r="N2517" s="48">
        <f>Y!Z2750</f>
        <v>1660.7384866975335</v>
      </c>
    </row>
    <row r="2518" spans="1:14" x14ac:dyDescent="0.2">
      <c r="A2518" s="69">
        <f t="shared" si="107"/>
        <v>166</v>
      </c>
      <c r="B2518" s="66">
        <f t="shared" si="108"/>
        <v>44898</v>
      </c>
      <c r="C2518" s="67">
        <f>Y!AB2751</f>
        <v>73599.999999999796</v>
      </c>
      <c r="D2518" s="65">
        <f>Y!Y2751</f>
        <v>26102.163855819497</v>
      </c>
      <c r="E2518" s="65">
        <f>Y!Y2751+Y!Z2751</f>
        <v>27785.046001084105</v>
      </c>
      <c r="F2518" s="68">
        <f>Y!AA2751</f>
        <v>45814.953998915698</v>
      </c>
      <c r="G2518" s="133">
        <f>SUM($F2518:F$2592)</f>
        <v>2027235.3389418721</v>
      </c>
      <c r="H2518" s="133">
        <f>SUM($E$2353:E2518)</f>
        <v>2061683.3849458664</v>
      </c>
      <c r="I2518" s="133">
        <f>$F$9-SUM($E$2353:E2518)</f>
        <v>5175816.6150541333</v>
      </c>
      <c r="J2518" s="133">
        <f t="shared" si="110"/>
        <v>166</v>
      </c>
      <c r="K2518" s="65">
        <f>Y!AC2751</f>
        <v>5357059</v>
      </c>
      <c r="L2518" s="115">
        <v>240</v>
      </c>
      <c r="M2518" s="65"/>
      <c r="N2518" s="48">
        <f>Y!Z2751</f>
        <v>1682.882145264608</v>
      </c>
    </row>
    <row r="2519" spans="1:14" x14ac:dyDescent="0.2">
      <c r="A2519" s="69">
        <f t="shared" si="107"/>
        <v>167</v>
      </c>
      <c r="B2519" s="66">
        <f t="shared" si="108"/>
        <v>44929</v>
      </c>
      <c r="C2519" s="67">
        <f>Y!AB2752</f>
        <v>73600.000000000087</v>
      </c>
      <c r="D2519" s="65">
        <f>Y!Y2752</f>
        <v>26450.1440399196</v>
      </c>
      <c r="E2519" s="65">
        <f>Y!Y2752+Y!Z2752</f>
        <v>28155.465098915578</v>
      </c>
      <c r="F2519" s="68">
        <f>Y!AA2752</f>
        <v>45444.534901084509</v>
      </c>
      <c r="G2519" s="133">
        <f>SUM($F2519:F$2592)</f>
        <v>1981420.3849429563</v>
      </c>
      <c r="H2519" s="133">
        <f>SUM($E$2353:E2519)</f>
        <v>2089838.850044782</v>
      </c>
      <c r="I2519" s="133">
        <f>$F$9-SUM($E$2353:E2519)</f>
        <v>5147661.1499552177</v>
      </c>
      <c r="J2519" s="133">
        <f t="shared" si="110"/>
        <v>167</v>
      </c>
      <c r="K2519" s="65">
        <f>Y!AC2752</f>
        <v>5327371</v>
      </c>
      <c r="L2519" s="115">
        <v>240</v>
      </c>
      <c r="M2519" s="65"/>
      <c r="N2519" s="48">
        <f>Y!Z2752</f>
        <v>1705.3210589959781</v>
      </c>
    </row>
    <row r="2520" spans="1:14" x14ac:dyDescent="0.2">
      <c r="A2520" s="69">
        <f t="shared" si="107"/>
        <v>168</v>
      </c>
      <c r="B2520" s="66">
        <f t="shared" si="108"/>
        <v>44960</v>
      </c>
      <c r="C2520" s="67">
        <f>Y!AB2753</f>
        <v>73599.999999999942</v>
      </c>
      <c r="D2520" s="65">
        <f>Y!Y2753</f>
        <v>26802.763311000541</v>
      </c>
      <c r="E2520" s="65">
        <f>Y!Y2753+Y!Z2753</f>
        <v>28530.822475712819</v>
      </c>
      <c r="F2520" s="68">
        <f>Y!AA2753</f>
        <v>45069.177524287123</v>
      </c>
      <c r="G2520" s="133">
        <f>SUM($F2520:F$2592)</f>
        <v>1935975.8500418719</v>
      </c>
      <c r="H2520" s="133">
        <f>SUM($E$2353:E2520)</f>
        <v>2118369.672520495</v>
      </c>
      <c r="I2520" s="133">
        <f>$F$9-SUM($E$2353:E2520)</f>
        <v>5119130.327479505</v>
      </c>
      <c r="J2520" s="133">
        <f t="shared" si="110"/>
        <v>168</v>
      </c>
      <c r="K2520" s="65">
        <f>Y!AC2753</f>
        <v>5309387</v>
      </c>
      <c r="L2520" s="115">
        <v>240</v>
      </c>
      <c r="M2520" s="65"/>
      <c r="N2520" s="48">
        <f>Y!Z2753</f>
        <v>1728.0591647122783</v>
      </c>
    </row>
    <row r="2521" spans="1:14" x14ac:dyDescent="0.2">
      <c r="A2521" s="69">
        <f t="shared" si="107"/>
        <v>169</v>
      </c>
      <c r="B2521" s="66">
        <f t="shared" si="108"/>
        <v>44988</v>
      </c>
      <c r="C2521" s="67">
        <f>Y!AB2754</f>
        <v>73599.999999999985</v>
      </c>
      <c r="D2521" s="65">
        <f>Y!Y2754</f>
        <v>27160.083514906466</v>
      </c>
      <c r="E2521" s="65">
        <f>Y!Y2754+Y!Z2754</f>
        <v>28751.313843584445</v>
      </c>
      <c r="F2521" s="68">
        <f>Y!AA2754</f>
        <v>44848.686156415541</v>
      </c>
      <c r="G2521" s="133">
        <f>SUM($F2521:F$2592)</f>
        <v>1890906.6725175846</v>
      </c>
      <c r="H2521" s="133">
        <f>SUM($E$2353:E2521)</f>
        <v>2147120.9863640796</v>
      </c>
      <c r="I2521" s="133">
        <f>$F$9-SUM($E$2353:E2521)</f>
        <v>5090379.0136359204</v>
      </c>
      <c r="J2521" s="133">
        <f t="shared" si="110"/>
        <v>169</v>
      </c>
      <c r="K2521" s="65">
        <f>Y!AC2754</f>
        <v>5279284</v>
      </c>
      <c r="L2521" s="115">
        <v>240</v>
      </c>
      <c r="M2521" s="65"/>
      <c r="N2521" s="48">
        <f>Y!Z2754</f>
        <v>1591.2303286779788</v>
      </c>
    </row>
    <row r="2522" spans="1:14" x14ac:dyDescent="0.2">
      <c r="A2522" s="69">
        <f t="shared" si="107"/>
        <v>170</v>
      </c>
      <c r="B2522" s="66">
        <f t="shared" si="108"/>
        <v>45019</v>
      </c>
      <c r="C2522" s="67">
        <f>Y!AB2755</f>
        <v>73600.000000000131</v>
      </c>
      <c r="D2522" s="65">
        <f>Y!Y2755</f>
        <v>27522.16732197674</v>
      </c>
      <c r="E2522" s="65">
        <f>Y!Y2755+Y!Z2755</f>
        <v>29134.61451374428</v>
      </c>
      <c r="F2522" s="68">
        <f>Y!AA2755</f>
        <v>44465.385486255851</v>
      </c>
      <c r="G2522" s="133">
        <f>SUM($F2522:F$2592)</f>
        <v>1846057.986361169</v>
      </c>
      <c r="H2522" s="133">
        <f>SUM($E$2353:E2522)</f>
        <v>2176255.6008778238</v>
      </c>
      <c r="I2522" s="133">
        <f>$F$9-SUM($E$2353:E2522)</f>
        <v>5061244.3991221767</v>
      </c>
      <c r="J2522" s="133">
        <f t="shared" si="110"/>
        <v>170</v>
      </c>
      <c r="K2522" s="65">
        <f>Y!AC2755</f>
        <v>5248893</v>
      </c>
      <c r="L2522" s="115">
        <v>240</v>
      </c>
      <c r="M2522" s="65"/>
      <c r="N2522" s="48">
        <f>Y!Z2755</f>
        <v>1612.4471917675401</v>
      </c>
    </row>
    <row r="2523" spans="1:14" x14ac:dyDescent="0.2">
      <c r="A2523" s="69">
        <f t="shared" si="107"/>
        <v>171</v>
      </c>
      <c r="B2523" s="66">
        <f t="shared" si="108"/>
        <v>45049</v>
      </c>
      <c r="C2523" s="67">
        <f>Y!AB2756</f>
        <v>73600.000000000189</v>
      </c>
      <c r="D2523" s="65">
        <f>Y!Y2756</f>
        <v>27889.078238038346</v>
      </c>
      <c r="E2523" s="65">
        <f>Y!Y2756+Y!Z2756</f>
        <v>29523.025190519547</v>
      </c>
      <c r="F2523" s="68">
        <f>Y!AA2756</f>
        <v>44076.974809480642</v>
      </c>
      <c r="G2523" s="133">
        <f>SUM($F2523:F$2592)</f>
        <v>1801592.6008749132</v>
      </c>
      <c r="H2523" s="133">
        <f>SUM($E$2353:E2523)</f>
        <v>2205778.6260683434</v>
      </c>
      <c r="I2523" s="133">
        <f>$F$9-SUM($E$2353:E2523)</f>
        <v>5031721.3739316566</v>
      </c>
      <c r="J2523" s="133">
        <f t="shared" si="110"/>
        <v>171</v>
      </c>
      <c r="K2523" s="65">
        <f>Y!AC2756</f>
        <v>5218210</v>
      </c>
      <c r="L2523" s="115">
        <v>240</v>
      </c>
      <c r="M2523" s="65"/>
      <c r="N2523" s="48">
        <f>Y!Z2756</f>
        <v>1633.9469524812012</v>
      </c>
    </row>
    <row r="2524" spans="1:14" x14ac:dyDescent="0.2">
      <c r="A2524" s="69">
        <f t="shared" si="107"/>
        <v>172</v>
      </c>
      <c r="B2524" s="66">
        <f t="shared" si="108"/>
        <v>45080</v>
      </c>
      <c r="C2524" s="67">
        <f>Y!AB2757</f>
        <v>73599.999999999796</v>
      </c>
      <c r="D2524" s="65">
        <f>Y!Y2757</f>
        <v>28260.88061554404</v>
      </c>
      <c r="E2524" s="65">
        <f>Y!Y2757+Y!Z2757</f>
        <v>29916.613998412839</v>
      </c>
      <c r="F2524" s="68">
        <f>Y!AA2757</f>
        <v>43683.386001586958</v>
      </c>
      <c r="G2524" s="133">
        <f>SUM($F2524:F$2592)</f>
        <v>1757515.6260654323</v>
      </c>
      <c r="H2524" s="133">
        <f>SUM($E$2353:E2524)</f>
        <v>2235695.240066756</v>
      </c>
      <c r="I2524" s="133">
        <f>$F$9-SUM($E$2353:E2524)</f>
        <v>5001804.7599332444</v>
      </c>
      <c r="J2524" s="133">
        <f t="shared" si="110"/>
        <v>172</v>
      </c>
      <c r="K2524" s="65">
        <f>Y!AC2757</f>
        <v>5187232</v>
      </c>
      <c r="L2524" s="115">
        <v>240</v>
      </c>
      <c r="M2524" s="65"/>
      <c r="N2524" s="48">
        <f>Y!Z2757</f>
        <v>1655.7333828687988</v>
      </c>
    </row>
    <row r="2525" spans="1:14" x14ac:dyDescent="0.2">
      <c r="A2525" s="69">
        <f t="shared" si="107"/>
        <v>173</v>
      </c>
      <c r="B2525" s="66">
        <f t="shared" si="108"/>
        <v>45110</v>
      </c>
      <c r="C2525" s="67">
        <f>Y!AB2758</f>
        <v>73599.999999999782</v>
      </c>
      <c r="D2525" s="65">
        <f>Y!Y2758</f>
        <v>28637.639664860442</v>
      </c>
      <c r="E2525" s="65">
        <f>Y!Y2758+Y!Z2758</f>
        <v>30315.449970135785</v>
      </c>
      <c r="F2525" s="68">
        <f>Y!AA2758</f>
        <v>43284.550029863996</v>
      </c>
      <c r="G2525" s="133">
        <f>SUM($F2525:F$2592)</f>
        <v>1713832.2400638454</v>
      </c>
      <c r="H2525" s="133">
        <f>SUM($E$2353:E2525)</f>
        <v>2266010.690036892</v>
      </c>
      <c r="I2525" s="133">
        <f>$F$9-SUM($E$2353:E2525)</f>
        <v>4971489.309963108</v>
      </c>
      <c r="J2525" s="133">
        <f t="shared" si="110"/>
        <v>173</v>
      </c>
      <c r="K2525" s="65">
        <f>Y!AC2758</f>
        <v>5155957</v>
      </c>
      <c r="L2525" s="115">
        <v>240</v>
      </c>
      <c r="M2525" s="65"/>
      <c r="N2525" s="48">
        <f>Y!Z2758</f>
        <v>1677.8103052753431</v>
      </c>
    </row>
    <row r="2526" spans="1:14" x14ac:dyDescent="0.2">
      <c r="A2526" s="69">
        <f t="shared" si="107"/>
        <v>174</v>
      </c>
      <c r="B2526" s="66">
        <f t="shared" si="108"/>
        <v>45141</v>
      </c>
      <c r="C2526" s="67">
        <f>Y!AB2759</f>
        <v>73600.000000000058</v>
      </c>
      <c r="D2526" s="65">
        <f>Y!Y2759</f>
        <v>29019.421465703286</v>
      </c>
      <c r="E2526" s="65">
        <f>Y!Y2759+Y!Z2759</f>
        <v>30719.60305871474</v>
      </c>
      <c r="F2526" s="68">
        <f>Y!AA2759</f>
        <v>42880.396941285326</v>
      </c>
      <c r="G2526" s="133">
        <f>SUM($F2526:F$2592)</f>
        <v>1670547.6900339813</v>
      </c>
      <c r="H2526" s="133">
        <f>SUM($E$2353:E2526)</f>
        <v>2296730.2930956068</v>
      </c>
      <c r="I2526" s="133">
        <f>$F$9-SUM($E$2353:E2526)</f>
        <v>4940769.7069043927</v>
      </c>
      <c r="J2526" s="133">
        <f t="shared" si="110"/>
        <v>174</v>
      </c>
      <c r="K2526" s="65">
        <f>Y!AC2759</f>
        <v>5124382</v>
      </c>
      <c r="L2526" s="115">
        <v>240</v>
      </c>
      <c r="M2526" s="65"/>
      <c r="N2526" s="48">
        <f>Y!Z2759</f>
        <v>1700.1815930114535</v>
      </c>
    </row>
    <row r="2527" spans="1:14" x14ac:dyDescent="0.2">
      <c r="A2527" s="69">
        <f t="shared" si="107"/>
        <v>175</v>
      </c>
      <c r="B2527" s="66">
        <f t="shared" si="108"/>
        <v>45172</v>
      </c>
      <c r="C2527" s="67">
        <f>Y!AB2760</f>
        <v>73599.999999999854</v>
      </c>
      <c r="D2527" s="65">
        <f>Y!Y2760</f>
        <v>29406.292978727259</v>
      </c>
      <c r="E2527" s="65">
        <f>Y!Y2760+Y!Z2760</f>
        <v>31129.144149760308</v>
      </c>
      <c r="F2527" s="68">
        <f>Y!AA2760</f>
        <v>42470.855850239546</v>
      </c>
      <c r="G2527" s="133">
        <f>SUM($F2527:F$2592)</f>
        <v>1627667.293092696</v>
      </c>
      <c r="H2527" s="133">
        <f>SUM($E$2353:E2527)</f>
        <v>2327859.4372453671</v>
      </c>
      <c r="I2527" s="133">
        <f>$F$9-SUM($E$2353:E2527)</f>
        <v>4909640.5627546329</v>
      </c>
      <c r="J2527" s="133">
        <f t="shared" si="110"/>
        <v>175</v>
      </c>
      <c r="K2527" s="65">
        <f>Y!AC2760</f>
        <v>5092504</v>
      </c>
      <c r="L2527" s="115">
        <v>240</v>
      </c>
      <c r="M2527" s="65"/>
      <c r="N2527" s="48">
        <f>Y!Z2760</f>
        <v>1722.8511710330495</v>
      </c>
    </row>
    <row r="2528" spans="1:14" x14ac:dyDescent="0.2">
      <c r="A2528" s="69">
        <f t="shared" si="107"/>
        <v>176</v>
      </c>
      <c r="B2528" s="66">
        <f t="shared" si="108"/>
        <v>45202</v>
      </c>
      <c r="C2528" s="67">
        <f>Y!AB2761</f>
        <v>73599.999999999796</v>
      </c>
      <c r="D2528" s="65">
        <f>Y!Y2761</f>
        <v>29798.322057272308</v>
      </c>
      <c r="E2528" s="65">
        <f>Y!Y2761+Y!Z2761</f>
        <v>31544.145073902269</v>
      </c>
      <c r="F2528" s="68">
        <f>Y!AA2761</f>
        <v>42055.85492609752</v>
      </c>
      <c r="G2528" s="133">
        <f>SUM($F2528:F$2592)</f>
        <v>1585196.4372424562</v>
      </c>
      <c r="H2528" s="133">
        <f>SUM($E$2353:E2528)</f>
        <v>2359403.5823192694</v>
      </c>
      <c r="I2528" s="133">
        <f>$F$9-SUM($E$2353:E2528)</f>
        <v>4878096.417680731</v>
      </c>
      <c r="J2528" s="133">
        <f t="shared" si="110"/>
        <v>176</v>
      </c>
      <c r="K2528" s="65">
        <f>Y!AC2761</f>
        <v>5060320</v>
      </c>
      <c r="L2528" s="115">
        <v>240</v>
      </c>
      <c r="M2528" s="65"/>
      <c r="N2528" s="48">
        <f>Y!Z2761</f>
        <v>1745.8230166299618</v>
      </c>
    </row>
    <row r="2529" spans="1:14" x14ac:dyDescent="0.2">
      <c r="A2529" s="69">
        <f t="shared" si="107"/>
        <v>177</v>
      </c>
      <c r="B2529" s="66">
        <f t="shared" si="108"/>
        <v>45233</v>
      </c>
      <c r="C2529" s="67">
        <f>Y!AB2762</f>
        <v>73600.000000000044</v>
      </c>
      <c r="D2529" s="65">
        <f>Y!Y2762</f>
        <v>30195.577459262684</v>
      </c>
      <c r="E2529" s="65">
        <f>Y!Y2762+Y!Z2762</f>
        <v>31964.678619386308</v>
      </c>
      <c r="F2529" s="68">
        <f>Y!AA2762</f>
        <v>41635.321380613736</v>
      </c>
      <c r="G2529" s="133">
        <f>SUM($F2529:F$2592)</f>
        <v>1543140.5823163588</v>
      </c>
      <c r="H2529" s="133">
        <f>SUM($E$2353:E2529)</f>
        <v>2391368.2609386556</v>
      </c>
      <c r="I2529" s="133">
        <f>$F$9-SUM($E$2353:E2529)</f>
        <v>4846131.7390613444</v>
      </c>
      <c r="J2529" s="133">
        <f t="shared" si="110"/>
        <v>177</v>
      </c>
      <c r="K2529" s="65">
        <f>Y!AC2762</f>
        <v>5027826</v>
      </c>
      <c r="L2529" s="115">
        <v>240</v>
      </c>
      <c r="M2529" s="65"/>
      <c r="N2529" s="48">
        <f>Y!Z2762</f>
        <v>1769.1011601236241</v>
      </c>
    </row>
    <row r="2530" spans="1:14" x14ac:dyDescent="0.2">
      <c r="A2530" s="69">
        <f t="shared" si="107"/>
        <v>178</v>
      </c>
      <c r="B2530" s="66">
        <f t="shared" si="108"/>
        <v>45263</v>
      </c>
      <c r="C2530" s="67">
        <f>Y!AB2763</f>
        <v>73599.999999999811</v>
      </c>
      <c r="D2530" s="65">
        <f>Y!Y2763</f>
        <v>30598.128859265707</v>
      </c>
      <c r="E2530" s="65">
        <f>Y!Y2763+Y!Z2763</f>
        <v>32390.818544840018</v>
      </c>
      <c r="F2530" s="68">
        <f>Y!AA2763</f>
        <v>41209.181455159793</v>
      </c>
      <c r="G2530" s="133">
        <f>SUM($F2530:F$2592)</f>
        <v>1501505.2609357452</v>
      </c>
      <c r="H2530" s="133">
        <f>SUM($E$2353:E2530)</f>
        <v>2423759.0794834956</v>
      </c>
      <c r="I2530" s="133">
        <f>$F$9-SUM($E$2353:E2530)</f>
        <v>4813740.920516504</v>
      </c>
      <c r="J2530" s="133">
        <f t="shared" si="110"/>
        <v>178</v>
      </c>
      <c r="K2530" s="65">
        <f>Y!AC2763</f>
        <v>4995021</v>
      </c>
      <c r="L2530" s="115">
        <v>240</v>
      </c>
      <c r="M2530" s="65"/>
      <c r="N2530" s="48">
        <f>Y!Z2763</f>
        <v>1792.6896855743107</v>
      </c>
    </row>
    <row r="2531" spans="1:14" x14ac:dyDescent="0.2">
      <c r="A2531" s="69">
        <f t="shared" si="107"/>
        <v>179</v>
      </c>
      <c r="B2531" s="66">
        <f t="shared" si="108"/>
        <v>45294</v>
      </c>
      <c r="C2531" s="67">
        <f>Y!AB2764</f>
        <v>73600.000000000116</v>
      </c>
      <c r="D2531" s="65">
        <f>Y!Y2764</f>
        <v>31006.046860714909</v>
      </c>
      <c r="E2531" s="65">
        <f>Y!Y2764+Y!Z2764</f>
        <v>32822.639592212494</v>
      </c>
      <c r="F2531" s="68">
        <f>Y!AA2764</f>
        <v>40777.36040778763</v>
      </c>
      <c r="G2531" s="133">
        <f>SUM($F2531:F$2592)</f>
        <v>1460296.0794805856</v>
      </c>
      <c r="H2531" s="133">
        <f>SUM($E$2353:E2531)</f>
        <v>2456581.7190757082</v>
      </c>
      <c r="I2531" s="133">
        <f>$F$9-SUM($E$2353:E2531)</f>
        <v>4780918.2809242923</v>
      </c>
      <c r="J2531" s="133">
        <f t="shared" si="110"/>
        <v>179</v>
      </c>
      <c r="K2531" s="65">
        <f>Y!AC2764</f>
        <v>4961900</v>
      </c>
      <c r="L2531" s="115">
        <v>240</v>
      </c>
      <c r="M2531" s="65"/>
      <c r="N2531" s="48">
        <f>Y!Z2764</f>
        <v>1816.5927314975852</v>
      </c>
    </row>
    <row r="2532" spans="1:14" x14ac:dyDescent="0.2">
      <c r="A2532" s="69">
        <f t="shared" si="107"/>
        <v>180</v>
      </c>
      <c r="B2532" s="66">
        <f t="shared" si="108"/>
        <v>45325</v>
      </c>
      <c r="C2532" s="67">
        <f>Y!AB2765</f>
        <v>73599.999999999898</v>
      </c>
      <c r="D2532" s="65">
        <f>Y!Y2765</f>
        <v>31419.40300828917</v>
      </c>
      <c r="E2532" s="65">
        <f>Y!Y2765+Y!Z2765</f>
        <v>33260.217499879582</v>
      </c>
      <c r="F2532" s="68">
        <f>Y!AA2765</f>
        <v>40339.782500120316</v>
      </c>
      <c r="G2532" s="133">
        <f>SUM($F2532:F$2592)</f>
        <v>1419518.719072798</v>
      </c>
      <c r="H2532" s="133">
        <f>SUM($E$2353:E2532)</f>
        <v>2489841.9365755878</v>
      </c>
      <c r="I2532" s="133">
        <f>$F$9-SUM($E$2353:E2532)</f>
        <v>4747658.0634244122</v>
      </c>
      <c r="J2532" s="133">
        <f t="shared" si="110"/>
        <v>180</v>
      </c>
      <c r="K2532" s="65">
        <f>Y!AC2765</f>
        <v>4939251</v>
      </c>
      <c r="L2532" s="115">
        <v>240</v>
      </c>
      <c r="M2532" s="65"/>
      <c r="N2532" s="48">
        <f>Y!Z2765</f>
        <v>1840.8144915904122</v>
      </c>
    </row>
    <row r="2533" spans="1:14" x14ac:dyDescent="0.2">
      <c r="A2533" s="69">
        <f t="shared" si="107"/>
        <v>181</v>
      </c>
      <c r="B2533" s="66">
        <f t="shared" si="108"/>
        <v>45354</v>
      </c>
      <c r="C2533" s="67">
        <f>Y!AB2766</f>
        <v>73600.000000000146</v>
      </c>
      <c r="D2533" s="65">
        <f>Y!Y2766</f>
        <v>31838.269800465088</v>
      </c>
      <c r="E2533" s="65">
        <f>Y!Y2766+Y!Z2766</f>
        <v>33559.75923881022</v>
      </c>
      <c r="F2533" s="68">
        <f>Y!AA2766</f>
        <v>40040.240761189925</v>
      </c>
      <c r="G2533" s="133">
        <f>SUM($F2533:F$2592)</f>
        <v>1379178.9365726777</v>
      </c>
      <c r="H2533" s="133">
        <f>SUM($E$2353:E2533)</f>
        <v>2523401.6958143981</v>
      </c>
      <c r="I2533" s="133">
        <f>$F$9-SUM($E$2353:E2533)</f>
        <v>4714098.3041856019</v>
      </c>
      <c r="J2533" s="133">
        <f t="shared" si="110"/>
        <v>181</v>
      </c>
      <c r="K2533" s="65">
        <f>Y!AC2766</f>
        <v>4905635</v>
      </c>
      <c r="L2533" s="115">
        <v>240</v>
      </c>
      <c r="M2533" s="65"/>
      <c r="N2533" s="48">
        <f>Y!Z2766</f>
        <v>1721.4894383451319</v>
      </c>
    </row>
    <row r="2534" spans="1:14" x14ac:dyDescent="0.2">
      <c r="A2534" s="69">
        <f t="shared" si="107"/>
        <v>182</v>
      </c>
      <c r="B2534" s="66">
        <f t="shared" si="108"/>
        <v>45385</v>
      </c>
      <c r="C2534" s="67">
        <f>Y!AB2767</f>
        <v>73600</v>
      </c>
      <c r="D2534" s="65">
        <f>Y!Y2767</f>
        <v>32262.720702228602</v>
      </c>
      <c r="E2534" s="65">
        <f>Y!Y2767+Y!Z2767</f>
        <v>34007.163829342258</v>
      </c>
      <c r="F2534" s="68">
        <f>Y!AA2767</f>
        <v>39592.836170657742</v>
      </c>
      <c r="G2534" s="133">
        <f>SUM($F2534:F$2592)</f>
        <v>1339138.6958114877</v>
      </c>
      <c r="H2534" s="133">
        <f>SUM($E$2353:E2534)</f>
        <v>2557408.8596437406</v>
      </c>
      <c r="I2534" s="133">
        <f>$F$9-SUM($E$2353:E2534)</f>
        <v>4680091.1403562594</v>
      </c>
      <c r="J2534" s="133">
        <f t="shared" si="110"/>
        <v>182</v>
      </c>
      <c r="K2534" s="65">
        <f>Y!AC2767</f>
        <v>4871697</v>
      </c>
      <c r="L2534" s="115">
        <v>240</v>
      </c>
      <c r="M2534" s="65"/>
      <c r="N2534" s="48">
        <f>Y!Z2767</f>
        <v>1744.4431271136564</v>
      </c>
    </row>
    <row r="2535" spans="1:14" x14ac:dyDescent="0.2">
      <c r="A2535" s="69">
        <f t="shared" si="107"/>
        <v>183</v>
      </c>
      <c r="B2535" s="66">
        <f t="shared" si="108"/>
        <v>45415</v>
      </c>
      <c r="C2535" s="67">
        <f>Y!AB2768</f>
        <v>73599.999999999854</v>
      </c>
      <c r="D2535" s="65">
        <f>Y!Y2768</f>
        <v>32692.830157963093</v>
      </c>
      <c r="E2535" s="65">
        <f>Y!Y2768+Y!Z2768</f>
        <v>34460.53302964574</v>
      </c>
      <c r="F2535" s="68">
        <f>Y!AA2768</f>
        <v>39139.466970354122</v>
      </c>
      <c r="G2535" s="133">
        <f>SUM($F2535:F$2592)</f>
        <v>1299545.85964083</v>
      </c>
      <c r="H2535" s="133">
        <f>SUM($E$2353:E2535)</f>
        <v>2591869.3926733863</v>
      </c>
      <c r="I2535" s="133">
        <f>$F$9-SUM($E$2353:E2535)</f>
        <v>4645630.6073266137</v>
      </c>
      <c r="J2535" s="133">
        <f t="shared" si="110"/>
        <v>183</v>
      </c>
      <c r="K2535" s="65">
        <f>Y!AC2768</f>
        <v>4837433</v>
      </c>
      <c r="L2535" s="115">
        <v>240</v>
      </c>
      <c r="M2535" s="65"/>
      <c r="N2535" s="48">
        <f>Y!Z2768</f>
        <v>1767.7028716826462</v>
      </c>
    </row>
    <row r="2536" spans="1:14" x14ac:dyDescent="0.2">
      <c r="A2536" s="69">
        <f t="shared" si="107"/>
        <v>184</v>
      </c>
      <c r="B2536" s="66">
        <f t="shared" si="108"/>
        <v>45446</v>
      </c>
      <c r="C2536" s="67">
        <f>Y!AB2769</f>
        <v>73599.999999999913</v>
      </c>
      <c r="D2536" s="65">
        <f>Y!Y2769</f>
        <v>33128.673604504671</v>
      </c>
      <c r="E2536" s="65">
        <f>Y!Y2769+Y!Z2769</f>
        <v>34919.946357389039</v>
      </c>
      <c r="F2536" s="68">
        <f>Y!AA2769</f>
        <v>38680.053642610867</v>
      </c>
      <c r="G2536" s="133">
        <f>SUM($F2536:F$2592)</f>
        <v>1260406.3926704756</v>
      </c>
      <c r="H2536" s="133">
        <f>SUM($E$2353:E2536)</f>
        <v>2626789.3390307752</v>
      </c>
      <c r="I2536" s="133">
        <f>$F$9-SUM($E$2353:E2536)</f>
        <v>4610710.6609692248</v>
      </c>
      <c r="J2536" s="133">
        <f t="shared" si="110"/>
        <v>184</v>
      </c>
      <c r="K2536" s="65">
        <f>Y!AC2769</f>
        <v>4802840</v>
      </c>
      <c r="L2536" s="115">
        <v>240</v>
      </c>
      <c r="M2536" s="65"/>
      <c r="N2536" s="48">
        <f>Y!Z2769</f>
        <v>1791.2727528843679</v>
      </c>
    </row>
    <row r="2537" spans="1:14" x14ac:dyDescent="0.2">
      <c r="A2537" s="69">
        <f t="shared" si="107"/>
        <v>185</v>
      </c>
      <c r="B2537" s="66">
        <f t="shared" si="108"/>
        <v>45476</v>
      </c>
      <c r="C2537" s="67">
        <f>Y!AB2770</f>
        <v>73600.000000000029</v>
      </c>
      <c r="D2537" s="65">
        <f>Y!Y2770</f>
        <v>33570.327484373003</v>
      </c>
      <c r="E2537" s="65">
        <f>Y!Y2770+Y!Z2770</f>
        <v>35385.484390336322</v>
      </c>
      <c r="F2537" s="68">
        <f>Y!AA2770</f>
        <v>38214.515609663707</v>
      </c>
      <c r="G2537" s="133">
        <f>SUM($F2537:F$2592)</f>
        <v>1221726.3390278651</v>
      </c>
      <c r="H2537" s="133">
        <f>SUM($E$2353:E2537)</f>
        <v>2662174.8234211113</v>
      </c>
      <c r="I2537" s="133">
        <f>$F$9-SUM($E$2353:E2537)</f>
        <v>4575325.1765788887</v>
      </c>
      <c r="J2537" s="133">
        <f t="shared" si="110"/>
        <v>185</v>
      </c>
      <c r="K2537" s="65">
        <f>Y!AC2770</f>
        <v>4767916</v>
      </c>
      <c r="L2537" s="115">
        <v>240</v>
      </c>
      <c r="M2537" s="65"/>
      <c r="N2537" s="48">
        <f>Y!Z2770</f>
        <v>1815.1569059633184</v>
      </c>
    </row>
    <row r="2538" spans="1:14" x14ac:dyDescent="0.2">
      <c r="A2538" s="69">
        <f t="shared" si="107"/>
        <v>186</v>
      </c>
      <c r="B2538" s="66">
        <f t="shared" si="108"/>
        <v>45507</v>
      </c>
      <c r="C2538" s="67">
        <f>Y!AB2771</f>
        <v>73599.999999999942</v>
      </c>
      <c r="D2538" s="65">
        <f>Y!Y2771</f>
        <v>34017.869259178638</v>
      </c>
      <c r="E2538" s="65">
        <f>Y!Y2771+Y!Z2771</f>
        <v>35857.228780480422</v>
      </c>
      <c r="F2538" s="68">
        <f>Y!AA2771</f>
        <v>37742.771219519513</v>
      </c>
      <c r="G2538" s="133">
        <f>SUM($F2538:F$2592)</f>
        <v>1183511.8234182014</v>
      </c>
      <c r="H2538" s="133">
        <f>SUM($E$2353:E2538)</f>
        <v>2698032.0522015919</v>
      </c>
      <c r="I2538" s="133">
        <f>$F$9-SUM($E$2353:E2538)</f>
        <v>4539467.9477984086</v>
      </c>
      <c r="J2538" s="133">
        <f t="shared" si="110"/>
        <v>186</v>
      </c>
      <c r="K2538" s="65">
        <f>Y!AC2771</f>
        <v>4732656</v>
      </c>
      <c r="L2538" s="115">
        <v>240</v>
      </c>
      <c r="M2538" s="65"/>
      <c r="N2538" s="48">
        <f>Y!Z2771</f>
        <v>1839.3595213017834</v>
      </c>
    </row>
    <row r="2539" spans="1:14" x14ac:dyDescent="0.2">
      <c r="A2539" s="69">
        <f t="shared" si="107"/>
        <v>187</v>
      </c>
      <c r="B2539" s="66">
        <f t="shared" si="108"/>
        <v>45538</v>
      </c>
      <c r="C2539" s="67">
        <f>Y!AB2772</f>
        <v>73600.000000000233</v>
      </c>
      <c r="D2539" s="65">
        <f>Y!Y2772</f>
        <v>34471.37742321007</v>
      </c>
      <c r="E2539" s="65">
        <f>Y!Y2772+Y!Z2772</f>
        <v>36335.262268365099</v>
      </c>
      <c r="F2539" s="68">
        <f>Y!AA2772</f>
        <v>37264.737731635127</v>
      </c>
      <c r="G2539" s="133">
        <f>SUM($F2539:F$2592)</f>
        <v>1145769.0521986817</v>
      </c>
      <c r="H2539" s="133">
        <f>SUM($E$2353:E2539)</f>
        <v>2734367.3144699568</v>
      </c>
      <c r="I2539" s="133">
        <f>$F$9-SUM($E$2353:E2539)</f>
        <v>4503132.6855300432</v>
      </c>
      <c r="J2539" s="133">
        <f t="shared" si="110"/>
        <v>187</v>
      </c>
      <c r="K2539" s="65">
        <f>Y!AC2772</f>
        <v>4697058</v>
      </c>
      <c r="L2539" s="115">
        <v>240</v>
      </c>
      <c r="M2539" s="65"/>
      <c r="N2539" s="48">
        <f>Y!Z2772</f>
        <v>1863.8848451550293</v>
      </c>
    </row>
    <row r="2540" spans="1:14" x14ac:dyDescent="0.2">
      <c r="A2540" s="69">
        <f t="shared" si="107"/>
        <v>188</v>
      </c>
      <c r="B2540" s="66">
        <f t="shared" si="108"/>
        <v>45568</v>
      </c>
      <c r="C2540" s="67">
        <f>Y!AB2773</f>
        <v>73599.999999999767</v>
      </c>
      <c r="D2540" s="65">
        <f>Y!Y2773</f>
        <v>34930.931517198216</v>
      </c>
      <c r="E2540" s="65">
        <f>Y!Y2773+Y!Z2773</f>
        <v>36819.668697594505</v>
      </c>
      <c r="F2540" s="68">
        <f>Y!AA2773</f>
        <v>36780.33130240527</v>
      </c>
      <c r="G2540" s="133">
        <f>SUM($F2540:F$2592)</f>
        <v>1108504.3144670469</v>
      </c>
      <c r="H2540" s="133">
        <f>SUM($E$2353:E2540)</f>
        <v>2771186.9831675515</v>
      </c>
      <c r="I2540" s="133">
        <f>$F$9-SUM($E$2353:E2540)</f>
        <v>4466313.0168324485</v>
      </c>
      <c r="J2540" s="133">
        <f t="shared" si="110"/>
        <v>188</v>
      </c>
      <c r="K2540" s="65">
        <f>Y!AC2773</f>
        <v>4661119</v>
      </c>
      <c r="L2540" s="115">
        <v>240</v>
      </c>
      <c r="M2540" s="65"/>
      <c r="N2540" s="48">
        <f>Y!Z2773</f>
        <v>1888.7371803962887</v>
      </c>
    </row>
    <row r="2541" spans="1:14" x14ac:dyDescent="0.2">
      <c r="A2541" s="69">
        <f t="shared" si="107"/>
        <v>189</v>
      </c>
      <c r="B2541" s="66">
        <f t="shared" si="108"/>
        <v>45599</v>
      </c>
      <c r="C2541" s="67">
        <f>Y!AB2774</f>
        <v>73600.000000000029</v>
      </c>
      <c r="D2541" s="65">
        <f>Y!Y2774</f>
        <v>35396.612142271362</v>
      </c>
      <c r="E2541" s="65">
        <f>Y!Y2774+Y!Z2774</f>
        <v>37310.533029543018</v>
      </c>
      <c r="F2541" s="68">
        <f>Y!AA2774</f>
        <v>36289.466970457011</v>
      </c>
      <c r="G2541" s="133">
        <f>SUM($F2541:F$2592)</f>
        <v>1071723.9831646415</v>
      </c>
      <c r="H2541" s="133">
        <f>SUM($E$2353:E2541)</f>
        <v>2808497.5161970947</v>
      </c>
      <c r="I2541" s="133">
        <f>$F$9-SUM($E$2353:E2541)</f>
        <v>4429002.4838029053</v>
      </c>
      <c r="J2541" s="133">
        <f t="shared" si="110"/>
        <v>189</v>
      </c>
      <c r="K2541" s="65">
        <f>Y!AC2774</f>
        <v>4624835</v>
      </c>
      <c r="L2541" s="115">
        <v>240</v>
      </c>
      <c r="M2541" s="65"/>
      <c r="N2541" s="48">
        <f>Y!Z2774</f>
        <v>1913.9208872716554</v>
      </c>
    </row>
    <row r="2542" spans="1:14" x14ac:dyDescent="0.2">
      <c r="A2542" s="69">
        <f t="shared" si="107"/>
        <v>190</v>
      </c>
      <c r="B2542" s="66">
        <f t="shared" si="108"/>
        <v>45629</v>
      </c>
      <c r="C2542" s="67">
        <f>Y!AB2775</f>
        <v>73599.999999999825</v>
      </c>
      <c r="D2542" s="65">
        <f>Y!Y2775</f>
        <v>35868.500974086579</v>
      </c>
      <c r="E2542" s="65">
        <f>Y!Y2775+Y!Z2775</f>
        <v>37807.941358251715</v>
      </c>
      <c r="F2542" s="68">
        <f>Y!AA2775</f>
        <v>35792.058641748117</v>
      </c>
      <c r="G2542" s="133">
        <f>SUM($F2542:F$2592)</f>
        <v>1035434.5161941848</v>
      </c>
      <c r="H2542" s="133">
        <f>SUM($E$2353:E2542)</f>
        <v>2846305.4575553462</v>
      </c>
      <c r="I2542" s="133">
        <f>$F$9-SUM($E$2353:E2542)</f>
        <v>4391194.5424446538</v>
      </c>
      <c r="J2542" s="133">
        <f t="shared" si="110"/>
        <v>190</v>
      </c>
      <c r="K2542" s="65">
        <f>Y!AC2775</f>
        <v>4588202</v>
      </c>
      <c r="L2542" s="115">
        <v>240</v>
      </c>
      <c r="M2542" s="65"/>
      <c r="N2542" s="48">
        <f>Y!Z2775</f>
        <v>1939.4403841651365</v>
      </c>
    </row>
    <row r="2543" spans="1:14" x14ac:dyDescent="0.2">
      <c r="A2543" s="69">
        <f t="shared" si="107"/>
        <v>191</v>
      </c>
      <c r="B2543" s="66">
        <f t="shared" si="108"/>
        <v>45660</v>
      </c>
      <c r="C2543" s="67">
        <f>Y!AB2776</f>
        <v>73600.000000000058</v>
      </c>
      <c r="D2543" s="65">
        <f>Y!Y2776</f>
        <v>36346.680777159519</v>
      </c>
      <c r="E2543" s="65">
        <f>Y!Y2776+Y!Z2776</f>
        <v>38311.980925533251</v>
      </c>
      <c r="F2543" s="68">
        <f>Y!AA2776</f>
        <v>35288.019074466807</v>
      </c>
      <c r="G2543" s="133">
        <f>SUM($F2543:F$2592)</f>
        <v>999642.45755243662</v>
      </c>
      <c r="H2543" s="133">
        <f>SUM($E$2353:E2543)</f>
        <v>2884617.4384808796</v>
      </c>
      <c r="I2543" s="133">
        <f>$F$9-SUM($E$2353:E2543)</f>
        <v>4352882.5615191199</v>
      </c>
      <c r="J2543" s="133">
        <f t="shared" si="110"/>
        <v>191</v>
      </c>
      <c r="K2543" s="65">
        <f>Y!AC2776</f>
        <v>4551218</v>
      </c>
      <c r="L2543" s="115">
        <v>240</v>
      </c>
      <c r="M2543" s="65"/>
      <c r="N2543" s="48">
        <f>Y!Z2776</f>
        <v>1965.3001483737316</v>
      </c>
    </row>
    <row r="2544" spans="1:14" x14ac:dyDescent="0.2">
      <c r="A2544" s="69">
        <f t="shared" si="107"/>
        <v>192</v>
      </c>
      <c r="B2544" s="66">
        <f t="shared" si="108"/>
        <v>45691</v>
      </c>
      <c r="C2544" s="67">
        <f>Y!AB2777</f>
        <v>73600.000000000015</v>
      </c>
      <c r="D2544" s="65">
        <f>Y!Y2777</f>
        <v>36831.235419376753</v>
      </c>
      <c r="E2544" s="65">
        <f>Y!Y2777+Y!Z2777</f>
        <v>38822.740136269858</v>
      </c>
      <c r="F2544" s="68">
        <f>Y!AA2777</f>
        <v>34777.259863730156</v>
      </c>
      <c r="G2544" s="133">
        <f>SUM($F2544:F$2592)</f>
        <v>964354.43847796973</v>
      </c>
      <c r="H2544" s="133">
        <f>SUM($E$2353:E2544)</f>
        <v>2923440.1786171496</v>
      </c>
      <c r="I2544" s="133">
        <f>$F$9-SUM($E$2353:E2544)</f>
        <v>4314059.8213828504</v>
      </c>
      <c r="J2544" s="133">
        <f t="shared" si="110"/>
        <v>192</v>
      </c>
      <c r="K2544" s="65">
        <f>Y!AC2777</f>
        <v>4523589</v>
      </c>
      <c r="L2544" s="115">
        <v>240</v>
      </c>
      <c r="M2544" s="65"/>
      <c r="N2544" s="48">
        <f>Y!Z2777</f>
        <v>1991.5047168931051</v>
      </c>
    </row>
    <row r="2545" spans="1:14" x14ac:dyDescent="0.2">
      <c r="A2545" s="69">
        <f t="shared" si="107"/>
        <v>193</v>
      </c>
      <c r="B2545" s="66">
        <f t="shared" si="108"/>
        <v>45719</v>
      </c>
      <c r="C2545" s="67">
        <f>Y!AB2778</f>
        <v>73599.999999999884</v>
      </c>
      <c r="D2545" s="65">
        <f>Y!Y2778</f>
        <v>37322.249886707868</v>
      </c>
      <c r="E2545" s="65">
        <f>Y!Y2778+Y!Z2778</f>
        <v>39210.839108133296</v>
      </c>
      <c r="F2545" s="68">
        <f>Y!AA2778</f>
        <v>34389.160891866581</v>
      </c>
      <c r="G2545" s="133">
        <f>SUM($F2545:F$2592)</f>
        <v>929577.17861423956</v>
      </c>
      <c r="H2545" s="133">
        <f>SUM($E$2353:E2545)</f>
        <v>2962651.0177252828</v>
      </c>
      <c r="I2545" s="133">
        <f>$F$9-SUM($E$2353:E2545)</f>
        <v>4274848.9822747167</v>
      </c>
      <c r="J2545" s="133">
        <f t="shared" si="110"/>
        <v>193</v>
      </c>
      <c r="K2545" s="65">
        <f>Y!AC2778</f>
        <v>4486021</v>
      </c>
      <c r="L2545" s="115">
        <v>240</v>
      </c>
      <c r="M2545" s="65"/>
      <c r="N2545" s="48">
        <f>Y!Z2778</f>
        <v>1888.5892214254272</v>
      </c>
    </row>
    <row r="2546" spans="1:14" x14ac:dyDescent="0.2">
      <c r="A2546" s="69">
        <f t="shared" si="107"/>
        <v>194</v>
      </c>
      <c r="B2546" s="66">
        <f t="shared" si="108"/>
        <v>45750</v>
      </c>
      <c r="C2546" s="67">
        <f>Y!AB2779</f>
        <v>73599.999999999884</v>
      </c>
      <c r="D2546" s="65">
        <f>Y!Y2779</f>
        <v>37819.810298110358</v>
      </c>
      <c r="E2546" s="65">
        <f>Y!Y2779+Y!Z2779</f>
        <v>39733.581253582219</v>
      </c>
      <c r="F2546" s="68">
        <f>Y!AA2779</f>
        <v>33866.418746417672</v>
      </c>
      <c r="G2546" s="133">
        <f>SUM($F2546:F$2592)</f>
        <v>895188.01772237278</v>
      </c>
      <c r="H2546" s="133">
        <f>SUM($E$2353:E2546)</f>
        <v>3002384.598978865</v>
      </c>
      <c r="I2546" s="133">
        <f>$F$9-SUM($E$2353:E2546)</f>
        <v>4235115.401021135</v>
      </c>
      <c r="J2546" s="133">
        <f t="shared" si="110"/>
        <v>194</v>
      </c>
      <c r="K2546" s="65">
        <f>Y!AC2779</f>
        <v>4448093</v>
      </c>
      <c r="L2546" s="115">
        <v>240</v>
      </c>
      <c r="M2546" s="65"/>
      <c r="N2546" s="48">
        <f>Y!Z2779</f>
        <v>1913.7709554718604</v>
      </c>
    </row>
    <row r="2547" spans="1:14" x14ac:dyDescent="0.2">
      <c r="A2547" s="69">
        <f t="shared" si="107"/>
        <v>195</v>
      </c>
      <c r="B2547" s="66">
        <f t="shared" si="108"/>
        <v>45780</v>
      </c>
      <c r="C2547" s="67">
        <f>Y!AB2780</f>
        <v>73599.999999999796</v>
      </c>
      <c r="D2547" s="65">
        <f>Y!Y2780</f>
        <v>38324.003920633346</v>
      </c>
      <c r="E2547" s="65">
        <f>Y!Y2780+Y!Z2780</f>
        <v>40263.292373864795</v>
      </c>
      <c r="F2547" s="68">
        <f>Y!AA2780</f>
        <v>33336.707626135001</v>
      </c>
      <c r="G2547" s="133">
        <f>SUM($F2547:F$2592)</f>
        <v>861321.59897595516</v>
      </c>
      <c r="H2547" s="133">
        <f>SUM($E$2353:E2547)</f>
        <v>3042647.8913527299</v>
      </c>
      <c r="I2547" s="133">
        <f>$F$9-SUM($E$2353:E2547)</f>
        <v>4194852.1086472701</v>
      </c>
      <c r="J2547" s="133">
        <f t="shared" si="110"/>
        <v>195</v>
      </c>
      <c r="K2547" s="65">
        <f>Y!AC2780</f>
        <v>4409801</v>
      </c>
      <c r="L2547" s="115">
        <v>240</v>
      </c>
      <c r="M2547" s="65"/>
      <c r="N2547" s="48">
        <f>Y!Z2780</f>
        <v>1939.2884532314492</v>
      </c>
    </row>
    <row r="2548" spans="1:14" x14ac:dyDescent="0.2">
      <c r="A2548" s="69">
        <f t="shared" si="107"/>
        <v>196</v>
      </c>
      <c r="B2548" s="66">
        <f t="shared" si="108"/>
        <v>45811</v>
      </c>
      <c r="C2548" s="67">
        <f>Y!AB2781</f>
        <v>73600.000000000189</v>
      </c>
      <c r="D2548" s="65">
        <f>Y!Y2781</f>
        <v>38834.9191847248</v>
      </c>
      <c r="E2548" s="65">
        <f>Y!Y2781+Y!Z2781</f>
        <v>40800.065376375278</v>
      </c>
      <c r="F2548" s="68">
        <f>Y!AA2781</f>
        <v>32799.934623624911</v>
      </c>
      <c r="G2548" s="133">
        <f>SUM($F2548:F$2592)</f>
        <v>827984.89134982007</v>
      </c>
      <c r="H2548" s="133">
        <f>SUM($E$2353:E2548)</f>
        <v>3083447.9567291052</v>
      </c>
      <c r="I2548" s="133">
        <f>$F$9-SUM($E$2353:E2548)</f>
        <v>4154052.0432708948</v>
      </c>
      <c r="J2548" s="133">
        <f t="shared" si="110"/>
        <v>196</v>
      </c>
      <c r="K2548" s="65">
        <f>Y!AC2781</f>
        <v>4371142</v>
      </c>
      <c r="L2548" s="115">
        <v>240</v>
      </c>
      <c r="M2548" s="65"/>
      <c r="N2548" s="48">
        <f>Y!Z2781</f>
        <v>1965.1461916504777</v>
      </c>
    </row>
    <row r="2549" spans="1:14" x14ac:dyDescent="0.2">
      <c r="A2549" s="69">
        <f t="shared" si="107"/>
        <v>197</v>
      </c>
      <c r="B2549" s="66">
        <f t="shared" si="108"/>
        <v>45841</v>
      </c>
      <c r="C2549" s="67">
        <f>Y!AB2782</f>
        <v>73600.000000000204</v>
      </c>
      <c r="D2549" s="65">
        <f>Y!Y2782</f>
        <v>39352.645699738991</v>
      </c>
      <c r="E2549" s="65">
        <f>Y!Y2782+Y!Z2782</f>
        <v>41343.994407108141</v>
      </c>
      <c r="F2549" s="68">
        <f>Y!AA2782</f>
        <v>32256.005592892059</v>
      </c>
      <c r="G2549" s="133">
        <f>SUM($F2549:F$2592)</f>
        <v>795184.95672619517</v>
      </c>
      <c r="H2549" s="133">
        <f>SUM($E$2353:E2549)</f>
        <v>3124791.9511362133</v>
      </c>
      <c r="I2549" s="133">
        <f>$F$9-SUM($E$2353:E2549)</f>
        <v>4112708.0488637867</v>
      </c>
      <c r="J2549" s="133">
        <f t="shared" si="110"/>
        <v>197</v>
      </c>
      <c r="K2549" s="65">
        <f>Y!AC2782</f>
        <v>4332112</v>
      </c>
      <c r="L2549" s="115">
        <v>240</v>
      </c>
      <c r="M2549" s="65"/>
      <c r="N2549" s="48">
        <f>Y!Z2782</f>
        <v>1991.3487073691504</v>
      </c>
    </row>
    <row r="2550" spans="1:14" x14ac:dyDescent="0.2">
      <c r="A2550" s="69">
        <f t="shared" si="107"/>
        <v>198</v>
      </c>
      <c r="B2550" s="66">
        <f t="shared" si="108"/>
        <v>45872</v>
      </c>
      <c r="C2550" s="67">
        <f>Y!AB2783</f>
        <v>73599.999999999854</v>
      </c>
      <c r="D2550" s="65">
        <f>Y!Y2783</f>
        <v>39877.274269655347</v>
      </c>
      <c r="E2550" s="65">
        <f>Y!Y2783+Y!Z2783</f>
        <v>41895.174867172871</v>
      </c>
      <c r="F2550" s="68">
        <f>Y!AA2783</f>
        <v>31704.825132826976</v>
      </c>
      <c r="G2550" s="133">
        <f>SUM($F2550:F$2592)</f>
        <v>762928.95113330334</v>
      </c>
      <c r="H2550" s="133">
        <f>SUM($E$2353:E2550)</f>
        <v>3166687.126003386</v>
      </c>
      <c r="I2550" s="133">
        <f>$F$9-SUM($E$2353:E2550)</f>
        <v>4070812.873996614</v>
      </c>
      <c r="J2550" s="133">
        <f t="shared" si="110"/>
        <v>198</v>
      </c>
      <c r="K2550" s="65">
        <f>Y!AC2783</f>
        <v>4292708</v>
      </c>
      <c r="L2550" s="115">
        <v>240</v>
      </c>
      <c r="M2550" s="65"/>
      <c r="N2550" s="48">
        <f>Y!Z2783</f>
        <v>2017.9005975175241</v>
      </c>
    </row>
    <row r="2551" spans="1:14" x14ac:dyDescent="0.2">
      <c r="A2551" s="69">
        <f t="shared" si="107"/>
        <v>199</v>
      </c>
      <c r="B2551" s="66">
        <f t="shared" si="108"/>
        <v>45903</v>
      </c>
      <c r="C2551" s="67">
        <f>Y!AB2784</f>
        <v>73599.999999999942</v>
      </c>
      <c r="D2551" s="65">
        <f>Y!Y2784</f>
        <v>40408.896909004543</v>
      </c>
      <c r="E2551" s="65">
        <f>Y!Y2784+Y!Z2784</f>
        <v>42453.703429526591</v>
      </c>
      <c r="F2551" s="68">
        <f>Y!AA2784</f>
        <v>31146.296570473343</v>
      </c>
      <c r="G2551" s="133">
        <f>SUM($F2551:F$2592)</f>
        <v>731224.12600047642</v>
      </c>
      <c r="H2551" s="133">
        <f>SUM($E$2353:E2551)</f>
        <v>3209140.8294329126</v>
      </c>
      <c r="I2551" s="133">
        <f>$F$9-SUM($E$2353:E2551)</f>
        <v>4028359.1705670874</v>
      </c>
      <c r="J2551" s="133">
        <f t="shared" si="110"/>
        <v>199</v>
      </c>
      <c r="K2551" s="65">
        <f>Y!AC2784</f>
        <v>4252926</v>
      </c>
      <c r="L2551" s="115">
        <v>240</v>
      </c>
      <c r="M2551" s="65"/>
      <c r="N2551" s="48">
        <f>Y!Z2784</f>
        <v>2044.8065205220482</v>
      </c>
    </row>
    <row r="2552" spans="1:14" x14ac:dyDescent="0.2">
      <c r="A2552" s="69">
        <f t="shared" si="107"/>
        <v>200</v>
      </c>
      <c r="B2552" s="66">
        <f t="shared" si="108"/>
        <v>45933</v>
      </c>
      <c r="C2552" s="67">
        <f>Y!AB2785</f>
        <v>73600.000000000233</v>
      </c>
      <c r="D2552" s="65">
        <f>Y!Y2785</f>
        <v>40947.606859005056</v>
      </c>
      <c r="E2552" s="65">
        <f>Y!Y2785+Y!Z2785</f>
        <v>43019.678055927914</v>
      </c>
      <c r="F2552" s="68">
        <f>Y!AA2785</f>
        <v>30580.321944072315</v>
      </c>
      <c r="G2552" s="133">
        <f>SUM($F2552:F$2592)</f>
        <v>700077.82943000307</v>
      </c>
      <c r="H2552" s="133">
        <f>SUM($E$2353:E2552)</f>
        <v>3252160.5074888407</v>
      </c>
      <c r="I2552" s="133">
        <f>$F$9-SUM($E$2353:E2552)</f>
        <v>3985339.4925111593</v>
      </c>
      <c r="J2552" s="133">
        <f t="shared" si="110"/>
        <v>200</v>
      </c>
      <c r="K2552" s="65">
        <f>Y!AC2785</f>
        <v>4212763</v>
      </c>
      <c r="L2552" s="115">
        <v>240</v>
      </c>
      <c r="M2552" s="65"/>
      <c r="N2552" s="48">
        <f>Y!Z2785</f>
        <v>2072.0711969228578</v>
      </c>
    </row>
    <row r="2553" spans="1:14" x14ac:dyDescent="0.2">
      <c r="A2553" s="69">
        <f t="shared" si="107"/>
        <v>201</v>
      </c>
      <c r="B2553" s="66">
        <f t="shared" si="108"/>
        <v>45964</v>
      </c>
      <c r="C2553" s="67">
        <f>Y!AB2786</f>
        <v>73599.999999999942</v>
      </c>
      <c r="D2553" s="65">
        <f>Y!Y2786</f>
        <v>41493.498603917193</v>
      </c>
      <c r="E2553" s="65">
        <f>Y!Y2786+Y!Z2786</f>
        <v>43593.198014119189</v>
      </c>
      <c r="F2553" s="68">
        <f>Y!AA2786</f>
        <v>30006.801985880746</v>
      </c>
      <c r="G2553" s="133">
        <f>SUM($F2553:F$2592)</f>
        <v>669497.50748593069</v>
      </c>
      <c r="H2553" s="133">
        <f>SUM($E$2353:E2553)</f>
        <v>3295753.7055029599</v>
      </c>
      <c r="I2553" s="133">
        <f>$F$9-SUM($E$2353:E2553)</f>
        <v>3941746.2944970401</v>
      </c>
      <c r="J2553" s="133">
        <f t="shared" si="110"/>
        <v>201</v>
      </c>
      <c r="K2553" s="65">
        <f>Y!AC2786</f>
        <v>4172214</v>
      </c>
      <c r="L2553" s="115">
        <v>240</v>
      </c>
      <c r="M2553" s="65"/>
      <c r="N2553" s="48">
        <f>Y!Z2786</f>
        <v>2099.6994102019962</v>
      </c>
    </row>
    <row r="2554" spans="1:14" x14ac:dyDescent="0.2">
      <c r="A2554" s="69">
        <f t="shared" si="107"/>
        <v>202</v>
      </c>
      <c r="B2554" s="66">
        <f t="shared" si="108"/>
        <v>45994</v>
      </c>
      <c r="C2554" s="67">
        <f>Y!AB2787</f>
        <v>73599.999999999898</v>
      </c>
      <c r="D2554" s="65">
        <f>Y!Y2787</f>
        <v>42046.667887616903</v>
      </c>
      <c r="E2554" s="65">
        <f>Y!Y2787+Y!Z2787</f>
        <v>44174.363895239512</v>
      </c>
      <c r="F2554" s="68">
        <f>Y!AA2787</f>
        <v>29425.636104760382</v>
      </c>
      <c r="G2554" s="133">
        <f>SUM($F2554:F$2592)</f>
        <v>639490.70550004998</v>
      </c>
      <c r="H2554" s="133">
        <f>SUM($E$2353:E2554)</f>
        <v>3339928.0693981992</v>
      </c>
      <c r="I2554" s="133">
        <f>$F$9-SUM($E$2353:E2554)</f>
        <v>3897571.9306018008</v>
      </c>
      <c r="J2554" s="133">
        <f t="shared" ref="J2554:J2592" si="111">A2554</f>
        <v>202</v>
      </c>
      <c r="K2554" s="65">
        <f>Y!AC2787</f>
        <v>4131277</v>
      </c>
      <c r="L2554" s="115">
        <v>240</v>
      </c>
      <c r="M2554" s="65"/>
      <c r="N2554" s="48">
        <f>Y!Z2787</f>
        <v>2127.6960076226096</v>
      </c>
    </row>
    <row r="2555" spans="1:14" x14ac:dyDescent="0.2">
      <c r="A2555" s="69">
        <f t="shared" si="107"/>
        <v>203</v>
      </c>
      <c r="B2555" s="66">
        <f t="shared" si="108"/>
        <v>46025</v>
      </c>
      <c r="C2555" s="67">
        <f>Y!AB2788</f>
        <v>73600.000000000058</v>
      </c>
      <c r="D2555" s="65">
        <f>Y!Y2788</f>
        <v>42607.211730385665</v>
      </c>
      <c r="E2555" s="65">
        <f>Y!Y2788+Y!Z2788</f>
        <v>44763.277631465156</v>
      </c>
      <c r="F2555" s="68">
        <f>Y!AA2788</f>
        <v>28836.722368534909</v>
      </c>
      <c r="G2555" s="133">
        <f>SUM($F2555:F$2592)</f>
        <v>610065.06939528964</v>
      </c>
      <c r="H2555" s="133">
        <f>SUM($E$2353:E2555)</f>
        <v>3384691.3470296646</v>
      </c>
      <c r="I2555" s="133">
        <f>$F$9-SUM($E$2353:E2555)</f>
        <v>3852808.6529703354</v>
      </c>
      <c r="J2555" s="133">
        <f t="shared" si="111"/>
        <v>203</v>
      </c>
      <c r="K2555" s="65">
        <f>Y!AC2788</f>
        <v>4089946</v>
      </c>
      <c r="L2555" s="115">
        <v>240</v>
      </c>
      <c r="M2555" s="65"/>
      <c r="N2555" s="48">
        <f>Y!Z2788</f>
        <v>2156.0659010794916</v>
      </c>
    </row>
    <row r="2556" spans="1:14" x14ac:dyDescent="0.2">
      <c r="A2556" s="69">
        <f t="shared" si="107"/>
        <v>204</v>
      </c>
      <c r="B2556" s="66">
        <f t="shared" si="108"/>
        <v>46056</v>
      </c>
      <c r="C2556" s="67">
        <f>Y!AB2789</f>
        <v>73600.000000000087</v>
      </c>
      <c r="D2556" s="65">
        <f>Y!Y2789</f>
        <v>43175.228445927612</v>
      </c>
      <c r="E2556" s="65">
        <f>Y!Y2789+Y!Z2789</f>
        <v>45360.0425138883</v>
      </c>
      <c r="F2556" s="68">
        <f>Y!AA2789</f>
        <v>28239.95748611178</v>
      </c>
      <c r="G2556" s="133">
        <f>SUM($F2556:F$2592)</f>
        <v>581228.34702675475</v>
      </c>
      <c r="H2556" s="133">
        <f>SUM($E$2353:E2556)</f>
        <v>3430051.3895435529</v>
      </c>
      <c r="I2556" s="133">
        <f>$F$9-SUM($E$2353:E2556)</f>
        <v>3807448.6104564471</v>
      </c>
      <c r="J2556" s="133">
        <f t="shared" si="111"/>
        <v>204</v>
      </c>
      <c r="K2556" s="65">
        <f>Y!AC2789</f>
        <v>4056959</v>
      </c>
      <c r="L2556" s="115">
        <v>240</v>
      </c>
      <c r="M2556" s="65"/>
      <c r="N2556" s="48">
        <f>Y!Z2789</f>
        <v>2184.8140679606877</v>
      </c>
    </row>
    <row r="2557" spans="1:14" x14ac:dyDescent="0.2">
      <c r="A2557" s="69">
        <f t="shared" si="107"/>
        <v>205</v>
      </c>
      <c r="B2557" s="66">
        <f t="shared" si="108"/>
        <v>46084</v>
      </c>
      <c r="C2557" s="67">
        <f>Y!AB2790</f>
        <v>73599.999999999913</v>
      </c>
      <c r="D2557" s="65">
        <f>Y!Y2790</f>
        <v>43750.817658613203</v>
      </c>
      <c r="E2557" s="65">
        <f>Y!Y2790+Y!Z2790</f>
        <v>45848.22735780332</v>
      </c>
      <c r="F2557" s="68">
        <f>Y!AA2790</f>
        <v>27751.772642196593</v>
      </c>
      <c r="G2557" s="133">
        <f>SUM($F2557:F$2592)</f>
        <v>552988.38954064308</v>
      </c>
      <c r="H2557" s="133">
        <f>SUM($E$2353:E2557)</f>
        <v>3475899.6169013563</v>
      </c>
      <c r="I2557" s="133">
        <f>$F$9-SUM($E$2353:E2557)</f>
        <v>3761600.3830986437</v>
      </c>
      <c r="J2557" s="133">
        <f t="shared" si="111"/>
        <v>205</v>
      </c>
      <c r="K2557" s="65">
        <f>Y!AC2790</f>
        <v>4014948</v>
      </c>
      <c r="L2557" s="115">
        <v>240</v>
      </c>
      <c r="M2557" s="65"/>
      <c r="N2557" s="48">
        <f>Y!Z2790</f>
        <v>2097.409699190117</v>
      </c>
    </row>
    <row r="2558" spans="1:14" x14ac:dyDescent="0.2">
      <c r="A2558" s="69">
        <f t="shared" si="107"/>
        <v>206</v>
      </c>
      <c r="B2558" s="66">
        <f t="shared" si="108"/>
        <v>46115</v>
      </c>
      <c r="C2558" s="67">
        <f>Y!AB2791</f>
        <v>73600.000000000116</v>
      </c>
      <c r="D2558" s="65">
        <f>Y!Y2791</f>
        <v>44334.080320952693</v>
      </c>
      <c r="E2558" s="65">
        <f>Y!Y2791+Y!Z2791</f>
        <v>46459.456087423227</v>
      </c>
      <c r="F2558" s="68">
        <f>Y!AA2791</f>
        <v>27140.543912576886</v>
      </c>
      <c r="G2558" s="133">
        <f>SUM($F2558:F$2592)</f>
        <v>525236.61689844634</v>
      </c>
      <c r="H2558" s="133">
        <f>SUM($E$2353:E2558)</f>
        <v>3522359.0729887793</v>
      </c>
      <c r="I2558" s="133">
        <f>$F$9-SUM($E$2353:E2558)</f>
        <v>3715140.9270112207</v>
      </c>
      <c r="J2558" s="133">
        <f t="shared" si="111"/>
        <v>206</v>
      </c>
      <c r="K2558" s="65">
        <f>Y!AC2791</f>
        <v>3972535</v>
      </c>
      <c r="L2558" s="115">
        <v>240</v>
      </c>
      <c r="M2558" s="65"/>
      <c r="N2558" s="48">
        <f>Y!Z2791</f>
        <v>2125.3757664705336</v>
      </c>
    </row>
    <row r="2559" spans="1:14" x14ac:dyDescent="0.2">
      <c r="A2559" s="69">
        <f t="shared" si="107"/>
        <v>207</v>
      </c>
      <c r="B2559" s="66">
        <f t="shared" si="108"/>
        <v>46145</v>
      </c>
      <c r="C2559" s="67">
        <f>Y!AB2792</f>
        <v>73599.999999999971</v>
      </c>
      <c r="D2559" s="65">
        <f>Y!Y2792</f>
        <v>44925.118731300347</v>
      </c>
      <c r="E2559" s="65">
        <f>Y!Y2792+Y!Z2792</f>
        <v>47078.833454010193</v>
      </c>
      <c r="F2559" s="68">
        <f>Y!AA2792</f>
        <v>26521.166545989774</v>
      </c>
      <c r="G2559" s="133">
        <f>SUM($F2559:F$2592)</f>
        <v>498096.07298586937</v>
      </c>
      <c r="H2559" s="133">
        <f>SUM($E$2353:E2559)</f>
        <v>3569437.9064427894</v>
      </c>
      <c r="I2559" s="133">
        <f>$F$9-SUM($E$2353:E2559)</f>
        <v>3668062.0935572106</v>
      </c>
      <c r="J2559" s="133">
        <f t="shared" si="111"/>
        <v>207</v>
      </c>
      <c r="K2559" s="65">
        <f>Y!AC2792</f>
        <v>3929715</v>
      </c>
      <c r="L2559" s="115">
        <v>240</v>
      </c>
      <c r="M2559" s="65"/>
      <c r="N2559" s="48">
        <f>Y!Z2792</f>
        <v>2153.7147227098467</v>
      </c>
    </row>
    <row r="2560" spans="1:14" x14ac:dyDescent="0.2">
      <c r="A2560" s="69">
        <f t="shared" si="107"/>
        <v>208</v>
      </c>
      <c r="B2560" s="66">
        <f t="shared" si="108"/>
        <v>46176</v>
      </c>
      <c r="C2560" s="67">
        <f>Y!AB2793</f>
        <v>73599.999999999956</v>
      </c>
      <c r="D2560" s="65">
        <f>Y!Y2793</f>
        <v>45524.036551798927</v>
      </c>
      <c r="E2560" s="65">
        <f>Y!Y2793+Y!Z2793</f>
        <v>47706.468091667266</v>
      </c>
      <c r="F2560" s="68">
        <f>Y!AA2793</f>
        <v>25893.531908332694</v>
      </c>
      <c r="G2560" s="133">
        <f>SUM($F2560:F$2592)</f>
        <v>471574.90643987962</v>
      </c>
      <c r="H2560" s="133">
        <f>SUM($E$2353:E2560)</f>
        <v>3617144.3745344565</v>
      </c>
      <c r="I2560" s="133">
        <f>$F$9-SUM($E$2353:E2560)</f>
        <v>3620355.6254655435</v>
      </c>
      <c r="J2560" s="133">
        <f t="shared" si="111"/>
        <v>208</v>
      </c>
      <c r="K2560" s="65">
        <f>Y!AC2793</f>
        <v>3886484</v>
      </c>
      <c r="L2560" s="115">
        <v>240</v>
      </c>
      <c r="M2560" s="65"/>
      <c r="N2560" s="48">
        <f>Y!Z2793</f>
        <v>2182.4315398683393</v>
      </c>
    </row>
    <row r="2561" spans="1:14" x14ac:dyDescent="0.2">
      <c r="A2561" s="69">
        <f t="shared" si="107"/>
        <v>209</v>
      </c>
      <c r="B2561" s="66">
        <f t="shared" si="108"/>
        <v>46206</v>
      </c>
      <c r="C2561" s="67">
        <f>Y!AB2794</f>
        <v>73600.000000000116</v>
      </c>
      <c r="D2561" s="65">
        <f>Y!Y2794</f>
        <v>46130.938826559344</v>
      </c>
      <c r="E2561" s="65">
        <f>Y!Y2794+Y!Z2794</f>
        <v>48342.470082759886</v>
      </c>
      <c r="F2561" s="68">
        <f>Y!AA2794</f>
        <v>25257.52991724023</v>
      </c>
      <c r="G2561" s="133">
        <f>SUM($F2561:F$2592)</f>
        <v>445681.3745315469</v>
      </c>
      <c r="H2561" s="133">
        <f>SUM($E$2353:E2561)</f>
        <v>3665486.8446172164</v>
      </c>
      <c r="I2561" s="133">
        <f>$F$9-SUM($E$2353:E2561)</f>
        <v>3572013.1553827836</v>
      </c>
      <c r="J2561" s="133">
        <f t="shared" si="111"/>
        <v>209</v>
      </c>
      <c r="K2561" s="65">
        <f>Y!AC2794</f>
        <v>3842839</v>
      </c>
      <c r="L2561" s="115">
        <v>240</v>
      </c>
      <c r="M2561" s="65"/>
      <c r="N2561" s="48">
        <f>Y!Z2794</f>
        <v>2211.531256200542</v>
      </c>
    </row>
    <row r="2562" spans="1:14" x14ac:dyDescent="0.2">
      <c r="A2562" s="69">
        <f t="shared" si="107"/>
        <v>210</v>
      </c>
      <c r="B2562" s="66">
        <f t="shared" si="108"/>
        <v>46237</v>
      </c>
      <c r="C2562" s="67">
        <f>Y!AB2795</f>
        <v>73599.999999999942</v>
      </c>
      <c r="D2562" s="65">
        <f>Y!Y2795</f>
        <v>46745.932000084314</v>
      </c>
      <c r="E2562" s="65">
        <f>Y!Y2795+Y!Z2795</f>
        <v>48986.950977223452</v>
      </c>
      <c r="F2562" s="68">
        <f>Y!AA2795</f>
        <v>24613.049022776486</v>
      </c>
      <c r="G2562" s="133">
        <f>SUM($F2562:F$2592)</f>
        <v>420423.8446143067</v>
      </c>
      <c r="H2562" s="133">
        <f>SUM($E$2353:E2562)</f>
        <v>3714473.7955944398</v>
      </c>
      <c r="I2562" s="133">
        <f>$F$9-SUM($E$2353:E2562)</f>
        <v>3523026.2044055602</v>
      </c>
      <c r="J2562" s="133">
        <f t="shared" si="111"/>
        <v>210</v>
      </c>
      <c r="K2562" s="65">
        <f>Y!AC2795</f>
        <v>3798775</v>
      </c>
      <c r="L2562" s="115">
        <v>240</v>
      </c>
      <c r="M2562" s="65"/>
      <c r="N2562" s="48">
        <f>Y!Z2795</f>
        <v>2241.0189771391379</v>
      </c>
    </row>
    <row r="2563" spans="1:14" x14ac:dyDescent="0.2">
      <c r="A2563" s="69">
        <f t="shared" si="107"/>
        <v>211</v>
      </c>
      <c r="B2563" s="66">
        <f t="shared" si="108"/>
        <v>46268</v>
      </c>
      <c r="C2563" s="67">
        <f>Y!AB2796</f>
        <v>73600.000000000116</v>
      </c>
      <c r="D2563" s="65">
        <f>Y!Y2796</f>
        <v>47369.123935939278</v>
      </c>
      <c r="E2563" s="65">
        <f>Y!Y2796+Y!Z2796</f>
        <v>49640.023812130014</v>
      </c>
      <c r="F2563" s="68">
        <f>Y!AA2796</f>
        <v>23959.976187870099</v>
      </c>
      <c r="G2563" s="133">
        <f>SUM($F2563:F$2592)</f>
        <v>395810.79559153022</v>
      </c>
      <c r="H2563" s="133">
        <f>SUM($E$2353:E2563)</f>
        <v>3764113.8194065699</v>
      </c>
      <c r="I2563" s="133">
        <f>$F$9-SUM($E$2353:E2563)</f>
        <v>3473386.1805934301</v>
      </c>
      <c r="J2563" s="133">
        <f t="shared" si="111"/>
        <v>211</v>
      </c>
      <c r="K2563" s="65">
        <f>Y!AC2796</f>
        <v>3754289</v>
      </c>
      <c r="L2563" s="115">
        <v>240</v>
      </c>
      <c r="M2563" s="65"/>
      <c r="N2563" s="48">
        <f>Y!Z2796</f>
        <v>2270.8998761907351</v>
      </c>
    </row>
    <row r="2564" spans="1:14" x14ac:dyDescent="0.2">
      <c r="A2564" s="69">
        <f t="shared" si="107"/>
        <v>212</v>
      </c>
      <c r="B2564" s="66">
        <f t="shared" si="108"/>
        <v>46298</v>
      </c>
      <c r="C2564" s="67">
        <f>Y!AB2797</f>
        <v>73599.999999999913</v>
      </c>
      <c r="D2564" s="65">
        <f>Y!Y2797</f>
        <v>48000.623935668031</v>
      </c>
      <c r="E2564" s="65">
        <f>Y!Y2797+Y!Z2797</f>
        <v>50301.803131511551</v>
      </c>
      <c r="F2564" s="68">
        <f>Y!AA2797</f>
        <v>23298.196868488361</v>
      </c>
      <c r="G2564" s="133">
        <f>SUM($F2564:F$2592)</f>
        <v>371850.81940366013</v>
      </c>
      <c r="H2564" s="133">
        <f>SUM($E$2353:E2564)</f>
        <v>3814415.6225380814</v>
      </c>
      <c r="I2564" s="133">
        <f>$F$9-SUM($E$2353:E2564)</f>
        <v>3423084.3774619186</v>
      </c>
      <c r="J2564" s="133">
        <f t="shared" si="111"/>
        <v>212</v>
      </c>
      <c r="K2564" s="65">
        <f>Y!AC2797</f>
        <v>3709376</v>
      </c>
      <c r="L2564" s="115">
        <v>240</v>
      </c>
      <c r="M2564" s="65"/>
      <c r="N2564" s="48">
        <f>Y!Z2797</f>
        <v>2301.1791958435206</v>
      </c>
    </row>
    <row r="2565" spans="1:14" x14ac:dyDescent="0.2">
      <c r="A2565" s="69">
        <f t="shared" si="107"/>
        <v>213</v>
      </c>
      <c r="B2565" s="66">
        <f t="shared" si="108"/>
        <v>46329</v>
      </c>
      <c r="C2565" s="67">
        <f>Y!AB2798</f>
        <v>73599.999999999942</v>
      </c>
      <c r="D2565" s="65">
        <f>Y!Y2798</f>
        <v>48640.542757965857</v>
      </c>
      <c r="E2565" s="65">
        <f>Y!Y2798+Y!Z2798</f>
        <v>50972.405006452871</v>
      </c>
      <c r="F2565" s="68">
        <f>Y!AA2798</f>
        <v>22627.594993547063</v>
      </c>
      <c r="G2565" s="133">
        <f>SUM($F2565:F$2592)</f>
        <v>348552.62253517169</v>
      </c>
      <c r="H2565" s="133">
        <f>SUM($E$2353:E2565)</f>
        <v>3865388.0275445343</v>
      </c>
      <c r="I2565" s="133">
        <f>$F$9-SUM($E$2353:E2565)</f>
        <v>3372111.9724554657</v>
      </c>
      <c r="J2565" s="133">
        <f t="shared" si="111"/>
        <v>213</v>
      </c>
      <c r="K2565" s="65">
        <f>Y!AC2798</f>
        <v>3664033</v>
      </c>
      <c r="L2565" s="115">
        <v>240</v>
      </c>
      <c r="M2565" s="65"/>
      <c r="N2565" s="48">
        <f>Y!Z2798</f>
        <v>2331.8622484870139</v>
      </c>
    </row>
    <row r="2566" spans="1:14" x14ac:dyDescent="0.2">
      <c r="A2566" s="69">
        <f t="shared" si="107"/>
        <v>214</v>
      </c>
      <c r="B2566" s="66">
        <f t="shared" si="108"/>
        <v>46359</v>
      </c>
      <c r="C2566" s="67">
        <f>Y!AB2799</f>
        <v>73599.999999999913</v>
      </c>
      <c r="D2566" s="65">
        <f>Y!Y2799</f>
        <v>49288.992638103198</v>
      </c>
      <c r="E2566" s="65">
        <f>Y!Y2799+Y!Z2799</f>
        <v>51651.947055447359</v>
      </c>
      <c r="F2566" s="68">
        <f>Y!AA2799</f>
        <v>21948.05294455255</v>
      </c>
      <c r="G2566" s="133">
        <f>SUM($F2566:F$2592)</f>
        <v>325925.02754162456</v>
      </c>
      <c r="H2566" s="133">
        <f>SUM($E$2353:E2566)</f>
        <v>3917039.9745999817</v>
      </c>
      <c r="I2566" s="133">
        <f>$F$9-SUM($E$2353:E2566)</f>
        <v>3320460.0254000183</v>
      </c>
      <c r="J2566" s="133">
        <f t="shared" si="111"/>
        <v>214</v>
      </c>
      <c r="K2566" s="65">
        <f>Y!AC2799</f>
        <v>3618254</v>
      </c>
      <c r="L2566" s="115">
        <v>240</v>
      </c>
      <c r="M2566" s="65"/>
      <c r="N2566" s="48">
        <f>Y!Z2799</f>
        <v>2362.9544173441609</v>
      </c>
    </row>
    <row r="2567" spans="1:14" x14ac:dyDescent="0.2">
      <c r="A2567" s="69">
        <f t="shared" si="107"/>
        <v>215</v>
      </c>
      <c r="B2567" s="66">
        <f t="shared" si="108"/>
        <v>46390</v>
      </c>
      <c r="C2567" s="67">
        <f>Y!AB2800</f>
        <v>73599.999999999942</v>
      </c>
      <c r="D2567" s="65">
        <f>Y!Y2800</f>
        <v>49946.087307611946</v>
      </c>
      <c r="E2567" s="65">
        <f>Y!Y2800+Y!Z2800</f>
        <v>52340.548465027678</v>
      </c>
      <c r="F2567" s="68">
        <f>Y!AA2800</f>
        <v>21259.451534972264</v>
      </c>
      <c r="G2567" s="133">
        <f>SUM($F2567:F$2592)</f>
        <v>303976.97459707205</v>
      </c>
      <c r="H2567" s="133">
        <f>SUM($E$2353:E2567)</f>
        <v>3969380.5230650092</v>
      </c>
      <c r="I2567" s="133">
        <f>$F$9-SUM($E$2353:E2567)</f>
        <v>3268119.4769349908</v>
      </c>
      <c r="J2567" s="133">
        <f t="shared" si="111"/>
        <v>215</v>
      </c>
      <c r="K2567" s="65">
        <f>Y!AC2800</f>
        <v>3572037</v>
      </c>
      <c r="L2567" s="115">
        <v>240</v>
      </c>
      <c r="M2567" s="65"/>
      <c r="N2567" s="48">
        <f>Y!Z2800</f>
        <v>2394.4611574157316</v>
      </c>
    </row>
    <row r="2568" spans="1:14" x14ac:dyDescent="0.2">
      <c r="A2568" s="69">
        <f t="shared" si="107"/>
        <v>216</v>
      </c>
      <c r="B2568" s="66">
        <f t="shared" si="108"/>
        <v>46421</v>
      </c>
      <c r="C2568" s="67">
        <f>Y!AB2801</f>
        <v>73600.000000000102</v>
      </c>
      <c r="D2568" s="65">
        <f>Y!Y2801</f>
        <v>50611.942014232278</v>
      </c>
      <c r="E2568" s="65">
        <f>Y!Y2801+Y!Z2801</f>
        <v>53038.330010669721</v>
      </c>
      <c r="F2568" s="68">
        <f>Y!AA2801</f>
        <v>20561.669989330381</v>
      </c>
      <c r="G2568" s="133">
        <f>SUM($F2568:F$2592)</f>
        <v>282717.52306209982</v>
      </c>
      <c r="H2568" s="133">
        <f>SUM($E$2353:E2568)</f>
        <v>4022418.8530756789</v>
      </c>
      <c r="I2568" s="133">
        <f>$F$9-SUM($E$2353:E2568)</f>
        <v>3215081.1469243211</v>
      </c>
      <c r="J2568" s="133">
        <f t="shared" si="111"/>
        <v>216</v>
      </c>
      <c r="K2568" s="65">
        <f>Y!AC2801</f>
        <v>3533246</v>
      </c>
      <c r="L2568" s="115">
        <v>240</v>
      </c>
      <c r="M2568" s="65"/>
      <c r="N2568" s="48">
        <f>Y!Z2801</f>
        <v>2426.3879964374428</v>
      </c>
    </row>
    <row r="2569" spans="1:14" x14ac:dyDescent="0.2">
      <c r="A2569" s="69">
        <f t="shared" si="107"/>
        <v>217</v>
      </c>
      <c r="B2569" s="66">
        <f t="shared" si="108"/>
        <v>46449</v>
      </c>
      <c r="C2569" s="67">
        <f>Y!AB2802</f>
        <v>73600</v>
      </c>
      <c r="D2569" s="65">
        <f>Y!Y2802</f>
        <v>51286.673542125616</v>
      </c>
      <c r="E2569" s="65">
        <f>Y!Y2802+Y!Z2802</f>
        <v>53640.47847594117</v>
      </c>
      <c r="F2569" s="68">
        <f>Y!AA2802</f>
        <v>19959.521524058822</v>
      </c>
      <c r="G2569" s="133">
        <f>SUM($F2569:F$2592)</f>
        <v>262155.85307276953</v>
      </c>
      <c r="H2569" s="133">
        <f>SUM($E$2353:E2569)</f>
        <v>4076059.3315516203</v>
      </c>
      <c r="I2569" s="133">
        <f>$F$9-SUM($E$2353:E2569)</f>
        <v>3161440.6684483797</v>
      </c>
      <c r="J2569" s="133">
        <f t="shared" si="111"/>
        <v>217</v>
      </c>
      <c r="K2569" s="65">
        <f>Y!AC2802</f>
        <v>3486242</v>
      </c>
      <c r="L2569" s="115">
        <v>240</v>
      </c>
      <c r="M2569" s="65"/>
      <c r="N2569" s="48">
        <f>Y!Z2802</f>
        <v>2353.8049338155543</v>
      </c>
    </row>
    <row r="2570" spans="1:14" x14ac:dyDescent="0.2">
      <c r="A2570" s="69">
        <f t="shared" si="107"/>
        <v>218</v>
      </c>
      <c r="B2570" s="66">
        <f t="shared" si="108"/>
        <v>46480</v>
      </c>
      <c r="C2570" s="67">
        <f>Y!AB2803</f>
        <v>73600.000000000087</v>
      </c>
      <c r="D2570" s="65">
        <f>Y!Y2803</f>
        <v>51970.400232358603</v>
      </c>
      <c r="E2570" s="65">
        <f>Y!Y2803+Y!Z2803</f>
        <v>54355.589910494476</v>
      </c>
      <c r="F2570" s="68">
        <f>Y!AA2803</f>
        <v>19244.410089505604</v>
      </c>
      <c r="G2570" s="133">
        <f>SUM($F2570:F$2592)</f>
        <v>242196.3315487107</v>
      </c>
      <c r="H2570" s="133">
        <f>SUM($E$2353:E2570)</f>
        <v>4130414.9214621149</v>
      </c>
      <c r="I2570" s="133">
        <f>$F$9-SUM($E$2353:E2570)</f>
        <v>3107085.0785378851</v>
      </c>
      <c r="J2570" s="133">
        <f t="shared" si="111"/>
        <v>218</v>
      </c>
      <c r="K2570" s="65">
        <f>Y!AC2803</f>
        <v>3438788</v>
      </c>
      <c r="L2570" s="115">
        <v>240</v>
      </c>
      <c r="M2570" s="65"/>
      <c r="N2570" s="48">
        <f>Y!Z2803</f>
        <v>2385.1896781358737</v>
      </c>
    </row>
    <row r="2571" spans="1:14" x14ac:dyDescent="0.2">
      <c r="A2571" s="69">
        <f t="shared" si="107"/>
        <v>219</v>
      </c>
      <c r="B2571" s="66">
        <f t="shared" si="108"/>
        <v>46510</v>
      </c>
      <c r="C2571" s="67">
        <f>Y!AB2804</f>
        <v>73600.000000000058</v>
      </c>
      <c r="D2571" s="65">
        <f>Y!Y2804</f>
        <v>52663.242003657389</v>
      </c>
      <c r="E2571" s="65">
        <f>Y!Y2804+Y!Z2804</f>
        <v>55080.23489841853</v>
      </c>
      <c r="F2571" s="68">
        <f>Y!AA2804</f>
        <v>18519.765101581535</v>
      </c>
      <c r="G2571" s="133">
        <f>SUM($F2571:F$2592)</f>
        <v>222951.92145920513</v>
      </c>
      <c r="H2571" s="133">
        <f>SUM($E$2353:E2571)</f>
        <v>4185495.1563605336</v>
      </c>
      <c r="I2571" s="133">
        <f>$F$9-SUM($E$2353:E2571)</f>
        <v>3052004.8436394664</v>
      </c>
      <c r="J2571" s="133">
        <f t="shared" si="111"/>
        <v>219</v>
      </c>
      <c r="K2571" s="65">
        <f>Y!AC2804</f>
        <v>3390879</v>
      </c>
      <c r="L2571" s="115">
        <v>240</v>
      </c>
      <c r="M2571" s="65"/>
      <c r="N2571" s="48">
        <f>Y!Z2804</f>
        <v>2416.9928947611406</v>
      </c>
    </row>
    <row r="2572" spans="1:14" x14ac:dyDescent="0.2">
      <c r="A2572" s="69">
        <f t="shared" si="107"/>
        <v>220</v>
      </c>
      <c r="B2572" s="66">
        <f t="shared" si="108"/>
        <v>46541</v>
      </c>
      <c r="C2572" s="67">
        <f>Y!AB2805</f>
        <v>73600.000000000102</v>
      </c>
      <c r="D2572" s="65">
        <f>Y!Y2805</f>
        <v>53365.320373441326</v>
      </c>
      <c r="E2572" s="65">
        <f>Y!Y2805+Y!Z2805</f>
        <v>55814.540536884051</v>
      </c>
      <c r="F2572" s="68">
        <f>Y!AA2805</f>
        <v>17785.459463116047</v>
      </c>
      <c r="G2572" s="133">
        <f>SUM($F2572:F$2592)</f>
        <v>204432.15635762361</v>
      </c>
      <c r="H2572" s="133">
        <f>SUM($E$2353:E2572)</f>
        <v>4241309.6968974173</v>
      </c>
      <c r="I2572" s="133">
        <f>$F$9-SUM($E$2353:E2572)</f>
        <v>2996190.3031025827</v>
      </c>
      <c r="J2572" s="133">
        <f t="shared" si="111"/>
        <v>220</v>
      </c>
      <c r="K2572" s="65">
        <f>Y!AC2805</f>
        <v>3342510</v>
      </c>
      <c r="L2572" s="115">
        <v>240</v>
      </c>
      <c r="M2572" s="65"/>
      <c r="N2572" s="48">
        <f>Y!Z2805</f>
        <v>2449.2201634427256</v>
      </c>
    </row>
    <row r="2573" spans="1:14" x14ac:dyDescent="0.2">
      <c r="A2573" s="69">
        <f t="shared" si="107"/>
        <v>221</v>
      </c>
      <c r="B2573" s="66">
        <f t="shared" si="108"/>
        <v>46571</v>
      </c>
      <c r="C2573" s="67">
        <f>Y!AB2806</f>
        <v>73599.999999999985</v>
      </c>
      <c r="D2573" s="65">
        <f>Y!Y2806</f>
        <v>54076.758479135111</v>
      </c>
      <c r="E2573" s="65">
        <f>Y!Y2806+Y!Z2806</f>
        <v>56558.635617465392</v>
      </c>
      <c r="F2573" s="68">
        <f>Y!AA2806</f>
        <v>17041.364382534593</v>
      </c>
      <c r="G2573" s="133">
        <f>SUM($F2573:F$2592)</f>
        <v>186646.69689450754</v>
      </c>
      <c r="H2573" s="133">
        <f>SUM($E$2353:E2573)</f>
        <v>4297868.332514883</v>
      </c>
      <c r="I2573" s="133">
        <f>$F$9-SUM($E$2353:E2573)</f>
        <v>2939631.667485117</v>
      </c>
      <c r="J2573" s="133">
        <f t="shared" si="111"/>
        <v>221</v>
      </c>
      <c r="K2573" s="65">
        <f>Y!AC2806</f>
        <v>3293678</v>
      </c>
      <c r="L2573" s="115">
        <v>240</v>
      </c>
      <c r="M2573" s="65"/>
      <c r="N2573" s="48">
        <f>Y!Z2806</f>
        <v>2481.877138330281</v>
      </c>
    </row>
    <row r="2574" spans="1:14" x14ac:dyDescent="0.2">
      <c r="A2574" s="69">
        <f t="shared" si="107"/>
        <v>222</v>
      </c>
      <c r="B2574" s="66">
        <f t="shared" si="108"/>
        <v>46602</v>
      </c>
      <c r="C2574" s="67">
        <f>Y!AB2807</f>
        <v>73599.999999999971</v>
      </c>
      <c r="D2574" s="65">
        <f>Y!Y2807</f>
        <v>54797.681099766633</v>
      </c>
      <c r="E2574" s="65">
        <f>Y!Y2807+Y!Z2807</f>
        <v>57312.6506487304</v>
      </c>
      <c r="F2574" s="68">
        <f>Y!AA2807</f>
        <v>16287.349351269579</v>
      </c>
      <c r="G2574" s="133">
        <f>SUM($F2574:F$2592)</f>
        <v>169605.33251197293</v>
      </c>
      <c r="H2574" s="133">
        <f>SUM($E$2353:E2574)</f>
        <v>4355180.9831636138</v>
      </c>
      <c r="I2574" s="133">
        <f>$F$9-SUM($E$2353:E2574)</f>
        <v>2882319.0168363862</v>
      </c>
      <c r="J2574" s="133">
        <f t="shared" si="111"/>
        <v>222</v>
      </c>
      <c r="K2574" s="65">
        <f>Y!AC2807</f>
        <v>3244377</v>
      </c>
      <c r="L2574" s="115">
        <v>240</v>
      </c>
      <c r="M2574" s="65"/>
      <c r="N2574" s="48">
        <f>Y!Z2807</f>
        <v>2514.969548963767</v>
      </c>
    </row>
    <row r="2575" spans="1:14" x14ac:dyDescent="0.2">
      <c r="A2575" s="69">
        <f t="shared" si="107"/>
        <v>223</v>
      </c>
      <c r="B2575" s="66">
        <f t="shared" si="108"/>
        <v>46633</v>
      </c>
      <c r="C2575" s="67">
        <f>Y!AB2808</f>
        <v>73600.000000000015</v>
      </c>
      <c r="D2575" s="65">
        <f>Y!Y2808</f>
        <v>55528.214677851181</v>
      </c>
      <c r="E2575" s="65">
        <f>Y!Y2808+Y!Z2808</f>
        <v>58076.717879129828</v>
      </c>
      <c r="F2575" s="68">
        <f>Y!AA2808</f>
        <v>15523.282120870186</v>
      </c>
      <c r="G2575" s="133">
        <f>SUM($F2575:F$2592)</f>
        <v>153317.98316070333</v>
      </c>
      <c r="H2575" s="133">
        <f>SUM($E$2353:E2575)</f>
        <v>4413257.7010427434</v>
      </c>
      <c r="I2575" s="133">
        <f>$F$9-SUM($E$2353:E2575)</f>
        <v>2824242.2989572566</v>
      </c>
      <c r="J2575" s="133">
        <f t="shared" si="111"/>
        <v>223</v>
      </c>
      <c r="K2575" s="65">
        <f>Y!AC2808</f>
        <v>3194604</v>
      </c>
      <c r="L2575" s="115">
        <v>240</v>
      </c>
      <c r="M2575" s="65"/>
      <c r="N2575" s="48">
        <f>Y!Z2808</f>
        <v>2548.5032012786469</v>
      </c>
    </row>
    <row r="2576" spans="1:14" x14ac:dyDescent="0.2">
      <c r="A2576" s="69">
        <f t="shared" si="107"/>
        <v>224</v>
      </c>
      <c r="B2576" s="66">
        <f t="shared" si="108"/>
        <v>46663</v>
      </c>
      <c r="C2576" s="67">
        <f>Y!AB2809</f>
        <v>73600.000000000087</v>
      </c>
      <c r="D2576" s="65">
        <f>Y!Y2809</f>
        <v>56268.487341568572</v>
      </c>
      <c r="E2576" s="65">
        <f>Y!Y2809+Y!Z2809</f>
        <v>58850.971320193108</v>
      </c>
      <c r="F2576" s="68">
        <f>Y!AA2809</f>
        <v>14749.028679806988</v>
      </c>
      <c r="G2576" s="133">
        <f>SUM($F2576:F$2592)</f>
        <v>137794.70103983313</v>
      </c>
      <c r="H2576" s="133">
        <f>SUM($E$2353:E2576)</f>
        <v>4472108.6723629367</v>
      </c>
      <c r="I2576" s="133">
        <f>$F$9-SUM($E$2353:E2576)</f>
        <v>2765391.3276370633</v>
      </c>
      <c r="J2576" s="133">
        <f t="shared" si="111"/>
        <v>224</v>
      </c>
      <c r="K2576" s="65">
        <f>Y!AC2809</f>
        <v>3144353</v>
      </c>
      <c r="L2576" s="115">
        <v>240</v>
      </c>
      <c r="M2576" s="65"/>
      <c r="N2576" s="48">
        <f>Y!Z2809</f>
        <v>2582.4839786245357</v>
      </c>
    </row>
    <row r="2577" spans="1:14" x14ac:dyDescent="0.2">
      <c r="A2577" s="69">
        <f t="shared" si="107"/>
        <v>225</v>
      </c>
      <c r="B2577" s="66">
        <f t="shared" si="108"/>
        <v>46694</v>
      </c>
      <c r="C2577" s="67">
        <f>Y!AB2810</f>
        <v>73600.000000000044</v>
      </c>
      <c r="D2577" s="65">
        <f>Y!Y2810</f>
        <v>57018.628927235259</v>
      </c>
      <c r="E2577" s="65">
        <f>Y!Y2810+Y!Z2810</f>
        <v>59635.54677003267</v>
      </c>
      <c r="F2577" s="68">
        <f>Y!AA2810</f>
        <v>13964.453229967372</v>
      </c>
      <c r="G2577" s="133">
        <f>SUM($F2577:F$2592)</f>
        <v>123045.67236002619</v>
      </c>
      <c r="H2577" s="133">
        <f>SUM($E$2353:E2577)</f>
        <v>4531744.2191329692</v>
      </c>
      <c r="I2577" s="133">
        <f>$F$9-SUM($E$2353:E2577)</f>
        <v>2705755.7808670308</v>
      </c>
      <c r="J2577" s="133">
        <f t="shared" si="111"/>
        <v>225</v>
      </c>
      <c r="K2577" s="65">
        <f>Y!AC2810</f>
        <v>3093621</v>
      </c>
      <c r="L2577" s="115">
        <v>240</v>
      </c>
      <c r="M2577" s="65"/>
      <c r="N2577" s="48">
        <f>Y!Z2810</f>
        <v>2616.9178427974111</v>
      </c>
    </row>
    <row r="2578" spans="1:14" x14ac:dyDescent="0.2">
      <c r="A2578" s="69">
        <f t="shared" si="107"/>
        <v>226</v>
      </c>
      <c r="B2578" s="66">
        <f t="shared" si="108"/>
        <v>46724</v>
      </c>
      <c r="C2578" s="67">
        <f>Y!AB2811</f>
        <v>73599.999999999956</v>
      </c>
      <c r="D2578" s="65">
        <f>Y!Y2811</f>
        <v>57778.771002076799</v>
      </c>
      <c r="E2578" s="65">
        <f>Y!Y2811+Y!Z2811</f>
        <v>60430.581837162375</v>
      </c>
      <c r="F2578" s="68">
        <f>Y!AA2811</f>
        <v>13169.418162837579</v>
      </c>
      <c r="G2578" s="133">
        <f>SUM($F2578:F$2592)</f>
        <v>109081.2191300588</v>
      </c>
      <c r="H2578" s="133">
        <f>SUM($E$2353:E2578)</f>
        <v>4592174.8009701315</v>
      </c>
      <c r="I2578" s="133">
        <f>$F$9-SUM($E$2353:E2578)</f>
        <v>2645325.1990298685</v>
      </c>
      <c r="J2578" s="133">
        <f t="shared" si="111"/>
        <v>226</v>
      </c>
      <c r="K2578" s="65">
        <f>Y!AC2811</f>
        <v>3042401</v>
      </c>
      <c r="L2578" s="115">
        <v>240</v>
      </c>
      <c r="M2578" s="65"/>
      <c r="N2578" s="48">
        <f>Y!Z2811</f>
        <v>2651.81083508558</v>
      </c>
    </row>
    <row r="2579" spans="1:14" x14ac:dyDescent="0.2">
      <c r="A2579" s="69">
        <f t="shared" si="107"/>
        <v>227</v>
      </c>
      <c r="B2579" s="66">
        <f t="shared" si="108"/>
        <v>46755</v>
      </c>
      <c r="C2579" s="67">
        <f>Y!AB2812</f>
        <v>73599.999999999956</v>
      </c>
      <c r="D2579" s="65">
        <f>Y!Y2812</f>
        <v>58549.04688730312</v>
      </c>
      <c r="E2579" s="65">
        <f>Y!Y2812+Y!Z2812</f>
        <v>61236.21596463272</v>
      </c>
      <c r="F2579" s="68">
        <f>Y!AA2812</f>
        <v>12363.784035367233</v>
      </c>
      <c r="G2579" s="133">
        <f>SUM($F2579:F$2592)</f>
        <v>95911.800967221221</v>
      </c>
      <c r="H2579" s="133">
        <f>SUM($E$2353:E2579)</f>
        <v>4653411.0169347646</v>
      </c>
      <c r="I2579" s="133">
        <f>$F$9-SUM($E$2353:E2579)</f>
        <v>2584088.9830652354</v>
      </c>
      <c r="J2579" s="133">
        <f t="shared" si="111"/>
        <v>227</v>
      </c>
      <c r="K2579" s="65">
        <f>Y!AC2812</f>
        <v>2990691</v>
      </c>
      <c r="L2579" s="115">
        <v>240</v>
      </c>
      <c r="M2579" s="65"/>
      <c r="N2579" s="48">
        <f>Y!Z2812</f>
        <v>2687.1690773295995</v>
      </c>
    </row>
    <row r="2580" spans="1:14" x14ac:dyDescent="0.2">
      <c r="A2580" s="69">
        <f t="shared" si="107"/>
        <v>228</v>
      </c>
      <c r="B2580" s="66">
        <f t="shared" si="108"/>
        <v>46786</v>
      </c>
      <c r="C2580" s="67">
        <f>Y!AB2813</f>
        <v>73600</v>
      </c>
      <c r="D2580" s="65">
        <f>Y!Y2813</f>
        <v>59329.591681491584</v>
      </c>
      <c r="E2580" s="65">
        <f>Y!Y2813+Y!Z2813</f>
        <v>62052.590454487916</v>
      </c>
      <c r="F2580" s="68">
        <f>Y!AA2813</f>
        <v>11547.40954551209</v>
      </c>
      <c r="G2580" s="133">
        <f>SUM($F2580:F$2592)</f>
        <v>83548.016931853985</v>
      </c>
      <c r="H2580" s="133">
        <f>SUM($E$2353:E2580)</f>
        <v>4715463.6073892526</v>
      </c>
      <c r="I2580" s="133">
        <f>$F$9-SUM($E$2353:E2580)</f>
        <v>2522036.3926107474</v>
      </c>
      <c r="J2580" s="133">
        <f t="shared" si="111"/>
        <v>228</v>
      </c>
      <c r="K2580" s="65">
        <f>Y!AC2813</f>
        <v>2945564</v>
      </c>
      <c r="L2580" s="115">
        <v>240</v>
      </c>
      <c r="M2580" s="65"/>
      <c r="N2580" s="48">
        <f>Y!Z2813</f>
        <v>2722.9987729963286</v>
      </c>
    </row>
    <row r="2581" spans="1:14" x14ac:dyDescent="0.2">
      <c r="A2581" s="69">
        <f t="shared" si="107"/>
        <v>229</v>
      </c>
      <c r="B2581" s="66">
        <f t="shared" si="108"/>
        <v>46815</v>
      </c>
      <c r="C2581" s="67">
        <f>Y!AB2814</f>
        <v>73600</v>
      </c>
      <c r="D2581" s="65">
        <f>Y!Y2814</f>
        <v>60120.542284281924</v>
      </c>
      <c r="E2581" s="65">
        <f>Y!Y2814+Y!Z2814</f>
        <v>62785.44645158331</v>
      </c>
      <c r="F2581" s="68">
        <f>Y!AA2814</f>
        <v>10814.553548416696</v>
      </c>
      <c r="G2581" s="133">
        <f>SUM($F2581:F$2592)</f>
        <v>72000.607386341886</v>
      </c>
      <c r="H2581" s="133">
        <f>SUM($E$2353:E2581)</f>
        <v>4778249.0538408356</v>
      </c>
      <c r="I2581" s="133">
        <f>$F$9-SUM($E$2353:E2581)</f>
        <v>2459250.9461591644</v>
      </c>
      <c r="J2581" s="133">
        <f t="shared" si="111"/>
        <v>229</v>
      </c>
      <c r="K2581" s="65">
        <f>Y!AC2814</f>
        <v>2892951</v>
      </c>
      <c r="L2581" s="115">
        <v>240</v>
      </c>
      <c r="M2581" s="65"/>
      <c r="N2581" s="48">
        <f>Y!Z2814</f>
        <v>2664.9041673013853</v>
      </c>
    </row>
    <row r="2582" spans="1:14" x14ac:dyDescent="0.2">
      <c r="A2582" s="69">
        <f t="shared" si="107"/>
        <v>230</v>
      </c>
      <c r="B2582" s="66">
        <f t="shared" si="108"/>
        <v>46846</v>
      </c>
      <c r="C2582" s="67">
        <f>Y!AB2815</f>
        <v>73599.999999999942</v>
      </c>
      <c r="D2582" s="65">
        <f>Y!Y2815</f>
        <v>60922.037420387263</v>
      </c>
      <c r="E2582" s="65">
        <f>Y!Y2815+Y!Z2815</f>
        <v>63622.474411469986</v>
      </c>
      <c r="F2582" s="68">
        <f>Y!AA2815</f>
        <v>9977.5255885299594</v>
      </c>
      <c r="G2582" s="133">
        <f>SUM($F2582:F$2592)</f>
        <v>61186.053837925181</v>
      </c>
      <c r="H2582" s="133">
        <f>SUM($E$2353:E2582)</f>
        <v>4841871.5282523055</v>
      </c>
      <c r="I2582" s="133">
        <f>$F$9-SUM($E$2353:E2582)</f>
        <v>2395628.4717476945</v>
      </c>
      <c r="J2582" s="133">
        <f t="shared" si="111"/>
        <v>230</v>
      </c>
      <c r="K2582" s="65">
        <f>Y!AC2815</f>
        <v>2839833</v>
      </c>
      <c r="L2582" s="115">
        <v>240</v>
      </c>
      <c r="M2582" s="65"/>
      <c r="N2582" s="48">
        <f>Y!Z2815</f>
        <v>2700.436991082719</v>
      </c>
    </row>
    <row r="2583" spans="1:14" x14ac:dyDescent="0.2">
      <c r="A2583" s="69">
        <f t="shared" si="107"/>
        <v>231</v>
      </c>
      <c r="B2583" s="66">
        <f t="shared" si="108"/>
        <v>46876</v>
      </c>
      <c r="C2583" s="67">
        <f>Y!AB2816</f>
        <v>73600.000000000029</v>
      </c>
      <c r="D2583" s="65">
        <f>Y!Y2816</f>
        <v>61734.217663925141</v>
      </c>
      <c r="E2583" s="65">
        <f>Y!Y2816+Y!Z2816</f>
        <v>64470.661260016066</v>
      </c>
      <c r="F2583" s="68">
        <f>Y!AA2816</f>
        <v>9129.3387399839703</v>
      </c>
      <c r="G2583" s="133">
        <f>SUM($F2583:F$2592)</f>
        <v>51208.528249395225</v>
      </c>
      <c r="H2583" s="133">
        <f>SUM($E$2353:E2583)</f>
        <v>4906342.1895123217</v>
      </c>
      <c r="I2583" s="133">
        <f>$F$9-SUM($E$2353:E2583)</f>
        <v>2331157.8104876783</v>
      </c>
      <c r="J2583" s="133">
        <f t="shared" si="111"/>
        <v>231</v>
      </c>
      <c r="K2583" s="65">
        <f>Y!AC2816</f>
        <v>2786206</v>
      </c>
      <c r="L2583" s="115">
        <v>240</v>
      </c>
      <c r="M2583" s="65"/>
      <c r="N2583" s="48">
        <f>Y!Z2816</f>
        <v>2736.443596090925</v>
      </c>
    </row>
    <row r="2584" spans="1:14" x14ac:dyDescent="0.2">
      <c r="A2584" s="69">
        <f t="shared" si="107"/>
        <v>232</v>
      </c>
      <c r="B2584" s="66">
        <f t="shared" si="108"/>
        <v>46907</v>
      </c>
      <c r="C2584" s="67">
        <f>Y!AB2817</f>
        <v>73600.000000000015</v>
      </c>
      <c r="D2584" s="65">
        <f>Y!Y2817</f>
        <v>62557.225463072071</v>
      </c>
      <c r="E2584" s="65">
        <f>Y!Y2817+Y!Z2817</f>
        <v>65330.15576261768</v>
      </c>
      <c r="F2584" s="68">
        <f>Y!AA2817</f>
        <v>8269.8442373823418</v>
      </c>
      <c r="G2584" s="133">
        <f>SUM($F2584:F$2592)</f>
        <v>42079.189509411255</v>
      </c>
      <c r="H2584" s="133">
        <f>SUM($E$2353:E2584)</f>
        <v>4971672.3452749392</v>
      </c>
      <c r="I2584" s="133">
        <f>$F$9-SUM($E$2353:E2584)</f>
        <v>2265827.6547250608</v>
      </c>
      <c r="J2584" s="133">
        <f t="shared" si="111"/>
        <v>232</v>
      </c>
      <c r="K2584" s="65">
        <f>Y!AC2817</f>
        <v>2732065</v>
      </c>
      <c r="L2584" s="115">
        <v>240</v>
      </c>
      <c r="M2584" s="65"/>
      <c r="N2584" s="48">
        <f>Y!Z2817</f>
        <v>2772.9302995456055</v>
      </c>
    </row>
    <row r="2585" spans="1:14" x14ac:dyDescent="0.2">
      <c r="A2585" s="69">
        <f t="shared" si="107"/>
        <v>233</v>
      </c>
      <c r="B2585" s="66">
        <f t="shared" si="108"/>
        <v>46937</v>
      </c>
      <c r="C2585" s="67">
        <f>Y!AB2818</f>
        <v>73599.999999999971</v>
      </c>
      <c r="D2585" s="65">
        <f>Y!Y2818</f>
        <v>63391.205165048363</v>
      </c>
      <c r="E2585" s="65">
        <f>Y!Y2818+Y!Z2818</f>
        <v>66201.108667946144</v>
      </c>
      <c r="F2585" s="68">
        <f>Y!AA2818</f>
        <v>7398.891332053834</v>
      </c>
      <c r="G2585" s="133">
        <f>SUM($F2585:F$2592)</f>
        <v>33809.345272028913</v>
      </c>
      <c r="H2585" s="133">
        <f>SUM($E$2353:E2585)</f>
        <v>5037873.4539428856</v>
      </c>
      <c r="I2585" s="133">
        <f>$F$9-SUM($E$2353:E2585)</f>
        <v>2199626.5460571144</v>
      </c>
      <c r="J2585" s="133">
        <f t="shared" si="111"/>
        <v>233</v>
      </c>
      <c r="K2585" s="65">
        <f>Y!AC2818</f>
        <v>2677404</v>
      </c>
      <c r="L2585" s="115">
        <v>240</v>
      </c>
      <c r="M2585" s="65"/>
      <c r="N2585" s="48">
        <f>Y!Z2818</f>
        <v>2809.9035028977778</v>
      </c>
    </row>
    <row r="2586" spans="1:14" x14ac:dyDescent="0.2">
      <c r="A2586" s="69">
        <f t="shared" si="107"/>
        <v>234</v>
      </c>
      <c r="B2586" s="66">
        <f t="shared" si="108"/>
        <v>46968</v>
      </c>
      <c r="C2586" s="67">
        <f>Y!AB2819</f>
        <v>73600</v>
      </c>
      <c r="D2586" s="65">
        <f>Y!Y2819</f>
        <v>64236.303041434789</v>
      </c>
      <c r="E2586" s="65">
        <f>Y!Y2819+Y!Z2819</f>
        <v>67083.672734387772</v>
      </c>
      <c r="F2586" s="68">
        <f>Y!AA2819</f>
        <v>6516.3272656122217</v>
      </c>
      <c r="G2586" s="133">
        <f>SUM($F2586:F$2592)</f>
        <v>26410.453939975083</v>
      </c>
      <c r="H2586" s="133">
        <f>SUM($E$2353:E2586)</f>
        <v>5104957.1266772738</v>
      </c>
      <c r="I2586" s="133">
        <f>$F$9-SUM($E$2353:E2586)</f>
        <v>2132542.8733227262</v>
      </c>
      <c r="J2586" s="133">
        <f t="shared" si="111"/>
        <v>234</v>
      </c>
      <c r="K2586" s="65">
        <f>Y!AC2819</f>
        <v>2622219</v>
      </c>
      <c r="L2586" s="115">
        <v>240</v>
      </c>
      <c r="M2586" s="65"/>
      <c r="N2586" s="48">
        <f>Y!Z2819</f>
        <v>2847.3696929529833</v>
      </c>
    </row>
    <row r="2587" spans="1:14" x14ac:dyDescent="0.2">
      <c r="A2587" s="69">
        <f t="shared" si="107"/>
        <v>235</v>
      </c>
      <c r="B2587" s="66">
        <f t="shared" si="108"/>
        <v>46999</v>
      </c>
      <c r="C2587" s="67">
        <f>Y!AB2820</f>
        <v>73599.999999999985</v>
      </c>
      <c r="D2587" s="65">
        <f>Y!Y2820</f>
        <v>65092.667313826969</v>
      </c>
      <c r="E2587" s="65">
        <f>Y!Y2820+Y!Z2820</f>
        <v>67978.002756836344</v>
      </c>
      <c r="F2587" s="68">
        <f>Y!AA2820</f>
        <v>5621.9972431636415</v>
      </c>
      <c r="G2587" s="133">
        <f>SUM($F2587:F$2592)</f>
        <v>19894.126674362862</v>
      </c>
      <c r="H2587" s="133">
        <f>SUM($E$2353:E2587)</f>
        <v>5172935.1294341097</v>
      </c>
      <c r="I2587" s="133">
        <f>$F$9-SUM($E$2353:E2587)</f>
        <v>2064564.8705658903</v>
      </c>
      <c r="J2587" s="133">
        <f t="shared" si="111"/>
        <v>235</v>
      </c>
      <c r="K2587" s="65">
        <f>Y!AC2820</f>
        <v>2566505</v>
      </c>
      <c r="L2587" s="115">
        <v>240</v>
      </c>
      <c r="M2587" s="65"/>
      <c r="N2587" s="48">
        <f>Y!Z2820</f>
        <v>2885.3354430093805</v>
      </c>
    </row>
    <row r="2588" spans="1:14" x14ac:dyDescent="0.2">
      <c r="A2588" s="69">
        <f t="shared" si="107"/>
        <v>236</v>
      </c>
      <c r="B2588" s="66">
        <f t="shared" si="108"/>
        <v>47029</v>
      </c>
      <c r="C2588" s="67">
        <f>Y!AB2821</f>
        <v>73600.000000000029</v>
      </c>
      <c r="D2588" s="65">
        <f>Y!Y2821</f>
        <v>65960.448179832252</v>
      </c>
      <c r="E2588" s="65">
        <f>Y!Y2821+Y!Z2821</f>
        <v>68884.255593843249</v>
      </c>
      <c r="F2588" s="68">
        <f>Y!AA2821</f>
        <v>4715.7444061567812</v>
      </c>
      <c r="G2588" s="133">
        <f>SUM($F2588:F$2592)</f>
        <v>14272.129431199221</v>
      </c>
      <c r="H2588" s="133">
        <f>SUM($E$2353:E2588)</f>
        <v>5241819.3850279525</v>
      </c>
      <c r="I2588" s="133">
        <f>$F$9-SUM($E$2353:E2588)</f>
        <v>1995680.6149720475</v>
      </c>
      <c r="J2588" s="133">
        <f t="shared" si="111"/>
        <v>236</v>
      </c>
      <c r="K2588" s="65">
        <f>Y!AC2821</f>
        <v>2510256</v>
      </c>
      <c r="L2588" s="115">
        <v>240</v>
      </c>
      <c r="M2588" s="65"/>
      <c r="N2588" s="48">
        <f>Y!Z2821</f>
        <v>2923.8074140109948</v>
      </c>
    </row>
    <row r="2589" spans="1:14" x14ac:dyDescent="0.2">
      <c r="A2589" s="69">
        <f t="shared" si="107"/>
        <v>237</v>
      </c>
      <c r="B2589" s="66">
        <f t="shared" si="108"/>
        <v>47060</v>
      </c>
      <c r="C2589" s="67">
        <f>Y!AB2822</f>
        <v>73599.999999999971</v>
      </c>
      <c r="D2589" s="65">
        <f>Y!Y2822</f>
        <v>66839.797839412524</v>
      </c>
      <c r="E2589" s="65">
        <f>Y!Y2822+Y!Z2822</f>
        <v>69802.590195128883</v>
      </c>
      <c r="F2589" s="68">
        <f>Y!AA2822</f>
        <v>3797.4098048710957</v>
      </c>
      <c r="G2589" s="133">
        <f>SUM($F2589:F$2592)</f>
        <v>9556.3850250424402</v>
      </c>
      <c r="H2589" s="133">
        <f>SUM($E$2353:E2589)</f>
        <v>5311621.9752230812</v>
      </c>
      <c r="I2589" s="133">
        <f>$F$9-SUM($E$2353:E2589)</f>
        <v>1925878.0247769188</v>
      </c>
      <c r="J2589" s="133">
        <f t="shared" si="111"/>
        <v>237</v>
      </c>
      <c r="K2589" s="65">
        <f>Y!AC2822</f>
        <v>2453468</v>
      </c>
      <c r="L2589" s="115">
        <v>240</v>
      </c>
      <c r="M2589" s="65"/>
      <c r="N2589" s="48">
        <f>Y!Z2822</f>
        <v>2962.792355716354</v>
      </c>
    </row>
    <row r="2590" spans="1:14" x14ac:dyDescent="0.2">
      <c r="A2590" s="69">
        <f t="shared" si="107"/>
        <v>238</v>
      </c>
      <c r="B2590" s="66">
        <f t="shared" si="108"/>
        <v>47090</v>
      </c>
      <c r="C2590" s="67">
        <f>Y!AB2823</f>
        <v>73600.000000000015</v>
      </c>
      <c r="D2590" s="65">
        <f>Y!Y2823</f>
        <v>67730.870521579025</v>
      </c>
      <c r="E2590" s="65">
        <f>Y!Y2823+Y!Z2823</f>
        <v>70733.16762946175</v>
      </c>
      <c r="F2590" s="68">
        <f>Y!AA2823</f>
        <v>2866.832370538265</v>
      </c>
      <c r="G2590" s="133">
        <f>SUM($F2590:F$2592)</f>
        <v>5758.9752201713445</v>
      </c>
      <c r="H2590" s="133">
        <f>SUM($E$2353:E2590)</f>
        <v>5382355.1428525429</v>
      </c>
      <c r="I2590" s="133">
        <f>$F$9-SUM($E$2353:E2590)</f>
        <v>1855144.8571474571</v>
      </c>
      <c r="J2590" s="133">
        <f t="shared" si="111"/>
        <v>238</v>
      </c>
      <c r="K2590" s="65">
        <f>Y!AC2823</f>
        <v>2396135</v>
      </c>
      <c r="L2590" s="115">
        <v>240</v>
      </c>
      <c r="M2590" s="65"/>
      <c r="N2590" s="48">
        <f>Y!Z2823</f>
        <v>3002.2971078827213</v>
      </c>
    </row>
    <row r="2591" spans="1:14" x14ac:dyDescent="0.2">
      <c r="A2591" s="69">
        <f t="shared" si="107"/>
        <v>239</v>
      </c>
      <c r="B2591" s="66">
        <f t="shared" si="108"/>
        <v>47121</v>
      </c>
      <c r="C2591" s="67">
        <f>Y!AB2824</f>
        <v>73600.000000000015</v>
      </c>
      <c r="D2591" s="65">
        <f>Y!Y2824</f>
        <v>68633.822511441947</v>
      </c>
      <c r="E2591" s="65">
        <f>Y!Y2824+Y!Z2824</f>
        <v>71676.151112908032</v>
      </c>
      <c r="F2591" s="68">
        <f>Y!AA2824</f>
        <v>1923.8488870919784</v>
      </c>
      <c r="G2591" s="133">
        <f>SUM($F2591:F$2592)</f>
        <v>2892.1428496330791</v>
      </c>
      <c r="H2591" s="133">
        <f>SUM($E$2353:E2591)</f>
        <v>5454031.2939654514</v>
      </c>
      <c r="I2591" s="133">
        <f>$F$9-SUM($E$2353:E2591)</f>
        <v>1783468.7060345486</v>
      </c>
      <c r="J2591" s="133">
        <f t="shared" si="111"/>
        <v>239</v>
      </c>
      <c r="K2591" s="65">
        <f>Y!AC2824</f>
        <v>2338251</v>
      </c>
      <c r="L2591" s="115">
        <v>240</v>
      </c>
      <c r="M2591" s="65"/>
      <c r="N2591" s="48">
        <f>Y!Z2824</f>
        <v>3042.328601466088</v>
      </c>
    </row>
    <row r="2592" spans="1:14" x14ac:dyDescent="0.2">
      <c r="A2592" s="69">
        <f t="shared" si="107"/>
        <v>240</v>
      </c>
      <c r="B2592" s="66">
        <f t="shared" si="108"/>
        <v>47152</v>
      </c>
      <c r="C2592" s="67">
        <f>Y!AB2825</f>
        <v>73600</v>
      </c>
      <c r="D2592" s="65">
        <f>Y!Y2825</f>
        <v>69548.812177621701</v>
      </c>
      <c r="E2592" s="65">
        <f>Y!Y2825+Y!Z2825</f>
        <v>72631.706037458891</v>
      </c>
      <c r="F2592" s="68">
        <f>Y!AA2825</f>
        <v>968.29396254110088</v>
      </c>
      <c r="G2592" s="133">
        <f>SUM($F2592:F$2592)</f>
        <v>968.29396254110088</v>
      </c>
      <c r="H2592" s="133">
        <f>SUM($E$2353:E2592)</f>
        <v>5526663.0000029104</v>
      </c>
      <c r="I2592" s="133">
        <f>$F$9-SUM($E$2353:E2592)</f>
        <v>1710836.9999970896</v>
      </c>
      <c r="J2592" s="133">
        <f t="shared" si="111"/>
        <v>240</v>
      </c>
      <c r="K2592" s="65">
        <f>Y!AC2825</f>
        <v>2171249.9999987176</v>
      </c>
      <c r="L2592" s="115">
        <v>240</v>
      </c>
      <c r="M2592" s="65"/>
      <c r="N2592" s="48">
        <f>Y!Z2825</f>
        <v>3082.8938598371924</v>
      </c>
    </row>
    <row r="2593" spans="1:14" x14ac:dyDescent="0.2">
      <c r="A2593" s="220" t="s">
        <v>5</v>
      </c>
      <c r="B2593" s="221"/>
      <c r="C2593" s="67">
        <f>SUM(C2353:C2592)</f>
        <v>17664000</v>
      </c>
      <c r="D2593" s="65">
        <f>SUM(D2353:D2592)</f>
        <v>5066250.0000018785</v>
      </c>
      <c r="E2593" s="65">
        <f>SUM(E2353:E2592)</f>
        <v>5526663.0000029104</v>
      </c>
      <c r="F2593" s="68">
        <f>SUM(F2353:F2592)</f>
        <v>12137336.999997096</v>
      </c>
      <c r="G2593" s="136"/>
      <c r="H2593" s="136"/>
      <c r="I2593" s="136"/>
      <c r="J2593" s="136"/>
      <c r="K2593" s="65"/>
      <c r="L2593" s="115"/>
      <c r="M2593" s="65"/>
      <c r="N2593" s="48">
        <f>SUM(N2353:N2592)</f>
        <v>460413.00000103051</v>
      </c>
    </row>
    <row r="2594" spans="1:14" x14ac:dyDescent="0.2">
      <c r="A2594" s="92"/>
      <c r="B2594" s="92"/>
      <c r="C2594" s="92"/>
      <c r="D2594" s="92"/>
      <c r="E2594" s="92"/>
      <c r="F2594" s="92"/>
      <c r="G2594" s="92"/>
      <c r="H2594" s="92"/>
      <c r="I2594" s="92"/>
      <c r="J2594" s="92"/>
      <c r="K2594" s="92"/>
      <c r="L2594" s="92"/>
      <c r="M2594" s="92"/>
    </row>
    <row r="2595" spans="1:14" x14ac:dyDescent="0.2">
      <c r="A2595" s="92"/>
      <c r="B2595" s="92"/>
      <c r="C2595" s="92"/>
      <c r="D2595" s="92"/>
      <c r="E2595" s="92"/>
      <c r="F2595" s="92"/>
      <c r="G2595" s="92"/>
      <c r="H2595" s="92"/>
      <c r="I2595" s="92"/>
      <c r="J2595" s="92"/>
      <c r="K2595" s="92"/>
      <c r="L2595" s="92"/>
      <c r="M2595" s="92"/>
    </row>
    <row r="2596" spans="1:14" x14ac:dyDescent="0.2">
      <c r="A2596" s="92"/>
      <c r="B2596" s="92"/>
      <c r="C2596" s="92"/>
      <c r="D2596" s="92"/>
      <c r="E2596" s="92"/>
      <c r="F2596" s="92"/>
      <c r="G2596" s="92"/>
      <c r="H2596" s="92"/>
      <c r="I2596" s="92"/>
      <c r="J2596" s="92"/>
      <c r="K2596" s="92"/>
      <c r="L2596" s="92"/>
      <c r="M2596" s="92"/>
    </row>
    <row r="2597" spans="1:14" x14ac:dyDescent="0.2">
      <c r="A2597" s="92"/>
      <c r="B2597" s="92"/>
      <c r="C2597" s="92"/>
      <c r="D2597" s="92"/>
      <c r="E2597" s="92"/>
      <c r="F2597" s="92"/>
      <c r="G2597" s="92"/>
      <c r="H2597" s="92"/>
      <c r="I2597" s="92"/>
      <c r="J2597" s="92"/>
      <c r="K2597" s="92"/>
      <c r="L2597" s="92"/>
      <c r="M2597" s="92"/>
    </row>
    <row r="2598" spans="1:14" x14ac:dyDescent="0.2">
      <c r="A2598" s="92"/>
      <c r="B2598" s="92"/>
      <c r="C2598" s="92"/>
      <c r="D2598" s="92"/>
      <c r="E2598" s="92"/>
      <c r="F2598" s="92"/>
      <c r="G2598" s="92"/>
      <c r="H2598" s="92"/>
      <c r="I2598" s="92"/>
      <c r="J2598" s="92"/>
      <c r="K2598" s="92"/>
      <c r="L2598" s="92"/>
      <c r="M2598" s="92"/>
    </row>
    <row r="2599" spans="1:14" x14ac:dyDescent="0.2">
      <c r="A2599" s="92"/>
      <c r="B2599" s="92"/>
      <c r="C2599" s="92"/>
      <c r="D2599" s="92"/>
      <c r="E2599" s="92"/>
      <c r="F2599" s="92"/>
      <c r="G2599" s="92"/>
      <c r="H2599" s="92"/>
      <c r="I2599" s="92"/>
      <c r="J2599" s="92"/>
      <c r="K2599" s="92"/>
      <c r="L2599" s="92"/>
      <c r="M2599" s="92"/>
    </row>
    <row r="2600" spans="1:14" x14ac:dyDescent="0.2">
      <c r="A2600" s="92"/>
      <c r="B2600" s="92"/>
      <c r="C2600" s="92"/>
      <c r="D2600" s="92"/>
      <c r="E2600" s="92"/>
      <c r="F2600" s="92"/>
      <c r="G2600" s="92"/>
      <c r="H2600" s="92"/>
      <c r="I2600" s="92"/>
      <c r="J2600" s="92"/>
      <c r="K2600" s="92"/>
      <c r="L2600" s="92"/>
      <c r="M2600" s="92"/>
    </row>
    <row r="2601" spans="1:14" x14ac:dyDescent="0.2">
      <c r="A2601" s="92"/>
      <c r="B2601" s="92"/>
      <c r="C2601" s="92"/>
      <c r="D2601" s="92"/>
      <c r="E2601" s="92"/>
      <c r="F2601" s="92"/>
      <c r="G2601" s="92"/>
      <c r="H2601" s="92"/>
      <c r="I2601" s="92"/>
      <c r="J2601" s="92"/>
      <c r="K2601" s="92"/>
      <c r="L2601" s="92"/>
      <c r="M2601" s="92"/>
    </row>
    <row r="2602" spans="1:14" x14ac:dyDescent="0.2">
      <c r="A2602" s="92"/>
      <c r="B2602" s="92"/>
      <c r="C2602" s="92"/>
      <c r="D2602" s="92"/>
      <c r="E2602" s="92"/>
      <c r="F2602" s="92"/>
      <c r="G2602" s="92"/>
      <c r="H2602" s="92"/>
      <c r="I2602" s="92"/>
      <c r="J2602" s="92"/>
      <c r="K2602" s="92"/>
      <c r="L2602" s="92"/>
      <c r="M2602" s="92"/>
    </row>
    <row r="2603" spans="1:14" x14ac:dyDescent="0.2">
      <c r="A2603" s="92"/>
      <c r="B2603" s="92"/>
      <c r="C2603" s="92"/>
      <c r="D2603" s="92"/>
      <c r="E2603" s="92"/>
      <c r="F2603" s="92"/>
      <c r="G2603" s="92"/>
      <c r="H2603" s="92"/>
      <c r="I2603" s="92"/>
      <c r="J2603" s="92"/>
      <c r="K2603" s="92"/>
      <c r="L2603" s="92"/>
      <c r="M2603" s="92"/>
    </row>
    <row r="2604" spans="1:14" x14ac:dyDescent="0.2">
      <c r="A2604" s="92"/>
      <c r="B2604" s="92"/>
      <c r="C2604" s="92"/>
      <c r="D2604" s="92"/>
      <c r="E2604" s="92"/>
      <c r="F2604" s="92"/>
      <c r="G2604" s="92"/>
      <c r="H2604" s="92"/>
      <c r="I2604" s="92"/>
      <c r="J2604" s="92"/>
      <c r="K2604" s="92"/>
      <c r="L2604" s="92"/>
      <c r="M2604" s="92"/>
    </row>
    <row r="2605" spans="1:14" x14ac:dyDescent="0.2">
      <c r="A2605" s="92"/>
      <c r="B2605" s="92"/>
      <c r="C2605" s="92"/>
      <c r="D2605" s="92"/>
      <c r="E2605" s="92"/>
      <c r="F2605" s="92"/>
      <c r="G2605" s="92"/>
      <c r="H2605" s="92"/>
      <c r="I2605" s="92"/>
      <c r="J2605" s="92"/>
      <c r="K2605" s="92"/>
      <c r="L2605" s="92"/>
      <c r="M2605" s="92"/>
    </row>
    <row r="2606" spans="1:14" x14ac:dyDescent="0.2">
      <c r="A2606" s="92"/>
      <c r="B2606" s="92"/>
      <c r="C2606" s="92"/>
      <c r="D2606" s="92"/>
      <c r="E2606" s="92"/>
      <c r="F2606" s="92"/>
      <c r="G2606" s="92"/>
      <c r="H2606" s="92"/>
      <c r="I2606" s="92"/>
      <c r="J2606" s="92"/>
      <c r="K2606" s="92"/>
      <c r="L2606" s="92"/>
      <c r="M2606" s="92"/>
    </row>
    <row r="2607" spans="1:14" x14ac:dyDescent="0.2">
      <c r="A2607" s="92"/>
      <c r="B2607" s="92"/>
      <c r="C2607" s="92"/>
      <c r="D2607" s="92"/>
      <c r="E2607" s="92"/>
      <c r="F2607" s="92"/>
      <c r="G2607" s="92"/>
      <c r="H2607" s="92"/>
      <c r="I2607" s="92"/>
      <c r="J2607" s="92"/>
      <c r="K2607" s="92"/>
      <c r="L2607" s="92"/>
      <c r="M2607" s="92"/>
    </row>
    <row r="2608" spans="1:14" x14ac:dyDescent="0.2">
      <c r="A2608" s="92"/>
      <c r="B2608" s="92"/>
      <c r="C2608" s="92"/>
      <c r="D2608" s="92"/>
      <c r="E2608" s="92"/>
      <c r="F2608" s="92"/>
      <c r="G2608" s="92"/>
      <c r="H2608" s="92"/>
      <c r="I2608" s="92"/>
      <c r="J2608" s="92"/>
      <c r="K2608" s="92"/>
      <c r="L2608" s="92"/>
      <c r="M2608" s="92"/>
    </row>
    <row r="2609" spans="1:13" x14ac:dyDescent="0.2">
      <c r="A2609" s="92"/>
      <c r="B2609" s="92"/>
      <c r="C2609" s="92"/>
      <c r="D2609" s="92"/>
      <c r="E2609" s="92"/>
      <c r="F2609" s="92"/>
      <c r="G2609" s="92"/>
      <c r="H2609" s="92"/>
      <c r="I2609" s="92"/>
      <c r="J2609" s="92"/>
      <c r="K2609" s="92"/>
      <c r="L2609" s="92"/>
      <c r="M2609" s="92"/>
    </row>
    <row r="2610" spans="1:13" x14ac:dyDescent="0.2">
      <c r="A2610" s="92"/>
      <c r="B2610" s="92"/>
      <c r="C2610" s="92"/>
      <c r="D2610" s="92"/>
      <c r="E2610" s="92"/>
      <c r="F2610" s="92"/>
      <c r="G2610" s="92"/>
      <c r="H2610" s="92"/>
      <c r="I2610" s="92"/>
      <c r="J2610" s="92"/>
      <c r="K2610" s="92"/>
      <c r="L2610" s="92"/>
      <c r="M2610" s="92"/>
    </row>
    <row r="2611" spans="1:13" x14ac:dyDescent="0.2">
      <c r="A2611" s="92"/>
      <c r="B2611" s="92"/>
      <c r="C2611" s="92"/>
      <c r="D2611" s="92"/>
      <c r="E2611" s="92"/>
      <c r="F2611" s="92"/>
      <c r="G2611" s="92"/>
      <c r="H2611" s="92"/>
      <c r="I2611" s="92"/>
      <c r="J2611" s="92"/>
      <c r="K2611" s="92"/>
      <c r="L2611" s="92"/>
      <c r="M2611" s="92"/>
    </row>
    <row r="2612" spans="1:13" x14ac:dyDescent="0.2">
      <c r="A2612" s="92"/>
      <c r="B2612" s="92"/>
      <c r="C2612" s="92"/>
      <c r="D2612" s="92"/>
      <c r="E2612" s="92"/>
      <c r="F2612" s="92"/>
      <c r="G2612" s="92"/>
      <c r="H2612" s="92"/>
      <c r="I2612" s="92"/>
      <c r="J2612" s="92"/>
      <c r="K2612" s="92"/>
      <c r="L2612" s="92"/>
      <c r="M2612" s="92"/>
    </row>
    <row r="2613" spans="1:13" x14ac:dyDescent="0.2">
      <c r="A2613" s="92"/>
      <c r="B2613" s="92"/>
      <c r="C2613" s="92"/>
      <c r="D2613" s="92"/>
      <c r="E2613" s="92"/>
      <c r="F2613" s="92"/>
      <c r="G2613" s="92"/>
      <c r="H2613" s="92"/>
      <c r="I2613" s="92"/>
      <c r="J2613" s="92"/>
      <c r="K2613" s="92"/>
      <c r="L2613" s="92"/>
      <c r="M2613" s="92"/>
    </row>
    <row r="2614" spans="1:13" x14ac:dyDescent="0.2">
      <c r="A2614" s="92"/>
      <c r="B2614" s="92"/>
      <c r="C2614" s="92"/>
      <c r="D2614" s="92"/>
      <c r="E2614" s="92"/>
      <c r="F2614" s="92"/>
      <c r="G2614" s="92"/>
      <c r="H2614" s="92"/>
      <c r="I2614" s="92"/>
      <c r="J2614" s="92"/>
      <c r="K2614" s="92"/>
      <c r="L2614" s="92"/>
      <c r="M2614" s="92"/>
    </row>
    <row r="2615" spans="1:13" x14ac:dyDescent="0.2">
      <c r="A2615" s="92"/>
      <c r="B2615" s="92"/>
      <c r="C2615" s="92"/>
      <c r="D2615" s="92"/>
      <c r="E2615" s="92"/>
      <c r="F2615" s="92"/>
      <c r="G2615" s="92"/>
      <c r="H2615" s="92"/>
      <c r="I2615" s="92"/>
      <c r="J2615" s="92"/>
      <c r="K2615" s="92"/>
      <c r="L2615" s="92"/>
      <c r="M2615" s="92"/>
    </row>
    <row r="2616" spans="1:13" x14ac:dyDescent="0.2">
      <c r="A2616" s="92"/>
      <c r="B2616" s="92"/>
      <c r="C2616" s="92"/>
      <c r="D2616" s="92"/>
      <c r="E2616" s="92"/>
      <c r="F2616" s="92"/>
      <c r="G2616" s="92"/>
      <c r="H2616" s="92"/>
      <c r="I2616" s="92"/>
      <c r="J2616" s="92"/>
      <c r="K2616" s="92"/>
      <c r="L2616" s="92"/>
      <c r="M2616" s="92"/>
    </row>
    <row r="2617" spans="1:13" x14ac:dyDescent="0.2">
      <c r="A2617" s="92"/>
      <c r="B2617" s="92"/>
      <c r="C2617" s="92"/>
      <c r="D2617" s="92"/>
      <c r="E2617" s="92"/>
      <c r="F2617" s="92"/>
      <c r="G2617" s="92"/>
      <c r="H2617" s="92"/>
      <c r="I2617" s="92"/>
      <c r="J2617" s="92"/>
      <c r="K2617" s="92"/>
      <c r="L2617" s="92"/>
      <c r="M2617" s="92"/>
    </row>
    <row r="2618" spans="1:13" x14ac:dyDescent="0.2">
      <c r="A2618" s="92"/>
      <c r="B2618" s="92"/>
      <c r="C2618" s="92"/>
      <c r="D2618" s="92"/>
      <c r="E2618" s="92"/>
      <c r="F2618" s="92"/>
      <c r="G2618" s="92"/>
      <c r="H2618" s="92"/>
      <c r="I2618" s="92"/>
      <c r="J2618" s="92"/>
      <c r="K2618" s="92"/>
      <c r="L2618" s="92"/>
      <c r="M2618" s="92"/>
    </row>
    <row r="2619" spans="1:13" x14ac:dyDescent="0.2">
      <c r="A2619" s="92"/>
      <c r="B2619" s="92"/>
      <c r="C2619" s="92"/>
      <c r="D2619" s="92"/>
      <c r="E2619" s="92"/>
      <c r="F2619" s="92"/>
      <c r="G2619" s="92"/>
      <c r="H2619" s="92"/>
      <c r="I2619" s="92"/>
      <c r="J2619" s="92"/>
      <c r="K2619" s="92"/>
      <c r="L2619" s="92"/>
      <c r="M2619" s="92"/>
    </row>
    <row r="2620" spans="1:13" x14ac:dyDescent="0.2">
      <c r="A2620" s="92"/>
      <c r="B2620" s="92"/>
      <c r="C2620" s="92"/>
      <c r="D2620" s="92"/>
      <c r="E2620" s="92"/>
      <c r="F2620" s="92"/>
      <c r="G2620" s="92"/>
      <c r="H2620" s="92"/>
      <c r="I2620" s="92"/>
      <c r="J2620" s="92"/>
      <c r="K2620" s="92"/>
      <c r="L2620" s="92"/>
      <c r="M2620" s="92"/>
    </row>
    <row r="2621" spans="1:13" x14ac:dyDescent="0.2">
      <c r="A2621" s="92"/>
      <c r="B2621" s="92"/>
      <c r="C2621" s="92"/>
      <c r="D2621" s="92"/>
      <c r="E2621" s="92"/>
      <c r="F2621" s="92"/>
      <c r="G2621" s="92"/>
      <c r="H2621" s="92"/>
      <c r="I2621" s="92"/>
      <c r="J2621" s="92"/>
      <c r="K2621" s="92"/>
      <c r="L2621" s="92"/>
      <c r="M2621" s="92"/>
    </row>
    <row r="2622" spans="1:13" x14ac:dyDescent="0.2">
      <c r="A2622" s="92"/>
      <c r="B2622" s="92"/>
      <c r="C2622" s="92"/>
      <c r="D2622" s="92"/>
      <c r="E2622" s="92"/>
      <c r="F2622" s="92"/>
      <c r="G2622" s="92"/>
      <c r="H2622" s="92"/>
      <c r="I2622" s="92"/>
      <c r="J2622" s="92"/>
      <c r="K2622" s="92"/>
      <c r="L2622" s="92"/>
      <c r="M2622" s="92"/>
    </row>
    <row r="2623" spans="1:13" x14ac:dyDescent="0.2">
      <c r="A2623" s="92"/>
      <c r="B2623" s="92"/>
      <c r="C2623" s="92"/>
      <c r="D2623" s="92"/>
      <c r="E2623" s="92"/>
      <c r="F2623" s="92"/>
      <c r="G2623" s="92"/>
      <c r="H2623" s="92"/>
      <c r="I2623" s="92"/>
      <c r="J2623" s="92"/>
      <c r="K2623" s="92"/>
      <c r="L2623" s="92"/>
      <c r="M2623" s="92"/>
    </row>
    <row r="2624" spans="1:13" x14ac:dyDescent="0.2">
      <c r="A2624" s="92"/>
      <c r="B2624" s="92"/>
      <c r="C2624" s="92"/>
      <c r="D2624" s="92"/>
      <c r="E2624" s="92"/>
      <c r="F2624" s="92"/>
      <c r="G2624" s="92"/>
      <c r="H2624" s="92"/>
      <c r="I2624" s="92"/>
      <c r="J2624" s="92"/>
      <c r="K2624" s="92"/>
      <c r="L2624" s="92"/>
      <c r="M2624" s="92"/>
    </row>
    <row r="2625" spans="1:13" x14ac:dyDescent="0.2">
      <c r="A2625" s="92"/>
      <c r="B2625" s="92"/>
      <c r="C2625" s="92"/>
      <c r="D2625" s="92"/>
      <c r="E2625" s="92"/>
      <c r="F2625" s="92"/>
      <c r="G2625" s="92"/>
      <c r="H2625" s="92"/>
      <c r="I2625" s="92"/>
      <c r="J2625" s="92"/>
      <c r="K2625" s="92"/>
      <c r="L2625" s="92"/>
      <c r="M2625" s="92"/>
    </row>
    <row r="2626" spans="1:13" x14ac:dyDescent="0.2">
      <c r="A2626" s="92"/>
      <c r="B2626" s="92"/>
      <c r="C2626" s="92"/>
      <c r="D2626" s="92"/>
      <c r="E2626" s="92"/>
      <c r="F2626" s="92"/>
      <c r="G2626" s="92"/>
      <c r="H2626" s="92"/>
      <c r="I2626" s="92"/>
      <c r="J2626" s="92"/>
      <c r="K2626" s="92"/>
      <c r="L2626" s="92"/>
      <c r="M2626" s="92"/>
    </row>
    <row r="2627" spans="1:13" x14ac:dyDescent="0.2">
      <c r="A2627" s="92"/>
      <c r="B2627" s="92"/>
      <c r="C2627" s="92"/>
      <c r="D2627" s="92"/>
      <c r="E2627" s="92"/>
      <c r="F2627" s="92"/>
      <c r="G2627" s="92"/>
      <c r="H2627" s="92"/>
      <c r="I2627" s="92"/>
      <c r="J2627" s="92"/>
      <c r="K2627" s="92"/>
      <c r="L2627" s="92"/>
      <c r="M2627" s="92"/>
    </row>
    <row r="2628" spans="1:13" x14ac:dyDescent="0.2">
      <c r="A2628" s="92"/>
      <c r="B2628" s="92"/>
      <c r="C2628" s="92"/>
      <c r="D2628" s="92"/>
      <c r="E2628" s="92"/>
      <c r="F2628" s="92"/>
      <c r="G2628" s="92"/>
      <c r="H2628" s="92"/>
      <c r="I2628" s="92"/>
      <c r="J2628" s="92"/>
      <c r="K2628" s="92"/>
      <c r="L2628" s="92"/>
      <c r="M2628" s="92"/>
    </row>
    <row r="2629" spans="1:13" x14ac:dyDescent="0.2">
      <c r="A2629" s="92"/>
      <c r="B2629" s="92"/>
      <c r="C2629" s="92"/>
      <c r="D2629" s="92"/>
      <c r="E2629" s="92"/>
      <c r="F2629" s="92"/>
      <c r="G2629" s="92"/>
      <c r="H2629" s="92"/>
      <c r="I2629" s="92"/>
      <c r="J2629" s="92"/>
      <c r="K2629" s="92"/>
      <c r="L2629" s="92"/>
      <c r="M2629" s="92"/>
    </row>
    <row r="2630" spans="1:13" x14ac:dyDescent="0.2">
      <c r="A2630" s="92"/>
      <c r="B2630" s="92"/>
      <c r="C2630" s="92"/>
      <c r="D2630" s="92"/>
      <c r="E2630" s="92"/>
      <c r="F2630" s="92"/>
      <c r="G2630" s="92"/>
      <c r="H2630" s="92"/>
      <c r="I2630" s="92"/>
      <c r="J2630" s="92"/>
      <c r="K2630" s="92"/>
      <c r="L2630" s="92"/>
      <c r="M2630" s="92"/>
    </row>
    <row r="2631" spans="1:13" x14ac:dyDescent="0.2">
      <c r="A2631" s="92"/>
      <c r="B2631" s="92"/>
      <c r="C2631" s="92"/>
      <c r="D2631" s="92"/>
      <c r="E2631" s="92"/>
      <c r="F2631" s="92"/>
      <c r="G2631" s="92"/>
      <c r="H2631" s="92"/>
      <c r="I2631" s="92"/>
      <c r="J2631" s="92"/>
      <c r="K2631" s="92"/>
      <c r="L2631" s="92"/>
      <c r="M2631" s="92"/>
    </row>
    <row r="2632" spans="1:13" x14ac:dyDescent="0.2">
      <c r="A2632" s="92"/>
      <c r="B2632" s="92"/>
      <c r="C2632" s="92"/>
      <c r="D2632" s="92"/>
      <c r="E2632" s="92"/>
      <c r="F2632" s="92"/>
      <c r="G2632" s="92"/>
      <c r="H2632" s="92"/>
      <c r="I2632" s="92"/>
      <c r="J2632" s="92"/>
      <c r="K2632" s="92"/>
      <c r="L2632" s="92"/>
      <c r="M2632" s="92"/>
    </row>
    <row r="2633" spans="1:13" x14ac:dyDescent="0.2">
      <c r="A2633" s="92"/>
      <c r="B2633" s="92"/>
      <c r="C2633" s="92"/>
      <c r="D2633" s="92"/>
      <c r="E2633" s="92"/>
      <c r="F2633" s="92"/>
      <c r="G2633" s="92"/>
      <c r="H2633" s="92"/>
      <c r="I2633" s="92"/>
      <c r="J2633" s="92"/>
      <c r="K2633" s="92"/>
      <c r="L2633" s="92"/>
      <c r="M2633" s="92"/>
    </row>
    <row r="2634" spans="1:13" x14ac:dyDescent="0.2">
      <c r="A2634" s="92"/>
      <c r="B2634" s="92"/>
      <c r="C2634" s="92"/>
      <c r="D2634" s="92"/>
      <c r="E2634" s="92"/>
      <c r="F2634" s="92"/>
      <c r="G2634" s="92"/>
      <c r="H2634" s="92"/>
      <c r="I2634" s="92"/>
      <c r="J2634" s="92"/>
      <c r="K2634" s="92"/>
      <c r="L2634" s="92"/>
      <c r="M2634" s="92"/>
    </row>
    <row r="2635" spans="1:13" x14ac:dyDescent="0.2">
      <c r="A2635" s="92"/>
      <c r="B2635" s="92"/>
      <c r="C2635" s="92"/>
      <c r="D2635" s="92"/>
      <c r="E2635" s="92"/>
      <c r="F2635" s="92"/>
      <c r="G2635" s="92"/>
      <c r="H2635" s="92"/>
      <c r="I2635" s="92"/>
      <c r="J2635" s="92"/>
      <c r="K2635" s="92"/>
      <c r="L2635" s="92"/>
      <c r="M2635" s="92"/>
    </row>
    <row r="2636" spans="1:13" x14ac:dyDescent="0.2">
      <c r="A2636" s="92"/>
      <c r="B2636" s="92"/>
      <c r="C2636" s="92"/>
      <c r="D2636" s="92"/>
      <c r="E2636" s="92"/>
      <c r="F2636" s="92"/>
      <c r="G2636" s="92"/>
      <c r="H2636" s="92"/>
      <c r="I2636" s="92"/>
      <c r="J2636" s="92"/>
      <c r="K2636" s="92"/>
      <c r="L2636" s="92"/>
      <c r="M2636" s="92"/>
    </row>
    <row r="2637" spans="1:13" x14ac:dyDescent="0.2">
      <c r="A2637" s="92"/>
      <c r="B2637" s="92"/>
      <c r="C2637" s="92"/>
      <c r="D2637" s="92"/>
      <c r="E2637" s="92"/>
      <c r="F2637" s="92"/>
      <c r="G2637" s="92"/>
      <c r="H2637" s="92"/>
      <c r="I2637" s="92"/>
      <c r="J2637" s="92"/>
      <c r="K2637" s="92"/>
      <c r="L2637" s="92"/>
      <c r="M2637" s="92"/>
    </row>
    <row r="2638" spans="1:13" x14ac:dyDescent="0.2">
      <c r="A2638" s="92"/>
      <c r="B2638" s="92"/>
      <c r="C2638" s="92"/>
      <c r="D2638" s="92"/>
      <c r="E2638" s="92"/>
      <c r="F2638" s="92"/>
      <c r="G2638" s="92"/>
      <c r="H2638" s="92"/>
      <c r="I2638" s="92"/>
      <c r="J2638" s="92"/>
      <c r="K2638" s="92"/>
      <c r="L2638" s="92"/>
      <c r="M2638" s="92"/>
    </row>
    <row r="2639" spans="1:13" x14ac:dyDescent="0.2">
      <c r="A2639" s="92"/>
      <c r="B2639" s="92"/>
      <c r="C2639" s="92"/>
      <c r="D2639" s="92"/>
      <c r="E2639" s="92"/>
      <c r="F2639" s="92"/>
      <c r="G2639" s="92"/>
      <c r="H2639" s="92"/>
      <c r="I2639" s="92"/>
      <c r="J2639" s="92"/>
      <c r="K2639" s="92"/>
      <c r="L2639" s="92"/>
      <c r="M2639" s="92"/>
    </row>
    <row r="2640" spans="1:13" x14ac:dyDescent="0.2">
      <c r="A2640" s="92"/>
      <c r="B2640" s="92"/>
      <c r="C2640" s="92"/>
      <c r="D2640" s="92"/>
      <c r="E2640" s="92"/>
      <c r="F2640" s="92"/>
      <c r="G2640" s="92"/>
      <c r="H2640" s="92"/>
      <c r="I2640" s="92"/>
      <c r="J2640" s="92"/>
      <c r="K2640" s="92"/>
      <c r="L2640" s="92"/>
      <c r="M2640" s="92"/>
    </row>
    <row r="2641" spans="1:13" x14ac:dyDescent="0.2">
      <c r="A2641" s="92"/>
      <c r="B2641" s="92"/>
      <c r="C2641" s="92"/>
      <c r="D2641" s="92"/>
      <c r="E2641" s="92"/>
      <c r="F2641" s="92"/>
      <c r="G2641" s="92"/>
      <c r="H2641" s="92"/>
      <c r="I2641" s="92"/>
      <c r="J2641" s="92"/>
      <c r="K2641" s="92"/>
      <c r="L2641" s="92"/>
      <c r="M2641" s="92"/>
    </row>
    <row r="2642" spans="1:13" x14ac:dyDescent="0.2">
      <c r="A2642" s="92"/>
      <c r="B2642" s="92"/>
      <c r="C2642" s="92"/>
      <c r="D2642" s="92"/>
      <c r="E2642" s="92"/>
      <c r="F2642" s="92"/>
      <c r="G2642" s="92"/>
      <c r="H2642" s="92"/>
      <c r="I2642" s="92"/>
      <c r="J2642" s="92"/>
      <c r="K2642" s="92"/>
      <c r="L2642" s="92"/>
      <c r="M2642" s="92"/>
    </row>
    <row r="2643" spans="1:13" x14ac:dyDescent="0.2">
      <c r="A2643" s="92"/>
      <c r="B2643" s="92"/>
      <c r="C2643" s="92"/>
      <c r="D2643" s="92"/>
      <c r="E2643" s="92"/>
      <c r="F2643" s="92"/>
      <c r="G2643" s="92"/>
      <c r="H2643" s="92"/>
      <c r="I2643" s="92"/>
      <c r="J2643" s="92"/>
      <c r="K2643" s="92"/>
      <c r="L2643" s="92"/>
      <c r="M2643" s="92"/>
    </row>
    <row r="2644" spans="1:13" x14ac:dyDescent="0.2">
      <c r="A2644" s="92"/>
      <c r="B2644" s="92"/>
      <c r="C2644" s="92"/>
      <c r="D2644" s="92"/>
      <c r="E2644" s="92"/>
      <c r="F2644" s="92"/>
      <c r="G2644" s="92"/>
      <c r="H2644" s="92"/>
      <c r="I2644" s="92"/>
      <c r="J2644" s="92"/>
      <c r="K2644" s="92"/>
      <c r="L2644" s="92"/>
      <c r="M2644" s="92"/>
    </row>
    <row r="2645" spans="1:13" x14ac:dyDescent="0.2">
      <c r="A2645" s="92"/>
      <c r="B2645" s="92"/>
      <c r="C2645" s="92"/>
      <c r="D2645" s="92"/>
      <c r="E2645" s="92"/>
      <c r="F2645" s="92"/>
      <c r="G2645" s="92"/>
      <c r="H2645" s="92"/>
      <c r="I2645" s="92"/>
      <c r="J2645" s="92"/>
      <c r="K2645" s="92"/>
      <c r="L2645" s="92"/>
      <c r="M2645" s="92"/>
    </row>
    <row r="2646" spans="1:13" x14ac:dyDescent="0.2">
      <c r="A2646" s="92"/>
      <c r="B2646" s="92"/>
      <c r="C2646" s="92"/>
      <c r="D2646" s="92"/>
      <c r="E2646" s="92"/>
      <c r="F2646" s="92"/>
      <c r="G2646" s="92"/>
      <c r="H2646" s="92"/>
      <c r="I2646" s="92"/>
      <c r="J2646" s="92"/>
      <c r="K2646" s="92"/>
      <c r="L2646" s="92"/>
      <c r="M2646" s="92"/>
    </row>
    <row r="2647" spans="1:13" x14ac:dyDescent="0.2">
      <c r="A2647" s="92"/>
      <c r="B2647" s="92"/>
      <c r="C2647" s="92"/>
      <c r="D2647" s="92"/>
      <c r="E2647" s="92"/>
      <c r="F2647" s="92"/>
      <c r="G2647" s="92"/>
      <c r="H2647" s="92"/>
      <c r="I2647" s="92"/>
      <c r="J2647" s="92"/>
      <c r="K2647" s="92"/>
      <c r="L2647" s="92"/>
      <c r="M2647" s="92"/>
    </row>
    <row r="2648" spans="1:13" x14ac:dyDescent="0.2">
      <c r="A2648" s="92"/>
      <c r="B2648" s="92"/>
      <c r="C2648" s="92"/>
      <c r="D2648" s="92"/>
      <c r="E2648" s="92"/>
      <c r="F2648" s="92"/>
      <c r="G2648" s="92"/>
      <c r="H2648" s="92"/>
      <c r="I2648" s="92"/>
      <c r="J2648" s="92"/>
      <c r="K2648" s="92"/>
      <c r="L2648" s="92"/>
      <c r="M2648" s="92"/>
    </row>
    <row r="2649" spans="1:13" x14ac:dyDescent="0.2">
      <c r="A2649" s="92"/>
      <c r="B2649" s="92"/>
      <c r="C2649" s="92"/>
      <c r="D2649" s="92"/>
      <c r="E2649" s="92"/>
      <c r="F2649" s="92"/>
      <c r="G2649" s="92"/>
      <c r="H2649" s="92"/>
      <c r="I2649" s="92"/>
      <c r="J2649" s="92"/>
      <c r="K2649" s="92"/>
      <c r="L2649" s="92"/>
      <c r="M2649" s="92"/>
    </row>
    <row r="2650" spans="1:13" x14ac:dyDescent="0.2">
      <c r="A2650" s="92"/>
      <c r="B2650" s="92"/>
      <c r="C2650" s="92"/>
      <c r="D2650" s="92"/>
      <c r="E2650" s="92"/>
      <c r="F2650" s="92"/>
      <c r="G2650" s="92"/>
      <c r="H2650" s="92"/>
      <c r="I2650" s="92"/>
      <c r="J2650" s="92"/>
      <c r="K2650" s="92"/>
      <c r="L2650" s="92"/>
      <c r="M2650" s="92"/>
    </row>
    <row r="2651" spans="1:13" x14ac:dyDescent="0.2">
      <c r="A2651" s="92"/>
      <c r="B2651" s="92"/>
      <c r="C2651" s="92"/>
      <c r="D2651" s="92"/>
      <c r="E2651" s="92"/>
      <c r="F2651" s="92"/>
      <c r="G2651" s="92"/>
      <c r="H2651" s="92"/>
      <c r="I2651" s="92"/>
      <c r="J2651" s="92"/>
      <c r="K2651" s="92"/>
      <c r="L2651" s="92"/>
      <c r="M2651" s="92"/>
    </row>
    <row r="2652" spans="1:13" x14ac:dyDescent="0.2">
      <c r="A2652" s="92"/>
      <c r="B2652" s="92"/>
      <c r="C2652" s="92"/>
      <c r="D2652" s="92"/>
      <c r="E2652" s="92"/>
      <c r="F2652" s="92"/>
      <c r="G2652" s="92"/>
      <c r="H2652" s="92"/>
      <c r="I2652" s="92"/>
      <c r="J2652" s="92"/>
      <c r="K2652" s="92"/>
      <c r="L2652" s="92"/>
      <c r="M2652" s="92"/>
    </row>
    <row r="2653" spans="1:13" x14ac:dyDescent="0.2">
      <c r="A2653" s="92"/>
      <c r="B2653" s="92"/>
      <c r="C2653" s="92"/>
      <c r="D2653" s="92"/>
      <c r="E2653" s="92"/>
      <c r="F2653" s="92"/>
      <c r="G2653" s="92"/>
      <c r="H2653" s="92"/>
      <c r="I2653" s="92"/>
      <c r="J2653" s="92"/>
      <c r="K2653" s="92"/>
      <c r="L2653" s="92"/>
      <c r="M2653" s="92"/>
    </row>
    <row r="2654" spans="1:13" x14ac:dyDescent="0.2">
      <c r="A2654" s="92"/>
      <c r="B2654" s="92"/>
      <c r="C2654" s="92"/>
      <c r="D2654" s="92"/>
      <c r="E2654" s="92"/>
      <c r="F2654" s="92"/>
      <c r="G2654" s="92"/>
      <c r="H2654" s="92"/>
      <c r="I2654" s="92"/>
      <c r="J2654" s="92"/>
      <c r="K2654" s="92"/>
      <c r="L2654" s="92"/>
      <c r="M2654" s="92"/>
    </row>
    <row r="2655" spans="1:13" x14ac:dyDescent="0.2">
      <c r="A2655" s="92"/>
      <c r="B2655" s="92"/>
      <c r="C2655" s="92"/>
      <c r="D2655" s="92"/>
      <c r="E2655" s="92"/>
      <c r="F2655" s="92"/>
      <c r="G2655" s="92"/>
      <c r="H2655" s="92"/>
      <c r="I2655" s="92"/>
      <c r="J2655" s="92"/>
      <c r="K2655" s="92"/>
      <c r="L2655" s="92"/>
      <c r="M2655" s="92"/>
    </row>
    <row r="2656" spans="1:13" x14ac:dyDescent="0.2">
      <c r="A2656" s="92"/>
      <c r="B2656" s="92"/>
      <c r="C2656" s="92"/>
      <c r="D2656" s="92"/>
      <c r="E2656" s="92"/>
      <c r="F2656" s="92"/>
      <c r="G2656" s="92"/>
      <c r="H2656" s="92"/>
      <c r="I2656" s="92"/>
      <c r="J2656" s="92"/>
      <c r="K2656" s="92"/>
      <c r="L2656" s="92"/>
      <c r="M2656" s="92"/>
    </row>
    <row r="2657" spans="1:13" x14ac:dyDescent="0.2">
      <c r="A2657" s="92"/>
      <c r="B2657" s="92"/>
      <c r="C2657" s="92"/>
      <c r="D2657" s="92"/>
      <c r="E2657" s="92"/>
      <c r="F2657" s="92"/>
      <c r="G2657" s="92"/>
      <c r="H2657" s="92"/>
      <c r="I2657" s="92"/>
      <c r="J2657" s="92"/>
      <c r="K2657" s="92"/>
      <c r="L2657" s="92"/>
      <c r="M2657" s="92"/>
    </row>
    <row r="2658" spans="1:13" x14ac:dyDescent="0.2">
      <c r="A2658" s="92"/>
      <c r="B2658" s="92"/>
      <c r="C2658" s="92"/>
      <c r="D2658" s="92"/>
      <c r="E2658" s="92"/>
      <c r="F2658" s="92"/>
      <c r="G2658" s="92"/>
      <c r="H2658" s="92"/>
      <c r="I2658" s="92"/>
      <c r="J2658" s="92"/>
      <c r="K2658" s="92"/>
      <c r="L2658" s="92"/>
      <c r="M2658" s="92"/>
    </row>
    <row r="2659" spans="1:13" x14ac:dyDescent="0.2">
      <c r="A2659" s="92"/>
      <c r="B2659" s="92"/>
      <c r="C2659" s="92"/>
      <c r="D2659" s="92"/>
      <c r="E2659" s="92"/>
      <c r="F2659" s="92"/>
      <c r="G2659" s="92"/>
      <c r="H2659" s="92"/>
      <c r="I2659" s="92"/>
      <c r="J2659" s="92"/>
      <c r="K2659" s="92"/>
      <c r="L2659" s="92"/>
      <c r="M2659" s="92"/>
    </row>
    <row r="2660" spans="1:13" x14ac:dyDescent="0.2">
      <c r="A2660" s="92"/>
      <c r="B2660" s="92"/>
      <c r="C2660" s="92"/>
      <c r="D2660" s="92"/>
      <c r="E2660" s="92"/>
      <c r="F2660" s="92"/>
      <c r="G2660" s="92"/>
      <c r="H2660" s="92"/>
      <c r="I2660" s="92"/>
      <c r="J2660" s="92"/>
      <c r="K2660" s="92"/>
      <c r="L2660" s="92"/>
      <c r="M2660" s="92"/>
    </row>
    <row r="2661" spans="1:13" x14ac:dyDescent="0.2">
      <c r="A2661" s="92"/>
      <c r="B2661" s="92"/>
      <c r="C2661" s="92"/>
      <c r="D2661" s="92"/>
      <c r="E2661" s="92"/>
      <c r="F2661" s="92"/>
      <c r="G2661" s="92"/>
      <c r="H2661" s="92"/>
      <c r="I2661" s="92"/>
      <c r="J2661" s="92"/>
      <c r="K2661" s="92"/>
      <c r="L2661" s="92"/>
      <c r="M2661" s="92"/>
    </row>
    <row r="2662" spans="1:13" x14ac:dyDescent="0.2">
      <c r="A2662" s="92"/>
      <c r="B2662" s="92"/>
      <c r="C2662" s="92"/>
      <c r="D2662" s="92"/>
      <c r="E2662" s="92"/>
      <c r="F2662" s="92"/>
      <c r="G2662" s="92"/>
      <c r="H2662" s="92"/>
      <c r="I2662" s="92"/>
      <c r="J2662" s="92"/>
      <c r="K2662" s="92"/>
      <c r="L2662" s="92"/>
      <c r="M2662" s="92"/>
    </row>
    <row r="2663" spans="1:13" x14ac:dyDescent="0.2">
      <c r="A2663" s="92"/>
      <c r="B2663" s="92"/>
      <c r="C2663" s="92"/>
      <c r="D2663" s="92"/>
      <c r="E2663" s="92"/>
      <c r="F2663" s="92"/>
      <c r="G2663" s="92"/>
      <c r="H2663" s="92"/>
      <c r="I2663" s="92"/>
      <c r="J2663" s="92"/>
      <c r="K2663" s="92"/>
      <c r="L2663" s="92"/>
      <c r="M2663" s="92"/>
    </row>
    <row r="2664" spans="1:13" x14ac:dyDescent="0.2">
      <c r="A2664" s="92"/>
      <c r="B2664" s="92"/>
      <c r="C2664" s="92"/>
      <c r="D2664" s="92"/>
      <c r="E2664" s="92"/>
      <c r="F2664" s="92"/>
      <c r="G2664" s="92"/>
      <c r="H2664" s="92"/>
      <c r="I2664" s="92"/>
      <c r="J2664" s="92"/>
      <c r="K2664" s="92"/>
      <c r="L2664" s="92"/>
      <c r="M2664" s="92"/>
    </row>
    <row r="2665" spans="1:13" x14ac:dyDescent="0.2">
      <c r="A2665" s="92"/>
      <c r="B2665" s="92"/>
      <c r="C2665" s="92"/>
      <c r="D2665" s="92"/>
      <c r="E2665" s="92"/>
      <c r="F2665" s="92"/>
      <c r="G2665" s="92"/>
      <c r="H2665" s="92"/>
      <c r="I2665" s="92"/>
      <c r="J2665" s="92"/>
      <c r="K2665" s="92"/>
      <c r="L2665" s="92"/>
      <c r="M2665" s="92"/>
    </row>
    <row r="2666" spans="1:13" x14ac:dyDescent="0.2">
      <c r="A2666" s="92"/>
      <c r="B2666" s="92"/>
      <c r="C2666" s="92"/>
      <c r="D2666" s="92"/>
      <c r="E2666" s="92"/>
      <c r="F2666" s="92"/>
      <c r="G2666" s="92"/>
      <c r="H2666" s="92"/>
      <c r="I2666" s="92"/>
      <c r="J2666" s="92"/>
      <c r="K2666" s="92"/>
      <c r="L2666" s="92"/>
      <c r="M2666" s="92"/>
    </row>
    <row r="2667" spans="1:13" x14ac:dyDescent="0.2">
      <c r="A2667" s="92"/>
      <c r="B2667" s="92"/>
      <c r="C2667" s="92"/>
      <c r="D2667" s="92"/>
      <c r="E2667" s="92"/>
      <c r="F2667" s="92"/>
      <c r="G2667" s="92"/>
      <c r="H2667" s="92"/>
      <c r="I2667" s="92"/>
      <c r="J2667" s="92"/>
      <c r="K2667" s="92"/>
      <c r="L2667" s="92"/>
      <c r="M2667" s="92"/>
    </row>
    <row r="2668" spans="1:13" x14ac:dyDescent="0.2">
      <c r="A2668" s="92"/>
      <c r="B2668" s="92"/>
      <c r="C2668" s="92"/>
      <c r="D2668" s="92"/>
      <c r="E2668" s="92"/>
      <c r="F2668" s="92"/>
      <c r="G2668" s="92"/>
      <c r="H2668" s="92"/>
      <c r="I2668" s="92"/>
      <c r="J2668" s="92"/>
      <c r="K2668" s="92"/>
      <c r="L2668" s="92"/>
      <c r="M2668" s="92"/>
    </row>
    <row r="2669" spans="1:13" x14ac:dyDescent="0.2">
      <c r="A2669" s="92"/>
      <c r="B2669" s="92"/>
      <c r="C2669" s="92"/>
      <c r="D2669" s="92"/>
      <c r="E2669" s="92"/>
      <c r="F2669" s="92"/>
      <c r="G2669" s="92"/>
      <c r="H2669" s="92"/>
      <c r="I2669" s="92"/>
      <c r="J2669" s="92"/>
      <c r="K2669" s="92"/>
      <c r="L2669" s="92"/>
      <c r="M2669" s="92"/>
    </row>
    <row r="2670" spans="1:13" x14ac:dyDescent="0.2">
      <c r="A2670" s="92"/>
      <c r="B2670" s="92"/>
      <c r="C2670" s="92"/>
      <c r="D2670" s="92"/>
      <c r="E2670" s="92"/>
      <c r="F2670" s="92"/>
      <c r="G2670" s="92"/>
      <c r="H2670" s="92"/>
      <c r="I2670" s="92"/>
      <c r="J2670" s="92"/>
      <c r="K2670" s="92"/>
      <c r="L2670" s="92"/>
      <c r="M2670" s="92"/>
    </row>
    <row r="2671" spans="1:13" x14ac:dyDescent="0.2">
      <c r="A2671" s="92"/>
      <c r="B2671" s="92"/>
      <c r="C2671" s="92"/>
      <c r="D2671" s="92"/>
      <c r="E2671" s="92"/>
      <c r="F2671" s="92"/>
      <c r="G2671" s="92"/>
      <c r="H2671" s="92"/>
      <c r="I2671" s="92"/>
      <c r="J2671" s="92"/>
      <c r="K2671" s="92"/>
      <c r="L2671" s="92"/>
      <c r="M2671" s="92"/>
    </row>
    <row r="2672" spans="1:13" x14ac:dyDescent="0.2">
      <c r="A2672" s="92"/>
      <c r="B2672" s="92"/>
      <c r="C2672" s="92"/>
      <c r="D2672" s="92"/>
      <c r="E2672" s="92"/>
      <c r="F2672" s="92"/>
      <c r="G2672" s="92"/>
      <c r="H2672" s="92"/>
      <c r="I2672" s="92"/>
      <c r="J2672" s="92"/>
      <c r="K2672" s="92"/>
      <c r="L2672" s="92"/>
      <c r="M2672" s="92"/>
    </row>
    <row r="2673" spans="1:13" x14ac:dyDescent="0.2">
      <c r="A2673" s="92"/>
      <c r="B2673" s="92"/>
      <c r="C2673" s="92"/>
      <c r="D2673" s="92"/>
      <c r="E2673" s="92"/>
      <c r="F2673" s="92"/>
      <c r="G2673" s="92"/>
      <c r="H2673" s="92"/>
      <c r="I2673" s="92"/>
      <c r="J2673" s="92"/>
      <c r="K2673" s="92"/>
      <c r="L2673" s="92"/>
      <c r="M2673" s="92"/>
    </row>
    <row r="2674" spans="1:13" x14ac:dyDescent="0.2">
      <c r="A2674" s="92"/>
      <c r="B2674" s="92"/>
      <c r="C2674" s="92"/>
      <c r="D2674" s="92"/>
      <c r="E2674" s="92"/>
      <c r="F2674" s="92"/>
      <c r="G2674" s="92"/>
      <c r="H2674" s="92"/>
      <c r="I2674" s="92"/>
      <c r="J2674" s="92"/>
      <c r="K2674" s="92"/>
      <c r="L2674" s="92"/>
      <c r="M2674" s="92"/>
    </row>
    <row r="2675" spans="1:13" x14ac:dyDescent="0.2">
      <c r="A2675" s="92"/>
      <c r="B2675" s="92"/>
      <c r="C2675" s="92"/>
      <c r="D2675" s="92"/>
      <c r="E2675" s="92"/>
      <c r="F2675" s="92"/>
      <c r="G2675" s="92"/>
      <c r="H2675" s="92"/>
      <c r="I2675" s="92"/>
      <c r="J2675" s="92"/>
      <c r="K2675" s="92"/>
      <c r="L2675" s="92"/>
      <c r="M2675" s="92"/>
    </row>
    <row r="2676" spans="1:13" x14ac:dyDescent="0.2">
      <c r="A2676" s="92"/>
      <c r="B2676" s="92"/>
      <c r="C2676" s="92"/>
      <c r="D2676" s="92"/>
      <c r="E2676" s="92"/>
      <c r="F2676" s="92"/>
      <c r="G2676" s="92"/>
      <c r="H2676" s="92"/>
      <c r="I2676" s="92"/>
      <c r="J2676" s="92"/>
      <c r="K2676" s="92"/>
      <c r="L2676" s="92"/>
      <c r="M2676" s="92"/>
    </row>
    <row r="2677" spans="1:13" x14ac:dyDescent="0.2">
      <c r="A2677" s="92"/>
      <c r="B2677" s="92"/>
      <c r="C2677" s="92"/>
      <c r="D2677" s="92"/>
      <c r="E2677" s="92"/>
      <c r="F2677" s="92"/>
      <c r="G2677" s="92"/>
      <c r="H2677" s="92"/>
      <c r="I2677" s="92"/>
      <c r="J2677" s="92"/>
      <c r="K2677" s="92"/>
      <c r="L2677" s="92"/>
      <c r="M2677" s="92"/>
    </row>
    <row r="2678" spans="1:13" x14ac:dyDescent="0.2">
      <c r="A2678" s="92"/>
      <c r="B2678" s="92"/>
      <c r="C2678" s="92"/>
      <c r="D2678" s="92"/>
      <c r="E2678" s="92"/>
      <c r="F2678" s="92"/>
      <c r="G2678" s="92"/>
      <c r="H2678" s="92"/>
      <c r="I2678" s="92"/>
      <c r="J2678" s="92"/>
      <c r="K2678" s="92"/>
      <c r="L2678" s="92"/>
      <c r="M2678" s="92"/>
    </row>
    <row r="2679" spans="1:13" x14ac:dyDescent="0.2">
      <c r="A2679" s="92"/>
      <c r="B2679" s="92"/>
      <c r="C2679" s="92"/>
      <c r="D2679" s="92"/>
      <c r="E2679" s="92"/>
      <c r="F2679" s="92"/>
      <c r="G2679" s="92"/>
      <c r="H2679" s="92"/>
      <c r="I2679" s="92"/>
      <c r="J2679" s="92"/>
      <c r="K2679" s="92"/>
      <c r="L2679" s="92"/>
      <c r="M2679" s="92"/>
    </row>
    <row r="2680" spans="1:13" x14ac:dyDescent="0.2">
      <c r="A2680" s="92"/>
      <c r="B2680" s="92"/>
      <c r="C2680" s="92"/>
      <c r="D2680" s="92"/>
      <c r="E2680" s="92"/>
      <c r="F2680" s="92"/>
      <c r="G2680" s="92"/>
      <c r="H2680" s="92"/>
      <c r="I2680" s="92"/>
      <c r="J2680" s="92"/>
      <c r="K2680" s="92"/>
      <c r="L2680" s="92"/>
      <c r="M2680" s="92"/>
    </row>
    <row r="2681" spans="1:13" x14ac:dyDescent="0.2">
      <c r="A2681" s="92"/>
      <c r="B2681" s="92"/>
      <c r="C2681" s="92"/>
      <c r="D2681" s="92"/>
      <c r="E2681" s="92"/>
      <c r="F2681" s="92"/>
      <c r="G2681" s="92"/>
      <c r="H2681" s="92"/>
      <c r="I2681" s="92"/>
      <c r="J2681" s="92"/>
      <c r="K2681" s="92"/>
      <c r="L2681" s="92"/>
      <c r="M2681" s="92"/>
    </row>
    <row r="2682" spans="1:13" x14ac:dyDescent="0.2">
      <c r="A2682" s="92"/>
      <c r="B2682" s="92"/>
      <c r="C2682" s="92"/>
      <c r="D2682" s="92"/>
      <c r="E2682" s="92"/>
      <c r="F2682" s="92"/>
      <c r="G2682" s="92"/>
      <c r="H2682" s="92"/>
      <c r="I2682" s="92"/>
      <c r="J2682" s="92"/>
      <c r="K2682" s="92"/>
      <c r="L2682" s="92"/>
      <c r="M2682" s="92"/>
    </row>
    <row r="2683" spans="1:13" x14ac:dyDescent="0.2">
      <c r="A2683" s="92"/>
      <c r="B2683" s="92"/>
      <c r="C2683" s="92"/>
      <c r="D2683" s="92"/>
      <c r="E2683" s="92"/>
      <c r="F2683" s="92"/>
      <c r="G2683" s="92"/>
      <c r="H2683" s="92"/>
      <c r="I2683" s="92"/>
      <c r="J2683" s="92"/>
      <c r="K2683" s="92"/>
      <c r="L2683" s="92"/>
      <c r="M2683" s="92"/>
    </row>
    <row r="2684" spans="1:13" x14ac:dyDescent="0.2">
      <c r="A2684" s="92"/>
      <c r="B2684" s="92"/>
      <c r="C2684" s="92"/>
      <c r="D2684" s="92"/>
      <c r="E2684" s="92"/>
      <c r="F2684" s="92"/>
      <c r="G2684" s="92"/>
      <c r="H2684" s="92"/>
      <c r="I2684" s="92"/>
      <c r="J2684" s="92"/>
      <c r="K2684" s="92"/>
      <c r="L2684" s="92"/>
      <c r="M2684" s="92"/>
    </row>
    <row r="2685" spans="1:13" x14ac:dyDescent="0.2">
      <c r="A2685" s="92"/>
      <c r="B2685" s="92"/>
      <c r="C2685" s="92"/>
      <c r="D2685" s="92"/>
      <c r="E2685" s="92"/>
      <c r="F2685" s="92"/>
      <c r="G2685" s="92"/>
      <c r="H2685" s="92"/>
      <c r="I2685" s="92"/>
      <c r="J2685" s="92"/>
      <c r="K2685" s="92"/>
      <c r="L2685" s="92"/>
      <c r="M2685" s="92"/>
    </row>
    <row r="2686" spans="1:13" x14ac:dyDescent="0.2">
      <c r="A2686" s="92"/>
      <c r="B2686" s="92"/>
      <c r="C2686" s="92"/>
      <c r="D2686" s="92"/>
      <c r="E2686" s="92"/>
      <c r="F2686" s="92"/>
      <c r="G2686" s="92"/>
      <c r="H2686" s="92"/>
      <c r="I2686" s="92"/>
      <c r="J2686" s="92"/>
      <c r="K2686" s="92"/>
      <c r="L2686" s="92"/>
      <c r="M2686" s="92"/>
    </row>
    <row r="2687" spans="1:13" x14ac:dyDescent="0.2">
      <c r="A2687" s="92"/>
      <c r="B2687" s="92"/>
      <c r="C2687" s="92"/>
      <c r="D2687" s="92"/>
      <c r="E2687" s="92"/>
      <c r="F2687" s="92"/>
      <c r="G2687" s="92"/>
      <c r="H2687" s="92"/>
      <c r="I2687" s="92"/>
      <c r="J2687" s="92"/>
      <c r="K2687" s="92"/>
      <c r="L2687" s="92"/>
      <c r="M2687" s="92"/>
    </row>
    <row r="2688" spans="1:13" x14ac:dyDescent="0.2">
      <c r="A2688" s="92"/>
      <c r="B2688" s="92"/>
      <c r="C2688" s="92"/>
      <c r="D2688" s="92"/>
      <c r="E2688" s="92"/>
      <c r="F2688" s="92"/>
      <c r="G2688" s="92"/>
      <c r="H2688" s="92"/>
      <c r="I2688" s="92"/>
      <c r="J2688" s="92"/>
      <c r="K2688" s="92"/>
      <c r="L2688" s="92"/>
      <c r="M2688" s="92"/>
    </row>
    <row r="2689" spans="1:13" x14ac:dyDescent="0.2">
      <c r="A2689" s="92"/>
      <c r="B2689" s="92"/>
      <c r="C2689" s="92"/>
      <c r="D2689" s="92"/>
      <c r="E2689" s="92"/>
      <c r="F2689" s="92"/>
      <c r="G2689" s="92"/>
      <c r="H2689" s="92"/>
      <c r="I2689" s="92"/>
      <c r="J2689" s="92"/>
      <c r="K2689" s="92"/>
      <c r="L2689" s="92"/>
      <c r="M2689" s="92"/>
    </row>
    <row r="2690" spans="1:13" x14ac:dyDescent="0.2">
      <c r="A2690" s="92"/>
      <c r="B2690" s="92"/>
      <c r="C2690" s="92"/>
      <c r="D2690" s="92"/>
      <c r="E2690" s="92"/>
      <c r="F2690" s="92"/>
      <c r="G2690" s="92"/>
      <c r="H2690" s="92"/>
      <c r="I2690" s="92"/>
      <c r="J2690" s="92"/>
      <c r="K2690" s="92"/>
      <c r="L2690" s="92"/>
      <c r="M2690" s="92"/>
    </row>
    <row r="2691" spans="1:13" x14ac:dyDescent="0.2">
      <c r="A2691" s="92"/>
      <c r="B2691" s="92"/>
      <c r="C2691" s="92"/>
      <c r="D2691" s="92"/>
      <c r="E2691" s="92"/>
      <c r="F2691" s="92"/>
      <c r="G2691" s="92"/>
      <c r="H2691" s="92"/>
      <c r="I2691" s="92"/>
      <c r="J2691" s="92"/>
      <c r="K2691" s="92"/>
      <c r="L2691" s="92"/>
      <c r="M2691" s="92"/>
    </row>
    <row r="2692" spans="1:13" x14ac:dyDescent="0.2">
      <c r="A2692" s="92"/>
      <c r="B2692" s="92"/>
      <c r="C2692" s="92"/>
      <c r="D2692" s="92"/>
      <c r="E2692" s="92"/>
      <c r="F2692" s="92"/>
      <c r="G2692" s="92"/>
      <c r="H2692" s="92"/>
      <c r="I2692" s="92"/>
      <c r="J2692" s="92"/>
      <c r="K2692" s="92"/>
      <c r="L2692" s="92"/>
      <c r="M2692" s="92"/>
    </row>
    <row r="2693" spans="1:13" x14ac:dyDescent="0.2">
      <c r="A2693" s="92"/>
      <c r="B2693" s="92"/>
      <c r="C2693" s="92"/>
      <c r="D2693" s="92"/>
      <c r="E2693" s="92"/>
      <c r="F2693" s="92"/>
      <c r="G2693" s="92"/>
      <c r="H2693" s="92"/>
      <c r="I2693" s="92"/>
      <c r="J2693" s="92"/>
      <c r="K2693" s="92"/>
      <c r="L2693" s="92"/>
      <c r="M2693" s="92"/>
    </row>
    <row r="2694" spans="1:13" x14ac:dyDescent="0.2">
      <c r="A2694" s="92"/>
      <c r="B2694" s="92"/>
      <c r="C2694" s="92"/>
      <c r="D2694" s="92"/>
      <c r="E2694" s="92"/>
      <c r="F2694" s="92"/>
      <c r="G2694" s="92"/>
      <c r="H2694" s="92"/>
      <c r="I2694" s="92"/>
      <c r="J2694" s="92"/>
      <c r="K2694" s="92"/>
      <c r="L2694" s="92"/>
      <c r="M2694" s="92"/>
    </row>
    <row r="2695" spans="1:13" x14ac:dyDescent="0.2">
      <c r="A2695" s="92"/>
      <c r="B2695" s="92"/>
      <c r="C2695" s="92"/>
      <c r="D2695" s="92"/>
      <c r="E2695" s="92"/>
      <c r="F2695" s="92"/>
      <c r="G2695" s="92"/>
      <c r="H2695" s="92"/>
      <c r="I2695" s="92"/>
      <c r="J2695" s="92"/>
      <c r="K2695" s="92"/>
      <c r="L2695" s="92"/>
      <c r="M2695" s="92"/>
    </row>
    <row r="2696" spans="1:13" x14ac:dyDescent="0.2">
      <c r="A2696" s="92"/>
      <c r="B2696" s="92"/>
      <c r="C2696" s="92"/>
      <c r="D2696" s="92"/>
      <c r="E2696" s="92"/>
      <c r="F2696" s="92"/>
      <c r="G2696" s="92"/>
      <c r="H2696" s="92"/>
      <c r="I2696" s="92"/>
      <c r="J2696" s="92"/>
      <c r="K2696" s="92"/>
      <c r="L2696" s="92"/>
      <c r="M2696" s="92"/>
    </row>
    <row r="2697" spans="1:13" x14ac:dyDescent="0.2">
      <c r="A2697" s="92"/>
      <c r="B2697" s="92"/>
      <c r="C2697" s="92"/>
      <c r="D2697" s="92"/>
      <c r="E2697" s="92"/>
      <c r="F2697" s="92"/>
      <c r="G2697" s="92"/>
      <c r="H2697" s="92"/>
      <c r="I2697" s="92"/>
      <c r="J2697" s="92"/>
      <c r="K2697" s="92"/>
      <c r="L2697" s="92"/>
      <c r="M2697" s="92"/>
    </row>
    <row r="2698" spans="1:13" x14ac:dyDescent="0.2">
      <c r="A2698" s="92"/>
      <c r="B2698" s="92"/>
      <c r="C2698" s="92"/>
      <c r="D2698" s="92"/>
      <c r="E2698" s="92"/>
      <c r="F2698" s="92"/>
      <c r="G2698" s="92"/>
      <c r="H2698" s="92"/>
      <c r="I2698" s="92"/>
      <c r="J2698" s="92"/>
      <c r="K2698" s="92"/>
      <c r="L2698" s="92"/>
      <c r="M2698" s="92"/>
    </row>
    <row r="2699" spans="1:13" x14ac:dyDescent="0.2">
      <c r="A2699" s="92"/>
      <c r="B2699" s="92"/>
      <c r="C2699" s="92"/>
      <c r="D2699" s="92"/>
      <c r="E2699" s="92"/>
      <c r="F2699" s="92"/>
      <c r="G2699" s="92"/>
      <c r="H2699" s="92"/>
      <c r="I2699" s="92"/>
      <c r="J2699" s="92"/>
      <c r="K2699" s="92"/>
      <c r="L2699" s="92"/>
      <c r="M2699" s="92"/>
    </row>
    <row r="2700" spans="1:13" x14ac:dyDescent="0.2">
      <c r="A2700" s="92"/>
      <c r="B2700" s="92"/>
      <c r="C2700" s="92"/>
      <c r="D2700" s="92"/>
      <c r="E2700" s="92"/>
      <c r="F2700" s="92"/>
      <c r="G2700" s="92"/>
      <c r="H2700" s="92"/>
      <c r="I2700" s="92"/>
      <c r="J2700" s="92"/>
      <c r="K2700" s="92"/>
      <c r="L2700" s="92"/>
      <c r="M2700" s="92"/>
    </row>
    <row r="2701" spans="1:13" x14ac:dyDescent="0.2">
      <c r="A2701" s="92"/>
      <c r="B2701" s="92"/>
      <c r="C2701" s="92"/>
      <c r="D2701" s="92"/>
      <c r="E2701" s="92"/>
      <c r="F2701" s="92"/>
      <c r="G2701" s="92"/>
      <c r="H2701" s="92"/>
      <c r="I2701" s="92"/>
      <c r="J2701" s="92"/>
      <c r="K2701" s="92"/>
      <c r="L2701" s="92"/>
      <c r="M2701" s="92"/>
    </row>
    <row r="2702" spans="1:13" x14ac:dyDescent="0.2">
      <c r="A2702" s="92"/>
      <c r="B2702" s="92"/>
      <c r="C2702" s="92"/>
      <c r="D2702" s="92"/>
      <c r="E2702" s="92"/>
      <c r="F2702" s="92"/>
      <c r="G2702" s="92"/>
      <c r="H2702" s="92"/>
      <c r="I2702" s="92"/>
      <c r="J2702" s="92"/>
      <c r="K2702" s="92"/>
      <c r="L2702" s="92"/>
      <c r="M2702" s="92"/>
    </row>
    <row r="2703" spans="1:13" x14ac:dyDescent="0.2">
      <c r="A2703" s="92"/>
      <c r="B2703" s="92"/>
      <c r="C2703" s="92"/>
      <c r="D2703" s="92"/>
      <c r="E2703" s="92"/>
      <c r="F2703" s="92"/>
      <c r="G2703" s="92"/>
      <c r="H2703" s="92"/>
      <c r="I2703" s="92"/>
      <c r="J2703" s="92"/>
      <c r="K2703" s="92"/>
      <c r="L2703" s="92"/>
      <c r="M2703" s="92"/>
    </row>
    <row r="2704" spans="1:13" x14ac:dyDescent="0.2">
      <c r="A2704" s="92"/>
      <c r="B2704" s="92"/>
      <c r="C2704" s="92"/>
      <c r="D2704" s="92"/>
      <c r="E2704" s="92"/>
      <c r="F2704" s="92"/>
      <c r="G2704" s="92"/>
      <c r="H2704" s="92"/>
      <c r="I2704" s="92"/>
      <c r="J2704" s="92"/>
      <c r="K2704" s="92"/>
      <c r="L2704" s="92"/>
      <c r="M2704" s="92"/>
    </row>
    <row r="2705" spans="1:13" x14ac:dyDescent="0.2">
      <c r="A2705" s="92"/>
      <c r="B2705" s="92"/>
      <c r="C2705" s="92"/>
      <c r="D2705" s="92"/>
      <c r="E2705" s="92"/>
      <c r="F2705" s="92"/>
      <c r="G2705" s="92"/>
      <c r="H2705" s="92"/>
      <c r="I2705" s="92"/>
      <c r="J2705" s="92"/>
      <c r="K2705" s="92"/>
      <c r="L2705" s="92"/>
      <c r="M2705" s="92"/>
    </row>
    <row r="2706" spans="1:13" x14ac:dyDescent="0.2">
      <c r="A2706" s="92"/>
      <c r="B2706" s="92"/>
      <c r="C2706" s="92"/>
      <c r="D2706" s="92"/>
      <c r="E2706" s="92"/>
      <c r="F2706" s="92"/>
      <c r="G2706" s="92"/>
      <c r="H2706" s="92"/>
      <c r="I2706" s="92"/>
      <c r="J2706" s="92"/>
      <c r="K2706" s="92"/>
      <c r="L2706" s="92"/>
      <c r="M2706" s="92"/>
    </row>
    <row r="2707" spans="1:13" x14ac:dyDescent="0.2">
      <c r="A2707" s="92"/>
      <c r="B2707" s="92"/>
      <c r="C2707" s="92"/>
      <c r="D2707" s="92"/>
      <c r="E2707" s="92"/>
      <c r="F2707" s="92"/>
      <c r="G2707" s="92"/>
      <c r="H2707" s="92"/>
      <c r="I2707" s="92"/>
      <c r="J2707" s="92"/>
      <c r="K2707" s="92"/>
      <c r="L2707" s="92"/>
      <c r="M2707" s="92"/>
    </row>
    <row r="2708" spans="1:13" x14ac:dyDescent="0.2">
      <c r="A2708" s="92"/>
      <c r="B2708" s="92"/>
      <c r="C2708" s="92"/>
      <c r="D2708" s="92"/>
      <c r="E2708" s="92"/>
      <c r="F2708" s="92"/>
      <c r="G2708" s="92"/>
      <c r="H2708" s="92"/>
      <c r="I2708" s="92"/>
      <c r="J2708" s="92"/>
      <c r="K2708" s="92"/>
      <c r="L2708" s="92"/>
      <c r="M2708" s="92"/>
    </row>
    <row r="2709" spans="1:13" x14ac:dyDescent="0.2">
      <c r="A2709" s="92"/>
      <c r="B2709" s="92"/>
      <c r="C2709" s="92"/>
      <c r="D2709" s="92"/>
      <c r="E2709" s="92"/>
      <c r="F2709" s="92"/>
      <c r="G2709" s="92"/>
      <c r="H2709" s="92"/>
      <c r="I2709" s="92"/>
      <c r="J2709" s="92"/>
      <c r="K2709" s="92"/>
      <c r="L2709" s="92"/>
      <c r="M2709" s="92"/>
    </row>
    <row r="2710" spans="1:13" x14ac:dyDescent="0.2">
      <c r="A2710" s="92"/>
      <c r="B2710" s="92"/>
      <c r="C2710" s="92"/>
      <c r="D2710" s="92"/>
      <c r="E2710" s="92"/>
      <c r="F2710" s="92"/>
      <c r="G2710" s="92"/>
      <c r="H2710" s="92"/>
      <c r="I2710" s="92"/>
      <c r="J2710" s="92"/>
      <c r="K2710" s="92"/>
      <c r="L2710" s="92"/>
      <c r="M2710" s="92"/>
    </row>
    <row r="2711" spans="1:13" x14ac:dyDescent="0.2">
      <c r="A2711" s="92"/>
      <c r="B2711" s="92"/>
      <c r="C2711" s="92"/>
      <c r="D2711" s="92"/>
      <c r="E2711" s="92"/>
      <c r="F2711" s="92"/>
      <c r="G2711" s="92"/>
      <c r="H2711" s="92"/>
      <c r="I2711" s="92"/>
      <c r="J2711" s="92"/>
      <c r="K2711" s="92"/>
      <c r="L2711" s="92"/>
      <c r="M2711" s="92"/>
    </row>
    <row r="2712" spans="1:13" x14ac:dyDescent="0.2">
      <c r="A2712" s="92"/>
      <c r="B2712" s="92"/>
      <c r="C2712" s="92"/>
      <c r="D2712" s="92"/>
      <c r="E2712" s="92"/>
      <c r="F2712" s="92"/>
      <c r="G2712" s="92"/>
      <c r="H2712" s="92"/>
      <c r="I2712" s="92"/>
      <c r="J2712" s="92"/>
      <c r="K2712" s="92"/>
      <c r="L2712" s="92"/>
      <c r="M2712" s="92"/>
    </row>
    <row r="2713" spans="1:13" x14ac:dyDescent="0.2">
      <c r="A2713" s="92"/>
      <c r="B2713" s="92"/>
      <c r="C2713" s="92"/>
      <c r="D2713" s="92"/>
      <c r="E2713" s="92"/>
      <c r="F2713" s="92"/>
      <c r="G2713" s="92"/>
      <c r="H2713" s="92"/>
      <c r="I2713" s="92"/>
      <c r="J2713" s="92"/>
      <c r="K2713" s="92"/>
      <c r="L2713" s="92"/>
      <c r="M2713" s="92"/>
    </row>
    <row r="2714" spans="1:13" x14ac:dyDescent="0.2">
      <c r="A2714" s="92"/>
      <c r="B2714" s="92"/>
      <c r="C2714" s="92"/>
      <c r="D2714" s="92"/>
      <c r="E2714" s="92"/>
      <c r="F2714" s="92"/>
      <c r="G2714" s="92"/>
      <c r="H2714" s="92"/>
      <c r="I2714" s="92"/>
      <c r="J2714" s="92"/>
      <c r="K2714" s="92"/>
      <c r="L2714" s="92"/>
      <c r="M2714" s="92"/>
    </row>
    <row r="2715" spans="1:13" x14ac:dyDescent="0.2">
      <c r="A2715" s="92"/>
      <c r="B2715" s="92"/>
      <c r="C2715" s="92"/>
      <c r="D2715" s="92"/>
      <c r="E2715" s="92"/>
      <c r="F2715" s="92"/>
      <c r="G2715" s="92"/>
      <c r="H2715" s="92"/>
      <c r="I2715" s="92"/>
      <c r="J2715" s="92"/>
      <c r="K2715" s="92"/>
      <c r="L2715" s="92"/>
      <c r="M2715" s="92"/>
    </row>
    <row r="2716" spans="1:13" x14ac:dyDescent="0.2">
      <c r="A2716" s="92"/>
      <c r="B2716" s="92"/>
      <c r="C2716" s="92"/>
      <c r="D2716" s="92"/>
      <c r="E2716" s="92"/>
      <c r="F2716" s="92"/>
      <c r="G2716" s="92"/>
      <c r="H2716" s="92"/>
      <c r="I2716" s="92"/>
      <c r="J2716" s="92"/>
      <c r="K2716" s="92"/>
      <c r="L2716" s="92"/>
      <c r="M2716" s="92"/>
    </row>
    <row r="2717" spans="1:13" x14ac:dyDescent="0.2">
      <c r="A2717" s="92"/>
      <c r="B2717" s="92"/>
      <c r="C2717" s="92"/>
      <c r="D2717" s="92"/>
      <c r="E2717" s="92"/>
      <c r="F2717" s="92"/>
      <c r="G2717" s="92"/>
      <c r="H2717" s="92"/>
      <c r="I2717" s="92"/>
      <c r="J2717" s="92"/>
      <c r="K2717" s="92"/>
      <c r="L2717" s="92"/>
      <c r="M2717" s="92"/>
    </row>
    <row r="2718" spans="1:13" x14ac:dyDescent="0.2">
      <c r="A2718" s="92"/>
      <c r="B2718" s="92"/>
      <c r="C2718" s="92"/>
      <c r="D2718" s="92"/>
      <c r="E2718" s="92"/>
      <c r="F2718" s="92"/>
      <c r="G2718" s="92"/>
      <c r="H2718" s="92"/>
      <c r="I2718" s="92"/>
      <c r="J2718" s="92"/>
      <c r="K2718" s="92"/>
      <c r="L2718" s="92"/>
      <c r="M2718" s="92"/>
    </row>
    <row r="2719" spans="1:13" x14ac:dyDescent="0.2">
      <c r="A2719" s="92"/>
      <c r="B2719" s="92"/>
      <c r="C2719" s="92"/>
      <c r="D2719" s="92"/>
      <c r="E2719" s="92"/>
      <c r="F2719" s="92"/>
      <c r="G2719" s="92"/>
      <c r="H2719" s="92"/>
      <c r="I2719" s="92"/>
      <c r="J2719" s="92"/>
      <c r="K2719" s="92"/>
      <c r="L2719" s="92"/>
      <c r="M2719" s="92"/>
    </row>
    <row r="2720" spans="1:13" x14ac:dyDescent="0.2">
      <c r="A2720" s="92"/>
      <c r="B2720" s="92"/>
      <c r="C2720" s="92"/>
      <c r="D2720" s="92"/>
      <c r="E2720" s="92"/>
      <c r="F2720" s="92"/>
      <c r="G2720" s="92"/>
      <c r="H2720" s="92"/>
      <c r="I2720" s="92"/>
      <c r="J2720" s="92"/>
      <c r="K2720" s="92"/>
      <c r="L2720" s="92"/>
      <c r="M2720" s="92"/>
    </row>
    <row r="2721" spans="1:13" x14ac:dyDescent="0.2">
      <c r="A2721" s="92"/>
      <c r="B2721" s="92"/>
      <c r="C2721" s="92"/>
      <c r="D2721" s="92"/>
      <c r="E2721" s="92"/>
      <c r="F2721" s="92"/>
      <c r="G2721" s="92"/>
      <c r="H2721" s="92"/>
      <c r="I2721" s="92"/>
      <c r="J2721" s="92"/>
      <c r="K2721" s="92"/>
      <c r="L2721" s="92"/>
      <c r="M2721" s="92"/>
    </row>
    <row r="2722" spans="1:13" x14ac:dyDescent="0.2">
      <c r="A2722" s="92"/>
      <c r="B2722" s="92"/>
      <c r="C2722" s="92"/>
      <c r="D2722" s="92"/>
      <c r="E2722" s="92"/>
      <c r="F2722" s="92"/>
      <c r="G2722" s="92"/>
      <c r="H2722" s="92"/>
      <c r="I2722" s="92"/>
      <c r="J2722" s="92"/>
      <c r="K2722" s="92"/>
      <c r="L2722" s="92"/>
      <c r="M2722" s="92"/>
    </row>
    <row r="2723" spans="1:13" x14ac:dyDescent="0.2">
      <c r="A2723" s="92"/>
      <c r="B2723" s="92"/>
      <c r="C2723" s="92"/>
      <c r="D2723" s="92"/>
      <c r="E2723" s="92"/>
      <c r="F2723" s="92"/>
      <c r="G2723" s="92"/>
      <c r="H2723" s="92"/>
      <c r="I2723" s="92"/>
      <c r="J2723" s="92"/>
      <c r="K2723" s="92"/>
      <c r="L2723" s="92"/>
      <c r="M2723" s="92"/>
    </row>
    <row r="2724" spans="1:13" x14ac:dyDescent="0.2">
      <c r="A2724" s="92"/>
      <c r="B2724" s="92"/>
      <c r="C2724" s="92"/>
      <c r="D2724" s="92"/>
      <c r="E2724" s="92"/>
      <c r="F2724" s="92"/>
      <c r="G2724" s="92"/>
      <c r="H2724" s="92"/>
      <c r="I2724" s="92"/>
      <c r="J2724" s="92"/>
      <c r="K2724" s="92"/>
      <c r="L2724" s="92"/>
      <c r="M2724" s="92"/>
    </row>
    <row r="2725" spans="1:13" x14ac:dyDescent="0.2">
      <c r="A2725" s="92"/>
      <c r="B2725" s="92"/>
      <c r="C2725" s="92"/>
      <c r="D2725" s="92"/>
      <c r="E2725" s="92"/>
      <c r="F2725" s="92"/>
      <c r="G2725" s="92"/>
      <c r="H2725" s="92"/>
      <c r="I2725" s="92"/>
      <c r="J2725" s="92"/>
      <c r="K2725" s="92"/>
      <c r="L2725" s="92"/>
      <c r="M2725" s="92"/>
    </row>
    <row r="2726" spans="1:13" x14ac:dyDescent="0.2">
      <c r="A2726" s="92"/>
      <c r="B2726" s="92"/>
      <c r="C2726" s="92"/>
      <c r="D2726" s="92"/>
      <c r="E2726" s="92"/>
      <c r="F2726" s="92"/>
      <c r="G2726" s="92"/>
      <c r="H2726" s="92"/>
      <c r="I2726" s="92"/>
      <c r="J2726" s="92"/>
      <c r="K2726" s="92"/>
      <c r="L2726" s="92"/>
      <c r="M2726" s="92"/>
    </row>
    <row r="2727" spans="1:13" x14ac:dyDescent="0.2">
      <c r="A2727" s="92"/>
      <c r="B2727" s="92"/>
      <c r="C2727" s="92"/>
      <c r="D2727" s="92"/>
      <c r="E2727" s="92"/>
      <c r="F2727" s="92"/>
      <c r="G2727" s="92"/>
      <c r="H2727" s="92"/>
      <c r="I2727" s="92"/>
      <c r="J2727" s="92"/>
      <c r="K2727" s="92"/>
      <c r="L2727" s="92"/>
      <c r="M2727" s="92"/>
    </row>
    <row r="2728" spans="1:13" x14ac:dyDescent="0.2">
      <c r="A2728" s="92"/>
      <c r="B2728" s="92"/>
      <c r="C2728" s="92"/>
      <c r="D2728" s="92"/>
      <c r="E2728" s="92"/>
      <c r="F2728" s="92"/>
      <c r="G2728" s="92"/>
      <c r="H2728" s="92"/>
      <c r="I2728" s="92"/>
      <c r="J2728" s="92"/>
      <c r="K2728" s="92"/>
      <c r="L2728" s="92"/>
      <c r="M2728" s="92"/>
    </row>
    <row r="2729" spans="1:13" x14ac:dyDescent="0.2">
      <c r="A2729" s="92"/>
      <c r="B2729" s="92"/>
      <c r="C2729" s="92"/>
      <c r="D2729" s="92"/>
      <c r="E2729" s="92"/>
      <c r="F2729" s="92"/>
      <c r="G2729" s="92"/>
      <c r="H2729" s="92"/>
      <c r="I2729" s="92"/>
      <c r="J2729" s="92"/>
      <c r="K2729" s="92"/>
      <c r="L2729" s="92"/>
      <c r="M2729" s="92"/>
    </row>
    <row r="2730" spans="1:13" x14ac:dyDescent="0.2">
      <c r="A2730" s="92"/>
      <c r="B2730" s="92"/>
      <c r="C2730" s="92"/>
      <c r="D2730" s="92"/>
      <c r="E2730" s="92"/>
      <c r="F2730" s="92"/>
      <c r="G2730" s="92"/>
      <c r="H2730" s="92"/>
      <c r="I2730" s="92"/>
      <c r="J2730" s="92"/>
      <c r="K2730" s="92"/>
      <c r="L2730" s="92"/>
      <c r="M2730" s="92"/>
    </row>
    <row r="2731" spans="1:13" x14ac:dyDescent="0.2">
      <c r="A2731" s="92"/>
      <c r="B2731" s="92"/>
      <c r="C2731" s="92"/>
      <c r="D2731" s="92"/>
      <c r="E2731" s="92"/>
      <c r="F2731" s="92"/>
      <c r="G2731" s="92"/>
      <c r="H2731" s="92"/>
      <c r="I2731" s="92"/>
      <c r="J2731" s="92"/>
      <c r="K2731" s="92"/>
      <c r="L2731" s="92"/>
      <c r="M2731" s="92"/>
    </row>
    <row r="2732" spans="1:13" x14ac:dyDescent="0.2">
      <c r="A2732" s="92"/>
      <c r="B2732" s="92"/>
      <c r="C2732" s="92"/>
      <c r="D2732" s="92"/>
      <c r="E2732" s="92"/>
      <c r="F2732" s="92"/>
      <c r="G2732" s="92"/>
      <c r="H2732" s="92"/>
      <c r="I2732" s="92"/>
      <c r="J2732" s="92"/>
      <c r="K2732" s="92"/>
      <c r="L2732" s="92"/>
      <c r="M2732" s="92"/>
    </row>
    <row r="2733" spans="1:13" x14ac:dyDescent="0.2">
      <c r="A2733" s="92"/>
      <c r="B2733" s="92"/>
      <c r="C2733" s="92"/>
      <c r="D2733" s="92"/>
      <c r="E2733" s="92"/>
      <c r="F2733" s="92"/>
      <c r="G2733" s="92"/>
      <c r="H2733" s="92"/>
      <c r="I2733" s="92"/>
      <c r="J2733" s="92"/>
      <c r="K2733" s="92"/>
      <c r="L2733" s="92"/>
      <c r="M2733" s="92"/>
    </row>
    <row r="2734" spans="1:13" x14ac:dyDescent="0.2">
      <c r="A2734" s="92"/>
      <c r="B2734" s="92"/>
      <c r="C2734" s="92"/>
      <c r="D2734" s="92"/>
      <c r="E2734" s="92"/>
      <c r="F2734" s="92"/>
      <c r="G2734" s="92"/>
      <c r="H2734" s="92"/>
      <c r="I2734" s="92"/>
      <c r="J2734" s="92"/>
      <c r="K2734" s="92"/>
      <c r="L2734" s="92"/>
      <c r="M2734" s="92"/>
    </row>
    <row r="2735" spans="1:13" x14ac:dyDescent="0.2">
      <c r="A2735" s="92"/>
      <c r="B2735" s="92"/>
      <c r="C2735" s="92"/>
      <c r="D2735" s="92"/>
      <c r="E2735" s="92"/>
      <c r="F2735" s="92"/>
      <c r="G2735" s="92"/>
      <c r="H2735" s="92"/>
      <c r="I2735" s="92"/>
      <c r="J2735" s="92"/>
      <c r="K2735" s="92"/>
      <c r="L2735" s="92"/>
      <c r="M2735" s="92"/>
    </row>
    <row r="2736" spans="1:13" x14ac:dyDescent="0.2">
      <c r="A2736" s="92"/>
      <c r="B2736" s="92"/>
      <c r="C2736" s="92"/>
      <c r="D2736" s="92"/>
      <c r="E2736" s="92"/>
      <c r="F2736" s="92"/>
      <c r="G2736" s="92"/>
      <c r="H2736" s="92"/>
      <c r="I2736" s="92"/>
      <c r="J2736" s="92"/>
      <c r="K2736" s="92"/>
      <c r="L2736" s="92"/>
      <c r="M2736" s="92"/>
    </row>
    <row r="2737" spans="1:13" x14ac:dyDescent="0.2">
      <c r="A2737" s="92"/>
      <c r="B2737" s="92"/>
      <c r="C2737" s="92"/>
      <c r="D2737" s="92"/>
      <c r="E2737" s="92"/>
      <c r="F2737" s="92"/>
      <c r="G2737" s="92"/>
      <c r="H2737" s="92"/>
      <c r="I2737" s="92"/>
      <c r="J2737" s="92"/>
      <c r="K2737" s="92"/>
      <c r="L2737" s="92"/>
      <c r="M2737" s="92"/>
    </row>
    <row r="2738" spans="1:13" x14ac:dyDescent="0.2">
      <c r="A2738" s="92"/>
      <c r="B2738" s="92"/>
      <c r="C2738" s="92"/>
      <c r="D2738" s="92"/>
      <c r="E2738" s="92"/>
      <c r="F2738" s="92"/>
      <c r="G2738" s="92"/>
      <c r="H2738" s="92"/>
      <c r="I2738" s="92"/>
      <c r="J2738" s="92"/>
      <c r="K2738" s="92"/>
      <c r="L2738" s="92"/>
      <c r="M2738" s="92"/>
    </row>
    <row r="2739" spans="1:13" x14ac:dyDescent="0.2">
      <c r="A2739" s="92"/>
      <c r="B2739" s="92"/>
      <c r="C2739" s="92"/>
      <c r="D2739" s="92"/>
      <c r="E2739" s="92"/>
      <c r="F2739" s="92"/>
      <c r="G2739" s="92"/>
      <c r="H2739" s="92"/>
      <c r="I2739" s="92"/>
      <c r="J2739" s="92"/>
      <c r="K2739" s="92"/>
      <c r="L2739" s="92"/>
      <c r="M2739" s="92"/>
    </row>
    <row r="2740" spans="1:13" x14ac:dyDescent="0.2">
      <c r="A2740" s="92"/>
      <c r="B2740" s="92"/>
      <c r="C2740" s="92"/>
      <c r="D2740" s="92"/>
      <c r="E2740" s="92"/>
      <c r="F2740" s="92"/>
      <c r="G2740" s="92"/>
      <c r="H2740" s="92"/>
      <c r="I2740" s="92"/>
      <c r="J2740" s="92"/>
      <c r="K2740" s="92"/>
      <c r="L2740" s="92"/>
      <c r="M2740" s="92"/>
    </row>
    <row r="2741" spans="1:13" x14ac:dyDescent="0.2">
      <c r="A2741" s="92"/>
      <c r="B2741" s="92"/>
      <c r="C2741" s="92"/>
      <c r="D2741" s="92"/>
      <c r="E2741" s="92"/>
      <c r="F2741" s="92"/>
      <c r="G2741" s="92"/>
      <c r="H2741" s="92"/>
      <c r="I2741" s="92"/>
      <c r="J2741" s="92"/>
      <c r="K2741" s="92"/>
      <c r="L2741" s="92"/>
      <c r="M2741" s="92"/>
    </row>
    <row r="2742" spans="1:13" x14ac:dyDescent="0.2">
      <c r="A2742" s="92"/>
      <c r="B2742" s="92"/>
      <c r="C2742" s="92"/>
      <c r="D2742" s="92"/>
      <c r="E2742" s="92"/>
      <c r="F2742" s="92"/>
      <c r="G2742" s="92"/>
      <c r="H2742" s="92"/>
      <c r="I2742" s="92"/>
      <c r="J2742" s="92"/>
      <c r="K2742" s="92"/>
      <c r="L2742" s="92"/>
      <c r="M2742" s="92"/>
    </row>
    <row r="2743" spans="1:13" x14ac:dyDescent="0.2">
      <c r="A2743" s="92"/>
      <c r="B2743" s="92"/>
      <c r="C2743" s="92"/>
      <c r="D2743" s="92"/>
      <c r="E2743" s="92"/>
      <c r="F2743" s="92"/>
      <c r="G2743" s="92"/>
      <c r="H2743" s="92"/>
      <c r="I2743" s="92"/>
      <c r="J2743" s="92"/>
      <c r="K2743" s="92"/>
      <c r="L2743" s="92"/>
      <c r="M2743" s="92"/>
    </row>
    <row r="2744" spans="1:13" x14ac:dyDescent="0.2">
      <c r="A2744" s="92"/>
      <c r="B2744" s="92"/>
      <c r="C2744" s="92"/>
      <c r="D2744" s="92"/>
      <c r="E2744" s="92"/>
      <c r="F2744" s="92"/>
      <c r="G2744" s="92"/>
      <c r="H2744" s="92"/>
      <c r="I2744" s="92"/>
      <c r="J2744" s="92"/>
      <c r="K2744" s="92"/>
      <c r="L2744" s="92"/>
      <c r="M2744" s="92"/>
    </row>
    <row r="2745" spans="1:13" x14ac:dyDescent="0.2">
      <c r="A2745" s="92"/>
      <c r="B2745" s="92"/>
      <c r="C2745" s="92"/>
      <c r="D2745" s="92"/>
      <c r="E2745" s="92"/>
      <c r="F2745" s="92"/>
      <c r="G2745" s="92"/>
      <c r="H2745" s="92"/>
      <c r="I2745" s="92"/>
      <c r="J2745" s="92"/>
      <c r="K2745" s="92"/>
      <c r="L2745" s="92"/>
      <c r="M2745" s="92"/>
    </row>
    <row r="2746" spans="1:13" x14ac:dyDescent="0.2">
      <c r="A2746" s="92"/>
      <c r="B2746" s="92"/>
      <c r="C2746" s="92"/>
      <c r="D2746" s="92"/>
      <c r="E2746" s="92"/>
      <c r="F2746" s="92"/>
      <c r="G2746" s="92"/>
      <c r="H2746" s="92"/>
      <c r="I2746" s="92"/>
      <c r="J2746" s="92"/>
      <c r="K2746" s="92"/>
      <c r="L2746" s="92"/>
      <c r="M2746" s="92"/>
    </row>
    <row r="2747" spans="1:13" x14ac:dyDescent="0.2">
      <c r="A2747" s="92"/>
      <c r="B2747" s="92"/>
      <c r="C2747" s="92"/>
      <c r="D2747" s="92"/>
      <c r="E2747" s="92"/>
      <c r="F2747" s="92"/>
      <c r="G2747" s="92"/>
      <c r="H2747" s="92"/>
      <c r="I2747" s="92"/>
      <c r="J2747" s="92"/>
      <c r="K2747" s="92"/>
      <c r="L2747" s="92"/>
      <c r="M2747" s="92"/>
    </row>
    <row r="2748" spans="1:13" x14ac:dyDescent="0.2">
      <c r="A2748" s="92"/>
      <c r="B2748" s="92"/>
      <c r="C2748" s="92"/>
      <c r="D2748" s="92"/>
      <c r="E2748" s="92"/>
      <c r="F2748" s="92"/>
      <c r="G2748" s="92"/>
      <c r="H2748" s="92"/>
      <c r="I2748" s="92"/>
      <c r="J2748" s="92"/>
      <c r="K2748" s="92"/>
      <c r="L2748" s="92"/>
      <c r="M2748" s="92"/>
    </row>
    <row r="2749" spans="1:13" x14ac:dyDescent="0.2">
      <c r="A2749" s="92"/>
      <c r="B2749" s="92"/>
      <c r="C2749" s="92"/>
      <c r="D2749" s="92"/>
      <c r="E2749" s="92"/>
      <c r="F2749" s="92"/>
      <c r="G2749" s="92"/>
      <c r="H2749" s="92"/>
      <c r="I2749" s="92"/>
      <c r="J2749" s="92"/>
      <c r="K2749" s="92"/>
      <c r="L2749" s="92"/>
      <c r="M2749" s="92"/>
    </row>
    <row r="2750" spans="1:13" x14ac:dyDescent="0.2">
      <c r="A2750" s="92"/>
      <c r="B2750" s="92"/>
      <c r="C2750" s="92"/>
      <c r="D2750" s="92"/>
      <c r="E2750" s="92"/>
      <c r="F2750" s="92"/>
      <c r="G2750" s="92"/>
      <c r="H2750" s="92"/>
      <c r="I2750" s="92"/>
      <c r="J2750" s="92"/>
      <c r="K2750" s="92"/>
      <c r="L2750" s="92"/>
      <c r="M2750" s="92"/>
    </row>
    <row r="2751" spans="1:13" x14ac:dyDescent="0.2">
      <c r="A2751" s="92"/>
      <c r="B2751" s="92"/>
      <c r="C2751" s="92"/>
      <c r="D2751" s="92"/>
      <c r="E2751" s="92"/>
      <c r="F2751" s="92"/>
      <c r="G2751" s="92"/>
      <c r="H2751" s="92"/>
      <c r="I2751" s="92"/>
      <c r="J2751" s="92"/>
      <c r="K2751" s="92"/>
      <c r="L2751" s="92"/>
      <c r="M2751" s="92"/>
    </row>
    <row r="2752" spans="1:13" x14ac:dyDescent="0.2">
      <c r="A2752" s="92"/>
      <c r="B2752" s="92"/>
      <c r="C2752" s="92"/>
      <c r="D2752" s="92"/>
      <c r="E2752" s="92"/>
      <c r="F2752" s="92"/>
      <c r="G2752" s="92"/>
      <c r="H2752" s="92"/>
      <c r="I2752" s="92"/>
      <c r="J2752" s="92"/>
      <c r="K2752" s="92"/>
      <c r="L2752" s="92"/>
      <c r="M2752" s="92"/>
    </row>
    <row r="2753" spans="1:13" x14ac:dyDescent="0.2">
      <c r="A2753" s="92"/>
      <c r="B2753" s="92"/>
      <c r="C2753" s="92"/>
      <c r="D2753" s="92"/>
      <c r="E2753" s="92"/>
      <c r="F2753" s="92"/>
      <c r="G2753" s="92"/>
      <c r="H2753" s="92"/>
      <c r="I2753" s="92"/>
      <c r="J2753" s="92"/>
      <c r="K2753" s="92"/>
      <c r="L2753" s="92"/>
      <c r="M2753" s="92"/>
    </row>
    <row r="2754" spans="1:13" x14ac:dyDescent="0.2">
      <c r="A2754" s="92"/>
      <c r="B2754" s="92"/>
      <c r="C2754" s="92"/>
      <c r="D2754" s="92"/>
      <c r="E2754" s="92"/>
      <c r="F2754" s="92"/>
      <c r="G2754" s="92"/>
      <c r="H2754" s="92"/>
      <c r="I2754" s="92"/>
      <c r="J2754" s="92"/>
      <c r="K2754" s="92"/>
      <c r="L2754" s="92"/>
      <c r="M2754" s="92"/>
    </row>
    <row r="2755" spans="1:13" x14ac:dyDescent="0.2">
      <c r="A2755" s="92"/>
      <c r="B2755" s="92"/>
      <c r="C2755" s="92"/>
      <c r="D2755" s="92"/>
      <c r="E2755" s="92"/>
      <c r="F2755" s="92"/>
      <c r="G2755" s="92"/>
      <c r="H2755" s="92"/>
      <c r="I2755" s="92"/>
      <c r="J2755" s="92"/>
      <c r="K2755" s="92"/>
      <c r="L2755" s="92"/>
      <c r="M2755" s="92"/>
    </row>
    <row r="2756" spans="1:13" x14ac:dyDescent="0.2">
      <c r="A2756" s="92"/>
      <c r="B2756" s="92"/>
      <c r="C2756" s="92"/>
      <c r="D2756" s="92"/>
      <c r="E2756" s="92"/>
      <c r="F2756" s="92"/>
      <c r="G2756" s="92"/>
      <c r="H2756" s="92"/>
      <c r="I2756" s="92"/>
      <c r="J2756" s="92"/>
      <c r="K2756" s="92"/>
      <c r="L2756" s="92"/>
      <c r="M2756" s="92"/>
    </row>
    <row r="2757" spans="1:13" x14ac:dyDescent="0.2">
      <c r="A2757" s="92"/>
      <c r="B2757" s="92"/>
      <c r="C2757" s="92"/>
      <c r="D2757" s="92"/>
      <c r="E2757" s="92"/>
      <c r="F2757" s="92"/>
      <c r="G2757" s="92"/>
      <c r="H2757" s="92"/>
      <c r="I2757" s="92"/>
      <c r="J2757" s="92"/>
      <c r="K2757" s="92"/>
      <c r="L2757" s="92"/>
      <c r="M2757" s="92"/>
    </row>
    <row r="2758" spans="1:13" x14ac:dyDescent="0.2">
      <c r="A2758" s="92"/>
      <c r="B2758" s="92"/>
      <c r="C2758" s="92"/>
      <c r="D2758" s="92"/>
      <c r="E2758" s="92"/>
      <c r="F2758" s="92"/>
      <c r="G2758" s="92"/>
      <c r="H2758" s="92"/>
      <c r="I2758" s="92"/>
      <c r="J2758" s="92"/>
      <c r="K2758" s="92"/>
      <c r="L2758" s="92"/>
      <c r="M2758" s="92"/>
    </row>
    <row r="2759" spans="1:13" x14ac:dyDescent="0.2">
      <c r="A2759" s="92"/>
      <c r="B2759" s="92"/>
      <c r="C2759" s="92"/>
      <c r="D2759" s="92"/>
      <c r="E2759" s="92"/>
      <c r="F2759" s="92"/>
      <c r="G2759" s="92"/>
      <c r="H2759" s="92"/>
      <c r="I2759" s="92"/>
      <c r="J2759" s="92"/>
      <c r="K2759" s="92"/>
      <c r="L2759" s="92"/>
      <c r="M2759" s="92"/>
    </row>
    <row r="2760" spans="1:13" x14ac:dyDescent="0.2">
      <c r="A2760" s="92"/>
      <c r="B2760" s="92"/>
      <c r="C2760" s="92"/>
      <c r="D2760" s="92"/>
      <c r="E2760" s="92"/>
      <c r="F2760" s="92"/>
      <c r="G2760" s="92"/>
      <c r="H2760" s="92"/>
      <c r="I2760" s="92"/>
      <c r="J2760" s="92"/>
      <c r="K2760" s="92"/>
      <c r="L2760" s="92"/>
      <c r="M2760" s="92"/>
    </row>
    <row r="2761" spans="1:13" x14ac:dyDescent="0.2">
      <c r="A2761" s="92"/>
      <c r="B2761" s="92"/>
      <c r="C2761" s="92"/>
      <c r="D2761" s="92"/>
      <c r="E2761" s="92"/>
      <c r="F2761" s="92"/>
      <c r="G2761" s="92"/>
      <c r="H2761" s="92"/>
      <c r="I2761" s="92"/>
      <c r="J2761" s="92"/>
      <c r="K2761" s="92"/>
      <c r="L2761" s="92"/>
      <c r="M2761" s="92"/>
    </row>
    <row r="2762" spans="1:13" x14ac:dyDescent="0.2">
      <c r="A2762" s="92"/>
      <c r="B2762" s="92"/>
      <c r="C2762" s="92"/>
      <c r="D2762" s="92"/>
      <c r="E2762" s="92"/>
      <c r="F2762" s="92"/>
      <c r="G2762" s="92"/>
      <c r="H2762" s="92"/>
      <c r="I2762" s="92"/>
      <c r="J2762" s="92"/>
      <c r="K2762" s="92"/>
      <c r="L2762" s="92"/>
      <c r="M2762" s="92"/>
    </row>
    <row r="2763" spans="1:13" x14ac:dyDescent="0.2">
      <c r="A2763" s="92"/>
      <c r="B2763" s="92"/>
      <c r="C2763" s="92"/>
      <c r="D2763" s="92"/>
      <c r="E2763" s="92"/>
      <c r="F2763" s="92"/>
      <c r="G2763" s="92"/>
      <c r="H2763" s="92"/>
      <c r="I2763" s="92"/>
      <c r="J2763" s="92"/>
      <c r="K2763" s="92"/>
      <c r="L2763" s="92"/>
      <c r="M2763" s="92"/>
    </row>
    <row r="2764" spans="1:13" x14ac:dyDescent="0.2">
      <c r="A2764" s="92"/>
      <c r="B2764" s="92"/>
      <c r="C2764" s="92"/>
      <c r="D2764" s="92"/>
      <c r="E2764" s="92"/>
      <c r="F2764" s="92"/>
      <c r="G2764" s="92"/>
      <c r="H2764" s="92"/>
      <c r="I2764" s="92"/>
      <c r="J2764" s="92"/>
      <c r="K2764" s="92"/>
      <c r="L2764" s="92"/>
      <c r="M2764" s="92"/>
    </row>
    <row r="2765" spans="1:13" x14ac:dyDescent="0.2">
      <c r="A2765" s="92"/>
      <c r="B2765" s="92"/>
      <c r="C2765" s="92"/>
      <c r="D2765" s="92"/>
      <c r="E2765" s="92"/>
      <c r="F2765" s="92"/>
      <c r="G2765" s="92"/>
      <c r="H2765" s="92"/>
      <c r="I2765" s="92"/>
      <c r="J2765" s="92"/>
      <c r="K2765" s="92"/>
      <c r="L2765" s="92"/>
      <c r="M2765" s="92"/>
    </row>
    <row r="2766" spans="1:13" x14ac:dyDescent="0.2">
      <c r="A2766" s="92"/>
      <c r="B2766" s="92"/>
      <c r="C2766" s="92"/>
      <c r="D2766" s="92"/>
      <c r="E2766" s="92"/>
      <c r="F2766" s="92"/>
      <c r="G2766" s="92"/>
      <c r="H2766" s="92"/>
      <c r="I2766" s="92"/>
      <c r="J2766" s="92"/>
      <c r="K2766" s="92"/>
      <c r="L2766" s="92"/>
      <c r="M2766" s="92"/>
    </row>
    <row r="2767" spans="1:13" x14ac:dyDescent="0.2">
      <c r="A2767" s="92"/>
      <c r="B2767" s="92"/>
      <c r="C2767" s="92"/>
      <c r="D2767" s="92"/>
      <c r="E2767" s="92"/>
      <c r="F2767" s="92"/>
      <c r="G2767" s="92"/>
      <c r="H2767" s="92"/>
      <c r="I2767" s="92"/>
      <c r="J2767" s="92"/>
      <c r="K2767" s="92"/>
      <c r="L2767" s="92"/>
      <c r="M2767" s="92"/>
    </row>
    <row r="2768" spans="1:13" x14ac:dyDescent="0.2">
      <c r="A2768" s="92"/>
      <c r="B2768" s="92"/>
      <c r="C2768" s="92"/>
      <c r="D2768" s="92"/>
      <c r="E2768" s="92"/>
      <c r="F2768" s="92"/>
      <c r="G2768" s="92"/>
      <c r="H2768" s="92"/>
      <c r="I2768" s="92"/>
      <c r="J2768" s="92"/>
      <c r="K2768" s="92"/>
      <c r="L2768" s="92"/>
      <c r="M2768" s="92"/>
    </row>
    <row r="2769" spans="1:13" x14ac:dyDescent="0.2">
      <c r="A2769" s="92"/>
      <c r="B2769" s="92"/>
      <c r="C2769" s="92"/>
      <c r="D2769" s="92"/>
      <c r="E2769" s="92"/>
      <c r="F2769" s="92"/>
      <c r="G2769" s="92"/>
      <c r="H2769" s="92"/>
      <c r="I2769" s="92"/>
      <c r="J2769" s="92"/>
      <c r="K2769" s="92"/>
      <c r="L2769" s="92"/>
      <c r="M2769" s="92"/>
    </row>
    <row r="2770" spans="1:13" x14ac:dyDescent="0.2">
      <c r="A2770" s="92"/>
      <c r="B2770" s="92"/>
      <c r="C2770" s="92"/>
      <c r="D2770" s="92"/>
      <c r="E2770" s="92"/>
      <c r="F2770" s="92"/>
      <c r="G2770" s="92"/>
      <c r="H2770" s="92"/>
      <c r="I2770" s="92"/>
      <c r="J2770" s="92"/>
      <c r="K2770" s="92"/>
      <c r="L2770" s="92"/>
      <c r="M2770" s="92"/>
    </row>
    <row r="2771" spans="1:13" x14ac:dyDescent="0.2">
      <c r="A2771" s="92"/>
      <c r="B2771" s="92"/>
      <c r="C2771" s="92"/>
      <c r="D2771" s="92"/>
      <c r="E2771" s="92"/>
      <c r="F2771" s="92"/>
      <c r="G2771" s="92"/>
      <c r="H2771" s="92"/>
      <c r="I2771" s="92"/>
      <c r="J2771" s="92"/>
      <c r="K2771" s="92"/>
      <c r="L2771" s="92"/>
      <c r="M2771" s="92"/>
    </row>
    <row r="2772" spans="1:13" x14ac:dyDescent="0.2">
      <c r="A2772" s="92"/>
      <c r="B2772" s="92"/>
      <c r="C2772" s="92"/>
      <c r="D2772" s="92"/>
      <c r="E2772" s="92"/>
      <c r="F2772" s="92"/>
      <c r="G2772" s="92"/>
      <c r="H2772" s="92"/>
      <c r="I2772" s="92"/>
      <c r="J2772" s="92"/>
      <c r="K2772" s="92"/>
      <c r="L2772" s="92"/>
      <c r="M2772" s="92"/>
    </row>
    <row r="2773" spans="1:13" x14ac:dyDescent="0.2">
      <c r="A2773" s="92"/>
      <c r="B2773" s="92"/>
      <c r="C2773" s="92"/>
      <c r="D2773" s="92"/>
      <c r="E2773" s="92"/>
      <c r="F2773" s="92"/>
      <c r="G2773" s="92"/>
      <c r="H2773" s="92"/>
      <c r="I2773" s="92"/>
      <c r="J2773" s="92"/>
      <c r="K2773" s="92"/>
      <c r="L2773" s="92"/>
      <c r="M2773" s="92"/>
    </row>
    <row r="2774" spans="1:13" x14ac:dyDescent="0.2">
      <c r="A2774" s="92"/>
      <c r="B2774" s="92"/>
      <c r="C2774" s="92"/>
      <c r="D2774" s="92"/>
      <c r="E2774" s="92"/>
      <c r="F2774" s="92"/>
      <c r="G2774" s="92"/>
      <c r="H2774" s="92"/>
      <c r="I2774" s="92"/>
      <c r="J2774" s="92"/>
      <c r="K2774" s="92"/>
      <c r="L2774" s="92"/>
      <c r="M2774" s="92"/>
    </row>
    <row r="2775" spans="1:13" x14ac:dyDescent="0.2">
      <c r="A2775" s="92"/>
      <c r="B2775" s="92"/>
      <c r="C2775" s="92"/>
      <c r="D2775" s="92"/>
      <c r="E2775" s="92"/>
      <c r="F2775" s="92"/>
      <c r="G2775" s="92"/>
      <c r="H2775" s="92"/>
      <c r="I2775" s="92"/>
      <c r="J2775" s="92"/>
      <c r="K2775" s="92"/>
      <c r="L2775" s="92"/>
      <c r="M2775" s="92"/>
    </row>
    <row r="2776" spans="1:13" x14ac:dyDescent="0.2">
      <c r="A2776" s="92"/>
      <c r="B2776" s="92"/>
      <c r="C2776" s="92"/>
      <c r="D2776" s="92"/>
      <c r="E2776" s="92"/>
      <c r="F2776" s="92"/>
      <c r="G2776" s="92"/>
      <c r="H2776" s="92"/>
      <c r="I2776" s="92"/>
      <c r="J2776" s="92"/>
      <c r="K2776" s="92"/>
      <c r="L2776" s="92"/>
      <c r="M2776" s="92"/>
    </row>
    <row r="2777" spans="1:13" x14ac:dyDescent="0.2">
      <c r="A2777" s="92"/>
      <c r="B2777" s="92"/>
      <c r="C2777" s="92"/>
      <c r="D2777" s="92"/>
      <c r="E2777" s="92"/>
      <c r="F2777" s="92"/>
      <c r="G2777" s="92"/>
      <c r="H2777" s="92"/>
      <c r="I2777" s="92"/>
      <c r="J2777" s="92"/>
      <c r="K2777" s="92"/>
      <c r="L2777" s="92"/>
      <c r="M2777" s="92"/>
    </row>
    <row r="2778" spans="1:13" x14ac:dyDescent="0.2">
      <c r="A2778" s="92"/>
      <c r="B2778" s="92"/>
      <c r="C2778" s="92"/>
      <c r="D2778" s="92"/>
      <c r="E2778" s="92"/>
      <c r="F2778" s="92"/>
      <c r="G2778" s="92"/>
      <c r="H2778" s="92"/>
      <c r="I2778" s="92"/>
      <c r="J2778" s="92"/>
      <c r="K2778" s="92"/>
      <c r="L2778" s="92"/>
      <c r="M2778" s="92"/>
    </row>
    <row r="2779" spans="1:13" x14ac:dyDescent="0.2">
      <c r="A2779" s="92"/>
      <c r="B2779" s="92"/>
      <c r="C2779" s="92"/>
      <c r="D2779" s="92"/>
      <c r="E2779" s="92"/>
      <c r="F2779" s="92"/>
      <c r="G2779" s="92"/>
      <c r="H2779" s="92"/>
      <c r="I2779" s="92"/>
      <c r="J2779" s="92"/>
      <c r="K2779" s="92"/>
      <c r="L2779" s="92"/>
      <c r="M2779" s="92"/>
    </row>
    <row r="2780" spans="1:13" x14ac:dyDescent="0.2">
      <c r="A2780" s="92"/>
      <c r="B2780" s="92"/>
      <c r="C2780" s="92"/>
      <c r="D2780" s="92"/>
      <c r="E2780" s="92"/>
      <c r="F2780" s="92"/>
      <c r="G2780" s="92"/>
      <c r="H2780" s="92"/>
      <c r="I2780" s="92"/>
      <c r="J2780" s="92"/>
      <c r="K2780" s="92"/>
      <c r="L2780" s="92"/>
      <c r="M2780" s="92"/>
    </row>
    <row r="2781" spans="1:13" x14ac:dyDescent="0.2">
      <c r="A2781" s="92"/>
      <c r="B2781" s="92"/>
      <c r="C2781" s="92"/>
      <c r="D2781" s="92"/>
      <c r="E2781" s="92"/>
      <c r="F2781" s="92"/>
      <c r="G2781" s="92"/>
      <c r="H2781" s="92"/>
      <c r="I2781" s="92"/>
      <c r="J2781" s="92"/>
      <c r="K2781" s="92"/>
      <c r="L2781" s="92"/>
      <c r="M2781" s="92"/>
    </row>
    <row r="2782" spans="1:13" x14ac:dyDescent="0.2">
      <c r="A2782" s="92"/>
      <c r="B2782" s="92"/>
      <c r="C2782" s="92"/>
      <c r="D2782" s="92"/>
      <c r="E2782" s="92"/>
      <c r="F2782" s="92"/>
      <c r="G2782" s="92"/>
      <c r="H2782" s="92"/>
      <c r="I2782" s="92"/>
      <c r="J2782" s="92"/>
      <c r="K2782" s="92"/>
      <c r="L2782" s="92"/>
      <c r="M2782" s="92"/>
    </row>
    <row r="2783" spans="1:13" x14ac:dyDescent="0.2">
      <c r="A2783" s="92"/>
      <c r="B2783" s="92"/>
      <c r="C2783" s="92"/>
      <c r="D2783" s="92"/>
      <c r="E2783" s="92"/>
      <c r="F2783" s="92"/>
      <c r="G2783" s="92"/>
      <c r="H2783" s="92"/>
      <c r="I2783" s="92"/>
      <c r="J2783" s="92"/>
      <c r="K2783" s="92"/>
      <c r="L2783" s="92"/>
      <c r="M2783" s="92"/>
    </row>
    <row r="2784" spans="1:13" x14ac:dyDescent="0.2">
      <c r="A2784" s="92"/>
      <c r="B2784" s="92"/>
      <c r="C2784" s="92"/>
      <c r="D2784" s="92"/>
      <c r="E2784" s="92"/>
      <c r="F2784" s="92"/>
      <c r="G2784" s="92"/>
      <c r="H2784" s="92"/>
      <c r="I2784" s="92"/>
      <c r="J2784" s="92"/>
      <c r="K2784" s="92"/>
      <c r="L2784" s="92"/>
      <c r="M2784" s="92"/>
    </row>
    <row r="2785" spans="1:13" x14ac:dyDescent="0.2">
      <c r="A2785" s="92"/>
      <c r="B2785" s="92"/>
      <c r="C2785" s="92"/>
      <c r="D2785" s="92"/>
      <c r="E2785" s="92"/>
      <c r="F2785" s="92"/>
      <c r="G2785" s="92"/>
      <c r="H2785" s="92"/>
      <c r="I2785" s="92"/>
      <c r="J2785" s="92"/>
      <c r="K2785" s="92"/>
      <c r="L2785" s="92"/>
      <c r="M2785" s="92"/>
    </row>
    <row r="2786" spans="1:13" x14ac:dyDescent="0.2">
      <c r="A2786" s="92"/>
      <c r="B2786" s="92"/>
      <c r="C2786" s="92"/>
      <c r="D2786" s="92"/>
      <c r="E2786" s="92"/>
      <c r="F2786" s="92"/>
      <c r="G2786" s="92"/>
      <c r="H2786" s="92"/>
      <c r="I2786" s="92"/>
      <c r="J2786" s="92"/>
      <c r="K2786" s="92"/>
      <c r="L2786" s="92"/>
      <c r="M2786" s="92"/>
    </row>
    <row r="2787" spans="1:13" x14ac:dyDescent="0.2">
      <c r="A2787" s="92"/>
      <c r="B2787" s="92"/>
      <c r="C2787" s="92"/>
      <c r="D2787" s="92"/>
      <c r="E2787" s="92"/>
      <c r="F2787" s="92"/>
      <c r="G2787" s="92"/>
      <c r="H2787" s="92"/>
      <c r="I2787" s="92"/>
      <c r="J2787" s="92"/>
      <c r="K2787" s="92"/>
      <c r="L2787" s="92"/>
      <c r="M2787" s="92"/>
    </row>
    <row r="2788" spans="1:13" x14ac:dyDescent="0.2">
      <c r="A2788" s="92"/>
      <c r="B2788" s="92"/>
      <c r="C2788" s="92"/>
      <c r="D2788" s="92"/>
      <c r="E2788" s="92"/>
      <c r="F2788" s="92"/>
      <c r="G2788" s="92"/>
      <c r="H2788" s="92"/>
      <c r="I2788" s="92"/>
      <c r="J2788" s="92"/>
      <c r="K2788" s="92"/>
      <c r="L2788" s="92"/>
      <c r="M2788" s="92"/>
    </row>
    <row r="2789" spans="1:13" x14ac:dyDescent="0.2">
      <c r="A2789" s="92"/>
      <c r="B2789" s="92"/>
      <c r="C2789" s="92"/>
      <c r="D2789" s="92"/>
      <c r="E2789" s="92"/>
      <c r="F2789" s="92"/>
      <c r="G2789" s="92"/>
      <c r="H2789" s="92"/>
      <c r="I2789" s="92"/>
      <c r="J2789" s="92"/>
      <c r="K2789" s="92"/>
      <c r="L2789" s="92"/>
      <c r="M2789" s="92"/>
    </row>
    <row r="2790" spans="1:13" x14ac:dyDescent="0.2">
      <c r="A2790" s="92"/>
      <c r="B2790" s="92"/>
      <c r="C2790" s="92"/>
      <c r="D2790" s="92"/>
      <c r="E2790" s="92"/>
      <c r="F2790" s="92"/>
      <c r="G2790" s="92"/>
      <c r="H2790" s="92"/>
      <c r="I2790" s="92"/>
      <c r="J2790" s="92"/>
      <c r="K2790" s="92"/>
      <c r="L2790" s="92"/>
      <c r="M2790" s="92"/>
    </row>
    <row r="2791" spans="1:13" x14ac:dyDescent="0.2">
      <c r="A2791" s="92"/>
      <c r="B2791" s="92"/>
      <c r="C2791" s="92"/>
      <c r="D2791" s="92"/>
      <c r="E2791" s="92"/>
      <c r="F2791" s="92"/>
      <c r="G2791" s="92"/>
      <c r="H2791" s="92"/>
      <c r="I2791" s="92"/>
      <c r="J2791" s="92"/>
      <c r="K2791" s="92"/>
      <c r="L2791" s="92"/>
      <c r="M2791" s="92"/>
    </row>
    <row r="2792" spans="1:13" x14ac:dyDescent="0.2">
      <c r="A2792" s="92"/>
      <c r="B2792" s="92"/>
      <c r="C2792" s="92"/>
      <c r="D2792" s="92"/>
      <c r="E2792" s="92"/>
      <c r="F2792" s="92"/>
      <c r="G2792" s="92"/>
      <c r="H2792" s="92"/>
      <c r="I2792" s="92"/>
      <c r="J2792" s="92"/>
      <c r="K2792" s="92"/>
      <c r="L2792" s="92"/>
      <c r="M2792" s="92"/>
    </row>
    <row r="2793" spans="1:13" x14ac:dyDescent="0.2">
      <c r="A2793" s="92"/>
      <c r="B2793" s="92"/>
      <c r="C2793" s="92"/>
      <c r="D2793" s="92"/>
      <c r="E2793" s="92"/>
      <c r="F2793" s="92"/>
      <c r="G2793" s="92"/>
      <c r="H2793" s="92"/>
      <c r="I2793" s="92"/>
      <c r="J2793" s="92"/>
      <c r="K2793" s="92"/>
      <c r="L2793" s="92"/>
      <c r="M2793" s="92"/>
    </row>
    <row r="2794" spans="1:13" x14ac:dyDescent="0.2">
      <c r="A2794" s="92"/>
      <c r="B2794" s="92"/>
      <c r="C2794" s="92"/>
      <c r="D2794" s="92"/>
      <c r="E2794" s="92"/>
      <c r="F2794" s="92"/>
      <c r="G2794" s="92"/>
      <c r="H2794" s="92"/>
      <c r="I2794" s="92"/>
      <c r="J2794" s="92"/>
      <c r="K2794" s="92"/>
      <c r="L2794" s="92"/>
      <c r="M2794" s="92"/>
    </row>
    <row r="2795" spans="1:13" x14ac:dyDescent="0.2">
      <c r="A2795" s="92"/>
      <c r="B2795" s="92"/>
      <c r="C2795" s="92"/>
      <c r="D2795" s="92"/>
      <c r="E2795" s="92"/>
      <c r="F2795" s="92"/>
      <c r="G2795" s="92"/>
      <c r="H2795" s="92"/>
      <c r="I2795" s="92"/>
      <c r="J2795" s="92"/>
      <c r="K2795" s="92"/>
      <c r="L2795" s="92"/>
      <c r="M2795" s="92"/>
    </row>
    <row r="2796" spans="1:13" x14ac:dyDescent="0.2">
      <c r="A2796" s="92"/>
      <c r="B2796" s="92"/>
      <c r="C2796" s="92"/>
      <c r="D2796" s="92"/>
      <c r="E2796" s="92"/>
      <c r="F2796" s="92"/>
      <c r="G2796" s="92"/>
      <c r="H2796" s="92"/>
      <c r="I2796" s="92"/>
      <c r="J2796" s="92"/>
      <c r="K2796" s="92"/>
      <c r="L2796" s="92"/>
      <c r="M2796" s="92"/>
    </row>
    <row r="2797" spans="1:13" x14ac:dyDescent="0.2">
      <c r="A2797" s="92"/>
      <c r="B2797" s="92"/>
      <c r="C2797" s="92"/>
      <c r="D2797" s="92"/>
      <c r="E2797" s="92"/>
      <c r="F2797" s="92"/>
      <c r="G2797" s="92"/>
      <c r="H2797" s="92"/>
      <c r="I2797" s="92"/>
      <c r="J2797" s="92"/>
      <c r="K2797" s="92"/>
      <c r="L2797" s="92"/>
      <c r="M2797" s="92"/>
    </row>
    <row r="2798" spans="1:13" x14ac:dyDescent="0.2">
      <c r="A2798" s="92"/>
      <c r="B2798" s="92"/>
      <c r="C2798" s="92"/>
      <c r="D2798" s="92"/>
      <c r="E2798" s="92"/>
      <c r="F2798" s="92"/>
      <c r="G2798" s="92"/>
      <c r="H2798" s="92"/>
      <c r="I2798" s="92"/>
      <c r="J2798" s="92"/>
      <c r="K2798" s="92"/>
      <c r="L2798" s="92"/>
      <c r="M2798" s="92"/>
    </row>
    <row r="2799" spans="1:13" x14ac:dyDescent="0.2">
      <c r="A2799" s="92"/>
      <c r="B2799" s="92"/>
      <c r="C2799" s="92"/>
      <c r="D2799" s="92"/>
      <c r="E2799" s="92"/>
      <c r="F2799" s="92"/>
      <c r="G2799" s="92"/>
      <c r="H2799" s="92"/>
      <c r="I2799" s="92"/>
      <c r="J2799" s="92"/>
      <c r="K2799" s="92"/>
      <c r="L2799" s="92"/>
      <c r="M2799" s="92"/>
    </row>
    <row r="2800" spans="1:13" x14ac:dyDescent="0.2">
      <c r="A2800" s="92"/>
      <c r="B2800" s="92"/>
      <c r="C2800" s="92"/>
      <c r="D2800" s="92"/>
      <c r="E2800" s="92"/>
      <c r="F2800" s="92"/>
      <c r="G2800" s="92"/>
      <c r="H2800" s="92"/>
      <c r="I2800" s="92"/>
      <c r="J2800" s="92"/>
      <c r="K2800" s="92"/>
      <c r="L2800" s="92"/>
      <c r="M2800" s="92"/>
    </row>
    <row r="2801" spans="1:13" x14ac:dyDescent="0.2">
      <c r="A2801" s="92"/>
      <c r="B2801" s="92"/>
      <c r="C2801" s="92"/>
      <c r="D2801" s="92"/>
      <c r="E2801" s="92"/>
      <c r="F2801" s="92"/>
      <c r="G2801" s="92"/>
      <c r="H2801" s="92"/>
      <c r="I2801" s="92"/>
      <c r="J2801" s="92"/>
      <c r="K2801" s="92"/>
      <c r="L2801" s="92"/>
      <c r="M2801" s="92"/>
    </row>
    <row r="2802" spans="1:13" x14ac:dyDescent="0.2">
      <c r="A2802" s="92"/>
      <c r="B2802" s="92"/>
      <c r="C2802" s="92"/>
      <c r="D2802" s="92"/>
      <c r="E2802" s="92"/>
      <c r="F2802" s="92"/>
      <c r="G2802" s="92"/>
      <c r="H2802" s="92"/>
      <c r="I2802" s="92"/>
      <c r="J2802" s="92"/>
      <c r="K2802" s="92"/>
      <c r="L2802" s="92"/>
      <c r="M2802" s="92"/>
    </row>
    <row r="2803" spans="1:13" x14ac:dyDescent="0.2">
      <c r="A2803" s="92"/>
      <c r="B2803" s="92"/>
      <c r="C2803" s="92"/>
      <c r="D2803" s="92"/>
      <c r="E2803" s="92"/>
      <c r="F2803" s="92"/>
      <c r="G2803" s="92"/>
      <c r="H2803" s="92"/>
      <c r="I2803" s="92"/>
      <c r="J2803" s="92"/>
      <c r="K2803" s="92"/>
      <c r="L2803" s="92"/>
      <c r="M2803" s="92"/>
    </row>
    <row r="2804" spans="1:13" x14ac:dyDescent="0.2">
      <c r="A2804" s="92"/>
      <c r="B2804" s="92"/>
      <c r="C2804" s="92"/>
      <c r="D2804" s="92"/>
      <c r="E2804" s="92"/>
      <c r="F2804" s="92"/>
      <c r="G2804" s="92"/>
      <c r="H2804" s="92"/>
      <c r="I2804" s="92"/>
      <c r="J2804" s="92"/>
      <c r="K2804" s="92"/>
      <c r="L2804" s="92"/>
      <c r="M2804" s="92"/>
    </row>
    <row r="2805" spans="1:13" x14ac:dyDescent="0.2">
      <c r="A2805" s="92"/>
      <c r="B2805" s="92"/>
      <c r="C2805" s="92"/>
      <c r="D2805" s="92"/>
      <c r="E2805" s="92"/>
      <c r="F2805" s="92"/>
      <c r="G2805" s="92"/>
      <c r="H2805" s="92"/>
      <c r="I2805" s="92"/>
      <c r="J2805" s="92"/>
      <c r="K2805" s="92"/>
      <c r="L2805" s="92"/>
      <c r="M2805" s="92"/>
    </row>
    <row r="2806" spans="1:13" x14ac:dyDescent="0.2">
      <c r="A2806" s="92"/>
      <c r="B2806" s="92"/>
      <c r="C2806" s="92"/>
      <c r="D2806" s="92"/>
      <c r="E2806" s="92"/>
      <c r="F2806" s="92"/>
      <c r="G2806" s="92"/>
      <c r="H2806" s="92"/>
      <c r="I2806" s="92"/>
      <c r="J2806" s="92"/>
      <c r="K2806" s="92"/>
      <c r="L2806" s="92"/>
      <c r="M2806" s="92"/>
    </row>
    <row r="2807" spans="1:13" x14ac:dyDescent="0.2">
      <c r="A2807" s="92"/>
      <c r="B2807" s="92"/>
      <c r="C2807" s="92"/>
      <c r="D2807" s="92"/>
      <c r="E2807" s="92"/>
      <c r="F2807" s="92"/>
      <c r="G2807" s="92"/>
      <c r="H2807" s="92"/>
      <c r="I2807" s="92"/>
      <c r="J2807" s="92"/>
      <c r="K2807" s="92"/>
      <c r="L2807" s="92"/>
      <c r="M2807" s="92"/>
    </row>
    <row r="2808" spans="1:13" x14ac:dyDescent="0.2">
      <c r="A2808" s="92"/>
      <c r="B2808" s="92"/>
      <c r="C2808" s="92"/>
      <c r="D2808" s="92"/>
      <c r="E2808" s="92"/>
      <c r="F2808" s="92"/>
      <c r="G2808" s="92"/>
      <c r="H2808" s="92"/>
      <c r="I2808" s="92"/>
      <c r="J2808" s="92"/>
      <c r="K2808" s="92"/>
      <c r="L2808" s="92"/>
      <c r="M2808" s="92"/>
    </row>
    <row r="2809" spans="1:13" x14ac:dyDescent="0.2">
      <c r="A2809" s="92"/>
      <c r="B2809" s="92"/>
      <c r="C2809" s="92"/>
      <c r="D2809" s="92"/>
      <c r="E2809" s="92"/>
      <c r="F2809" s="92"/>
      <c r="G2809" s="92"/>
      <c r="H2809" s="92"/>
      <c r="I2809" s="92"/>
      <c r="J2809" s="92"/>
      <c r="K2809" s="92"/>
      <c r="L2809" s="92"/>
      <c r="M2809" s="92"/>
    </row>
    <row r="2810" spans="1:13" x14ac:dyDescent="0.2">
      <c r="A2810" s="92"/>
      <c r="B2810" s="92"/>
      <c r="C2810" s="92"/>
      <c r="D2810" s="92"/>
      <c r="E2810" s="92"/>
      <c r="F2810" s="92"/>
      <c r="G2810" s="92"/>
      <c r="H2810" s="92"/>
      <c r="I2810" s="92"/>
      <c r="J2810" s="92"/>
      <c r="K2810" s="92"/>
      <c r="L2810" s="92"/>
      <c r="M2810" s="92"/>
    </row>
    <row r="2811" spans="1:13" x14ac:dyDescent="0.2">
      <c r="A2811" s="92"/>
      <c r="B2811" s="92"/>
      <c r="C2811" s="92"/>
      <c r="D2811" s="92"/>
      <c r="E2811" s="92"/>
      <c r="F2811" s="92"/>
      <c r="G2811" s="92"/>
      <c r="H2811" s="92"/>
      <c r="I2811" s="92"/>
      <c r="J2811" s="92"/>
      <c r="K2811" s="92"/>
      <c r="L2811" s="92"/>
      <c r="M2811" s="92"/>
    </row>
    <row r="2812" spans="1:13" x14ac:dyDescent="0.2">
      <c r="A2812" s="92"/>
      <c r="B2812" s="92"/>
      <c r="C2812" s="92"/>
      <c r="D2812" s="92"/>
      <c r="E2812" s="92"/>
      <c r="F2812" s="92"/>
      <c r="G2812" s="92"/>
      <c r="H2812" s="92"/>
      <c r="I2812" s="92"/>
      <c r="J2812" s="92"/>
      <c r="K2812" s="92"/>
      <c r="L2812" s="92"/>
      <c r="M2812" s="92"/>
    </row>
    <row r="2813" spans="1:13" x14ac:dyDescent="0.2">
      <c r="A2813" s="92"/>
      <c r="B2813" s="92"/>
      <c r="C2813" s="92"/>
      <c r="D2813" s="92"/>
      <c r="E2813" s="92"/>
      <c r="F2813" s="92"/>
      <c r="G2813" s="92"/>
      <c r="H2813" s="92"/>
      <c r="I2813" s="92"/>
      <c r="J2813" s="92"/>
      <c r="K2813" s="92"/>
      <c r="L2813" s="92"/>
      <c r="M2813" s="92"/>
    </row>
    <row r="2814" spans="1:13" x14ac:dyDescent="0.2">
      <c r="A2814" s="92"/>
      <c r="B2814" s="92"/>
      <c r="C2814" s="92"/>
      <c r="D2814" s="92"/>
      <c r="E2814" s="92"/>
      <c r="F2814" s="92"/>
      <c r="G2814" s="92"/>
      <c r="H2814" s="92"/>
      <c r="I2814" s="92"/>
      <c r="J2814" s="92"/>
      <c r="K2814" s="92"/>
      <c r="L2814" s="92"/>
      <c r="M2814" s="92"/>
    </row>
    <row r="2815" spans="1:13" x14ac:dyDescent="0.2">
      <c r="A2815" s="92"/>
      <c r="B2815" s="92"/>
      <c r="C2815" s="92"/>
      <c r="D2815" s="92"/>
      <c r="E2815" s="92"/>
      <c r="F2815" s="92"/>
      <c r="G2815" s="92"/>
      <c r="H2815" s="92"/>
      <c r="I2815" s="92"/>
      <c r="J2815" s="92"/>
      <c r="K2815" s="92"/>
      <c r="L2815" s="92"/>
      <c r="M2815" s="92"/>
    </row>
    <row r="2816" spans="1:13" x14ac:dyDescent="0.2">
      <c r="A2816" s="92"/>
      <c r="B2816" s="92"/>
      <c r="C2816" s="92"/>
      <c r="D2816" s="92"/>
      <c r="E2816" s="92"/>
      <c r="F2816" s="92"/>
      <c r="G2816" s="92"/>
      <c r="H2816" s="92"/>
      <c r="I2816" s="92"/>
      <c r="J2816" s="92"/>
      <c r="K2816" s="92"/>
      <c r="L2816" s="92"/>
      <c r="M2816" s="92"/>
    </row>
    <row r="2817" spans="1:13" x14ac:dyDescent="0.2">
      <c r="A2817" s="92"/>
      <c r="B2817" s="92"/>
      <c r="C2817" s="92"/>
      <c r="D2817" s="92"/>
      <c r="E2817" s="92"/>
      <c r="F2817" s="92"/>
      <c r="G2817" s="92"/>
      <c r="H2817" s="92"/>
      <c r="I2817" s="92"/>
      <c r="J2817" s="92"/>
      <c r="K2817" s="92"/>
      <c r="L2817" s="92"/>
      <c r="M2817" s="92"/>
    </row>
    <row r="2818" spans="1:13" x14ac:dyDescent="0.2">
      <c r="A2818" s="92"/>
      <c r="B2818" s="92"/>
      <c r="C2818" s="92"/>
      <c r="D2818" s="92"/>
      <c r="E2818" s="92"/>
      <c r="F2818" s="92"/>
      <c r="G2818" s="92"/>
      <c r="H2818" s="92"/>
      <c r="I2818" s="92"/>
      <c r="J2818" s="92"/>
      <c r="K2818" s="92"/>
      <c r="L2818" s="92"/>
      <c r="M2818" s="92"/>
    </row>
    <row r="2819" spans="1:13" x14ac:dyDescent="0.2">
      <c r="A2819" s="92"/>
      <c r="B2819" s="92"/>
      <c r="C2819" s="92"/>
      <c r="D2819" s="92"/>
      <c r="E2819" s="92"/>
      <c r="F2819" s="92"/>
      <c r="G2819" s="92"/>
      <c r="H2819" s="92"/>
      <c r="I2819" s="92"/>
      <c r="J2819" s="92"/>
      <c r="K2819" s="92"/>
      <c r="L2819" s="92"/>
      <c r="M2819" s="92"/>
    </row>
    <row r="2820" spans="1:13" x14ac:dyDescent="0.2">
      <c r="A2820" s="92"/>
      <c r="B2820" s="92"/>
      <c r="C2820" s="92"/>
      <c r="D2820" s="92"/>
      <c r="E2820" s="92"/>
      <c r="F2820" s="92"/>
      <c r="G2820" s="92"/>
      <c r="H2820" s="92"/>
      <c r="I2820" s="92"/>
      <c r="J2820" s="92"/>
      <c r="K2820" s="92"/>
      <c r="L2820" s="92"/>
      <c r="M2820" s="92"/>
    </row>
    <row r="2821" spans="1:13" x14ac:dyDescent="0.2">
      <c r="A2821" s="92"/>
      <c r="B2821" s="92"/>
      <c r="C2821" s="92"/>
      <c r="D2821" s="92"/>
      <c r="E2821" s="92"/>
      <c r="F2821" s="92"/>
      <c r="G2821" s="92"/>
      <c r="H2821" s="92"/>
      <c r="I2821" s="92"/>
      <c r="J2821" s="92"/>
      <c r="K2821" s="92"/>
      <c r="L2821" s="92"/>
      <c r="M2821" s="92"/>
    </row>
    <row r="2822" spans="1:13" x14ac:dyDescent="0.2">
      <c r="A2822" s="92"/>
      <c r="B2822" s="92"/>
      <c r="C2822" s="92"/>
      <c r="D2822" s="92"/>
      <c r="E2822" s="92"/>
      <c r="F2822" s="92"/>
      <c r="G2822" s="92"/>
      <c r="H2822" s="92"/>
      <c r="I2822" s="92"/>
      <c r="J2822" s="92"/>
      <c r="K2822" s="92"/>
      <c r="L2822" s="92"/>
      <c r="M2822" s="92"/>
    </row>
    <row r="2823" spans="1:13" x14ac:dyDescent="0.2">
      <c r="A2823" s="92"/>
      <c r="B2823" s="92"/>
      <c r="C2823" s="92"/>
      <c r="D2823" s="92"/>
      <c r="E2823" s="92"/>
      <c r="F2823" s="92"/>
      <c r="G2823" s="92"/>
      <c r="H2823" s="92"/>
      <c r="I2823" s="92"/>
      <c r="J2823" s="92"/>
      <c r="K2823" s="92"/>
      <c r="L2823" s="92"/>
      <c r="M2823" s="92"/>
    </row>
    <row r="2824" spans="1:13" x14ac:dyDescent="0.2">
      <c r="A2824" s="92"/>
      <c r="B2824" s="92"/>
      <c r="C2824" s="92"/>
      <c r="D2824" s="92"/>
      <c r="E2824" s="92"/>
      <c r="F2824" s="92"/>
      <c r="G2824" s="92"/>
      <c r="H2824" s="92"/>
      <c r="I2824" s="92"/>
      <c r="J2824" s="92"/>
      <c r="K2824" s="92"/>
      <c r="L2824" s="92"/>
      <c r="M2824" s="92"/>
    </row>
    <row r="2825" spans="1:13" x14ac:dyDescent="0.2">
      <c r="A2825" s="92"/>
      <c r="B2825" s="92"/>
      <c r="C2825" s="92"/>
      <c r="D2825" s="92"/>
      <c r="E2825" s="92"/>
      <c r="F2825" s="92"/>
      <c r="G2825" s="92"/>
      <c r="H2825" s="92"/>
      <c r="I2825" s="92"/>
      <c r="J2825" s="92"/>
      <c r="K2825" s="92"/>
      <c r="L2825" s="92"/>
      <c r="M2825" s="92"/>
    </row>
    <row r="2826" spans="1:13" x14ac:dyDescent="0.2">
      <c r="A2826" s="92"/>
      <c r="B2826" s="92"/>
      <c r="C2826" s="92"/>
      <c r="D2826" s="92"/>
      <c r="E2826" s="92"/>
      <c r="F2826" s="92"/>
      <c r="G2826" s="92"/>
      <c r="H2826" s="92"/>
      <c r="I2826" s="92"/>
      <c r="J2826" s="92"/>
      <c r="K2826" s="92"/>
      <c r="L2826" s="92"/>
      <c r="M2826" s="92"/>
    </row>
    <row r="2827" spans="1:13" x14ac:dyDescent="0.2">
      <c r="A2827" s="92"/>
      <c r="B2827" s="92"/>
      <c r="C2827" s="92"/>
      <c r="D2827" s="92"/>
      <c r="E2827" s="92"/>
      <c r="F2827" s="92"/>
      <c r="G2827" s="92"/>
      <c r="H2827" s="92"/>
      <c r="I2827" s="92"/>
      <c r="J2827" s="92"/>
      <c r="K2827" s="92"/>
      <c r="L2827" s="92"/>
      <c r="M2827" s="92"/>
    </row>
    <row r="2828" spans="1:13" x14ac:dyDescent="0.2">
      <c r="A2828" s="92"/>
      <c r="B2828" s="92"/>
      <c r="C2828" s="92"/>
      <c r="D2828" s="92"/>
      <c r="E2828" s="92"/>
      <c r="F2828" s="92"/>
      <c r="G2828" s="92"/>
      <c r="H2828" s="92"/>
      <c r="I2828" s="92"/>
      <c r="J2828" s="92"/>
      <c r="K2828" s="92"/>
      <c r="L2828" s="92"/>
      <c r="M2828" s="92"/>
    </row>
    <row r="2829" spans="1:13" x14ac:dyDescent="0.2">
      <c r="A2829" s="92"/>
      <c r="B2829" s="92"/>
      <c r="C2829" s="92"/>
      <c r="D2829" s="92"/>
      <c r="E2829" s="92"/>
      <c r="F2829" s="92"/>
      <c r="G2829" s="92"/>
      <c r="H2829" s="92"/>
      <c r="I2829" s="92"/>
      <c r="J2829" s="92"/>
      <c r="K2829" s="92"/>
      <c r="L2829" s="92"/>
      <c r="M2829" s="92"/>
    </row>
    <row r="2830" spans="1:13" x14ac:dyDescent="0.2">
      <c r="A2830" s="92"/>
      <c r="B2830" s="92"/>
      <c r="C2830" s="92"/>
      <c r="D2830" s="92"/>
      <c r="E2830" s="92"/>
      <c r="F2830" s="92"/>
      <c r="G2830" s="92"/>
      <c r="H2830" s="92"/>
      <c r="I2830" s="92"/>
      <c r="J2830" s="92"/>
      <c r="K2830" s="92"/>
      <c r="L2830" s="92"/>
      <c r="M2830" s="92"/>
    </row>
    <row r="2831" spans="1:13" x14ac:dyDescent="0.2">
      <c r="A2831" s="92"/>
      <c r="B2831" s="92"/>
      <c r="C2831" s="92"/>
      <c r="D2831" s="92"/>
      <c r="E2831" s="92"/>
      <c r="F2831" s="92"/>
      <c r="G2831" s="92"/>
      <c r="H2831" s="92"/>
      <c r="I2831" s="92"/>
      <c r="J2831" s="92"/>
      <c r="K2831" s="92"/>
      <c r="L2831" s="92"/>
      <c r="M2831" s="92"/>
    </row>
    <row r="2832" spans="1:13" x14ac:dyDescent="0.2">
      <c r="A2832" s="92"/>
      <c r="B2832" s="92"/>
      <c r="C2832" s="92"/>
      <c r="D2832" s="92"/>
      <c r="E2832" s="92"/>
      <c r="F2832" s="92"/>
      <c r="G2832" s="92"/>
      <c r="H2832" s="92"/>
      <c r="I2832" s="92"/>
      <c r="J2832" s="92"/>
      <c r="K2832" s="92"/>
      <c r="L2832" s="92"/>
      <c r="M2832" s="92"/>
    </row>
    <row r="2833" spans="1:13" x14ac:dyDescent="0.2">
      <c r="A2833" s="92"/>
      <c r="B2833" s="92"/>
      <c r="C2833" s="92"/>
      <c r="D2833" s="92"/>
      <c r="E2833" s="92"/>
      <c r="F2833" s="92"/>
      <c r="G2833" s="92"/>
      <c r="H2833" s="92"/>
      <c r="I2833" s="92"/>
      <c r="J2833" s="92"/>
      <c r="K2833" s="92"/>
      <c r="L2833" s="92"/>
      <c r="M2833" s="92"/>
    </row>
    <row r="2834" spans="1:13" x14ac:dyDescent="0.2">
      <c r="A2834" s="92"/>
      <c r="B2834" s="92"/>
      <c r="C2834" s="92"/>
      <c r="D2834" s="92"/>
      <c r="E2834" s="92"/>
      <c r="F2834" s="92"/>
      <c r="G2834" s="92"/>
      <c r="H2834" s="92"/>
      <c r="I2834" s="92"/>
      <c r="J2834" s="92"/>
      <c r="K2834" s="92"/>
      <c r="L2834" s="92"/>
      <c r="M2834" s="92"/>
    </row>
    <row r="2835" spans="1:13" x14ac:dyDescent="0.2">
      <c r="A2835" s="92"/>
      <c r="B2835" s="92"/>
      <c r="C2835" s="92"/>
      <c r="D2835" s="92"/>
      <c r="E2835" s="92"/>
      <c r="F2835" s="92"/>
      <c r="G2835" s="92"/>
      <c r="H2835" s="92"/>
      <c r="I2835" s="92"/>
      <c r="J2835" s="92"/>
      <c r="K2835" s="92"/>
      <c r="L2835" s="92"/>
      <c r="M2835" s="92"/>
    </row>
    <row r="2836" spans="1:13" x14ac:dyDescent="0.2">
      <c r="A2836" s="92"/>
      <c r="B2836" s="92"/>
      <c r="C2836" s="92"/>
      <c r="D2836" s="92"/>
      <c r="E2836" s="92"/>
      <c r="F2836" s="92"/>
      <c r="G2836" s="92"/>
      <c r="H2836" s="92"/>
      <c r="I2836" s="92"/>
      <c r="J2836" s="92"/>
      <c r="K2836" s="92"/>
      <c r="L2836" s="92"/>
      <c r="M2836" s="92"/>
    </row>
    <row r="2837" spans="1:13" x14ac:dyDescent="0.2">
      <c r="A2837" s="92"/>
      <c r="B2837" s="92"/>
      <c r="C2837" s="92"/>
      <c r="D2837" s="92"/>
      <c r="E2837" s="92"/>
      <c r="F2837" s="92"/>
      <c r="G2837" s="92"/>
      <c r="H2837" s="92"/>
      <c r="I2837" s="92"/>
      <c r="J2837" s="92"/>
      <c r="K2837" s="92"/>
      <c r="L2837" s="92"/>
      <c r="M2837" s="92"/>
    </row>
    <row r="2838" spans="1:13" x14ac:dyDescent="0.2">
      <c r="A2838" s="92"/>
      <c r="B2838" s="92"/>
      <c r="C2838" s="92"/>
      <c r="D2838" s="92"/>
      <c r="E2838" s="92"/>
      <c r="F2838" s="92"/>
      <c r="G2838" s="92"/>
      <c r="H2838" s="92"/>
      <c r="I2838" s="92"/>
      <c r="J2838" s="92"/>
      <c r="K2838" s="92"/>
      <c r="L2838" s="92"/>
      <c r="M2838" s="92"/>
    </row>
    <row r="2839" spans="1:13" x14ac:dyDescent="0.2">
      <c r="A2839" s="92"/>
      <c r="B2839" s="92"/>
      <c r="C2839" s="92"/>
      <c r="D2839" s="92"/>
      <c r="E2839" s="92"/>
      <c r="F2839" s="92"/>
      <c r="G2839" s="92"/>
      <c r="H2839" s="92"/>
      <c r="I2839" s="92"/>
      <c r="J2839" s="92"/>
      <c r="K2839" s="92"/>
      <c r="L2839" s="92"/>
      <c r="M2839" s="92"/>
    </row>
    <row r="2840" spans="1:13" x14ac:dyDescent="0.2">
      <c r="A2840" s="92"/>
      <c r="B2840" s="92"/>
      <c r="C2840" s="92"/>
      <c r="D2840" s="92"/>
      <c r="E2840" s="92"/>
      <c r="F2840" s="92"/>
      <c r="G2840" s="92"/>
      <c r="H2840" s="92"/>
      <c r="I2840" s="92"/>
      <c r="J2840" s="92"/>
      <c r="K2840" s="92"/>
      <c r="L2840" s="92"/>
      <c r="M2840" s="92"/>
    </row>
    <row r="2841" spans="1:13" x14ac:dyDescent="0.2">
      <c r="A2841" s="92"/>
      <c r="B2841" s="92"/>
      <c r="C2841" s="92"/>
      <c r="D2841" s="92"/>
      <c r="E2841" s="92"/>
      <c r="F2841" s="92"/>
      <c r="G2841" s="92"/>
      <c r="H2841" s="92"/>
      <c r="I2841" s="92"/>
      <c r="J2841" s="92"/>
      <c r="K2841" s="92"/>
      <c r="L2841" s="92"/>
      <c r="M2841" s="92"/>
    </row>
    <row r="2842" spans="1:13" x14ac:dyDescent="0.2">
      <c r="A2842" s="92"/>
      <c r="B2842" s="92"/>
      <c r="C2842" s="92"/>
      <c r="D2842" s="92"/>
      <c r="E2842" s="92"/>
      <c r="F2842" s="92"/>
      <c r="G2842" s="92"/>
      <c r="H2842" s="92"/>
      <c r="I2842" s="92"/>
      <c r="J2842" s="92"/>
      <c r="K2842" s="92"/>
      <c r="L2842" s="92"/>
      <c r="M2842" s="92"/>
    </row>
    <row r="2843" spans="1:13" x14ac:dyDescent="0.2">
      <c r="A2843" s="92"/>
      <c r="B2843" s="92"/>
      <c r="C2843" s="92"/>
      <c r="D2843" s="92"/>
      <c r="E2843" s="92"/>
      <c r="F2843" s="92"/>
      <c r="G2843" s="92"/>
      <c r="H2843" s="92"/>
      <c r="I2843" s="92"/>
      <c r="J2843" s="92"/>
      <c r="K2843" s="92"/>
      <c r="L2843" s="92"/>
      <c r="M2843" s="92"/>
    </row>
    <row r="2844" spans="1:13" x14ac:dyDescent="0.2">
      <c r="A2844" s="92"/>
      <c r="B2844" s="92"/>
      <c r="C2844" s="92"/>
      <c r="D2844" s="92"/>
      <c r="E2844" s="92"/>
      <c r="F2844" s="92"/>
      <c r="G2844" s="92"/>
      <c r="H2844" s="92"/>
      <c r="I2844" s="92"/>
      <c r="J2844" s="92"/>
      <c r="K2844" s="92"/>
      <c r="L2844" s="92"/>
      <c r="M2844" s="92"/>
    </row>
    <row r="2845" spans="1:13" x14ac:dyDescent="0.2">
      <c r="A2845" s="92"/>
      <c r="B2845" s="92"/>
      <c r="C2845" s="92"/>
      <c r="D2845" s="92"/>
      <c r="E2845" s="92"/>
      <c r="F2845" s="92"/>
      <c r="G2845" s="92"/>
      <c r="H2845" s="92"/>
      <c r="I2845" s="92"/>
      <c r="J2845" s="92"/>
      <c r="K2845" s="92"/>
      <c r="L2845" s="92"/>
      <c r="M2845" s="92"/>
    </row>
    <row r="2846" spans="1:13" x14ac:dyDescent="0.2">
      <c r="A2846" s="92"/>
      <c r="B2846" s="92"/>
      <c r="C2846" s="92"/>
      <c r="D2846" s="92"/>
      <c r="E2846" s="92"/>
      <c r="F2846" s="92"/>
      <c r="G2846" s="92"/>
      <c r="H2846" s="92"/>
      <c r="I2846" s="92"/>
      <c r="J2846" s="92"/>
      <c r="K2846" s="92"/>
      <c r="L2846" s="92"/>
      <c r="M2846" s="92"/>
    </row>
    <row r="2847" spans="1:13" x14ac:dyDescent="0.2">
      <c r="A2847" s="92"/>
      <c r="B2847" s="92"/>
      <c r="C2847" s="92"/>
      <c r="D2847" s="92"/>
      <c r="E2847" s="92"/>
      <c r="F2847" s="92"/>
      <c r="G2847" s="92"/>
      <c r="H2847" s="92"/>
      <c r="I2847" s="92"/>
      <c r="J2847" s="92"/>
      <c r="K2847" s="92"/>
      <c r="L2847" s="92"/>
      <c r="M2847" s="92"/>
    </row>
    <row r="2848" spans="1:13" x14ac:dyDescent="0.2">
      <c r="A2848" s="92"/>
      <c r="B2848" s="92"/>
      <c r="C2848" s="92"/>
      <c r="D2848" s="92"/>
      <c r="E2848" s="92"/>
      <c r="F2848" s="92"/>
      <c r="G2848" s="92"/>
      <c r="H2848" s="92"/>
      <c r="I2848" s="92"/>
      <c r="J2848" s="92"/>
      <c r="K2848" s="92"/>
      <c r="L2848" s="92"/>
      <c r="M2848" s="92"/>
    </row>
    <row r="2849" spans="1:13" x14ac:dyDescent="0.2">
      <c r="A2849" s="92"/>
      <c r="B2849" s="92"/>
      <c r="C2849" s="92"/>
      <c r="D2849" s="92"/>
      <c r="E2849" s="92"/>
      <c r="F2849" s="92"/>
      <c r="G2849" s="92"/>
      <c r="H2849" s="92"/>
      <c r="I2849" s="92"/>
      <c r="J2849" s="92"/>
      <c r="K2849" s="92"/>
      <c r="L2849" s="92"/>
      <c r="M2849" s="92"/>
    </row>
    <row r="2850" spans="1:13" x14ac:dyDescent="0.2">
      <c r="A2850" s="92"/>
      <c r="B2850" s="92"/>
      <c r="C2850" s="92"/>
      <c r="D2850" s="92"/>
      <c r="E2850" s="92"/>
      <c r="F2850" s="92"/>
      <c r="G2850" s="92"/>
      <c r="H2850" s="92"/>
      <c r="I2850" s="92"/>
      <c r="J2850" s="92"/>
      <c r="K2850" s="92"/>
      <c r="L2850" s="92"/>
      <c r="M2850" s="92"/>
    </row>
    <row r="2851" spans="1:13" x14ac:dyDescent="0.2">
      <c r="A2851" s="92"/>
      <c r="B2851" s="92"/>
      <c r="C2851" s="92"/>
      <c r="D2851" s="92"/>
      <c r="E2851" s="92"/>
      <c r="F2851" s="92"/>
      <c r="G2851" s="92"/>
      <c r="H2851" s="92"/>
      <c r="I2851" s="92"/>
      <c r="J2851" s="92"/>
      <c r="K2851" s="92"/>
      <c r="L2851" s="92"/>
      <c r="M2851" s="92"/>
    </row>
    <row r="2852" spans="1:13" x14ac:dyDescent="0.2">
      <c r="A2852" s="92"/>
      <c r="B2852" s="92"/>
      <c r="C2852" s="92"/>
      <c r="D2852" s="92"/>
      <c r="E2852" s="92"/>
      <c r="F2852" s="92"/>
      <c r="G2852" s="92"/>
      <c r="H2852" s="92"/>
      <c r="I2852" s="92"/>
      <c r="J2852" s="92"/>
      <c r="K2852" s="92"/>
      <c r="L2852" s="92"/>
      <c r="M2852" s="92"/>
    </row>
    <row r="2853" spans="1:13" x14ac:dyDescent="0.2">
      <c r="A2853" s="92"/>
      <c r="B2853" s="92"/>
      <c r="C2853" s="92"/>
      <c r="D2853" s="92"/>
      <c r="E2853" s="92"/>
      <c r="F2853" s="92"/>
      <c r="G2853" s="92"/>
      <c r="H2853" s="92"/>
      <c r="I2853" s="92"/>
      <c r="J2853" s="92"/>
      <c r="K2853" s="92"/>
      <c r="L2853" s="92"/>
      <c r="M2853" s="92"/>
    </row>
    <row r="2854" spans="1:13" x14ac:dyDescent="0.2">
      <c r="A2854" s="92"/>
      <c r="B2854" s="92"/>
      <c r="C2854" s="92"/>
      <c r="D2854" s="92"/>
      <c r="E2854" s="92"/>
      <c r="F2854" s="92"/>
      <c r="G2854" s="92"/>
      <c r="H2854" s="92"/>
      <c r="I2854" s="92"/>
      <c r="J2854" s="92"/>
      <c r="K2854" s="92"/>
      <c r="L2854" s="92"/>
      <c r="M2854" s="92"/>
    </row>
    <row r="2855" spans="1:13" x14ac:dyDescent="0.2">
      <c r="A2855" s="92"/>
      <c r="B2855" s="92"/>
      <c r="C2855" s="92"/>
      <c r="D2855" s="92"/>
      <c r="E2855" s="92"/>
      <c r="F2855" s="92"/>
      <c r="G2855" s="92"/>
      <c r="H2855" s="92"/>
      <c r="I2855" s="92"/>
      <c r="J2855" s="92"/>
      <c r="K2855" s="92"/>
      <c r="L2855" s="92"/>
      <c r="M2855" s="92"/>
    </row>
    <row r="2856" spans="1:13" x14ac:dyDescent="0.2">
      <c r="A2856" s="92"/>
      <c r="B2856" s="92"/>
      <c r="C2856" s="92"/>
      <c r="D2856" s="92"/>
      <c r="E2856" s="92"/>
      <c r="F2856" s="92"/>
      <c r="G2856" s="92"/>
      <c r="H2856" s="92"/>
      <c r="I2856" s="92"/>
      <c r="J2856" s="92"/>
      <c r="K2856" s="92"/>
      <c r="L2856" s="92"/>
      <c r="M2856" s="92"/>
    </row>
    <row r="2857" spans="1:13" x14ac:dyDescent="0.2">
      <c r="A2857" s="92"/>
      <c r="B2857" s="92"/>
      <c r="C2857" s="92"/>
      <c r="D2857" s="92"/>
      <c r="E2857" s="92"/>
      <c r="F2857" s="92"/>
      <c r="G2857" s="92"/>
      <c r="H2857" s="92"/>
      <c r="I2857" s="92"/>
      <c r="J2857" s="92"/>
      <c r="K2857" s="92"/>
      <c r="L2857" s="92"/>
      <c r="M2857" s="92"/>
    </row>
    <row r="2858" spans="1:13" x14ac:dyDescent="0.2">
      <c r="A2858" s="92"/>
      <c r="B2858" s="92"/>
      <c r="C2858" s="92"/>
      <c r="D2858" s="92"/>
      <c r="E2858" s="92"/>
      <c r="F2858" s="92"/>
      <c r="G2858" s="92"/>
      <c r="H2858" s="92"/>
      <c r="I2858" s="92"/>
      <c r="J2858" s="92"/>
      <c r="K2858" s="92"/>
      <c r="L2858" s="92"/>
      <c r="M2858" s="92"/>
    </row>
    <row r="2859" spans="1:13" x14ac:dyDescent="0.2">
      <c r="A2859" s="92"/>
      <c r="B2859" s="92"/>
      <c r="C2859" s="92"/>
      <c r="D2859" s="92"/>
      <c r="E2859" s="92"/>
      <c r="F2859" s="92"/>
      <c r="G2859" s="92"/>
      <c r="H2859" s="92"/>
      <c r="I2859" s="92"/>
      <c r="J2859" s="92"/>
      <c r="K2859" s="92"/>
      <c r="L2859" s="92"/>
      <c r="M2859" s="92"/>
    </row>
    <row r="2860" spans="1:13" x14ac:dyDescent="0.2">
      <c r="A2860" s="92"/>
      <c r="B2860" s="92"/>
      <c r="C2860" s="92"/>
      <c r="D2860" s="92"/>
      <c r="E2860" s="92"/>
      <c r="F2860" s="92"/>
      <c r="G2860" s="92"/>
      <c r="H2860" s="92"/>
      <c r="I2860" s="92"/>
      <c r="J2860" s="92"/>
      <c r="K2860" s="92"/>
      <c r="L2860" s="92"/>
      <c r="M2860" s="92"/>
    </row>
    <row r="2861" spans="1:13" x14ac:dyDescent="0.2">
      <c r="A2861" s="92"/>
      <c r="B2861" s="92"/>
      <c r="C2861" s="92"/>
      <c r="D2861" s="92"/>
      <c r="E2861" s="92"/>
      <c r="F2861" s="92"/>
      <c r="G2861" s="92"/>
      <c r="H2861" s="92"/>
      <c r="I2861" s="92"/>
      <c r="J2861" s="92"/>
      <c r="K2861" s="92"/>
      <c r="L2861" s="92"/>
      <c r="M2861" s="92"/>
    </row>
    <row r="2862" spans="1:13" x14ac:dyDescent="0.2">
      <c r="A2862" s="92"/>
      <c r="B2862" s="92"/>
      <c r="C2862" s="92"/>
      <c r="D2862" s="92"/>
      <c r="E2862" s="92"/>
      <c r="F2862" s="92"/>
      <c r="G2862" s="92"/>
      <c r="H2862" s="92"/>
      <c r="I2862" s="92"/>
      <c r="J2862" s="92"/>
      <c r="K2862" s="92"/>
      <c r="L2862" s="92"/>
      <c r="M2862" s="92"/>
    </row>
    <row r="2863" spans="1:13" x14ac:dyDescent="0.2">
      <c r="A2863" s="92"/>
      <c r="B2863" s="92"/>
      <c r="C2863" s="92"/>
      <c r="D2863" s="92"/>
      <c r="E2863" s="92"/>
      <c r="F2863" s="92"/>
      <c r="G2863" s="92"/>
      <c r="H2863" s="92"/>
      <c r="I2863" s="92"/>
      <c r="J2863" s="92"/>
      <c r="K2863" s="92"/>
      <c r="L2863" s="92"/>
      <c r="M2863" s="92"/>
    </row>
    <row r="2864" spans="1:13" x14ac:dyDescent="0.2">
      <c r="A2864" s="92"/>
      <c r="B2864" s="92"/>
      <c r="C2864" s="92"/>
      <c r="D2864" s="92"/>
      <c r="E2864" s="92"/>
      <c r="F2864" s="92"/>
      <c r="G2864" s="92"/>
      <c r="H2864" s="92"/>
      <c r="I2864" s="92"/>
      <c r="J2864" s="92"/>
      <c r="K2864" s="92"/>
      <c r="L2864" s="92"/>
      <c r="M2864" s="92"/>
    </row>
    <row r="2865" spans="1:13" x14ac:dyDescent="0.2">
      <c r="A2865" s="92"/>
      <c r="B2865" s="92"/>
      <c r="C2865" s="92"/>
      <c r="D2865" s="92"/>
      <c r="E2865" s="92"/>
      <c r="F2865" s="92"/>
      <c r="G2865" s="92"/>
      <c r="H2865" s="92"/>
      <c r="I2865" s="92"/>
      <c r="J2865" s="92"/>
      <c r="K2865" s="92"/>
      <c r="L2865" s="92"/>
      <c r="M2865" s="92"/>
    </row>
    <row r="2866" spans="1:13" x14ac:dyDescent="0.2">
      <c r="A2866" s="92"/>
      <c r="B2866" s="92"/>
      <c r="C2866" s="92"/>
      <c r="D2866" s="92"/>
      <c r="E2866" s="92"/>
      <c r="F2866" s="92"/>
      <c r="G2866" s="92"/>
      <c r="H2866" s="92"/>
      <c r="I2866" s="92"/>
      <c r="J2866" s="92"/>
      <c r="K2866" s="92"/>
      <c r="L2866" s="92"/>
      <c r="M2866" s="92"/>
    </row>
    <row r="2867" spans="1:13" x14ac:dyDescent="0.2">
      <c r="A2867" s="92"/>
      <c r="B2867" s="92"/>
      <c r="C2867" s="92"/>
      <c r="D2867" s="92"/>
      <c r="E2867" s="92"/>
      <c r="F2867" s="92"/>
      <c r="G2867" s="92"/>
      <c r="H2867" s="92"/>
      <c r="I2867" s="92"/>
      <c r="J2867" s="92"/>
      <c r="K2867" s="92"/>
      <c r="L2867" s="92"/>
      <c r="M2867" s="92"/>
    </row>
    <row r="2868" spans="1:13" x14ac:dyDescent="0.2">
      <c r="A2868" s="92"/>
      <c r="B2868" s="92"/>
      <c r="C2868" s="92"/>
      <c r="D2868" s="92"/>
      <c r="E2868" s="92"/>
      <c r="F2868" s="92"/>
      <c r="G2868" s="92"/>
      <c r="H2868" s="92"/>
      <c r="I2868" s="92"/>
      <c r="J2868" s="92"/>
      <c r="K2868" s="92"/>
      <c r="L2868" s="92"/>
      <c r="M2868" s="92"/>
    </row>
    <row r="2869" spans="1:13" x14ac:dyDescent="0.2">
      <c r="A2869" s="92"/>
      <c r="B2869" s="92"/>
      <c r="C2869" s="92"/>
      <c r="D2869" s="92"/>
      <c r="E2869" s="92"/>
      <c r="F2869" s="92"/>
      <c r="G2869" s="92"/>
      <c r="H2869" s="92"/>
      <c r="I2869" s="92"/>
      <c r="J2869" s="92"/>
      <c r="K2869" s="92"/>
      <c r="L2869" s="92"/>
      <c r="M2869" s="92"/>
    </row>
    <row r="2870" spans="1:13" x14ac:dyDescent="0.2">
      <c r="A2870" s="92"/>
      <c r="B2870" s="92"/>
      <c r="C2870" s="92"/>
      <c r="D2870" s="92"/>
      <c r="E2870" s="92"/>
      <c r="F2870" s="92"/>
      <c r="G2870" s="92"/>
      <c r="H2870" s="92"/>
      <c r="I2870" s="92"/>
      <c r="J2870" s="92"/>
      <c r="K2870" s="92"/>
      <c r="L2870" s="92"/>
      <c r="M2870" s="92"/>
    </row>
    <row r="2871" spans="1:13" x14ac:dyDescent="0.2">
      <c r="A2871" s="92"/>
      <c r="B2871" s="92"/>
      <c r="C2871" s="92"/>
      <c r="D2871" s="92"/>
      <c r="E2871" s="92"/>
      <c r="F2871" s="92"/>
      <c r="G2871" s="92"/>
      <c r="H2871" s="92"/>
      <c r="I2871" s="92"/>
      <c r="J2871" s="92"/>
      <c r="K2871" s="92"/>
      <c r="L2871" s="92"/>
      <c r="M2871" s="92"/>
    </row>
    <row r="2872" spans="1:13" x14ac:dyDescent="0.2">
      <c r="A2872" s="92"/>
      <c r="B2872" s="92"/>
      <c r="C2872" s="92"/>
      <c r="D2872" s="92"/>
      <c r="E2872" s="92"/>
      <c r="F2872" s="92"/>
      <c r="G2872" s="92"/>
      <c r="H2872" s="92"/>
      <c r="I2872" s="92"/>
      <c r="J2872" s="92"/>
      <c r="K2872" s="92"/>
      <c r="L2872" s="92"/>
      <c r="M2872" s="92"/>
    </row>
    <row r="2873" spans="1:13" x14ac:dyDescent="0.2">
      <c r="A2873" s="92"/>
      <c r="B2873" s="92"/>
      <c r="C2873" s="92"/>
      <c r="D2873" s="92"/>
      <c r="E2873" s="92"/>
      <c r="F2873" s="92"/>
      <c r="G2873" s="92"/>
      <c r="H2873" s="92"/>
      <c r="I2873" s="92"/>
      <c r="J2873" s="92"/>
      <c r="K2873" s="92"/>
      <c r="L2873" s="92"/>
      <c r="M2873" s="92"/>
    </row>
    <row r="2874" spans="1:13" x14ac:dyDescent="0.2">
      <c r="A2874" s="92"/>
      <c r="B2874" s="92"/>
      <c r="C2874" s="92"/>
      <c r="D2874" s="92"/>
      <c r="E2874" s="92"/>
      <c r="F2874" s="92"/>
      <c r="G2874" s="92"/>
      <c r="H2874" s="92"/>
      <c r="I2874" s="92"/>
      <c r="J2874" s="92"/>
      <c r="K2874" s="92"/>
      <c r="L2874" s="92"/>
      <c r="M2874" s="92"/>
    </row>
    <row r="2875" spans="1:13" x14ac:dyDescent="0.2">
      <c r="A2875" s="92"/>
      <c r="B2875" s="92"/>
      <c r="C2875" s="92"/>
      <c r="D2875" s="92"/>
      <c r="E2875" s="92"/>
      <c r="F2875" s="92"/>
      <c r="G2875" s="92"/>
      <c r="H2875" s="92"/>
      <c r="I2875" s="92"/>
      <c r="J2875" s="92"/>
      <c r="K2875" s="92"/>
      <c r="L2875" s="92"/>
      <c r="M2875" s="92"/>
    </row>
    <row r="2876" spans="1:13" x14ac:dyDescent="0.2">
      <c r="A2876" s="92"/>
      <c r="B2876" s="92"/>
      <c r="C2876" s="92"/>
      <c r="D2876" s="92"/>
      <c r="E2876" s="92"/>
      <c r="F2876" s="92"/>
      <c r="G2876" s="92"/>
      <c r="H2876" s="92"/>
      <c r="I2876" s="92"/>
      <c r="J2876" s="92"/>
      <c r="K2876" s="92"/>
      <c r="L2876" s="92"/>
      <c r="M2876" s="92"/>
    </row>
    <row r="2877" spans="1:13" x14ac:dyDescent="0.2">
      <c r="A2877" s="92"/>
      <c r="B2877" s="92"/>
      <c r="C2877" s="92"/>
      <c r="D2877" s="92"/>
      <c r="E2877" s="92"/>
      <c r="F2877" s="92"/>
      <c r="G2877" s="92"/>
      <c r="H2877" s="92"/>
      <c r="I2877" s="92"/>
      <c r="J2877" s="92"/>
      <c r="K2877" s="92"/>
      <c r="L2877" s="92"/>
      <c r="M2877" s="92"/>
    </row>
    <row r="2878" spans="1:13" x14ac:dyDescent="0.2">
      <c r="A2878" s="92"/>
      <c r="B2878" s="92"/>
      <c r="C2878" s="92"/>
      <c r="D2878" s="92"/>
      <c r="E2878" s="92"/>
      <c r="F2878" s="92"/>
      <c r="G2878" s="92"/>
      <c r="H2878" s="92"/>
      <c r="I2878" s="92"/>
      <c r="J2878" s="92"/>
      <c r="K2878" s="92"/>
      <c r="L2878" s="92"/>
      <c r="M2878" s="92"/>
    </row>
    <row r="2879" spans="1:13" x14ac:dyDescent="0.2">
      <c r="A2879" s="92"/>
      <c r="B2879" s="92"/>
      <c r="C2879" s="92"/>
      <c r="D2879" s="92"/>
      <c r="E2879" s="92"/>
      <c r="F2879" s="92"/>
      <c r="G2879" s="92"/>
      <c r="H2879" s="92"/>
      <c r="I2879" s="92"/>
      <c r="J2879" s="92"/>
      <c r="K2879" s="92"/>
      <c r="L2879" s="92"/>
      <c r="M2879" s="92"/>
    </row>
    <row r="2880" spans="1:13" x14ac:dyDescent="0.2">
      <c r="A2880" s="92"/>
      <c r="B2880" s="92"/>
      <c r="C2880" s="92"/>
      <c r="D2880" s="92"/>
      <c r="E2880" s="92"/>
      <c r="F2880" s="92"/>
      <c r="G2880" s="92"/>
      <c r="H2880" s="92"/>
      <c r="I2880" s="92"/>
      <c r="J2880" s="92"/>
      <c r="K2880" s="92"/>
      <c r="L2880" s="92"/>
      <c r="M2880" s="92"/>
    </row>
    <row r="2881" spans="1:13" x14ac:dyDescent="0.2">
      <c r="A2881" s="92"/>
      <c r="B2881" s="92"/>
      <c r="C2881" s="92"/>
      <c r="D2881" s="92"/>
      <c r="E2881" s="92"/>
      <c r="F2881" s="92"/>
      <c r="G2881" s="92"/>
      <c r="H2881" s="92"/>
      <c r="I2881" s="92"/>
      <c r="J2881" s="92"/>
      <c r="K2881" s="92"/>
      <c r="L2881" s="92"/>
      <c r="M2881" s="92"/>
    </row>
    <row r="2882" spans="1:13" x14ac:dyDescent="0.2">
      <c r="A2882" s="92"/>
      <c r="B2882" s="92"/>
      <c r="C2882" s="92"/>
      <c r="D2882" s="92"/>
      <c r="E2882" s="92"/>
      <c r="F2882" s="92"/>
      <c r="G2882" s="92"/>
      <c r="H2882" s="92"/>
      <c r="I2882" s="92"/>
      <c r="J2882" s="92"/>
      <c r="K2882" s="92"/>
      <c r="L2882" s="92"/>
      <c r="M2882" s="92"/>
    </row>
    <row r="2883" spans="1:13" x14ac:dyDescent="0.2">
      <c r="A2883" s="92"/>
      <c r="B2883" s="92"/>
      <c r="C2883" s="92"/>
      <c r="D2883" s="92"/>
      <c r="E2883" s="92"/>
      <c r="F2883" s="92"/>
      <c r="G2883" s="92"/>
      <c r="H2883" s="92"/>
      <c r="I2883" s="92"/>
      <c r="J2883" s="92"/>
      <c r="K2883" s="92"/>
      <c r="L2883" s="92"/>
      <c r="M2883" s="92"/>
    </row>
    <row r="2884" spans="1:13" x14ac:dyDescent="0.2">
      <c r="A2884" s="92"/>
      <c r="B2884" s="92"/>
      <c r="C2884" s="92"/>
      <c r="D2884" s="92"/>
      <c r="E2884" s="92"/>
      <c r="F2884" s="92"/>
      <c r="G2884" s="92"/>
      <c r="H2884" s="92"/>
      <c r="I2884" s="92"/>
      <c r="J2884" s="92"/>
      <c r="K2884" s="92"/>
      <c r="L2884" s="92"/>
      <c r="M2884" s="92"/>
    </row>
    <row r="2885" spans="1:13" x14ac:dyDescent="0.2">
      <c r="A2885" s="92"/>
      <c r="B2885" s="92"/>
      <c r="C2885" s="92"/>
      <c r="D2885" s="92"/>
      <c r="E2885" s="92"/>
      <c r="F2885" s="92"/>
      <c r="G2885" s="92"/>
      <c r="H2885" s="92"/>
      <c r="I2885" s="92"/>
      <c r="J2885" s="92"/>
      <c r="K2885" s="92"/>
      <c r="L2885" s="92"/>
      <c r="M2885" s="92"/>
    </row>
    <row r="2886" spans="1:13" x14ac:dyDescent="0.2">
      <c r="A2886" s="92"/>
      <c r="B2886" s="92"/>
      <c r="C2886" s="92"/>
      <c r="D2886" s="92"/>
      <c r="E2886" s="92"/>
      <c r="F2886" s="92"/>
      <c r="G2886" s="92"/>
      <c r="H2886" s="92"/>
      <c r="I2886" s="92"/>
      <c r="J2886" s="92"/>
      <c r="K2886" s="92"/>
      <c r="L2886" s="92"/>
      <c r="M2886" s="92"/>
    </row>
    <row r="2887" spans="1:13" x14ac:dyDescent="0.2">
      <c r="A2887" s="92"/>
      <c r="B2887" s="92"/>
      <c r="C2887" s="92"/>
      <c r="D2887" s="92"/>
      <c r="E2887" s="92"/>
      <c r="F2887" s="92"/>
      <c r="G2887" s="92"/>
      <c r="H2887" s="92"/>
      <c r="I2887" s="92"/>
      <c r="J2887" s="92"/>
      <c r="K2887" s="92"/>
      <c r="L2887" s="92"/>
      <c r="M2887" s="92"/>
    </row>
    <row r="2888" spans="1:13" x14ac:dyDescent="0.2">
      <c r="A2888" s="92"/>
      <c r="B2888" s="92"/>
      <c r="C2888" s="92"/>
      <c r="D2888" s="92"/>
      <c r="E2888" s="92"/>
      <c r="F2888" s="92"/>
      <c r="G2888" s="92"/>
      <c r="H2888" s="92"/>
      <c r="I2888" s="92"/>
      <c r="J2888" s="92"/>
      <c r="K2888" s="92"/>
      <c r="L2888" s="92"/>
      <c r="M2888" s="92"/>
    </row>
    <row r="2889" spans="1:13" x14ac:dyDescent="0.2">
      <c r="A2889" s="92"/>
      <c r="B2889" s="92"/>
      <c r="C2889" s="92"/>
      <c r="D2889" s="92"/>
      <c r="E2889" s="92"/>
      <c r="F2889" s="92"/>
      <c r="G2889" s="92"/>
      <c r="H2889" s="92"/>
      <c r="I2889" s="92"/>
      <c r="J2889" s="92"/>
      <c r="K2889" s="92"/>
      <c r="L2889" s="92"/>
      <c r="M2889" s="92"/>
    </row>
    <row r="2890" spans="1:13" x14ac:dyDescent="0.2">
      <c r="A2890" s="92"/>
      <c r="B2890" s="92"/>
      <c r="C2890" s="92"/>
      <c r="D2890" s="92"/>
      <c r="E2890" s="92"/>
      <c r="F2890" s="92"/>
      <c r="G2890" s="92"/>
      <c r="H2890" s="92"/>
      <c r="I2890" s="92"/>
      <c r="J2890" s="92"/>
      <c r="K2890" s="92"/>
      <c r="L2890" s="92"/>
      <c r="M2890" s="92"/>
    </row>
    <row r="2891" spans="1:13" x14ac:dyDescent="0.2">
      <c r="A2891" s="92"/>
      <c r="B2891" s="92"/>
      <c r="C2891" s="92"/>
      <c r="D2891" s="92"/>
      <c r="E2891" s="92"/>
      <c r="F2891" s="92"/>
      <c r="G2891" s="92"/>
      <c r="H2891" s="92"/>
      <c r="I2891" s="92"/>
      <c r="J2891" s="92"/>
      <c r="K2891" s="92"/>
      <c r="L2891" s="92"/>
      <c r="M2891" s="92"/>
    </row>
    <row r="2892" spans="1:13" x14ac:dyDescent="0.2">
      <c r="A2892" s="92"/>
      <c r="B2892" s="92"/>
      <c r="C2892" s="92"/>
      <c r="D2892" s="92"/>
      <c r="E2892" s="92"/>
      <c r="F2892" s="92"/>
      <c r="G2892" s="92"/>
      <c r="H2892" s="92"/>
      <c r="I2892" s="92"/>
      <c r="J2892" s="92"/>
      <c r="K2892" s="92"/>
      <c r="L2892" s="92"/>
      <c r="M2892" s="92"/>
    </row>
    <row r="2893" spans="1:13" x14ac:dyDescent="0.2">
      <c r="A2893" s="92"/>
      <c r="B2893" s="92"/>
      <c r="C2893" s="92"/>
      <c r="D2893" s="92"/>
      <c r="E2893" s="92"/>
      <c r="F2893" s="92"/>
      <c r="G2893" s="92"/>
      <c r="H2893" s="92"/>
      <c r="I2893" s="92"/>
      <c r="J2893" s="92"/>
      <c r="K2893" s="92"/>
      <c r="L2893" s="92"/>
      <c r="M2893" s="92"/>
    </row>
    <row r="2894" spans="1:13" x14ac:dyDescent="0.2">
      <c r="A2894" s="92"/>
      <c r="B2894" s="92"/>
      <c r="C2894" s="92"/>
      <c r="D2894" s="92"/>
      <c r="E2894" s="92"/>
      <c r="F2894" s="92"/>
      <c r="G2894" s="92"/>
      <c r="H2894" s="92"/>
      <c r="I2894" s="92"/>
      <c r="J2894" s="92"/>
      <c r="K2894" s="92"/>
      <c r="L2894" s="92"/>
      <c r="M2894" s="92"/>
    </row>
    <row r="2895" spans="1:13" x14ac:dyDescent="0.2">
      <c r="A2895" s="92"/>
      <c r="B2895" s="92"/>
      <c r="C2895" s="92"/>
      <c r="D2895" s="92"/>
      <c r="E2895" s="92"/>
      <c r="F2895" s="92"/>
      <c r="G2895" s="92"/>
      <c r="H2895" s="92"/>
      <c r="I2895" s="92"/>
      <c r="J2895" s="92"/>
      <c r="K2895" s="92"/>
      <c r="L2895" s="92"/>
      <c r="M2895" s="92"/>
    </row>
    <row r="2896" spans="1:13" x14ac:dyDescent="0.2">
      <c r="A2896" s="92"/>
      <c r="B2896" s="92"/>
      <c r="C2896" s="92"/>
      <c r="D2896" s="92"/>
      <c r="E2896" s="92"/>
      <c r="F2896" s="92"/>
      <c r="G2896" s="92"/>
      <c r="H2896" s="92"/>
      <c r="I2896" s="92"/>
      <c r="J2896" s="92"/>
      <c r="K2896" s="92"/>
      <c r="L2896" s="92"/>
      <c r="M2896" s="92"/>
    </row>
    <row r="2897" spans="1:13" x14ac:dyDescent="0.2">
      <c r="A2897" s="92"/>
      <c r="B2897" s="92"/>
      <c r="C2897" s="92"/>
      <c r="D2897" s="92"/>
      <c r="E2897" s="92"/>
      <c r="F2897" s="92"/>
      <c r="G2897" s="92"/>
      <c r="H2897" s="92"/>
      <c r="I2897" s="92"/>
      <c r="J2897" s="92"/>
      <c r="K2897" s="92"/>
      <c r="L2897" s="92"/>
      <c r="M2897" s="92"/>
    </row>
    <row r="2898" spans="1:13" x14ac:dyDescent="0.2">
      <c r="A2898" s="92"/>
      <c r="B2898" s="92"/>
      <c r="C2898" s="92"/>
      <c r="D2898" s="92"/>
      <c r="E2898" s="92"/>
      <c r="F2898" s="92"/>
      <c r="G2898" s="92"/>
      <c r="H2898" s="92"/>
      <c r="I2898" s="92"/>
      <c r="J2898" s="92"/>
      <c r="K2898" s="92"/>
      <c r="L2898" s="92"/>
      <c r="M2898" s="92"/>
    </row>
    <row r="2899" spans="1:13" x14ac:dyDescent="0.2">
      <c r="A2899" s="92"/>
      <c r="B2899" s="92"/>
      <c r="C2899" s="92"/>
      <c r="D2899" s="92"/>
      <c r="E2899" s="92"/>
      <c r="F2899" s="92"/>
      <c r="G2899" s="92"/>
      <c r="H2899" s="92"/>
      <c r="I2899" s="92"/>
      <c r="J2899" s="92"/>
      <c r="K2899" s="92"/>
      <c r="L2899" s="92"/>
      <c r="M2899" s="92"/>
    </row>
    <row r="2900" spans="1:13" x14ac:dyDescent="0.2">
      <c r="A2900" s="92"/>
      <c r="B2900" s="92"/>
      <c r="C2900" s="92"/>
      <c r="D2900" s="92"/>
      <c r="E2900" s="92"/>
      <c r="F2900" s="92"/>
      <c r="G2900" s="92"/>
      <c r="H2900" s="92"/>
      <c r="I2900" s="92"/>
      <c r="J2900" s="92"/>
      <c r="K2900" s="92"/>
      <c r="L2900" s="92"/>
      <c r="M2900" s="92"/>
    </row>
    <row r="2901" spans="1:13" x14ac:dyDescent="0.2">
      <c r="A2901" s="92"/>
      <c r="B2901" s="92"/>
      <c r="C2901" s="92"/>
      <c r="D2901" s="92"/>
      <c r="E2901" s="92"/>
      <c r="F2901" s="92"/>
      <c r="G2901" s="92"/>
      <c r="H2901" s="92"/>
      <c r="I2901" s="92"/>
      <c r="J2901" s="92"/>
      <c r="K2901" s="92"/>
      <c r="L2901" s="92"/>
      <c r="M2901" s="92"/>
    </row>
    <row r="2902" spans="1:13" x14ac:dyDescent="0.2">
      <c r="A2902" s="92"/>
      <c r="B2902" s="92"/>
      <c r="C2902" s="92"/>
      <c r="D2902" s="92"/>
      <c r="E2902" s="92"/>
      <c r="F2902" s="92"/>
      <c r="G2902" s="92"/>
      <c r="H2902" s="92"/>
      <c r="I2902" s="92"/>
      <c r="J2902" s="92"/>
      <c r="K2902" s="92"/>
      <c r="L2902" s="92"/>
      <c r="M2902" s="92"/>
    </row>
    <row r="2903" spans="1:13" x14ac:dyDescent="0.2">
      <c r="A2903" s="92"/>
      <c r="B2903" s="92"/>
      <c r="C2903" s="92"/>
      <c r="D2903" s="92"/>
      <c r="E2903" s="92"/>
      <c r="F2903" s="92"/>
      <c r="G2903" s="92"/>
      <c r="H2903" s="92"/>
      <c r="I2903" s="92"/>
      <c r="J2903" s="92"/>
      <c r="K2903" s="92"/>
      <c r="L2903" s="92"/>
      <c r="M2903" s="92"/>
    </row>
    <row r="2904" spans="1:13" x14ac:dyDescent="0.2">
      <c r="A2904" s="92"/>
      <c r="B2904" s="92"/>
      <c r="C2904" s="92"/>
      <c r="D2904" s="92"/>
      <c r="E2904" s="92"/>
      <c r="F2904" s="92"/>
      <c r="G2904" s="92"/>
      <c r="H2904" s="92"/>
      <c r="I2904" s="92"/>
      <c r="J2904" s="92"/>
      <c r="K2904" s="92"/>
      <c r="L2904" s="92"/>
      <c r="M2904" s="92"/>
    </row>
    <row r="2905" spans="1:13" x14ac:dyDescent="0.2">
      <c r="A2905" s="92"/>
      <c r="B2905" s="92"/>
      <c r="C2905" s="92"/>
      <c r="D2905" s="92"/>
      <c r="E2905" s="92"/>
      <c r="F2905" s="92"/>
      <c r="G2905" s="92"/>
      <c r="H2905" s="92"/>
      <c r="I2905" s="92"/>
      <c r="J2905" s="92"/>
      <c r="K2905" s="92"/>
      <c r="L2905" s="92"/>
      <c r="M2905" s="92"/>
    </row>
    <row r="2906" spans="1:13" x14ac:dyDescent="0.2">
      <c r="A2906" s="92"/>
      <c r="B2906" s="92"/>
      <c r="C2906" s="92"/>
      <c r="D2906" s="92"/>
      <c r="E2906" s="92"/>
      <c r="F2906" s="92"/>
      <c r="G2906" s="92"/>
      <c r="H2906" s="92"/>
      <c r="I2906" s="92"/>
      <c r="J2906" s="92"/>
      <c r="K2906" s="92"/>
      <c r="L2906" s="92"/>
      <c r="M2906" s="92"/>
    </row>
    <row r="2907" spans="1:13" x14ac:dyDescent="0.2">
      <c r="A2907" s="92"/>
      <c r="B2907" s="92"/>
      <c r="C2907" s="92"/>
      <c r="D2907" s="92"/>
      <c r="E2907" s="92"/>
      <c r="F2907" s="92"/>
      <c r="G2907" s="92"/>
      <c r="H2907" s="92"/>
      <c r="I2907" s="92"/>
      <c r="J2907" s="92"/>
      <c r="K2907" s="92"/>
      <c r="L2907" s="92"/>
      <c r="M2907" s="92"/>
    </row>
    <row r="2908" spans="1:13" x14ac:dyDescent="0.2">
      <c r="A2908" s="92"/>
      <c r="B2908" s="92"/>
      <c r="C2908" s="92"/>
      <c r="D2908" s="92"/>
      <c r="E2908" s="92"/>
      <c r="F2908" s="92"/>
      <c r="G2908" s="92"/>
      <c r="H2908" s="92"/>
      <c r="I2908" s="92"/>
      <c r="J2908" s="92"/>
      <c r="K2908" s="92"/>
      <c r="L2908" s="92"/>
      <c r="M2908" s="92"/>
    </row>
    <row r="2909" spans="1:13" x14ac:dyDescent="0.2">
      <c r="A2909" s="92"/>
      <c r="B2909" s="92"/>
      <c r="C2909" s="92"/>
      <c r="D2909" s="92"/>
      <c r="E2909" s="92"/>
      <c r="F2909" s="92"/>
      <c r="G2909" s="92"/>
      <c r="H2909" s="92"/>
      <c r="I2909" s="92"/>
      <c r="J2909" s="92"/>
      <c r="K2909" s="92"/>
      <c r="L2909" s="92"/>
      <c r="M2909" s="92"/>
    </row>
    <row r="2910" spans="1:13" x14ac:dyDescent="0.2">
      <c r="A2910" s="92"/>
      <c r="B2910" s="92"/>
      <c r="C2910" s="92"/>
      <c r="D2910" s="92"/>
      <c r="E2910" s="92"/>
      <c r="F2910" s="92"/>
      <c r="G2910" s="92"/>
      <c r="H2910" s="92"/>
      <c r="I2910" s="92"/>
      <c r="J2910" s="92"/>
      <c r="K2910" s="92"/>
      <c r="L2910" s="92"/>
      <c r="M2910" s="92"/>
    </row>
    <row r="2911" spans="1:13" x14ac:dyDescent="0.2">
      <c r="A2911" s="92"/>
      <c r="B2911" s="92"/>
      <c r="C2911" s="92"/>
      <c r="D2911" s="92"/>
      <c r="E2911" s="92"/>
      <c r="F2911" s="92"/>
      <c r="G2911" s="92"/>
      <c r="H2911" s="92"/>
      <c r="I2911" s="92"/>
      <c r="J2911" s="92"/>
      <c r="K2911" s="92"/>
      <c r="L2911" s="92"/>
      <c r="M2911" s="92"/>
    </row>
    <row r="2912" spans="1:13" x14ac:dyDescent="0.2">
      <c r="A2912" s="92"/>
      <c r="B2912" s="92"/>
      <c r="C2912" s="92"/>
      <c r="D2912" s="92"/>
      <c r="E2912" s="92"/>
      <c r="F2912" s="92"/>
      <c r="G2912" s="92"/>
      <c r="H2912" s="92"/>
      <c r="I2912" s="92"/>
      <c r="J2912" s="92"/>
      <c r="K2912" s="92"/>
      <c r="L2912" s="92"/>
      <c r="M2912" s="92"/>
    </row>
    <row r="2913" spans="1:13" x14ac:dyDescent="0.2">
      <c r="A2913" s="92"/>
      <c r="B2913" s="92"/>
      <c r="C2913" s="92"/>
      <c r="D2913" s="92"/>
      <c r="E2913" s="92"/>
      <c r="F2913" s="92"/>
      <c r="G2913" s="92"/>
      <c r="H2913" s="92"/>
      <c r="I2913" s="92"/>
      <c r="J2913" s="92"/>
      <c r="K2913" s="92"/>
      <c r="L2913" s="92"/>
      <c r="M2913" s="92"/>
    </row>
    <row r="2914" spans="1:13" x14ac:dyDescent="0.2">
      <c r="A2914" s="92"/>
      <c r="B2914" s="92"/>
      <c r="C2914" s="92"/>
      <c r="D2914" s="92"/>
      <c r="E2914" s="92"/>
      <c r="F2914" s="92"/>
      <c r="G2914" s="92"/>
      <c r="H2914" s="92"/>
      <c r="I2914" s="92"/>
      <c r="J2914" s="92"/>
      <c r="K2914" s="92"/>
      <c r="L2914" s="92"/>
      <c r="M2914" s="92"/>
    </row>
    <row r="2915" spans="1:13" x14ac:dyDescent="0.2">
      <c r="A2915" s="92"/>
      <c r="B2915" s="92"/>
      <c r="C2915" s="92"/>
      <c r="D2915" s="92"/>
      <c r="E2915" s="92"/>
      <c r="F2915" s="92"/>
      <c r="G2915" s="92"/>
      <c r="H2915" s="92"/>
      <c r="I2915" s="92"/>
      <c r="J2915" s="92"/>
      <c r="K2915" s="92"/>
      <c r="L2915" s="92"/>
      <c r="M2915" s="92"/>
    </row>
    <row r="2916" spans="1:13" x14ac:dyDescent="0.2">
      <c r="A2916" s="92"/>
      <c r="B2916" s="92"/>
      <c r="C2916" s="92"/>
      <c r="D2916" s="92"/>
      <c r="E2916" s="92"/>
      <c r="F2916" s="92"/>
      <c r="G2916" s="92"/>
      <c r="H2916" s="92"/>
      <c r="I2916" s="92"/>
      <c r="J2916" s="92"/>
      <c r="K2916" s="92"/>
      <c r="L2916" s="92"/>
      <c r="M2916" s="92"/>
    </row>
    <row r="2917" spans="1:13" x14ac:dyDescent="0.2">
      <c r="A2917" s="92"/>
      <c r="B2917" s="92"/>
      <c r="C2917" s="92"/>
      <c r="D2917" s="92"/>
      <c r="E2917" s="92"/>
      <c r="F2917" s="92"/>
      <c r="G2917" s="92"/>
      <c r="H2917" s="92"/>
      <c r="I2917" s="92"/>
      <c r="J2917" s="92"/>
      <c r="K2917" s="92"/>
      <c r="L2917" s="92"/>
      <c r="M2917" s="92"/>
    </row>
    <row r="2918" spans="1:13" x14ac:dyDescent="0.2">
      <c r="A2918" s="92"/>
      <c r="B2918" s="92"/>
      <c r="C2918" s="92"/>
      <c r="D2918" s="92"/>
      <c r="E2918" s="92"/>
      <c r="F2918" s="92"/>
      <c r="G2918" s="92"/>
      <c r="H2918" s="92"/>
      <c r="I2918" s="92"/>
      <c r="J2918" s="92"/>
      <c r="K2918" s="92"/>
      <c r="L2918" s="92"/>
      <c r="M2918" s="92"/>
    </row>
    <row r="2919" spans="1:13" x14ac:dyDescent="0.2">
      <c r="A2919" s="92"/>
      <c r="B2919" s="92"/>
      <c r="C2919" s="92"/>
      <c r="D2919" s="92"/>
      <c r="E2919" s="92"/>
      <c r="F2919" s="92"/>
      <c r="G2919" s="92"/>
      <c r="H2919" s="92"/>
      <c r="I2919" s="92"/>
      <c r="J2919" s="92"/>
      <c r="K2919" s="92"/>
      <c r="L2919" s="92"/>
      <c r="M2919" s="92"/>
    </row>
    <row r="2920" spans="1:13" x14ac:dyDescent="0.2">
      <c r="A2920" s="92"/>
      <c r="B2920" s="92"/>
      <c r="C2920" s="92"/>
      <c r="D2920" s="92"/>
      <c r="E2920" s="92"/>
      <c r="F2920" s="92"/>
      <c r="G2920" s="92"/>
      <c r="H2920" s="92"/>
      <c r="I2920" s="92"/>
      <c r="J2920" s="92"/>
      <c r="K2920" s="92"/>
      <c r="L2920" s="92"/>
      <c r="M2920" s="92"/>
    </row>
    <row r="2921" spans="1:13" x14ac:dyDescent="0.2">
      <c r="A2921" s="92"/>
      <c r="B2921" s="92"/>
      <c r="C2921" s="92"/>
      <c r="D2921" s="92"/>
      <c r="E2921" s="92"/>
      <c r="F2921" s="92"/>
      <c r="G2921" s="92"/>
      <c r="H2921" s="92"/>
      <c r="I2921" s="92"/>
      <c r="J2921" s="92"/>
      <c r="K2921" s="92"/>
      <c r="L2921" s="92"/>
      <c r="M2921" s="92"/>
    </row>
    <row r="2922" spans="1:13" x14ac:dyDescent="0.2">
      <c r="A2922" s="92"/>
      <c r="B2922" s="92"/>
      <c r="C2922" s="92"/>
      <c r="D2922" s="92"/>
      <c r="E2922" s="92"/>
      <c r="F2922" s="92"/>
      <c r="G2922" s="92"/>
      <c r="H2922" s="92"/>
      <c r="I2922" s="92"/>
      <c r="J2922" s="92"/>
      <c r="K2922" s="92"/>
      <c r="L2922" s="92"/>
      <c r="M2922" s="92"/>
    </row>
    <row r="2923" spans="1:13" x14ac:dyDescent="0.2">
      <c r="A2923" s="92"/>
      <c r="B2923" s="92"/>
      <c r="C2923" s="92"/>
      <c r="D2923" s="92"/>
      <c r="E2923" s="92"/>
      <c r="F2923" s="92"/>
      <c r="G2923" s="92"/>
      <c r="H2923" s="92"/>
      <c r="I2923" s="92"/>
      <c r="J2923" s="92"/>
      <c r="K2923" s="92"/>
      <c r="L2923" s="92"/>
      <c r="M2923" s="92"/>
    </row>
    <row r="2924" spans="1:13" x14ac:dyDescent="0.2">
      <c r="A2924" s="92"/>
      <c r="B2924" s="92"/>
      <c r="C2924" s="92"/>
      <c r="D2924" s="92"/>
      <c r="E2924" s="92"/>
      <c r="F2924" s="92"/>
      <c r="G2924" s="92"/>
      <c r="H2924" s="92"/>
      <c r="I2924" s="92"/>
      <c r="J2924" s="92"/>
      <c r="K2924" s="92"/>
      <c r="L2924" s="92"/>
      <c r="M2924" s="92"/>
    </row>
    <row r="2925" spans="1:13" x14ac:dyDescent="0.2">
      <c r="A2925" s="92"/>
      <c r="B2925" s="92"/>
      <c r="C2925" s="92"/>
      <c r="D2925" s="92"/>
      <c r="E2925" s="92"/>
      <c r="F2925" s="92"/>
      <c r="G2925" s="92"/>
      <c r="H2925" s="92"/>
      <c r="I2925" s="92"/>
      <c r="J2925" s="92"/>
      <c r="K2925" s="92"/>
      <c r="L2925" s="92"/>
      <c r="M2925" s="92"/>
    </row>
    <row r="2926" spans="1:13" x14ac:dyDescent="0.2">
      <c r="A2926" s="92"/>
      <c r="B2926" s="92"/>
      <c r="C2926" s="92"/>
      <c r="D2926" s="92"/>
      <c r="E2926" s="92"/>
      <c r="F2926" s="92"/>
      <c r="G2926" s="92"/>
      <c r="H2926" s="92"/>
      <c r="I2926" s="92"/>
      <c r="J2926" s="92"/>
      <c r="K2926" s="92"/>
      <c r="L2926" s="92"/>
      <c r="M2926" s="92"/>
    </row>
    <row r="2927" spans="1:13" x14ac:dyDescent="0.2">
      <c r="A2927" s="92"/>
      <c r="B2927" s="92"/>
      <c r="C2927" s="92"/>
      <c r="D2927" s="92"/>
      <c r="E2927" s="92"/>
      <c r="F2927" s="92"/>
      <c r="G2927" s="92"/>
      <c r="H2927" s="92"/>
      <c r="I2927" s="92"/>
      <c r="J2927" s="92"/>
      <c r="K2927" s="92"/>
      <c r="L2927" s="92"/>
      <c r="M2927" s="92"/>
    </row>
    <row r="2928" spans="1:13" x14ac:dyDescent="0.2">
      <c r="A2928" s="92"/>
      <c r="B2928" s="92"/>
      <c r="C2928" s="92"/>
      <c r="D2928" s="92"/>
      <c r="E2928" s="92"/>
      <c r="F2928" s="92"/>
      <c r="G2928" s="92"/>
      <c r="H2928" s="92"/>
      <c r="I2928" s="92"/>
      <c r="J2928" s="92"/>
      <c r="K2928" s="92"/>
      <c r="L2928" s="92"/>
      <c r="M2928" s="92"/>
    </row>
    <row r="2929" spans="1:13" x14ac:dyDescent="0.2">
      <c r="A2929" s="92"/>
      <c r="B2929" s="92"/>
      <c r="C2929" s="92"/>
      <c r="D2929" s="92"/>
      <c r="E2929" s="92"/>
      <c r="F2929" s="92"/>
      <c r="G2929" s="92"/>
      <c r="H2929" s="92"/>
      <c r="I2929" s="92"/>
      <c r="J2929" s="92"/>
      <c r="K2929" s="92"/>
      <c r="L2929" s="92"/>
      <c r="M2929" s="92"/>
    </row>
    <row r="2930" spans="1:13" x14ac:dyDescent="0.2">
      <c r="A2930" s="92"/>
      <c r="B2930" s="92"/>
      <c r="C2930" s="92"/>
      <c r="D2930" s="92"/>
      <c r="E2930" s="92"/>
      <c r="F2930" s="92"/>
      <c r="G2930" s="92"/>
      <c r="H2930" s="92"/>
      <c r="I2930" s="92"/>
      <c r="J2930" s="92"/>
      <c r="K2930" s="92"/>
      <c r="L2930" s="92"/>
      <c r="M2930" s="92"/>
    </row>
    <row r="2931" spans="1:13" x14ac:dyDescent="0.2">
      <c r="A2931" s="92"/>
      <c r="B2931" s="92"/>
      <c r="C2931" s="92"/>
      <c r="D2931" s="92"/>
      <c r="E2931" s="92"/>
      <c r="F2931" s="92"/>
      <c r="G2931" s="92"/>
      <c r="H2931" s="92"/>
      <c r="I2931" s="92"/>
      <c r="J2931" s="92"/>
      <c r="K2931" s="92"/>
      <c r="L2931" s="92"/>
      <c r="M2931" s="92"/>
    </row>
    <row r="2932" spans="1:13" x14ac:dyDescent="0.2">
      <c r="A2932" s="92"/>
      <c r="B2932" s="92"/>
      <c r="C2932" s="92"/>
      <c r="D2932" s="92"/>
      <c r="E2932" s="92"/>
      <c r="F2932" s="92"/>
      <c r="G2932" s="92"/>
      <c r="H2932" s="92"/>
      <c r="I2932" s="92"/>
      <c r="J2932" s="92"/>
      <c r="K2932" s="92"/>
      <c r="L2932" s="92"/>
      <c r="M2932" s="92"/>
    </row>
    <row r="2933" spans="1:13" x14ac:dyDescent="0.2">
      <c r="A2933" s="92"/>
      <c r="B2933" s="92"/>
      <c r="C2933" s="92"/>
      <c r="D2933" s="92"/>
      <c r="E2933" s="92"/>
      <c r="F2933" s="92"/>
      <c r="G2933" s="92"/>
      <c r="H2933" s="92"/>
      <c r="I2933" s="92"/>
      <c r="J2933" s="92"/>
      <c r="K2933" s="92"/>
      <c r="L2933" s="92"/>
      <c r="M2933" s="92"/>
    </row>
    <row r="2934" spans="1:13" x14ac:dyDescent="0.2">
      <c r="A2934" s="92"/>
      <c r="B2934" s="92"/>
      <c r="C2934" s="92"/>
      <c r="D2934" s="92"/>
      <c r="E2934" s="92"/>
      <c r="F2934" s="92"/>
      <c r="G2934" s="92"/>
      <c r="H2934" s="92"/>
      <c r="I2934" s="92"/>
      <c r="J2934" s="92"/>
      <c r="K2934" s="92"/>
      <c r="L2934" s="92"/>
      <c r="M2934" s="92"/>
    </row>
    <row r="2935" spans="1:13" x14ac:dyDescent="0.2">
      <c r="A2935" s="92"/>
      <c r="B2935" s="92"/>
      <c r="C2935" s="92"/>
      <c r="D2935" s="92"/>
      <c r="E2935" s="92"/>
      <c r="F2935" s="92"/>
      <c r="G2935" s="92"/>
      <c r="H2935" s="92"/>
      <c r="I2935" s="92"/>
      <c r="J2935" s="92"/>
      <c r="K2935" s="92"/>
      <c r="L2935" s="92"/>
      <c r="M2935" s="92"/>
    </row>
    <row r="2936" spans="1:13" x14ac:dyDescent="0.2">
      <c r="A2936" s="92"/>
      <c r="B2936" s="92"/>
      <c r="C2936" s="92"/>
      <c r="D2936" s="92"/>
      <c r="E2936" s="92"/>
      <c r="F2936" s="92"/>
      <c r="G2936" s="92"/>
      <c r="H2936" s="92"/>
      <c r="I2936" s="92"/>
      <c r="J2936" s="92"/>
      <c r="K2936" s="92"/>
      <c r="L2936" s="92"/>
      <c r="M2936" s="92"/>
    </row>
    <row r="2937" spans="1:13" x14ac:dyDescent="0.2">
      <c r="A2937" s="92"/>
      <c r="B2937" s="92"/>
      <c r="C2937" s="92"/>
      <c r="D2937" s="92"/>
      <c r="E2937" s="92"/>
      <c r="F2937" s="92"/>
      <c r="G2937" s="92"/>
      <c r="H2937" s="92"/>
      <c r="I2937" s="92"/>
      <c r="J2937" s="92"/>
      <c r="K2937" s="92"/>
      <c r="L2937" s="92"/>
      <c r="M2937" s="92"/>
    </row>
    <row r="2938" spans="1:13" x14ac:dyDescent="0.2">
      <c r="A2938" s="92"/>
      <c r="B2938" s="92"/>
      <c r="C2938" s="92"/>
      <c r="D2938" s="92"/>
      <c r="E2938" s="92"/>
      <c r="F2938" s="92"/>
      <c r="G2938" s="92"/>
      <c r="H2938" s="92"/>
      <c r="I2938" s="92"/>
      <c r="J2938" s="92"/>
      <c r="K2938" s="92"/>
      <c r="L2938" s="92"/>
      <c r="M2938" s="92"/>
    </row>
    <row r="2939" spans="1:13" x14ac:dyDescent="0.2">
      <c r="A2939" s="92"/>
      <c r="B2939" s="92"/>
      <c r="C2939" s="92"/>
      <c r="D2939" s="92"/>
      <c r="E2939" s="92"/>
      <c r="F2939" s="92"/>
      <c r="G2939" s="92"/>
      <c r="H2939" s="92"/>
      <c r="I2939" s="92"/>
      <c r="J2939" s="92"/>
      <c r="K2939" s="92"/>
      <c r="L2939" s="92"/>
      <c r="M2939" s="92"/>
    </row>
    <row r="2940" spans="1:13" x14ac:dyDescent="0.2">
      <c r="A2940" s="92"/>
      <c r="B2940" s="92"/>
      <c r="C2940" s="92"/>
      <c r="D2940" s="92"/>
      <c r="E2940" s="92"/>
      <c r="F2940" s="92"/>
      <c r="G2940" s="92"/>
      <c r="H2940" s="92"/>
      <c r="I2940" s="92"/>
      <c r="J2940" s="92"/>
      <c r="K2940" s="92"/>
      <c r="L2940" s="92"/>
      <c r="M2940" s="92"/>
    </row>
    <row r="2941" spans="1:13" x14ac:dyDescent="0.2">
      <c r="A2941" s="92"/>
      <c r="B2941" s="92"/>
      <c r="C2941" s="92"/>
      <c r="D2941" s="92"/>
      <c r="E2941" s="92"/>
      <c r="F2941" s="92"/>
      <c r="G2941" s="92"/>
      <c r="H2941" s="92"/>
      <c r="I2941" s="92"/>
      <c r="J2941" s="92"/>
      <c r="K2941" s="92"/>
      <c r="L2941" s="92"/>
      <c r="M2941" s="92"/>
    </row>
    <row r="2942" spans="1:13" x14ac:dyDescent="0.2">
      <c r="A2942" s="92"/>
      <c r="B2942" s="92"/>
      <c r="C2942" s="92"/>
      <c r="D2942" s="92"/>
      <c r="E2942" s="92"/>
      <c r="F2942" s="92"/>
      <c r="G2942" s="92"/>
      <c r="H2942" s="92"/>
      <c r="I2942" s="92"/>
      <c r="J2942" s="92"/>
      <c r="K2942" s="92"/>
      <c r="L2942" s="92"/>
      <c r="M2942" s="92"/>
    </row>
    <row r="2943" spans="1:13" x14ac:dyDescent="0.2">
      <c r="A2943" s="92"/>
      <c r="B2943" s="92"/>
      <c r="C2943" s="92"/>
      <c r="D2943" s="92"/>
      <c r="E2943" s="92"/>
      <c r="F2943" s="92"/>
      <c r="G2943" s="92"/>
      <c r="H2943" s="92"/>
      <c r="I2943" s="92"/>
      <c r="J2943" s="92"/>
      <c r="K2943" s="92"/>
      <c r="L2943" s="92"/>
      <c r="M2943" s="92"/>
    </row>
    <row r="2944" spans="1:13" x14ac:dyDescent="0.2">
      <c r="A2944" s="92"/>
      <c r="B2944" s="92"/>
      <c r="C2944" s="92"/>
      <c r="D2944" s="92"/>
      <c r="E2944" s="92"/>
      <c r="F2944" s="92"/>
      <c r="G2944" s="92"/>
      <c r="H2944" s="92"/>
      <c r="I2944" s="92"/>
      <c r="J2944" s="92"/>
      <c r="K2944" s="92"/>
      <c r="L2944" s="92"/>
      <c r="M2944" s="92"/>
    </row>
    <row r="2945" spans="1:13" x14ac:dyDescent="0.2">
      <c r="A2945" s="92"/>
      <c r="B2945" s="92"/>
      <c r="C2945" s="92"/>
      <c r="D2945" s="92"/>
      <c r="E2945" s="92"/>
      <c r="F2945" s="92"/>
      <c r="G2945" s="92"/>
      <c r="H2945" s="92"/>
      <c r="I2945" s="92"/>
      <c r="J2945" s="92"/>
      <c r="K2945" s="92"/>
      <c r="L2945" s="92"/>
      <c r="M2945" s="92"/>
    </row>
    <row r="2946" spans="1:13" x14ac:dyDescent="0.2">
      <c r="A2946" s="92"/>
      <c r="B2946" s="92"/>
      <c r="C2946" s="92"/>
      <c r="D2946" s="92"/>
      <c r="E2946" s="92"/>
      <c r="F2946" s="92"/>
      <c r="G2946" s="92"/>
      <c r="H2946" s="92"/>
      <c r="I2946" s="92"/>
      <c r="J2946" s="92"/>
      <c r="K2946" s="92"/>
      <c r="L2946" s="92"/>
      <c r="M2946" s="92"/>
    </row>
    <row r="2947" spans="1:13" x14ac:dyDescent="0.2">
      <c r="A2947" s="92"/>
      <c r="B2947" s="92"/>
      <c r="C2947" s="92"/>
      <c r="D2947" s="92"/>
      <c r="E2947" s="92"/>
      <c r="F2947" s="92"/>
      <c r="G2947" s="92"/>
      <c r="H2947" s="92"/>
      <c r="I2947" s="92"/>
      <c r="J2947" s="92"/>
      <c r="K2947" s="92"/>
      <c r="L2947" s="92"/>
      <c r="M2947" s="92"/>
    </row>
    <row r="2948" spans="1:13" x14ac:dyDescent="0.2">
      <c r="A2948" s="92"/>
      <c r="B2948" s="92"/>
      <c r="C2948" s="92"/>
      <c r="D2948" s="92"/>
      <c r="E2948" s="92"/>
      <c r="F2948" s="92"/>
      <c r="G2948" s="92"/>
      <c r="H2948" s="92"/>
      <c r="I2948" s="92"/>
      <c r="J2948" s="92"/>
      <c r="K2948" s="92"/>
      <c r="L2948" s="92"/>
      <c r="M2948" s="92"/>
    </row>
    <row r="2949" spans="1:13" x14ac:dyDescent="0.2">
      <c r="A2949" s="92"/>
      <c r="B2949" s="92"/>
      <c r="C2949" s="92"/>
      <c r="D2949" s="92"/>
      <c r="E2949" s="92"/>
      <c r="F2949" s="92"/>
      <c r="G2949" s="92"/>
      <c r="H2949" s="92"/>
      <c r="I2949" s="92"/>
      <c r="J2949" s="92"/>
      <c r="K2949" s="92"/>
      <c r="L2949" s="92"/>
      <c r="M2949" s="92"/>
    </row>
    <row r="2950" spans="1:13" x14ac:dyDescent="0.2">
      <c r="A2950" s="92"/>
      <c r="B2950" s="92"/>
      <c r="C2950" s="92"/>
      <c r="D2950" s="92"/>
      <c r="E2950" s="92"/>
      <c r="F2950" s="92"/>
      <c r="G2950" s="92"/>
      <c r="H2950" s="92"/>
      <c r="I2950" s="92"/>
      <c r="J2950" s="92"/>
      <c r="K2950" s="92"/>
      <c r="L2950" s="92"/>
      <c r="M2950" s="92"/>
    </row>
    <row r="2951" spans="1:13" x14ac:dyDescent="0.2">
      <c r="A2951" s="92"/>
      <c r="B2951" s="92"/>
      <c r="C2951" s="92"/>
      <c r="D2951" s="92"/>
      <c r="E2951" s="92"/>
      <c r="F2951" s="92"/>
      <c r="G2951" s="92"/>
      <c r="H2951" s="92"/>
      <c r="I2951" s="92"/>
      <c r="J2951" s="92"/>
      <c r="K2951" s="92"/>
      <c r="L2951" s="92"/>
      <c r="M2951" s="92"/>
    </row>
    <row r="2952" spans="1:13" x14ac:dyDescent="0.2">
      <c r="A2952" s="92"/>
      <c r="B2952" s="92"/>
      <c r="C2952" s="92"/>
      <c r="D2952" s="92"/>
      <c r="E2952" s="92"/>
      <c r="F2952" s="92"/>
      <c r="G2952" s="92"/>
      <c r="H2952" s="92"/>
      <c r="I2952" s="92"/>
      <c r="J2952" s="92"/>
      <c r="K2952" s="92"/>
      <c r="L2952" s="92"/>
      <c r="M2952" s="92"/>
    </row>
    <row r="2953" spans="1:13" x14ac:dyDescent="0.2">
      <c r="A2953" s="92"/>
      <c r="B2953" s="92"/>
      <c r="C2953" s="92"/>
      <c r="D2953" s="92"/>
      <c r="E2953" s="92"/>
      <c r="F2953" s="92"/>
      <c r="G2953" s="92"/>
      <c r="H2953" s="92"/>
      <c r="I2953" s="92"/>
      <c r="J2953" s="92"/>
      <c r="K2953" s="92"/>
      <c r="L2953" s="92"/>
      <c r="M2953" s="92"/>
    </row>
    <row r="2954" spans="1:13" x14ac:dyDescent="0.2">
      <c r="A2954" s="92"/>
      <c r="B2954" s="92"/>
      <c r="C2954" s="92"/>
      <c r="D2954" s="92"/>
      <c r="E2954" s="92"/>
      <c r="F2954" s="92"/>
      <c r="G2954" s="92"/>
      <c r="H2954" s="92"/>
      <c r="I2954" s="92"/>
      <c r="J2954" s="92"/>
      <c r="K2954" s="92"/>
      <c r="L2954" s="92"/>
      <c r="M2954" s="92"/>
    </row>
    <row r="2955" spans="1:13" x14ac:dyDescent="0.2">
      <c r="A2955" s="92"/>
      <c r="B2955" s="92"/>
      <c r="C2955" s="92"/>
      <c r="D2955" s="92"/>
      <c r="E2955" s="92"/>
      <c r="F2955" s="92"/>
      <c r="G2955" s="92"/>
      <c r="H2955" s="92"/>
      <c r="I2955" s="92"/>
      <c r="J2955" s="92"/>
      <c r="K2955" s="92"/>
      <c r="L2955" s="92"/>
      <c r="M2955" s="92"/>
    </row>
    <row r="2956" spans="1:13" x14ac:dyDescent="0.2">
      <c r="A2956" s="92"/>
      <c r="B2956" s="92"/>
      <c r="C2956" s="92"/>
      <c r="D2956" s="92"/>
      <c r="E2956" s="92"/>
      <c r="F2956" s="92"/>
      <c r="G2956" s="92"/>
      <c r="H2956" s="92"/>
      <c r="I2956" s="92"/>
      <c r="J2956" s="92"/>
      <c r="K2956" s="92"/>
      <c r="L2956" s="92"/>
      <c r="M2956" s="92"/>
    </row>
    <row r="2957" spans="1:13" x14ac:dyDescent="0.2">
      <c r="A2957" s="92"/>
      <c r="B2957" s="92"/>
      <c r="C2957" s="92"/>
      <c r="D2957" s="92"/>
      <c r="E2957" s="92"/>
      <c r="F2957" s="92"/>
      <c r="G2957" s="92"/>
      <c r="H2957" s="92"/>
      <c r="I2957" s="92"/>
      <c r="J2957" s="92"/>
      <c r="K2957" s="92"/>
      <c r="L2957" s="92"/>
      <c r="M2957" s="92"/>
    </row>
    <row r="2958" spans="1:13" x14ac:dyDescent="0.2">
      <c r="A2958" s="92"/>
      <c r="B2958" s="92"/>
      <c r="C2958" s="92"/>
      <c r="D2958" s="92"/>
      <c r="E2958" s="92"/>
      <c r="F2958" s="92"/>
      <c r="G2958" s="92"/>
      <c r="H2958" s="92"/>
      <c r="I2958" s="92"/>
      <c r="J2958" s="92"/>
      <c r="K2958" s="92"/>
      <c r="L2958" s="92"/>
      <c r="M2958" s="92"/>
    </row>
    <row r="2959" spans="1:13" x14ac:dyDescent="0.2">
      <c r="A2959" s="92"/>
      <c r="B2959" s="92"/>
      <c r="C2959" s="92"/>
      <c r="D2959" s="92"/>
      <c r="E2959" s="92"/>
      <c r="F2959" s="92"/>
      <c r="G2959" s="92"/>
      <c r="H2959" s="92"/>
      <c r="I2959" s="92"/>
      <c r="J2959" s="92"/>
      <c r="K2959" s="92"/>
      <c r="L2959" s="92"/>
      <c r="M2959" s="92"/>
    </row>
    <row r="2960" spans="1:13" x14ac:dyDescent="0.2">
      <c r="A2960" s="92"/>
      <c r="B2960" s="92"/>
      <c r="C2960" s="92"/>
      <c r="D2960" s="92"/>
      <c r="E2960" s="92"/>
      <c r="F2960" s="92"/>
      <c r="G2960" s="92"/>
      <c r="H2960" s="92"/>
      <c r="I2960" s="92"/>
      <c r="J2960" s="92"/>
      <c r="K2960" s="92"/>
      <c r="L2960" s="92"/>
      <c r="M2960" s="92"/>
    </row>
    <row r="2961" spans="1:13" x14ac:dyDescent="0.2">
      <c r="A2961" s="92"/>
      <c r="B2961" s="92"/>
      <c r="C2961" s="92"/>
      <c r="D2961" s="92"/>
      <c r="E2961" s="92"/>
      <c r="F2961" s="92"/>
      <c r="G2961" s="92"/>
      <c r="H2961" s="92"/>
      <c r="I2961" s="92"/>
      <c r="J2961" s="92"/>
      <c r="K2961" s="92"/>
      <c r="L2961" s="92"/>
      <c r="M2961" s="92"/>
    </row>
    <row r="2962" spans="1:13" x14ac:dyDescent="0.2">
      <c r="A2962" s="92"/>
      <c r="B2962" s="92"/>
      <c r="C2962" s="92"/>
      <c r="D2962" s="92"/>
      <c r="E2962" s="92"/>
      <c r="F2962" s="92"/>
      <c r="G2962" s="92"/>
      <c r="H2962" s="92"/>
      <c r="I2962" s="92"/>
      <c r="J2962" s="92"/>
      <c r="K2962" s="92"/>
      <c r="L2962" s="92"/>
      <c r="M2962" s="92"/>
    </row>
    <row r="2963" spans="1:13" x14ac:dyDescent="0.2">
      <c r="A2963" s="92"/>
      <c r="B2963" s="92"/>
      <c r="C2963" s="92"/>
      <c r="D2963" s="92"/>
      <c r="E2963" s="92"/>
      <c r="F2963" s="92"/>
      <c r="G2963" s="92"/>
      <c r="H2963" s="92"/>
      <c r="I2963" s="92"/>
      <c r="J2963" s="92"/>
      <c r="K2963" s="92"/>
      <c r="L2963" s="92"/>
      <c r="M2963" s="92"/>
    </row>
    <row r="2964" spans="1:13" x14ac:dyDescent="0.2">
      <c r="A2964" s="92"/>
      <c r="B2964" s="92"/>
      <c r="C2964" s="92"/>
      <c r="D2964" s="92"/>
      <c r="E2964" s="92"/>
      <c r="F2964" s="92"/>
      <c r="G2964" s="92"/>
      <c r="H2964" s="92"/>
      <c r="I2964" s="92"/>
      <c r="J2964" s="92"/>
      <c r="K2964" s="92"/>
      <c r="L2964" s="92"/>
      <c r="M2964" s="92"/>
    </row>
    <row r="2965" spans="1:13" x14ac:dyDescent="0.2">
      <c r="A2965" s="92"/>
      <c r="B2965" s="92"/>
      <c r="C2965" s="92"/>
      <c r="D2965" s="92"/>
      <c r="E2965" s="92"/>
      <c r="F2965" s="92"/>
      <c r="G2965" s="92"/>
      <c r="H2965" s="92"/>
      <c r="I2965" s="92"/>
      <c r="J2965" s="92"/>
      <c r="K2965" s="92"/>
      <c r="L2965" s="92"/>
      <c r="M2965" s="92"/>
    </row>
    <row r="2966" spans="1:13" x14ac:dyDescent="0.2">
      <c r="A2966" s="92"/>
      <c r="B2966" s="92"/>
      <c r="C2966" s="92"/>
      <c r="D2966" s="92"/>
      <c r="E2966" s="92"/>
      <c r="F2966" s="92"/>
      <c r="G2966" s="92"/>
      <c r="H2966" s="92"/>
      <c r="I2966" s="92"/>
      <c r="J2966" s="92"/>
      <c r="K2966" s="92"/>
      <c r="L2966" s="92"/>
      <c r="M2966" s="92"/>
    </row>
    <row r="2967" spans="1:13" x14ac:dyDescent="0.2">
      <c r="A2967" s="92"/>
      <c r="B2967" s="92"/>
      <c r="C2967" s="92"/>
      <c r="D2967" s="92"/>
      <c r="E2967" s="92"/>
      <c r="F2967" s="92"/>
      <c r="G2967" s="92"/>
      <c r="H2967" s="92"/>
      <c r="I2967" s="92"/>
      <c r="J2967" s="92"/>
      <c r="K2967" s="92"/>
      <c r="L2967" s="92"/>
      <c r="M2967" s="92"/>
    </row>
    <row r="2968" spans="1:13" x14ac:dyDescent="0.2">
      <c r="A2968" s="92"/>
      <c r="B2968" s="92"/>
      <c r="C2968" s="92"/>
      <c r="D2968" s="92"/>
      <c r="E2968" s="92"/>
      <c r="F2968" s="92"/>
      <c r="G2968" s="92"/>
      <c r="H2968" s="92"/>
      <c r="I2968" s="92"/>
      <c r="J2968" s="92"/>
      <c r="K2968" s="92"/>
      <c r="L2968" s="92"/>
      <c r="M2968" s="92"/>
    </row>
    <row r="2969" spans="1:13" x14ac:dyDescent="0.2">
      <c r="A2969" s="92"/>
      <c r="B2969" s="92"/>
      <c r="C2969" s="92"/>
      <c r="D2969" s="92"/>
      <c r="E2969" s="92"/>
      <c r="F2969" s="92"/>
      <c r="G2969" s="92"/>
      <c r="H2969" s="92"/>
      <c r="I2969" s="92"/>
      <c r="J2969" s="92"/>
      <c r="K2969" s="92"/>
      <c r="L2969" s="92"/>
      <c r="M2969" s="92"/>
    </row>
    <row r="2970" spans="1:13" x14ac:dyDescent="0.2">
      <c r="A2970" s="92"/>
      <c r="B2970" s="92"/>
      <c r="C2970" s="92"/>
      <c r="D2970" s="92"/>
      <c r="E2970" s="92"/>
      <c r="F2970" s="92"/>
      <c r="G2970" s="92"/>
      <c r="H2970" s="92"/>
      <c r="I2970" s="92"/>
      <c r="J2970" s="92"/>
      <c r="K2970" s="92"/>
      <c r="L2970" s="92"/>
      <c r="M2970" s="92"/>
    </row>
    <row r="2971" spans="1:13" x14ac:dyDescent="0.2">
      <c r="A2971" s="92"/>
      <c r="B2971" s="92"/>
      <c r="C2971" s="92"/>
      <c r="D2971" s="92"/>
      <c r="E2971" s="92"/>
      <c r="F2971" s="92"/>
      <c r="G2971" s="92"/>
      <c r="H2971" s="92"/>
      <c r="I2971" s="92"/>
      <c r="J2971" s="92"/>
      <c r="K2971" s="92"/>
      <c r="L2971" s="92"/>
      <c r="M2971" s="92"/>
    </row>
    <row r="2972" spans="1:13" x14ac:dyDescent="0.2">
      <c r="A2972" s="92"/>
      <c r="B2972" s="92"/>
      <c r="C2972" s="92"/>
      <c r="D2972" s="92"/>
      <c r="E2972" s="92"/>
      <c r="F2972" s="92"/>
      <c r="G2972" s="92"/>
      <c r="H2972" s="92"/>
      <c r="I2972" s="92"/>
      <c r="J2972" s="92"/>
      <c r="K2972" s="92"/>
      <c r="L2972" s="92"/>
      <c r="M2972" s="92"/>
    </row>
    <row r="2973" spans="1:13" x14ac:dyDescent="0.2">
      <c r="A2973" s="92"/>
      <c r="B2973" s="92"/>
      <c r="C2973" s="92"/>
      <c r="D2973" s="92"/>
      <c r="E2973" s="92"/>
      <c r="F2973" s="92"/>
      <c r="G2973" s="92"/>
      <c r="H2973" s="92"/>
      <c r="I2973" s="92"/>
      <c r="J2973" s="92"/>
      <c r="K2973" s="92"/>
      <c r="L2973" s="92"/>
      <c r="M2973" s="92"/>
    </row>
    <row r="2974" spans="1:13" x14ac:dyDescent="0.2">
      <c r="A2974" s="92"/>
      <c r="B2974" s="92"/>
      <c r="C2974" s="92"/>
      <c r="D2974" s="92"/>
      <c r="E2974" s="92"/>
      <c r="F2974" s="92"/>
      <c r="G2974" s="92"/>
      <c r="H2974" s="92"/>
      <c r="I2974" s="92"/>
      <c r="J2974" s="92"/>
      <c r="K2974" s="92"/>
      <c r="L2974" s="92"/>
      <c r="M2974" s="92"/>
    </row>
    <row r="2975" spans="1:13" x14ac:dyDescent="0.2">
      <c r="A2975" s="92"/>
      <c r="B2975" s="92"/>
      <c r="C2975" s="92"/>
      <c r="D2975" s="92"/>
      <c r="E2975" s="92"/>
      <c r="F2975" s="92"/>
      <c r="G2975" s="92"/>
      <c r="H2975" s="92"/>
      <c r="I2975" s="92"/>
      <c r="J2975" s="92"/>
      <c r="K2975" s="92"/>
      <c r="L2975" s="92"/>
      <c r="M2975" s="92"/>
    </row>
    <row r="2976" spans="1:13" x14ac:dyDescent="0.2">
      <c r="A2976" s="92"/>
      <c r="B2976" s="92"/>
      <c r="C2976" s="92"/>
      <c r="D2976" s="92"/>
      <c r="E2976" s="92"/>
      <c r="F2976" s="92"/>
      <c r="G2976" s="92"/>
      <c r="H2976" s="92"/>
      <c r="I2976" s="92"/>
      <c r="J2976" s="92"/>
      <c r="K2976" s="92"/>
      <c r="L2976" s="92"/>
      <c r="M2976" s="92"/>
    </row>
    <row r="2977" spans="1:13" x14ac:dyDescent="0.2">
      <c r="A2977" s="92"/>
      <c r="B2977" s="92"/>
      <c r="C2977" s="92"/>
      <c r="D2977" s="92"/>
      <c r="E2977" s="92"/>
      <c r="F2977" s="92"/>
      <c r="G2977" s="92"/>
      <c r="H2977" s="92"/>
      <c r="I2977" s="92"/>
      <c r="J2977" s="92"/>
      <c r="K2977" s="92"/>
      <c r="L2977" s="92"/>
      <c r="M2977" s="92"/>
    </row>
    <row r="2978" spans="1:13" x14ac:dyDescent="0.2">
      <c r="A2978" s="92"/>
      <c r="B2978" s="92"/>
      <c r="C2978" s="92"/>
      <c r="D2978" s="92"/>
      <c r="E2978" s="92"/>
      <c r="F2978" s="92"/>
      <c r="G2978" s="92"/>
      <c r="H2978" s="92"/>
      <c r="I2978" s="92"/>
      <c r="J2978" s="92"/>
      <c r="K2978" s="92"/>
      <c r="L2978" s="92"/>
      <c r="M2978" s="92"/>
    </row>
    <row r="2979" spans="1:13" x14ac:dyDescent="0.2">
      <c r="A2979" s="92"/>
      <c r="B2979" s="92"/>
      <c r="C2979" s="92"/>
      <c r="D2979" s="92"/>
      <c r="E2979" s="92"/>
      <c r="F2979" s="92"/>
      <c r="G2979" s="92"/>
      <c r="H2979" s="92"/>
      <c r="I2979" s="92"/>
      <c r="J2979" s="92"/>
      <c r="K2979" s="92"/>
      <c r="L2979" s="92"/>
      <c r="M2979" s="92"/>
    </row>
    <row r="2980" spans="1:13" x14ac:dyDescent="0.2">
      <c r="A2980" s="92"/>
      <c r="B2980" s="92"/>
      <c r="C2980" s="92"/>
      <c r="D2980" s="92"/>
      <c r="E2980" s="92"/>
      <c r="F2980" s="92"/>
      <c r="G2980" s="92"/>
      <c r="H2980" s="92"/>
      <c r="I2980" s="92"/>
      <c r="J2980" s="92"/>
      <c r="K2980" s="92"/>
      <c r="L2980" s="92"/>
      <c r="M2980" s="92"/>
    </row>
    <row r="2981" spans="1:13" x14ac:dyDescent="0.2">
      <c r="A2981" s="92"/>
      <c r="B2981" s="92"/>
      <c r="C2981" s="92"/>
      <c r="D2981" s="92"/>
      <c r="E2981" s="92"/>
      <c r="F2981" s="92"/>
      <c r="G2981" s="92"/>
      <c r="H2981" s="92"/>
      <c r="I2981" s="92"/>
      <c r="J2981" s="92"/>
      <c r="K2981" s="92"/>
      <c r="L2981" s="92"/>
      <c r="M2981" s="92"/>
    </row>
    <row r="2982" spans="1:13" x14ac:dyDescent="0.2">
      <c r="A2982" s="92"/>
      <c r="B2982" s="92"/>
      <c r="C2982" s="92"/>
      <c r="D2982" s="92"/>
      <c r="E2982" s="92"/>
      <c r="F2982" s="92"/>
      <c r="G2982" s="92"/>
      <c r="H2982" s="92"/>
      <c r="I2982" s="92"/>
      <c r="J2982" s="92"/>
      <c r="K2982" s="92"/>
      <c r="L2982" s="92"/>
      <c r="M2982" s="92"/>
    </row>
    <row r="2983" spans="1:13" x14ac:dyDescent="0.2">
      <c r="A2983" s="92"/>
      <c r="B2983" s="92"/>
      <c r="C2983" s="92"/>
      <c r="D2983" s="92"/>
      <c r="E2983" s="92"/>
      <c r="F2983" s="92"/>
      <c r="G2983" s="92"/>
      <c r="H2983" s="92"/>
      <c r="I2983" s="92"/>
      <c r="J2983" s="92"/>
      <c r="K2983" s="92"/>
      <c r="L2983" s="92"/>
      <c r="M2983" s="92"/>
    </row>
    <row r="2984" spans="1:13" x14ac:dyDescent="0.2">
      <c r="A2984" s="92"/>
      <c r="B2984" s="92"/>
      <c r="C2984" s="92"/>
      <c r="D2984" s="92"/>
      <c r="E2984" s="92"/>
      <c r="F2984" s="92"/>
      <c r="G2984" s="92"/>
      <c r="H2984" s="92"/>
      <c r="I2984" s="92"/>
      <c r="J2984" s="92"/>
      <c r="K2984" s="92"/>
      <c r="L2984" s="92"/>
      <c r="M2984" s="92"/>
    </row>
    <row r="2985" spans="1:13" x14ac:dyDescent="0.2">
      <c r="A2985" s="92"/>
      <c r="B2985" s="92"/>
      <c r="C2985" s="92"/>
      <c r="D2985" s="92"/>
      <c r="E2985" s="92"/>
      <c r="F2985" s="92"/>
      <c r="G2985" s="92"/>
      <c r="H2985" s="92"/>
      <c r="I2985" s="92"/>
      <c r="J2985" s="92"/>
      <c r="K2985" s="92"/>
      <c r="L2985" s="92"/>
      <c r="M2985" s="92"/>
    </row>
    <row r="2986" spans="1:13" x14ac:dyDescent="0.2">
      <c r="A2986" s="92"/>
      <c r="B2986" s="92"/>
      <c r="C2986" s="92"/>
      <c r="D2986" s="92"/>
      <c r="E2986" s="92"/>
      <c r="F2986" s="92"/>
      <c r="G2986" s="92"/>
      <c r="H2986" s="92"/>
      <c r="I2986" s="92"/>
      <c r="J2986" s="92"/>
      <c r="K2986" s="92"/>
      <c r="L2986" s="92"/>
      <c r="M2986" s="92"/>
    </row>
    <row r="2987" spans="1:13" x14ac:dyDescent="0.2">
      <c r="A2987" s="92"/>
      <c r="B2987" s="92"/>
      <c r="C2987" s="92"/>
      <c r="D2987" s="92"/>
      <c r="E2987" s="92"/>
      <c r="F2987" s="92"/>
      <c r="G2987" s="92"/>
      <c r="H2987" s="92"/>
      <c r="I2987" s="92"/>
      <c r="J2987" s="92"/>
      <c r="K2987" s="92"/>
      <c r="L2987" s="92"/>
      <c r="M2987" s="92"/>
    </row>
    <row r="2988" spans="1:13" x14ac:dyDescent="0.2">
      <c r="A2988" s="92"/>
      <c r="B2988" s="92"/>
      <c r="C2988" s="92"/>
      <c r="D2988" s="92"/>
      <c r="E2988" s="92"/>
      <c r="F2988" s="92"/>
      <c r="G2988" s="92"/>
      <c r="H2988" s="92"/>
      <c r="I2988" s="92"/>
      <c r="J2988" s="92"/>
      <c r="K2988" s="92"/>
      <c r="L2988" s="92"/>
      <c r="M2988" s="92"/>
    </row>
    <row r="2989" spans="1:13" x14ac:dyDescent="0.2">
      <c r="A2989" s="92"/>
      <c r="B2989" s="92"/>
      <c r="C2989" s="92"/>
      <c r="D2989" s="92"/>
      <c r="E2989" s="92"/>
      <c r="F2989" s="92"/>
      <c r="G2989" s="92"/>
      <c r="H2989" s="92"/>
      <c r="I2989" s="92"/>
      <c r="J2989" s="92"/>
      <c r="K2989" s="92"/>
      <c r="L2989" s="92"/>
      <c r="M2989" s="92"/>
    </row>
    <row r="2990" spans="1:13" x14ac:dyDescent="0.2">
      <c r="A2990" s="92"/>
      <c r="B2990" s="92"/>
      <c r="C2990" s="92"/>
      <c r="D2990" s="92"/>
      <c r="E2990" s="92"/>
      <c r="F2990" s="92"/>
      <c r="G2990" s="92"/>
      <c r="H2990" s="92"/>
      <c r="I2990" s="92"/>
      <c r="J2990" s="92"/>
      <c r="K2990" s="92"/>
      <c r="L2990" s="92"/>
      <c r="M2990" s="92"/>
    </row>
    <row r="2991" spans="1:13" x14ac:dyDescent="0.2">
      <c r="A2991" s="92"/>
      <c r="B2991" s="92"/>
      <c r="C2991" s="92"/>
      <c r="D2991" s="92"/>
      <c r="E2991" s="92"/>
      <c r="F2991" s="92"/>
      <c r="G2991" s="92"/>
      <c r="H2991" s="92"/>
      <c r="I2991" s="92"/>
      <c r="J2991" s="92"/>
      <c r="K2991" s="92"/>
      <c r="L2991" s="92"/>
      <c r="M2991" s="92"/>
    </row>
    <row r="2992" spans="1:13" x14ac:dyDescent="0.2">
      <c r="A2992" s="92"/>
      <c r="B2992" s="92"/>
      <c r="C2992" s="92"/>
      <c r="D2992" s="92"/>
      <c r="E2992" s="92"/>
      <c r="F2992" s="92"/>
      <c r="G2992" s="92"/>
      <c r="H2992" s="92"/>
      <c r="I2992" s="92"/>
      <c r="J2992" s="92"/>
      <c r="K2992" s="92"/>
      <c r="L2992" s="92"/>
      <c r="M2992" s="92"/>
    </row>
    <row r="2993" spans="1:13" x14ac:dyDescent="0.2">
      <c r="A2993" s="92"/>
      <c r="B2993" s="92"/>
      <c r="C2993" s="92"/>
      <c r="D2993" s="92"/>
      <c r="E2993" s="92"/>
      <c r="F2993" s="92"/>
      <c r="G2993" s="92"/>
      <c r="H2993" s="92"/>
      <c r="I2993" s="92"/>
      <c r="J2993" s="92"/>
      <c r="K2993" s="92"/>
      <c r="L2993" s="92"/>
      <c r="M2993" s="92"/>
    </row>
    <row r="2994" spans="1:13" x14ac:dyDescent="0.2">
      <c r="A2994" s="92"/>
      <c r="B2994" s="92"/>
      <c r="C2994" s="92"/>
      <c r="D2994" s="92"/>
      <c r="E2994" s="92"/>
      <c r="F2994" s="92"/>
      <c r="G2994" s="92"/>
      <c r="H2994" s="92"/>
      <c r="I2994" s="92"/>
      <c r="J2994" s="92"/>
      <c r="K2994" s="92"/>
      <c r="L2994" s="92"/>
      <c r="M2994" s="92"/>
    </row>
    <row r="2995" spans="1:13" x14ac:dyDescent="0.2">
      <c r="A2995" s="92"/>
      <c r="B2995" s="92"/>
      <c r="C2995" s="92"/>
      <c r="D2995" s="92"/>
      <c r="E2995" s="92"/>
      <c r="F2995" s="92"/>
      <c r="G2995" s="92"/>
      <c r="H2995" s="92"/>
      <c r="I2995" s="92"/>
      <c r="J2995" s="92"/>
      <c r="K2995" s="92"/>
      <c r="L2995" s="92"/>
      <c r="M2995" s="92"/>
    </row>
    <row r="2996" spans="1:13" x14ac:dyDescent="0.2">
      <c r="A2996" s="92"/>
      <c r="B2996" s="92"/>
      <c r="C2996" s="92"/>
      <c r="D2996" s="92"/>
      <c r="E2996" s="92"/>
      <c r="F2996" s="92"/>
      <c r="G2996" s="92"/>
      <c r="H2996" s="92"/>
      <c r="I2996" s="92"/>
      <c r="J2996" s="92"/>
      <c r="K2996" s="92"/>
      <c r="L2996" s="92"/>
      <c r="M2996" s="92"/>
    </row>
    <row r="2997" spans="1:13" x14ac:dyDescent="0.2">
      <c r="A2997" s="92"/>
      <c r="B2997" s="92"/>
      <c r="C2997" s="92"/>
      <c r="D2997" s="92"/>
      <c r="E2997" s="92"/>
      <c r="F2997" s="92"/>
      <c r="G2997" s="92"/>
      <c r="H2997" s="92"/>
      <c r="I2997" s="92"/>
      <c r="J2997" s="92"/>
      <c r="K2997" s="92"/>
      <c r="L2997" s="92"/>
      <c r="M2997" s="92"/>
    </row>
    <row r="2998" spans="1:13" x14ac:dyDescent="0.2">
      <c r="A2998" s="92"/>
      <c r="B2998" s="92"/>
      <c r="C2998" s="92"/>
      <c r="D2998" s="92"/>
      <c r="E2998" s="92"/>
      <c r="F2998" s="92"/>
      <c r="G2998" s="92"/>
      <c r="H2998" s="92"/>
      <c r="I2998" s="92"/>
      <c r="J2998" s="92"/>
      <c r="K2998" s="92"/>
      <c r="L2998" s="92"/>
      <c r="M2998" s="92"/>
    </row>
    <row r="2999" spans="1:13" x14ac:dyDescent="0.2">
      <c r="A2999" s="92"/>
      <c r="B2999" s="92"/>
      <c r="C2999" s="92"/>
      <c r="D2999" s="92"/>
      <c r="E2999" s="92"/>
      <c r="F2999" s="92"/>
      <c r="G2999" s="92"/>
      <c r="H2999" s="92"/>
      <c r="I2999" s="92"/>
      <c r="J2999" s="92"/>
      <c r="K2999" s="92"/>
      <c r="L2999" s="92"/>
      <c r="M2999" s="92"/>
    </row>
    <row r="3000" spans="1:13" x14ac:dyDescent="0.2">
      <c r="A3000" s="92"/>
      <c r="B3000" s="92"/>
      <c r="C3000" s="92"/>
      <c r="D3000" s="92"/>
      <c r="E3000" s="92"/>
      <c r="F3000" s="92"/>
      <c r="G3000" s="92"/>
      <c r="H3000" s="92"/>
      <c r="I3000" s="92"/>
      <c r="J3000" s="92"/>
      <c r="K3000" s="92"/>
      <c r="L3000" s="92"/>
      <c r="M3000" s="92"/>
    </row>
    <row r="3001" spans="1:13" x14ac:dyDescent="0.2">
      <c r="A3001" s="92"/>
      <c r="B3001" s="92"/>
      <c r="C3001" s="92"/>
      <c r="D3001" s="92"/>
      <c r="E3001" s="92"/>
      <c r="F3001" s="92"/>
      <c r="G3001" s="92"/>
      <c r="H3001" s="92"/>
      <c r="I3001" s="92"/>
      <c r="J3001" s="92"/>
      <c r="K3001" s="92"/>
      <c r="L3001" s="92"/>
      <c r="M3001" s="92"/>
    </row>
    <row r="3002" spans="1:13" x14ac:dyDescent="0.2">
      <c r="A3002" s="92"/>
      <c r="B3002" s="92"/>
      <c r="C3002" s="92"/>
      <c r="D3002" s="92"/>
      <c r="E3002" s="92"/>
      <c r="F3002" s="92"/>
      <c r="G3002" s="92"/>
      <c r="H3002" s="92"/>
      <c r="I3002" s="92"/>
      <c r="J3002" s="92"/>
      <c r="K3002" s="92"/>
      <c r="L3002" s="92"/>
      <c r="M3002" s="92"/>
    </row>
    <row r="3003" spans="1:13" x14ac:dyDescent="0.2">
      <c r="A3003" s="92"/>
      <c r="B3003" s="92"/>
      <c r="C3003" s="92"/>
      <c r="D3003" s="92"/>
      <c r="E3003" s="92"/>
      <c r="F3003" s="92"/>
      <c r="G3003" s="92"/>
      <c r="H3003" s="92"/>
      <c r="I3003" s="92"/>
      <c r="J3003" s="92"/>
      <c r="K3003" s="92"/>
      <c r="L3003" s="92"/>
      <c r="M3003" s="92"/>
    </row>
    <row r="3004" spans="1:13" x14ac:dyDescent="0.2">
      <c r="A3004" s="92"/>
      <c r="B3004" s="92"/>
      <c r="C3004" s="92"/>
      <c r="D3004" s="92"/>
      <c r="E3004" s="92"/>
      <c r="F3004" s="92"/>
      <c r="G3004" s="92"/>
      <c r="H3004" s="92"/>
      <c r="I3004" s="92"/>
      <c r="J3004" s="92"/>
      <c r="K3004" s="92"/>
      <c r="L3004" s="92"/>
      <c r="M3004" s="92"/>
    </row>
    <row r="3005" spans="1:13" x14ac:dyDescent="0.2">
      <c r="A3005" s="92"/>
      <c r="B3005" s="92"/>
      <c r="C3005" s="92"/>
      <c r="D3005" s="92"/>
      <c r="E3005" s="92"/>
      <c r="F3005" s="92"/>
      <c r="G3005" s="92"/>
      <c r="H3005" s="92"/>
      <c r="I3005" s="92"/>
      <c r="J3005" s="92"/>
      <c r="K3005" s="92"/>
      <c r="L3005" s="92"/>
      <c r="M3005" s="92"/>
    </row>
    <row r="3006" spans="1:13" x14ac:dyDescent="0.2">
      <c r="A3006" s="92"/>
      <c r="B3006" s="92"/>
      <c r="C3006" s="92"/>
      <c r="D3006" s="92"/>
      <c r="E3006" s="92"/>
      <c r="F3006" s="92"/>
      <c r="G3006" s="92"/>
      <c r="H3006" s="92"/>
      <c r="I3006" s="92"/>
      <c r="J3006" s="92"/>
      <c r="K3006" s="92"/>
      <c r="L3006" s="92"/>
      <c r="M3006" s="92"/>
    </row>
    <row r="3007" spans="1:13" x14ac:dyDescent="0.2">
      <c r="A3007" s="92"/>
      <c r="B3007" s="92"/>
      <c r="C3007" s="92"/>
      <c r="D3007" s="92"/>
      <c r="E3007" s="92"/>
      <c r="F3007" s="92"/>
      <c r="G3007" s="92"/>
      <c r="H3007" s="92"/>
      <c r="I3007" s="92"/>
      <c r="J3007" s="92"/>
      <c r="K3007" s="92"/>
      <c r="L3007" s="92"/>
      <c r="M3007" s="92"/>
    </row>
    <row r="3008" spans="1:13" x14ac:dyDescent="0.2">
      <c r="A3008" s="92"/>
      <c r="B3008" s="92"/>
      <c r="C3008" s="92"/>
      <c r="D3008" s="92"/>
      <c r="E3008" s="92"/>
      <c r="F3008" s="92"/>
      <c r="G3008" s="92"/>
      <c r="H3008" s="92"/>
      <c r="I3008" s="92"/>
      <c r="J3008" s="92"/>
      <c r="K3008" s="92"/>
      <c r="L3008" s="92"/>
      <c r="M3008" s="92"/>
    </row>
    <row r="3009" spans="1:13" x14ac:dyDescent="0.2">
      <c r="A3009" s="92"/>
      <c r="B3009" s="92"/>
      <c r="C3009" s="92"/>
      <c r="D3009" s="92"/>
      <c r="E3009" s="92"/>
      <c r="F3009" s="92"/>
      <c r="G3009" s="92"/>
      <c r="H3009" s="92"/>
      <c r="I3009" s="92"/>
      <c r="J3009" s="92"/>
      <c r="K3009" s="92"/>
      <c r="L3009" s="92"/>
      <c r="M3009" s="92"/>
    </row>
    <row r="3010" spans="1:13" x14ac:dyDescent="0.2">
      <c r="A3010" s="92"/>
      <c r="B3010" s="92"/>
      <c r="C3010" s="92"/>
      <c r="D3010" s="92"/>
      <c r="E3010" s="92"/>
      <c r="F3010" s="92"/>
      <c r="G3010" s="92"/>
      <c r="H3010" s="92"/>
      <c r="I3010" s="92"/>
      <c r="J3010" s="92"/>
      <c r="K3010" s="92"/>
      <c r="L3010" s="92"/>
      <c r="M3010" s="92"/>
    </row>
    <row r="3011" spans="1:13" x14ac:dyDescent="0.2">
      <c r="A3011" s="92"/>
      <c r="B3011" s="92"/>
      <c r="C3011" s="92"/>
      <c r="D3011" s="92"/>
      <c r="E3011" s="92"/>
      <c r="F3011" s="92"/>
      <c r="G3011" s="92"/>
      <c r="H3011" s="92"/>
      <c r="I3011" s="92"/>
      <c r="J3011" s="92"/>
      <c r="K3011" s="92"/>
      <c r="L3011" s="92"/>
      <c r="M3011" s="92"/>
    </row>
    <row r="3012" spans="1:13" x14ac:dyDescent="0.2">
      <c r="A3012" s="92"/>
      <c r="B3012" s="92"/>
      <c r="C3012" s="92"/>
      <c r="D3012" s="92"/>
      <c r="E3012" s="92"/>
      <c r="F3012" s="92"/>
      <c r="G3012" s="92"/>
      <c r="H3012" s="92"/>
      <c r="I3012" s="92"/>
      <c r="J3012" s="92"/>
      <c r="K3012" s="92"/>
      <c r="L3012" s="92"/>
      <c r="M3012" s="92"/>
    </row>
    <row r="3013" spans="1:13" x14ac:dyDescent="0.2">
      <c r="A3013" s="92"/>
      <c r="B3013" s="92"/>
      <c r="C3013" s="92"/>
      <c r="D3013" s="92"/>
      <c r="E3013" s="92"/>
      <c r="F3013" s="92"/>
      <c r="G3013" s="92"/>
      <c r="H3013" s="92"/>
      <c r="I3013" s="92"/>
      <c r="J3013" s="92"/>
      <c r="K3013" s="92"/>
      <c r="L3013" s="92"/>
      <c r="M3013" s="92"/>
    </row>
    <row r="3014" spans="1:13" x14ac:dyDescent="0.2">
      <c r="A3014" s="92"/>
      <c r="B3014" s="92"/>
      <c r="C3014" s="92"/>
      <c r="D3014" s="92"/>
      <c r="E3014" s="92"/>
      <c r="F3014" s="92"/>
      <c r="G3014" s="92"/>
      <c r="H3014" s="92"/>
      <c r="I3014" s="92"/>
      <c r="J3014" s="92"/>
      <c r="K3014" s="92"/>
      <c r="L3014" s="92"/>
      <c r="M3014" s="92"/>
    </row>
    <row r="3015" spans="1:13" x14ac:dyDescent="0.2">
      <c r="A3015" s="92"/>
      <c r="B3015" s="92"/>
      <c r="C3015" s="92"/>
      <c r="D3015" s="92"/>
      <c r="E3015" s="92"/>
      <c r="F3015" s="92"/>
      <c r="G3015" s="92"/>
      <c r="H3015" s="92"/>
      <c r="I3015" s="92"/>
      <c r="J3015" s="92"/>
      <c r="K3015" s="92"/>
      <c r="L3015" s="92"/>
      <c r="M3015" s="92"/>
    </row>
    <row r="3016" spans="1:13" x14ac:dyDescent="0.2">
      <c r="A3016" s="92"/>
      <c r="B3016" s="92"/>
      <c r="C3016" s="92"/>
      <c r="D3016" s="92"/>
      <c r="E3016" s="92"/>
      <c r="F3016" s="92"/>
      <c r="G3016" s="92"/>
      <c r="H3016" s="92"/>
      <c r="I3016" s="92"/>
      <c r="J3016" s="92"/>
      <c r="K3016" s="92"/>
      <c r="L3016" s="92"/>
      <c r="M3016" s="92"/>
    </row>
    <row r="3017" spans="1:13" x14ac:dyDescent="0.2">
      <c r="A3017" s="92"/>
      <c r="B3017" s="92"/>
      <c r="C3017" s="92"/>
      <c r="D3017" s="92"/>
      <c r="E3017" s="92"/>
      <c r="F3017" s="92"/>
      <c r="G3017" s="92"/>
      <c r="H3017" s="92"/>
      <c r="I3017" s="92"/>
      <c r="J3017" s="92"/>
      <c r="K3017" s="92"/>
      <c r="L3017" s="92"/>
      <c r="M3017" s="92"/>
    </row>
    <row r="3018" spans="1:13" x14ac:dyDescent="0.2">
      <c r="A3018" s="92"/>
      <c r="B3018" s="92"/>
      <c r="C3018" s="92"/>
      <c r="D3018" s="92"/>
      <c r="E3018" s="92"/>
      <c r="F3018" s="92"/>
      <c r="G3018" s="92"/>
      <c r="H3018" s="92"/>
      <c r="I3018" s="92"/>
      <c r="J3018" s="92"/>
      <c r="K3018" s="92"/>
      <c r="L3018" s="92"/>
      <c r="M3018" s="92"/>
    </row>
    <row r="3019" spans="1:13" x14ac:dyDescent="0.2">
      <c r="A3019" s="92"/>
      <c r="B3019" s="92"/>
      <c r="C3019" s="92"/>
      <c r="D3019" s="92"/>
      <c r="E3019" s="92"/>
      <c r="F3019" s="92"/>
      <c r="G3019" s="92"/>
      <c r="H3019" s="92"/>
      <c r="I3019" s="92"/>
      <c r="J3019" s="92"/>
      <c r="K3019" s="92"/>
      <c r="L3019" s="92"/>
      <c r="M3019" s="92"/>
    </row>
    <row r="3020" spans="1:13" x14ac:dyDescent="0.2">
      <c r="A3020" s="92"/>
      <c r="B3020" s="92"/>
      <c r="C3020" s="92"/>
      <c r="D3020" s="92"/>
      <c r="E3020" s="92"/>
      <c r="F3020" s="92"/>
      <c r="G3020" s="92"/>
      <c r="H3020" s="92"/>
      <c r="I3020" s="92"/>
      <c r="J3020" s="92"/>
      <c r="K3020" s="92"/>
      <c r="L3020" s="92"/>
      <c r="M3020" s="92"/>
    </row>
    <row r="3021" spans="1:13" x14ac:dyDescent="0.2">
      <c r="A3021" s="92"/>
      <c r="B3021" s="92"/>
      <c r="C3021" s="92"/>
      <c r="D3021" s="92"/>
      <c r="E3021" s="92"/>
      <c r="F3021" s="92"/>
      <c r="G3021" s="92"/>
      <c r="H3021" s="92"/>
      <c r="I3021" s="92"/>
      <c r="J3021" s="92"/>
      <c r="K3021" s="92"/>
      <c r="L3021" s="92"/>
      <c r="M3021" s="92"/>
    </row>
    <row r="3022" spans="1:13" x14ac:dyDescent="0.2">
      <c r="A3022" s="92"/>
      <c r="B3022" s="92"/>
      <c r="C3022" s="92"/>
      <c r="D3022" s="92"/>
      <c r="E3022" s="92"/>
      <c r="F3022" s="92"/>
      <c r="G3022" s="92"/>
      <c r="H3022" s="92"/>
      <c r="I3022" s="92"/>
      <c r="J3022" s="92"/>
      <c r="K3022" s="92"/>
      <c r="L3022" s="92"/>
      <c r="M3022" s="92"/>
    </row>
    <row r="3023" spans="1:13" x14ac:dyDescent="0.2">
      <c r="A3023" s="92"/>
      <c r="B3023" s="92"/>
      <c r="C3023" s="92"/>
      <c r="D3023" s="92"/>
      <c r="E3023" s="92"/>
      <c r="F3023" s="92"/>
      <c r="G3023" s="92"/>
      <c r="H3023" s="92"/>
      <c r="I3023" s="92"/>
      <c r="J3023" s="92"/>
      <c r="K3023" s="92"/>
      <c r="L3023" s="92"/>
      <c r="M3023" s="92"/>
    </row>
    <row r="3024" spans="1:13" x14ac:dyDescent="0.2">
      <c r="A3024" s="92"/>
      <c r="B3024" s="92"/>
      <c r="C3024" s="92"/>
      <c r="D3024" s="92"/>
      <c r="E3024" s="92"/>
      <c r="F3024" s="92"/>
      <c r="G3024" s="92"/>
      <c r="H3024" s="92"/>
      <c r="I3024" s="92"/>
      <c r="J3024" s="92"/>
      <c r="K3024" s="92"/>
      <c r="L3024" s="92"/>
      <c r="M3024" s="92"/>
    </row>
    <row r="3025" spans="1:13" x14ac:dyDescent="0.2">
      <c r="A3025" s="92"/>
      <c r="B3025" s="92"/>
      <c r="C3025" s="92"/>
      <c r="D3025" s="92"/>
      <c r="E3025" s="92"/>
      <c r="F3025" s="92"/>
      <c r="G3025" s="92"/>
      <c r="H3025" s="92"/>
      <c r="I3025" s="92"/>
      <c r="J3025" s="92"/>
      <c r="K3025" s="92"/>
      <c r="L3025" s="92"/>
      <c r="M3025" s="92"/>
    </row>
    <row r="3026" spans="1:13" x14ac:dyDescent="0.2">
      <c r="A3026" s="92"/>
      <c r="B3026" s="92"/>
      <c r="C3026" s="92"/>
      <c r="D3026" s="92"/>
      <c r="E3026" s="92"/>
      <c r="F3026" s="92"/>
      <c r="G3026" s="92"/>
      <c r="H3026" s="92"/>
      <c r="I3026" s="92"/>
      <c r="J3026" s="92"/>
      <c r="K3026" s="92"/>
      <c r="L3026" s="92"/>
      <c r="M3026" s="92"/>
    </row>
    <row r="3027" spans="1:13" x14ac:dyDescent="0.2">
      <c r="A3027" s="92"/>
      <c r="B3027" s="92"/>
      <c r="C3027" s="92"/>
      <c r="D3027" s="92"/>
      <c r="E3027" s="92"/>
      <c r="F3027" s="92"/>
      <c r="G3027" s="92"/>
      <c r="H3027" s="92"/>
      <c r="I3027" s="92"/>
      <c r="J3027" s="92"/>
      <c r="K3027" s="92"/>
      <c r="L3027" s="92"/>
      <c r="M3027" s="92"/>
    </row>
    <row r="3028" spans="1:13" x14ac:dyDescent="0.2">
      <c r="A3028" s="92"/>
      <c r="B3028" s="92"/>
      <c r="C3028" s="92"/>
      <c r="D3028" s="92"/>
      <c r="E3028" s="92"/>
      <c r="F3028" s="92"/>
      <c r="G3028" s="92"/>
      <c r="H3028" s="92"/>
      <c r="I3028" s="92"/>
      <c r="J3028" s="92"/>
      <c r="K3028" s="92"/>
      <c r="L3028" s="92"/>
      <c r="M3028" s="92"/>
    </row>
    <row r="3029" spans="1:13" x14ac:dyDescent="0.2">
      <c r="A3029" s="92"/>
      <c r="B3029" s="92"/>
      <c r="C3029" s="92"/>
      <c r="D3029" s="92"/>
      <c r="E3029" s="92"/>
      <c r="F3029" s="92"/>
      <c r="G3029" s="92"/>
      <c r="H3029" s="92"/>
      <c r="I3029" s="92"/>
      <c r="J3029" s="92"/>
      <c r="K3029" s="92"/>
      <c r="L3029" s="92"/>
      <c r="M3029" s="92"/>
    </row>
    <row r="3030" spans="1:13" x14ac:dyDescent="0.2">
      <c r="A3030" s="92"/>
      <c r="B3030" s="92"/>
      <c r="C3030" s="92"/>
      <c r="D3030" s="92"/>
      <c r="E3030" s="92"/>
      <c r="F3030" s="92"/>
      <c r="G3030" s="92"/>
      <c r="H3030" s="92"/>
      <c r="I3030" s="92"/>
      <c r="J3030" s="92"/>
      <c r="K3030" s="92"/>
      <c r="L3030" s="92"/>
      <c r="M3030" s="92"/>
    </row>
    <row r="3031" spans="1:13" x14ac:dyDescent="0.2">
      <c r="A3031" s="92"/>
      <c r="B3031" s="92"/>
      <c r="C3031" s="92"/>
      <c r="D3031" s="92"/>
      <c r="E3031" s="92"/>
      <c r="F3031" s="92"/>
      <c r="G3031" s="92"/>
      <c r="H3031" s="92"/>
      <c r="I3031" s="92"/>
      <c r="J3031" s="92"/>
      <c r="K3031" s="92"/>
      <c r="L3031" s="92"/>
      <c r="M3031" s="92"/>
    </row>
    <row r="3032" spans="1:13" x14ac:dyDescent="0.2">
      <c r="A3032" s="92"/>
      <c r="B3032" s="92"/>
      <c r="C3032" s="92"/>
      <c r="D3032" s="92"/>
      <c r="E3032" s="92"/>
      <c r="F3032" s="92"/>
      <c r="G3032" s="92"/>
      <c r="H3032" s="92"/>
      <c r="I3032" s="92"/>
      <c r="J3032" s="92"/>
      <c r="K3032" s="92"/>
      <c r="L3032" s="92"/>
      <c r="M3032" s="92"/>
    </row>
    <row r="3033" spans="1:13" x14ac:dyDescent="0.2">
      <c r="A3033" s="92"/>
      <c r="B3033" s="92"/>
      <c r="C3033" s="92"/>
      <c r="D3033" s="92"/>
      <c r="E3033" s="92"/>
      <c r="F3033" s="92"/>
      <c r="G3033" s="92"/>
      <c r="H3033" s="92"/>
      <c r="I3033" s="92"/>
      <c r="J3033" s="92"/>
      <c r="K3033" s="92"/>
      <c r="L3033" s="92"/>
      <c r="M3033" s="92"/>
    </row>
    <row r="3034" spans="1:13" x14ac:dyDescent="0.2">
      <c r="A3034" s="92"/>
      <c r="B3034" s="92"/>
      <c r="C3034" s="92"/>
      <c r="D3034" s="92"/>
      <c r="E3034" s="92"/>
      <c r="F3034" s="92"/>
      <c r="G3034" s="92"/>
      <c r="H3034" s="92"/>
      <c r="I3034" s="92"/>
      <c r="J3034" s="92"/>
      <c r="K3034" s="92"/>
      <c r="L3034" s="92"/>
      <c r="M3034" s="92"/>
    </row>
    <row r="3035" spans="1:13" x14ac:dyDescent="0.2">
      <c r="A3035" s="92"/>
      <c r="B3035" s="92"/>
      <c r="C3035" s="92"/>
      <c r="D3035" s="92"/>
      <c r="E3035" s="92"/>
      <c r="F3035" s="92"/>
      <c r="G3035" s="92"/>
      <c r="H3035" s="92"/>
      <c r="I3035" s="92"/>
      <c r="J3035" s="92"/>
      <c r="K3035" s="92"/>
      <c r="L3035" s="92"/>
      <c r="M3035" s="92"/>
    </row>
    <row r="3036" spans="1:13" x14ac:dyDescent="0.2">
      <c r="A3036" s="92"/>
      <c r="B3036" s="92"/>
      <c r="C3036" s="92"/>
      <c r="D3036" s="92"/>
      <c r="E3036" s="92"/>
      <c r="F3036" s="92"/>
      <c r="G3036" s="92"/>
      <c r="H3036" s="92"/>
      <c r="I3036" s="92"/>
      <c r="J3036" s="92"/>
      <c r="K3036" s="92"/>
      <c r="L3036" s="92"/>
      <c r="M3036" s="92"/>
    </row>
    <row r="3037" spans="1:13" x14ac:dyDescent="0.2">
      <c r="A3037" s="92"/>
      <c r="B3037" s="92"/>
      <c r="C3037" s="92"/>
      <c r="D3037" s="92"/>
      <c r="E3037" s="92"/>
      <c r="F3037" s="92"/>
      <c r="G3037" s="92"/>
      <c r="H3037" s="92"/>
      <c r="I3037" s="92"/>
      <c r="J3037" s="92"/>
      <c r="K3037" s="92"/>
      <c r="L3037" s="92"/>
      <c r="M3037" s="92"/>
    </row>
    <row r="3038" spans="1:13" x14ac:dyDescent="0.2">
      <c r="A3038" s="92"/>
      <c r="B3038" s="92"/>
      <c r="C3038" s="92"/>
      <c r="D3038" s="92"/>
      <c r="E3038" s="92"/>
      <c r="F3038" s="92"/>
      <c r="G3038" s="92"/>
      <c r="H3038" s="92"/>
      <c r="I3038" s="92"/>
      <c r="J3038" s="92"/>
      <c r="K3038" s="92"/>
      <c r="L3038" s="92"/>
      <c r="M3038" s="92"/>
    </row>
    <row r="3039" spans="1:13" x14ac:dyDescent="0.2">
      <c r="A3039" s="92"/>
      <c r="B3039" s="92"/>
      <c r="C3039" s="92"/>
      <c r="D3039" s="92"/>
      <c r="E3039" s="92"/>
      <c r="F3039" s="92"/>
      <c r="G3039" s="92"/>
      <c r="H3039" s="92"/>
      <c r="I3039" s="92"/>
      <c r="J3039" s="92"/>
      <c r="K3039" s="92"/>
      <c r="L3039" s="92"/>
      <c r="M3039" s="92"/>
    </row>
    <row r="3040" spans="1:13" x14ac:dyDescent="0.2">
      <c r="A3040" s="92"/>
      <c r="B3040" s="92"/>
      <c r="C3040" s="92"/>
      <c r="D3040" s="92"/>
      <c r="E3040" s="92"/>
      <c r="F3040" s="92"/>
      <c r="G3040" s="92"/>
      <c r="H3040" s="92"/>
      <c r="I3040" s="92"/>
      <c r="J3040" s="92"/>
      <c r="K3040" s="92"/>
      <c r="L3040" s="92"/>
      <c r="M3040" s="92"/>
    </row>
    <row r="3041" spans="1:13" x14ac:dyDescent="0.2">
      <c r="A3041" s="92"/>
      <c r="B3041" s="92"/>
      <c r="C3041" s="92"/>
      <c r="D3041" s="92"/>
      <c r="E3041" s="92"/>
      <c r="F3041" s="92"/>
      <c r="G3041" s="92"/>
      <c r="H3041" s="92"/>
      <c r="I3041" s="92"/>
      <c r="J3041" s="92"/>
      <c r="K3041" s="92"/>
      <c r="L3041" s="92"/>
      <c r="M3041" s="92"/>
    </row>
    <row r="3042" spans="1:13" x14ac:dyDescent="0.2">
      <c r="A3042" s="92"/>
      <c r="B3042" s="92"/>
      <c r="C3042" s="92"/>
      <c r="D3042" s="92"/>
      <c r="E3042" s="92"/>
      <c r="F3042" s="92"/>
      <c r="G3042" s="92"/>
      <c r="H3042" s="92"/>
      <c r="I3042" s="92"/>
      <c r="J3042" s="92"/>
      <c r="K3042" s="92"/>
      <c r="L3042" s="92"/>
      <c r="M3042" s="92"/>
    </row>
    <row r="3043" spans="1:13" x14ac:dyDescent="0.2">
      <c r="A3043" s="92"/>
      <c r="B3043" s="92"/>
      <c r="C3043" s="92"/>
      <c r="D3043" s="92"/>
      <c r="E3043" s="92"/>
      <c r="F3043" s="92"/>
      <c r="G3043" s="92"/>
      <c r="H3043" s="92"/>
      <c r="I3043" s="92"/>
      <c r="J3043" s="92"/>
      <c r="K3043" s="92"/>
      <c r="L3043" s="92"/>
      <c r="M3043" s="92"/>
    </row>
    <row r="3044" spans="1:13" x14ac:dyDescent="0.2">
      <c r="A3044" s="92"/>
      <c r="B3044" s="92"/>
      <c r="C3044" s="92"/>
      <c r="D3044" s="92"/>
      <c r="E3044" s="92"/>
      <c r="F3044" s="92"/>
      <c r="G3044" s="92"/>
      <c r="H3044" s="92"/>
      <c r="I3044" s="92"/>
      <c r="J3044" s="92"/>
      <c r="K3044" s="92"/>
      <c r="L3044" s="92"/>
      <c r="M3044" s="92"/>
    </row>
    <row r="3045" spans="1:13" x14ac:dyDescent="0.2">
      <c r="A3045" s="92"/>
      <c r="B3045" s="92"/>
      <c r="C3045" s="92"/>
      <c r="D3045" s="92"/>
      <c r="E3045" s="92"/>
      <c r="F3045" s="92"/>
      <c r="G3045" s="92"/>
      <c r="H3045" s="92"/>
      <c r="I3045" s="92"/>
      <c r="J3045" s="92"/>
      <c r="K3045" s="92"/>
      <c r="L3045" s="92"/>
      <c r="M3045" s="92"/>
    </row>
    <row r="3046" spans="1:13" x14ac:dyDescent="0.2">
      <c r="A3046" s="92"/>
      <c r="B3046" s="92"/>
      <c r="C3046" s="92"/>
      <c r="D3046" s="92"/>
      <c r="E3046" s="92"/>
      <c r="F3046" s="92"/>
      <c r="G3046" s="92"/>
      <c r="H3046" s="92"/>
      <c r="I3046" s="92"/>
      <c r="J3046" s="92"/>
      <c r="K3046" s="92"/>
      <c r="L3046" s="92"/>
      <c r="M3046" s="92"/>
    </row>
    <row r="3047" spans="1:13" x14ac:dyDescent="0.2">
      <c r="A3047" s="92"/>
      <c r="B3047" s="92"/>
      <c r="C3047" s="92"/>
      <c r="D3047" s="92"/>
      <c r="E3047" s="92"/>
      <c r="F3047" s="92"/>
      <c r="G3047" s="92"/>
      <c r="H3047" s="92"/>
      <c r="I3047" s="92"/>
      <c r="J3047" s="92"/>
      <c r="K3047" s="92"/>
      <c r="L3047" s="92"/>
      <c r="M3047" s="92"/>
    </row>
    <row r="3048" spans="1:13" x14ac:dyDescent="0.2">
      <c r="A3048" s="92"/>
      <c r="B3048" s="92"/>
      <c r="C3048" s="92"/>
      <c r="D3048" s="92"/>
      <c r="E3048" s="92"/>
      <c r="F3048" s="92"/>
      <c r="G3048" s="92"/>
      <c r="H3048" s="92"/>
      <c r="I3048" s="92"/>
      <c r="J3048" s="92"/>
      <c r="K3048" s="92"/>
      <c r="L3048" s="92"/>
      <c r="M3048" s="92"/>
    </row>
    <row r="3049" spans="1:13" x14ac:dyDescent="0.2">
      <c r="A3049" s="92"/>
      <c r="B3049" s="92"/>
      <c r="C3049" s="92"/>
      <c r="D3049" s="92"/>
      <c r="E3049" s="92"/>
      <c r="F3049" s="92"/>
      <c r="G3049" s="92"/>
      <c r="H3049" s="92"/>
      <c r="I3049" s="92"/>
      <c r="J3049" s="92"/>
      <c r="K3049" s="92"/>
      <c r="L3049" s="92"/>
      <c r="M3049" s="92"/>
    </row>
    <row r="3050" spans="1:13" x14ac:dyDescent="0.2">
      <c r="A3050" s="92"/>
      <c r="B3050" s="92"/>
      <c r="C3050" s="92"/>
      <c r="D3050" s="92"/>
      <c r="E3050" s="92"/>
      <c r="F3050" s="92"/>
      <c r="G3050" s="92"/>
      <c r="H3050" s="92"/>
      <c r="I3050" s="92"/>
      <c r="J3050" s="92"/>
      <c r="K3050" s="92"/>
      <c r="L3050" s="92"/>
      <c r="M3050" s="92"/>
    </row>
    <row r="3051" spans="1:13" x14ac:dyDescent="0.2">
      <c r="A3051" s="92"/>
      <c r="B3051" s="92"/>
      <c r="C3051" s="92"/>
      <c r="D3051" s="92"/>
      <c r="E3051" s="92"/>
      <c r="F3051" s="92"/>
      <c r="G3051" s="92"/>
      <c r="H3051" s="92"/>
      <c r="I3051" s="92"/>
      <c r="J3051" s="92"/>
      <c r="K3051" s="92"/>
      <c r="L3051" s="92"/>
      <c r="M3051" s="92"/>
    </row>
    <row r="3052" spans="1:13" x14ac:dyDescent="0.2">
      <c r="A3052" s="92"/>
      <c r="B3052" s="92"/>
      <c r="C3052" s="92"/>
      <c r="D3052" s="92"/>
      <c r="E3052" s="92"/>
      <c r="F3052" s="92"/>
      <c r="G3052" s="92"/>
      <c r="H3052" s="92"/>
      <c r="I3052" s="92"/>
      <c r="J3052" s="92"/>
      <c r="K3052" s="92"/>
      <c r="L3052" s="92"/>
      <c r="M3052" s="92"/>
    </row>
    <row r="3053" spans="1:13" x14ac:dyDescent="0.2">
      <c r="A3053" s="92"/>
      <c r="B3053" s="92"/>
      <c r="C3053" s="92"/>
      <c r="D3053" s="92"/>
      <c r="E3053" s="92"/>
      <c r="F3053" s="92"/>
      <c r="G3053" s="92"/>
      <c r="H3053" s="92"/>
      <c r="I3053" s="92"/>
      <c r="J3053" s="92"/>
      <c r="K3053" s="92"/>
      <c r="L3053" s="92"/>
      <c r="M3053" s="92"/>
    </row>
    <row r="3054" spans="1:13" x14ac:dyDescent="0.2">
      <c r="A3054" s="92"/>
      <c r="B3054" s="92"/>
      <c r="C3054" s="92"/>
      <c r="D3054" s="92"/>
      <c r="E3054" s="92"/>
      <c r="F3054" s="92"/>
      <c r="G3054" s="92"/>
      <c r="H3054" s="92"/>
      <c r="I3054" s="92"/>
      <c r="J3054" s="92"/>
      <c r="K3054" s="92"/>
      <c r="L3054" s="92"/>
      <c r="M3054" s="92"/>
    </row>
    <row r="3055" spans="1:13" x14ac:dyDescent="0.2">
      <c r="A3055" s="92"/>
      <c r="B3055" s="92"/>
      <c r="C3055" s="92"/>
      <c r="D3055" s="92"/>
      <c r="E3055" s="92"/>
      <c r="F3055" s="92"/>
      <c r="G3055" s="92"/>
      <c r="H3055" s="92"/>
      <c r="I3055" s="92"/>
      <c r="J3055" s="92"/>
      <c r="K3055" s="92"/>
      <c r="L3055" s="92"/>
      <c r="M3055" s="92"/>
    </row>
    <row r="3056" spans="1:13" x14ac:dyDescent="0.2">
      <c r="A3056" s="92"/>
      <c r="B3056" s="92"/>
      <c r="C3056" s="92"/>
      <c r="D3056" s="92"/>
      <c r="E3056" s="92"/>
      <c r="F3056" s="92"/>
      <c r="G3056" s="92"/>
      <c r="H3056" s="92"/>
      <c r="I3056" s="92"/>
      <c r="J3056" s="92"/>
      <c r="K3056" s="92"/>
      <c r="L3056" s="92"/>
      <c r="M3056" s="92"/>
    </row>
    <row r="3057" spans="1:13" x14ac:dyDescent="0.2">
      <c r="A3057" s="92"/>
      <c r="B3057" s="92"/>
      <c r="C3057" s="92"/>
      <c r="D3057" s="92"/>
      <c r="E3057" s="92"/>
      <c r="F3057" s="92"/>
      <c r="G3057" s="92"/>
      <c r="H3057" s="92"/>
      <c r="I3057" s="92"/>
      <c r="J3057" s="92"/>
      <c r="K3057" s="92"/>
      <c r="L3057" s="92"/>
      <c r="M3057" s="92"/>
    </row>
    <row r="3058" spans="1:13" x14ac:dyDescent="0.2">
      <c r="A3058" s="92"/>
      <c r="B3058" s="92"/>
      <c r="C3058" s="92"/>
      <c r="D3058" s="92"/>
      <c r="E3058" s="92"/>
      <c r="F3058" s="92"/>
      <c r="G3058" s="92"/>
      <c r="H3058" s="92"/>
      <c r="I3058" s="92"/>
      <c r="J3058" s="92"/>
      <c r="K3058" s="92"/>
      <c r="L3058" s="92"/>
      <c r="M3058" s="92"/>
    </row>
    <row r="3059" spans="1:13" x14ac:dyDescent="0.2">
      <c r="A3059" s="92"/>
      <c r="B3059" s="92"/>
      <c r="C3059" s="92"/>
      <c r="D3059" s="92"/>
      <c r="E3059" s="92"/>
      <c r="F3059" s="92"/>
      <c r="G3059" s="92"/>
      <c r="H3059" s="92"/>
      <c r="I3059" s="92"/>
      <c r="J3059" s="92"/>
      <c r="K3059" s="92"/>
      <c r="L3059" s="92"/>
      <c r="M3059" s="92"/>
    </row>
    <row r="3060" spans="1:13" x14ac:dyDescent="0.2">
      <c r="A3060" s="92"/>
      <c r="B3060" s="92"/>
      <c r="C3060" s="92"/>
      <c r="D3060" s="92"/>
      <c r="E3060" s="92"/>
      <c r="F3060" s="92"/>
      <c r="G3060" s="92"/>
      <c r="H3060" s="92"/>
      <c r="I3060" s="92"/>
      <c r="J3060" s="92"/>
      <c r="K3060" s="92"/>
      <c r="L3060" s="92"/>
      <c r="M3060" s="92"/>
    </row>
    <row r="3061" spans="1:13" x14ac:dyDescent="0.2">
      <c r="A3061" s="92"/>
      <c r="B3061" s="92"/>
      <c r="C3061" s="92"/>
      <c r="D3061" s="92"/>
      <c r="E3061" s="92"/>
      <c r="F3061" s="92"/>
      <c r="G3061" s="92"/>
      <c r="H3061" s="92"/>
      <c r="I3061" s="92"/>
      <c r="J3061" s="92"/>
      <c r="K3061" s="92"/>
      <c r="L3061" s="92"/>
      <c r="M3061" s="92"/>
    </row>
    <row r="3062" spans="1:13" x14ac:dyDescent="0.2">
      <c r="A3062" s="92"/>
      <c r="B3062" s="92"/>
      <c r="C3062" s="92"/>
      <c r="D3062" s="92"/>
      <c r="E3062" s="92"/>
      <c r="F3062" s="92"/>
      <c r="G3062" s="92"/>
      <c r="H3062" s="92"/>
      <c r="I3062" s="92"/>
      <c r="J3062" s="92"/>
      <c r="K3062" s="92"/>
      <c r="L3062" s="92"/>
      <c r="M3062" s="92"/>
    </row>
    <row r="3063" spans="1:13" x14ac:dyDescent="0.2">
      <c r="A3063" s="92"/>
      <c r="B3063" s="92"/>
      <c r="C3063" s="92"/>
      <c r="D3063" s="92"/>
      <c r="E3063" s="92"/>
      <c r="F3063" s="92"/>
      <c r="G3063" s="92"/>
      <c r="H3063" s="92"/>
      <c r="I3063" s="92"/>
      <c r="J3063" s="92"/>
      <c r="K3063" s="92"/>
      <c r="L3063" s="92"/>
      <c r="M3063" s="92"/>
    </row>
    <row r="3064" spans="1:13" x14ac:dyDescent="0.2">
      <c r="A3064" s="92"/>
      <c r="B3064" s="92"/>
      <c r="C3064" s="92"/>
      <c r="D3064" s="92"/>
      <c r="E3064" s="92"/>
      <c r="F3064" s="92"/>
      <c r="G3064" s="92"/>
      <c r="H3064" s="92"/>
      <c r="I3064" s="92"/>
      <c r="J3064" s="92"/>
      <c r="K3064" s="92"/>
      <c r="L3064" s="92"/>
      <c r="M3064" s="92"/>
    </row>
    <row r="3065" spans="1:13" x14ac:dyDescent="0.2">
      <c r="A3065" s="92"/>
      <c r="B3065" s="92"/>
      <c r="C3065" s="92"/>
      <c r="D3065" s="92"/>
      <c r="E3065" s="92"/>
      <c r="F3065" s="92"/>
      <c r="G3065" s="92"/>
      <c r="H3065" s="92"/>
      <c r="I3065" s="92"/>
      <c r="J3065" s="92"/>
      <c r="K3065" s="92"/>
      <c r="L3065" s="92"/>
      <c r="M3065" s="92"/>
    </row>
    <row r="3066" spans="1:13" x14ac:dyDescent="0.2">
      <c r="A3066" s="92"/>
      <c r="B3066" s="92"/>
      <c r="C3066" s="92"/>
      <c r="D3066" s="92"/>
      <c r="E3066" s="92"/>
      <c r="F3066" s="92"/>
      <c r="G3066" s="92"/>
      <c r="H3066" s="92"/>
      <c r="I3066" s="92"/>
      <c r="J3066" s="92"/>
      <c r="K3066" s="92"/>
      <c r="L3066" s="92"/>
      <c r="M3066" s="92"/>
    </row>
    <row r="3067" spans="1:13" x14ac:dyDescent="0.2">
      <c r="A3067" s="92"/>
      <c r="B3067" s="92"/>
      <c r="C3067" s="92"/>
      <c r="D3067" s="92"/>
      <c r="E3067" s="92"/>
      <c r="F3067" s="92"/>
      <c r="G3067" s="92"/>
      <c r="H3067" s="92"/>
      <c r="I3067" s="92"/>
      <c r="J3067" s="92"/>
      <c r="K3067" s="92"/>
      <c r="L3067" s="92"/>
      <c r="M3067" s="92"/>
    </row>
    <row r="3068" spans="1:13" x14ac:dyDescent="0.2">
      <c r="A3068" s="92"/>
      <c r="B3068" s="92"/>
      <c r="C3068" s="92"/>
      <c r="D3068" s="92"/>
      <c r="E3068" s="92"/>
      <c r="F3068" s="92"/>
      <c r="G3068" s="92"/>
      <c r="H3068" s="92"/>
      <c r="I3068" s="92"/>
      <c r="J3068" s="92"/>
      <c r="K3068" s="92"/>
      <c r="L3068" s="92"/>
      <c r="M3068" s="92"/>
    </row>
    <row r="3069" spans="1:13" x14ac:dyDescent="0.2">
      <c r="A3069" s="92"/>
      <c r="B3069" s="92"/>
      <c r="C3069" s="92"/>
      <c r="D3069" s="92"/>
      <c r="E3069" s="92"/>
      <c r="F3069" s="92"/>
      <c r="G3069" s="92"/>
      <c r="H3069" s="92"/>
      <c r="I3069" s="92"/>
      <c r="J3069" s="92"/>
      <c r="K3069" s="92"/>
      <c r="L3069" s="92"/>
      <c r="M3069" s="92"/>
    </row>
    <row r="3070" spans="1:13" x14ac:dyDescent="0.2">
      <c r="A3070" s="92"/>
      <c r="B3070" s="92"/>
      <c r="C3070" s="92"/>
      <c r="D3070" s="92"/>
      <c r="E3070" s="92"/>
      <c r="F3070" s="92"/>
      <c r="G3070" s="92"/>
      <c r="H3070" s="92"/>
      <c r="I3070" s="92"/>
      <c r="J3070" s="92"/>
      <c r="K3070" s="92"/>
      <c r="L3070" s="92"/>
      <c r="M3070" s="92"/>
    </row>
    <row r="3071" spans="1:13" x14ac:dyDescent="0.2">
      <c r="A3071" s="92"/>
      <c r="B3071" s="92"/>
      <c r="C3071" s="92"/>
      <c r="D3071" s="92"/>
      <c r="E3071" s="92"/>
      <c r="F3071" s="92"/>
      <c r="G3071" s="92"/>
      <c r="H3071" s="92"/>
      <c r="I3071" s="92"/>
      <c r="J3071" s="92"/>
      <c r="K3071" s="92"/>
      <c r="L3071" s="92"/>
      <c r="M3071" s="92"/>
    </row>
    <row r="3072" spans="1:13" x14ac:dyDescent="0.2">
      <c r="A3072" s="92"/>
      <c r="B3072" s="92"/>
      <c r="C3072" s="92"/>
      <c r="D3072" s="92"/>
      <c r="E3072" s="92"/>
      <c r="F3072" s="92"/>
      <c r="G3072" s="92"/>
      <c r="H3072" s="92"/>
      <c r="I3072" s="92"/>
      <c r="J3072" s="92"/>
      <c r="K3072" s="92"/>
      <c r="L3072" s="92"/>
      <c r="M3072" s="92"/>
    </row>
    <row r="3073" spans="1:13" x14ac:dyDescent="0.2">
      <c r="A3073" s="92"/>
      <c r="B3073" s="92"/>
      <c r="C3073" s="92"/>
      <c r="D3073" s="92"/>
      <c r="E3073" s="92"/>
      <c r="F3073" s="92"/>
      <c r="G3073" s="92"/>
      <c r="H3073" s="92"/>
      <c r="I3073" s="92"/>
      <c r="J3073" s="92"/>
      <c r="K3073" s="92"/>
      <c r="L3073" s="92"/>
      <c r="M3073" s="92"/>
    </row>
    <row r="3074" spans="1:13" x14ac:dyDescent="0.2">
      <c r="A3074" s="92"/>
      <c r="B3074" s="92"/>
      <c r="C3074" s="92"/>
      <c r="D3074" s="92"/>
      <c r="E3074" s="92"/>
      <c r="F3074" s="92"/>
      <c r="G3074" s="92"/>
      <c r="H3074" s="92"/>
      <c r="I3074" s="92"/>
      <c r="J3074" s="92"/>
      <c r="K3074" s="92"/>
      <c r="L3074" s="92"/>
      <c r="M3074" s="92"/>
    </row>
    <row r="3075" spans="1:13" x14ac:dyDescent="0.2">
      <c r="A3075" s="92"/>
      <c r="B3075" s="92"/>
      <c r="C3075" s="92"/>
      <c r="D3075" s="92"/>
      <c r="E3075" s="92"/>
      <c r="F3075" s="92"/>
      <c r="G3075" s="92"/>
      <c r="H3075" s="92"/>
      <c r="I3075" s="92"/>
      <c r="J3075" s="92"/>
      <c r="K3075" s="92"/>
      <c r="L3075" s="92"/>
      <c r="M3075" s="92"/>
    </row>
    <row r="3076" spans="1:13" x14ac:dyDescent="0.2">
      <c r="A3076" s="92"/>
      <c r="B3076" s="92"/>
      <c r="C3076" s="92"/>
      <c r="D3076" s="92"/>
      <c r="E3076" s="92"/>
      <c r="F3076" s="92"/>
      <c r="G3076" s="92"/>
      <c r="H3076" s="92"/>
      <c r="I3076" s="92"/>
      <c r="J3076" s="92"/>
      <c r="K3076" s="92"/>
      <c r="L3076" s="92"/>
      <c r="M3076" s="92"/>
    </row>
    <row r="3077" spans="1:13" x14ac:dyDescent="0.2">
      <c r="A3077" s="92"/>
      <c r="B3077" s="92"/>
      <c r="C3077" s="92"/>
      <c r="D3077" s="92"/>
      <c r="E3077" s="92"/>
      <c r="F3077" s="92"/>
      <c r="G3077" s="92"/>
      <c r="H3077" s="92"/>
      <c r="I3077" s="92"/>
      <c r="J3077" s="92"/>
      <c r="K3077" s="92"/>
      <c r="L3077" s="92"/>
      <c r="M3077" s="92"/>
    </row>
    <row r="3078" spans="1:13" x14ac:dyDescent="0.2">
      <c r="A3078" s="92"/>
      <c r="B3078" s="92"/>
      <c r="C3078" s="92"/>
      <c r="D3078" s="92"/>
      <c r="E3078" s="92"/>
      <c r="F3078" s="92"/>
      <c r="G3078" s="92"/>
      <c r="H3078" s="92"/>
      <c r="I3078" s="92"/>
      <c r="J3078" s="92"/>
      <c r="K3078" s="92"/>
      <c r="L3078" s="92"/>
      <c r="M3078" s="92"/>
    </row>
    <row r="3079" spans="1:13" x14ac:dyDescent="0.2">
      <c r="A3079" s="92"/>
      <c r="B3079" s="92"/>
      <c r="C3079" s="92"/>
      <c r="D3079" s="92"/>
      <c r="E3079" s="92"/>
      <c r="F3079" s="92"/>
      <c r="G3079" s="92"/>
      <c r="H3079" s="92"/>
      <c r="I3079" s="92"/>
      <c r="J3079" s="92"/>
      <c r="K3079" s="92"/>
      <c r="L3079" s="92"/>
      <c r="M3079" s="92"/>
    </row>
    <row r="3080" spans="1:13" x14ac:dyDescent="0.2">
      <c r="A3080" s="92"/>
      <c r="B3080" s="92"/>
      <c r="C3080" s="92"/>
      <c r="D3080" s="92"/>
      <c r="E3080" s="92"/>
      <c r="F3080" s="92"/>
      <c r="G3080" s="92"/>
      <c r="H3080" s="92"/>
      <c r="I3080" s="92"/>
      <c r="J3080" s="92"/>
      <c r="K3080" s="92"/>
      <c r="L3080" s="92"/>
      <c r="M3080" s="92"/>
    </row>
    <row r="3081" spans="1:13" x14ac:dyDescent="0.2">
      <c r="A3081" s="92"/>
      <c r="B3081" s="92"/>
      <c r="C3081" s="92"/>
      <c r="D3081" s="92"/>
      <c r="E3081" s="92"/>
      <c r="F3081" s="92"/>
      <c r="G3081" s="92"/>
      <c r="H3081" s="92"/>
      <c r="I3081" s="92"/>
      <c r="J3081" s="92"/>
      <c r="K3081" s="92"/>
      <c r="L3081" s="92"/>
      <c r="M3081" s="92"/>
    </row>
    <row r="3082" spans="1:13" x14ac:dyDescent="0.2">
      <c r="A3082" s="92"/>
      <c r="B3082" s="92"/>
      <c r="C3082" s="92"/>
      <c r="D3082" s="92"/>
      <c r="E3082" s="92"/>
      <c r="F3082" s="92"/>
      <c r="G3082" s="92"/>
      <c r="H3082" s="92"/>
      <c r="I3082" s="92"/>
      <c r="J3082" s="92"/>
      <c r="K3082" s="92"/>
      <c r="L3082" s="92"/>
      <c r="M3082" s="92"/>
    </row>
    <row r="3083" spans="1:13" x14ac:dyDescent="0.2">
      <c r="A3083" s="92"/>
      <c r="B3083" s="92"/>
      <c r="C3083" s="92"/>
      <c r="D3083" s="92"/>
      <c r="E3083" s="92"/>
      <c r="F3083" s="92"/>
      <c r="G3083" s="92"/>
      <c r="H3083" s="92"/>
      <c r="I3083" s="92"/>
      <c r="J3083" s="92"/>
      <c r="K3083" s="92"/>
      <c r="L3083" s="92"/>
      <c r="M3083" s="92"/>
    </row>
    <row r="3084" spans="1:13" x14ac:dyDescent="0.2">
      <c r="A3084" s="92"/>
      <c r="B3084" s="92"/>
      <c r="C3084" s="92"/>
      <c r="D3084" s="92"/>
      <c r="E3084" s="92"/>
      <c r="F3084" s="92"/>
      <c r="G3084" s="92"/>
      <c r="H3084" s="92"/>
      <c r="I3084" s="92"/>
      <c r="J3084" s="92"/>
      <c r="K3084" s="92"/>
      <c r="L3084" s="92"/>
      <c r="M3084" s="92"/>
    </row>
    <row r="3085" spans="1:13" x14ac:dyDescent="0.2">
      <c r="A3085" s="92"/>
      <c r="B3085" s="92"/>
      <c r="C3085" s="92"/>
      <c r="D3085" s="92"/>
      <c r="E3085" s="92"/>
      <c r="F3085" s="92"/>
      <c r="G3085" s="92"/>
      <c r="H3085" s="92"/>
      <c r="I3085" s="92"/>
      <c r="J3085" s="92"/>
      <c r="K3085" s="92"/>
      <c r="L3085" s="92"/>
      <c r="M3085" s="92"/>
    </row>
    <row r="3086" spans="1:13" x14ac:dyDescent="0.2">
      <c r="A3086" s="92"/>
      <c r="B3086" s="92"/>
      <c r="C3086" s="92"/>
      <c r="D3086" s="92"/>
      <c r="E3086" s="92"/>
      <c r="F3086" s="92"/>
      <c r="G3086" s="92"/>
      <c r="H3086" s="92"/>
      <c r="I3086" s="92"/>
      <c r="J3086" s="92"/>
      <c r="K3086" s="92"/>
      <c r="L3086" s="92"/>
      <c r="M3086" s="92"/>
    </row>
    <row r="3087" spans="1:13" x14ac:dyDescent="0.2">
      <c r="A3087" s="92"/>
      <c r="B3087" s="92"/>
      <c r="C3087" s="92"/>
      <c r="D3087" s="92"/>
      <c r="E3087" s="92"/>
      <c r="F3087" s="92"/>
      <c r="G3087" s="92"/>
      <c r="H3087" s="92"/>
      <c r="I3087" s="92"/>
      <c r="J3087" s="92"/>
      <c r="K3087" s="92"/>
      <c r="L3087" s="92"/>
      <c r="M3087" s="92"/>
    </row>
    <row r="3088" spans="1:13" x14ac:dyDescent="0.2">
      <c r="A3088" s="92"/>
      <c r="B3088" s="92"/>
      <c r="C3088" s="92"/>
      <c r="D3088" s="92"/>
      <c r="E3088" s="92"/>
      <c r="F3088" s="92"/>
      <c r="G3088" s="92"/>
      <c r="H3088" s="92"/>
      <c r="I3088" s="92"/>
      <c r="J3088" s="92"/>
      <c r="K3088" s="92"/>
      <c r="L3088" s="92"/>
      <c r="M3088" s="92"/>
    </row>
    <row r="3089" spans="1:13" x14ac:dyDescent="0.2">
      <c r="A3089" s="92"/>
      <c r="B3089" s="92"/>
      <c r="C3089" s="92"/>
      <c r="D3089" s="92"/>
      <c r="E3089" s="92"/>
      <c r="F3089" s="92"/>
      <c r="G3089" s="92"/>
      <c r="H3089" s="92"/>
      <c r="I3089" s="92"/>
      <c r="J3089" s="92"/>
      <c r="K3089" s="92"/>
      <c r="L3089" s="92"/>
      <c r="M3089" s="92"/>
    </row>
    <row r="3090" spans="1:13" x14ac:dyDescent="0.2">
      <c r="A3090" s="92"/>
      <c r="B3090" s="92"/>
      <c r="C3090" s="92"/>
      <c r="D3090" s="92"/>
      <c r="E3090" s="92"/>
      <c r="F3090" s="92"/>
      <c r="G3090" s="92"/>
      <c r="H3090" s="92"/>
      <c r="I3090" s="92"/>
      <c r="J3090" s="92"/>
      <c r="K3090" s="92"/>
      <c r="L3090" s="92"/>
      <c r="M3090" s="92"/>
    </row>
    <row r="3091" spans="1:13" x14ac:dyDescent="0.2">
      <c r="A3091" s="92"/>
      <c r="B3091" s="92"/>
      <c r="C3091" s="92"/>
      <c r="D3091" s="92"/>
      <c r="E3091" s="92"/>
      <c r="F3091" s="92"/>
      <c r="G3091" s="92"/>
      <c r="H3091" s="92"/>
      <c r="I3091" s="92"/>
      <c r="J3091" s="92"/>
      <c r="K3091" s="92"/>
      <c r="L3091" s="92"/>
      <c r="M3091" s="92"/>
    </row>
    <row r="3092" spans="1:13" x14ac:dyDescent="0.2">
      <c r="A3092" s="92"/>
      <c r="B3092" s="92"/>
      <c r="C3092" s="92"/>
      <c r="D3092" s="92"/>
      <c r="E3092" s="92"/>
      <c r="F3092" s="92"/>
      <c r="G3092" s="92"/>
      <c r="H3092" s="92"/>
      <c r="I3092" s="92"/>
      <c r="J3092" s="92"/>
      <c r="K3092" s="92"/>
      <c r="L3092" s="92"/>
      <c r="M3092" s="92"/>
    </row>
    <row r="3093" spans="1:13" x14ac:dyDescent="0.2">
      <c r="A3093" s="92"/>
      <c r="B3093" s="92"/>
      <c r="C3093" s="92"/>
      <c r="D3093" s="92"/>
      <c r="E3093" s="92"/>
      <c r="F3093" s="92"/>
      <c r="G3093" s="92"/>
      <c r="H3093" s="92"/>
      <c r="I3093" s="92"/>
      <c r="J3093" s="92"/>
      <c r="K3093" s="92"/>
      <c r="L3093" s="92"/>
      <c r="M3093" s="92"/>
    </row>
    <row r="3094" spans="1:13" x14ac:dyDescent="0.2">
      <c r="A3094" s="92"/>
      <c r="B3094" s="92"/>
      <c r="C3094" s="92"/>
      <c r="D3094" s="92"/>
      <c r="E3094" s="92"/>
      <c r="F3094" s="92"/>
      <c r="G3094" s="92"/>
      <c r="H3094" s="92"/>
      <c r="I3094" s="92"/>
      <c r="J3094" s="92"/>
      <c r="K3094" s="92"/>
      <c r="L3094" s="92"/>
      <c r="M3094" s="92"/>
    </row>
    <row r="3095" spans="1:13" x14ac:dyDescent="0.2">
      <c r="A3095" s="92"/>
      <c r="B3095" s="92"/>
      <c r="C3095" s="92"/>
      <c r="D3095" s="92"/>
      <c r="E3095" s="92"/>
      <c r="F3095" s="92"/>
      <c r="G3095" s="92"/>
      <c r="H3095" s="92"/>
      <c r="I3095" s="92"/>
      <c r="J3095" s="92"/>
      <c r="K3095" s="92"/>
      <c r="L3095" s="92"/>
      <c r="M3095" s="92"/>
    </row>
    <row r="3096" spans="1:13" x14ac:dyDescent="0.2">
      <c r="A3096" s="92"/>
      <c r="B3096" s="92"/>
      <c r="C3096" s="92"/>
      <c r="D3096" s="92"/>
      <c r="E3096" s="92"/>
      <c r="F3096" s="92"/>
      <c r="G3096" s="92"/>
      <c r="H3096" s="92"/>
      <c r="I3096" s="92"/>
      <c r="J3096" s="92"/>
      <c r="K3096" s="92"/>
      <c r="L3096" s="92"/>
      <c r="M3096" s="92"/>
    </row>
    <row r="3097" spans="1:13" x14ac:dyDescent="0.2">
      <c r="A3097" s="92"/>
      <c r="B3097" s="92"/>
      <c r="C3097" s="92"/>
      <c r="D3097" s="92"/>
      <c r="E3097" s="92"/>
      <c r="F3097" s="92"/>
      <c r="G3097" s="92"/>
      <c r="H3097" s="92"/>
      <c r="I3097" s="92"/>
      <c r="J3097" s="92"/>
      <c r="K3097" s="92"/>
      <c r="L3097" s="92"/>
      <c r="M3097" s="92"/>
    </row>
    <row r="3098" spans="1:13" x14ac:dyDescent="0.2">
      <c r="A3098" s="92"/>
      <c r="B3098" s="92"/>
      <c r="C3098" s="92"/>
      <c r="D3098" s="92"/>
      <c r="E3098" s="92"/>
      <c r="F3098" s="92"/>
      <c r="G3098" s="92"/>
      <c r="H3098" s="92"/>
      <c r="I3098" s="92"/>
      <c r="J3098" s="92"/>
      <c r="K3098" s="92"/>
      <c r="L3098" s="92"/>
      <c r="M3098" s="92"/>
    </row>
    <row r="3099" spans="1:13" x14ac:dyDescent="0.2">
      <c r="A3099" s="92"/>
      <c r="B3099" s="92"/>
      <c r="C3099" s="92"/>
      <c r="D3099" s="92"/>
      <c r="E3099" s="92"/>
      <c r="F3099" s="92"/>
      <c r="G3099" s="92"/>
      <c r="H3099" s="92"/>
      <c r="I3099" s="92"/>
      <c r="J3099" s="92"/>
      <c r="K3099" s="92"/>
      <c r="L3099" s="92"/>
      <c r="M3099" s="92"/>
    </row>
    <row r="3100" spans="1:13" x14ac:dyDescent="0.2">
      <c r="A3100" s="92"/>
      <c r="B3100" s="92"/>
      <c r="C3100" s="92"/>
      <c r="D3100" s="92"/>
      <c r="E3100" s="92"/>
      <c r="F3100" s="92"/>
      <c r="G3100" s="92"/>
      <c r="H3100" s="92"/>
      <c r="I3100" s="92"/>
      <c r="J3100" s="92"/>
      <c r="K3100" s="92"/>
      <c r="L3100" s="92"/>
      <c r="M3100" s="92"/>
    </row>
    <row r="3101" spans="1:13" x14ac:dyDescent="0.2">
      <c r="A3101" s="92"/>
      <c r="B3101" s="92"/>
      <c r="C3101" s="92"/>
      <c r="D3101" s="92"/>
      <c r="E3101" s="92"/>
      <c r="F3101" s="92"/>
      <c r="G3101" s="92"/>
      <c r="H3101" s="92"/>
      <c r="I3101" s="92"/>
      <c r="J3101" s="92"/>
      <c r="K3101" s="92"/>
      <c r="L3101" s="92"/>
      <c r="M3101" s="92"/>
    </row>
    <row r="3102" spans="1:13" x14ac:dyDescent="0.2">
      <c r="A3102" s="92"/>
      <c r="B3102" s="92"/>
      <c r="C3102" s="92"/>
      <c r="D3102" s="92"/>
      <c r="E3102" s="92"/>
      <c r="F3102" s="92"/>
      <c r="G3102" s="92"/>
      <c r="H3102" s="92"/>
      <c r="I3102" s="92"/>
      <c r="J3102" s="92"/>
      <c r="K3102" s="92"/>
      <c r="L3102" s="92"/>
      <c r="M3102" s="92"/>
    </row>
    <row r="3103" spans="1:13" x14ac:dyDescent="0.2">
      <c r="A3103" s="92"/>
      <c r="B3103" s="92"/>
      <c r="C3103" s="92"/>
      <c r="D3103" s="92"/>
      <c r="E3103" s="92"/>
      <c r="F3103" s="92"/>
      <c r="G3103" s="92"/>
      <c r="H3103" s="92"/>
      <c r="I3103" s="92"/>
      <c r="J3103" s="92"/>
      <c r="K3103" s="92"/>
      <c r="L3103" s="92"/>
      <c r="M3103" s="92"/>
    </row>
    <row r="3104" spans="1:13" x14ac:dyDescent="0.2">
      <c r="A3104" s="92"/>
      <c r="B3104" s="92"/>
      <c r="C3104" s="92"/>
      <c r="D3104" s="92"/>
      <c r="E3104" s="92"/>
      <c r="F3104" s="92"/>
      <c r="G3104" s="92"/>
      <c r="H3104" s="92"/>
      <c r="I3104" s="92"/>
      <c r="J3104" s="92"/>
      <c r="K3104" s="92"/>
      <c r="L3104" s="92"/>
      <c r="M3104" s="92"/>
    </row>
    <row r="3105" spans="1:13" x14ac:dyDescent="0.2">
      <c r="A3105" s="92"/>
      <c r="B3105" s="92"/>
      <c r="C3105" s="92"/>
      <c r="D3105" s="92"/>
      <c r="E3105" s="92"/>
      <c r="F3105" s="92"/>
      <c r="G3105" s="92"/>
      <c r="H3105" s="92"/>
      <c r="I3105" s="92"/>
      <c r="J3105" s="92"/>
      <c r="K3105" s="92"/>
      <c r="L3105" s="92"/>
      <c r="M3105" s="92"/>
    </row>
    <row r="3106" spans="1:13" x14ac:dyDescent="0.2">
      <c r="A3106" s="92"/>
      <c r="B3106" s="92"/>
      <c r="C3106" s="92"/>
      <c r="D3106" s="92"/>
      <c r="E3106" s="92"/>
      <c r="F3106" s="92"/>
      <c r="G3106" s="92"/>
      <c r="H3106" s="92"/>
      <c r="I3106" s="92"/>
      <c r="J3106" s="92"/>
      <c r="K3106" s="92"/>
      <c r="L3106" s="92"/>
      <c r="M3106" s="92"/>
    </row>
    <row r="3107" spans="1:13" x14ac:dyDescent="0.2">
      <c r="A3107" s="92"/>
      <c r="B3107" s="92"/>
      <c r="C3107" s="92"/>
      <c r="D3107" s="92"/>
      <c r="E3107" s="92"/>
      <c r="F3107" s="92"/>
      <c r="G3107" s="92"/>
      <c r="H3107" s="92"/>
      <c r="I3107" s="92"/>
      <c r="J3107" s="92"/>
      <c r="K3107" s="92"/>
      <c r="L3107" s="92"/>
      <c r="M3107" s="92"/>
    </row>
    <row r="3108" spans="1:13" x14ac:dyDescent="0.2">
      <c r="A3108" s="92"/>
      <c r="B3108" s="92"/>
      <c r="C3108" s="92"/>
      <c r="D3108" s="92"/>
      <c r="E3108" s="92"/>
      <c r="F3108" s="92"/>
      <c r="G3108" s="92"/>
      <c r="H3108" s="92"/>
      <c r="I3108" s="92"/>
      <c r="J3108" s="92"/>
      <c r="K3108" s="92"/>
      <c r="L3108" s="92"/>
      <c r="M3108" s="92"/>
    </row>
    <row r="3109" spans="1:13" x14ac:dyDescent="0.2">
      <c r="A3109" s="92"/>
      <c r="B3109" s="92"/>
      <c r="C3109" s="92"/>
      <c r="D3109" s="92"/>
      <c r="E3109" s="92"/>
      <c r="F3109" s="92"/>
      <c r="G3109" s="92"/>
      <c r="H3109" s="92"/>
      <c r="I3109" s="92"/>
      <c r="J3109" s="92"/>
      <c r="K3109" s="92"/>
      <c r="L3109" s="92"/>
      <c r="M3109" s="92"/>
    </row>
    <row r="3110" spans="1:13" x14ac:dyDescent="0.2">
      <c r="A3110" s="92"/>
      <c r="B3110" s="92"/>
      <c r="C3110" s="92"/>
      <c r="D3110" s="92"/>
      <c r="E3110" s="92"/>
      <c r="F3110" s="92"/>
      <c r="G3110" s="92"/>
      <c r="H3110" s="92"/>
      <c r="I3110" s="92"/>
      <c r="J3110" s="92"/>
      <c r="K3110" s="92"/>
      <c r="L3110" s="92"/>
      <c r="M3110" s="92"/>
    </row>
    <row r="3111" spans="1:13" x14ac:dyDescent="0.2">
      <c r="A3111" s="92"/>
      <c r="B3111" s="92"/>
      <c r="C3111" s="92"/>
      <c r="D3111" s="92"/>
      <c r="E3111" s="92"/>
      <c r="F3111" s="92"/>
      <c r="G3111" s="92"/>
      <c r="H3111" s="92"/>
      <c r="I3111" s="92"/>
      <c r="J3111" s="92"/>
      <c r="K3111" s="92"/>
      <c r="L3111" s="92"/>
      <c r="M3111" s="92"/>
    </row>
    <row r="3112" spans="1:13" x14ac:dyDescent="0.2">
      <c r="A3112" s="92"/>
      <c r="B3112" s="92"/>
      <c r="C3112" s="92"/>
      <c r="D3112" s="92"/>
      <c r="E3112" s="92"/>
      <c r="F3112" s="92"/>
      <c r="G3112" s="92"/>
      <c r="H3112" s="92"/>
      <c r="I3112" s="92"/>
      <c r="J3112" s="92"/>
      <c r="K3112" s="92"/>
      <c r="L3112" s="92"/>
      <c r="M3112" s="92"/>
    </row>
    <row r="3113" spans="1:13" x14ac:dyDescent="0.2">
      <c r="A3113" s="92"/>
      <c r="B3113" s="92"/>
      <c r="C3113" s="92"/>
      <c r="D3113" s="92"/>
      <c r="E3113" s="92"/>
      <c r="F3113" s="92"/>
      <c r="G3113" s="92"/>
      <c r="H3113" s="92"/>
      <c r="I3113" s="92"/>
      <c r="J3113" s="92"/>
      <c r="K3113" s="92"/>
      <c r="L3113" s="92"/>
      <c r="M3113" s="92"/>
    </row>
    <row r="3114" spans="1:13" x14ac:dyDescent="0.2">
      <c r="A3114" s="92"/>
      <c r="B3114" s="92"/>
      <c r="C3114" s="92"/>
      <c r="D3114" s="92"/>
      <c r="E3114" s="92"/>
      <c r="F3114" s="92"/>
      <c r="G3114" s="92"/>
      <c r="H3114" s="92"/>
      <c r="I3114" s="92"/>
      <c r="J3114" s="92"/>
      <c r="K3114" s="92"/>
      <c r="L3114" s="92"/>
      <c r="M3114" s="92"/>
    </row>
    <row r="3115" spans="1:13" x14ac:dyDescent="0.2">
      <c r="A3115" s="92"/>
      <c r="B3115" s="92"/>
      <c r="C3115" s="92"/>
      <c r="D3115" s="92"/>
      <c r="E3115" s="92"/>
      <c r="F3115" s="92"/>
      <c r="G3115" s="92"/>
      <c r="H3115" s="92"/>
      <c r="I3115" s="92"/>
      <c r="J3115" s="92"/>
      <c r="K3115" s="92"/>
      <c r="L3115" s="92"/>
      <c r="M3115" s="92"/>
    </row>
    <row r="3116" spans="1:13" x14ac:dyDescent="0.2">
      <c r="A3116" s="92"/>
      <c r="B3116" s="92"/>
      <c r="C3116" s="92"/>
      <c r="D3116" s="92"/>
      <c r="E3116" s="92"/>
      <c r="F3116" s="92"/>
      <c r="G3116" s="92"/>
      <c r="H3116" s="92"/>
      <c r="I3116" s="92"/>
      <c r="J3116" s="92"/>
      <c r="K3116" s="92"/>
      <c r="L3116" s="92"/>
      <c r="M3116" s="92"/>
    </row>
    <row r="3117" spans="1:13" x14ac:dyDescent="0.2">
      <c r="A3117" s="92"/>
      <c r="B3117" s="92"/>
      <c r="C3117" s="92"/>
      <c r="D3117" s="92"/>
      <c r="E3117" s="92"/>
      <c r="F3117" s="92"/>
      <c r="G3117" s="92"/>
      <c r="H3117" s="92"/>
      <c r="I3117" s="92"/>
      <c r="J3117" s="92"/>
      <c r="K3117" s="92"/>
      <c r="L3117" s="92"/>
      <c r="M3117" s="92"/>
    </row>
    <row r="3118" spans="1:13" x14ac:dyDescent="0.2">
      <c r="A3118" s="92"/>
      <c r="B3118" s="92"/>
      <c r="C3118" s="92"/>
      <c r="D3118" s="92"/>
      <c r="E3118" s="92"/>
      <c r="F3118" s="92"/>
      <c r="G3118" s="92"/>
      <c r="H3118" s="92"/>
      <c r="I3118" s="92"/>
      <c r="J3118" s="92"/>
      <c r="K3118" s="92"/>
      <c r="L3118" s="92"/>
      <c r="M3118" s="92"/>
    </row>
    <row r="3119" spans="1:13" x14ac:dyDescent="0.2">
      <c r="A3119" s="92"/>
      <c r="B3119" s="92"/>
      <c r="C3119" s="92"/>
      <c r="D3119" s="92"/>
      <c r="E3119" s="92"/>
      <c r="F3119" s="92"/>
      <c r="G3119" s="92"/>
      <c r="H3119" s="92"/>
      <c r="I3119" s="92"/>
      <c r="J3119" s="92"/>
      <c r="K3119" s="92"/>
      <c r="L3119" s="92"/>
      <c r="M3119" s="92"/>
    </row>
    <row r="3120" spans="1:13" x14ac:dyDescent="0.2">
      <c r="A3120" s="92"/>
      <c r="B3120" s="92"/>
      <c r="C3120" s="92"/>
      <c r="D3120" s="92"/>
      <c r="E3120" s="92"/>
      <c r="F3120" s="92"/>
      <c r="G3120" s="92"/>
      <c r="H3120" s="92"/>
      <c r="I3120" s="92"/>
      <c r="J3120" s="92"/>
      <c r="K3120" s="92"/>
      <c r="L3120" s="92"/>
      <c r="M3120" s="92"/>
    </row>
    <row r="3121" spans="1:13" x14ac:dyDescent="0.2">
      <c r="A3121" s="92"/>
      <c r="B3121" s="92"/>
      <c r="C3121" s="92"/>
      <c r="D3121" s="92"/>
      <c r="E3121" s="92"/>
      <c r="F3121" s="92"/>
      <c r="G3121" s="92"/>
      <c r="H3121" s="92"/>
      <c r="I3121" s="92"/>
      <c r="J3121" s="92"/>
      <c r="K3121" s="92"/>
      <c r="L3121" s="92"/>
      <c r="M3121" s="92"/>
    </row>
    <row r="3122" spans="1:13" x14ac:dyDescent="0.2">
      <c r="A3122" s="92"/>
      <c r="B3122" s="92"/>
      <c r="C3122" s="92"/>
      <c r="D3122" s="92"/>
      <c r="E3122" s="92"/>
      <c r="F3122" s="92"/>
      <c r="G3122" s="92"/>
      <c r="H3122" s="92"/>
      <c r="I3122" s="92"/>
      <c r="J3122" s="92"/>
      <c r="K3122" s="92"/>
      <c r="L3122" s="92"/>
      <c r="M3122" s="92"/>
    </row>
    <row r="3123" spans="1:13" x14ac:dyDescent="0.2">
      <c r="A3123" s="92"/>
      <c r="B3123" s="92"/>
      <c r="C3123" s="92"/>
      <c r="D3123" s="92"/>
      <c r="E3123" s="92"/>
      <c r="F3123" s="92"/>
      <c r="G3123" s="92"/>
      <c r="H3123" s="92"/>
      <c r="I3123" s="92"/>
      <c r="J3123" s="92"/>
      <c r="K3123" s="92"/>
      <c r="L3123" s="92"/>
      <c r="M3123" s="92"/>
    </row>
    <row r="3124" spans="1:13" x14ac:dyDescent="0.2">
      <c r="A3124" s="92"/>
      <c r="B3124" s="92"/>
      <c r="C3124" s="92"/>
      <c r="D3124" s="92"/>
      <c r="E3124" s="92"/>
      <c r="F3124" s="92"/>
      <c r="G3124" s="92"/>
      <c r="H3124" s="92"/>
      <c r="I3124" s="92"/>
      <c r="J3124" s="92"/>
      <c r="K3124" s="92"/>
      <c r="L3124" s="92"/>
      <c r="M3124" s="92"/>
    </row>
    <row r="3125" spans="1:13" x14ac:dyDescent="0.2">
      <c r="A3125" s="92"/>
      <c r="B3125" s="92"/>
      <c r="C3125" s="92"/>
      <c r="D3125" s="92"/>
      <c r="E3125" s="92"/>
      <c r="F3125" s="92"/>
      <c r="G3125" s="92"/>
      <c r="H3125" s="92"/>
      <c r="I3125" s="92"/>
      <c r="J3125" s="92"/>
      <c r="K3125" s="92"/>
      <c r="L3125" s="92"/>
      <c r="M3125" s="92"/>
    </row>
    <row r="3126" spans="1:13" x14ac:dyDescent="0.2">
      <c r="A3126" s="92"/>
      <c r="B3126" s="92"/>
      <c r="C3126" s="92"/>
      <c r="D3126" s="92"/>
      <c r="E3126" s="92"/>
      <c r="F3126" s="92"/>
      <c r="G3126" s="92"/>
      <c r="H3126" s="92"/>
      <c r="I3126" s="92"/>
      <c r="J3126" s="92"/>
      <c r="K3126" s="92"/>
      <c r="L3126" s="92"/>
      <c r="M3126" s="92"/>
    </row>
    <row r="3127" spans="1:13" x14ac:dyDescent="0.2">
      <c r="A3127" s="92"/>
      <c r="B3127" s="92"/>
      <c r="C3127" s="92"/>
      <c r="D3127" s="92"/>
      <c r="E3127" s="92"/>
      <c r="F3127" s="92"/>
      <c r="G3127" s="92"/>
      <c r="H3127" s="92"/>
      <c r="I3127" s="92"/>
      <c r="J3127" s="92"/>
      <c r="K3127" s="92"/>
      <c r="L3127" s="92"/>
      <c r="M3127" s="92"/>
    </row>
    <row r="3128" spans="1:13" x14ac:dyDescent="0.2">
      <c r="A3128" s="92"/>
      <c r="B3128" s="92"/>
      <c r="C3128" s="92"/>
      <c r="D3128" s="92"/>
      <c r="E3128" s="92"/>
      <c r="F3128" s="92"/>
      <c r="G3128" s="92"/>
      <c r="H3128" s="92"/>
      <c r="I3128" s="92"/>
      <c r="J3128" s="92"/>
      <c r="K3128" s="92"/>
      <c r="L3128" s="92"/>
      <c r="M3128" s="92"/>
    </row>
    <row r="3129" spans="1:13" x14ac:dyDescent="0.2">
      <c r="A3129" s="92"/>
      <c r="B3129" s="92"/>
      <c r="C3129" s="92"/>
      <c r="D3129" s="92"/>
      <c r="E3129" s="92"/>
      <c r="F3129" s="92"/>
      <c r="G3129" s="92"/>
      <c r="H3129" s="92"/>
      <c r="I3129" s="92"/>
      <c r="J3129" s="92"/>
      <c r="K3129" s="92"/>
      <c r="L3129" s="92"/>
      <c r="M3129" s="92"/>
    </row>
    <row r="3130" spans="1:13" x14ac:dyDescent="0.2">
      <c r="A3130" s="92"/>
      <c r="B3130" s="92"/>
      <c r="C3130" s="92"/>
      <c r="D3130" s="92"/>
      <c r="E3130" s="92"/>
      <c r="F3130" s="92"/>
      <c r="G3130" s="92"/>
      <c r="H3130" s="92"/>
      <c r="I3130" s="92"/>
      <c r="J3130" s="92"/>
      <c r="K3130" s="92"/>
      <c r="L3130" s="92"/>
      <c r="M3130" s="92"/>
    </row>
    <row r="3131" spans="1:13" x14ac:dyDescent="0.2">
      <c r="A3131" s="92"/>
      <c r="B3131" s="92"/>
      <c r="C3131" s="92"/>
      <c r="D3131" s="92"/>
      <c r="E3131" s="92"/>
      <c r="F3131" s="92"/>
      <c r="G3131" s="92"/>
      <c r="H3131" s="92"/>
      <c r="I3131" s="92"/>
      <c r="J3131" s="92"/>
      <c r="K3131" s="92"/>
      <c r="L3131" s="92"/>
      <c r="M3131" s="92"/>
    </row>
    <row r="3132" spans="1:13" x14ac:dyDescent="0.2">
      <c r="A3132" s="92"/>
      <c r="B3132" s="92"/>
      <c r="C3132" s="92"/>
      <c r="D3132" s="92"/>
      <c r="E3132" s="92"/>
      <c r="F3132" s="92"/>
      <c r="G3132" s="92"/>
      <c r="H3132" s="92"/>
      <c r="I3132" s="92"/>
      <c r="J3132" s="92"/>
      <c r="K3132" s="92"/>
      <c r="L3132" s="92"/>
      <c r="M3132" s="92"/>
    </row>
    <row r="3133" spans="1:13" x14ac:dyDescent="0.2">
      <c r="A3133" s="92"/>
      <c r="B3133" s="92"/>
      <c r="C3133" s="92"/>
      <c r="D3133" s="92"/>
      <c r="E3133" s="92"/>
      <c r="F3133" s="92"/>
      <c r="G3133" s="92"/>
      <c r="H3133" s="92"/>
      <c r="I3133" s="92"/>
      <c r="J3133" s="92"/>
      <c r="K3133" s="92"/>
      <c r="L3133" s="92"/>
      <c r="M3133" s="92"/>
    </row>
    <row r="3134" spans="1:13" x14ac:dyDescent="0.2">
      <c r="A3134" s="92"/>
      <c r="B3134" s="92"/>
      <c r="C3134" s="92"/>
      <c r="D3134" s="92"/>
      <c r="E3134" s="92"/>
      <c r="F3134" s="92"/>
      <c r="G3134" s="92"/>
      <c r="H3134" s="92"/>
      <c r="I3134" s="92"/>
      <c r="J3134" s="92"/>
      <c r="K3134" s="92"/>
      <c r="L3134" s="92"/>
      <c r="M3134" s="92"/>
    </row>
    <row r="3135" spans="1:13" x14ac:dyDescent="0.2">
      <c r="A3135" s="92"/>
      <c r="B3135" s="92"/>
      <c r="C3135" s="92"/>
      <c r="D3135" s="92"/>
      <c r="E3135" s="92"/>
      <c r="F3135" s="92"/>
      <c r="G3135" s="92"/>
      <c r="H3135" s="92"/>
      <c r="I3135" s="92"/>
      <c r="J3135" s="92"/>
      <c r="K3135" s="92"/>
      <c r="L3135" s="92"/>
      <c r="M3135" s="92"/>
    </row>
    <row r="3136" spans="1:13" x14ac:dyDescent="0.2">
      <c r="A3136" s="92"/>
      <c r="B3136" s="92"/>
      <c r="C3136" s="92"/>
      <c r="D3136" s="92"/>
      <c r="E3136" s="92"/>
      <c r="F3136" s="92"/>
      <c r="G3136" s="92"/>
      <c r="H3136" s="92"/>
      <c r="I3136" s="92"/>
      <c r="J3136" s="92"/>
      <c r="K3136" s="92"/>
      <c r="L3136" s="92"/>
      <c r="M3136" s="92"/>
    </row>
    <row r="3137" spans="1:13" x14ac:dyDescent="0.2">
      <c r="A3137" s="92"/>
      <c r="B3137" s="92"/>
      <c r="C3137" s="92"/>
      <c r="D3137" s="92"/>
      <c r="E3137" s="92"/>
      <c r="F3137" s="92"/>
      <c r="G3137" s="92"/>
      <c r="H3137" s="92"/>
      <c r="I3137" s="92"/>
      <c r="J3137" s="92"/>
      <c r="K3137" s="92"/>
      <c r="L3137" s="92"/>
      <c r="M3137" s="92"/>
    </row>
    <row r="3138" spans="1:13" x14ac:dyDescent="0.2">
      <c r="A3138" s="92"/>
      <c r="B3138" s="92"/>
      <c r="C3138" s="92"/>
      <c r="D3138" s="92"/>
      <c r="E3138" s="92"/>
      <c r="F3138" s="92"/>
      <c r="G3138" s="92"/>
      <c r="H3138" s="92"/>
      <c r="I3138" s="92"/>
      <c r="J3138" s="92"/>
      <c r="K3138" s="92"/>
      <c r="L3138" s="92"/>
      <c r="M3138" s="92"/>
    </row>
    <row r="3139" spans="1:13" x14ac:dyDescent="0.2">
      <c r="A3139" s="92"/>
      <c r="B3139" s="92"/>
      <c r="C3139" s="92"/>
      <c r="D3139" s="92"/>
      <c r="E3139" s="92"/>
      <c r="F3139" s="92"/>
      <c r="G3139" s="92"/>
      <c r="H3139" s="92"/>
      <c r="I3139" s="92"/>
      <c r="J3139" s="92"/>
      <c r="K3139" s="92"/>
      <c r="L3139" s="92"/>
      <c r="M3139" s="92"/>
    </row>
    <row r="3140" spans="1:13" x14ac:dyDescent="0.2">
      <c r="A3140" s="92"/>
      <c r="B3140" s="92"/>
      <c r="C3140" s="92"/>
      <c r="D3140" s="92"/>
      <c r="E3140" s="92"/>
      <c r="F3140" s="92"/>
      <c r="G3140" s="92"/>
      <c r="H3140" s="92"/>
      <c r="I3140" s="92"/>
      <c r="J3140" s="92"/>
      <c r="K3140" s="92"/>
      <c r="L3140" s="92"/>
      <c r="M3140" s="92"/>
    </row>
    <row r="3141" spans="1:13" x14ac:dyDescent="0.2">
      <c r="A3141" s="92"/>
      <c r="B3141" s="92"/>
      <c r="C3141" s="92"/>
      <c r="D3141" s="92"/>
      <c r="E3141" s="92"/>
      <c r="F3141" s="92"/>
      <c r="G3141" s="92"/>
      <c r="H3141" s="92"/>
      <c r="I3141" s="92"/>
      <c r="J3141" s="92"/>
      <c r="K3141" s="92"/>
      <c r="L3141" s="92"/>
      <c r="M3141" s="92"/>
    </row>
    <row r="3142" spans="1:13" x14ac:dyDescent="0.2">
      <c r="A3142" s="92"/>
      <c r="B3142" s="92"/>
      <c r="C3142" s="92"/>
      <c r="D3142" s="92"/>
      <c r="E3142" s="92"/>
      <c r="F3142" s="92"/>
      <c r="G3142" s="92"/>
      <c r="H3142" s="92"/>
      <c r="I3142" s="92"/>
      <c r="J3142" s="92"/>
      <c r="K3142" s="92"/>
      <c r="L3142" s="92"/>
      <c r="M3142" s="92"/>
    </row>
    <row r="3143" spans="1:13" x14ac:dyDescent="0.2">
      <c r="A3143" s="92"/>
      <c r="B3143" s="92"/>
      <c r="C3143" s="92"/>
      <c r="D3143" s="92"/>
      <c r="E3143" s="92"/>
      <c r="F3143" s="92"/>
      <c r="G3143" s="92"/>
      <c r="H3143" s="92"/>
      <c r="I3143" s="92"/>
      <c r="J3143" s="92"/>
      <c r="K3143" s="92"/>
      <c r="L3143" s="92"/>
      <c r="M3143" s="92"/>
    </row>
    <row r="3144" spans="1:13" x14ac:dyDescent="0.2">
      <c r="A3144" s="92"/>
      <c r="B3144" s="92"/>
      <c r="C3144" s="92"/>
      <c r="D3144" s="92"/>
      <c r="E3144" s="92"/>
      <c r="F3144" s="92"/>
      <c r="G3144" s="92"/>
      <c r="H3144" s="92"/>
      <c r="I3144" s="92"/>
      <c r="J3144" s="92"/>
      <c r="K3144" s="92"/>
      <c r="L3144" s="92"/>
      <c r="M3144" s="92"/>
    </row>
    <row r="3145" spans="1:13" x14ac:dyDescent="0.2">
      <c r="A3145" s="92"/>
      <c r="B3145" s="92"/>
      <c r="C3145" s="92"/>
      <c r="D3145" s="92"/>
      <c r="E3145" s="92"/>
      <c r="F3145" s="92"/>
      <c r="G3145" s="92"/>
      <c r="H3145" s="92"/>
      <c r="I3145" s="92"/>
      <c r="J3145" s="92"/>
      <c r="K3145" s="92"/>
      <c r="L3145" s="92"/>
      <c r="M3145" s="92"/>
    </row>
    <row r="3146" spans="1:13" x14ac:dyDescent="0.2">
      <c r="A3146" s="92"/>
      <c r="B3146" s="92"/>
      <c r="C3146" s="92"/>
      <c r="D3146" s="92"/>
      <c r="E3146" s="92"/>
      <c r="F3146" s="92"/>
      <c r="G3146" s="92"/>
      <c r="H3146" s="92"/>
      <c r="I3146" s="92"/>
      <c r="J3146" s="92"/>
      <c r="K3146" s="92"/>
      <c r="L3146" s="92"/>
      <c r="M3146" s="92"/>
    </row>
    <row r="3147" spans="1:13" x14ac:dyDescent="0.2">
      <c r="A3147" s="92"/>
      <c r="B3147" s="92"/>
      <c r="C3147" s="92"/>
      <c r="D3147" s="92"/>
      <c r="E3147" s="92"/>
      <c r="F3147" s="92"/>
      <c r="G3147" s="92"/>
      <c r="H3147" s="92"/>
      <c r="I3147" s="92"/>
      <c r="J3147" s="92"/>
      <c r="K3147" s="92"/>
      <c r="L3147" s="92"/>
      <c r="M3147" s="92"/>
    </row>
    <row r="3148" spans="1:13" x14ac:dyDescent="0.2">
      <c r="A3148" s="92"/>
      <c r="B3148" s="92"/>
      <c r="C3148" s="92"/>
      <c r="D3148" s="92"/>
      <c r="E3148" s="92"/>
      <c r="F3148" s="92"/>
      <c r="G3148" s="92"/>
      <c r="H3148" s="92"/>
      <c r="I3148" s="92"/>
      <c r="J3148" s="92"/>
      <c r="K3148" s="92"/>
      <c r="L3148" s="92"/>
      <c r="M3148" s="92"/>
    </row>
    <row r="3149" spans="1:13" x14ac:dyDescent="0.2">
      <c r="A3149" s="92"/>
      <c r="B3149" s="92"/>
      <c r="C3149" s="92"/>
      <c r="D3149" s="92"/>
      <c r="E3149" s="92"/>
      <c r="F3149" s="92"/>
      <c r="G3149" s="92"/>
      <c r="H3149" s="92"/>
      <c r="I3149" s="92"/>
      <c r="J3149" s="92"/>
      <c r="K3149" s="92"/>
      <c r="L3149" s="92"/>
      <c r="M3149" s="92"/>
    </row>
    <row r="3150" spans="1:13" x14ac:dyDescent="0.2">
      <c r="A3150" s="92"/>
      <c r="B3150" s="92"/>
      <c r="C3150" s="92"/>
      <c r="D3150" s="92"/>
      <c r="E3150" s="92"/>
      <c r="F3150" s="92"/>
      <c r="G3150" s="92"/>
      <c r="H3150" s="92"/>
      <c r="I3150" s="92"/>
      <c r="J3150" s="92"/>
      <c r="K3150" s="92"/>
      <c r="L3150" s="92"/>
      <c r="M3150" s="92"/>
    </row>
    <row r="3151" spans="1:13" x14ac:dyDescent="0.2">
      <c r="A3151" s="92"/>
      <c r="B3151" s="92"/>
      <c r="C3151" s="92"/>
      <c r="D3151" s="92"/>
      <c r="E3151" s="92"/>
      <c r="F3151" s="92"/>
      <c r="G3151" s="92"/>
      <c r="H3151" s="92"/>
      <c r="I3151" s="92"/>
      <c r="J3151" s="92"/>
      <c r="K3151" s="92"/>
      <c r="L3151" s="92"/>
      <c r="M3151" s="92"/>
    </row>
    <row r="3152" spans="1:13" x14ac:dyDescent="0.2">
      <c r="A3152" s="92"/>
      <c r="B3152" s="92"/>
      <c r="C3152" s="92"/>
      <c r="D3152" s="92"/>
      <c r="E3152" s="92"/>
      <c r="F3152" s="92"/>
      <c r="G3152" s="92"/>
      <c r="H3152" s="92"/>
      <c r="I3152" s="92"/>
      <c r="J3152" s="92"/>
      <c r="K3152" s="92"/>
      <c r="L3152" s="92"/>
      <c r="M3152" s="92"/>
    </row>
    <row r="3153" spans="1:13" x14ac:dyDescent="0.2">
      <c r="A3153" s="92"/>
      <c r="B3153" s="92"/>
      <c r="C3153" s="92"/>
      <c r="D3153" s="92"/>
      <c r="E3153" s="92"/>
      <c r="F3153" s="92"/>
      <c r="G3153" s="92"/>
      <c r="H3153" s="92"/>
      <c r="I3153" s="92"/>
      <c r="J3153" s="92"/>
      <c r="K3153" s="92"/>
      <c r="L3153" s="92"/>
      <c r="M3153" s="92"/>
    </row>
    <row r="3154" spans="1:13" x14ac:dyDescent="0.2">
      <c r="A3154" s="92"/>
      <c r="B3154" s="92"/>
      <c r="C3154" s="92"/>
      <c r="D3154" s="92"/>
      <c r="E3154" s="92"/>
      <c r="F3154" s="92"/>
      <c r="G3154" s="92"/>
      <c r="H3154" s="92"/>
      <c r="I3154" s="92"/>
      <c r="J3154" s="92"/>
      <c r="K3154" s="92"/>
      <c r="L3154" s="92"/>
      <c r="M3154" s="92"/>
    </row>
    <row r="3155" spans="1:13" x14ac:dyDescent="0.2">
      <c r="A3155" s="92"/>
      <c r="B3155" s="92"/>
      <c r="C3155" s="92"/>
      <c r="D3155" s="92"/>
      <c r="E3155" s="92"/>
      <c r="F3155" s="92"/>
      <c r="G3155" s="92"/>
      <c r="H3155" s="92"/>
      <c r="I3155" s="92"/>
      <c r="J3155" s="92"/>
      <c r="K3155" s="92"/>
      <c r="L3155" s="92"/>
      <c r="M3155" s="92"/>
    </row>
    <row r="3156" spans="1:13" x14ac:dyDescent="0.2">
      <c r="A3156" s="92"/>
      <c r="B3156" s="92"/>
      <c r="C3156" s="92"/>
      <c r="D3156" s="92"/>
      <c r="E3156" s="92"/>
      <c r="F3156" s="92"/>
      <c r="G3156" s="92"/>
      <c r="H3156" s="92"/>
      <c r="I3156" s="92"/>
      <c r="J3156" s="92"/>
      <c r="K3156" s="92"/>
      <c r="L3156" s="92"/>
      <c r="M3156" s="92"/>
    </row>
    <row r="3157" spans="1:13" x14ac:dyDescent="0.2">
      <c r="A3157" s="92"/>
      <c r="B3157" s="92"/>
      <c r="C3157" s="92"/>
      <c r="D3157" s="92"/>
      <c r="E3157" s="92"/>
      <c r="F3157" s="92"/>
      <c r="G3157" s="92"/>
      <c r="H3157" s="92"/>
      <c r="I3157" s="92"/>
      <c r="J3157" s="92"/>
      <c r="K3157" s="92"/>
      <c r="L3157" s="92"/>
      <c r="M3157" s="92"/>
    </row>
    <row r="3158" spans="1:13" x14ac:dyDescent="0.2">
      <c r="A3158" s="92"/>
      <c r="B3158" s="92"/>
      <c r="C3158" s="92"/>
      <c r="D3158" s="92"/>
      <c r="E3158" s="92"/>
      <c r="F3158" s="92"/>
      <c r="G3158" s="92"/>
      <c r="H3158" s="92"/>
      <c r="I3158" s="92"/>
      <c r="J3158" s="92"/>
      <c r="K3158" s="92"/>
      <c r="L3158" s="92"/>
      <c r="M3158" s="92"/>
    </row>
    <row r="3159" spans="1:13" x14ac:dyDescent="0.2">
      <c r="A3159" s="92"/>
      <c r="B3159" s="92"/>
      <c r="C3159" s="92"/>
      <c r="D3159" s="92"/>
      <c r="E3159" s="92"/>
      <c r="F3159" s="92"/>
      <c r="G3159" s="92"/>
      <c r="H3159" s="92"/>
      <c r="I3159" s="92"/>
      <c r="J3159" s="92"/>
      <c r="K3159" s="92"/>
      <c r="L3159" s="92"/>
      <c r="M3159" s="92"/>
    </row>
    <row r="3160" spans="1:13" x14ac:dyDescent="0.2">
      <c r="A3160" s="92"/>
      <c r="B3160" s="92"/>
      <c r="C3160" s="92"/>
      <c r="D3160" s="92"/>
      <c r="E3160" s="92"/>
      <c r="F3160" s="92"/>
      <c r="G3160" s="92"/>
      <c r="H3160" s="92"/>
      <c r="I3160" s="92"/>
      <c r="J3160" s="92"/>
      <c r="K3160" s="92"/>
      <c r="L3160" s="92"/>
      <c r="M3160" s="92"/>
    </row>
    <row r="3161" spans="1:13" x14ac:dyDescent="0.2">
      <c r="A3161" s="92"/>
      <c r="B3161" s="92"/>
      <c r="C3161" s="92"/>
      <c r="D3161" s="92"/>
      <c r="E3161" s="92"/>
      <c r="F3161" s="92"/>
      <c r="G3161" s="92"/>
      <c r="H3161" s="92"/>
      <c r="I3161" s="92"/>
      <c r="J3161" s="92"/>
      <c r="K3161" s="92"/>
      <c r="L3161" s="92"/>
      <c r="M3161" s="92"/>
    </row>
    <row r="3162" spans="1:13" x14ac:dyDescent="0.2">
      <c r="A3162" s="92"/>
      <c r="B3162" s="92"/>
      <c r="C3162" s="92"/>
      <c r="D3162" s="92"/>
      <c r="E3162" s="92"/>
      <c r="F3162" s="92"/>
      <c r="G3162" s="92"/>
      <c r="H3162" s="92"/>
      <c r="I3162" s="92"/>
      <c r="J3162" s="92"/>
      <c r="K3162" s="92"/>
      <c r="L3162" s="92"/>
      <c r="M3162" s="92"/>
    </row>
    <row r="3163" spans="1:13" x14ac:dyDescent="0.2">
      <c r="A3163" s="92"/>
      <c r="B3163" s="92"/>
      <c r="C3163" s="92"/>
      <c r="D3163" s="92"/>
      <c r="E3163" s="92"/>
      <c r="F3163" s="92"/>
      <c r="G3163" s="92"/>
      <c r="H3163" s="92"/>
      <c r="I3163" s="92"/>
      <c r="J3163" s="92"/>
      <c r="K3163" s="92"/>
      <c r="L3163" s="92"/>
      <c r="M3163" s="92"/>
    </row>
    <row r="3164" spans="1:13" x14ac:dyDescent="0.2">
      <c r="A3164" s="92"/>
      <c r="B3164" s="92"/>
      <c r="C3164" s="92"/>
      <c r="D3164" s="92"/>
      <c r="E3164" s="92"/>
      <c r="F3164" s="92"/>
      <c r="G3164" s="92"/>
      <c r="H3164" s="92"/>
      <c r="I3164" s="92"/>
      <c r="J3164" s="92"/>
      <c r="K3164" s="92"/>
      <c r="L3164" s="92"/>
      <c r="M3164" s="92"/>
    </row>
    <row r="3165" spans="1:13" x14ac:dyDescent="0.2">
      <c r="A3165" s="92"/>
      <c r="B3165" s="92"/>
      <c r="C3165" s="92"/>
      <c r="D3165" s="92"/>
      <c r="E3165" s="92"/>
      <c r="F3165" s="92"/>
      <c r="G3165" s="92"/>
      <c r="H3165" s="92"/>
      <c r="I3165" s="92"/>
      <c r="J3165" s="92"/>
      <c r="K3165" s="92"/>
      <c r="L3165" s="92"/>
      <c r="M3165" s="92"/>
    </row>
    <row r="3166" spans="1:13" x14ac:dyDescent="0.2">
      <c r="A3166" s="92"/>
      <c r="B3166" s="92"/>
      <c r="C3166" s="92"/>
      <c r="D3166" s="92"/>
      <c r="E3166" s="92"/>
      <c r="F3166" s="92"/>
      <c r="G3166" s="92"/>
      <c r="H3166" s="92"/>
      <c r="I3166" s="92"/>
      <c r="J3166" s="92"/>
      <c r="K3166" s="92"/>
      <c r="L3166" s="92"/>
      <c r="M3166" s="92"/>
    </row>
    <row r="3167" spans="1:13" x14ac:dyDescent="0.2">
      <c r="A3167" s="92"/>
      <c r="B3167" s="92"/>
      <c r="C3167" s="92"/>
      <c r="D3167" s="92"/>
      <c r="E3167" s="92"/>
      <c r="F3167" s="92"/>
      <c r="G3167" s="92"/>
      <c r="H3167" s="92"/>
      <c r="I3167" s="92"/>
      <c r="J3167" s="92"/>
      <c r="K3167" s="92"/>
      <c r="L3167" s="92"/>
      <c r="M3167" s="92"/>
    </row>
    <row r="3168" spans="1:13" x14ac:dyDescent="0.2">
      <c r="A3168" s="92"/>
      <c r="B3168" s="92"/>
      <c r="C3168" s="92"/>
      <c r="D3168" s="92"/>
      <c r="E3168" s="92"/>
      <c r="F3168" s="92"/>
      <c r="G3168" s="92"/>
      <c r="H3168" s="92"/>
      <c r="I3168" s="92"/>
      <c r="J3168" s="92"/>
      <c r="K3168" s="92"/>
      <c r="L3168" s="92"/>
      <c r="M3168" s="92"/>
    </row>
    <row r="3169" spans="1:13" x14ac:dyDescent="0.2">
      <c r="A3169" s="92"/>
      <c r="B3169" s="92"/>
      <c r="C3169" s="92"/>
      <c r="D3169" s="92"/>
      <c r="E3169" s="92"/>
      <c r="F3169" s="92"/>
      <c r="G3169" s="92"/>
      <c r="H3169" s="92"/>
      <c r="I3169" s="92"/>
      <c r="J3169" s="92"/>
      <c r="K3169" s="92"/>
      <c r="L3169" s="92"/>
      <c r="M3169" s="92"/>
    </row>
    <row r="3170" spans="1:13" x14ac:dyDescent="0.2">
      <c r="A3170" s="92"/>
      <c r="B3170" s="92"/>
      <c r="C3170" s="92"/>
      <c r="D3170" s="92"/>
      <c r="E3170" s="92"/>
      <c r="F3170" s="92"/>
      <c r="G3170" s="92"/>
      <c r="H3170" s="92"/>
      <c r="I3170" s="92"/>
      <c r="J3170" s="92"/>
      <c r="K3170" s="92"/>
      <c r="L3170" s="92"/>
      <c r="M3170" s="92"/>
    </row>
    <row r="3171" spans="1:13" x14ac:dyDescent="0.2">
      <c r="A3171" s="92"/>
      <c r="B3171" s="92"/>
      <c r="C3171" s="92"/>
      <c r="D3171" s="92"/>
      <c r="E3171" s="92"/>
      <c r="F3171" s="92"/>
      <c r="G3171" s="92"/>
      <c r="H3171" s="92"/>
      <c r="I3171" s="92"/>
      <c r="J3171" s="92"/>
      <c r="K3171" s="92"/>
      <c r="L3171" s="92"/>
      <c r="M3171" s="92"/>
    </row>
    <row r="3172" spans="1:13" x14ac:dyDescent="0.2">
      <c r="A3172" s="92"/>
      <c r="B3172" s="92"/>
      <c r="C3172" s="92"/>
      <c r="D3172" s="92"/>
      <c r="E3172" s="92"/>
      <c r="F3172" s="92"/>
      <c r="G3172" s="92"/>
      <c r="H3172" s="92"/>
      <c r="I3172" s="92"/>
      <c r="J3172" s="92"/>
      <c r="K3172" s="92"/>
      <c r="L3172" s="92"/>
      <c r="M3172" s="92"/>
    </row>
    <row r="3173" spans="1:13" x14ac:dyDescent="0.2">
      <c r="A3173" s="92"/>
      <c r="B3173" s="92"/>
      <c r="C3173" s="92"/>
      <c r="D3173" s="92"/>
      <c r="E3173" s="92"/>
      <c r="F3173" s="92"/>
      <c r="G3173" s="92"/>
      <c r="H3173" s="92"/>
      <c r="I3173" s="92"/>
      <c r="J3173" s="92"/>
      <c r="K3173" s="92"/>
      <c r="L3173" s="92"/>
      <c r="M3173" s="92"/>
    </row>
    <row r="3174" spans="1:13" x14ac:dyDescent="0.2">
      <c r="A3174" s="92"/>
      <c r="B3174" s="92"/>
      <c r="C3174" s="92"/>
      <c r="D3174" s="92"/>
      <c r="E3174" s="92"/>
      <c r="F3174" s="92"/>
      <c r="G3174" s="92"/>
      <c r="H3174" s="92"/>
      <c r="I3174" s="92"/>
      <c r="J3174" s="92"/>
      <c r="K3174" s="92"/>
      <c r="L3174" s="92"/>
      <c r="M3174" s="92"/>
    </row>
    <row r="3175" spans="1:13" x14ac:dyDescent="0.2">
      <c r="A3175" s="92"/>
      <c r="B3175" s="92"/>
      <c r="C3175" s="92"/>
      <c r="D3175" s="92"/>
      <c r="E3175" s="92"/>
      <c r="F3175" s="92"/>
      <c r="G3175" s="92"/>
      <c r="H3175" s="92"/>
      <c r="I3175" s="92"/>
      <c r="J3175" s="92"/>
      <c r="K3175" s="92"/>
      <c r="L3175" s="92"/>
      <c r="M3175" s="92"/>
    </row>
    <row r="3176" spans="1:13" x14ac:dyDescent="0.2">
      <c r="A3176" s="92"/>
      <c r="B3176" s="92"/>
      <c r="C3176" s="92"/>
      <c r="D3176" s="92"/>
      <c r="E3176" s="92"/>
      <c r="F3176" s="92"/>
      <c r="G3176" s="92"/>
      <c r="H3176" s="92"/>
      <c r="I3176" s="92"/>
      <c r="J3176" s="92"/>
      <c r="K3176" s="92"/>
      <c r="L3176" s="92"/>
      <c r="M3176" s="92"/>
    </row>
    <row r="3177" spans="1:13" x14ac:dyDescent="0.2">
      <c r="A3177" s="92"/>
      <c r="B3177" s="92"/>
      <c r="C3177" s="92"/>
      <c r="D3177" s="92"/>
      <c r="E3177" s="92"/>
      <c r="F3177" s="92"/>
      <c r="G3177" s="92"/>
      <c r="H3177" s="92"/>
      <c r="I3177" s="92"/>
      <c r="J3177" s="92"/>
      <c r="K3177" s="92"/>
      <c r="L3177" s="92"/>
      <c r="M3177" s="92"/>
    </row>
    <row r="3178" spans="1:13" x14ac:dyDescent="0.2">
      <c r="A3178" s="92"/>
      <c r="B3178" s="92"/>
      <c r="C3178" s="92"/>
      <c r="D3178" s="92"/>
      <c r="E3178" s="92"/>
      <c r="F3178" s="92"/>
      <c r="G3178" s="92"/>
      <c r="H3178" s="92"/>
      <c r="I3178" s="92"/>
      <c r="J3178" s="92"/>
      <c r="K3178" s="92"/>
      <c r="L3178" s="92"/>
      <c r="M3178" s="92"/>
    </row>
    <row r="3179" spans="1:13" x14ac:dyDescent="0.2">
      <c r="A3179" s="92"/>
      <c r="B3179" s="92"/>
      <c r="C3179" s="92"/>
      <c r="D3179" s="92"/>
      <c r="E3179" s="92"/>
      <c r="F3179" s="92"/>
      <c r="G3179" s="92"/>
      <c r="H3179" s="92"/>
      <c r="I3179" s="92"/>
      <c r="J3179" s="92"/>
      <c r="K3179" s="92"/>
      <c r="L3179" s="92"/>
      <c r="M3179" s="92"/>
    </row>
    <row r="3180" spans="1:13" x14ac:dyDescent="0.2">
      <c r="A3180" s="92"/>
      <c r="B3180" s="92"/>
      <c r="C3180" s="92"/>
      <c r="D3180" s="92"/>
      <c r="E3180" s="92"/>
      <c r="F3180" s="92"/>
      <c r="G3180" s="92"/>
      <c r="H3180" s="92"/>
      <c r="I3180" s="92"/>
      <c r="J3180" s="92"/>
      <c r="K3180" s="92"/>
      <c r="L3180" s="92"/>
      <c r="M3180" s="92"/>
    </row>
    <row r="3181" spans="1:13" x14ac:dyDescent="0.2">
      <c r="A3181" s="92"/>
      <c r="B3181" s="92"/>
      <c r="C3181" s="92"/>
      <c r="D3181" s="92"/>
      <c r="E3181" s="92"/>
      <c r="F3181" s="92"/>
      <c r="G3181" s="92"/>
      <c r="H3181" s="92"/>
      <c r="I3181" s="92"/>
      <c r="J3181" s="92"/>
      <c r="K3181" s="92"/>
      <c r="L3181" s="92"/>
      <c r="M3181" s="92"/>
    </row>
    <row r="3182" spans="1:13" x14ac:dyDescent="0.2">
      <c r="A3182" s="92"/>
      <c r="B3182" s="92"/>
      <c r="C3182" s="92"/>
      <c r="D3182" s="92"/>
      <c r="E3182" s="92"/>
      <c r="F3182" s="92"/>
      <c r="G3182" s="92"/>
      <c r="H3182" s="92"/>
      <c r="I3182" s="92"/>
      <c r="J3182" s="92"/>
      <c r="K3182" s="92"/>
      <c r="L3182" s="92"/>
      <c r="M3182" s="92"/>
    </row>
    <row r="3183" spans="1:13" x14ac:dyDescent="0.2">
      <c r="A3183" s="92"/>
      <c r="B3183" s="92"/>
      <c r="C3183" s="92"/>
      <c r="D3183" s="92"/>
      <c r="E3183" s="92"/>
      <c r="F3183" s="92"/>
      <c r="G3183" s="92"/>
      <c r="H3183" s="92"/>
      <c r="I3183" s="92"/>
      <c r="J3183" s="92"/>
      <c r="K3183" s="92"/>
      <c r="L3183" s="92"/>
      <c r="M3183" s="92"/>
    </row>
    <row r="3184" spans="1:13" x14ac:dyDescent="0.2">
      <c r="A3184" s="92"/>
      <c r="B3184" s="92"/>
      <c r="C3184" s="92"/>
      <c r="D3184" s="92"/>
      <c r="E3184" s="92"/>
      <c r="F3184" s="92"/>
      <c r="G3184" s="92"/>
      <c r="H3184" s="92"/>
      <c r="I3184" s="92"/>
      <c r="J3184" s="92"/>
      <c r="K3184" s="92"/>
      <c r="L3184" s="92"/>
      <c r="M3184" s="92"/>
    </row>
    <row r="3185" spans="1:13" x14ac:dyDescent="0.2">
      <c r="A3185" s="92"/>
      <c r="B3185" s="92"/>
      <c r="C3185" s="92"/>
      <c r="D3185" s="92"/>
      <c r="E3185" s="92"/>
      <c r="F3185" s="92"/>
      <c r="G3185" s="92"/>
      <c r="H3185" s="92"/>
      <c r="I3185" s="92"/>
      <c r="J3185" s="92"/>
      <c r="K3185" s="92"/>
      <c r="L3185" s="92"/>
      <c r="M3185" s="92"/>
    </row>
    <row r="3186" spans="1:13" x14ac:dyDescent="0.2">
      <c r="A3186" s="92"/>
      <c r="B3186" s="92"/>
      <c r="C3186" s="92"/>
      <c r="D3186" s="92"/>
      <c r="E3186" s="92"/>
      <c r="F3186" s="92"/>
      <c r="G3186" s="92"/>
      <c r="H3186" s="92"/>
      <c r="I3186" s="92"/>
      <c r="J3186" s="92"/>
      <c r="K3186" s="92"/>
      <c r="L3186" s="92"/>
      <c r="M3186" s="92"/>
    </row>
    <row r="3187" spans="1:13" x14ac:dyDescent="0.2">
      <c r="A3187" s="92"/>
      <c r="B3187" s="92"/>
      <c r="C3187" s="92"/>
      <c r="D3187" s="92"/>
      <c r="E3187" s="92"/>
      <c r="F3187" s="92"/>
      <c r="G3187" s="92"/>
      <c r="H3187" s="92"/>
      <c r="I3187" s="92"/>
      <c r="J3187" s="92"/>
      <c r="K3187" s="92"/>
      <c r="L3187" s="92"/>
      <c r="M3187" s="92"/>
    </row>
    <row r="3188" spans="1:13" x14ac:dyDescent="0.2">
      <c r="A3188" s="92"/>
      <c r="B3188" s="92"/>
      <c r="C3188" s="92"/>
      <c r="D3188" s="92"/>
      <c r="E3188" s="92"/>
      <c r="F3188" s="92"/>
      <c r="G3188" s="92"/>
      <c r="H3188" s="92"/>
      <c r="I3188" s="92"/>
      <c r="J3188" s="92"/>
      <c r="K3188" s="92"/>
      <c r="L3188" s="92"/>
      <c r="M3188" s="92"/>
    </row>
    <row r="3189" spans="1:13" x14ac:dyDescent="0.2">
      <c r="A3189" s="92"/>
      <c r="B3189" s="92"/>
      <c r="C3189" s="92"/>
      <c r="D3189" s="92"/>
      <c r="E3189" s="92"/>
      <c r="F3189" s="92"/>
      <c r="G3189" s="92"/>
      <c r="H3189" s="92"/>
      <c r="I3189" s="92"/>
      <c r="J3189" s="92"/>
      <c r="K3189" s="92"/>
      <c r="L3189" s="92"/>
      <c r="M3189" s="92"/>
    </row>
    <row r="3190" spans="1:13" x14ac:dyDescent="0.2">
      <c r="A3190" s="92"/>
      <c r="B3190" s="92"/>
      <c r="C3190" s="92"/>
      <c r="D3190" s="92"/>
      <c r="E3190" s="92"/>
      <c r="F3190" s="92"/>
      <c r="G3190" s="92"/>
      <c r="H3190" s="92"/>
      <c r="I3190" s="92"/>
      <c r="J3190" s="92"/>
      <c r="K3190" s="92"/>
      <c r="L3190" s="92"/>
      <c r="M3190" s="92"/>
    </row>
    <row r="3191" spans="1:13" x14ac:dyDescent="0.2">
      <c r="A3191" s="92"/>
      <c r="B3191" s="92"/>
      <c r="C3191" s="92"/>
      <c r="D3191" s="92"/>
      <c r="E3191" s="92"/>
      <c r="F3191" s="92"/>
      <c r="G3191" s="92"/>
      <c r="H3191" s="92"/>
      <c r="I3191" s="92"/>
      <c r="J3191" s="92"/>
      <c r="K3191" s="92"/>
      <c r="L3191" s="92"/>
      <c r="M3191" s="92"/>
    </row>
    <row r="3192" spans="1:13" x14ac:dyDescent="0.2">
      <c r="A3192" s="92"/>
      <c r="B3192" s="92"/>
      <c r="C3192" s="92"/>
      <c r="D3192" s="92"/>
      <c r="E3192" s="92"/>
      <c r="F3192" s="92"/>
      <c r="G3192" s="92"/>
      <c r="H3192" s="92"/>
      <c r="I3192" s="92"/>
      <c r="J3192" s="92"/>
      <c r="K3192" s="92"/>
      <c r="L3192" s="92"/>
      <c r="M3192" s="92"/>
    </row>
    <row r="3193" spans="1:13" x14ac:dyDescent="0.2">
      <c r="A3193" s="92"/>
      <c r="B3193" s="92"/>
      <c r="C3193" s="92"/>
      <c r="D3193" s="92"/>
      <c r="E3193" s="92"/>
      <c r="F3193" s="92"/>
      <c r="G3193" s="92"/>
      <c r="H3193" s="92"/>
      <c r="I3193" s="92"/>
      <c r="J3193" s="92"/>
      <c r="K3193" s="92"/>
      <c r="L3193" s="92"/>
      <c r="M3193" s="92"/>
    </row>
    <row r="3194" spans="1:13" x14ac:dyDescent="0.2">
      <c r="A3194" s="92"/>
      <c r="B3194" s="92"/>
      <c r="C3194" s="92"/>
      <c r="D3194" s="92"/>
      <c r="E3194" s="92"/>
      <c r="F3194" s="92"/>
      <c r="G3194" s="92"/>
      <c r="H3194" s="92"/>
      <c r="I3194" s="92"/>
      <c r="J3194" s="92"/>
      <c r="K3194" s="92"/>
      <c r="L3194" s="92"/>
      <c r="M3194" s="92"/>
    </row>
    <row r="3195" spans="1:13" x14ac:dyDescent="0.2">
      <c r="A3195" s="92"/>
      <c r="B3195" s="92"/>
      <c r="C3195" s="92"/>
      <c r="D3195" s="92"/>
      <c r="E3195" s="92"/>
      <c r="F3195" s="92"/>
      <c r="G3195" s="92"/>
      <c r="H3195" s="92"/>
      <c r="I3195" s="92"/>
      <c r="J3195" s="92"/>
      <c r="K3195" s="92"/>
      <c r="L3195" s="92"/>
      <c r="M3195" s="92"/>
    </row>
    <row r="3196" spans="1:13" x14ac:dyDescent="0.2">
      <c r="A3196" s="92"/>
      <c r="B3196" s="92"/>
      <c r="C3196" s="92"/>
      <c r="D3196" s="92"/>
      <c r="E3196" s="92"/>
      <c r="F3196" s="92"/>
      <c r="G3196" s="92"/>
      <c r="H3196" s="92"/>
      <c r="I3196" s="92"/>
      <c r="J3196" s="92"/>
      <c r="K3196" s="92"/>
      <c r="L3196" s="92"/>
      <c r="M3196" s="92"/>
    </row>
    <row r="3197" spans="1:13" x14ac:dyDescent="0.2">
      <c r="A3197" s="92"/>
      <c r="B3197" s="92"/>
      <c r="C3197" s="92"/>
      <c r="D3197" s="92"/>
      <c r="E3197" s="92"/>
      <c r="F3197" s="92"/>
      <c r="G3197" s="92"/>
      <c r="H3197" s="92"/>
      <c r="I3197" s="92"/>
      <c r="J3197" s="92"/>
      <c r="K3197" s="92"/>
      <c r="L3197" s="92"/>
      <c r="M3197" s="92"/>
    </row>
    <row r="3198" spans="1:13" x14ac:dyDescent="0.2">
      <c r="A3198" s="92"/>
      <c r="B3198" s="92"/>
      <c r="C3198" s="92"/>
      <c r="D3198" s="92"/>
      <c r="E3198" s="92"/>
      <c r="F3198" s="92"/>
      <c r="G3198" s="92"/>
      <c r="H3198" s="92"/>
      <c r="I3198" s="92"/>
      <c r="J3198" s="92"/>
      <c r="K3198" s="92"/>
      <c r="L3198" s="92"/>
      <c r="M3198" s="92"/>
    </row>
    <row r="3199" spans="1:13" x14ac:dyDescent="0.2">
      <c r="A3199" s="92"/>
      <c r="B3199" s="92"/>
      <c r="C3199" s="92"/>
      <c r="D3199" s="92"/>
      <c r="E3199" s="92"/>
      <c r="F3199" s="92"/>
      <c r="G3199" s="92"/>
      <c r="H3199" s="92"/>
      <c r="I3199" s="92"/>
      <c r="J3199" s="92"/>
      <c r="K3199" s="92"/>
      <c r="L3199" s="92"/>
      <c r="M3199" s="92"/>
    </row>
    <row r="3200" spans="1:13" x14ac:dyDescent="0.2">
      <c r="A3200" s="92"/>
      <c r="B3200" s="92"/>
      <c r="C3200" s="92"/>
      <c r="D3200" s="92"/>
      <c r="E3200" s="92"/>
      <c r="F3200" s="92"/>
      <c r="G3200" s="92"/>
      <c r="H3200" s="92"/>
      <c r="I3200" s="92"/>
      <c r="J3200" s="92"/>
      <c r="K3200" s="92"/>
      <c r="L3200" s="92"/>
      <c r="M3200" s="92"/>
    </row>
    <row r="3201" spans="1:13" x14ac:dyDescent="0.2">
      <c r="A3201" s="92"/>
      <c r="B3201" s="92"/>
      <c r="C3201" s="92"/>
      <c r="D3201" s="92"/>
      <c r="E3201" s="92"/>
      <c r="F3201" s="92"/>
      <c r="G3201" s="92"/>
      <c r="H3201" s="92"/>
      <c r="I3201" s="92"/>
      <c r="J3201" s="92"/>
      <c r="K3201" s="92"/>
      <c r="L3201" s="92"/>
      <c r="M3201" s="92"/>
    </row>
    <row r="3202" spans="1:13" x14ac:dyDescent="0.2">
      <c r="A3202" s="92"/>
      <c r="B3202" s="92"/>
      <c r="C3202" s="92"/>
      <c r="D3202" s="92"/>
      <c r="E3202" s="92"/>
      <c r="F3202" s="92"/>
      <c r="G3202" s="92"/>
      <c r="H3202" s="92"/>
      <c r="I3202" s="92"/>
      <c r="J3202" s="92"/>
      <c r="K3202" s="92"/>
      <c r="L3202" s="92"/>
      <c r="M3202" s="92"/>
    </row>
    <row r="3203" spans="1:13" x14ac:dyDescent="0.2">
      <c r="A3203" s="92"/>
      <c r="B3203" s="92"/>
      <c r="C3203" s="92"/>
      <c r="D3203" s="92"/>
      <c r="E3203" s="92"/>
      <c r="F3203" s="92"/>
      <c r="G3203" s="92"/>
      <c r="H3203" s="92"/>
      <c r="I3203" s="92"/>
      <c r="J3203" s="92"/>
      <c r="K3203" s="92"/>
      <c r="L3203" s="92"/>
      <c r="M3203" s="92"/>
    </row>
    <row r="3204" spans="1:13" x14ac:dyDescent="0.2">
      <c r="A3204" s="92"/>
      <c r="B3204" s="92"/>
      <c r="C3204" s="92"/>
      <c r="D3204" s="92"/>
      <c r="E3204" s="92"/>
      <c r="F3204" s="92"/>
      <c r="G3204" s="92"/>
      <c r="H3204" s="92"/>
      <c r="I3204" s="92"/>
      <c r="J3204" s="92"/>
      <c r="K3204" s="92"/>
      <c r="L3204" s="92"/>
      <c r="M3204" s="92"/>
    </row>
    <row r="3205" spans="1:13" x14ac:dyDescent="0.2">
      <c r="A3205" s="92"/>
      <c r="B3205" s="92"/>
      <c r="C3205" s="92"/>
      <c r="D3205" s="92"/>
      <c r="E3205" s="92"/>
      <c r="F3205" s="92"/>
      <c r="G3205" s="92"/>
      <c r="H3205" s="92"/>
      <c r="I3205" s="92"/>
      <c r="J3205" s="92"/>
      <c r="K3205" s="92"/>
      <c r="L3205" s="92"/>
      <c r="M3205" s="92"/>
    </row>
    <row r="3206" spans="1:13" x14ac:dyDescent="0.2">
      <c r="A3206" s="92"/>
      <c r="B3206" s="92"/>
      <c r="C3206" s="92"/>
      <c r="D3206" s="92"/>
      <c r="E3206" s="92"/>
      <c r="F3206" s="92"/>
      <c r="G3206" s="92"/>
      <c r="H3206" s="92"/>
      <c r="I3206" s="92"/>
      <c r="J3206" s="92"/>
      <c r="K3206" s="92"/>
      <c r="L3206" s="92"/>
      <c r="M3206" s="92"/>
    </row>
    <row r="3207" spans="1:13" x14ac:dyDescent="0.2">
      <c r="A3207" s="92"/>
      <c r="B3207" s="92"/>
      <c r="C3207" s="92"/>
      <c r="D3207" s="92"/>
      <c r="E3207" s="92"/>
      <c r="F3207" s="92"/>
      <c r="G3207" s="92"/>
      <c r="H3207" s="92"/>
      <c r="I3207" s="92"/>
      <c r="J3207" s="92"/>
      <c r="K3207" s="92"/>
      <c r="L3207" s="92"/>
      <c r="M3207" s="92"/>
    </row>
    <row r="3208" spans="1:13" x14ac:dyDescent="0.2">
      <c r="A3208" s="92"/>
      <c r="B3208" s="92"/>
      <c r="C3208" s="92"/>
      <c r="D3208" s="92"/>
      <c r="E3208" s="92"/>
      <c r="F3208" s="92"/>
      <c r="G3208" s="92"/>
      <c r="H3208" s="92"/>
      <c r="I3208" s="92"/>
      <c r="J3208" s="92"/>
      <c r="K3208" s="92"/>
      <c r="L3208" s="92"/>
      <c r="M3208" s="92"/>
    </row>
    <row r="3209" spans="1:13" x14ac:dyDescent="0.2">
      <c r="A3209" s="92"/>
      <c r="B3209" s="92"/>
      <c r="C3209" s="92"/>
      <c r="D3209" s="92"/>
      <c r="E3209" s="92"/>
      <c r="F3209" s="92"/>
      <c r="G3209" s="92"/>
      <c r="H3209" s="92"/>
      <c r="I3209" s="92"/>
      <c r="J3209" s="92"/>
      <c r="K3209" s="92"/>
      <c r="L3209" s="92"/>
      <c r="M3209" s="92"/>
    </row>
    <row r="3210" spans="1:13" x14ac:dyDescent="0.2">
      <c r="A3210" s="92"/>
      <c r="B3210" s="92"/>
      <c r="C3210" s="92"/>
      <c r="D3210" s="92"/>
      <c r="E3210" s="92"/>
      <c r="F3210" s="92"/>
      <c r="G3210" s="92"/>
      <c r="H3210" s="92"/>
      <c r="I3210" s="92"/>
      <c r="J3210" s="92"/>
      <c r="K3210" s="92"/>
      <c r="L3210" s="92"/>
      <c r="M3210" s="92"/>
    </row>
    <row r="3211" spans="1:13" x14ac:dyDescent="0.2">
      <c r="A3211" s="92"/>
      <c r="B3211" s="92"/>
      <c r="C3211" s="92"/>
      <c r="D3211" s="92"/>
      <c r="E3211" s="92"/>
      <c r="F3211" s="92"/>
      <c r="G3211" s="92"/>
      <c r="H3211" s="92"/>
      <c r="I3211" s="92"/>
      <c r="J3211" s="92"/>
      <c r="K3211" s="92"/>
      <c r="L3211" s="92"/>
      <c r="M3211" s="92"/>
    </row>
    <row r="3212" spans="1:13" x14ac:dyDescent="0.2">
      <c r="A3212" s="92"/>
      <c r="B3212" s="92"/>
      <c r="C3212" s="92"/>
      <c r="D3212" s="92"/>
      <c r="E3212" s="92"/>
      <c r="F3212" s="92"/>
      <c r="G3212" s="92"/>
      <c r="H3212" s="92"/>
      <c r="I3212" s="92"/>
      <c r="J3212" s="92"/>
      <c r="K3212" s="92"/>
      <c r="L3212" s="92"/>
      <c r="M3212" s="92"/>
    </row>
    <row r="3213" spans="1:13" x14ac:dyDescent="0.2">
      <c r="A3213" s="92"/>
      <c r="B3213" s="92"/>
      <c r="C3213" s="92"/>
      <c r="D3213" s="92"/>
      <c r="E3213" s="92"/>
      <c r="F3213" s="92"/>
      <c r="G3213" s="92"/>
      <c r="H3213" s="92"/>
      <c r="I3213" s="92"/>
      <c r="J3213" s="92"/>
      <c r="K3213" s="92"/>
      <c r="L3213" s="92"/>
      <c r="M3213" s="92"/>
    </row>
    <row r="3214" spans="1:13" x14ac:dyDescent="0.2">
      <c r="A3214" s="92"/>
      <c r="B3214" s="92"/>
      <c r="C3214" s="92"/>
      <c r="D3214" s="92"/>
      <c r="E3214" s="92"/>
      <c r="F3214" s="92"/>
      <c r="G3214" s="92"/>
      <c r="H3214" s="92"/>
      <c r="I3214" s="92"/>
      <c r="J3214" s="92"/>
      <c r="K3214" s="92"/>
      <c r="L3214" s="92"/>
      <c r="M3214" s="92"/>
    </row>
    <row r="3215" spans="1:13" x14ac:dyDescent="0.2">
      <c r="A3215" s="92"/>
      <c r="B3215" s="92"/>
      <c r="C3215" s="92"/>
      <c r="D3215" s="92"/>
      <c r="E3215" s="92"/>
      <c r="F3215" s="92"/>
      <c r="G3215" s="92"/>
      <c r="H3215" s="92"/>
      <c r="I3215" s="92"/>
      <c r="J3215" s="92"/>
      <c r="K3215" s="92"/>
      <c r="L3215" s="92"/>
      <c r="M3215" s="92"/>
    </row>
    <row r="3216" spans="1:13" x14ac:dyDescent="0.2">
      <c r="A3216" s="92"/>
      <c r="B3216" s="92"/>
      <c r="C3216" s="92"/>
      <c r="D3216" s="92"/>
      <c r="E3216" s="92"/>
      <c r="F3216" s="92"/>
      <c r="G3216" s="92"/>
      <c r="H3216" s="92"/>
      <c r="I3216" s="92"/>
      <c r="J3216" s="92"/>
      <c r="K3216" s="92"/>
      <c r="L3216" s="92"/>
      <c r="M3216" s="92"/>
    </row>
    <row r="3217" spans="1:13" x14ac:dyDescent="0.2">
      <c r="A3217" s="92"/>
      <c r="B3217" s="92"/>
      <c r="C3217" s="92"/>
      <c r="D3217" s="92"/>
      <c r="E3217" s="92"/>
      <c r="F3217" s="92"/>
      <c r="G3217" s="92"/>
      <c r="H3217" s="92"/>
      <c r="I3217" s="92"/>
      <c r="J3217" s="92"/>
      <c r="K3217" s="92"/>
      <c r="L3217" s="92"/>
      <c r="M3217" s="92"/>
    </row>
    <row r="3218" spans="1:13" x14ac:dyDescent="0.2">
      <c r="A3218" s="92"/>
      <c r="B3218" s="92"/>
      <c r="C3218" s="92"/>
      <c r="D3218" s="92"/>
      <c r="E3218" s="92"/>
      <c r="F3218" s="92"/>
      <c r="G3218" s="92"/>
      <c r="H3218" s="92"/>
      <c r="I3218" s="92"/>
      <c r="J3218" s="92"/>
      <c r="K3218" s="92"/>
      <c r="L3218" s="92"/>
      <c r="M3218" s="92"/>
    </row>
    <row r="3219" spans="1:13" x14ac:dyDescent="0.2">
      <c r="A3219" s="92"/>
      <c r="B3219" s="92"/>
      <c r="C3219" s="92"/>
      <c r="D3219" s="92"/>
      <c r="E3219" s="92"/>
      <c r="F3219" s="92"/>
      <c r="G3219" s="92"/>
      <c r="H3219" s="92"/>
      <c r="I3219" s="92"/>
      <c r="J3219" s="92"/>
      <c r="K3219" s="92"/>
      <c r="L3219" s="92"/>
      <c r="M3219" s="92"/>
    </row>
    <row r="3220" spans="1:13" x14ac:dyDescent="0.2">
      <c r="A3220" s="92"/>
      <c r="B3220" s="92"/>
      <c r="C3220" s="92"/>
      <c r="D3220" s="92"/>
      <c r="E3220" s="92"/>
      <c r="F3220" s="92"/>
      <c r="G3220" s="92"/>
      <c r="H3220" s="92"/>
      <c r="I3220" s="92"/>
      <c r="J3220" s="92"/>
      <c r="K3220" s="92"/>
      <c r="L3220" s="92"/>
      <c r="M3220" s="92"/>
    </row>
    <row r="3221" spans="1:13" x14ac:dyDescent="0.2">
      <c r="A3221" s="92"/>
      <c r="B3221" s="92"/>
      <c r="C3221" s="92"/>
      <c r="D3221" s="92"/>
      <c r="E3221" s="92"/>
      <c r="F3221" s="92"/>
      <c r="G3221" s="92"/>
      <c r="H3221" s="92"/>
      <c r="I3221" s="92"/>
      <c r="J3221" s="92"/>
      <c r="K3221" s="92"/>
      <c r="L3221" s="92"/>
      <c r="M3221" s="92"/>
    </row>
    <row r="3222" spans="1:13" x14ac:dyDescent="0.2">
      <c r="A3222" s="92"/>
      <c r="B3222" s="92"/>
      <c r="C3222" s="92"/>
      <c r="D3222" s="92"/>
      <c r="E3222" s="92"/>
      <c r="F3222" s="92"/>
      <c r="G3222" s="92"/>
      <c r="H3222" s="92"/>
      <c r="I3222" s="92"/>
      <c r="J3222" s="92"/>
      <c r="K3222" s="92"/>
      <c r="L3222" s="92"/>
      <c r="M3222" s="92"/>
    </row>
    <row r="3223" spans="1:13" x14ac:dyDescent="0.2">
      <c r="A3223" s="92"/>
      <c r="B3223" s="92"/>
      <c r="C3223" s="92"/>
      <c r="D3223" s="92"/>
      <c r="E3223" s="92"/>
      <c r="F3223" s="92"/>
      <c r="G3223" s="92"/>
      <c r="H3223" s="92"/>
      <c r="I3223" s="92"/>
      <c r="J3223" s="92"/>
      <c r="K3223" s="92"/>
      <c r="L3223" s="92"/>
      <c r="M3223" s="92"/>
    </row>
    <row r="3224" spans="1:13" x14ac:dyDescent="0.2">
      <c r="A3224" s="92"/>
      <c r="B3224" s="92"/>
      <c r="C3224" s="92"/>
      <c r="D3224" s="92"/>
      <c r="E3224" s="92"/>
      <c r="F3224" s="92"/>
      <c r="G3224" s="92"/>
      <c r="H3224" s="92"/>
      <c r="I3224" s="92"/>
      <c r="J3224" s="92"/>
      <c r="K3224" s="92"/>
      <c r="L3224" s="92"/>
      <c r="M3224" s="92"/>
    </row>
    <row r="3225" spans="1:13" x14ac:dyDescent="0.2">
      <c r="A3225" s="92"/>
      <c r="B3225" s="92"/>
      <c r="C3225" s="92"/>
      <c r="D3225" s="92"/>
      <c r="E3225" s="92"/>
      <c r="F3225" s="92"/>
      <c r="G3225" s="92"/>
      <c r="H3225" s="92"/>
      <c r="I3225" s="92"/>
      <c r="J3225" s="92"/>
      <c r="K3225" s="92"/>
      <c r="L3225" s="92"/>
      <c r="M3225" s="92"/>
    </row>
    <row r="3226" spans="1:13" x14ac:dyDescent="0.2">
      <c r="A3226" s="92"/>
      <c r="B3226" s="92"/>
      <c r="C3226" s="92"/>
      <c r="D3226" s="92"/>
      <c r="E3226" s="92"/>
      <c r="F3226" s="92"/>
      <c r="G3226" s="92"/>
      <c r="H3226" s="92"/>
      <c r="I3226" s="92"/>
      <c r="J3226" s="92"/>
      <c r="K3226" s="92"/>
      <c r="L3226" s="92"/>
      <c r="M3226" s="92"/>
    </row>
    <row r="3227" spans="1:13" x14ac:dyDescent="0.2">
      <c r="A3227" s="92"/>
      <c r="B3227" s="92"/>
      <c r="C3227" s="92"/>
      <c r="D3227" s="92"/>
      <c r="E3227" s="92"/>
      <c r="F3227" s="92"/>
      <c r="G3227" s="92"/>
      <c r="H3227" s="92"/>
      <c r="I3227" s="92"/>
      <c r="J3227" s="92"/>
      <c r="K3227" s="92"/>
      <c r="L3227" s="92"/>
      <c r="M3227" s="92"/>
    </row>
    <row r="3228" spans="1:13" x14ac:dyDescent="0.2">
      <c r="A3228" s="92"/>
      <c r="B3228" s="92"/>
      <c r="C3228" s="92"/>
      <c r="D3228" s="92"/>
      <c r="E3228" s="92"/>
      <c r="F3228" s="92"/>
      <c r="G3228" s="92"/>
      <c r="H3228" s="92"/>
      <c r="I3228" s="92"/>
      <c r="J3228" s="92"/>
      <c r="K3228" s="92"/>
      <c r="L3228" s="92"/>
      <c r="M3228" s="92"/>
    </row>
    <row r="3229" spans="1:13" x14ac:dyDescent="0.2">
      <c r="A3229" s="92"/>
      <c r="B3229" s="92"/>
      <c r="C3229" s="92"/>
      <c r="D3229" s="92"/>
      <c r="E3229" s="92"/>
      <c r="F3229" s="92"/>
      <c r="G3229" s="92"/>
      <c r="H3229" s="92"/>
      <c r="I3229" s="92"/>
      <c r="J3229" s="92"/>
      <c r="K3229" s="92"/>
      <c r="L3229" s="92"/>
      <c r="M3229" s="92"/>
    </row>
    <row r="3230" spans="1:13" x14ac:dyDescent="0.2">
      <c r="A3230" s="92"/>
      <c r="B3230" s="92"/>
      <c r="C3230" s="92"/>
      <c r="D3230" s="92"/>
      <c r="E3230" s="92"/>
      <c r="F3230" s="92"/>
      <c r="G3230" s="92"/>
      <c r="H3230" s="92"/>
      <c r="I3230" s="92"/>
      <c r="J3230" s="92"/>
      <c r="K3230" s="92"/>
      <c r="L3230" s="92"/>
      <c r="M3230" s="92"/>
    </row>
    <row r="3231" spans="1:13" x14ac:dyDescent="0.2">
      <c r="A3231" s="92"/>
      <c r="B3231" s="92"/>
      <c r="C3231" s="92"/>
      <c r="D3231" s="92"/>
      <c r="E3231" s="92"/>
      <c r="F3231" s="92"/>
      <c r="G3231" s="92"/>
      <c r="H3231" s="92"/>
      <c r="I3231" s="92"/>
      <c r="J3231" s="92"/>
      <c r="K3231" s="92"/>
      <c r="L3231" s="92"/>
      <c r="M3231" s="92"/>
    </row>
    <row r="3232" spans="1:13" x14ac:dyDescent="0.2">
      <c r="A3232" s="92"/>
      <c r="B3232" s="92"/>
      <c r="C3232" s="92"/>
      <c r="D3232" s="92"/>
      <c r="E3232" s="92"/>
      <c r="F3232" s="92"/>
      <c r="G3232" s="92"/>
      <c r="H3232" s="92"/>
      <c r="I3232" s="92"/>
      <c r="J3232" s="92"/>
      <c r="K3232" s="92"/>
      <c r="L3232" s="92"/>
      <c r="M3232" s="92"/>
    </row>
    <row r="3233" spans="1:13" x14ac:dyDescent="0.2">
      <c r="A3233" s="92"/>
      <c r="B3233" s="92"/>
      <c r="C3233" s="92"/>
      <c r="D3233" s="92"/>
      <c r="E3233" s="92"/>
      <c r="F3233" s="92"/>
      <c r="G3233" s="92"/>
      <c r="H3233" s="92"/>
      <c r="I3233" s="92"/>
      <c r="J3233" s="92"/>
      <c r="K3233" s="92"/>
      <c r="L3233" s="92"/>
      <c r="M3233" s="92"/>
    </row>
    <row r="3234" spans="1:13" x14ac:dyDescent="0.2">
      <c r="A3234" s="92"/>
      <c r="B3234" s="92"/>
      <c r="C3234" s="92"/>
      <c r="D3234" s="92"/>
      <c r="E3234" s="92"/>
      <c r="F3234" s="92"/>
      <c r="G3234" s="92"/>
      <c r="H3234" s="92"/>
      <c r="I3234" s="92"/>
      <c r="J3234" s="92"/>
      <c r="K3234" s="92"/>
      <c r="L3234" s="92"/>
      <c r="M3234" s="92"/>
    </row>
    <row r="3235" spans="1:13" x14ac:dyDescent="0.2">
      <c r="A3235" s="92"/>
      <c r="B3235" s="92"/>
      <c r="C3235" s="92"/>
      <c r="D3235" s="92"/>
      <c r="E3235" s="92"/>
      <c r="F3235" s="92"/>
      <c r="G3235" s="92"/>
      <c r="H3235" s="92"/>
      <c r="I3235" s="92"/>
      <c r="J3235" s="92"/>
      <c r="K3235" s="92"/>
      <c r="L3235" s="92"/>
      <c r="M3235" s="92"/>
    </row>
    <row r="3236" spans="1:13" x14ac:dyDescent="0.2">
      <c r="A3236" s="92"/>
      <c r="B3236" s="92"/>
      <c r="C3236" s="92"/>
      <c r="D3236" s="92"/>
      <c r="E3236" s="92"/>
      <c r="F3236" s="92"/>
      <c r="G3236" s="92"/>
      <c r="H3236" s="92"/>
      <c r="I3236" s="92"/>
      <c r="J3236" s="92"/>
      <c r="K3236" s="92"/>
      <c r="L3236" s="92"/>
      <c r="M3236" s="92"/>
    </row>
    <row r="3237" spans="1:13" x14ac:dyDescent="0.2">
      <c r="A3237" s="92"/>
      <c r="B3237" s="92"/>
      <c r="C3237" s="92"/>
      <c r="D3237" s="92"/>
      <c r="E3237" s="92"/>
      <c r="F3237" s="92"/>
      <c r="G3237" s="92"/>
      <c r="H3237" s="92"/>
      <c r="I3237" s="92"/>
      <c r="J3237" s="92"/>
      <c r="K3237" s="92"/>
      <c r="L3237" s="92"/>
      <c r="M3237" s="92"/>
    </row>
    <row r="3238" spans="1:13" x14ac:dyDescent="0.2">
      <c r="A3238" s="92"/>
      <c r="B3238" s="92"/>
      <c r="C3238" s="92"/>
      <c r="D3238" s="92"/>
      <c r="E3238" s="92"/>
      <c r="F3238" s="92"/>
      <c r="G3238" s="92"/>
      <c r="H3238" s="92"/>
      <c r="I3238" s="92"/>
      <c r="J3238" s="92"/>
      <c r="K3238" s="92"/>
      <c r="L3238" s="92"/>
      <c r="M3238" s="92"/>
    </row>
    <row r="3239" spans="1:13" x14ac:dyDescent="0.2">
      <c r="A3239" s="92"/>
      <c r="B3239" s="92"/>
      <c r="C3239" s="92"/>
      <c r="D3239" s="92"/>
      <c r="E3239" s="92"/>
      <c r="F3239" s="92"/>
      <c r="G3239" s="92"/>
      <c r="H3239" s="92"/>
      <c r="I3239" s="92"/>
      <c r="J3239" s="92"/>
      <c r="K3239" s="92"/>
      <c r="L3239" s="92"/>
      <c r="M3239" s="92"/>
    </row>
    <row r="3240" spans="1:13" x14ac:dyDescent="0.2">
      <c r="A3240" s="92"/>
      <c r="B3240" s="92"/>
      <c r="C3240" s="92"/>
      <c r="D3240" s="92"/>
      <c r="E3240" s="92"/>
      <c r="F3240" s="92"/>
      <c r="G3240" s="92"/>
      <c r="H3240" s="92"/>
      <c r="I3240" s="92"/>
      <c r="J3240" s="92"/>
      <c r="K3240" s="92"/>
      <c r="L3240" s="92"/>
      <c r="M3240" s="92"/>
    </row>
    <row r="3241" spans="1:13" x14ac:dyDescent="0.2">
      <c r="A3241" s="92"/>
      <c r="B3241" s="92"/>
      <c r="C3241" s="92"/>
      <c r="D3241" s="92"/>
      <c r="E3241" s="92"/>
      <c r="F3241" s="92"/>
      <c r="G3241" s="92"/>
      <c r="H3241" s="92"/>
      <c r="I3241" s="92"/>
      <c r="J3241" s="92"/>
      <c r="K3241" s="92"/>
      <c r="L3241" s="92"/>
      <c r="M3241" s="92"/>
    </row>
    <row r="3242" spans="1:13" x14ac:dyDescent="0.2">
      <c r="A3242" s="92"/>
      <c r="B3242" s="92"/>
      <c r="C3242" s="92"/>
      <c r="D3242" s="92"/>
      <c r="E3242" s="92"/>
      <c r="F3242" s="92"/>
      <c r="G3242" s="92"/>
      <c r="H3242" s="92"/>
      <c r="I3242" s="92"/>
      <c r="J3242" s="92"/>
      <c r="K3242" s="92"/>
      <c r="L3242" s="92"/>
      <c r="M3242" s="92"/>
    </row>
    <row r="3243" spans="1:13" x14ac:dyDescent="0.2">
      <c r="A3243" s="92"/>
      <c r="B3243" s="92"/>
      <c r="C3243" s="92"/>
      <c r="D3243" s="92"/>
      <c r="E3243" s="92"/>
      <c r="F3243" s="92"/>
      <c r="G3243" s="92"/>
      <c r="H3243" s="92"/>
      <c r="I3243" s="92"/>
      <c r="J3243" s="92"/>
      <c r="K3243" s="92"/>
      <c r="L3243" s="92"/>
      <c r="M3243" s="92"/>
    </row>
    <row r="3244" spans="1:13" x14ac:dyDescent="0.2">
      <c r="A3244" s="92"/>
      <c r="B3244" s="92"/>
      <c r="C3244" s="92"/>
      <c r="D3244" s="92"/>
      <c r="E3244" s="92"/>
      <c r="F3244" s="92"/>
      <c r="G3244" s="92"/>
      <c r="H3244" s="92"/>
      <c r="I3244" s="92"/>
      <c r="J3244" s="92"/>
      <c r="K3244" s="92"/>
      <c r="L3244" s="92"/>
      <c r="M3244" s="92"/>
    </row>
    <row r="3245" spans="1:13" x14ac:dyDescent="0.2">
      <c r="A3245" s="92"/>
      <c r="B3245" s="92"/>
      <c r="C3245" s="92"/>
      <c r="D3245" s="92"/>
      <c r="E3245" s="92"/>
      <c r="F3245" s="92"/>
      <c r="G3245" s="92"/>
      <c r="H3245" s="92"/>
      <c r="I3245" s="92"/>
      <c r="J3245" s="92"/>
      <c r="K3245" s="92"/>
      <c r="L3245" s="92"/>
      <c r="M3245" s="92"/>
    </row>
    <row r="3246" spans="1:13" x14ac:dyDescent="0.2">
      <c r="A3246" s="92"/>
      <c r="B3246" s="92"/>
      <c r="C3246" s="92"/>
      <c r="D3246" s="92"/>
      <c r="E3246" s="92"/>
      <c r="F3246" s="92"/>
      <c r="G3246" s="92"/>
      <c r="H3246" s="92"/>
      <c r="I3246" s="92"/>
      <c r="J3246" s="92"/>
      <c r="K3246" s="92"/>
      <c r="L3246" s="92"/>
      <c r="M3246" s="92"/>
    </row>
    <row r="3247" spans="1:13" x14ac:dyDescent="0.2">
      <c r="A3247" s="92"/>
      <c r="B3247" s="92"/>
      <c r="C3247" s="92"/>
      <c r="D3247" s="92"/>
      <c r="E3247" s="92"/>
      <c r="F3247" s="92"/>
      <c r="G3247" s="92"/>
      <c r="H3247" s="92"/>
      <c r="I3247" s="92"/>
      <c r="J3247" s="92"/>
      <c r="K3247" s="92"/>
      <c r="L3247" s="92"/>
      <c r="M3247" s="92"/>
    </row>
    <row r="3248" spans="1:13" x14ac:dyDescent="0.2">
      <c r="A3248" s="92"/>
      <c r="B3248" s="92"/>
      <c r="C3248" s="92"/>
      <c r="D3248" s="92"/>
      <c r="E3248" s="92"/>
      <c r="F3248" s="92"/>
      <c r="G3248" s="92"/>
      <c r="H3248" s="92"/>
      <c r="I3248" s="92"/>
      <c r="J3248" s="92"/>
      <c r="K3248" s="92"/>
      <c r="L3248" s="92"/>
      <c r="M3248" s="92"/>
    </row>
    <row r="3249" spans="1:13" x14ac:dyDescent="0.2">
      <c r="A3249" s="92"/>
      <c r="B3249" s="92"/>
      <c r="C3249" s="92"/>
      <c r="D3249" s="92"/>
      <c r="E3249" s="92"/>
      <c r="F3249" s="92"/>
      <c r="G3249" s="92"/>
      <c r="H3249" s="92"/>
      <c r="I3249" s="92"/>
      <c r="J3249" s="92"/>
      <c r="K3249" s="92"/>
      <c r="L3249" s="92"/>
      <c r="M3249" s="92"/>
    </row>
    <row r="3250" spans="1:13" x14ac:dyDescent="0.2">
      <c r="A3250" s="92"/>
      <c r="B3250" s="92"/>
      <c r="C3250" s="92"/>
      <c r="D3250" s="92"/>
      <c r="E3250" s="92"/>
      <c r="F3250" s="92"/>
      <c r="G3250" s="92"/>
      <c r="H3250" s="92"/>
      <c r="I3250" s="92"/>
      <c r="J3250" s="92"/>
      <c r="K3250" s="92"/>
      <c r="L3250" s="92"/>
      <c r="M3250" s="92"/>
    </row>
    <row r="3251" spans="1:13" x14ac:dyDescent="0.2">
      <c r="A3251" s="92"/>
      <c r="B3251" s="92"/>
      <c r="C3251" s="92"/>
      <c r="D3251" s="92"/>
      <c r="E3251" s="92"/>
      <c r="F3251" s="92"/>
      <c r="G3251" s="92"/>
      <c r="H3251" s="92"/>
      <c r="I3251" s="92"/>
      <c r="J3251" s="92"/>
      <c r="K3251" s="92"/>
      <c r="L3251" s="92"/>
      <c r="M3251" s="92"/>
    </row>
    <row r="3252" spans="1:13" x14ac:dyDescent="0.2">
      <c r="A3252" s="92"/>
      <c r="B3252" s="92"/>
      <c r="C3252" s="92"/>
      <c r="D3252" s="92"/>
      <c r="E3252" s="92"/>
      <c r="F3252" s="92"/>
      <c r="G3252" s="92"/>
      <c r="H3252" s="92"/>
      <c r="I3252" s="92"/>
      <c r="J3252" s="92"/>
      <c r="K3252" s="92"/>
      <c r="L3252" s="92"/>
      <c r="M3252" s="92"/>
    </row>
    <row r="3253" spans="1:13" x14ac:dyDescent="0.2">
      <c r="A3253" s="92"/>
      <c r="B3253" s="92"/>
      <c r="C3253" s="92"/>
      <c r="D3253" s="92"/>
      <c r="E3253" s="92"/>
      <c r="F3253" s="92"/>
      <c r="G3253" s="92"/>
      <c r="H3253" s="92"/>
      <c r="I3253" s="92"/>
      <c r="J3253" s="92"/>
      <c r="K3253" s="92"/>
      <c r="L3253" s="92"/>
      <c r="M3253" s="92"/>
    </row>
    <row r="3254" spans="1:13" x14ac:dyDescent="0.2">
      <c r="A3254" s="92"/>
      <c r="B3254" s="92"/>
      <c r="C3254" s="92"/>
      <c r="D3254" s="92"/>
      <c r="E3254" s="92"/>
      <c r="F3254" s="92"/>
      <c r="G3254" s="92"/>
      <c r="H3254" s="92"/>
      <c r="I3254" s="92"/>
      <c r="J3254" s="92"/>
      <c r="K3254" s="92"/>
      <c r="L3254" s="92"/>
      <c r="M3254" s="92"/>
    </row>
    <row r="3255" spans="1:13" x14ac:dyDescent="0.2">
      <c r="A3255" s="92"/>
      <c r="B3255" s="92"/>
      <c r="C3255" s="92"/>
      <c r="D3255" s="92"/>
      <c r="E3255" s="92"/>
      <c r="F3255" s="92"/>
      <c r="G3255" s="92"/>
      <c r="H3255" s="92"/>
      <c r="I3255" s="92"/>
      <c r="J3255" s="92"/>
      <c r="K3255" s="92"/>
      <c r="L3255" s="92"/>
      <c r="M3255" s="92"/>
    </row>
    <row r="3256" spans="1:13" x14ac:dyDescent="0.2">
      <c r="A3256" s="92"/>
      <c r="B3256" s="92"/>
      <c r="C3256" s="92"/>
      <c r="D3256" s="92"/>
      <c r="E3256" s="92"/>
      <c r="F3256" s="92"/>
      <c r="G3256" s="92"/>
      <c r="H3256" s="92"/>
      <c r="I3256" s="92"/>
      <c r="J3256" s="92"/>
      <c r="K3256" s="92"/>
      <c r="L3256" s="92"/>
      <c r="M3256" s="92"/>
    </row>
    <row r="3257" spans="1:13" x14ac:dyDescent="0.2">
      <c r="A3257" s="92"/>
      <c r="B3257" s="92"/>
      <c r="C3257" s="92"/>
      <c r="D3257" s="92"/>
      <c r="E3257" s="92"/>
      <c r="F3257" s="92"/>
      <c r="G3257" s="92"/>
      <c r="H3257" s="92"/>
      <c r="I3257" s="92"/>
      <c r="J3257" s="92"/>
      <c r="K3257" s="92"/>
      <c r="L3257" s="92"/>
      <c r="M3257" s="92"/>
    </row>
    <row r="3258" spans="1:13" x14ac:dyDescent="0.2">
      <c r="A3258" s="92"/>
      <c r="B3258" s="92"/>
      <c r="C3258" s="92"/>
      <c r="D3258" s="92"/>
      <c r="E3258" s="92"/>
      <c r="F3258" s="92"/>
      <c r="G3258" s="92"/>
      <c r="H3258" s="92"/>
      <c r="I3258" s="92"/>
      <c r="J3258" s="92"/>
      <c r="K3258" s="92"/>
      <c r="L3258" s="92"/>
      <c r="M3258" s="92"/>
    </row>
    <row r="3259" spans="1:13" x14ac:dyDescent="0.2">
      <c r="A3259" s="92"/>
      <c r="B3259" s="92"/>
      <c r="C3259" s="92"/>
      <c r="D3259" s="92"/>
      <c r="E3259" s="92"/>
      <c r="F3259" s="92"/>
      <c r="G3259" s="92"/>
      <c r="H3259" s="92"/>
      <c r="I3259" s="92"/>
      <c r="J3259" s="92"/>
      <c r="K3259" s="92"/>
      <c r="L3259" s="92"/>
      <c r="M3259" s="92"/>
    </row>
    <row r="3260" spans="1:13" x14ac:dyDescent="0.2">
      <c r="A3260" s="92"/>
      <c r="B3260" s="92"/>
      <c r="C3260" s="92"/>
      <c r="D3260" s="92"/>
      <c r="E3260" s="92"/>
      <c r="F3260" s="92"/>
      <c r="G3260" s="92"/>
      <c r="H3260" s="92"/>
      <c r="I3260" s="92"/>
      <c r="J3260" s="92"/>
      <c r="K3260" s="92"/>
      <c r="L3260" s="92"/>
      <c r="M3260" s="92"/>
    </row>
    <row r="3261" spans="1:13" x14ac:dyDescent="0.2">
      <c r="A3261" s="92"/>
      <c r="B3261" s="92"/>
      <c r="C3261" s="92"/>
      <c r="D3261" s="92"/>
      <c r="E3261" s="92"/>
      <c r="F3261" s="92"/>
      <c r="G3261" s="92"/>
      <c r="H3261" s="92"/>
      <c r="I3261" s="92"/>
      <c r="J3261" s="92"/>
      <c r="K3261" s="92"/>
      <c r="L3261" s="92"/>
      <c r="M3261" s="92"/>
    </row>
    <row r="3262" spans="1:13" x14ac:dyDescent="0.2">
      <c r="A3262" s="92"/>
      <c r="B3262" s="92"/>
      <c r="C3262" s="92"/>
      <c r="D3262" s="92"/>
      <c r="E3262" s="92"/>
      <c r="F3262" s="92"/>
      <c r="G3262" s="92"/>
      <c r="H3262" s="92"/>
      <c r="I3262" s="92"/>
      <c r="J3262" s="92"/>
      <c r="K3262" s="92"/>
      <c r="L3262" s="92"/>
      <c r="M3262" s="92"/>
    </row>
    <row r="3263" spans="1:13" x14ac:dyDescent="0.2">
      <c r="A3263" s="92"/>
      <c r="B3263" s="92"/>
      <c r="C3263" s="92"/>
      <c r="D3263" s="92"/>
      <c r="E3263" s="92"/>
      <c r="F3263" s="92"/>
      <c r="G3263" s="92"/>
      <c r="H3263" s="92"/>
      <c r="I3263" s="92"/>
      <c r="J3263" s="92"/>
      <c r="K3263" s="92"/>
      <c r="L3263" s="92"/>
      <c r="M3263" s="92"/>
    </row>
    <row r="3264" spans="1:13" x14ac:dyDescent="0.2">
      <c r="A3264" s="92"/>
      <c r="B3264" s="92"/>
      <c r="C3264" s="92"/>
      <c r="D3264" s="92"/>
      <c r="E3264" s="92"/>
      <c r="F3264" s="92"/>
      <c r="G3264" s="92"/>
      <c r="H3264" s="92"/>
      <c r="I3264" s="92"/>
      <c r="J3264" s="92"/>
      <c r="K3264" s="92"/>
      <c r="L3264" s="92"/>
      <c r="M3264" s="92"/>
    </row>
    <row r="3265" spans="1:13" x14ac:dyDescent="0.2">
      <c r="A3265" s="92"/>
      <c r="B3265" s="92"/>
      <c r="C3265" s="92"/>
      <c r="D3265" s="92"/>
      <c r="E3265" s="92"/>
      <c r="F3265" s="92"/>
      <c r="G3265" s="92"/>
      <c r="H3265" s="92"/>
      <c r="I3265" s="92"/>
      <c r="J3265" s="92"/>
      <c r="K3265" s="92"/>
      <c r="L3265" s="92"/>
      <c r="M3265" s="92"/>
    </row>
    <row r="3266" spans="1:13" x14ac:dyDescent="0.2">
      <c r="A3266" s="92"/>
      <c r="B3266" s="92"/>
      <c r="C3266" s="92"/>
      <c r="D3266" s="92"/>
      <c r="E3266" s="92"/>
      <c r="F3266" s="92"/>
      <c r="G3266" s="92"/>
      <c r="H3266" s="92"/>
      <c r="I3266" s="92"/>
      <c r="J3266" s="92"/>
      <c r="K3266" s="92"/>
      <c r="L3266" s="92"/>
      <c r="M3266" s="92"/>
    </row>
    <row r="3267" spans="1:13" x14ac:dyDescent="0.2">
      <c r="A3267" s="92"/>
      <c r="B3267" s="92"/>
      <c r="C3267" s="92"/>
      <c r="D3267" s="92"/>
      <c r="E3267" s="92"/>
      <c r="F3267" s="92"/>
      <c r="G3267" s="92"/>
      <c r="H3267" s="92"/>
      <c r="I3267" s="92"/>
      <c r="J3267" s="92"/>
      <c r="K3267" s="92"/>
      <c r="L3267" s="92"/>
      <c r="M3267" s="92"/>
    </row>
    <row r="3268" spans="1:13" x14ac:dyDescent="0.2">
      <c r="A3268" s="92"/>
      <c r="B3268" s="92"/>
      <c r="C3268" s="92"/>
      <c r="D3268" s="92"/>
      <c r="E3268" s="92"/>
      <c r="F3268" s="92"/>
      <c r="G3268" s="92"/>
      <c r="H3268" s="92"/>
      <c r="I3268" s="92"/>
      <c r="J3268" s="92"/>
      <c r="K3268" s="92"/>
      <c r="L3268" s="92"/>
      <c r="M3268" s="92"/>
    </row>
    <row r="3269" spans="1:13" x14ac:dyDescent="0.2">
      <c r="A3269" s="92"/>
      <c r="B3269" s="92"/>
      <c r="C3269" s="92"/>
      <c r="D3269" s="92"/>
      <c r="E3269" s="92"/>
      <c r="F3269" s="92"/>
      <c r="G3269" s="92"/>
      <c r="H3269" s="92"/>
      <c r="I3269" s="92"/>
      <c r="J3269" s="92"/>
      <c r="K3269" s="92"/>
      <c r="L3269" s="92"/>
      <c r="M3269" s="92"/>
    </row>
    <row r="3270" spans="1:13" x14ac:dyDescent="0.2">
      <c r="A3270" s="92"/>
      <c r="B3270" s="92"/>
      <c r="C3270" s="92"/>
      <c r="D3270" s="92"/>
      <c r="E3270" s="92"/>
      <c r="F3270" s="92"/>
      <c r="G3270" s="92"/>
      <c r="H3270" s="92"/>
      <c r="I3270" s="92"/>
      <c r="J3270" s="92"/>
      <c r="K3270" s="92"/>
      <c r="L3270" s="92"/>
      <c r="M3270" s="92"/>
    </row>
    <row r="3271" spans="1:13" x14ac:dyDescent="0.2">
      <c r="A3271" s="92"/>
      <c r="B3271" s="92"/>
      <c r="C3271" s="92"/>
      <c r="D3271" s="92"/>
      <c r="E3271" s="92"/>
      <c r="F3271" s="92"/>
      <c r="G3271" s="92"/>
      <c r="H3271" s="92"/>
      <c r="I3271" s="92"/>
      <c r="J3271" s="92"/>
      <c r="K3271" s="92"/>
      <c r="L3271" s="92"/>
      <c r="M3271" s="92"/>
    </row>
    <row r="3272" spans="1:13" x14ac:dyDescent="0.2">
      <c r="A3272" s="92"/>
      <c r="B3272" s="92"/>
      <c r="C3272" s="92"/>
      <c r="D3272" s="92"/>
      <c r="E3272" s="92"/>
      <c r="F3272" s="92"/>
      <c r="G3272" s="92"/>
      <c r="H3272" s="92"/>
      <c r="I3272" s="92"/>
      <c r="J3272" s="92"/>
      <c r="K3272" s="92"/>
      <c r="L3272" s="92"/>
      <c r="M3272" s="92"/>
    </row>
    <row r="3273" spans="1:13" x14ac:dyDescent="0.2">
      <c r="A3273" s="92"/>
      <c r="B3273" s="92"/>
      <c r="C3273" s="92"/>
      <c r="D3273" s="92"/>
      <c r="E3273" s="92"/>
      <c r="F3273" s="92"/>
      <c r="G3273" s="92"/>
      <c r="H3273" s="92"/>
      <c r="I3273" s="92"/>
      <c r="J3273" s="92"/>
      <c r="K3273" s="92"/>
      <c r="L3273" s="92"/>
      <c r="M3273" s="92"/>
    </row>
    <row r="3274" spans="1:13" x14ac:dyDescent="0.2">
      <c r="A3274" s="92"/>
      <c r="B3274" s="92"/>
      <c r="C3274" s="92"/>
      <c r="D3274" s="92"/>
      <c r="E3274" s="92"/>
      <c r="F3274" s="92"/>
      <c r="G3274" s="92"/>
      <c r="H3274" s="92"/>
      <c r="I3274" s="92"/>
      <c r="J3274" s="92"/>
      <c r="K3274" s="92"/>
      <c r="L3274" s="92"/>
      <c r="M3274" s="92"/>
    </row>
    <row r="3275" spans="1:13" x14ac:dyDescent="0.2">
      <c r="A3275" s="92"/>
      <c r="B3275" s="92"/>
      <c r="C3275" s="92"/>
      <c r="D3275" s="92"/>
      <c r="E3275" s="92"/>
      <c r="F3275" s="92"/>
      <c r="G3275" s="92"/>
      <c r="H3275" s="92"/>
      <c r="I3275" s="92"/>
      <c r="J3275" s="92"/>
      <c r="K3275" s="92"/>
      <c r="L3275" s="92"/>
      <c r="M3275" s="92"/>
    </row>
    <row r="3276" spans="1:13" x14ac:dyDescent="0.2">
      <c r="A3276" s="92"/>
      <c r="B3276" s="92"/>
      <c r="C3276" s="92"/>
      <c r="D3276" s="92"/>
      <c r="E3276" s="92"/>
      <c r="F3276" s="92"/>
      <c r="G3276" s="92"/>
      <c r="H3276" s="92"/>
      <c r="I3276" s="92"/>
      <c r="J3276" s="92"/>
      <c r="K3276" s="92"/>
      <c r="L3276" s="92"/>
      <c r="M3276" s="92"/>
    </row>
    <row r="3277" spans="1:13" x14ac:dyDescent="0.2">
      <c r="A3277" s="92"/>
      <c r="B3277" s="92"/>
      <c r="C3277" s="92"/>
      <c r="D3277" s="92"/>
      <c r="E3277" s="92"/>
      <c r="F3277" s="92"/>
      <c r="G3277" s="92"/>
      <c r="H3277" s="92"/>
      <c r="I3277" s="92"/>
      <c r="J3277" s="92"/>
      <c r="K3277" s="92"/>
      <c r="L3277" s="92"/>
      <c r="M3277" s="92"/>
    </row>
    <row r="3278" spans="1:13" x14ac:dyDescent="0.2">
      <c r="A3278" s="92"/>
      <c r="B3278" s="92"/>
      <c r="C3278" s="92"/>
      <c r="D3278" s="92"/>
      <c r="E3278" s="92"/>
      <c r="F3278" s="92"/>
      <c r="G3278" s="92"/>
      <c r="H3278" s="92"/>
      <c r="I3278" s="92"/>
      <c r="J3278" s="92"/>
      <c r="K3278" s="92"/>
      <c r="L3278" s="92"/>
      <c r="M3278" s="92"/>
    </row>
    <row r="3279" spans="1:13" x14ac:dyDescent="0.2">
      <c r="A3279" s="92"/>
      <c r="B3279" s="92"/>
      <c r="C3279" s="92"/>
      <c r="D3279" s="92"/>
      <c r="E3279" s="92"/>
      <c r="F3279" s="92"/>
      <c r="G3279" s="92"/>
      <c r="H3279" s="92"/>
      <c r="I3279" s="92"/>
      <c r="J3279" s="92"/>
      <c r="K3279" s="92"/>
      <c r="L3279" s="92"/>
      <c r="M3279" s="92"/>
    </row>
    <row r="3280" spans="1:13" x14ac:dyDescent="0.2">
      <c r="A3280" s="92"/>
      <c r="B3280" s="92"/>
      <c r="C3280" s="92"/>
      <c r="D3280" s="92"/>
      <c r="E3280" s="92"/>
      <c r="F3280" s="92"/>
      <c r="G3280" s="92"/>
      <c r="H3280" s="92"/>
      <c r="I3280" s="92"/>
      <c r="J3280" s="92"/>
      <c r="K3280" s="92"/>
      <c r="L3280" s="92"/>
      <c r="M3280" s="92"/>
    </row>
    <row r="3281" spans="1:13" x14ac:dyDescent="0.2">
      <c r="A3281" s="92"/>
      <c r="B3281" s="92"/>
      <c r="C3281" s="92"/>
      <c r="D3281" s="92"/>
      <c r="E3281" s="92"/>
      <c r="F3281" s="92"/>
      <c r="G3281" s="92"/>
      <c r="H3281" s="92"/>
      <c r="I3281" s="92"/>
      <c r="J3281" s="92"/>
      <c r="K3281" s="92"/>
      <c r="L3281" s="92"/>
      <c r="M3281" s="92"/>
    </row>
    <row r="3282" spans="1:13" x14ac:dyDescent="0.2">
      <c r="A3282" s="92"/>
      <c r="B3282" s="92"/>
      <c r="C3282" s="92"/>
      <c r="D3282" s="92"/>
      <c r="E3282" s="92"/>
      <c r="F3282" s="92"/>
      <c r="G3282" s="92"/>
      <c r="H3282" s="92"/>
      <c r="I3282" s="92"/>
      <c r="J3282" s="92"/>
      <c r="K3282" s="92"/>
      <c r="L3282" s="92"/>
      <c r="M3282" s="92"/>
    </row>
    <row r="3283" spans="1:13" x14ac:dyDescent="0.2">
      <c r="A3283" s="92"/>
      <c r="B3283" s="92"/>
      <c r="C3283" s="92"/>
      <c r="D3283" s="92"/>
      <c r="E3283" s="92"/>
      <c r="F3283" s="92"/>
      <c r="G3283" s="92"/>
      <c r="H3283" s="92"/>
      <c r="I3283" s="92"/>
      <c r="J3283" s="92"/>
      <c r="K3283" s="92"/>
      <c r="L3283" s="92"/>
      <c r="M3283" s="92"/>
    </row>
    <row r="3284" spans="1:13" x14ac:dyDescent="0.2">
      <c r="A3284" s="92"/>
      <c r="B3284" s="92"/>
      <c r="C3284" s="92"/>
      <c r="D3284" s="92"/>
      <c r="E3284" s="92"/>
      <c r="F3284" s="92"/>
      <c r="G3284" s="92"/>
      <c r="H3284" s="92"/>
      <c r="I3284" s="92"/>
      <c r="J3284" s="92"/>
      <c r="K3284" s="92"/>
      <c r="L3284" s="92"/>
      <c r="M3284" s="92"/>
    </row>
    <row r="3285" spans="1:13" x14ac:dyDescent="0.2">
      <c r="A3285" s="92"/>
      <c r="B3285" s="92"/>
      <c r="C3285" s="92"/>
      <c r="D3285" s="92"/>
      <c r="E3285" s="92"/>
      <c r="F3285" s="92"/>
      <c r="G3285" s="92"/>
      <c r="H3285" s="92"/>
      <c r="I3285" s="92"/>
      <c r="J3285" s="92"/>
      <c r="K3285" s="92"/>
      <c r="L3285" s="92"/>
      <c r="M3285" s="92"/>
    </row>
    <row r="3286" spans="1:13" x14ac:dyDescent="0.2">
      <c r="A3286" s="92"/>
      <c r="B3286" s="92"/>
      <c r="C3286" s="92"/>
      <c r="D3286" s="92"/>
      <c r="E3286" s="92"/>
      <c r="F3286" s="92"/>
      <c r="G3286" s="92"/>
      <c r="H3286" s="92"/>
      <c r="I3286" s="92"/>
      <c r="J3286" s="92"/>
      <c r="K3286" s="92"/>
      <c r="L3286" s="92"/>
      <c r="M3286" s="92"/>
    </row>
    <row r="3287" spans="1:13" x14ac:dyDescent="0.2">
      <c r="A3287" s="92"/>
      <c r="B3287" s="92"/>
      <c r="C3287" s="92"/>
      <c r="D3287" s="92"/>
      <c r="E3287" s="92"/>
      <c r="F3287" s="92"/>
      <c r="G3287" s="92"/>
      <c r="H3287" s="92"/>
      <c r="I3287" s="92"/>
      <c r="J3287" s="92"/>
      <c r="K3287" s="92"/>
      <c r="L3287" s="92"/>
      <c r="M3287" s="92"/>
    </row>
    <row r="3288" spans="1:13" x14ac:dyDescent="0.2">
      <c r="A3288" s="92"/>
      <c r="B3288" s="92"/>
      <c r="C3288" s="92"/>
      <c r="D3288" s="92"/>
      <c r="E3288" s="92"/>
      <c r="F3288" s="92"/>
      <c r="G3288" s="92"/>
      <c r="H3288" s="92"/>
      <c r="I3288" s="92"/>
      <c r="J3288" s="92"/>
      <c r="K3288" s="92"/>
      <c r="L3288" s="92"/>
      <c r="M3288" s="92"/>
    </row>
    <row r="3289" spans="1:13" x14ac:dyDescent="0.2">
      <c r="A3289" s="92"/>
      <c r="B3289" s="92"/>
      <c r="C3289" s="92"/>
      <c r="D3289" s="92"/>
      <c r="E3289" s="92"/>
      <c r="F3289" s="92"/>
      <c r="G3289" s="92"/>
      <c r="H3289" s="92"/>
      <c r="I3289" s="92"/>
      <c r="J3289" s="92"/>
      <c r="K3289" s="92"/>
      <c r="L3289" s="92"/>
      <c r="M3289" s="92"/>
    </row>
    <row r="3290" spans="1:13" x14ac:dyDescent="0.2">
      <c r="A3290" s="92"/>
      <c r="B3290" s="92"/>
      <c r="C3290" s="92"/>
      <c r="D3290" s="92"/>
      <c r="E3290" s="92"/>
      <c r="F3290" s="92"/>
      <c r="G3290" s="92"/>
      <c r="H3290" s="92"/>
      <c r="I3290" s="92"/>
      <c r="J3290" s="92"/>
      <c r="K3290" s="92"/>
      <c r="L3290" s="92"/>
      <c r="M3290" s="92"/>
    </row>
    <row r="3291" spans="1:13" x14ac:dyDescent="0.2">
      <c r="A3291" s="92"/>
      <c r="B3291" s="92"/>
      <c r="C3291" s="92"/>
      <c r="D3291" s="92"/>
      <c r="E3291" s="92"/>
      <c r="F3291" s="92"/>
      <c r="G3291" s="92"/>
      <c r="H3291" s="92"/>
      <c r="I3291" s="92"/>
      <c r="J3291" s="92"/>
      <c r="K3291" s="92"/>
      <c r="L3291" s="92"/>
      <c r="M3291" s="92"/>
    </row>
    <row r="3292" spans="1:13" x14ac:dyDescent="0.2">
      <c r="A3292" s="92"/>
      <c r="B3292" s="92"/>
      <c r="C3292" s="92"/>
      <c r="D3292" s="92"/>
      <c r="E3292" s="92"/>
      <c r="F3292" s="92"/>
      <c r="G3292" s="92"/>
      <c r="H3292" s="92"/>
      <c r="I3292" s="92"/>
      <c r="J3292" s="92"/>
      <c r="K3292" s="92"/>
      <c r="L3292" s="92"/>
      <c r="M3292" s="92"/>
    </row>
    <row r="3293" spans="1:13" x14ac:dyDescent="0.2">
      <c r="A3293" s="92"/>
      <c r="B3293" s="92"/>
      <c r="C3293" s="92"/>
      <c r="D3293" s="92"/>
      <c r="E3293" s="92"/>
      <c r="F3293" s="92"/>
      <c r="G3293" s="92"/>
      <c r="H3293" s="92"/>
      <c r="I3293" s="92"/>
      <c r="J3293" s="92"/>
      <c r="K3293" s="92"/>
      <c r="L3293" s="92"/>
      <c r="M3293" s="92"/>
    </row>
    <row r="3294" spans="1:13" x14ac:dyDescent="0.2">
      <c r="A3294" s="92"/>
      <c r="B3294" s="92"/>
      <c r="C3294" s="92"/>
      <c r="D3294" s="92"/>
      <c r="E3294" s="92"/>
      <c r="F3294" s="92"/>
      <c r="G3294" s="92"/>
      <c r="H3294" s="92"/>
      <c r="I3294" s="92"/>
      <c r="J3294" s="92"/>
      <c r="K3294" s="92"/>
      <c r="L3294" s="92"/>
      <c r="M3294" s="92"/>
    </row>
    <row r="3295" spans="1:13" x14ac:dyDescent="0.2">
      <c r="A3295" s="92"/>
      <c r="B3295" s="92"/>
      <c r="C3295" s="92"/>
      <c r="D3295" s="92"/>
      <c r="E3295" s="92"/>
      <c r="F3295" s="92"/>
      <c r="G3295" s="92"/>
      <c r="H3295" s="92"/>
      <c r="I3295" s="92"/>
      <c r="J3295" s="92"/>
      <c r="K3295" s="92"/>
      <c r="L3295" s="92"/>
      <c r="M3295" s="92"/>
    </row>
    <row r="3296" spans="1:13" x14ac:dyDescent="0.2">
      <c r="A3296" s="92"/>
      <c r="B3296" s="92"/>
      <c r="C3296" s="92"/>
      <c r="D3296" s="92"/>
      <c r="E3296" s="92"/>
      <c r="F3296" s="92"/>
      <c r="G3296" s="92"/>
      <c r="H3296" s="92"/>
      <c r="I3296" s="92"/>
      <c r="J3296" s="92"/>
      <c r="K3296" s="92"/>
      <c r="L3296" s="92"/>
      <c r="M3296" s="92"/>
    </row>
    <row r="3297" spans="1:13" x14ac:dyDescent="0.2">
      <c r="A3297" s="92"/>
      <c r="B3297" s="92"/>
      <c r="C3297" s="92"/>
      <c r="D3297" s="92"/>
      <c r="E3297" s="92"/>
      <c r="F3297" s="92"/>
      <c r="G3297" s="92"/>
      <c r="H3297" s="92"/>
      <c r="I3297" s="92"/>
      <c r="J3297" s="92"/>
      <c r="K3297" s="92"/>
      <c r="L3297" s="92"/>
      <c r="M3297" s="92"/>
    </row>
    <row r="3298" spans="1:13" x14ac:dyDescent="0.2">
      <c r="A3298" s="92"/>
      <c r="B3298" s="92"/>
      <c r="C3298" s="92"/>
      <c r="D3298" s="92"/>
      <c r="E3298" s="92"/>
      <c r="F3298" s="92"/>
      <c r="G3298" s="92"/>
      <c r="H3298" s="92"/>
      <c r="I3298" s="92"/>
      <c r="J3298" s="92"/>
      <c r="K3298" s="92"/>
      <c r="L3298" s="92"/>
      <c r="M3298" s="92"/>
    </row>
    <row r="3299" spans="1:13" x14ac:dyDescent="0.2">
      <c r="A3299" s="92"/>
      <c r="B3299" s="92"/>
      <c r="C3299" s="92"/>
      <c r="D3299" s="92"/>
      <c r="E3299" s="92"/>
      <c r="F3299" s="92"/>
      <c r="G3299" s="92"/>
      <c r="H3299" s="92"/>
      <c r="I3299" s="92"/>
      <c r="J3299" s="92"/>
      <c r="K3299" s="92"/>
      <c r="L3299" s="92"/>
      <c r="M3299" s="92"/>
    </row>
    <row r="3300" spans="1:13" x14ac:dyDescent="0.2">
      <c r="A3300" s="92"/>
      <c r="B3300" s="92"/>
      <c r="C3300" s="92"/>
      <c r="D3300" s="92"/>
      <c r="E3300" s="92"/>
      <c r="F3300" s="92"/>
      <c r="G3300" s="92"/>
      <c r="H3300" s="92"/>
      <c r="I3300" s="92"/>
      <c r="J3300" s="92"/>
      <c r="K3300" s="92"/>
      <c r="L3300" s="92"/>
      <c r="M3300" s="92"/>
    </row>
    <row r="3301" spans="1:13" x14ac:dyDescent="0.2">
      <c r="A3301" s="92"/>
      <c r="B3301" s="92"/>
      <c r="C3301" s="92"/>
      <c r="D3301" s="92"/>
      <c r="E3301" s="92"/>
      <c r="F3301" s="92"/>
      <c r="G3301" s="92"/>
      <c r="H3301" s="92"/>
      <c r="I3301" s="92"/>
      <c r="J3301" s="92"/>
      <c r="K3301" s="92"/>
      <c r="L3301" s="92"/>
      <c r="M3301" s="92"/>
    </row>
    <row r="3302" spans="1:13" x14ac:dyDescent="0.2">
      <c r="A3302" s="92"/>
      <c r="B3302" s="92"/>
      <c r="C3302" s="92"/>
      <c r="D3302" s="92"/>
      <c r="E3302" s="92"/>
      <c r="F3302" s="92"/>
      <c r="G3302" s="92"/>
      <c r="H3302" s="92"/>
      <c r="I3302" s="92"/>
      <c r="J3302" s="92"/>
      <c r="K3302" s="92"/>
      <c r="L3302" s="92"/>
      <c r="M3302" s="92"/>
    </row>
    <row r="3303" spans="1:13" x14ac:dyDescent="0.2">
      <c r="A3303" s="92"/>
      <c r="B3303" s="92"/>
      <c r="C3303" s="92"/>
      <c r="D3303" s="92"/>
      <c r="E3303" s="92"/>
      <c r="F3303" s="92"/>
      <c r="G3303" s="92"/>
      <c r="H3303" s="92"/>
      <c r="I3303" s="92"/>
      <c r="J3303" s="92"/>
      <c r="K3303" s="92"/>
      <c r="L3303" s="92"/>
      <c r="M3303" s="92"/>
    </row>
    <row r="3304" spans="1:13" x14ac:dyDescent="0.2">
      <c r="A3304" s="92"/>
      <c r="B3304" s="92"/>
      <c r="C3304" s="92"/>
      <c r="D3304" s="92"/>
      <c r="E3304" s="92"/>
      <c r="F3304" s="92"/>
      <c r="G3304" s="92"/>
      <c r="H3304" s="92"/>
      <c r="I3304" s="92"/>
      <c r="J3304" s="92"/>
      <c r="K3304" s="92"/>
      <c r="L3304" s="92"/>
      <c r="M3304" s="92"/>
    </row>
    <row r="3305" spans="1:13" x14ac:dyDescent="0.2">
      <c r="A3305" s="92"/>
      <c r="B3305" s="92"/>
      <c r="C3305" s="92"/>
      <c r="D3305" s="92"/>
      <c r="E3305" s="92"/>
      <c r="F3305" s="92"/>
      <c r="G3305" s="92"/>
      <c r="H3305" s="92"/>
      <c r="I3305" s="92"/>
      <c r="J3305" s="92"/>
      <c r="K3305" s="92"/>
      <c r="L3305" s="92"/>
      <c r="M3305" s="92"/>
    </row>
    <row r="3306" spans="1:13" x14ac:dyDescent="0.2">
      <c r="A3306" s="92"/>
      <c r="B3306" s="92"/>
      <c r="C3306" s="92"/>
      <c r="D3306" s="92"/>
      <c r="E3306" s="92"/>
      <c r="F3306" s="92"/>
      <c r="G3306" s="92"/>
      <c r="H3306" s="92"/>
      <c r="I3306" s="92"/>
      <c r="J3306" s="92"/>
      <c r="K3306" s="92"/>
      <c r="L3306" s="92"/>
      <c r="M3306" s="92"/>
    </row>
    <row r="3307" spans="1:13" x14ac:dyDescent="0.2">
      <c r="A3307" s="92"/>
      <c r="B3307" s="92"/>
      <c r="C3307" s="92"/>
      <c r="D3307" s="92"/>
      <c r="E3307" s="92"/>
      <c r="F3307" s="92"/>
      <c r="G3307" s="92"/>
      <c r="H3307" s="92"/>
      <c r="I3307" s="92"/>
      <c r="J3307" s="92"/>
      <c r="K3307" s="92"/>
      <c r="L3307" s="92"/>
      <c r="M3307" s="92"/>
    </row>
    <row r="3308" spans="1:13" x14ac:dyDescent="0.2">
      <c r="A3308" s="92"/>
      <c r="B3308" s="92"/>
      <c r="C3308" s="92"/>
      <c r="D3308" s="92"/>
      <c r="E3308" s="92"/>
      <c r="F3308" s="92"/>
      <c r="G3308" s="92"/>
      <c r="H3308" s="92"/>
      <c r="I3308" s="92"/>
      <c r="J3308" s="92"/>
      <c r="K3308" s="92"/>
      <c r="L3308" s="92"/>
      <c r="M3308" s="92"/>
    </row>
    <row r="3309" spans="1:13" x14ac:dyDescent="0.2">
      <c r="A3309" s="92"/>
      <c r="B3309" s="92"/>
      <c r="C3309" s="92"/>
      <c r="D3309" s="92"/>
      <c r="E3309" s="92"/>
      <c r="F3309" s="92"/>
      <c r="G3309" s="92"/>
      <c r="H3309" s="92"/>
      <c r="I3309" s="92"/>
      <c r="J3309" s="92"/>
      <c r="K3309" s="92"/>
      <c r="L3309" s="92"/>
      <c r="M3309" s="92"/>
    </row>
    <row r="3310" spans="1:13" x14ac:dyDescent="0.2">
      <c r="A3310" s="92"/>
      <c r="B3310" s="92"/>
      <c r="C3310" s="92"/>
      <c r="D3310" s="92"/>
      <c r="E3310" s="92"/>
      <c r="F3310" s="92"/>
      <c r="G3310" s="92"/>
      <c r="H3310" s="92"/>
      <c r="I3310" s="92"/>
      <c r="J3310" s="92"/>
      <c r="K3310" s="92"/>
      <c r="L3310" s="92"/>
      <c r="M3310" s="92"/>
    </row>
    <row r="3311" spans="1:13" x14ac:dyDescent="0.2">
      <c r="A3311" s="92"/>
      <c r="B3311" s="92"/>
      <c r="C3311" s="92"/>
      <c r="D3311" s="92"/>
      <c r="E3311" s="92"/>
      <c r="F3311" s="92"/>
      <c r="G3311" s="92"/>
      <c r="H3311" s="92"/>
      <c r="I3311" s="92"/>
      <c r="J3311" s="92"/>
      <c r="K3311" s="92"/>
      <c r="L3311" s="92"/>
      <c r="M3311" s="92"/>
    </row>
    <row r="3312" spans="1:13" x14ac:dyDescent="0.2">
      <c r="A3312" s="92"/>
      <c r="B3312" s="92"/>
      <c r="C3312" s="92"/>
      <c r="D3312" s="92"/>
      <c r="E3312" s="92"/>
      <c r="F3312" s="92"/>
      <c r="G3312" s="92"/>
      <c r="H3312" s="92"/>
      <c r="I3312" s="92"/>
      <c r="J3312" s="92"/>
      <c r="K3312" s="92"/>
      <c r="L3312" s="92"/>
      <c r="M3312" s="92"/>
    </row>
    <row r="3313" spans="1:13" x14ac:dyDescent="0.2">
      <c r="A3313" s="92"/>
      <c r="B3313" s="92"/>
      <c r="C3313" s="92"/>
      <c r="D3313" s="92"/>
      <c r="E3313" s="92"/>
      <c r="F3313" s="92"/>
      <c r="G3313" s="92"/>
      <c r="H3313" s="92"/>
      <c r="I3313" s="92"/>
      <c r="J3313" s="92"/>
      <c r="K3313" s="92"/>
      <c r="L3313" s="92"/>
      <c r="M3313" s="92"/>
    </row>
    <row r="3314" spans="1:13" x14ac:dyDescent="0.2">
      <c r="A3314" s="92"/>
      <c r="B3314" s="92"/>
      <c r="C3314" s="92"/>
      <c r="D3314" s="92"/>
      <c r="E3314" s="92"/>
      <c r="F3314" s="92"/>
      <c r="G3314" s="92"/>
      <c r="H3314" s="92"/>
      <c r="I3314" s="92"/>
      <c r="J3314" s="92"/>
      <c r="K3314" s="92"/>
      <c r="L3314" s="92"/>
      <c r="M3314" s="92"/>
    </row>
    <row r="3315" spans="1:13" x14ac:dyDescent="0.2">
      <c r="A3315" s="92"/>
      <c r="B3315" s="92"/>
      <c r="C3315" s="92"/>
      <c r="D3315" s="92"/>
      <c r="E3315" s="92"/>
      <c r="F3315" s="92"/>
      <c r="G3315" s="92"/>
      <c r="H3315" s="92"/>
      <c r="I3315" s="92"/>
      <c r="J3315" s="92"/>
      <c r="K3315" s="92"/>
      <c r="L3315" s="92"/>
      <c r="M3315" s="92"/>
    </row>
    <row r="3316" spans="1:13" x14ac:dyDescent="0.2">
      <c r="A3316" s="92"/>
      <c r="B3316" s="92"/>
      <c r="C3316" s="92"/>
      <c r="D3316" s="92"/>
      <c r="E3316" s="92"/>
      <c r="F3316" s="92"/>
      <c r="G3316" s="92"/>
      <c r="H3316" s="92"/>
      <c r="I3316" s="92"/>
      <c r="J3316" s="92"/>
      <c r="K3316" s="92"/>
      <c r="L3316" s="92"/>
      <c r="M3316" s="92"/>
    </row>
    <row r="3317" spans="1:13" x14ac:dyDescent="0.2">
      <c r="A3317" s="92"/>
      <c r="B3317" s="92"/>
      <c r="C3317" s="92"/>
      <c r="D3317" s="92"/>
      <c r="E3317" s="92"/>
      <c r="F3317" s="92"/>
      <c r="G3317" s="92"/>
      <c r="H3317" s="92"/>
      <c r="I3317" s="92"/>
      <c r="J3317" s="92"/>
      <c r="K3317" s="92"/>
      <c r="L3317" s="92"/>
      <c r="M3317" s="92"/>
    </row>
    <row r="3318" spans="1:13" x14ac:dyDescent="0.2">
      <c r="A3318" s="92"/>
      <c r="B3318" s="92"/>
      <c r="C3318" s="92"/>
      <c r="D3318" s="92"/>
      <c r="E3318" s="92"/>
      <c r="F3318" s="92"/>
      <c r="G3318" s="92"/>
      <c r="H3318" s="92"/>
      <c r="I3318" s="92"/>
      <c r="J3318" s="92"/>
      <c r="K3318" s="92"/>
      <c r="L3318" s="92"/>
      <c r="M3318" s="92"/>
    </row>
    <row r="3319" spans="1:13" x14ac:dyDescent="0.2">
      <c r="A3319" s="92"/>
      <c r="B3319" s="92"/>
      <c r="C3319" s="92"/>
      <c r="D3319" s="92"/>
      <c r="E3319" s="92"/>
      <c r="F3319" s="92"/>
      <c r="G3319" s="92"/>
      <c r="H3319" s="92"/>
      <c r="I3319" s="92"/>
      <c r="J3319" s="92"/>
      <c r="K3319" s="92"/>
      <c r="L3319" s="92"/>
      <c r="M3319" s="92"/>
    </row>
    <row r="3320" spans="1:13" x14ac:dyDescent="0.2">
      <c r="A3320" s="92"/>
      <c r="B3320" s="92"/>
      <c r="C3320" s="92"/>
      <c r="D3320" s="92"/>
      <c r="E3320" s="92"/>
      <c r="F3320" s="92"/>
      <c r="G3320" s="92"/>
      <c r="H3320" s="92"/>
      <c r="I3320" s="92"/>
      <c r="J3320" s="92"/>
      <c r="K3320" s="92"/>
      <c r="L3320" s="92"/>
      <c r="M3320" s="92"/>
    </row>
    <row r="3321" spans="1:13" x14ac:dyDescent="0.2">
      <c r="A3321" s="92"/>
      <c r="B3321" s="92"/>
      <c r="C3321" s="92"/>
      <c r="D3321" s="92"/>
      <c r="E3321" s="92"/>
      <c r="F3321" s="92"/>
      <c r="G3321" s="92"/>
      <c r="H3321" s="92"/>
      <c r="I3321" s="92"/>
      <c r="J3321" s="92"/>
      <c r="K3321" s="92"/>
      <c r="L3321" s="92"/>
      <c r="M3321" s="92"/>
    </row>
    <row r="3322" spans="1:13" x14ac:dyDescent="0.2">
      <c r="A3322" s="92"/>
      <c r="B3322" s="92"/>
      <c r="C3322" s="92"/>
      <c r="D3322" s="92"/>
      <c r="E3322" s="92"/>
      <c r="F3322" s="92"/>
      <c r="G3322" s="92"/>
      <c r="H3322" s="92"/>
      <c r="I3322" s="92"/>
      <c r="J3322" s="92"/>
      <c r="K3322" s="92"/>
      <c r="L3322" s="92"/>
      <c r="M3322" s="92"/>
    </row>
    <row r="3323" spans="1:13" x14ac:dyDescent="0.2">
      <c r="A3323" s="92"/>
      <c r="B3323" s="92"/>
      <c r="C3323" s="92"/>
      <c r="D3323" s="92"/>
      <c r="E3323" s="92"/>
      <c r="F3323" s="92"/>
      <c r="G3323" s="92"/>
      <c r="H3323" s="92"/>
      <c r="I3323" s="92"/>
      <c r="J3323" s="92"/>
      <c r="K3323" s="92"/>
      <c r="L3323" s="92"/>
      <c r="M3323" s="92"/>
    </row>
    <row r="3324" spans="1:13" x14ac:dyDescent="0.2">
      <c r="A3324" s="92"/>
      <c r="B3324" s="92"/>
      <c r="C3324" s="92"/>
      <c r="D3324" s="92"/>
      <c r="E3324" s="92"/>
      <c r="F3324" s="92"/>
      <c r="G3324" s="92"/>
      <c r="H3324" s="92"/>
      <c r="I3324" s="92"/>
      <c r="J3324" s="92"/>
      <c r="K3324" s="92"/>
      <c r="L3324" s="92"/>
      <c r="M3324" s="92"/>
    </row>
    <row r="3325" spans="1:13" x14ac:dyDescent="0.2">
      <c r="A3325" s="92"/>
      <c r="B3325" s="92"/>
      <c r="C3325" s="92"/>
      <c r="D3325" s="92"/>
      <c r="E3325" s="92"/>
      <c r="F3325" s="92"/>
      <c r="G3325" s="92"/>
      <c r="H3325" s="92"/>
      <c r="I3325" s="92"/>
      <c r="J3325" s="92"/>
      <c r="K3325" s="92"/>
      <c r="L3325" s="92"/>
      <c r="M3325" s="92"/>
    </row>
    <row r="3326" spans="1:13" x14ac:dyDescent="0.2">
      <c r="A3326" s="92"/>
      <c r="B3326" s="92"/>
      <c r="C3326" s="92"/>
      <c r="D3326" s="92"/>
      <c r="E3326" s="92"/>
      <c r="F3326" s="92"/>
      <c r="G3326" s="92"/>
      <c r="H3326" s="92"/>
      <c r="I3326" s="92"/>
      <c r="J3326" s="92"/>
      <c r="K3326" s="92"/>
      <c r="L3326" s="92"/>
      <c r="M3326" s="92"/>
    </row>
    <row r="3327" spans="1:13" x14ac:dyDescent="0.2">
      <c r="A3327" s="92"/>
      <c r="B3327" s="92"/>
      <c r="C3327" s="92"/>
      <c r="D3327" s="92"/>
      <c r="E3327" s="92"/>
      <c r="F3327" s="92"/>
      <c r="G3327" s="92"/>
      <c r="H3327" s="92"/>
      <c r="I3327" s="92"/>
      <c r="J3327" s="92"/>
      <c r="K3327" s="92"/>
      <c r="L3327" s="92"/>
      <c r="M3327" s="92"/>
    </row>
    <row r="3328" spans="1:13" x14ac:dyDescent="0.2">
      <c r="A3328" s="92"/>
      <c r="B3328" s="92"/>
      <c r="C3328" s="92"/>
      <c r="D3328" s="92"/>
      <c r="E3328" s="92"/>
      <c r="F3328" s="92"/>
      <c r="G3328" s="92"/>
      <c r="H3328" s="92"/>
      <c r="I3328" s="92"/>
      <c r="J3328" s="92"/>
      <c r="K3328" s="92"/>
      <c r="L3328" s="92"/>
      <c r="M3328" s="92"/>
    </row>
    <row r="3329" spans="1:13" x14ac:dyDescent="0.2">
      <c r="A3329" s="92"/>
      <c r="B3329" s="92"/>
      <c r="C3329" s="92"/>
      <c r="D3329" s="92"/>
      <c r="E3329" s="92"/>
      <c r="F3329" s="92"/>
      <c r="G3329" s="92"/>
      <c r="H3329" s="92"/>
      <c r="I3329" s="92"/>
      <c r="J3329" s="92"/>
      <c r="K3329" s="92"/>
      <c r="L3329" s="92"/>
      <c r="M3329" s="92"/>
    </row>
    <row r="3330" spans="1:13" x14ac:dyDescent="0.2">
      <c r="A3330" s="92"/>
      <c r="B3330" s="92"/>
      <c r="C3330" s="92"/>
      <c r="D3330" s="92"/>
      <c r="E3330" s="92"/>
      <c r="F3330" s="92"/>
      <c r="G3330" s="92"/>
      <c r="H3330" s="92"/>
      <c r="I3330" s="92"/>
      <c r="J3330" s="92"/>
      <c r="K3330" s="92"/>
      <c r="L3330" s="92"/>
      <c r="M3330" s="92"/>
    </row>
    <row r="3331" spans="1:13" x14ac:dyDescent="0.2">
      <c r="A3331" s="92"/>
      <c r="B3331" s="92"/>
      <c r="C3331" s="92"/>
      <c r="D3331" s="92"/>
      <c r="E3331" s="92"/>
      <c r="F3331" s="92"/>
      <c r="G3331" s="92"/>
      <c r="H3331" s="92"/>
      <c r="I3331" s="92"/>
      <c r="J3331" s="92"/>
      <c r="K3331" s="92"/>
      <c r="L3331" s="92"/>
      <c r="M3331" s="92"/>
    </row>
    <row r="3332" spans="1:13" x14ac:dyDescent="0.2">
      <c r="A3332" s="92"/>
      <c r="B3332" s="92"/>
      <c r="C3332" s="92"/>
      <c r="D3332" s="92"/>
      <c r="E3332" s="92"/>
      <c r="F3332" s="92"/>
      <c r="G3332" s="92"/>
      <c r="H3332" s="92"/>
      <c r="I3332" s="92"/>
      <c r="J3332" s="92"/>
      <c r="K3332" s="92"/>
      <c r="L3332" s="92"/>
      <c r="M3332" s="92"/>
    </row>
    <row r="3333" spans="1:13" x14ac:dyDescent="0.2">
      <c r="A3333" s="92"/>
      <c r="B3333" s="92"/>
      <c r="C3333" s="92"/>
      <c r="D3333" s="92"/>
      <c r="E3333" s="92"/>
      <c r="F3333" s="92"/>
      <c r="G3333" s="92"/>
      <c r="H3333" s="92"/>
      <c r="I3333" s="92"/>
      <c r="J3333" s="92"/>
      <c r="K3333" s="92"/>
      <c r="L3333" s="92"/>
      <c r="M3333" s="92"/>
    </row>
    <row r="3334" spans="1:13" x14ac:dyDescent="0.2">
      <c r="A3334" s="92"/>
      <c r="B3334" s="92"/>
      <c r="C3334" s="92"/>
      <c r="D3334" s="92"/>
      <c r="E3334" s="92"/>
      <c r="F3334" s="92"/>
      <c r="G3334" s="92"/>
      <c r="H3334" s="92"/>
      <c r="I3334" s="92"/>
      <c r="J3334" s="92"/>
      <c r="K3334" s="92"/>
      <c r="L3334" s="92"/>
      <c r="M3334" s="92"/>
    </row>
    <row r="3335" spans="1:13" x14ac:dyDescent="0.2">
      <c r="A3335" s="92"/>
      <c r="B3335" s="92"/>
      <c r="C3335" s="92"/>
      <c r="D3335" s="92"/>
      <c r="E3335" s="92"/>
      <c r="F3335" s="92"/>
      <c r="G3335" s="92"/>
      <c r="H3335" s="92"/>
      <c r="I3335" s="92"/>
      <c r="J3335" s="92"/>
      <c r="K3335" s="92"/>
      <c r="L3335" s="92"/>
      <c r="M3335" s="92"/>
    </row>
    <row r="3336" spans="1:13" x14ac:dyDescent="0.2">
      <c r="A3336" s="92"/>
      <c r="B3336" s="92"/>
      <c r="C3336" s="92"/>
      <c r="D3336" s="92"/>
      <c r="E3336" s="92"/>
      <c r="F3336" s="92"/>
      <c r="G3336" s="92"/>
      <c r="H3336" s="92"/>
      <c r="I3336" s="92"/>
      <c r="J3336" s="92"/>
      <c r="K3336" s="92"/>
      <c r="L3336" s="92"/>
      <c r="M3336" s="92"/>
    </row>
    <row r="3337" spans="1:13" x14ac:dyDescent="0.2">
      <c r="A3337" s="92"/>
      <c r="B3337" s="92"/>
      <c r="C3337" s="92"/>
      <c r="D3337" s="92"/>
      <c r="E3337" s="92"/>
      <c r="F3337" s="92"/>
      <c r="G3337" s="92"/>
      <c r="H3337" s="92"/>
      <c r="I3337" s="92"/>
      <c r="J3337" s="92"/>
      <c r="K3337" s="92"/>
      <c r="L3337" s="92"/>
      <c r="M3337" s="92"/>
    </row>
    <row r="3338" spans="1:13" x14ac:dyDescent="0.2">
      <c r="A3338" s="92"/>
      <c r="B3338" s="92"/>
      <c r="C3338" s="92"/>
      <c r="D3338" s="92"/>
      <c r="E3338" s="92"/>
      <c r="F3338" s="92"/>
      <c r="G3338" s="92"/>
      <c r="H3338" s="92"/>
      <c r="I3338" s="92"/>
      <c r="J3338" s="92"/>
      <c r="K3338" s="92"/>
      <c r="L3338" s="92"/>
      <c r="M3338" s="92"/>
    </row>
    <row r="3339" spans="1:13" x14ac:dyDescent="0.2">
      <c r="A3339" s="92"/>
      <c r="B3339" s="92"/>
      <c r="C3339" s="92"/>
      <c r="D3339" s="92"/>
      <c r="E3339" s="92"/>
      <c r="F3339" s="92"/>
      <c r="G3339" s="92"/>
      <c r="H3339" s="92"/>
      <c r="I3339" s="92"/>
      <c r="J3339" s="92"/>
      <c r="K3339" s="92"/>
      <c r="L3339" s="92"/>
      <c r="M3339" s="92"/>
    </row>
    <row r="3340" spans="1:13" x14ac:dyDescent="0.2">
      <c r="A3340" s="92"/>
      <c r="B3340" s="92"/>
      <c r="C3340" s="92"/>
      <c r="D3340" s="92"/>
      <c r="E3340" s="92"/>
      <c r="F3340" s="92"/>
      <c r="G3340" s="92"/>
      <c r="H3340" s="92"/>
      <c r="I3340" s="92"/>
      <c r="J3340" s="92"/>
      <c r="K3340" s="92"/>
      <c r="L3340" s="92"/>
      <c r="M3340" s="92"/>
    </row>
    <row r="3341" spans="1:13" x14ac:dyDescent="0.2">
      <c r="A3341" s="92"/>
      <c r="B3341" s="92"/>
      <c r="C3341" s="92"/>
      <c r="D3341" s="92"/>
      <c r="E3341" s="92"/>
      <c r="F3341" s="92"/>
      <c r="G3341" s="92"/>
      <c r="H3341" s="92"/>
      <c r="I3341" s="92"/>
      <c r="J3341" s="92"/>
      <c r="K3341" s="92"/>
      <c r="L3341" s="92"/>
      <c r="M3341" s="92"/>
    </row>
    <row r="3342" spans="1:13" x14ac:dyDescent="0.2">
      <c r="A3342" s="92"/>
      <c r="B3342" s="92"/>
      <c r="C3342" s="92"/>
      <c r="D3342" s="92"/>
      <c r="E3342" s="92"/>
      <c r="F3342" s="92"/>
      <c r="G3342" s="92"/>
      <c r="H3342" s="92"/>
      <c r="I3342" s="92"/>
      <c r="J3342" s="92"/>
      <c r="K3342" s="92"/>
      <c r="L3342" s="92"/>
      <c r="M3342" s="92"/>
    </row>
    <row r="3343" spans="1:13" x14ac:dyDescent="0.2">
      <c r="A3343" s="92"/>
      <c r="B3343" s="92"/>
      <c r="C3343" s="92"/>
      <c r="D3343" s="92"/>
      <c r="E3343" s="92"/>
      <c r="F3343" s="92"/>
      <c r="G3343" s="92"/>
      <c r="H3343" s="92"/>
      <c r="I3343" s="92"/>
      <c r="J3343" s="92"/>
      <c r="K3343" s="92"/>
      <c r="L3343" s="92"/>
      <c r="M3343" s="92"/>
    </row>
    <row r="3344" spans="1:13" x14ac:dyDescent="0.2">
      <c r="A3344" s="92"/>
      <c r="B3344" s="92"/>
      <c r="C3344" s="92"/>
      <c r="D3344" s="92"/>
      <c r="E3344" s="92"/>
      <c r="F3344" s="92"/>
      <c r="G3344" s="92"/>
      <c r="H3344" s="92"/>
      <c r="I3344" s="92"/>
      <c r="J3344" s="92"/>
      <c r="K3344" s="92"/>
      <c r="L3344" s="92"/>
      <c r="M3344" s="92"/>
    </row>
    <row r="3345" spans="1:13" x14ac:dyDescent="0.2">
      <c r="A3345" s="92"/>
      <c r="B3345" s="92"/>
      <c r="C3345" s="92"/>
      <c r="D3345" s="92"/>
      <c r="E3345" s="92"/>
      <c r="F3345" s="92"/>
      <c r="G3345" s="92"/>
      <c r="H3345" s="92"/>
      <c r="I3345" s="92"/>
      <c r="J3345" s="92"/>
      <c r="K3345" s="92"/>
      <c r="L3345" s="92"/>
      <c r="M3345" s="92"/>
    </row>
    <row r="3346" spans="1:13" x14ac:dyDescent="0.2">
      <c r="A3346" s="92"/>
      <c r="B3346" s="92"/>
      <c r="C3346" s="92"/>
      <c r="D3346" s="92"/>
      <c r="E3346" s="92"/>
      <c r="F3346" s="92"/>
      <c r="G3346" s="92"/>
      <c r="H3346" s="92"/>
      <c r="I3346" s="92"/>
      <c r="J3346" s="92"/>
      <c r="K3346" s="92"/>
      <c r="L3346" s="92"/>
      <c r="M3346" s="92"/>
    </row>
    <row r="3347" spans="1:13" x14ac:dyDescent="0.2">
      <c r="A3347" s="92"/>
      <c r="B3347" s="92"/>
      <c r="C3347" s="92"/>
      <c r="D3347" s="92"/>
      <c r="E3347" s="92"/>
      <c r="F3347" s="92"/>
      <c r="G3347" s="92"/>
      <c r="H3347" s="92"/>
      <c r="I3347" s="92"/>
      <c r="J3347" s="92"/>
      <c r="K3347" s="92"/>
      <c r="L3347" s="92"/>
      <c r="M3347" s="92"/>
    </row>
    <row r="3348" spans="1:13" x14ac:dyDescent="0.2">
      <c r="A3348" s="92"/>
      <c r="B3348" s="92"/>
      <c r="C3348" s="92"/>
      <c r="D3348" s="92"/>
      <c r="E3348" s="92"/>
      <c r="F3348" s="92"/>
      <c r="G3348" s="92"/>
      <c r="H3348" s="92"/>
      <c r="I3348" s="92"/>
      <c r="J3348" s="92"/>
      <c r="K3348" s="92"/>
      <c r="L3348" s="92"/>
      <c r="M3348" s="92"/>
    </row>
    <row r="3349" spans="1:13" x14ac:dyDescent="0.2">
      <c r="A3349" s="92"/>
      <c r="B3349" s="92"/>
      <c r="C3349" s="92"/>
      <c r="D3349" s="92"/>
      <c r="E3349" s="92"/>
      <c r="F3349" s="92"/>
      <c r="G3349" s="92"/>
      <c r="H3349" s="92"/>
      <c r="I3349" s="92"/>
      <c r="J3349" s="92"/>
      <c r="K3349" s="92"/>
      <c r="L3349" s="92"/>
      <c r="M3349" s="92"/>
    </row>
    <row r="3350" spans="1:13" x14ac:dyDescent="0.2">
      <c r="A3350" s="92"/>
      <c r="B3350" s="92"/>
      <c r="C3350" s="92"/>
      <c r="D3350" s="92"/>
      <c r="E3350" s="92"/>
      <c r="F3350" s="92"/>
      <c r="G3350" s="92"/>
      <c r="H3350" s="92"/>
      <c r="I3350" s="92"/>
      <c r="J3350" s="92"/>
      <c r="K3350" s="92"/>
      <c r="L3350" s="92"/>
      <c r="M3350" s="92"/>
    </row>
    <row r="3351" spans="1:13" x14ac:dyDescent="0.2">
      <c r="A3351" s="92"/>
      <c r="B3351" s="92"/>
      <c r="C3351" s="92"/>
      <c r="D3351" s="92"/>
      <c r="E3351" s="92"/>
      <c r="F3351" s="92"/>
      <c r="G3351" s="92"/>
      <c r="H3351" s="92"/>
      <c r="I3351" s="92"/>
      <c r="J3351" s="92"/>
      <c r="K3351" s="92"/>
      <c r="L3351" s="92"/>
      <c r="M3351" s="92"/>
    </row>
    <row r="3352" spans="1:13" x14ac:dyDescent="0.2">
      <c r="A3352" s="92"/>
      <c r="B3352" s="92"/>
      <c r="C3352" s="92"/>
      <c r="D3352" s="92"/>
      <c r="E3352" s="92"/>
      <c r="F3352" s="92"/>
      <c r="G3352" s="92"/>
      <c r="H3352" s="92"/>
      <c r="I3352" s="92"/>
      <c r="J3352" s="92"/>
      <c r="K3352" s="92"/>
      <c r="L3352" s="92"/>
      <c r="M3352" s="92"/>
    </row>
    <row r="3353" spans="1:13" x14ac:dyDescent="0.2">
      <c r="A3353" s="92"/>
      <c r="B3353" s="92"/>
      <c r="C3353" s="92"/>
      <c r="D3353" s="92"/>
      <c r="E3353" s="92"/>
      <c r="F3353" s="92"/>
      <c r="G3353" s="92"/>
      <c r="H3353" s="92"/>
      <c r="I3353" s="92"/>
      <c r="J3353" s="92"/>
      <c r="K3353" s="92"/>
      <c r="L3353" s="92"/>
      <c r="M3353" s="92"/>
    </row>
    <row r="3354" spans="1:13" x14ac:dyDescent="0.2">
      <c r="A3354" s="92"/>
      <c r="B3354" s="92"/>
      <c r="C3354" s="92"/>
      <c r="D3354" s="92"/>
      <c r="E3354" s="92"/>
      <c r="F3354" s="92"/>
      <c r="G3354" s="92"/>
      <c r="H3354" s="92"/>
      <c r="I3354" s="92"/>
      <c r="J3354" s="92"/>
      <c r="K3354" s="92"/>
      <c r="L3354" s="92"/>
      <c r="M3354" s="92"/>
    </row>
    <row r="3355" spans="1:13" x14ac:dyDescent="0.2">
      <c r="A3355" s="92"/>
      <c r="B3355" s="92"/>
      <c r="C3355" s="92"/>
      <c r="D3355" s="92"/>
      <c r="E3355" s="92"/>
      <c r="F3355" s="92"/>
      <c r="G3355" s="92"/>
      <c r="H3355" s="92"/>
      <c r="I3355" s="92"/>
      <c r="J3355" s="92"/>
      <c r="K3355" s="92"/>
      <c r="L3355" s="92"/>
      <c r="M3355" s="92"/>
    </row>
    <row r="3356" spans="1:13" x14ac:dyDescent="0.2">
      <c r="A3356" s="92"/>
      <c r="B3356" s="92"/>
      <c r="C3356" s="92"/>
      <c r="D3356" s="92"/>
      <c r="E3356" s="92"/>
      <c r="F3356" s="92"/>
      <c r="G3356" s="92"/>
      <c r="H3356" s="92"/>
      <c r="I3356" s="92"/>
      <c r="J3356" s="92"/>
      <c r="K3356" s="92"/>
      <c r="L3356" s="92"/>
      <c r="M3356" s="92"/>
    </row>
    <row r="3357" spans="1:13" x14ac:dyDescent="0.2">
      <c r="A3357" s="92"/>
      <c r="B3357" s="92"/>
      <c r="C3357" s="92"/>
      <c r="D3357" s="92"/>
      <c r="E3357" s="92"/>
      <c r="F3357" s="92"/>
      <c r="G3357" s="92"/>
      <c r="H3357" s="92"/>
      <c r="I3357" s="92"/>
      <c r="J3357" s="92"/>
      <c r="K3357" s="92"/>
      <c r="L3357" s="92"/>
      <c r="M3357" s="92"/>
    </row>
    <row r="3358" spans="1:13" x14ac:dyDescent="0.2">
      <c r="A3358" s="92"/>
      <c r="B3358" s="92"/>
      <c r="C3358" s="92"/>
      <c r="D3358" s="92"/>
      <c r="E3358" s="92"/>
      <c r="F3358" s="92"/>
      <c r="G3358" s="92"/>
      <c r="H3358" s="92"/>
      <c r="I3358" s="92"/>
      <c r="J3358" s="92"/>
      <c r="K3358" s="92"/>
      <c r="L3358" s="92"/>
      <c r="M3358" s="92"/>
    </row>
    <row r="3359" spans="1:13" x14ac:dyDescent="0.2">
      <c r="A3359" s="92"/>
      <c r="B3359" s="92"/>
      <c r="C3359" s="92"/>
      <c r="D3359" s="92"/>
      <c r="E3359" s="92"/>
      <c r="F3359" s="92"/>
      <c r="G3359" s="92"/>
      <c r="H3359" s="92"/>
      <c r="I3359" s="92"/>
      <c r="J3359" s="92"/>
      <c r="K3359" s="92"/>
      <c r="L3359" s="92"/>
      <c r="M3359" s="92"/>
    </row>
    <row r="3360" spans="1:13" x14ac:dyDescent="0.2">
      <c r="A3360" s="92"/>
      <c r="B3360" s="92"/>
      <c r="C3360" s="92"/>
      <c r="D3360" s="92"/>
      <c r="E3360" s="92"/>
      <c r="F3360" s="92"/>
      <c r="G3360" s="92"/>
      <c r="H3360" s="92"/>
      <c r="I3360" s="92"/>
      <c r="J3360" s="92"/>
      <c r="K3360" s="92"/>
      <c r="L3360" s="92"/>
      <c r="M3360" s="92"/>
    </row>
    <row r="3361" spans="1:13" x14ac:dyDescent="0.2">
      <c r="A3361" s="92"/>
      <c r="B3361" s="92"/>
      <c r="C3361" s="92"/>
      <c r="D3361" s="92"/>
      <c r="E3361" s="92"/>
      <c r="F3361" s="92"/>
      <c r="G3361" s="92"/>
      <c r="H3361" s="92"/>
      <c r="I3361" s="92"/>
      <c r="J3361" s="92"/>
      <c r="K3361" s="92"/>
      <c r="L3361" s="92"/>
      <c r="M3361" s="92"/>
    </row>
    <row r="3362" spans="1:13" x14ac:dyDescent="0.2">
      <c r="A3362" s="92"/>
      <c r="B3362" s="92"/>
      <c r="C3362" s="92"/>
      <c r="D3362" s="92"/>
      <c r="E3362" s="92"/>
      <c r="F3362" s="92"/>
      <c r="G3362" s="92"/>
      <c r="H3362" s="92"/>
      <c r="I3362" s="92"/>
      <c r="J3362" s="92"/>
      <c r="K3362" s="92"/>
      <c r="L3362" s="92"/>
      <c r="M3362" s="92"/>
    </row>
    <row r="3363" spans="1:13" x14ac:dyDescent="0.2">
      <c r="A3363" s="92"/>
      <c r="B3363" s="92"/>
      <c r="C3363" s="92"/>
      <c r="D3363" s="92"/>
      <c r="E3363" s="92"/>
      <c r="F3363" s="92"/>
      <c r="G3363" s="92"/>
      <c r="H3363" s="92"/>
      <c r="I3363" s="92"/>
      <c r="J3363" s="92"/>
      <c r="K3363" s="92"/>
      <c r="L3363" s="92"/>
      <c r="M3363" s="92"/>
    </row>
    <row r="3364" spans="1:13" x14ac:dyDescent="0.2">
      <c r="A3364" s="92"/>
      <c r="B3364" s="92"/>
      <c r="C3364" s="92"/>
      <c r="D3364" s="92"/>
      <c r="E3364" s="92"/>
      <c r="F3364" s="92"/>
      <c r="G3364" s="92"/>
      <c r="H3364" s="92"/>
      <c r="I3364" s="92"/>
      <c r="J3364" s="92"/>
      <c r="K3364" s="92"/>
      <c r="L3364" s="92"/>
      <c r="M3364" s="92"/>
    </row>
    <row r="3365" spans="1:13" x14ac:dyDescent="0.2">
      <c r="A3365" s="92"/>
      <c r="B3365" s="92"/>
      <c r="C3365" s="92"/>
      <c r="D3365" s="92"/>
      <c r="E3365" s="92"/>
      <c r="F3365" s="92"/>
      <c r="G3365" s="92"/>
      <c r="H3365" s="92"/>
      <c r="I3365" s="92"/>
      <c r="J3365" s="92"/>
      <c r="K3365" s="92"/>
      <c r="L3365" s="92"/>
      <c r="M3365" s="92"/>
    </row>
    <row r="3366" spans="1:13" x14ac:dyDescent="0.2">
      <c r="A3366" s="92"/>
      <c r="B3366" s="92"/>
      <c r="C3366" s="92"/>
      <c r="D3366" s="92"/>
      <c r="E3366" s="92"/>
      <c r="F3366" s="92"/>
      <c r="G3366" s="92"/>
      <c r="H3366" s="92"/>
      <c r="I3366" s="92"/>
      <c r="J3366" s="92"/>
      <c r="K3366" s="92"/>
      <c r="L3366" s="92"/>
      <c r="M3366" s="92"/>
    </row>
    <row r="3367" spans="1:13" x14ac:dyDescent="0.2">
      <c r="A3367" s="92"/>
      <c r="B3367" s="92"/>
      <c r="C3367" s="92"/>
      <c r="D3367" s="92"/>
      <c r="E3367" s="92"/>
      <c r="F3367" s="92"/>
      <c r="G3367" s="92"/>
      <c r="H3367" s="92"/>
      <c r="I3367" s="92"/>
      <c r="J3367" s="92"/>
      <c r="K3367" s="92"/>
      <c r="L3367" s="92"/>
      <c r="M3367" s="92"/>
    </row>
    <row r="3368" spans="1:13" x14ac:dyDescent="0.2">
      <c r="A3368" s="92"/>
      <c r="B3368" s="92"/>
      <c r="C3368" s="92"/>
      <c r="D3368" s="92"/>
      <c r="E3368" s="92"/>
      <c r="F3368" s="92"/>
      <c r="G3368" s="92"/>
      <c r="H3368" s="92"/>
      <c r="I3368" s="92"/>
      <c r="J3368" s="92"/>
      <c r="K3368" s="92"/>
      <c r="L3368" s="92"/>
      <c r="M3368" s="92"/>
    </row>
    <row r="3369" spans="1:13" x14ac:dyDescent="0.2">
      <c r="A3369" s="92"/>
      <c r="B3369" s="92"/>
      <c r="C3369" s="92"/>
      <c r="D3369" s="92"/>
      <c r="E3369" s="92"/>
      <c r="F3369" s="92"/>
      <c r="G3369" s="92"/>
      <c r="H3369" s="92"/>
      <c r="I3369" s="92"/>
      <c r="J3369" s="92"/>
      <c r="K3369" s="92"/>
      <c r="L3369" s="92"/>
      <c r="M3369" s="92"/>
    </row>
    <row r="3370" spans="1:13" x14ac:dyDescent="0.2">
      <c r="A3370" s="92"/>
      <c r="B3370" s="92"/>
      <c r="C3370" s="92"/>
      <c r="D3370" s="92"/>
      <c r="E3370" s="92"/>
      <c r="F3370" s="92"/>
      <c r="G3370" s="92"/>
      <c r="H3370" s="92"/>
      <c r="I3370" s="92"/>
      <c r="J3370" s="92"/>
      <c r="K3370" s="92"/>
      <c r="L3370" s="92"/>
      <c r="M3370" s="92"/>
    </row>
    <row r="3371" spans="1:13" x14ac:dyDescent="0.2">
      <c r="A3371" s="92"/>
      <c r="B3371" s="92"/>
      <c r="C3371" s="92"/>
      <c r="D3371" s="92"/>
      <c r="E3371" s="92"/>
      <c r="F3371" s="92"/>
      <c r="G3371" s="92"/>
      <c r="H3371" s="92"/>
      <c r="I3371" s="92"/>
      <c r="J3371" s="92"/>
      <c r="K3371" s="92"/>
      <c r="L3371" s="92"/>
      <c r="M3371" s="92"/>
    </row>
    <row r="3372" spans="1:13" x14ac:dyDescent="0.2">
      <c r="A3372" s="92"/>
      <c r="B3372" s="92"/>
      <c r="C3372" s="92"/>
      <c r="D3372" s="92"/>
      <c r="E3372" s="92"/>
      <c r="F3372" s="92"/>
      <c r="G3372" s="92"/>
      <c r="H3372" s="92"/>
      <c r="I3372" s="92"/>
      <c r="J3372" s="92"/>
      <c r="K3372" s="92"/>
      <c r="L3372" s="92"/>
      <c r="M3372" s="92"/>
    </row>
    <row r="3373" spans="1:13" x14ac:dyDescent="0.2">
      <c r="A3373" s="92"/>
      <c r="B3373" s="92"/>
      <c r="C3373" s="92"/>
      <c r="D3373" s="92"/>
      <c r="E3373" s="92"/>
      <c r="F3373" s="92"/>
      <c r="G3373" s="92"/>
      <c r="H3373" s="92"/>
      <c r="I3373" s="92"/>
      <c r="J3373" s="92"/>
      <c r="K3373" s="92"/>
      <c r="L3373" s="92"/>
      <c r="M3373" s="92"/>
    </row>
    <row r="3374" spans="1:13" x14ac:dyDescent="0.2">
      <c r="A3374" s="92"/>
      <c r="B3374" s="92"/>
      <c r="C3374" s="92"/>
      <c r="D3374" s="92"/>
      <c r="E3374" s="92"/>
      <c r="F3374" s="92"/>
      <c r="G3374" s="92"/>
      <c r="H3374" s="92"/>
      <c r="I3374" s="92"/>
      <c r="J3374" s="92"/>
      <c r="K3374" s="92"/>
      <c r="L3374" s="92"/>
      <c r="M3374" s="92"/>
    </row>
    <row r="3375" spans="1:13" x14ac:dyDescent="0.2">
      <c r="A3375" s="92"/>
      <c r="B3375" s="92"/>
      <c r="C3375" s="92"/>
      <c r="D3375" s="92"/>
      <c r="E3375" s="92"/>
      <c r="F3375" s="92"/>
      <c r="G3375" s="92"/>
      <c r="H3375" s="92"/>
      <c r="I3375" s="92"/>
      <c r="J3375" s="92"/>
      <c r="K3375" s="92"/>
      <c r="L3375" s="92"/>
      <c r="M3375" s="92"/>
    </row>
    <row r="3376" spans="1:13" x14ac:dyDescent="0.2">
      <c r="A3376" s="92"/>
      <c r="B3376" s="92"/>
      <c r="C3376" s="92"/>
      <c r="D3376" s="92"/>
      <c r="E3376" s="92"/>
      <c r="F3376" s="92"/>
      <c r="G3376" s="92"/>
      <c r="H3376" s="92"/>
      <c r="I3376" s="92"/>
      <c r="J3376" s="92"/>
      <c r="K3376" s="92"/>
      <c r="L3376" s="92"/>
      <c r="M3376" s="92"/>
    </row>
    <row r="3377" spans="1:13" x14ac:dyDescent="0.2">
      <c r="A3377" s="92"/>
      <c r="B3377" s="92"/>
      <c r="C3377" s="92"/>
      <c r="D3377" s="92"/>
      <c r="E3377" s="92"/>
      <c r="F3377" s="92"/>
      <c r="G3377" s="92"/>
      <c r="H3377" s="92"/>
      <c r="I3377" s="92"/>
      <c r="J3377" s="92"/>
      <c r="K3377" s="92"/>
      <c r="L3377" s="92"/>
      <c r="M3377" s="92"/>
    </row>
    <row r="3378" spans="1:13" x14ac:dyDescent="0.2">
      <c r="A3378" s="92"/>
      <c r="B3378" s="92"/>
      <c r="C3378" s="92"/>
      <c r="D3378" s="92"/>
      <c r="E3378" s="92"/>
      <c r="F3378" s="92"/>
      <c r="G3378" s="92"/>
      <c r="H3378" s="92"/>
      <c r="I3378" s="92"/>
      <c r="J3378" s="92"/>
      <c r="K3378" s="92"/>
      <c r="L3378" s="92"/>
      <c r="M3378" s="92"/>
    </row>
    <row r="3379" spans="1:13" x14ac:dyDescent="0.2">
      <c r="A3379" s="92"/>
      <c r="B3379" s="92"/>
      <c r="C3379" s="92"/>
      <c r="D3379" s="92"/>
      <c r="E3379" s="92"/>
      <c r="F3379" s="92"/>
      <c r="G3379" s="92"/>
      <c r="H3379" s="92"/>
      <c r="I3379" s="92"/>
      <c r="J3379" s="92"/>
      <c r="K3379" s="92"/>
      <c r="L3379" s="92"/>
      <c r="M3379" s="92"/>
    </row>
    <row r="3380" spans="1:13" x14ac:dyDescent="0.2">
      <c r="A3380" s="92"/>
      <c r="B3380" s="92"/>
      <c r="C3380" s="92"/>
      <c r="D3380" s="92"/>
      <c r="E3380" s="92"/>
      <c r="F3380" s="92"/>
      <c r="G3380" s="92"/>
      <c r="H3380" s="92"/>
      <c r="I3380" s="92"/>
      <c r="J3380" s="92"/>
      <c r="K3380" s="92"/>
      <c r="L3380" s="92"/>
      <c r="M3380" s="92"/>
    </row>
    <row r="3381" spans="1:13" x14ac:dyDescent="0.2">
      <c r="A3381" s="92"/>
      <c r="B3381" s="92"/>
      <c r="C3381" s="92"/>
      <c r="D3381" s="92"/>
      <c r="E3381" s="92"/>
      <c r="F3381" s="92"/>
      <c r="G3381" s="92"/>
      <c r="H3381" s="92"/>
      <c r="I3381" s="92"/>
      <c r="J3381" s="92"/>
      <c r="K3381" s="92"/>
      <c r="L3381" s="92"/>
      <c r="M3381" s="92"/>
    </row>
    <row r="3382" spans="1:13" x14ac:dyDescent="0.2">
      <c r="A3382" s="92"/>
      <c r="B3382" s="92"/>
      <c r="C3382" s="92"/>
      <c r="D3382" s="92"/>
      <c r="E3382" s="92"/>
      <c r="F3382" s="92"/>
      <c r="G3382" s="92"/>
      <c r="H3382" s="92"/>
      <c r="I3382" s="92"/>
      <c r="J3382" s="92"/>
      <c r="K3382" s="92"/>
      <c r="L3382" s="92"/>
      <c r="M3382" s="92"/>
    </row>
    <row r="3383" spans="1:13" x14ac:dyDescent="0.2">
      <c r="A3383" s="92"/>
      <c r="B3383" s="92"/>
      <c r="C3383" s="92"/>
      <c r="D3383" s="92"/>
      <c r="E3383" s="92"/>
      <c r="F3383" s="92"/>
      <c r="G3383" s="92"/>
      <c r="H3383" s="92"/>
      <c r="I3383" s="92"/>
      <c r="J3383" s="92"/>
      <c r="K3383" s="92"/>
      <c r="L3383" s="92"/>
      <c r="M3383" s="92"/>
    </row>
    <row r="3384" spans="1:13" x14ac:dyDescent="0.2">
      <c r="A3384" s="92"/>
      <c r="B3384" s="92"/>
      <c r="C3384" s="92"/>
      <c r="D3384" s="92"/>
      <c r="E3384" s="92"/>
      <c r="F3384" s="92"/>
      <c r="G3384" s="92"/>
      <c r="H3384" s="92"/>
      <c r="I3384" s="92"/>
      <c r="J3384" s="92"/>
      <c r="K3384" s="92"/>
      <c r="L3384" s="92"/>
      <c r="M3384" s="92"/>
    </row>
    <row r="3385" spans="1:13" x14ac:dyDescent="0.2">
      <c r="A3385" s="92"/>
      <c r="B3385" s="92"/>
      <c r="C3385" s="92"/>
      <c r="D3385" s="92"/>
      <c r="E3385" s="92"/>
      <c r="F3385" s="92"/>
      <c r="G3385" s="92"/>
      <c r="H3385" s="92"/>
      <c r="I3385" s="92"/>
      <c r="J3385" s="92"/>
      <c r="K3385" s="92"/>
      <c r="L3385" s="92"/>
      <c r="M3385" s="92"/>
    </row>
    <row r="3386" spans="1:13" x14ac:dyDescent="0.2">
      <c r="A3386" s="92"/>
      <c r="B3386" s="92"/>
      <c r="C3386" s="92"/>
      <c r="D3386" s="92"/>
      <c r="E3386" s="92"/>
      <c r="F3386" s="92"/>
      <c r="G3386" s="92"/>
      <c r="H3386" s="92"/>
      <c r="I3386" s="92"/>
      <c r="J3386" s="92"/>
      <c r="K3386" s="92"/>
      <c r="L3386" s="92"/>
      <c r="M3386" s="92"/>
    </row>
    <row r="3387" spans="1:13" x14ac:dyDescent="0.2">
      <c r="A3387" s="92"/>
      <c r="B3387" s="92"/>
      <c r="C3387" s="92"/>
      <c r="D3387" s="92"/>
      <c r="E3387" s="92"/>
      <c r="F3387" s="92"/>
      <c r="G3387" s="92"/>
      <c r="H3387" s="92"/>
      <c r="I3387" s="92"/>
      <c r="J3387" s="92"/>
      <c r="K3387" s="92"/>
      <c r="L3387" s="92"/>
      <c r="M3387" s="92"/>
    </row>
    <row r="3388" spans="1:13" x14ac:dyDescent="0.2">
      <c r="A3388" s="92"/>
      <c r="B3388" s="92"/>
      <c r="C3388" s="92"/>
      <c r="D3388" s="92"/>
      <c r="E3388" s="92"/>
      <c r="F3388" s="92"/>
      <c r="G3388" s="92"/>
      <c r="H3388" s="92"/>
      <c r="I3388" s="92"/>
      <c r="J3388" s="92"/>
      <c r="K3388" s="92"/>
      <c r="L3388" s="92"/>
      <c r="M3388" s="92"/>
    </row>
    <row r="3389" spans="1:13" x14ac:dyDescent="0.2">
      <c r="A3389" s="92"/>
      <c r="B3389" s="92"/>
      <c r="C3389" s="92"/>
      <c r="D3389" s="92"/>
      <c r="E3389" s="92"/>
      <c r="F3389" s="92"/>
      <c r="G3389" s="92"/>
      <c r="H3389" s="92"/>
      <c r="I3389" s="92"/>
      <c r="J3389" s="92"/>
      <c r="K3389" s="92"/>
      <c r="L3389" s="92"/>
      <c r="M3389" s="92"/>
    </row>
    <row r="3390" spans="1:13" x14ac:dyDescent="0.2">
      <c r="A3390" s="92"/>
      <c r="B3390" s="92"/>
      <c r="C3390" s="92"/>
      <c r="D3390" s="92"/>
      <c r="E3390" s="92"/>
      <c r="F3390" s="92"/>
      <c r="G3390" s="92"/>
      <c r="H3390" s="92"/>
      <c r="I3390" s="92"/>
      <c r="J3390" s="92"/>
      <c r="K3390" s="92"/>
      <c r="L3390" s="92"/>
      <c r="M3390" s="92"/>
    </row>
    <row r="3391" spans="1:13" x14ac:dyDescent="0.2">
      <c r="A3391" s="92"/>
      <c r="B3391" s="92"/>
      <c r="C3391" s="92"/>
      <c r="D3391" s="92"/>
      <c r="E3391" s="92"/>
      <c r="F3391" s="92"/>
      <c r="G3391" s="92"/>
      <c r="H3391" s="92"/>
      <c r="I3391" s="92"/>
      <c r="J3391" s="92"/>
      <c r="K3391" s="92"/>
      <c r="L3391" s="92"/>
      <c r="M3391" s="92"/>
    </row>
    <row r="3392" spans="1:13" x14ac:dyDescent="0.2">
      <c r="A3392" s="92"/>
      <c r="B3392" s="92"/>
      <c r="C3392" s="92"/>
      <c r="D3392" s="92"/>
      <c r="E3392" s="92"/>
      <c r="F3392" s="92"/>
      <c r="G3392" s="92"/>
      <c r="H3392" s="92"/>
      <c r="I3392" s="92"/>
      <c r="J3392" s="92"/>
      <c r="K3392" s="92"/>
      <c r="L3392" s="92"/>
      <c r="M3392" s="92"/>
    </row>
    <row r="3393" spans="1:13" x14ac:dyDescent="0.2">
      <c r="A3393" s="92"/>
      <c r="B3393" s="92"/>
      <c r="C3393" s="92"/>
      <c r="D3393" s="92"/>
      <c r="E3393" s="92"/>
      <c r="F3393" s="92"/>
      <c r="G3393" s="92"/>
      <c r="H3393" s="92"/>
      <c r="I3393" s="92"/>
      <c r="J3393" s="92"/>
      <c r="K3393" s="92"/>
      <c r="L3393" s="92"/>
      <c r="M3393" s="92"/>
    </row>
    <row r="3394" spans="1:13" x14ac:dyDescent="0.2">
      <c r="A3394" s="92"/>
      <c r="B3394" s="92"/>
      <c r="C3394" s="92"/>
      <c r="D3394" s="92"/>
      <c r="E3394" s="92"/>
      <c r="F3394" s="92"/>
      <c r="G3394" s="92"/>
      <c r="H3394" s="92"/>
      <c r="I3394" s="92"/>
      <c r="J3394" s="92"/>
      <c r="K3394" s="92"/>
      <c r="L3394" s="92"/>
      <c r="M3394" s="92"/>
    </row>
    <row r="3395" spans="1:13" x14ac:dyDescent="0.2">
      <c r="A3395" s="92"/>
      <c r="B3395" s="92"/>
      <c r="C3395" s="92"/>
      <c r="D3395" s="92"/>
      <c r="E3395" s="92"/>
      <c r="F3395" s="92"/>
      <c r="G3395" s="92"/>
      <c r="H3395" s="92"/>
      <c r="I3395" s="92"/>
      <c r="J3395" s="92"/>
      <c r="K3395" s="92"/>
      <c r="L3395" s="92"/>
      <c r="M3395" s="92"/>
    </row>
    <row r="3396" spans="1:13" x14ac:dyDescent="0.2">
      <c r="A3396" s="92"/>
      <c r="B3396" s="92"/>
      <c r="C3396" s="92"/>
      <c r="D3396" s="92"/>
      <c r="E3396" s="92"/>
      <c r="F3396" s="92"/>
      <c r="G3396" s="92"/>
      <c r="H3396" s="92"/>
      <c r="I3396" s="92"/>
      <c r="J3396" s="92"/>
      <c r="K3396" s="92"/>
      <c r="L3396" s="92"/>
      <c r="M3396" s="92"/>
    </row>
    <row r="3397" spans="1:13" x14ac:dyDescent="0.2">
      <c r="A3397" s="92"/>
      <c r="B3397" s="92"/>
      <c r="C3397" s="92"/>
      <c r="D3397" s="92"/>
      <c r="E3397" s="92"/>
      <c r="F3397" s="92"/>
      <c r="G3397" s="92"/>
      <c r="H3397" s="92"/>
      <c r="I3397" s="92"/>
      <c r="J3397" s="92"/>
      <c r="K3397" s="92"/>
      <c r="L3397" s="92"/>
      <c r="M3397" s="92"/>
    </row>
    <row r="3398" spans="1:13" x14ac:dyDescent="0.2">
      <c r="A3398" s="92"/>
      <c r="B3398" s="92"/>
      <c r="C3398" s="92"/>
      <c r="D3398" s="92"/>
      <c r="E3398" s="92"/>
      <c r="F3398" s="92"/>
      <c r="G3398" s="92"/>
      <c r="H3398" s="92"/>
      <c r="I3398" s="92"/>
      <c r="J3398" s="92"/>
      <c r="K3398" s="92"/>
      <c r="L3398" s="92"/>
      <c r="M3398" s="92"/>
    </row>
    <row r="3399" spans="1:13" x14ac:dyDescent="0.2">
      <c r="A3399" s="92"/>
      <c r="B3399" s="92"/>
      <c r="C3399" s="92"/>
      <c r="D3399" s="92"/>
      <c r="E3399" s="92"/>
      <c r="F3399" s="92"/>
      <c r="G3399" s="92"/>
      <c r="H3399" s="92"/>
      <c r="I3399" s="92"/>
      <c r="J3399" s="92"/>
      <c r="K3399" s="92"/>
      <c r="L3399" s="92"/>
      <c r="M3399" s="92"/>
    </row>
    <row r="3400" spans="1:13" x14ac:dyDescent="0.2">
      <c r="A3400" s="92"/>
      <c r="B3400" s="92"/>
      <c r="C3400" s="92"/>
      <c r="D3400" s="92"/>
      <c r="E3400" s="92"/>
      <c r="F3400" s="92"/>
      <c r="G3400" s="92"/>
      <c r="H3400" s="92"/>
      <c r="I3400" s="92"/>
      <c r="J3400" s="92"/>
      <c r="K3400" s="92"/>
      <c r="L3400" s="92"/>
      <c r="M3400" s="92"/>
    </row>
    <row r="3401" spans="1:13" x14ac:dyDescent="0.2">
      <c r="A3401" s="92"/>
      <c r="B3401" s="92"/>
      <c r="C3401" s="92"/>
      <c r="D3401" s="92"/>
      <c r="E3401" s="92"/>
      <c r="F3401" s="92"/>
      <c r="G3401" s="92"/>
      <c r="H3401" s="92"/>
      <c r="I3401" s="92"/>
      <c r="J3401" s="92"/>
      <c r="K3401" s="92"/>
      <c r="L3401" s="92"/>
      <c r="M3401" s="92"/>
    </row>
    <row r="3402" spans="1:13" x14ac:dyDescent="0.2">
      <c r="A3402" s="92"/>
      <c r="B3402" s="92"/>
      <c r="C3402" s="92"/>
      <c r="D3402" s="92"/>
      <c r="E3402" s="92"/>
      <c r="F3402" s="92"/>
      <c r="G3402" s="92"/>
      <c r="H3402" s="92"/>
      <c r="I3402" s="92"/>
      <c r="J3402" s="92"/>
      <c r="K3402" s="92"/>
      <c r="L3402" s="92"/>
      <c r="M3402" s="92"/>
    </row>
    <row r="3403" spans="1:13" x14ac:dyDescent="0.2">
      <c r="A3403" s="92"/>
      <c r="B3403" s="92"/>
      <c r="C3403" s="92"/>
      <c r="D3403" s="92"/>
      <c r="E3403" s="92"/>
      <c r="F3403" s="92"/>
      <c r="G3403" s="92"/>
      <c r="H3403" s="92"/>
      <c r="I3403" s="92"/>
      <c r="J3403" s="92"/>
      <c r="K3403" s="92"/>
      <c r="L3403" s="92"/>
      <c r="M3403" s="92"/>
    </row>
    <row r="3404" spans="1:13" x14ac:dyDescent="0.2">
      <c r="A3404" s="92"/>
      <c r="B3404" s="92"/>
      <c r="C3404" s="92"/>
      <c r="D3404" s="92"/>
      <c r="E3404" s="92"/>
      <c r="F3404" s="92"/>
      <c r="G3404" s="92"/>
      <c r="H3404" s="92"/>
      <c r="I3404" s="92"/>
      <c r="J3404" s="92"/>
      <c r="K3404" s="92"/>
      <c r="L3404" s="92"/>
      <c r="M3404" s="92"/>
    </row>
    <row r="3405" spans="1:13" x14ac:dyDescent="0.2">
      <c r="A3405" s="92"/>
      <c r="B3405" s="92"/>
      <c r="C3405" s="92"/>
      <c r="D3405" s="92"/>
      <c r="E3405" s="92"/>
      <c r="F3405" s="92"/>
      <c r="G3405" s="92"/>
      <c r="H3405" s="92"/>
      <c r="I3405" s="92"/>
      <c r="J3405" s="92"/>
      <c r="K3405" s="92"/>
      <c r="L3405" s="92"/>
      <c r="M3405" s="92"/>
    </row>
    <row r="3406" spans="1:13" x14ac:dyDescent="0.2">
      <c r="A3406" s="92"/>
      <c r="B3406" s="92"/>
      <c r="C3406" s="92"/>
      <c r="D3406" s="92"/>
      <c r="E3406" s="92"/>
      <c r="F3406" s="92"/>
      <c r="G3406" s="92"/>
      <c r="H3406" s="92"/>
      <c r="I3406" s="92"/>
      <c r="J3406" s="92"/>
      <c r="K3406" s="92"/>
      <c r="L3406" s="92"/>
      <c r="M3406" s="92"/>
    </row>
    <row r="3407" spans="1:13" x14ac:dyDescent="0.2">
      <c r="A3407" s="92"/>
      <c r="B3407" s="92"/>
      <c r="C3407" s="92"/>
      <c r="D3407" s="92"/>
      <c r="E3407" s="92"/>
      <c r="F3407" s="92"/>
      <c r="G3407" s="92"/>
      <c r="H3407" s="92"/>
      <c r="I3407" s="92"/>
      <c r="J3407" s="92"/>
      <c r="K3407" s="92"/>
      <c r="L3407" s="92"/>
      <c r="M3407" s="92"/>
    </row>
    <row r="3408" spans="1:13" x14ac:dyDescent="0.2">
      <c r="A3408" s="92"/>
      <c r="B3408" s="92"/>
      <c r="C3408" s="92"/>
      <c r="D3408" s="92"/>
      <c r="E3408" s="92"/>
      <c r="F3408" s="92"/>
      <c r="G3408" s="92"/>
      <c r="H3408" s="92"/>
      <c r="I3408" s="92"/>
      <c r="J3408" s="92"/>
      <c r="K3408" s="92"/>
      <c r="L3408" s="92"/>
      <c r="M3408" s="92"/>
    </row>
    <row r="3409" spans="1:13" x14ac:dyDescent="0.2">
      <c r="A3409" s="92"/>
      <c r="B3409" s="92"/>
      <c r="C3409" s="92"/>
      <c r="D3409" s="92"/>
      <c r="E3409" s="92"/>
      <c r="F3409" s="92"/>
      <c r="G3409" s="92"/>
      <c r="H3409" s="92"/>
      <c r="I3409" s="92"/>
      <c r="J3409" s="92"/>
      <c r="K3409" s="92"/>
      <c r="L3409" s="92"/>
      <c r="M3409" s="92"/>
    </row>
    <row r="3410" spans="1:13" x14ac:dyDescent="0.2">
      <c r="A3410" s="92"/>
      <c r="B3410" s="92"/>
      <c r="C3410" s="92"/>
      <c r="D3410" s="92"/>
      <c r="E3410" s="92"/>
      <c r="F3410" s="92"/>
      <c r="G3410" s="92"/>
      <c r="H3410" s="92"/>
      <c r="I3410" s="92"/>
      <c r="J3410" s="92"/>
      <c r="K3410" s="92"/>
      <c r="L3410" s="92"/>
      <c r="M3410" s="92"/>
    </row>
    <row r="3411" spans="1:13" x14ac:dyDescent="0.2">
      <c r="A3411" s="92"/>
      <c r="B3411" s="92"/>
      <c r="C3411" s="92"/>
      <c r="D3411" s="92"/>
      <c r="E3411" s="92"/>
      <c r="F3411" s="92"/>
      <c r="G3411" s="92"/>
      <c r="H3411" s="92"/>
      <c r="I3411" s="92"/>
      <c r="J3411" s="92"/>
      <c r="K3411" s="92"/>
      <c r="L3411" s="92"/>
      <c r="M3411" s="92"/>
    </row>
    <row r="3412" spans="1:13" x14ac:dyDescent="0.2">
      <c r="A3412" s="92"/>
      <c r="B3412" s="92"/>
      <c r="C3412" s="92"/>
      <c r="D3412" s="92"/>
      <c r="E3412" s="92"/>
      <c r="F3412" s="92"/>
      <c r="G3412" s="92"/>
      <c r="H3412" s="92"/>
      <c r="I3412" s="92"/>
      <c r="J3412" s="92"/>
      <c r="K3412" s="92"/>
      <c r="L3412" s="92"/>
      <c r="M3412" s="92"/>
    </row>
    <row r="3413" spans="1:13" x14ac:dyDescent="0.2">
      <c r="A3413" s="92"/>
      <c r="B3413" s="92"/>
      <c r="C3413" s="92"/>
      <c r="D3413" s="92"/>
      <c r="E3413" s="92"/>
      <c r="F3413" s="92"/>
      <c r="G3413" s="92"/>
      <c r="H3413" s="92"/>
      <c r="I3413" s="92"/>
      <c r="J3413" s="92"/>
      <c r="K3413" s="92"/>
      <c r="L3413" s="92"/>
      <c r="M3413" s="92"/>
    </row>
    <row r="3414" spans="1:13" x14ac:dyDescent="0.2">
      <c r="A3414" s="92"/>
      <c r="B3414" s="92"/>
      <c r="C3414" s="92"/>
      <c r="D3414" s="92"/>
      <c r="E3414" s="92"/>
      <c r="F3414" s="92"/>
      <c r="G3414" s="92"/>
      <c r="H3414" s="92"/>
      <c r="I3414" s="92"/>
      <c r="J3414" s="92"/>
      <c r="K3414" s="92"/>
      <c r="L3414" s="92"/>
      <c r="M3414" s="92"/>
    </row>
    <row r="3415" spans="1:13" x14ac:dyDescent="0.2">
      <c r="A3415" s="92"/>
      <c r="B3415" s="92"/>
      <c r="C3415" s="92"/>
      <c r="D3415" s="92"/>
      <c r="E3415" s="92"/>
      <c r="F3415" s="92"/>
      <c r="G3415" s="92"/>
      <c r="H3415" s="92"/>
      <c r="I3415" s="92"/>
      <c r="J3415" s="92"/>
      <c r="K3415" s="92"/>
      <c r="L3415" s="92"/>
      <c r="M3415" s="92"/>
    </row>
    <row r="3416" spans="1:13" x14ac:dyDescent="0.2">
      <c r="A3416" s="92"/>
      <c r="B3416" s="92"/>
      <c r="C3416" s="92"/>
      <c r="D3416" s="92"/>
      <c r="E3416" s="92"/>
      <c r="F3416" s="92"/>
      <c r="G3416" s="92"/>
      <c r="H3416" s="92"/>
      <c r="I3416" s="92"/>
      <c r="J3416" s="92"/>
      <c r="K3416" s="92"/>
      <c r="L3416" s="92"/>
      <c r="M3416" s="92"/>
    </row>
    <row r="3417" spans="1:13" x14ac:dyDescent="0.2">
      <c r="A3417" s="92"/>
      <c r="B3417" s="92"/>
      <c r="C3417" s="92"/>
      <c r="D3417" s="92"/>
      <c r="E3417" s="92"/>
      <c r="F3417" s="92"/>
      <c r="G3417" s="92"/>
      <c r="H3417" s="92"/>
      <c r="I3417" s="92"/>
      <c r="J3417" s="92"/>
      <c r="K3417" s="92"/>
      <c r="L3417" s="92"/>
      <c r="M3417" s="92"/>
    </row>
    <row r="3418" spans="1:13" x14ac:dyDescent="0.2">
      <c r="A3418" s="92"/>
      <c r="B3418" s="92"/>
      <c r="C3418" s="92"/>
      <c r="D3418" s="92"/>
      <c r="E3418" s="92"/>
      <c r="F3418" s="92"/>
      <c r="G3418" s="92"/>
      <c r="H3418" s="92"/>
      <c r="I3418" s="92"/>
      <c r="J3418" s="92"/>
      <c r="K3418" s="92"/>
      <c r="L3418" s="92"/>
      <c r="M3418" s="92"/>
    </row>
    <row r="3419" spans="1:13" x14ac:dyDescent="0.2">
      <c r="A3419" s="92"/>
      <c r="B3419" s="92"/>
      <c r="C3419" s="92"/>
      <c r="D3419" s="92"/>
      <c r="E3419" s="92"/>
      <c r="F3419" s="92"/>
      <c r="G3419" s="92"/>
      <c r="H3419" s="92"/>
      <c r="I3419" s="92"/>
      <c r="J3419" s="92"/>
      <c r="K3419" s="92"/>
      <c r="L3419" s="92"/>
      <c r="M3419" s="92"/>
    </row>
    <row r="3420" spans="1:13" x14ac:dyDescent="0.2">
      <c r="A3420" s="92"/>
      <c r="B3420" s="92"/>
      <c r="C3420" s="92"/>
      <c r="D3420" s="92"/>
      <c r="E3420" s="92"/>
      <c r="F3420" s="92"/>
      <c r="G3420" s="92"/>
      <c r="H3420" s="92"/>
      <c r="I3420" s="92"/>
      <c r="J3420" s="92"/>
      <c r="K3420" s="92"/>
      <c r="L3420" s="92"/>
      <c r="M3420" s="92"/>
    </row>
    <row r="3421" spans="1:13" x14ac:dyDescent="0.2">
      <c r="A3421" s="92"/>
      <c r="B3421" s="92"/>
      <c r="C3421" s="92"/>
      <c r="D3421" s="92"/>
      <c r="E3421" s="92"/>
      <c r="F3421" s="92"/>
      <c r="G3421" s="92"/>
      <c r="H3421" s="92"/>
      <c r="I3421" s="92"/>
      <c r="J3421" s="92"/>
      <c r="K3421" s="92"/>
      <c r="L3421" s="92"/>
      <c r="M3421" s="92"/>
    </row>
    <row r="3422" spans="1:13" x14ac:dyDescent="0.2">
      <c r="A3422" s="92"/>
      <c r="B3422" s="92"/>
      <c r="C3422" s="92"/>
      <c r="D3422" s="92"/>
      <c r="E3422" s="92"/>
      <c r="F3422" s="92"/>
      <c r="G3422" s="92"/>
      <c r="H3422" s="92"/>
      <c r="I3422" s="92"/>
      <c r="J3422" s="92"/>
      <c r="K3422" s="92"/>
      <c r="L3422" s="92"/>
      <c r="M3422" s="92"/>
    </row>
    <row r="3423" spans="1:13" x14ac:dyDescent="0.2">
      <c r="A3423" s="92"/>
      <c r="B3423" s="92"/>
      <c r="C3423" s="92"/>
      <c r="D3423" s="92"/>
      <c r="E3423" s="92"/>
      <c r="F3423" s="92"/>
      <c r="G3423" s="92"/>
      <c r="H3423" s="92"/>
      <c r="I3423" s="92"/>
      <c r="J3423" s="92"/>
      <c r="K3423" s="92"/>
      <c r="L3423" s="92"/>
      <c r="M3423" s="92"/>
    </row>
    <row r="3424" spans="1:13" x14ac:dyDescent="0.2">
      <c r="A3424" s="92"/>
      <c r="B3424" s="92"/>
      <c r="C3424" s="92"/>
      <c r="D3424" s="92"/>
      <c r="E3424" s="92"/>
      <c r="F3424" s="92"/>
      <c r="G3424" s="92"/>
      <c r="H3424" s="92"/>
      <c r="I3424" s="92"/>
      <c r="J3424" s="92"/>
      <c r="K3424" s="92"/>
      <c r="L3424" s="92"/>
      <c r="M3424" s="92"/>
    </row>
    <row r="3425" spans="1:13" x14ac:dyDescent="0.2">
      <c r="A3425" s="92"/>
      <c r="B3425" s="92"/>
      <c r="C3425" s="92"/>
      <c r="D3425" s="92"/>
      <c r="E3425" s="92"/>
      <c r="F3425" s="92"/>
      <c r="G3425" s="92"/>
      <c r="H3425" s="92"/>
      <c r="I3425" s="92"/>
      <c r="J3425" s="92"/>
      <c r="K3425" s="92"/>
      <c r="L3425" s="92"/>
      <c r="M3425" s="92"/>
    </row>
    <row r="3426" spans="1:13" x14ac:dyDescent="0.2">
      <c r="A3426" s="92"/>
      <c r="B3426" s="92"/>
      <c r="C3426" s="92"/>
      <c r="D3426" s="92"/>
      <c r="E3426" s="92"/>
      <c r="F3426" s="92"/>
      <c r="G3426" s="92"/>
      <c r="H3426" s="92"/>
      <c r="I3426" s="92"/>
      <c r="J3426" s="92"/>
      <c r="K3426" s="92"/>
      <c r="L3426" s="92"/>
      <c r="M3426" s="92"/>
    </row>
    <row r="3427" spans="1:13" x14ac:dyDescent="0.2">
      <c r="A3427" s="92"/>
      <c r="B3427" s="92"/>
      <c r="C3427" s="92"/>
      <c r="D3427" s="92"/>
      <c r="E3427" s="92"/>
      <c r="F3427" s="92"/>
      <c r="G3427" s="92"/>
      <c r="H3427" s="92"/>
      <c r="I3427" s="92"/>
      <c r="J3427" s="92"/>
      <c r="K3427" s="92"/>
      <c r="L3427" s="92"/>
      <c r="M3427" s="92"/>
    </row>
    <row r="3428" spans="1:13" x14ac:dyDescent="0.2">
      <c r="A3428" s="92"/>
      <c r="B3428" s="92"/>
      <c r="C3428" s="92"/>
      <c r="D3428" s="92"/>
      <c r="E3428" s="92"/>
      <c r="F3428" s="92"/>
      <c r="G3428" s="92"/>
      <c r="H3428" s="92"/>
      <c r="I3428" s="92"/>
      <c r="J3428" s="92"/>
      <c r="K3428" s="92"/>
      <c r="L3428" s="92"/>
      <c r="M3428" s="92"/>
    </row>
    <row r="3429" spans="1:13" x14ac:dyDescent="0.2">
      <c r="A3429" s="92"/>
      <c r="B3429" s="92"/>
      <c r="C3429" s="92"/>
      <c r="D3429" s="92"/>
      <c r="E3429" s="92"/>
      <c r="F3429" s="92"/>
      <c r="G3429" s="92"/>
      <c r="H3429" s="92"/>
      <c r="I3429" s="92"/>
      <c r="J3429" s="92"/>
      <c r="K3429" s="92"/>
      <c r="L3429" s="92"/>
      <c r="M3429" s="92"/>
    </row>
    <row r="3430" spans="1:13" x14ac:dyDescent="0.2">
      <c r="A3430" s="92"/>
      <c r="B3430" s="92"/>
      <c r="C3430" s="92"/>
      <c r="D3430" s="92"/>
      <c r="E3430" s="92"/>
      <c r="F3430" s="92"/>
      <c r="G3430" s="92"/>
      <c r="H3430" s="92"/>
      <c r="I3430" s="92"/>
      <c r="J3430" s="92"/>
      <c r="K3430" s="92"/>
      <c r="L3430" s="92"/>
      <c r="M3430" s="92"/>
    </row>
    <row r="3431" spans="1:13" x14ac:dyDescent="0.2">
      <c r="A3431" s="92"/>
      <c r="B3431" s="92"/>
      <c r="C3431" s="92"/>
      <c r="D3431" s="92"/>
      <c r="E3431" s="92"/>
      <c r="F3431" s="92"/>
      <c r="G3431" s="92"/>
      <c r="H3431" s="92"/>
      <c r="I3431" s="92"/>
      <c r="J3431" s="92"/>
      <c r="K3431" s="92"/>
      <c r="L3431" s="92"/>
      <c r="M3431" s="92"/>
    </row>
    <row r="3432" spans="1:13" x14ac:dyDescent="0.2">
      <c r="A3432" s="92"/>
      <c r="B3432" s="92"/>
      <c r="C3432" s="92"/>
      <c r="D3432" s="92"/>
      <c r="E3432" s="92"/>
      <c r="F3432" s="92"/>
      <c r="G3432" s="92"/>
      <c r="H3432" s="92"/>
      <c r="I3432" s="92"/>
      <c r="J3432" s="92"/>
      <c r="K3432" s="92"/>
      <c r="L3432" s="92"/>
      <c r="M3432" s="92"/>
    </row>
    <row r="3433" spans="1:13" x14ac:dyDescent="0.2">
      <c r="A3433" s="92"/>
      <c r="B3433" s="92"/>
      <c r="C3433" s="92"/>
      <c r="D3433" s="92"/>
      <c r="E3433" s="92"/>
      <c r="F3433" s="92"/>
      <c r="G3433" s="92"/>
      <c r="H3433" s="92"/>
      <c r="I3433" s="92"/>
      <c r="J3433" s="92"/>
      <c r="K3433" s="92"/>
      <c r="L3433" s="92"/>
      <c r="M3433" s="92"/>
    </row>
    <row r="3434" spans="1:13" x14ac:dyDescent="0.2">
      <c r="A3434" s="92"/>
      <c r="B3434" s="92"/>
      <c r="C3434" s="92"/>
      <c r="D3434" s="92"/>
      <c r="E3434" s="92"/>
      <c r="F3434" s="92"/>
      <c r="G3434" s="92"/>
      <c r="H3434" s="92"/>
      <c r="I3434" s="92"/>
      <c r="J3434" s="92"/>
      <c r="K3434" s="92"/>
      <c r="L3434" s="92"/>
      <c r="M3434" s="92"/>
    </row>
    <row r="3435" spans="1:13" x14ac:dyDescent="0.2">
      <c r="A3435" s="92"/>
      <c r="B3435" s="92"/>
      <c r="C3435" s="92"/>
      <c r="D3435" s="92"/>
      <c r="E3435" s="92"/>
      <c r="F3435" s="92"/>
      <c r="G3435" s="92"/>
      <c r="H3435" s="92"/>
      <c r="I3435" s="92"/>
      <c r="J3435" s="92"/>
      <c r="K3435" s="92"/>
      <c r="L3435" s="92"/>
      <c r="M3435" s="92"/>
    </row>
    <row r="3436" spans="1:13" x14ac:dyDescent="0.2">
      <c r="A3436" s="92"/>
      <c r="B3436" s="92"/>
      <c r="C3436" s="92"/>
      <c r="D3436" s="92"/>
      <c r="E3436" s="92"/>
      <c r="F3436" s="92"/>
      <c r="G3436" s="92"/>
      <c r="H3436" s="92"/>
      <c r="I3436" s="92"/>
      <c r="J3436" s="92"/>
      <c r="K3436" s="92"/>
      <c r="L3436" s="92"/>
      <c r="M3436" s="92"/>
    </row>
    <row r="3437" spans="1:13" x14ac:dyDescent="0.2">
      <c r="A3437" s="92"/>
      <c r="B3437" s="92"/>
      <c r="C3437" s="92"/>
      <c r="D3437" s="92"/>
      <c r="E3437" s="92"/>
      <c r="F3437" s="92"/>
      <c r="G3437" s="92"/>
      <c r="H3437" s="92"/>
      <c r="I3437" s="92"/>
      <c r="J3437" s="92"/>
      <c r="K3437" s="92"/>
      <c r="L3437" s="92"/>
      <c r="M3437" s="92"/>
    </row>
    <row r="3438" spans="1:13" x14ac:dyDescent="0.2">
      <c r="A3438" s="92"/>
      <c r="B3438" s="92"/>
      <c r="C3438" s="92"/>
      <c r="D3438" s="92"/>
      <c r="E3438" s="92"/>
      <c r="F3438" s="92"/>
      <c r="G3438" s="92"/>
      <c r="H3438" s="92"/>
      <c r="I3438" s="92"/>
      <c r="J3438" s="92"/>
      <c r="K3438" s="92"/>
      <c r="L3438" s="92"/>
      <c r="M3438" s="92"/>
    </row>
    <row r="3439" spans="1:13" x14ac:dyDescent="0.2">
      <c r="A3439" s="92"/>
      <c r="B3439" s="92"/>
      <c r="C3439" s="92"/>
      <c r="D3439" s="92"/>
      <c r="E3439" s="92"/>
      <c r="F3439" s="92"/>
      <c r="G3439" s="92"/>
      <c r="H3439" s="92"/>
      <c r="I3439" s="92"/>
      <c r="J3439" s="92"/>
      <c r="K3439" s="92"/>
      <c r="L3439" s="92"/>
      <c r="M3439" s="92"/>
    </row>
    <row r="3440" spans="1:13" x14ac:dyDescent="0.2">
      <c r="A3440" s="92"/>
      <c r="B3440" s="92"/>
      <c r="C3440" s="92"/>
      <c r="D3440" s="92"/>
      <c r="E3440" s="92"/>
      <c r="F3440" s="92"/>
      <c r="G3440" s="92"/>
      <c r="H3440" s="92"/>
      <c r="I3440" s="92"/>
      <c r="J3440" s="92"/>
      <c r="K3440" s="92"/>
      <c r="L3440" s="92"/>
      <c r="M3440" s="92"/>
    </row>
    <row r="3441" spans="1:13" x14ac:dyDescent="0.2">
      <c r="A3441" s="92"/>
      <c r="B3441" s="92"/>
      <c r="C3441" s="92"/>
      <c r="D3441" s="92"/>
      <c r="E3441" s="92"/>
      <c r="F3441" s="92"/>
      <c r="G3441" s="92"/>
      <c r="H3441" s="92"/>
      <c r="I3441" s="92"/>
      <c r="J3441" s="92"/>
      <c r="K3441" s="92"/>
      <c r="L3441" s="92"/>
      <c r="M3441" s="92"/>
    </row>
    <row r="3442" spans="1:13" x14ac:dyDescent="0.2">
      <c r="A3442" s="92"/>
      <c r="B3442" s="92"/>
      <c r="C3442" s="92"/>
      <c r="D3442" s="92"/>
      <c r="E3442" s="92"/>
      <c r="F3442" s="92"/>
      <c r="G3442" s="92"/>
      <c r="H3442" s="92"/>
      <c r="I3442" s="92"/>
      <c r="J3442" s="92"/>
      <c r="K3442" s="92"/>
      <c r="L3442" s="92"/>
      <c r="M3442" s="92"/>
    </row>
    <row r="3443" spans="1:13" x14ac:dyDescent="0.2">
      <c r="A3443" s="92"/>
      <c r="B3443" s="92"/>
      <c r="C3443" s="92"/>
      <c r="D3443" s="92"/>
      <c r="E3443" s="92"/>
      <c r="F3443" s="92"/>
      <c r="G3443" s="92"/>
      <c r="H3443" s="92"/>
      <c r="I3443" s="92"/>
      <c r="J3443" s="92"/>
      <c r="K3443" s="92"/>
      <c r="L3443" s="92"/>
      <c r="M3443" s="92"/>
    </row>
    <row r="3444" spans="1:13" x14ac:dyDescent="0.2">
      <c r="A3444" s="92"/>
      <c r="B3444" s="92"/>
      <c r="C3444" s="92"/>
      <c r="D3444" s="92"/>
      <c r="E3444" s="92"/>
      <c r="F3444" s="92"/>
      <c r="G3444" s="92"/>
      <c r="H3444" s="92"/>
      <c r="I3444" s="92"/>
      <c r="J3444" s="92"/>
      <c r="K3444" s="92"/>
      <c r="L3444" s="92"/>
      <c r="M3444" s="92"/>
    </row>
    <row r="3445" spans="1:13" x14ac:dyDescent="0.2">
      <c r="A3445" s="92"/>
      <c r="B3445" s="92"/>
      <c r="C3445" s="92"/>
      <c r="D3445" s="92"/>
      <c r="E3445" s="92"/>
      <c r="F3445" s="92"/>
      <c r="G3445" s="92"/>
      <c r="H3445" s="92"/>
      <c r="I3445" s="92"/>
      <c r="J3445" s="92"/>
      <c r="K3445" s="92"/>
      <c r="L3445" s="92"/>
      <c r="M3445" s="92"/>
    </row>
    <row r="3446" spans="1:13" x14ac:dyDescent="0.2">
      <c r="A3446" s="92"/>
      <c r="B3446" s="92"/>
      <c r="C3446" s="92"/>
      <c r="D3446" s="92"/>
      <c r="E3446" s="92"/>
      <c r="F3446" s="92"/>
      <c r="G3446" s="92"/>
      <c r="H3446" s="92"/>
      <c r="I3446" s="92"/>
      <c r="J3446" s="92"/>
      <c r="K3446" s="92"/>
      <c r="L3446" s="92"/>
      <c r="M3446" s="92"/>
    </row>
    <row r="3447" spans="1:13" x14ac:dyDescent="0.2">
      <c r="A3447" s="92"/>
      <c r="B3447" s="92"/>
      <c r="C3447" s="92"/>
      <c r="D3447" s="92"/>
      <c r="E3447" s="92"/>
      <c r="F3447" s="92"/>
      <c r="G3447" s="92"/>
      <c r="H3447" s="92"/>
      <c r="I3447" s="92"/>
      <c r="J3447" s="92"/>
      <c r="K3447" s="92"/>
      <c r="L3447" s="92"/>
      <c r="M3447" s="92"/>
    </row>
    <row r="3448" spans="1:13" x14ac:dyDescent="0.2">
      <c r="A3448" s="92"/>
      <c r="B3448" s="92"/>
      <c r="C3448" s="92"/>
      <c r="D3448" s="92"/>
      <c r="E3448" s="92"/>
      <c r="F3448" s="92"/>
      <c r="G3448" s="92"/>
      <c r="H3448" s="92"/>
      <c r="I3448" s="92"/>
      <c r="J3448" s="92"/>
      <c r="K3448" s="92"/>
      <c r="L3448" s="92"/>
      <c r="M3448" s="92"/>
    </row>
    <row r="3449" spans="1:13" x14ac:dyDescent="0.2">
      <c r="A3449" s="92"/>
      <c r="B3449" s="92"/>
      <c r="C3449" s="92"/>
      <c r="D3449" s="92"/>
      <c r="E3449" s="92"/>
      <c r="F3449" s="92"/>
      <c r="G3449" s="92"/>
      <c r="H3449" s="92"/>
      <c r="I3449" s="92"/>
      <c r="J3449" s="92"/>
      <c r="K3449" s="92"/>
      <c r="L3449" s="92"/>
      <c r="M3449" s="92"/>
    </row>
    <row r="3450" spans="1:13" x14ac:dyDescent="0.2">
      <c r="A3450" s="92"/>
      <c r="B3450" s="92"/>
      <c r="C3450" s="92"/>
      <c r="D3450" s="92"/>
      <c r="E3450" s="92"/>
      <c r="F3450" s="92"/>
      <c r="G3450" s="92"/>
      <c r="H3450" s="92"/>
      <c r="I3450" s="92"/>
      <c r="J3450" s="92"/>
      <c r="K3450" s="92"/>
      <c r="L3450" s="92"/>
      <c r="M3450" s="92"/>
    </row>
    <row r="3451" spans="1:13" x14ac:dyDescent="0.2">
      <c r="A3451" s="92"/>
      <c r="B3451" s="92"/>
      <c r="C3451" s="92"/>
      <c r="D3451" s="92"/>
      <c r="E3451" s="92"/>
      <c r="F3451" s="92"/>
      <c r="G3451" s="92"/>
      <c r="H3451" s="92"/>
      <c r="I3451" s="92"/>
      <c r="J3451" s="92"/>
      <c r="K3451" s="92"/>
      <c r="L3451" s="92"/>
      <c r="M3451" s="92"/>
    </row>
    <row r="3452" spans="1:13" x14ac:dyDescent="0.2">
      <c r="A3452" s="92"/>
      <c r="B3452" s="92"/>
      <c r="C3452" s="92"/>
      <c r="D3452" s="92"/>
      <c r="E3452" s="92"/>
      <c r="F3452" s="92"/>
      <c r="G3452" s="92"/>
      <c r="H3452" s="92"/>
      <c r="I3452" s="92"/>
      <c r="J3452" s="92"/>
      <c r="K3452" s="92"/>
      <c r="L3452" s="92"/>
      <c r="M3452" s="92"/>
    </row>
    <row r="3453" spans="1:13" x14ac:dyDescent="0.2">
      <c r="A3453" s="92"/>
      <c r="B3453" s="92"/>
      <c r="C3453" s="92"/>
      <c r="D3453" s="92"/>
      <c r="E3453" s="92"/>
      <c r="F3453" s="92"/>
      <c r="G3453" s="92"/>
      <c r="H3453" s="92"/>
      <c r="I3453" s="92"/>
      <c r="J3453" s="92"/>
      <c r="K3453" s="92"/>
      <c r="L3453" s="92"/>
      <c r="M3453" s="92"/>
    </row>
    <row r="3454" spans="1:13" x14ac:dyDescent="0.2">
      <c r="A3454" s="92"/>
      <c r="B3454" s="92"/>
      <c r="C3454" s="92"/>
      <c r="D3454" s="92"/>
      <c r="E3454" s="92"/>
      <c r="F3454" s="92"/>
      <c r="G3454" s="92"/>
      <c r="H3454" s="92"/>
      <c r="I3454" s="92"/>
      <c r="J3454" s="92"/>
      <c r="K3454" s="92"/>
      <c r="L3454" s="92"/>
      <c r="M3454" s="92"/>
    </row>
    <row r="3455" spans="1:13" x14ac:dyDescent="0.2">
      <c r="A3455" s="92"/>
      <c r="B3455" s="92"/>
      <c r="C3455" s="92"/>
      <c r="D3455" s="92"/>
      <c r="E3455" s="92"/>
      <c r="F3455" s="92"/>
      <c r="G3455" s="92"/>
      <c r="H3455" s="92"/>
      <c r="I3455" s="92"/>
      <c r="J3455" s="92"/>
      <c r="K3455" s="92"/>
      <c r="L3455" s="92"/>
      <c r="M3455" s="92"/>
    </row>
    <row r="3456" spans="1:13" x14ac:dyDescent="0.2">
      <c r="A3456" s="92"/>
      <c r="B3456" s="92"/>
      <c r="C3456" s="92"/>
      <c r="D3456" s="92"/>
      <c r="E3456" s="92"/>
      <c r="F3456" s="92"/>
      <c r="G3456" s="92"/>
      <c r="H3456" s="92"/>
      <c r="I3456" s="92"/>
      <c r="J3456" s="92"/>
      <c r="K3456" s="92"/>
      <c r="L3456" s="92"/>
      <c r="M3456" s="92"/>
    </row>
    <row r="3457" spans="1:13" x14ac:dyDescent="0.2">
      <c r="A3457" s="92"/>
      <c r="B3457" s="92"/>
      <c r="C3457" s="92"/>
      <c r="D3457" s="92"/>
      <c r="E3457" s="92"/>
      <c r="F3457" s="92"/>
      <c r="G3457" s="92"/>
      <c r="H3457" s="92"/>
      <c r="I3457" s="92"/>
      <c r="J3457" s="92"/>
      <c r="K3457" s="92"/>
      <c r="L3457" s="92"/>
      <c r="M3457" s="92"/>
    </row>
    <row r="3458" spans="1:13" x14ac:dyDescent="0.2">
      <c r="A3458" s="92"/>
      <c r="B3458" s="92"/>
      <c r="C3458" s="92"/>
      <c r="D3458" s="92"/>
      <c r="E3458" s="92"/>
      <c r="F3458" s="92"/>
      <c r="G3458" s="92"/>
      <c r="H3458" s="92"/>
      <c r="I3458" s="92"/>
      <c r="J3458" s="92"/>
      <c r="K3458" s="92"/>
      <c r="L3458" s="92"/>
      <c r="M3458" s="92"/>
    </row>
    <row r="3459" spans="1:13" x14ac:dyDescent="0.2">
      <c r="A3459" s="92"/>
      <c r="B3459" s="92"/>
      <c r="C3459" s="92"/>
      <c r="D3459" s="92"/>
      <c r="E3459" s="92"/>
      <c r="F3459" s="92"/>
      <c r="G3459" s="92"/>
      <c r="H3459" s="92"/>
      <c r="I3459" s="92"/>
      <c r="J3459" s="92"/>
      <c r="K3459" s="92"/>
      <c r="L3459" s="92"/>
      <c r="M3459" s="92"/>
    </row>
    <row r="3460" spans="1:13" x14ac:dyDescent="0.2">
      <c r="A3460" s="92"/>
      <c r="B3460" s="92"/>
      <c r="C3460" s="92"/>
      <c r="D3460" s="92"/>
      <c r="E3460" s="92"/>
      <c r="F3460" s="92"/>
      <c r="G3460" s="92"/>
      <c r="H3460" s="92"/>
      <c r="I3460" s="92"/>
      <c r="J3460" s="92"/>
      <c r="K3460" s="92"/>
      <c r="L3460" s="92"/>
      <c r="M3460" s="92"/>
    </row>
    <row r="3461" spans="1:13" x14ac:dyDescent="0.2">
      <c r="A3461" s="92"/>
      <c r="B3461" s="92"/>
      <c r="C3461" s="92"/>
      <c r="D3461" s="92"/>
      <c r="E3461" s="92"/>
      <c r="F3461" s="92"/>
      <c r="G3461" s="92"/>
      <c r="H3461" s="92"/>
      <c r="I3461" s="92"/>
      <c r="J3461" s="92"/>
      <c r="K3461" s="92"/>
      <c r="L3461" s="92"/>
      <c r="M3461" s="92"/>
    </row>
    <row r="3462" spans="1:13" x14ac:dyDescent="0.2">
      <c r="A3462" s="92"/>
      <c r="B3462" s="92"/>
      <c r="C3462" s="92"/>
      <c r="D3462" s="92"/>
      <c r="E3462" s="92"/>
      <c r="F3462" s="92"/>
      <c r="G3462" s="92"/>
      <c r="H3462" s="92"/>
      <c r="I3462" s="92"/>
      <c r="J3462" s="92"/>
      <c r="K3462" s="92"/>
      <c r="L3462" s="92"/>
      <c r="M3462" s="92"/>
    </row>
    <row r="3463" spans="1:13" x14ac:dyDescent="0.2">
      <c r="A3463" s="92"/>
      <c r="B3463" s="92"/>
      <c r="C3463" s="92"/>
      <c r="D3463" s="92"/>
      <c r="E3463" s="92"/>
      <c r="F3463" s="92"/>
      <c r="G3463" s="92"/>
      <c r="H3463" s="92"/>
      <c r="I3463" s="92"/>
      <c r="J3463" s="92"/>
      <c r="K3463" s="92"/>
      <c r="L3463" s="92"/>
      <c r="M3463" s="92"/>
    </row>
    <row r="3464" spans="1:13" x14ac:dyDescent="0.2">
      <c r="A3464" s="92"/>
      <c r="B3464" s="92"/>
      <c r="C3464" s="92"/>
      <c r="D3464" s="92"/>
      <c r="E3464" s="92"/>
      <c r="F3464" s="92"/>
      <c r="G3464" s="92"/>
      <c r="H3464" s="92"/>
      <c r="I3464" s="92"/>
      <c r="J3464" s="92"/>
      <c r="K3464" s="92"/>
      <c r="L3464" s="92"/>
      <c r="M3464" s="92"/>
    </row>
    <row r="3465" spans="1:13" x14ac:dyDescent="0.2">
      <c r="A3465" s="92"/>
      <c r="B3465" s="92"/>
      <c r="C3465" s="92"/>
      <c r="D3465" s="92"/>
      <c r="E3465" s="92"/>
      <c r="F3465" s="92"/>
      <c r="G3465" s="92"/>
      <c r="H3465" s="92"/>
      <c r="I3465" s="92"/>
      <c r="J3465" s="92"/>
      <c r="K3465" s="92"/>
      <c r="L3465" s="92"/>
      <c r="M3465" s="92"/>
    </row>
    <row r="3466" spans="1:13" x14ac:dyDescent="0.2">
      <c r="A3466" s="92"/>
      <c r="B3466" s="92"/>
      <c r="C3466" s="92"/>
      <c r="D3466" s="92"/>
      <c r="E3466" s="92"/>
      <c r="F3466" s="92"/>
      <c r="G3466" s="92"/>
      <c r="H3466" s="92"/>
      <c r="I3466" s="92"/>
      <c r="J3466" s="92"/>
      <c r="K3466" s="92"/>
      <c r="L3466" s="92"/>
      <c r="M3466" s="92"/>
    </row>
    <row r="3467" spans="1:13" x14ac:dyDescent="0.2">
      <c r="A3467" s="92"/>
      <c r="B3467" s="92"/>
      <c r="C3467" s="92"/>
      <c r="D3467" s="92"/>
      <c r="E3467" s="92"/>
      <c r="F3467" s="92"/>
      <c r="G3467" s="92"/>
      <c r="H3467" s="92"/>
      <c r="I3467" s="92"/>
      <c r="J3467" s="92"/>
      <c r="K3467" s="92"/>
      <c r="L3467" s="92"/>
      <c r="M3467" s="92"/>
    </row>
    <row r="3468" spans="1:13" x14ac:dyDescent="0.2">
      <c r="A3468" s="92"/>
      <c r="B3468" s="92"/>
      <c r="C3468" s="92"/>
      <c r="D3468" s="92"/>
      <c r="E3468" s="92"/>
      <c r="F3468" s="92"/>
      <c r="G3468" s="92"/>
      <c r="H3468" s="92"/>
      <c r="I3468" s="92"/>
      <c r="J3468" s="92"/>
      <c r="K3468" s="92"/>
      <c r="L3468" s="92"/>
      <c r="M3468" s="92"/>
    </row>
    <row r="3469" spans="1:13" x14ac:dyDescent="0.2">
      <c r="A3469" s="92"/>
      <c r="B3469" s="92"/>
      <c r="C3469" s="92"/>
      <c r="D3469" s="92"/>
      <c r="E3469" s="92"/>
      <c r="F3469" s="92"/>
      <c r="G3469" s="92"/>
      <c r="H3469" s="92"/>
      <c r="I3469" s="92"/>
      <c r="J3469" s="92"/>
      <c r="K3469" s="92"/>
      <c r="L3469" s="92"/>
      <c r="M3469" s="92"/>
    </row>
    <row r="3470" spans="1:13" x14ac:dyDescent="0.2">
      <c r="A3470" s="92"/>
      <c r="B3470" s="92"/>
      <c r="C3470" s="92"/>
      <c r="D3470" s="92"/>
      <c r="E3470" s="92"/>
      <c r="F3470" s="92"/>
      <c r="G3470" s="92"/>
      <c r="H3470" s="92"/>
      <c r="I3470" s="92"/>
      <c r="J3470" s="92"/>
      <c r="K3470" s="92"/>
      <c r="L3470" s="92"/>
      <c r="M3470" s="92"/>
    </row>
    <row r="3471" spans="1:13" x14ac:dyDescent="0.2">
      <c r="A3471" s="92"/>
      <c r="B3471" s="92"/>
      <c r="C3471" s="92"/>
      <c r="D3471" s="92"/>
      <c r="E3471" s="92"/>
      <c r="F3471" s="92"/>
      <c r="G3471" s="92"/>
      <c r="H3471" s="92"/>
      <c r="I3471" s="92"/>
      <c r="J3471" s="92"/>
      <c r="K3471" s="92"/>
      <c r="L3471" s="92"/>
      <c r="M3471" s="92"/>
    </row>
    <row r="3472" spans="1:13" x14ac:dyDescent="0.2">
      <c r="A3472" s="92"/>
      <c r="B3472" s="92"/>
      <c r="C3472" s="92"/>
      <c r="D3472" s="92"/>
      <c r="E3472" s="92"/>
      <c r="F3472" s="92"/>
      <c r="G3472" s="92"/>
      <c r="H3472" s="92"/>
      <c r="I3472" s="92"/>
      <c r="J3472" s="92"/>
      <c r="K3472" s="92"/>
      <c r="L3472" s="92"/>
      <c r="M3472" s="92"/>
    </row>
    <row r="3473" spans="1:13" x14ac:dyDescent="0.2">
      <c r="A3473" s="92"/>
      <c r="B3473" s="92"/>
      <c r="C3473" s="92"/>
      <c r="D3473" s="92"/>
      <c r="E3473" s="92"/>
      <c r="F3473" s="92"/>
      <c r="G3473" s="92"/>
      <c r="H3473" s="92"/>
      <c r="I3473" s="92"/>
      <c r="J3473" s="92"/>
      <c r="K3473" s="92"/>
      <c r="L3473" s="92"/>
      <c r="M3473" s="92"/>
    </row>
    <row r="3474" spans="1:13" x14ac:dyDescent="0.2">
      <c r="A3474" s="92"/>
      <c r="B3474" s="92"/>
      <c r="C3474" s="92"/>
      <c r="D3474" s="92"/>
      <c r="E3474" s="92"/>
      <c r="F3474" s="92"/>
      <c r="G3474" s="92"/>
      <c r="H3474" s="92"/>
      <c r="I3474" s="92"/>
      <c r="J3474" s="92"/>
      <c r="K3474" s="92"/>
      <c r="L3474" s="92"/>
      <c r="M3474" s="92"/>
    </row>
    <row r="3475" spans="1:13" x14ac:dyDescent="0.2">
      <c r="A3475" s="92"/>
      <c r="B3475" s="92"/>
      <c r="C3475" s="92"/>
      <c r="D3475" s="92"/>
      <c r="E3475" s="92"/>
      <c r="F3475" s="92"/>
      <c r="G3475" s="92"/>
      <c r="H3475" s="92"/>
      <c r="I3475" s="92"/>
      <c r="J3475" s="92"/>
      <c r="K3475" s="92"/>
      <c r="L3475" s="92"/>
      <c r="M3475" s="92"/>
    </row>
    <row r="3476" spans="1:13" x14ac:dyDescent="0.2">
      <c r="A3476" s="92"/>
      <c r="B3476" s="92"/>
      <c r="C3476" s="92"/>
      <c r="D3476" s="92"/>
      <c r="E3476" s="92"/>
      <c r="F3476" s="92"/>
      <c r="G3476" s="92"/>
      <c r="H3476" s="92"/>
      <c r="I3476" s="92"/>
      <c r="J3476" s="92"/>
      <c r="K3476" s="92"/>
      <c r="L3476" s="92"/>
      <c r="M3476" s="92"/>
    </row>
    <row r="3477" spans="1:13" x14ac:dyDescent="0.2">
      <c r="A3477" s="92"/>
      <c r="B3477" s="92"/>
      <c r="C3477" s="92"/>
      <c r="D3477" s="92"/>
      <c r="E3477" s="92"/>
      <c r="F3477" s="92"/>
      <c r="G3477" s="92"/>
      <c r="H3477" s="92"/>
      <c r="I3477" s="92"/>
      <c r="J3477" s="92"/>
      <c r="K3477" s="92"/>
      <c r="L3477" s="92"/>
      <c r="M3477" s="92"/>
    </row>
    <row r="3478" spans="1:13" x14ac:dyDescent="0.2">
      <c r="A3478" s="92"/>
      <c r="B3478" s="92"/>
      <c r="C3478" s="92"/>
      <c r="D3478" s="92"/>
      <c r="E3478" s="92"/>
      <c r="F3478" s="92"/>
      <c r="G3478" s="92"/>
      <c r="H3478" s="92"/>
      <c r="I3478" s="92"/>
      <c r="J3478" s="92"/>
      <c r="K3478" s="92"/>
      <c r="L3478" s="92"/>
      <c r="M3478" s="92"/>
    </row>
    <row r="3479" spans="1:13" x14ac:dyDescent="0.2">
      <c r="A3479" s="92"/>
      <c r="B3479" s="92"/>
      <c r="C3479" s="92"/>
      <c r="D3479" s="92"/>
      <c r="E3479" s="92"/>
      <c r="F3479" s="92"/>
      <c r="G3479" s="92"/>
      <c r="H3479" s="92"/>
      <c r="I3479" s="92"/>
      <c r="J3479" s="92"/>
      <c r="K3479" s="92"/>
      <c r="L3479" s="92"/>
      <c r="M3479" s="92"/>
    </row>
    <row r="3480" spans="1:13" x14ac:dyDescent="0.2">
      <c r="A3480" s="92"/>
      <c r="B3480" s="92"/>
      <c r="C3480" s="92"/>
      <c r="D3480" s="92"/>
      <c r="E3480" s="92"/>
      <c r="F3480" s="92"/>
      <c r="G3480" s="92"/>
      <c r="H3480" s="92"/>
      <c r="I3480" s="92"/>
      <c r="J3480" s="92"/>
      <c r="K3480" s="92"/>
      <c r="L3480" s="92"/>
      <c r="M3480" s="92"/>
    </row>
    <row r="3481" spans="1:13" x14ac:dyDescent="0.2">
      <c r="A3481" s="92"/>
      <c r="B3481" s="92"/>
      <c r="C3481" s="92"/>
      <c r="D3481" s="92"/>
      <c r="E3481" s="92"/>
      <c r="F3481" s="92"/>
      <c r="G3481" s="92"/>
      <c r="H3481" s="92"/>
      <c r="I3481" s="92"/>
      <c r="J3481" s="92"/>
      <c r="K3481" s="92"/>
      <c r="L3481" s="92"/>
      <c r="M3481" s="92"/>
    </row>
    <row r="3482" spans="1:13" x14ac:dyDescent="0.2">
      <c r="A3482" s="92"/>
      <c r="B3482" s="92"/>
      <c r="C3482" s="92"/>
      <c r="D3482" s="92"/>
      <c r="E3482" s="92"/>
      <c r="F3482" s="92"/>
      <c r="G3482" s="92"/>
      <c r="H3482" s="92"/>
      <c r="I3482" s="92"/>
      <c r="J3482" s="92"/>
      <c r="K3482" s="92"/>
      <c r="L3482" s="92"/>
      <c r="M3482" s="92"/>
    </row>
    <row r="3483" spans="1:13" x14ac:dyDescent="0.2">
      <c r="A3483" s="92"/>
      <c r="B3483" s="92"/>
      <c r="C3483" s="92"/>
      <c r="D3483" s="92"/>
      <c r="E3483" s="92"/>
      <c r="F3483" s="92"/>
      <c r="G3483" s="92"/>
      <c r="H3483" s="92"/>
      <c r="I3483" s="92"/>
      <c r="J3483" s="92"/>
      <c r="K3483" s="92"/>
      <c r="L3483" s="92"/>
      <c r="M3483" s="92"/>
    </row>
    <row r="3484" spans="1:13" x14ac:dyDescent="0.2">
      <c r="A3484" s="92"/>
      <c r="B3484" s="92"/>
      <c r="C3484" s="92"/>
      <c r="D3484" s="92"/>
      <c r="E3484" s="92"/>
      <c r="F3484" s="92"/>
      <c r="G3484" s="92"/>
      <c r="H3484" s="92"/>
      <c r="I3484" s="92"/>
      <c r="J3484" s="92"/>
      <c r="K3484" s="92"/>
      <c r="L3484" s="92"/>
      <c r="M3484" s="92"/>
    </row>
    <row r="3485" spans="1:13" x14ac:dyDescent="0.2">
      <c r="A3485" s="92"/>
      <c r="B3485" s="92"/>
      <c r="C3485" s="92"/>
      <c r="D3485" s="92"/>
      <c r="E3485" s="92"/>
      <c r="F3485" s="92"/>
      <c r="G3485" s="92"/>
      <c r="H3485" s="92"/>
      <c r="I3485" s="92"/>
      <c r="J3485" s="92"/>
      <c r="K3485" s="92"/>
      <c r="L3485" s="92"/>
      <c r="M3485" s="92"/>
    </row>
    <row r="3486" spans="1:13" x14ac:dyDescent="0.2">
      <c r="A3486" s="92"/>
      <c r="B3486" s="92"/>
      <c r="C3486" s="92"/>
      <c r="D3486" s="92"/>
      <c r="E3486" s="92"/>
      <c r="F3486" s="92"/>
      <c r="G3486" s="92"/>
      <c r="H3486" s="92"/>
      <c r="I3486" s="92"/>
      <c r="J3486" s="92"/>
      <c r="K3486" s="92"/>
      <c r="L3486" s="92"/>
      <c r="M3486" s="92"/>
    </row>
    <row r="3487" spans="1:13" x14ac:dyDescent="0.2">
      <c r="A3487" s="92"/>
      <c r="B3487" s="92"/>
      <c r="C3487" s="92"/>
      <c r="D3487" s="92"/>
      <c r="E3487" s="92"/>
      <c r="F3487" s="92"/>
      <c r="G3487" s="92"/>
      <c r="H3487" s="92"/>
      <c r="I3487" s="92"/>
      <c r="J3487" s="92"/>
      <c r="K3487" s="92"/>
      <c r="L3487" s="92"/>
      <c r="M3487" s="92"/>
    </row>
    <row r="3488" spans="1:13" x14ac:dyDescent="0.2">
      <c r="A3488" s="92"/>
      <c r="B3488" s="92"/>
      <c r="C3488" s="92"/>
      <c r="D3488" s="92"/>
      <c r="E3488" s="92"/>
      <c r="F3488" s="92"/>
      <c r="G3488" s="92"/>
      <c r="H3488" s="92"/>
      <c r="I3488" s="92"/>
      <c r="J3488" s="92"/>
      <c r="K3488" s="92"/>
      <c r="L3488" s="92"/>
      <c r="M3488" s="92"/>
    </row>
    <row r="3489" spans="1:13" x14ac:dyDescent="0.2">
      <c r="A3489" s="92"/>
      <c r="B3489" s="92"/>
      <c r="C3489" s="92"/>
      <c r="D3489" s="92"/>
      <c r="E3489" s="92"/>
      <c r="F3489" s="92"/>
      <c r="G3489" s="92"/>
      <c r="H3489" s="92"/>
      <c r="I3489" s="92"/>
      <c r="J3489" s="92"/>
      <c r="K3489" s="92"/>
      <c r="L3489" s="92"/>
      <c r="M3489" s="92"/>
    </row>
    <row r="3490" spans="1:13" x14ac:dyDescent="0.2">
      <c r="A3490" s="92"/>
      <c r="B3490" s="92"/>
      <c r="C3490" s="92"/>
      <c r="D3490" s="92"/>
      <c r="E3490" s="92"/>
      <c r="F3490" s="92"/>
      <c r="G3490" s="92"/>
      <c r="H3490" s="92"/>
      <c r="I3490" s="92"/>
      <c r="J3490" s="92"/>
      <c r="K3490" s="92"/>
      <c r="L3490" s="92"/>
      <c r="M3490" s="92"/>
    </row>
    <row r="3491" spans="1:13" x14ac:dyDescent="0.2">
      <c r="A3491" s="92"/>
      <c r="B3491" s="92"/>
      <c r="C3491" s="92"/>
      <c r="D3491" s="92"/>
      <c r="E3491" s="92"/>
      <c r="F3491" s="92"/>
      <c r="G3491" s="92"/>
      <c r="H3491" s="92"/>
      <c r="I3491" s="92"/>
      <c r="J3491" s="92"/>
      <c r="K3491" s="92"/>
      <c r="L3491" s="92"/>
      <c r="M3491" s="92"/>
    </row>
    <row r="3492" spans="1:13" x14ac:dyDescent="0.2">
      <c r="A3492" s="92"/>
      <c r="B3492" s="92"/>
      <c r="C3492" s="92"/>
      <c r="D3492" s="92"/>
      <c r="E3492" s="92"/>
      <c r="F3492" s="92"/>
      <c r="G3492" s="92"/>
      <c r="H3492" s="92"/>
      <c r="I3492" s="92"/>
      <c r="J3492" s="92"/>
      <c r="K3492" s="92"/>
      <c r="L3492" s="92"/>
      <c r="M3492" s="92"/>
    </row>
    <row r="3493" spans="1:13" x14ac:dyDescent="0.2">
      <c r="A3493" s="92"/>
      <c r="B3493" s="92"/>
      <c r="C3493" s="92"/>
      <c r="D3493" s="92"/>
      <c r="E3493" s="92"/>
      <c r="F3493" s="92"/>
      <c r="G3493" s="92"/>
      <c r="H3493" s="92"/>
      <c r="I3493" s="92"/>
      <c r="J3493" s="92"/>
      <c r="K3493" s="92"/>
      <c r="L3493" s="92"/>
      <c r="M3493" s="92"/>
    </row>
    <row r="3494" spans="1:13" x14ac:dyDescent="0.2">
      <c r="A3494" s="92"/>
      <c r="B3494" s="92"/>
      <c r="C3494" s="92"/>
      <c r="D3494" s="92"/>
      <c r="E3494" s="92"/>
      <c r="F3494" s="92"/>
      <c r="G3494" s="92"/>
      <c r="H3494" s="92"/>
      <c r="I3494" s="92"/>
      <c r="J3494" s="92"/>
      <c r="K3494" s="92"/>
      <c r="L3494" s="92"/>
      <c r="M3494" s="92"/>
    </row>
    <row r="3495" spans="1:13" x14ac:dyDescent="0.2">
      <c r="A3495" s="92"/>
      <c r="B3495" s="92"/>
      <c r="C3495" s="92"/>
      <c r="D3495" s="92"/>
      <c r="E3495" s="92"/>
      <c r="F3495" s="92"/>
      <c r="G3495" s="92"/>
      <c r="H3495" s="92"/>
      <c r="I3495" s="92"/>
      <c r="J3495" s="92"/>
      <c r="K3495" s="92"/>
      <c r="L3495" s="92"/>
      <c r="M3495" s="92"/>
    </row>
    <row r="3496" spans="1:13" x14ac:dyDescent="0.2">
      <c r="A3496" s="92"/>
      <c r="B3496" s="92"/>
      <c r="C3496" s="92"/>
      <c r="D3496" s="92"/>
      <c r="E3496" s="92"/>
      <c r="F3496" s="92"/>
      <c r="G3496" s="92"/>
      <c r="H3496" s="92"/>
      <c r="I3496" s="92"/>
      <c r="J3496" s="92"/>
      <c r="K3496" s="92"/>
      <c r="L3496" s="92"/>
      <c r="M3496" s="92"/>
    </row>
    <row r="3497" spans="1:13" x14ac:dyDescent="0.2">
      <c r="A3497" s="92"/>
      <c r="B3497" s="92"/>
      <c r="C3497" s="92"/>
      <c r="D3497" s="92"/>
      <c r="E3497" s="92"/>
      <c r="F3497" s="92"/>
      <c r="G3497" s="92"/>
      <c r="H3497" s="92"/>
      <c r="I3497" s="92"/>
      <c r="J3497" s="92"/>
      <c r="K3497" s="92"/>
      <c r="L3497" s="92"/>
      <c r="M3497" s="92"/>
    </row>
    <row r="3498" spans="1:13" x14ac:dyDescent="0.2">
      <c r="A3498" s="92"/>
      <c r="B3498" s="92"/>
      <c r="C3498" s="92"/>
      <c r="D3498" s="92"/>
      <c r="E3498" s="92"/>
      <c r="F3498" s="92"/>
      <c r="G3498" s="92"/>
      <c r="H3498" s="92"/>
      <c r="I3498" s="92"/>
      <c r="J3498" s="92"/>
      <c r="K3498" s="92"/>
      <c r="L3498" s="92"/>
      <c r="M3498" s="92"/>
    </row>
    <row r="3499" spans="1:13" x14ac:dyDescent="0.2">
      <c r="A3499" s="92"/>
      <c r="B3499" s="92"/>
      <c r="C3499" s="92"/>
      <c r="D3499" s="92"/>
      <c r="E3499" s="92"/>
      <c r="F3499" s="92"/>
      <c r="G3499" s="92"/>
      <c r="H3499" s="92"/>
      <c r="I3499" s="92"/>
      <c r="J3499" s="92"/>
      <c r="K3499" s="92"/>
      <c r="L3499" s="92"/>
      <c r="M3499" s="92"/>
    </row>
    <row r="3500" spans="1:13" x14ac:dyDescent="0.2">
      <c r="A3500" s="92"/>
      <c r="B3500" s="92"/>
      <c r="C3500" s="92"/>
      <c r="D3500" s="92"/>
      <c r="E3500" s="92"/>
      <c r="F3500" s="92"/>
      <c r="G3500" s="92"/>
      <c r="H3500" s="92"/>
      <c r="I3500" s="92"/>
      <c r="J3500" s="92"/>
      <c r="K3500" s="92"/>
      <c r="L3500" s="92"/>
      <c r="M3500" s="92"/>
    </row>
    <row r="3501" spans="1:13" x14ac:dyDescent="0.2">
      <c r="A3501" s="92"/>
      <c r="B3501" s="92"/>
      <c r="C3501" s="92"/>
      <c r="D3501" s="92"/>
      <c r="E3501" s="92"/>
      <c r="F3501" s="92"/>
      <c r="G3501" s="92"/>
      <c r="H3501" s="92"/>
      <c r="I3501" s="92"/>
      <c r="J3501" s="92"/>
      <c r="K3501" s="92"/>
      <c r="L3501" s="92"/>
      <c r="M3501" s="92"/>
    </row>
    <row r="3502" spans="1:13" x14ac:dyDescent="0.2">
      <c r="A3502" s="92"/>
      <c r="B3502" s="92"/>
      <c r="C3502" s="92"/>
      <c r="D3502" s="92"/>
      <c r="E3502" s="92"/>
      <c r="F3502" s="92"/>
      <c r="G3502" s="92"/>
      <c r="H3502" s="92"/>
      <c r="I3502" s="92"/>
      <c r="J3502" s="92"/>
      <c r="K3502" s="92"/>
      <c r="L3502" s="92"/>
      <c r="M3502" s="92"/>
    </row>
    <row r="3503" spans="1:13" x14ac:dyDescent="0.2">
      <c r="A3503" s="92"/>
      <c r="B3503" s="92"/>
      <c r="C3503" s="92"/>
      <c r="D3503" s="92"/>
      <c r="E3503" s="92"/>
      <c r="F3503" s="92"/>
      <c r="G3503" s="92"/>
      <c r="H3503" s="92"/>
      <c r="I3503" s="92"/>
      <c r="J3503" s="92"/>
      <c r="K3503" s="92"/>
      <c r="L3503" s="92"/>
      <c r="M3503" s="92"/>
    </row>
    <row r="3504" spans="1:13" x14ac:dyDescent="0.2">
      <c r="A3504" s="92"/>
      <c r="B3504" s="92"/>
      <c r="C3504" s="92"/>
      <c r="D3504" s="92"/>
      <c r="E3504" s="92"/>
      <c r="F3504" s="92"/>
      <c r="G3504" s="92"/>
      <c r="H3504" s="92"/>
      <c r="I3504" s="92"/>
      <c r="J3504" s="92"/>
      <c r="K3504" s="92"/>
      <c r="L3504" s="92"/>
      <c r="M3504" s="92"/>
    </row>
    <row r="3505" spans="1:13" x14ac:dyDescent="0.2">
      <c r="A3505" s="92"/>
      <c r="B3505" s="92"/>
      <c r="C3505" s="92"/>
      <c r="D3505" s="92"/>
      <c r="E3505" s="92"/>
      <c r="F3505" s="92"/>
      <c r="G3505" s="92"/>
      <c r="H3505" s="92"/>
      <c r="I3505" s="92"/>
      <c r="J3505" s="92"/>
      <c r="K3505" s="92"/>
      <c r="L3505" s="92"/>
      <c r="M3505" s="92"/>
    </row>
    <row r="3506" spans="1:13" x14ac:dyDescent="0.2">
      <c r="A3506" s="92"/>
      <c r="B3506" s="92"/>
      <c r="C3506" s="92"/>
      <c r="D3506" s="92"/>
      <c r="E3506" s="92"/>
      <c r="F3506" s="92"/>
      <c r="G3506" s="92"/>
      <c r="H3506" s="92"/>
      <c r="I3506" s="92"/>
      <c r="J3506" s="92"/>
      <c r="K3506" s="92"/>
      <c r="L3506" s="92"/>
      <c r="M3506" s="92"/>
    </row>
    <row r="3507" spans="1:13" x14ac:dyDescent="0.2">
      <c r="A3507" s="92"/>
      <c r="B3507" s="92"/>
      <c r="C3507" s="92"/>
      <c r="D3507" s="92"/>
      <c r="E3507" s="92"/>
      <c r="F3507" s="92"/>
      <c r="G3507" s="92"/>
      <c r="H3507" s="92"/>
      <c r="I3507" s="92"/>
      <c r="J3507" s="92"/>
      <c r="K3507" s="92"/>
      <c r="L3507" s="92"/>
      <c r="M3507" s="92"/>
    </row>
    <row r="3508" spans="1:13" x14ac:dyDescent="0.2">
      <c r="A3508" s="92"/>
      <c r="B3508" s="92"/>
      <c r="C3508" s="92"/>
      <c r="D3508" s="92"/>
      <c r="E3508" s="92"/>
      <c r="F3508" s="92"/>
      <c r="G3508" s="92"/>
      <c r="H3508" s="92"/>
      <c r="I3508" s="92"/>
      <c r="J3508" s="92"/>
      <c r="K3508" s="92"/>
      <c r="L3508" s="92"/>
      <c r="M3508" s="92"/>
    </row>
    <row r="3509" spans="1:13" x14ac:dyDescent="0.2">
      <c r="A3509" s="92"/>
      <c r="B3509" s="92"/>
      <c r="C3509" s="92"/>
      <c r="D3509" s="92"/>
      <c r="E3509" s="92"/>
      <c r="F3509" s="92"/>
      <c r="G3509" s="92"/>
      <c r="H3509" s="92"/>
      <c r="I3509" s="92"/>
      <c r="J3509" s="92"/>
      <c r="K3509" s="92"/>
      <c r="L3509" s="92"/>
      <c r="M3509" s="92"/>
    </row>
    <row r="3510" spans="1:13" x14ac:dyDescent="0.2">
      <c r="A3510" s="92"/>
      <c r="B3510" s="92"/>
      <c r="C3510" s="92"/>
      <c r="D3510" s="92"/>
      <c r="E3510" s="92"/>
      <c r="F3510" s="92"/>
      <c r="G3510" s="92"/>
      <c r="H3510" s="92"/>
      <c r="I3510" s="92"/>
      <c r="J3510" s="92"/>
      <c r="K3510" s="92"/>
      <c r="L3510" s="92"/>
      <c r="M3510" s="92"/>
    </row>
    <row r="3511" spans="1:13" x14ac:dyDescent="0.2">
      <c r="A3511" s="92"/>
      <c r="B3511" s="92"/>
      <c r="C3511" s="92"/>
      <c r="D3511" s="92"/>
      <c r="E3511" s="92"/>
      <c r="F3511" s="92"/>
      <c r="G3511" s="92"/>
      <c r="H3511" s="92"/>
      <c r="I3511" s="92"/>
      <c r="J3511" s="92"/>
      <c r="K3511" s="92"/>
      <c r="L3511" s="92"/>
      <c r="M3511" s="92"/>
    </row>
    <row r="3512" spans="1:13" x14ac:dyDescent="0.2">
      <c r="A3512" s="92"/>
      <c r="B3512" s="92"/>
      <c r="C3512" s="92"/>
      <c r="D3512" s="92"/>
      <c r="E3512" s="92"/>
      <c r="F3512" s="92"/>
      <c r="G3512" s="92"/>
      <c r="H3512" s="92"/>
      <c r="I3512" s="92"/>
      <c r="J3512" s="92"/>
      <c r="K3512" s="92"/>
      <c r="L3512" s="92"/>
      <c r="M3512" s="92"/>
    </row>
    <row r="3513" spans="1:13" x14ac:dyDescent="0.2">
      <c r="A3513" s="92"/>
      <c r="B3513" s="92"/>
      <c r="C3513" s="92"/>
      <c r="D3513" s="92"/>
      <c r="E3513" s="92"/>
      <c r="F3513" s="92"/>
      <c r="G3513" s="92"/>
      <c r="H3513" s="92"/>
      <c r="I3513" s="92"/>
      <c r="J3513" s="92"/>
      <c r="K3513" s="92"/>
      <c r="L3513" s="92"/>
      <c r="M3513" s="92"/>
    </row>
    <row r="3514" spans="1:13" x14ac:dyDescent="0.2">
      <c r="A3514" s="92"/>
      <c r="B3514" s="92"/>
      <c r="C3514" s="92"/>
      <c r="D3514" s="92"/>
      <c r="E3514" s="92"/>
      <c r="F3514" s="92"/>
      <c r="G3514" s="92"/>
      <c r="H3514" s="92"/>
      <c r="I3514" s="92"/>
      <c r="J3514" s="92"/>
      <c r="K3514" s="92"/>
      <c r="L3514" s="92"/>
      <c r="M3514" s="92"/>
    </row>
    <row r="3515" spans="1:13" x14ac:dyDescent="0.2">
      <c r="A3515" s="92"/>
      <c r="B3515" s="92"/>
      <c r="C3515" s="92"/>
      <c r="D3515" s="92"/>
      <c r="E3515" s="92"/>
      <c r="F3515" s="92"/>
      <c r="G3515" s="92"/>
      <c r="H3515" s="92"/>
      <c r="I3515" s="92"/>
      <c r="J3515" s="92"/>
      <c r="K3515" s="92"/>
      <c r="L3515" s="92"/>
      <c r="M3515" s="92"/>
    </row>
    <row r="3516" spans="1:13" x14ac:dyDescent="0.2">
      <c r="A3516" s="92"/>
      <c r="B3516" s="92"/>
      <c r="C3516" s="92"/>
      <c r="D3516" s="92"/>
      <c r="E3516" s="92"/>
      <c r="F3516" s="92"/>
      <c r="G3516" s="92"/>
      <c r="H3516" s="92"/>
      <c r="I3516" s="92"/>
      <c r="J3516" s="92"/>
      <c r="K3516" s="92"/>
      <c r="L3516" s="92"/>
      <c r="M3516" s="92"/>
    </row>
    <row r="3517" spans="1:13" x14ac:dyDescent="0.2">
      <c r="A3517" s="92"/>
      <c r="B3517" s="92"/>
      <c r="C3517" s="92"/>
      <c r="D3517" s="92"/>
      <c r="E3517" s="92"/>
      <c r="F3517" s="92"/>
      <c r="G3517" s="92"/>
      <c r="H3517" s="92"/>
      <c r="I3517" s="92"/>
      <c r="J3517" s="92"/>
      <c r="K3517" s="92"/>
      <c r="L3517" s="92"/>
      <c r="M3517" s="92"/>
    </row>
    <row r="3518" spans="1:13" x14ac:dyDescent="0.2">
      <c r="A3518" s="92"/>
      <c r="B3518" s="92"/>
      <c r="C3518" s="92"/>
      <c r="D3518" s="92"/>
      <c r="E3518" s="92"/>
      <c r="F3518" s="92"/>
      <c r="G3518" s="92"/>
      <c r="H3518" s="92"/>
      <c r="I3518" s="92"/>
      <c r="J3518" s="92"/>
      <c r="K3518" s="92"/>
      <c r="L3518" s="92"/>
      <c r="M3518" s="92"/>
    </row>
    <row r="3519" spans="1:13" x14ac:dyDescent="0.2">
      <c r="A3519" s="92"/>
      <c r="B3519" s="92"/>
      <c r="C3519" s="92"/>
      <c r="D3519" s="92"/>
      <c r="E3519" s="92"/>
      <c r="F3519" s="92"/>
      <c r="G3519" s="92"/>
      <c r="H3519" s="92"/>
      <c r="I3519" s="92"/>
      <c r="J3519" s="92"/>
      <c r="K3519" s="92"/>
      <c r="L3519" s="92"/>
      <c r="M3519" s="92"/>
    </row>
    <row r="3520" spans="1:13" x14ac:dyDescent="0.2">
      <c r="A3520" s="92"/>
      <c r="B3520" s="92"/>
      <c r="C3520" s="92"/>
      <c r="D3520" s="92"/>
      <c r="E3520" s="92"/>
      <c r="F3520" s="92"/>
      <c r="G3520" s="92"/>
      <c r="H3520" s="92"/>
      <c r="I3520" s="92"/>
      <c r="J3520" s="92"/>
      <c r="K3520" s="92"/>
      <c r="L3520" s="92"/>
      <c r="M3520" s="92"/>
    </row>
    <row r="3521" spans="1:13" x14ac:dyDescent="0.2">
      <c r="A3521" s="92"/>
      <c r="B3521" s="92"/>
      <c r="C3521" s="92"/>
      <c r="D3521" s="92"/>
      <c r="E3521" s="92"/>
      <c r="F3521" s="92"/>
      <c r="G3521" s="92"/>
      <c r="H3521" s="92"/>
      <c r="I3521" s="92"/>
      <c r="J3521" s="92"/>
      <c r="K3521" s="92"/>
      <c r="L3521" s="92"/>
      <c r="M3521" s="92"/>
    </row>
    <row r="3522" spans="1:13" x14ac:dyDescent="0.2">
      <c r="A3522" s="92"/>
      <c r="B3522" s="92"/>
      <c r="C3522" s="92"/>
      <c r="D3522" s="92"/>
      <c r="E3522" s="92"/>
      <c r="F3522" s="92"/>
      <c r="G3522" s="92"/>
      <c r="H3522" s="92"/>
      <c r="I3522" s="92"/>
      <c r="J3522" s="92"/>
      <c r="K3522" s="92"/>
      <c r="L3522" s="92"/>
      <c r="M3522" s="92"/>
    </row>
    <row r="3523" spans="1:13" x14ac:dyDescent="0.2">
      <c r="A3523" s="92"/>
      <c r="B3523" s="92"/>
      <c r="C3523" s="92"/>
      <c r="D3523" s="92"/>
      <c r="E3523" s="92"/>
      <c r="F3523" s="92"/>
      <c r="G3523" s="92"/>
      <c r="H3523" s="92"/>
      <c r="I3523" s="92"/>
      <c r="J3523" s="92"/>
      <c r="K3523" s="92"/>
      <c r="L3523" s="92"/>
      <c r="M3523" s="92"/>
    </row>
    <row r="3524" spans="1:13" x14ac:dyDescent="0.2">
      <c r="A3524" s="92"/>
      <c r="B3524" s="92"/>
      <c r="C3524" s="92"/>
      <c r="D3524" s="92"/>
      <c r="E3524" s="92"/>
      <c r="F3524" s="92"/>
      <c r="G3524" s="92"/>
      <c r="H3524" s="92"/>
      <c r="I3524" s="92"/>
      <c r="J3524" s="92"/>
      <c r="K3524" s="92"/>
      <c r="L3524" s="92"/>
      <c r="M3524" s="92"/>
    </row>
    <row r="3525" spans="1:13" x14ac:dyDescent="0.2">
      <c r="A3525" s="92"/>
      <c r="B3525" s="92"/>
      <c r="C3525" s="92"/>
      <c r="D3525" s="92"/>
      <c r="E3525" s="92"/>
      <c r="F3525" s="92"/>
      <c r="G3525" s="92"/>
      <c r="H3525" s="92"/>
      <c r="I3525" s="92"/>
      <c r="J3525" s="92"/>
      <c r="K3525" s="92"/>
      <c r="L3525" s="92"/>
      <c r="M3525" s="92"/>
    </row>
    <row r="3526" spans="1:13" x14ac:dyDescent="0.2">
      <c r="A3526" s="92"/>
      <c r="B3526" s="92"/>
      <c r="C3526" s="92"/>
      <c r="D3526" s="92"/>
      <c r="E3526" s="92"/>
      <c r="F3526" s="92"/>
      <c r="G3526" s="92"/>
      <c r="H3526" s="92"/>
      <c r="I3526" s="92"/>
      <c r="J3526" s="92"/>
      <c r="K3526" s="92"/>
      <c r="L3526" s="92"/>
      <c r="M3526" s="92"/>
    </row>
    <row r="3527" spans="1:13" x14ac:dyDescent="0.2">
      <c r="A3527" s="92"/>
      <c r="B3527" s="92"/>
      <c r="C3527" s="92"/>
      <c r="D3527" s="92"/>
      <c r="E3527" s="92"/>
      <c r="F3527" s="92"/>
      <c r="G3527" s="92"/>
      <c r="H3527" s="92"/>
      <c r="I3527" s="92"/>
      <c r="J3527" s="92"/>
      <c r="K3527" s="92"/>
      <c r="L3527" s="92"/>
      <c r="M3527" s="92"/>
    </row>
    <row r="3528" spans="1:13" x14ac:dyDescent="0.2">
      <c r="A3528" s="92"/>
      <c r="B3528" s="92"/>
      <c r="C3528" s="92"/>
      <c r="D3528" s="92"/>
      <c r="E3528" s="92"/>
      <c r="F3528" s="92"/>
      <c r="G3528" s="92"/>
      <c r="H3528" s="92"/>
      <c r="I3528" s="92"/>
      <c r="J3528" s="92"/>
      <c r="K3528" s="92"/>
      <c r="L3528" s="92"/>
      <c r="M3528" s="92"/>
    </row>
    <row r="3529" spans="1:13" x14ac:dyDescent="0.2">
      <c r="A3529" s="92"/>
      <c r="B3529" s="92"/>
      <c r="C3529" s="92"/>
      <c r="D3529" s="92"/>
      <c r="E3529" s="92"/>
      <c r="F3529" s="92"/>
      <c r="G3529" s="92"/>
      <c r="H3529" s="92"/>
      <c r="I3529" s="92"/>
      <c r="J3529" s="92"/>
      <c r="K3529" s="92"/>
      <c r="L3529" s="92"/>
      <c r="M3529" s="92"/>
    </row>
    <row r="3530" spans="1:13" x14ac:dyDescent="0.2">
      <c r="A3530" s="92"/>
      <c r="B3530" s="92"/>
      <c r="C3530" s="92"/>
      <c r="D3530" s="92"/>
      <c r="E3530" s="92"/>
      <c r="F3530" s="92"/>
      <c r="G3530" s="92"/>
      <c r="H3530" s="92"/>
      <c r="I3530" s="92"/>
      <c r="J3530" s="92"/>
      <c r="K3530" s="92"/>
      <c r="L3530" s="92"/>
      <c r="M3530" s="92"/>
    </row>
    <row r="3531" spans="1:13" x14ac:dyDescent="0.2">
      <c r="A3531" s="92"/>
      <c r="B3531" s="92"/>
      <c r="C3531" s="92"/>
      <c r="D3531" s="92"/>
      <c r="E3531" s="92"/>
      <c r="F3531" s="92"/>
      <c r="G3531" s="92"/>
      <c r="H3531" s="92"/>
      <c r="I3531" s="92"/>
      <c r="J3531" s="92"/>
      <c r="K3531" s="92"/>
      <c r="L3531" s="92"/>
      <c r="M3531" s="92"/>
    </row>
    <row r="3532" spans="1:13" x14ac:dyDescent="0.2">
      <c r="A3532" s="92"/>
      <c r="B3532" s="92"/>
      <c r="C3532" s="92"/>
      <c r="D3532" s="92"/>
      <c r="E3532" s="92"/>
      <c r="F3532" s="92"/>
      <c r="G3532" s="92"/>
      <c r="H3532" s="92"/>
      <c r="I3532" s="92"/>
      <c r="J3532" s="92"/>
      <c r="K3532" s="92"/>
      <c r="L3532" s="92"/>
      <c r="M3532" s="92"/>
    </row>
    <row r="3533" spans="1:13" x14ac:dyDescent="0.2">
      <c r="A3533" s="92"/>
      <c r="B3533" s="92"/>
      <c r="C3533" s="92"/>
      <c r="D3533" s="92"/>
      <c r="E3533" s="92"/>
      <c r="F3533" s="92"/>
      <c r="G3533" s="92"/>
      <c r="H3533" s="92"/>
      <c r="I3533" s="92"/>
      <c r="J3533" s="92"/>
      <c r="K3533" s="92"/>
      <c r="L3533" s="92"/>
      <c r="M3533" s="92"/>
    </row>
    <row r="3534" spans="1:13" x14ac:dyDescent="0.2">
      <c r="A3534" s="92"/>
      <c r="B3534" s="92"/>
      <c r="C3534" s="92"/>
      <c r="D3534" s="92"/>
      <c r="E3534" s="92"/>
      <c r="F3534" s="92"/>
      <c r="G3534" s="92"/>
      <c r="H3534" s="92"/>
      <c r="I3534" s="92"/>
      <c r="J3534" s="92"/>
      <c r="K3534" s="92"/>
      <c r="L3534" s="92"/>
      <c r="M3534" s="92"/>
    </row>
    <row r="3535" spans="1:13" x14ac:dyDescent="0.2">
      <c r="A3535" s="92"/>
      <c r="B3535" s="92"/>
      <c r="C3535" s="92"/>
      <c r="D3535" s="92"/>
      <c r="E3535" s="92"/>
      <c r="F3535" s="92"/>
      <c r="G3535" s="92"/>
      <c r="H3535" s="92"/>
      <c r="I3535" s="92"/>
      <c r="J3535" s="92"/>
      <c r="K3535" s="92"/>
      <c r="L3535" s="92"/>
      <c r="M3535" s="92"/>
    </row>
    <row r="3536" spans="1:13" x14ac:dyDescent="0.2">
      <c r="A3536" s="92"/>
      <c r="B3536" s="92"/>
      <c r="C3536" s="92"/>
      <c r="D3536" s="92"/>
      <c r="E3536" s="92"/>
      <c r="F3536" s="92"/>
      <c r="G3536" s="92"/>
      <c r="H3536" s="92"/>
      <c r="I3536" s="92"/>
      <c r="J3536" s="92"/>
      <c r="K3536" s="92"/>
      <c r="L3536" s="92"/>
      <c r="M3536" s="92"/>
    </row>
    <row r="3537" spans="1:13" x14ac:dyDescent="0.2">
      <c r="A3537" s="92"/>
      <c r="B3537" s="92"/>
      <c r="C3537" s="92"/>
      <c r="D3537" s="92"/>
      <c r="E3537" s="92"/>
      <c r="F3537" s="92"/>
      <c r="G3537" s="92"/>
      <c r="H3537" s="92"/>
      <c r="I3537" s="92"/>
      <c r="J3537" s="92"/>
      <c r="K3537" s="92"/>
      <c r="L3537" s="92"/>
      <c r="M3537" s="92"/>
    </row>
    <row r="3538" spans="1:13" x14ac:dyDescent="0.2">
      <c r="A3538" s="92"/>
      <c r="B3538" s="92"/>
      <c r="C3538" s="92"/>
      <c r="D3538" s="92"/>
      <c r="E3538" s="92"/>
      <c r="F3538" s="92"/>
      <c r="G3538" s="92"/>
      <c r="H3538" s="92"/>
      <c r="I3538" s="92"/>
      <c r="J3538" s="92"/>
      <c r="K3538" s="92"/>
      <c r="L3538" s="92"/>
      <c r="M3538" s="92"/>
    </row>
    <row r="3539" spans="1:13" x14ac:dyDescent="0.2">
      <c r="A3539" s="92"/>
      <c r="B3539" s="92"/>
      <c r="C3539" s="92"/>
      <c r="D3539" s="92"/>
      <c r="E3539" s="92"/>
      <c r="F3539" s="92"/>
      <c r="G3539" s="92"/>
      <c r="H3539" s="92"/>
      <c r="I3539" s="92"/>
      <c r="J3539" s="92"/>
      <c r="K3539" s="92"/>
      <c r="L3539" s="92"/>
      <c r="M3539" s="92"/>
    </row>
    <row r="3540" spans="1:13" x14ac:dyDescent="0.2">
      <c r="A3540" s="92"/>
      <c r="B3540" s="92"/>
      <c r="C3540" s="92"/>
      <c r="D3540" s="92"/>
      <c r="E3540" s="92"/>
      <c r="F3540" s="92"/>
      <c r="G3540" s="92"/>
      <c r="H3540" s="92"/>
      <c r="I3540" s="92"/>
      <c r="J3540" s="92"/>
      <c r="K3540" s="92"/>
      <c r="L3540" s="92"/>
      <c r="M3540" s="92"/>
    </row>
    <row r="3541" spans="1:13" x14ac:dyDescent="0.2">
      <c r="A3541" s="92"/>
      <c r="B3541" s="92"/>
      <c r="C3541" s="92"/>
      <c r="D3541" s="92"/>
      <c r="E3541" s="92"/>
      <c r="F3541" s="92"/>
      <c r="G3541" s="92"/>
      <c r="H3541" s="92"/>
      <c r="I3541" s="92"/>
      <c r="J3541" s="92"/>
      <c r="K3541" s="92"/>
      <c r="L3541" s="92"/>
      <c r="M3541" s="92"/>
    </row>
    <row r="3542" spans="1:13" x14ac:dyDescent="0.2">
      <c r="A3542" s="92"/>
      <c r="B3542" s="92"/>
      <c r="C3542" s="92"/>
      <c r="D3542" s="92"/>
      <c r="E3542" s="92"/>
      <c r="F3542" s="92"/>
      <c r="G3542" s="92"/>
      <c r="H3542" s="92"/>
      <c r="I3542" s="92"/>
      <c r="J3542" s="92"/>
      <c r="K3542" s="92"/>
      <c r="L3542" s="92"/>
      <c r="M3542" s="92"/>
    </row>
    <row r="3543" spans="1:13" x14ac:dyDescent="0.2">
      <c r="A3543" s="92"/>
      <c r="B3543" s="92"/>
      <c r="C3543" s="92"/>
      <c r="D3543" s="92"/>
      <c r="E3543" s="92"/>
      <c r="F3543" s="92"/>
      <c r="G3543" s="92"/>
      <c r="H3543" s="92"/>
      <c r="I3543" s="92"/>
      <c r="J3543" s="92"/>
      <c r="K3543" s="92"/>
      <c r="L3543" s="92"/>
      <c r="M3543" s="92"/>
    </row>
    <row r="3544" spans="1:13" x14ac:dyDescent="0.2">
      <c r="A3544" s="92"/>
      <c r="B3544" s="92"/>
      <c r="C3544" s="92"/>
      <c r="D3544" s="92"/>
      <c r="E3544" s="92"/>
      <c r="F3544" s="92"/>
      <c r="G3544" s="92"/>
      <c r="H3544" s="92"/>
      <c r="I3544" s="92"/>
      <c r="J3544" s="92"/>
      <c r="K3544" s="92"/>
      <c r="L3544" s="92"/>
      <c r="M3544" s="92"/>
    </row>
    <row r="3545" spans="1:13" x14ac:dyDescent="0.2">
      <c r="A3545" s="92"/>
      <c r="B3545" s="92"/>
      <c r="C3545" s="92"/>
      <c r="D3545" s="92"/>
      <c r="E3545" s="92"/>
      <c r="F3545" s="92"/>
      <c r="G3545" s="92"/>
      <c r="H3545" s="92"/>
      <c r="I3545" s="92"/>
      <c r="J3545" s="92"/>
      <c r="K3545" s="92"/>
      <c r="L3545" s="92"/>
      <c r="M3545" s="92"/>
    </row>
    <row r="3546" spans="1:13" x14ac:dyDescent="0.2">
      <c r="A3546" s="92"/>
      <c r="B3546" s="92"/>
      <c r="C3546" s="92"/>
      <c r="D3546" s="92"/>
      <c r="E3546" s="92"/>
      <c r="F3546" s="92"/>
      <c r="G3546" s="92"/>
      <c r="H3546" s="92"/>
      <c r="I3546" s="92"/>
      <c r="J3546" s="92"/>
      <c r="K3546" s="92"/>
      <c r="L3546" s="92"/>
      <c r="M3546" s="92"/>
    </row>
    <row r="3547" spans="1:13" x14ac:dyDescent="0.2">
      <c r="A3547" s="92"/>
      <c r="B3547" s="92"/>
      <c r="C3547" s="92"/>
      <c r="D3547" s="92"/>
      <c r="E3547" s="92"/>
      <c r="F3547" s="92"/>
      <c r="G3547" s="92"/>
      <c r="H3547" s="92"/>
      <c r="I3547" s="92"/>
      <c r="J3547" s="92"/>
      <c r="K3547" s="92"/>
      <c r="L3547" s="92"/>
      <c r="M3547" s="92"/>
    </row>
    <row r="3548" spans="1:13" x14ac:dyDescent="0.2">
      <c r="A3548" s="92"/>
      <c r="B3548" s="92"/>
      <c r="C3548" s="92"/>
      <c r="D3548" s="92"/>
      <c r="E3548" s="92"/>
      <c r="F3548" s="92"/>
      <c r="G3548" s="92"/>
      <c r="H3548" s="92"/>
      <c r="I3548" s="92"/>
      <c r="J3548" s="92"/>
      <c r="K3548" s="92"/>
      <c r="L3548" s="92"/>
      <c r="M3548" s="92"/>
    </row>
    <row r="3549" spans="1:13" x14ac:dyDescent="0.2">
      <c r="A3549" s="92"/>
      <c r="B3549" s="92"/>
      <c r="C3549" s="92"/>
      <c r="D3549" s="92"/>
      <c r="E3549" s="92"/>
      <c r="F3549" s="92"/>
      <c r="G3549" s="92"/>
      <c r="H3549" s="92"/>
      <c r="I3549" s="92"/>
      <c r="J3549" s="92"/>
      <c r="K3549" s="92"/>
      <c r="L3549" s="92"/>
      <c r="M3549" s="92"/>
    </row>
    <row r="3550" spans="1:13" x14ac:dyDescent="0.2">
      <c r="A3550" s="92"/>
      <c r="B3550" s="92"/>
      <c r="C3550" s="92"/>
      <c r="D3550" s="92"/>
      <c r="E3550" s="92"/>
      <c r="F3550" s="92"/>
      <c r="G3550" s="92"/>
      <c r="H3550" s="92"/>
      <c r="I3550" s="92"/>
      <c r="J3550" s="92"/>
      <c r="K3550" s="92"/>
      <c r="L3550" s="92"/>
      <c r="M3550" s="92"/>
    </row>
    <row r="3551" spans="1:13" x14ac:dyDescent="0.2">
      <c r="A3551" s="92"/>
      <c r="B3551" s="92"/>
      <c r="C3551" s="92"/>
      <c r="D3551" s="92"/>
      <c r="E3551" s="92"/>
      <c r="F3551" s="92"/>
      <c r="G3551" s="92"/>
      <c r="H3551" s="92"/>
      <c r="I3551" s="92"/>
      <c r="J3551" s="92"/>
      <c r="K3551" s="92"/>
      <c r="L3551" s="92"/>
      <c r="M3551" s="92"/>
    </row>
    <row r="3552" spans="1:13" x14ac:dyDescent="0.2">
      <c r="A3552" s="92"/>
      <c r="B3552" s="92"/>
      <c r="C3552" s="92"/>
      <c r="D3552" s="92"/>
      <c r="E3552" s="92"/>
      <c r="F3552" s="92"/>
      <c r="G3552" s="92"/>
      <c r="H3552" s="92"/>
      <c r="I3552" s="92"/>
      <c r="J3552" s="92"/>
      <c r="K3552" s="92"/>
      <c r="L3552" s="92"/>
      <c r="M3552" s="92"/>
    </row>
    <row r="3553" spans="1:13" x14ac:dyDescent="0.2">
      <c r="A3553" s="92"/>
      <c r="B3553" s="92"/>
      <c r="C3553" s="92"/>
      <c r="D3553" s="92"/>
      <c r="E3553" s="92"/>
      <c r="F3553" s="92"/>
      <c r="G3553" s="92"/>
      <c r="H3553" s="92"/>
      <c r="I3553" s="92"/>
      <c r="J3553" s="92"/>
      <c r="K3553" s="92"/>
      <c r="L3553" s="92"/>
      <c r="M3553" s="92"/>
    </row>
    <row r="3554" spans="1:13" x14ac:dyDescent="0.2">
      <c r="A3554" s="92"/>
      <c r="B3554" s="92"/>
      <c r="C3554" s="92"/>
      <c r="D3554" s="92"/>
      <c r="E3554" s="92"/>
      <c r="F3554" s="92"/>
      <c r="G3554" s="92"/>
      <c r="H3554" s="92"/>
      <c r="I3554" s="92"/>
      <c r="J3554" s="92"/>
      <c r="K3554" s="92"/>
      <c r="L3554" s="92"/>
      <c r="M3554" s="92"/>
    </row>
    <row r="3555" spans="1:13" x14ac:dyDescent="0.2">
      <c r="A3555" s="92"/>
      <c r="B3555" s="92"/>
      <c r="C3555" s="92"/>
      <c r="D3555" s="92"/>
      <c r="E3555" s="92"/>
      <c r="F3555" s="92"/>
      <c r="G3555" s="92"/>
      <c r="H3555" s="92"/>
      <c r="I3555" s="92"/>
      <c r="J3555" s="92"/>
      <c r="K3555" s="92"/>
      <c r="L3555" s="92"/>
      <c r="M3555" s="92"/>
    </row>
    <row r="3556" spans="1:13" x14ac:dyDescent="0.2">
      <c r="A3556" s="92"/>
      <c r="B3556" s="92"/>
      <c r="C3556" s="92"/>
      <c r="D3556" s="92"/>
      <c r="E3556" s="92"/>
      <c r="F3556" s="92"/>
      <c r="G3556" s="92"/>
      <c r="H3556" s="92"/>
      <c r="I3556" s="92"/>
      <c r="J3556" s="92"/>
      <c r="K3556" s="92"/>
      <c r="L3556" s="92"/>
      <c r="M3556" s="92"/>
    </row>
    <row r="3557" spans="1:13" x14ac:dyDescent="0.2">
      <c r="A3557" s="92"/>
      <c r="B3557" s="92"/>
      <c r="C3557" s="92"/>
      <c r="D3557" s="92"/>
      <c r="E3557" s="92"/>
      <c r="F3557" s="92"/>
      <c r="G3557" s="92"/>
      <c r="H3557" s="92"/>
      <c r="I3557" s="92"/>
      <c r="J3557" s="92"/>
      <c r="K3557" s="92"/>
      <c r="L3557" s="92"/>
      <c r="M3557" s="92"/>
    </row>
    <row r="3558" spans="1:13" x14ac:dyDescent="0.2">
      <c r="A3558" s="92"/>
      <c r="B3558" s="92"/>
      <c r="C3558" s="92"/>
      <c r="D3558" s="92"/>
      <c r="E3558" s="92"/>
      <c r="F3558" s="92"/>
      <c r="G3558" s="92"/>
      <c r="H3558" s="92"/>
      <c r="I3558" s="92"/>
      <c r="J3558" s="92"/>
      <c r="K3558" s="92"/>
      <c r="L3558" s="92"/>
      <c r="M3558" s="92"/>
    </row>
    <row r="3559" spans="1:13" x14ac:dyDescent="0.2">
      <c r="A3559" s="92"/>
      <c r="B3559" s="92"/>
      <c r="C3559" s="92"/>
      <c r="D3559" s="92"/>
      <c r="E3559" s="92"/>
      <c r="F3559" s="92"/>
      <c r="G3559" s="92"/>
      <c r="H3559" s="92"/>
      <c r="I3559" s="92"/>
      <c r="J3559" s="92"/>
      <c r="K3559" s="92"/>
      <c r="L3559" s="92"/>
      <c r="M3559" s="92"/>
    </row>
    <row r="3560" spans="1:13" x14ac:dyDescent="0.2">
      <c r="A3560" s="92"/>
      <c r="B3560" s="92"/>
      <c r="C3560" s="92"/>
      <c r="D3560" s="92"/>
      <c r="E3560" s="92"/>
      <c r="F3560" s="92"/>
      <c r="G3560" s="92"/>
      <c r="H3560" s="92"/>
      <c r="I3560" s="92"/>
      <c r="J3560" s="92"/>
      <c r="K3560" s="92"/>
      <c r="L3560" s="92"/>
      <c r="M3560" s="92"/>
    </row>
    <row r="3561" spans="1:13" x14ac:dyDescent="0.2">
      <c r="A3561" s="92"/>
      <c r="B3561" s="92"/>
      <c r="C3561" s="92"/>
      <c r="D3561" s="92"/>
      <c r="E3561" s="92"/>
      <c r="F3561" s="92"/>
      <c r="G3561" s="92"/>
      <c r="H3561" s="92"/>
      <c r="I3561" s="92"/>
      <c r="J3561" s="92"/>
      <c r="K3561" s="92"/>
      <c r="L3561" s="92"/>
      <c r="M3561" s="92"/>
    </row>
    <row r="3562" spans="1:13" x14ac:dyDescent="0.2">
      <c r="A3562" s="92"/>
      <c r="B3562" s="92"/>
      <c r="C3562" s="92"/>
      <c r="D3562" s="92"/>
      <c r="E3562" s="92"/>
      <c r="F3562" s="92"/>
      <c r="G3562" s="92"/>
      <c r="H3562" s="92"/>
      <c r="I3562" s="92"/>
      <c r="J3562" s="92"/>
      <c r="K3562" s="92"/>
      <c r="L3562" s="92"/>
      <c r="M3562" s="92"/>
    </row>
    <row r="3563" spans="1:13" x14ac:dyDescent="0.2">
      <c r="A3563" s="92"/>
      <c r="B3563" s="92"/>
      <c r="C3563" s="92"/>
      <c r="D3563" s="92"/>
      <c r="E3563" s="92"/>
      <c r="F3563" s="92"/>
      <c r="G3563" s="92"/>
      <c r="H3563" s="92"/>
      <c r="I3563" s="92"/>
      <c r="J3563" s="92"/>
      <c r="K3563" s="92"/>
      <c r="L3563" s="92"/>
      <c r="M3563" s="92"/>
    </row>
    <row r="3564" spans="1:13" x14ac:dyDescent="0.2">
      <c r="A3564" s="92"/>
      <c r="B3564" s="92"/>
      <c r="C3564" s="92"/>
      <c r="D3564" s="92"/>
      <c r="E3564" s="92"/>
      <c r="F3564" s="92"/>
      <c r="G3564" s="92"/>
      <c r="H3564" s="92"/>
      <c r="I3564" s="92"/>
      <c r="J3564" s="92"/>
      <c r="K3564" s="92"/>
      <c r="L3564" s="92"/>
      <c r="M3564" s="92"/>
    </row>
    <row r="3565" spans="1:13" x14ac:dyDescent="0.2">
      <c r="A3565" s="92"/>
      <c r="B3565" s="92"/>
      <c r="C3565" s="92"/>
      <c r="D3565" s="92"/>
      <c r="E3565" s="92"/>
      <c r="F3565" s="92"/>
      <c r="G3565" s="92"/>
      <c r="H3565" s="92"/>
      <c r="I3565" s="92"/>
      <c r="J3565" s="92"/>
      <c r="K3565" s="92"/>
      <c r="L3565" s="92"/>
      <c r="M3565" s="92"/>
    </row>
    <row r="3566" spans="1:13" x14ac:dyDescent="0.2">
      <c r="A3566" s="92"/>
      <c r="B3566" s="92"/>
      <c r="C3566" s="92"/>
      <c r="D3566" s="92"/>
      <c r="E3566" s="92"/>
      <c r="F3566" s="92"/>
      <c r="G3566" s="92"/>
      <c r="H3566" s="92"/>
      <c r="I3566" s="92"/>
      <c r="J3566" s="92"/>
      <c r="K3566" s="92"/>
      <c r="L3566" s="92"/>
      <c r="M3566" s="92"/>
    </row>
    <row r="3567" spans="1:13" x14ac:dyDescent="0.2">
      <c r="A3567" s="92"/>
      <c r="B3567" s="92"/>
      <c r="C3567" s="92"/>
      <c r="D3567" s="92"/>
      <c r="E3567" s="92"/>
      <c r="F3567" s="92"/>
      <c r="G3567" s="92"/>
      <c r="H3567" s="92"/>
      <c r="I3567" s="92"/>
      <c r="J3567" s="92"/>
      <c r="K3567" s="92"/>
      <c r="L3567" s="92"/>
      <c r="M3567" s="92"/>
    </row>
    <row r="3568" spans="1:13" x14ac:dyDescent="0.2">
      <c r="A3568" s="92"/>
      <c r="B3568" s="92"/>
      <c r="C3568" s="92"/>
      <c r="D3568" s="92"/>
      <c r="E3568" s="92"/>
      <c r="F3568" s="92"/>
      <c r="G3568" s="92"/>
      <c r="H3568" s="92"/>
      <c r="I3568" s="92"/>
      <c r="J3568" s="92"/>
      <c r="K3568" s="92"/>
      <c r="L3568" s="92"/>
      <c r="M3568" s="92"/>
    </row>
    <row r="3569" spans="1:13" x14ac:dyDescent="0.2">
      <c r="A3569" s="92"/>
      <c r="B3569" s="92"/>
      <c r="C3569" s="92"/>
      <c r="D3569" s="92"/>
      <c r="E3569" s="92"/>
      <c r="F3569" s="92"/>
      <c r="G3569" s="92"/>
      <c r="H3569" s="92"/>
      <c r="I3569" s="92"/>
      <c r="J3569" s="92"/>
      <c r="K3569" s="92"/>
      <c r="L3569" s="92"/>
      <c r="M3569" s="92"/>
    </row>
    <row r="3570" spans="1:13" x14ac:dyDescent="0.2">
      <c r="A3570" s="92"/>
      <c r="B3570" s="92"/>
      <c r="C3570" s="92"/>
      <c r="D3570" s="92"/>
      <c r="E3570" s="92"/>
      <c r="F3570" s="92"/>
      <c r="G3570" s="92"/>
      <c r="H3570" s="92"/>
      <c r="I3570" s="92"/>
      <c r="J3570" s="92"/>
      <c r="K3570" s="92"/>
      <c r="L3570" s="92"/>
      <c r="M3570" s="92"/>
    </row>
    <row r="3571" spans="1:13" x14ac:dyDescent="0.2">
      <c r="A3571" s="92"/>
      <c r="B3571" s="92"/>
      <c r="C3571" s="92"/>
      <c r="D3571" s="92"/>
      <c r="E3571" s="92"/>
      <c r="F3571" s="92"/>
      <c r="G3571" s="92"/>
      <c r="H3571" s="92"/>
      <c r="I3571" s="92"/>
      <c r="J3571" s="92"/>
      <c r="K3571" s="92"/>
      <c r="L3571" s="92"/>
      <c r="M3571" s="92"/>
    </row>
    <row r="3572" spans="1:13" x14ac:dyDescent="0.2">
      <c r="A3572" s="92"/>
      <c r="B3572" s="92"/>
      <c r="C3572" s="92"/>
      <c r="D3572" s="92"/>
      <c r="E3572" s="92"/>
      <c r="F3572" s="92"/>
      <c r="G3572" s="92"/>
      <c r="H3572" s="92"/>
      <c r="I3572" s="92"/>
      <c r="J3572" s="92"/>
      <c r="K3572" s="92"/>
      <c r="L3572" s="92"/>
      <c r="M3572" s="92"/>
    </row>
    <row r="3573" spans="1:13" x14ac:dyDescent="0.2">
      <c r="A3573" s="92"/>
      <c r="B3573" s="92"/>
      <c r="C3573" s="92"/>
      <c r="D3573" s="92"/>
      <c r="E3573" s="92"/>
      <c r="F3573" s="92"/>
      <c r="G3573" s="92"/>
      <c r="H3573" s="92"/>
      <c r="I3573" s="92"/>
      <c r="J3573" s="92"/>
      <c r="K3573" s="92"/>
      <c r="L3573" s="92"/>
      <c r="M3573" s="92"/>
    </row>
    <row r="3574" spans="1:13" x14ac:dyDescent="0.2">
      <c r="A3574" s="92"/>
      <c r="B3574" s="92"/>
      <c r="C3574" s="92"/>
      <c r="D3574" s="92"/>
      <c r="E3574" s="92"/>
      <c r="F3574" s="92"/>
      <c r="G3574" s="92"/>
      <c r="H3574" s="92"/>
      <c r="I3574" s="92"/>
      <c r="J3574" s="92"/>
      <c r="K3574" s="92"/>
      <c r="L3574" s="92"/>
      <c r="M3574" s="92"/>
    </row>
    <row r="3575" spans="1:13" x14ac:dyDescent="0.2">
      <c r="A3575" s="92"/>
      <c r="B3575" s="92"/>
      <c r="C3575" s="92"/>
      <c r="D3575" s="92"/>
      <c r="E3575" s="92"/>
      <c r="F3575" s="92"/>
      <c r="G3575" s="92"/>
      <c r="H3575" s="92"/>
      <c r="I3575" s="92"/>
      <c r="J3575" s="92"/>
      <c r="K3575" s="92"/>
      <c r="L3575" s="92"/>
      <c r="M3575" s="92"/>
    </row>
    <row r="3576" spans="1:13" x14ac:dyDescent="0.2">
      <c r="A3576" s="92"/>
      <c r="B3576" s="92"/>
      <c r="C3576" s="92"/>
      <c r="D3576" s="92"/>
      <c r="E3576" s="92"/>
      <c r="F3576" s="92"/>
      <c r="G3576" s="92"/>
      <c r="H3576" s="92"/>
      <c r="I3576" s="92"/>
      <c r="J3576" s="92"/>
      <c r="K3576" s="92"/>
      <c r="L3576" s="92"/>
      <c r="M3576" s="92"/>
    </row>
    <row r="3577" spans="1:13" x14ac:dyDescent="0.2">
      <c r="A3577" s="92"/>
      <c r="B3577" s="92"/>
      <c r="C3577" s="92"/>
      <c r="D3577" s="92"/>
      <c r="E3577" s="92"/>
      <c r="F3577" s="92"/>
      <c r="G3577" s="92"/>
      <c r="H3577" s="92"/>
      <c r="I3577" s="92"/>
      <c r="J3577" s="92"/>
      <c r="K3577" s="92"/>
      <c r="L3577" s="92"/>
      <c r="M3577" s="92"/>
    </row>
    <row r="3578" spans="1:13" x14ac:dyDescent="0.2">
      <c r="A3578" s="92"/>
      <c r="B3578" s="92"/>
      <c r="C3578" s="92"/>
      <c r="D3578" s="92"/>
      <c r="E3578" s="92"/>
      <c r="F3578" s="92"/>
      <c r="G3578" s="92"/>
      <c r="H3578" s="92"/>
      <c r="I3578" s="92"/>
      <c r="J3578" s="92"/>
      <c r="K3578" s="92"/>
      <c r="L3578" s="92"/>
      <c r="M3578" s="92"/>
    </row>
    <row r="3579" spans="1:13" x14ac:dyDescent="0.2">
      <c r="A3579" s="92"/>
      <c r="B3579" s="92"/>
      <c r="C3579" s="92"/>
      <c r="D3579" s="92"/>
      <c r="E3579" s="92"/>
      <c r="F3579" s="92"/>
      <c r="G3579" s="92"/>
      <c r="H3579" s="92"/>
      <c r="I3579" s="92"/>
      <c r="J3579" s="92"/>
      <c r="K3579" s="92"/>
      <c r="L3579" s="92"/>
      <c r="M3579" s="92"/>
    </row>
    <row r="3580" spans="1:13" x14ac:dyDescent="0.2">
      <c r="A3580" s="92"/>
      <c r="B3580" s="92"/>
      <c r="C3580" s="92"/>
      <c r="D3580" s="92"/>
      <c r="E3580" s="92"/>
      <c r="F3580" s="92"/>
      <c r="G3580" s="92"/>
      <c r="H3580" s="92"/>
      <c r="I3580" s="92"/>
      <c r="J3580" s="92"/>
      <c r="K3580" s="92"/>
      <c r="L3580" s="92"/>
      <c r="M3580" s="92"/>
    </row>
    <row r="3581" spans="1:13" x14ac:dyDescent="0.2">
      <c r="A3581" s="92"/>
      <c r="B3581" s="92"/>
      <c r="C3581" s="92"/>
      <c r="D3581" s="92"/>
      <c r="E3581" s="92"/>
      <c r="F3581" s="92"/>
      <c r="G3581" s="92"/>
      <c r="H3581" s="92"/>
      <c r="I3581" s="92"/>
      <c r="J3581" s="92"/>
      <c r="K3581" s="92"/>
      <c r="L3581" s="92"/>
      <c r="M3581" s="92"/>
    </row>
    <row r="3582" spans="1:13" x14ac:dyDescent="0.2">
      <c r="A3582" s="92"/>
      <c r="B3582" s="92"/>
      <c r="C3582" s="92"/>
      <c r="D3582" s="92"/>
      <c r="E3582" s="92"/>
      <c r="F3582" s="92"/>
      <c r="G3582" s="92"/>
      <c r="H3582" s="92"/>
      <c r="I3582" s="92"/>
      <c r="J3582" s="92"/>
      <c r="K3582" s="92"/>
      <c r="L3582" s="92"/>
      <c r="M3582" s="92"/>
    </row>
    <row r="3583" spans="1:13" x14ac:dyDescent="0.2">
      <c r="A3583" s="92"/>
      <c r="B3583" s="92"/>
      <c r="C3583" s="92"/>
      <c r="D3583" s="92"/>
      <c r="E3583" s="92"/>
      <c r="F3583" s="92"/>
      <c r="G3583" s="92"/>
      <c r="H3583" s="92"/>
      <c r="I3583" s="92"/>
      <c r="J3583" s="92"/>
      <c r="K3583" s="92"/>
      <c r="L3583" s="92"/>
      <c r="M3583" s="92"/>
    </row>
    <row r="3584" spans="1:13" x14ac:dyDescent="0.2">
      <c r="A3584" s="92"/>
      <c r="B3584" s="92"/>
      <c r="C3584" s="92"/>
      <c r="D3584" s="92"/>
      <c r="E3584" s="92"/>
      <c r="F3584" s="92"/>
      <c r="G3584" s="92"/>
      <c r="H3584" s="92"/>
      <c r="I3584" s="92"/>
      <c r="J3584" s="92"/>
      <c r="K3584" s="92"/>
      <c r="L3584" s="92"/>
      <c r="M3584" s="92"/>
    </row>
    <row r="3585" spans="1:13" x14ac:dyDescent="0.2">
      <c r="A3585" s="92"/>
      <c r="B3585" s="92"/>
      <c r="C3585" s="92"/>
      <c r="D3585" s="92"/>
      <c r="E3585" s="92"/>
      <c r="F3585" s="92"/>
      <c r="G3585" s="92"/>
      <c r="H3585" s="92"/>
      <c r="I3585" s="92"/>
      <c r="J3585" s="92"/>
      <c r="K3585" s="92"/>
      <c r="L3585" s="92"/>
      <c r="M3585" s="92"/>
    </row>
    <row r="3586" spans="1:13" x14ac:dyDescent="0.2">
      <c r="A3586" s="92"/>
      <c r="B3586" s="92"/>
      <c r="C3586" s="92"/>
      <c r="D3586" s="92"/>
      <c r="E3586" s="92"/>
      <c r="F3586" s="92"/>
      <c r="G3586" s="92"/>
      <c r="H3586" s="92"/>
      <c r="I3586" s="92"/>
      <c r="J3586" s="92"/>
      <c r="K3586" s="92"/>
      <c r="L3586" s="92"/>
      <c r="M3586" s="92"/>
    </row>
    <row r="3587" spans="1:13" x14ac:dyDescent="0.2">
      <c r="A3587" s="92"/>
      <c r="B3587" s="92"/>
      <c r="C3587" s="92"/>
      <c r="D3587" s="92"/>
      <c r="E3587" s="92"/>
      <c r="F3587" s="92"/>
      <c r="G3587" s="92"/>
      <c r="H3587" s="92"/>
      <c r="I3587" s="92"/>
      <c r="J3587" s="92"/>
      <c r="K3587" s="92"/>
      <c r="L3587" s="92"/>
      <c r="M3587" s="92"/>
    </row>
    <row r="3588" spans="1:13" x14ac:dyDescent="0.2">
      <c r="A3588" s="92"/>
      <c r="B3588" s="92"/>
      <c r="C3588" s="92"/>
      <c r="D3588" s="92"/>
      <c r="E3588" s="92"/>
      <c r="F3588" s="92"/>
      <c r="G3588" s="92"/>
      <c r="H3588" s="92"/>
      <c r="I3588" s="92"/>
      <c r="J3588" s="92"/>
      <c r="K3588" s="92"/>
      <c r="L3588" s="92"/>
      <c r="M3588" s="92"/>
    </row>
    <row r="3589" spans="1:13" x14ac:dyDescent="0.2">
      <c r="A3589" s="92"/>
      <c r="B3589" s="92"/>
      <c r="C3589" s="92"/>
      <c r="D3589" s="92"/>
      <c r="E3589" s="92"/>
      <c r="F3589" s="92"/>
      <c r="G3589" s="92"/>
      <c r="H3589" s="92"/>
      <c r="I3589" s="92"/>
      <c r="J3589" s="92"/>
      <c r="K3589" s="92"/>
      <c r="L3589" s="92"/>
      <c r="M3589" s="92"/>
    </row>
    <row r="3590" spans="1:13" x14ac:dyDescent="0.2">
      <c r="A3590" s="92"/>
      <c r="B3590" s="92"/>
      <c r="C3590" s="92"/>
      <c r="D3590" s="92"/>
      <c r="E3590" s="92"/>
      <c r="F3590" s="92"/>
      <c r="G3590" s="92"/>
      <c r="H3590" s="92"/>
      <c r="I3590" s="92"/>
      <c r="J3590" s="92"/>
      <c r="K3590" s="92"/>
      <c r="L3590" s="92"/>
      <c r="M3590" s="92"/>
    </row>
    <row r="3591" spans="1:13" x14ac:dyDescent="0.2">
      <c r="A3591" s="92"/>
      <c r="B3591" s="92"/>
      <c r="C3591" s="92"/>
      <c r="D3591" s="92"/>
      <c r="E3591" s="92"/>
      <c r="F3591" s="92"/>
      <c r="G3591" s="92"/>
      <c r="H3591" s="92"/>
      <c r="I3591" s="92"/>
      <c r="J3591" s="92"/>
      <c r="K3591" s="92"/>
      <c r="L3591" s="92"/>
      <c r="M3591" s="92"/>
    </row>
    <row r="3592" spans="1:13" x14ac:dyDescent="0.2">
      <c r="A3592" s="92"/>
      <c r="B3592" s="92"/>
      <c r="C3592" s="92"/>
      <c r="D3592" s="92"/>
      <c r="E3592" s="92"/>
      <c r="F3592" s="92"/>
      <c r="G3592" s="92"/>
      <c r="H3592" s="92"/>
      <c r="I3592" s="92"/>
      <c r="J3592" s="92"/>
      <c r="K3592" s="92"/>
      <c r="L3592" s="92"/>
      <c r="M3592" s="92"/>
    </row>
    <row r="3593" spans="1:13" x14ac:dyDescent="0.2">
      <c r="A3593" s="92"/>
      <c r="B3593" s="92"/>
      <c r="C3593" s="92"/>
      <c r="D3593" s="92"/>
      <c r="E3593" s="92"/>
      <c r="F3593" s="92"/>
      <c r="G3593" s="92"/>
      <c r="H3593" s="92"/>
      <c r="I3593" s="92"/>
      <c r="J3593" s="92"/>
      <c r="K3593" s="92"/>
      <c r="L3593" s="92"/>
      <c r="M3593" s="92"/>
    </row>
    <row r="3594" spans="1:13" x14ac:dyDescent="0.2">
      <c r="A3594" s="92"/>
      <c r="B3594" s="92"/>
      <c r="C3594" s="92"/>
      <c r="D3594" s="92"/>
      <c r="E3594" s="92"/>
      <c r="F3594" s="92"/>
      <c r="G3594" s="92"/>
      <c r="H3594" s="92"/>
      <c r="I3594" s="92"/>
      <c r="J3594" s="92"/>
      <c r="K3594" s="92"/>
      <c r="L3594" s="92"/>
      <c r="M3594" s="92"/>
    </row>
    <row r="3595" spans="1:13" x14ac:dyDescent="0.2">
      <c r="A3595" s="92"/>
      <c r="B3595" s="92"/>
      <c r="C3595" s="92"/>
      <c r="D3595" s="92"/>
      <c r="E3595" s="92"/>
      <c r="F3595" s="92"/>
      <c r="G3595" s="92"/>
      <c r="H3595" s="92"/>
      <c r="I3595" s="92"/>
      <c r="J3595" s="92"/>
      <c r="K3595" s="92"/>
      <c r="L3595" s="92"/>
      <c r="M3595" s="92"/>
    </row>
    <row r="3596" spans="1:13" x14ac:dyDescent="0.2">
      <c r="A3596" s="92"/>
      <c r="B3596" s="92"/>
      <c r="C3596" s="92"/>
      <c r="D3596" s="92"/>
      <c r="E3596" s="92"/>
      <c r="F3596" s="92"/>
      <c r="G3596" s="92"/>
      <c r="H3596" s="92"/>
      <c r="I3596" s="92"/>
      <c r="J3596" s="92"/>
      <c r="K3596" s="92"/>
      <c r="L3596" s="92"/>
      <c r="M3596" s="92"/>
    </row>
    <row r="3597" spans="1:13" x14ac:dyDescent="0.2">
      <c r="A3597" s="92"/>
      <c r="B3597" s="92"/>
      <c r="C3597" s="92"/>
      <c r="D3597" s="92"/>
      <c r="E3597" s="92"/>
      <c r="F3597" s="92"/>
      <c r="G3597" s="92"/>
      <c r="H3597" s="92"/>
      <c r="I3597" s="92"/>
      <c r="J3597" s="92"/>
      <c r="K3597" s="92"/>
      <c r="L3597" s="92"/>
      <c r="M3597" s="92"/>
    </row>
    <row r="3598" spans="1:13" x14ac:dyDescent="0.2">
      <c r="A3598" s="92"/>
      <c r="B3598" s="92"/>
      <c r="C3598" s="92"/>
      <c r="D3598" s="92"/>
      <c r="E3598" s="92"/>
      <c r="F3598" s="92"/>
      <c r="G3598" s="92"/>
      <c r="H3598" s="92"/>
      <c r="I3598" s="92"/>
      <c r="J3598" s="92"/>
      <c r="K3598" s="92"/>
      <c r="L3598" s="92"/>
      <c r="M3598" s="92"/>
    </row>
    <row r="3599" spans="1:13" x14ac:dyDescent="0.2">
      <c r="A3599" s="92"/>
      <c r="B3599" s="92"/>
      <c r="C3599" s="92"/>
      <c r="D3599" s="92"/>
      <c r="E3599" s="92"/>
      <c r="F3599" s="92"/>
      <c r="G3599" s="92"/>
      <c r="H3599" s="92"/>
      <c r="I3599" s="92"/>
      <c r="J3599" s="92"/>
      <c r="K3599" s="92"/>
      <c r="L3599" s="92"/>
      <c r="M3599" s="92"/>
    </row>
    <row r="3600" spans="1:13" x14ac:dyDescent="0.2">
      <c r="A3600" s="92"/>
      <c r="B3600" s="92"/>
      <c r="C3600" s="92"/>
      <c r="D3600" s="92"/>
      <c r="E3600" s="92"/>
      <c r="F3600" s="92"/>
      <c r="G3600" s="92"/>
      <c r="H3600" s="92"/>
      <c r="I3600" s="92"/>
      <c r="J3600" s="92"/>
      <c r="K3600" s="92"/>
      <c r="L3600" s="92"/>
      <c r="M3600" s="92"/>
    </row>
    <row r="3601" spans="1:13" x14ac:dyDescent="0.2">
      <c r="A3601" s="92"/>
      <c r="B3601" s="92"/>
      <c r="C3601" s="92"/>
      <c r="D3601" s="92"/>
      <c r="E3601" s="92"/>
      <c r="F3601" s="92"/>
      <c r="G3601" s="92"/>
      <c r="H3601" s="92"/>
      <c r="I3601" s="92"/>
      <c r="J3601" s="92"/>
      <c r="K3601" s="92"/>
      <c r="L3601" s="92"/>
      <c r="M3601" s="92"/>
    </row>
    <row r="3602" spans="1:13" x14ac:dyDescent="0.2">
      <c r="A3602" s="92"/>
      <c r="B3602" s="92"/>
      <c r="C3602" s="92"/>
      <c r="D3602" s="92"/>
      <c r="E3602" s="92"/>
      <c r="F3602" s="92"/>
      <c r="G3602" s="92"/>
      <c r="H3602" s="92"/>
      <c r="I3602" s="92"/>
      <c r="J3602" s="92"/>
      <c r="K3602" s="92"/>
      <c r="L3602" s="92"/>
      <c r="M3602" s="92"/>
    </row>
    <row r="3603" spans="1:13" x14ac:dyDescent="0.2">
      <c r="A3603" s="92"/>
      <c r="B3603" s="92"/>
      <c r="C3603" s="92"/>
      <c r="D3603" s="92"/>
      <c r="E3603" s="92"/>
      <c r="F3603" s="92"/>
      <c r="G3603" s="92"/>
      <c r="H3603" s="92"/>
      <c r="I3603" s="92"/>
      <c r="J3603" s="92"/>
      <c r="K3603" s="92"/>
      <c r="L3603" s="92"/>
      <c r="M3603" s="92"/>
    </row>
    <row r="3604" spans="1:13" x14ac:dyDescent="0.2">
      <c r="A3604" s="92"/>
      <c r="B3604" s="92"/>
      <c r="C3604" s="92"/>
      <c r="D3604" s="92"/>
      <c r="E3604" s="92"/>
      <c r="F3604" s="92"/>
      <c r="G3604" s="92"/>
      <c r="H3604" s="92"/>
      <c r="I3604" s="92"/>
      <c r="J3604" s="92"/>
      <c r="K3604" s="92"/>
      <c r="L3604" s="92"/>
      <c r="M3604" s="92"/>
    </row>
    <row r="3605" spans="1:13" x14ac:dyDescent="0.2">
      <c r="A3605" s="92"/>
      <c r="B3605" s="92"/>
      <c r="C3605" s="92"/>
      <c r="D3605" s="92"/>
      <c r="E3605" s="92"/>
      <c r="F3605" s="92"/>
      <c r="G3605" s="92"/>
      <c r="H3605" s="92"/>
      <c r="I3605" s="92"/>
      <c r="J3605" s="92"/>
      <c r="K3605" s="92"/>
      <c r="L3605" s="92"/>
      <c r="M3605" s="92"/>
    </row>
    <row r="3606" spans="1:13" x14ac:dyDescent="0.2">
      <c r="A3606" s="92"/>
      <c r="B3606" s="92"/>
      <c r="C3606" s="92"/>
      <c r="D3606" s="92"/>
      <c r="E3606" s="92"/>
      <c r="F3606" s="92"/>
      <c r="G3606" s="92"/>
      <c r="H3606" s="92"/>
      <c r="I3606" s="92"/>
      <c r="J3606" s="92"/>
      <c r="K3606" s="92"/>
      <c r="L3606" s="92"/>
      <c r="M3606" s="92"/>
    </row>
    <row r="3607" spans="1:13" x14ac:dyDescent="0.2">
      <c r="A3607" s="92"/>
      <c r="B3607" s="92"/>
      <c r="C3607" s="92"/>
      <c r="D3607" s="92"/>
      <c r="E3607" s="92"/>
      <c r="F3607" s="92"/>
      <c r="G3607" s="92"/>
      <c r="H3607" s="92"/>
      <c r="I3607" s="92"/>
      <c r="J3607" s="92"/>
      <c r="K3607" s="92"/>
      <c r="L3607" s="92"/>
      <c r="M3607" s="92"/>
    </row>
    <row r="3608" spans="1:13" x14ac:dyDescent="0.2">
      <c r="A3608" s="92"/>
      <c r="B3608" s="92"/>
      <c r="C3608" s="92"/>
      <c r="D3608" s="92"/>
      <c r="E3608" s="92"/>
      <c r="F3608" s="92"/>
      <c r="G3608" s="92"/>
      <c r="H3608" s="92"/>
      <c r="I3608" s="92"/>
      <c r="J3608" s="92"/>
      <c r="K3608" s="92"/>
      <c r="L3608" s="92"/>
      <c r="M3608" s="92"/>
    </row>
    <row r="3609" spans="1:13" x14ac:dyDescent="0.2">
      <c r="A3609" s="92"/>
      <c r="B3609" s="92"/>
      <c r="C3609" s="92"/>
      <c r="D3609" s="92"/>
      <c r="E3609" s="92"/>
      <c r="F3609" s="92"/>
      <c r="G3609" s="92"/>
      <c r="H3609" s="92"/>
      <c r="I3609" s="92"/>
      <c r="J3609" s="92"/>
      <c r="K3609" s="92"/>
      <c r="L3609" s="92"/>
      <c r="M3609" s="92"/>
    </row>
    <row r="3610" spans="1:13" x14ac:dyDescent="0.2">
      <c r="A3610" s="92"/>
      <c r="B3610" s="92"/>
      <c r="C3610" s="92"/>
      <c r="D3610" s="92"/>
      <c r="E3610" s="92"/>
      <c r="F3610" s="92"/>
      <c r="G3610" s="92"/>
      <c r="H3610" s="92"/>
      <c r="I3610" s="92"/>
      <c r="J3610" s="92"/>
      <c r="K3610" s="92"/>
      <c r="L3610" s="92"/>
      <c r="M3610" s="92"/>
    </row>
    <row r="3611" spans="1:13" x14ac:dyDescent="0.2">
      <c r="A3611" s="92"/>
      <c r="B3611" s="92"/>
      <c r="C3611" s="92"/>
      <c r="D3611" s="92"/>
      <c r="E3611" s="92"/>
      <c r="F3611" s="92"/>
      <c r="G3611" s="92"/>
      <c r="H3611" s="92"/>
      <c r="I3611" s="92"/>
      <c r="J3611" s="92"/>
      <c r="K3611" s="92"/>
      <c r="L3611" s="92"/>
      <c r="M3611" s="92"/>
    </row>
    <row r="3612" spans="1:13" x14ac:dyDescent="0.2">
      <c r="A3612" s="92"/>
      <c r="B3612" s="92"/>
      <c r="C3612" s="92"/>
      <c r="D3612" s="92"/>
      <c r="E3612" s="92"/>
      <c r="F3612" s="92"/>
      <c r="G3612" s="92"/>
      <c r="H3612" s="92"/>
      <c r="I3612" s="92"/>
      <c r="J3612" s="92"/>
      <c r="K3612" s="92"/>
      <c r="L3612" s="92"/>
      <c r="M3612" s="92"/>
    </row>
    <row r="3613" spans="1:13" x14ac:dyDescent="0.2">
      <c r="A3613" s="92"/>
      <c r="B3613" s="92"/>
      <c r="C3613" s="92"/>
      <c r="D3613" s="92"/>
      <c r="E3613" s="92"/>
      <c r="F3613" s="92"/>
      <c r="G3613" s="92"/>
      <c r="H3613" s="92"/>
      <c r="I3613" s="92"/>
      <c r="J3613" s="92"/>
      <c r="K3613" s="92"/>
      <c r="L3613" s="92"/>
      <c r="M3613" s="92"/>
    </row>
    <row r="3614" spans="1:13" x14ac:dyDescent="0.2">
      <c r="A3614" s="92"/>
      <c r="B3614" s="92"/>
      <c r="C3614" s="92"/>
      <c r="D3614" s="92"/>
      <c r="E3614" s="92"/>
      <c r="F3614" s="92"/>
      <c r="G3614" s="92"/>
      <c r="H3614" s="92"/>
      <c r="I3614" s="92"/>
      <c r="J3614" s="92"/>
      <c r="K3614" s="92"/>
      <c r="L3614" s="92"/>
      <c r="M3614" s="92"/>
    </row>
    <row r="3615" spans="1:13" x14ac:dyDescent="0.2">
      <c r="A3615" s="92"/>
      <c r="B3615" s="92"/>
      <c r="C3615" s="92"/>
      <c r="D3615" s="92"/>
      <c r="E3615" s="92"/>
      <c r="F3615" s="92"/>
      <c r="G3615" s="92"/>
      <c r="H3615" s="92"/>
      <c r="I3615" s="92"/>
      <c r="J3615" s="92"/>
      <c r="K3615" s="92"/>
      <c r="L3615" s="92"/>
      <c r="M3615" s="92"/>
    </row>
    <row r="3616" spans="1:13" x14ac:dyDescent="0.2">
      <c r="A3616" s="92"/>
      <c r="B3616" s="92"/>
      <c r="C3616" s="92"/>
      <c r="D3616" s="92"/>
      <c r="E3616" s="92"/>
      <c r="F3616" s="92"/>
      <c r="G3616" s="92"/>
      <c r="H3616" s="92"/>
      <c r="I3616" s="92"/>
      <c r="J3616" s="92"/>
      <c r="K3616" s="92"/>
      <c r="L3616" s="92"/>
      <c r="M3616" s="92"/>
    </row>
    <row r="3617" spans="1:13" x14ac:dyDescent="0.2">
      <c r="A3617" s="92"/>
      <c r="B3617" s="92"/>
      <c r="C3617" s="92"/>
      <c r="D3617" s="92"/>
      <c r="E3617" s="92"/>
      <c r="F3617" s="92"/>
      <c r="G3617" s="92"/>
      <c r="H3617" s="92"/>
      <c r="I3617" s="92"/>
      <c r="J3617" s="92"/>
      <c r="K3617" s="92"/>
      <c r="L3617" s="92"/>
      <c r="M3617" s="92"/>
    </row>
    <row r="3618" spans="1:13" x14ac:dyDescent="0.2">
      <c r="A3618" s="92"/>
      <c r="B3618" s="92"/>
      <c r="C3618" s="92"/>
      <c r="D3618" s="92"/>
      <c r="E3618" s="92"/>
      <c r="F3618" s="92"/>
      <c r="G3618" s="92"/>
      <c r="H3618" s="92"/>
      <c r="I3618" s="92"/>
      <c r="J3618" s="92"/>
      <c r="K3618" s="92"/>
      <c r="L3618" s="92"/>
      <c r="M3618" s="92"/>
    </row>
    <row r="3619" spans="1:13" x14ac:dyDescent="0.2">
      <c r="A3619" s="92"/>
      <c r="B3619" s="92"/>
      <c r="C3619" s="92"/>
      <c r="D3619" s="92"/>
      <c r="E3619" s="92"/>
      <c r="F3619" s="92"/>
      <c r="G3619" s="92"/>
      <c r="H3619" s="92"/>
      <c r="I3619" s="92"/>
      <c r="J3619" s="92"/>
      <c r="K3619" s="92"/>
      <c r="L3619" s="92"/>
      <c r="M3619" s="92"/>
    </row>
    <row r="3620" spans="1:13" x14ac:dyDescent="0.2">
      <c r="A3620" s="92"/>
      <c r="B3620" s="92"/>
      <c r="C3620" s="92"/>
      <c r="D3620" s="92"/>
      <c r="E3620" s="92"/>
      <c r="F3620" s="92"/>
      <c r="G3620" s="92"/>
      <c r="H3620" s="92"/>
      <c r="I3620" s="92"/>
      <c r="J3620" s="92"/>
      <c r="K3620" s="92"/>
      <c r="L3620" s="92"/>
      <c r="M3620" s="92"/>
    </row>
    <row r="3621" spans="1:13" x14ac:dyDescent="0.2">
      <c r="A3621" s="92"/>
      <c r="B3621" s="92"/>
      <c r="C3621" s="92"/>
      <c r="D3621" s="92"/>
      <c r="E3621" s="92"/>
      <c r="F3621" s="92"/>
      <c r="G3621" s="92"/>
      <c r="H3621" s="92"/>
      <c r="I3621" s="92"/>
      <c r="J3621" s="92"/>
      <c r="K3621" s="92"/>
      <c r="L3621" s="92"/>
      <c r="M3621" s="92"/>
    </row>
    <row r="3622" spans="1:13" x14ac:dyDescent="0.2">
      <c r="A3622" s="92"/>
      <c r="B3622" s="92"/>
      <c r="C3622" s="92"/>
      <c r="D3622" s="92"/>
      <c r="E3622" s="92"/>
      <c r="F3622" s="92"/>
      <c r="G3622" s="92"/>
      <c r="H3622" s="92"/>
      <c r="I3622" s="92"/>
      <c r="J3622" s="92"/>
      <c r="K3622" s="92"/>
      <c r="L3622" s="92"/>
      <c r="M3622" s="92"/>
    </row>
    <row r="3623" spans="1:13" x14ac:dyDescent="0.2">
      <c r="A3623" s="92"/>
      <c r="B3623" s="92"/>
      <c r="C3623" s="92"/>
      <c r="D3623" s="92"/>
      <c r="E3623" s="92"/>
      <c r="F3623" s="92"/>
      <c r="G3623" s="92"/>
      <c r="H3623" s="92"/>
      <c r="I3623" s="92"/>
      <c r="J3623" s="92"/>
      <c r="K3623" s="92"/>
      <c r="L3623" s="92"/>
      <c r="M3623" s="92"/>
    </row>
    <row r="3624" spans="1:13" x14ac:dyDescent="0.2">
      <c r="A3624" s="92"/>
      <c r="B3624" s="92"/>
      <c r="C3624" s="92"/>
      <c r="D3624" s="92"/>
      <c r="E3624" s="92"/>
      <c r="F3624" s="92"/>
      <c r="G3624" s="92"/>
      <c r="H3624" s="92"/>
      <c r="I3624" s="92"/>
      <c r="J3624" s="92"/>
      <c r="K3624" s="92"/>
      <c r="L3624" s="92"/>
      <c r="M3624" s="92"/>
    </row>
    <row r="3625" spans="1:13" x14ac:dyDescent="0.2">
      <c r="A3625" s="92"/>
      <c r="B3625" s="92"/>
      <c r="C3625" s="92"/>
      <c r="D3625" s="92"/>
      <c r="E3625" s="92"/>
      <c r="F3625" s="92"/>
      <c r="G3625" s="92"/>
      <c r="H3625" s="92"/>
      <c r="I3625" s="92"/>
      <c r="J3625" s="92"/>
      <c r="K3625" s="92"/>
      <c r="L3625" s="92"/>
      <c r="M3625" s="92"/>
    </row>
    <row r="3626" spans="1:13" x14ac:dyDescent="0.2">
      <c r="A3626" s="92"/>
      <c r="B3626" s="92"/>
      <c r="C3626" s="92"/>
      <c r="D3626" s="92"/>
      <c r="E3626" s="92"/>
      <c r="F3626" s="92"/>
      <c r="G3626" s="92"/>
      <c r="H3626" s="92"/>
      <c r="I3626" s="92"/>
      <c r="J3626" s="92"/>
      <c r="K3626" s="92"/>
      <c r="L3626" s="92"/>
      <c r="M3626" s="92"/>
    </row>
    <row r="3627" spans="1:13" x14ac:dyDescent="0.2">
      <c r="A3627" s="92"/>
      <c r="B3627" s="92"/>
      <c r="C3627" s="92"/>
      <c r="D3627" s="92"/>
      <c r="E3627" s="92"/>
      <c r="F3627" s="92"/>
      <c r="G3627" s="92"/>
      <c r="H3627" s="92"/>
      <c r="I3627" s="92"/>
      <c r="J3627" s="92"/>
      <c r="K3627" s="92"/>
      <c r="L3627" s="92"/>
      <c r="M3627" s="92"/>
    </row>
    <row r="3628" spans="1:13" x14ac:dyDescent="0.2">
      <c r="A3628" s="92"/>
      <c r="B3628" s="92"/>
      <c r="C3628" s="92"/>
      <c r="D3628" s="92"/>
      <c r="E3628" s="92"/>
      <c r="F3628" s="92"/>
      <c r="G3628" s="92"/>
      <c r="H3628" s="92"/>
      <c r="I3628" s="92"/>
      <c r="J3628" s="92"/>
      <c r="K3628" s="92"/>
      <c r="L3628" s="92"/>
      <c r="M3628" s="92"/>
    </row>
    <row r="3629" spans="1:13" x14ac:dyDescent="0.2">
      <c r="A3629" s="92"/>
      <c r="B3629" s="92"/>
      <c r="C3629" s="92"/>
      <c r="D3629" s="92"/>
      <c r="E3629" s="92"/>
      <c r="F3629" s="92"/>
      <c r="G3629" s="92"/>
      <c r="H3629" s="92"/>
      <c r="I3629" s="92"/>
      <c r="J3629" s="92"/>
      <c r="K3629" s="92"/>
      <c r="L3629" s="92"/>
      <c r="M3629" s="92"/>
    </row>
    <row r="3630" spans="1:13" x14ac:dyDescent="0.2">
      <c r="A3630" s="92"/>
      <c r="B3630" s="92"/>
      <c r="C3630" s="92"/>
      <c r="D3630" s="92"/>
      <c r="E3630" s="92"/>
      <c r="F3630" s="92"/>
      <c r="G3630" s="92"/>
      <c r="H3630" s="92"/>
      <c r="I3630" s="92"/>
      <c r="J3630" s="92"/>
      <c r="K3630" s="92"/>
      <c r="L3630" s="92"/>
      <c r="M3630" s="92"/>
    </row>
    <row r="3631" spans="1:13" x14ac:dyDescent="0.2">
      <c r="A3631" s="92"/>
      <c r="B3631" s="92"/>
      <c r="C3631" s="92"/>
      <c r="D3631" s="92"/>
      <c r="E3631" s="92"/>
      <c r="F3631" s="92"/>
      <c r="G3631" s="92"/>
      <c r="H3631" s="92"/>
      <c r="I3631" s="92"/>
      <c r="J3631" s="92"/>
      <c r="K3631" s="92"/>
      <c r="L3631" s="92"/>
      <c r="M3631" s="92"/>
    </row>
    <row r="3632" spans="1:13" x14ac:dyDescent="0.2">
      <c r="A3632" s="92"/>
      <c r="B3632" s="92"/>
      <c r="C3632" s="92"/>
      <c r="D3632" s="92"/>
      <c r="E3632" s="92"/>
      <c r="F3632" s="92"/>
      <c r="G3632" s="92"/>
      <c r="H3632" s="92"/>
      <c r="I3632" s="92"/>
      <c r="J3632" s="92"/>
      <c r="K3632" s="92"/>
      <c r="L3632" s="92"/>
      <c r="M3632" s="92"/>
    </row>
    <row r="3633" spans="1:13" x14ac:dyDescent="0.2">
      <c r="A3633" s="92"/>
      <c r="B3633" s="92"/>
      <c r="C3633" s="92"/>
      <c r="D3633" s="92"/>
      <c r="E3633" s="92"/>
      <c r="F3633" s="92"/>
      <c r="G3633" s="92"/>
      <c r="H3633" s="92"/>
      <c r="I3633" s="92"/>
      <c r="J3633" s="92"/>
      <c r="K3633" s="92"/>
      <c r="L3633" s="92"/>
      <c r="M3633" s="92"/>
    </row>
    <row r="3634" spans="1:13" x14ac:dyDescent="0.2">
      <c r="A3634" s="92"/>
      <c r="B3634" s="92"/>
      <c r="C3634" s="92"/>
      <c r="D3634" s="92"/>
      <c r="E3634" s="92"/>
      <c r="F3634" s="92"/>
      <c r="G3634" s="92"/>
      <c r="H3634" s="92"/>
      <c r="I3634" s="92"/>
      <c r="J3634" s="92"/>
      <c r="K3634" s="92"/>
      <c r="L3634" s="92"/>
      <c r="M3634" s="92"/>
    </row>
    <row r="3635" spans="1:13" x14ac:dyDescent="0.2">
      <c r="A3635" s="92"/>
      <c r="B3635" s="92"/>
      <c r="C3635" s="92"/>
      <c r="D3635" s="92"/>
      <c r="E3635" s="92"/>
      <c r="F3635" s="92"/>
      <c r="G3635" s="92"/>
      <c r="H3635" s="92"/>
      <c r="I3635" s="92"/>
      <c r="J3635" s="92"/>
      <c r="K3635" s="92"/>
      <c r="L3635" s="92"/>
      <c r="M3635" s="92"/>
    </row>
    <row r="3636" spans="1:13" x14ac:dyDescent="0.2">
      <c r="A3636" s="92"/>
      <c r="B3636" s="92"/>
      <c r="C3636" s="92"/>
      <c r="D3636" s="92"/>
      <c r="E3636" s="92"/>
      <c r="F3636" s="92"/>
      <c r="G3636" s="92"/>
      <c r="H3636" s="92"/>
      <c r="I3636" s="92"/>
      <c r="J3636" s="92"/>
      <c r="K3636" s="92"/>
      <c r="L3636" s="92"/>
      <c r="M3636" s="92"/>
    </row>
    <row r="3637" spans="1:13" x14ac:dyDescent="0.2">
      <c r="A3637" s="92"/>
      <c r="B3637" s="92"/>
      <c r="C3637" s="92"/>
      <c r="D3637" s="92"/>
      <c r="E3637" s="92"/>
      <c r="F3637" s="92"/>
      <c r="G3637" s="92"/>
      <c r="H3637" s="92"/>
      <c r="I3637" s="92"/>
      <c r="J3637" s="92"/>
      <c r="K3637" s="92"/>
      <c r="L3637" s="92"/>
      <c r="M3637" s="92"/>
    </row>
    <row r="3638" spans="1:13" x14ac:dyDescent="0.2">
      <c r="A3638" s="92"/>
      <c r="B3638" s="92"/>
      <c r="C3638" s="92"/>
      <c r="D3638" s="92"/>
      <c r="E3638" s="92"/>
      <c r="F3638" s="92"/>
      <c r="G3638" s="92"/>
      <c r="H3638" s="92"/>
      <c r="I3638" s="92"/>
      <c r="J3638" s="92"/>
      <c r="K3638" s="92"/>
      <c r="L3638" s="92"/>
      <c r="M3638" s="92"/>
    </row>
    <row r="3639" spans="1:13" x14ac:dyDescent="0.2">
      <c r="A3639" s="92"/>
      <c r="B3639" s="92"/>
      <c r="C3639" s="92"/>
      <c r="D3639" s="92"/>
      <c r="E3639" s="92"/>
      <c r="F3639" s="92"/>
      <c r="G3639" s="92"/>
      <c r="H3639" s="92"/>
      <c r="I3639" s="92"/>
      <c r="J3639" s="92"/>
      <c r="K3639" s="92"/>
      <c r="L3639" s="92"/>
      <c r="M3639" s="92"/>
    </row>
    <row r="3640" spans="1:13" x14ac:dyDescent="0.2">
      <c r="A3640" s="92"/>
      <c r="B3640" s="92"/>
      <c r="C3640" s="92"/>
      <c r="D3640" s="92"/>
      <c r="E3640" s="92"/>
      <c r="F3640" s="92"/>
      <c r="G3640" s="92"/>
      <c r="H3640" s="92"/>
      <c r="I3640" s="92"/>
      <c r="J3640" s="92"/>
      <c r="K3640" s="92"/>
      <c r="L3640" s="92"/>
      <c r="M3640" s="92"/>
    </row>
    <row r="3641" spans="1:13" x14ac:dyDescent="0.2">
      <c r="A3641" s="92"/>
      <c r="B3641" s="92"/>
      <c r="C3641" s="92"/>
      <c r="D3641" s="92"/>
      <c r="E3641" s="92"/>
      <c r="F3641" s="92"/>
      <c r="G3641" s="92"/>
      <c r="H3641" s="92"/>
      <c r="I3641" s="92"/>
      <c r="J3641" s="92"/>
      <c r="K3641" s="92"/>
      <c r="L3641" s="92"/>
      <c r="M3641" s="92"/>
    </row>
    <row r="3642" spans="1:13" x14ac:dyDescent="0.2">
      <c r="A3642" s="92"/>
      <c r="B3642" s="92"/>
      <c r="C3642" s="92"/>
      <c r="D3642" s="92"/>
      <c r="E3642" s="92"/>
      <c r="F3642" s="92"/>
      <c r="G3642" s="92"/>
      <c r="H3642" s="92"/>
      <c r="I3642" s="92"/>
      <c r="J3642" s="92"/>
      <c r="K3642" s="92"/>
      <c r="L3642" s="92"/>
      <c r="M3642" s="92"/>
    </row>
    <row r="3643" spans="1:13" x14ac:dyDescent="0.2">
      <c r="A3643" s="92"/>
      <c r="B3643" s="92"/>
      <c r="C3643" s="92"/>
      <c r="D3643" s="92"/>
      <c r="E3643" s="92"/>
      <c r="F3643" s="92"/>
      <c r="G3643" s="92"/>
      <c r="H3643" s="92"/>
      <c r="I3643" s="92"/>
      <c r="J3643" s="92"/>
      <c r="K3643" s="92"/>
      <c r="L3643" s="92"/>
      <c r="M3643" s="92"/>
    </row>
    <row r="3644" spans="1:13" x14ac:dyDescent="0.2">
      <c r="A3644" s="92"/>
      <c r="B3644" s="92"/>
      <c r="C3644" s="92"/>
      <c r="D3644" s="92"/>
      <c r="E3644" s="92"/>
      <c r="F3644" s="92"/>
      <c r="G3644" s="92"/>
      <c r="H3644" s="92"/>
      <c r="I3644" s="92"/>
      <c r="J3644" s="92"/>
      <c r="K3644" s="92"/>
      <c r="L3644" s="92"/>
      <c r="M3644" s="92"/>
    </row>
    <row r="3645" spans="1:13" x14ac:dyDescent="0.2">
      <c r="A3645" s="92"/>
      <c r="B3645" s="92"/>
      <c r="C3645" s="92"/>
      <c r="D3645" s="92"/>
      <c r="E3645" s="92"/>
      <c r="F3645" s="92"/>
      <c r="G3645" s="92"/>
      <c r="H3645" s="92"/>
      <c r="I3645" s="92"/>
      <c r="J3645" s="92"/>
      <c r="K3645" s="92"/>
      <c r="L3645" s="92"/>
      <c r="M3645" s="92"/>
    </row>
    <row r="3646" spans="1:13" x14ac:dyDescent="0.2">
      <c r="A3646" s="92"/>
      <c r="B3646" s="92"/>
      <c r="C3646" s="92"/>
      <c r="D3646" s="92"/>
      <c r="E3646" s="92"/>
      <c r="F3646" s="92"/>
      <c r="G3646" s="92"/>
      <c r="H3646" s="92"/>
      <c r="I3646" s="92"/>
      <c r="J3646" s="92"/>
      <c r="K3646" s="92"/>
      <c r="L3646" s="92"/>
      <c r="M3646" s="92"/>
    </row>
    <row r="3647" spans="1:13" x14ac:dyDescent="0.2">
      <c r="A3647" s="92"/>
      <c r="B3647" s="92"/>
      <c r="C3647" s="92"/>
      <c r="D3647" s="92"/>
      <c r="E3647" s="92"/>
      <c r="F3647" s="92"/>
      <c r="G3647" s="92"/>
      <c r="H3647" s="92"/>
      <c r="I3647" s="92"/>
      <c r="J3647" s="92"/>
      <c r="K3647" s="92"/>
      <c r="L3647" s="92"/>
      <c r="M3647" s="92"/>
    </row>
    <row r="3648" spans="1:13" x14ac:dyDescent="0.2">
      <c r="A3648" s="92"/>
      <c r="B3648" s="92"/>
      <c r="C3648" s="92"/>
      <c r="D3648" s="92"/>
      <c r="E3648" s="92"/>
      <c r="F3648" s="92"/>
      <c r="G3648" s="92"/>
      <c r="H3648" s="92"/>
      <c r="I3648" s="92"/>
      <c r="J3648" s="92"/>
      <c r="K3648" s="92"/>
      <c r="L3648" s="92"/>
      <c r="M3648" s="92"/>
    </row>
    <row r="3649" spans="1:13" x14ac:dyDescent="0.2">
      <c r="A3649" s="92"/>
      <c r="B3649" s="92"/>
      <c r="C3649" s="92"/>
      <c r="D3649" s="92"/>
      <c r="E3649" s="92"/>
      <c r="F3649" s="92"/>
      <c r="G3649" s="92"/>
      <c r="H3649" s="92"/>
      <c r="I3649" s="92"/>
      <c r="J3649" s="92"/>
      <c r="K3649" s="92"/>
      <c r="L3649" s="92"/>
      <c r="M3649" s="92"/>
    </row>
    <row r="3650" spans="1:13" x14ac:dyDescent="0.2">
      <c r="A3650" s="92"/>
      <c r="B3650" s="92"/>
      <c r="C3650" s="92"/>
      <c r="D3650" s="92"/>
      <c r="E3650" s="92"/>
      <c r="F3650" s="92"/>
      <c r="G3650" s="92"/>
      <c r="H3650" s="92"/>
      <c r="I3650" s="92"/>
      <c r="J3650" s="92"/>
      <c r="K3650" s="92"/>
      <c r="L3650" s="92"/>
      <c r="M3650" s="92"/>
    </row>
    <row r="3651" spans="1:13" x14ac:dyDescent="0.2">
      <c r="A3651" s="92"/>
      <c r="B3651" s="92"/>
      <c r="C3651" s="92"/>
      <c r="D3651" s="92"/>
      <c r="E3651" s="92"/>
      <c r="F3651" s="92"/>
      <c r="G3651" s="92"/>
      <c r="H3651" s="92"/>
      <c r="I3651" s="92"/>
      <c r="J3651" s="92"/>
      <c r="K3651" s="92"/>
      <c r="L3651" s="92"/>
      <c r="M3651" s="92"/>
    </row>
    <row r="3652" spans="1:13" x14ac:dyDescent="0.2">
      <c r="A3652" s="92"/>
      <c r="B3652" s="92"/>
      <c r="C3652" s="92"/>
      <c r="D3652" s="92"/>
      <c r="E3652" s="92"/>
      <c r="F3652" s="92"/>
      <c r="G3652" s="92"/>
      <c r="H3652" s="92"/>
      <c r="I3652" s="92"/>
      <c r="J3652" s="92"/>
      <c r="K3652" s="92"/>
      <c r="L3652" s="92"/>
      <c r="M3652" s="92"/>
    </row>
    <row r="3653" spans="1:13" x14ac:dyDescent="0.2">
      <c r="A3653" s="92"/>
      <c r="B3653" s="92"/>
      <c r="C3653" s="92"/>
      <c r="D3653" s="92"/>
      <c r="E3653" s="92"/>
      <c r="F3653" s="92"/>
      <c r="G3653" s="92"/>
      <c r="H3653" s="92"/>
      <c r="I3653" s="92"/>
      <c r="J3653" s="92"/>
      <c r="K3653" s="92"/>
      <c r="L3653" s="92"/>
      <c r="M3653" s="92"/>
    </row>
    <row r="3654" spans="1:13" x14ac:dyDescent="0.2">
      <c r="A3654" s="92"/>
      <c r="B3654" s="92"/>
      <c r="C3654" s="92"/>
      <c r="D3654" s="92"/>
      <c r="E3654" s="92"/>
      <c r="F3654" s="92"/>
      <c r="G3654" s="92"/>
      <c r="H3654" s="92"/>
      <c r="I3654" s="92"/>
      <c r="J3654" s="92"/>
      <c r="K3654" s="92"/>
      <c r="L3654" s="92"/>
      <c r="M3654" s="92"/>
    </row>
    <row r="3655" spans="1:13" x14ac:dyDescent="0.2">
      <c r="A3655" s="92"/>
      <c r="B3655" s="92"/>
      <c r="C3655" s="92"/>
      <c r="D3655" s="92"/>
      <c r="E3655" s="92"/>
      <c r="F3655" s="92"/>
      <c r="G3655" s="92"/>
      <c r="H3655" s="92"/>
      <c r="I3655" s="92"/>
      <c r="J3655" s="92"/>
      <c r="K3655" s="92"/>
      <c r="L3655" s="92"/>
      <c r="M3655" s="92"/>
    </row>
    <row r="3656" spans="1:13" x14ac:dyDescent="0.2">
      <c r="A3656" s="92"/>
      <c r="B3656" s="92"/>
      <c r="C3656" s="92"/>
      <c r="D3656" s="92"/>
      <c r="E3656" s="92"/>
      <c r="F3656" s="92"/>
      <c r="G3656" s="92"/>
      <c r="H3656" s="92"/>
      <c r="I3656" s="92"/>
      <c r="J3656" s="92"/>
      <c r="K3656" s="92"/>
      <c r="L3656" s="92"/>
      <c r="M3656" s="92"/>
    </row>
    <row r="3657" spans="1:13" x14ac:dyDescent="0.2">
      <c r="A3657" s="92"/>
      <c r="B3657" s="92"/>
      <c r="C3657" s="92"/>
      <c r="D3657" s="92"/>
      <c r="E3657" s="92"/>
      <c r="F3657" s="92"/>
      <c r="G3657" s="92"/>
      <c r="H3657" s="92"/>
      <c r="I3657" s="92"/>
      <c r="J3657" s="92"/>
      <c r="K3657" s="92"/>
      <c r="L3657" s="92"/>
      <c r="M3657" s="92"/>
    </row>
    <row r="3658" spans="1:13" x14ac:dyDescent="0.2">
      <c r="A3658" s="92"/>
      <c r="B3658" s="92"/>
      <c r="C3658" s="92"/>
      <c r="D3658" s="92"/>
      <c r="E3658" s="92"/>
      <c r="F3658" s="92"/>
      <c r="G3658" s="92"/>
      <c r="H3658" s="92"/>
      <c r="I3658" s="92"/>
      <c r="J3658" s="92"/>
      <c r="K3658" s="92"/>
      <c r="L3658" s="92"/>
      <c r="M3658" s="92"/>
    </row>
    <row r="3659" spans="1:13" x14ac:dyDescent="0.2">
      <c r="A3659" s="92"/>
      <c r="B3659" s="92"/>
      <c r="C3659" s="92"/>
      <c r="D3659" s="92"/>
      <c r="E3659" s="92"/>
      <c r="F3659" s="92"/>
      <c r="G3659" s="92"/>
      <c r="H3659" s="92"/>
      <c r="I3659" s="92"/>
      <c r="J3659" s="92"/>
      <c r="K3659" s="92"/>
      <c r="L3659" s="92"/>
      <c r="M3659" s="92"/>
    </row>
    <row r="3660" spans="1:13" x14ac:dyDescent="0.2">
      <c r="A3660" s="92"/>
      <c r="B3660" s="92"/>
      <c r="C3660" s="92"/>
      <c r="D3660" s="92"/>
      <c r="E3660" s="92"/>
      <c r="F3660" s="92"/>
      <c r="G3660" s="92"/>
      <c r="H3660" s="92"/>
      <c r="I3660" s="92"/>
      <c r="J3660" s="92"/>
      <c r="K3660" s="92"/>
      <c r="L3660" s="92"/>
      <c r="M3660" s="92"/>
    </row>
    <row r="3661" spans="1:13" x14ac:dyDescent="0.2">
      <c r="A3661" s="92"/>
      <c r="B3661" s="92"/>
      <c r="C3661" s="92"/>
      <c r="D3661" s="92"/>
      <c r="E3661" s="92"/>
      <c r="F3661" s="92"/>
      <c r="G3661" s="92"/>
      <c r="H3661" s="92"/>
      <c r="I3661" s="92"/>
      <c r="J3661" s="92"/>
      <c r="K3661" s="92"/>
      <c r="L3661" s="92"/>
      <c r="M3661" s="92"/>
    </row>
    <row r="3662" spans="1:13" x14ac:dyDescent="0.2">
      <c r="A3662" s="92"/>
      <c r="B3662" s="92"/>
      <c r="C3662" s="92"/>
      <c r="D3662" s="92"/>
      <c r="E3662" s="92"/>
      <c r="F3662" s="92"/>
      <c r="G3662" s="92"/>
      <c r="H3662" s="92"/>
      <c r="I3662" s="92"/>
      <c r="J3662" s="92"/>
      <c r="K3662" s="92"/>
      <c r="L3662" s="92"/>
      <c r="M3662" s="92"/>
    </row>
    <row r="3663" spans="1:13" x14ac:dyDescent="0.2">
      <c r="A3663" s="92"/>
      <c r="B3663" s="92"/>
      <c r="C3663" s="92"/>
      <c r="D3663" s="92"/>
      <c r="E3663" s="92"/>
      <c r="F3663" s="92"/>
      <c r="G3663" s="92"/>
      <c r="H3663" s="92"/>
      <c r="I3663" s="92"/>
      <c r="J3663" s="92"/>
      <c r="K3663" s="92"/>
      <c r="L3663" s="92"/>
      <c r="M3663" s="92"/>
    </row>
    <row r="3664" spans="1:13" x14ac:dyDescent="0.2">
      <c r="A3664" s="92"/>
      <c r="B3664" s="92"/>
      <c r="C3664" s="92"/>
      <c r="D3664" s="92"/>
      <c r="E3664" s="92"/>
      <c r="F3664" s="92"/>
      <c r="G3664" s="92"/>
      <c r="H3664" s="92"/>
      <c r="I3664" s="92"/>
      <c r="J3664" s="92"/>
      <c r="K3664" s="92"/>
      <c r="L3664" s="92"/>
      <c r="M3664" s="92"/>
    </row>
    <row r="3665" spans="1:13" x14ac:dyDescent="0.2">
      <c r="A3665" s="92"/>
      <c r="B3665" s="92"/>
      <c r="C3665" s="92"/>
      <c r="D3665" s="92"/>
      <c r="E3665" s="92"/>
      <c r="F3665" s="92"/>
      <c r="G3665" s="92"/>
      <c r="H3665" s="92"/>
      <c r="I3665" s="92"/>
      <c r="J3665" s="92"/>
      <c r="K3665" s="92"/>
      <c r="L3665" s="92"/>
      <c r="M3665" s="92"/>
    </row>
    <row r="3666" spans="1:13" x14ac:dyDescent="0.2">
      <c r="A3666" s="92"/>
      <c r="B3666" s="92"/>
      <c r="C3666" s="92"/>
      <c r="D3666" s="92"/>
      <c r="E3666" s="92"/>
      <c r="F3666" s="92"/>
      <c r="G3666" s="92"/>
      <c r="H3666" s="92"/>
      <c r="I3666" s="92"/>
      <c r="J3666" s="92"/>
      <c r="K3666" s="92"/>
      <c r="L3666" s="92"/>
      <c r="M3666" s="92"/>
    </row>
    <row r="3667" spans="1:13" x14ac:dyDescent="0.2">
      <c r="A3667" s="92"/>
      <c r="B3667" s="92"/>
      <c r="C3667" s="92"/>
      <c r="D3667" s="92"/>
      <c r="E3667" s="92"/>
      <c r="F3667" s="92"/>
      <c r="G3667" s="92"/>
      <c r="H3667" s="92"/>
      <c r="I3667" s="92"/>
      <c r="J3667" s="92"/>
      <c r="K3667" s="92"/>
      <c r="L3667" s="92"/>
      <c r="M3667" s="92"/>
    </row>
    <row r="3668" spans="1:13" x14ac:dyDescent="0.2">
      <c r="A3668" s="92"/>
      <c r="B3668" s="92"/>
      <c r="C3668" s="92"/>
      <c r="D3668" s="92"/>
      <c r="E3668" s="92"/>
      <c r="F3668" s="92"/>
      <c r="G3668" s="92"/>
      <c r="H3668" s="92"/>
      <c r="I3668" s="92"/>
      <c r="J3668" s="92"/>
      <c r="K3668" s="92"/>
      <c r="L3668" s="92"/>
      <c r="M3668" s="92"/>
    </row>
    <row r="3669" spans="1:13" x14ac:dyDescent="0.2">
      <c r="A3669" s="92"/>
      <c r="B3669" s="92"/>
      <c r="C3669" s="92"/>
      <c r="D3669" s="92"/>
      <c r="E3669" s="92"/>
      <c r="F3669" s="92"/>
      <c r="G3669" s="92"/>
      <c r="H3669" s="92"/>
      <c r="I3669" s="92"/>
      <c r="J3669" s="92"/>
      <c r="K3669" s="92"/>
      <c r="L3669" s="92"/>
      <c r="M3669" s="92"/>
    </row>
    <row r="3670" spans="1:13" x14ac:dyDescent="0.2">
      <c r="A3670" s="92"/>
      <c r="B3670" s="92"/>
      <c r="C3670" s="92"/>
      <c r="D3670" s="92"/>
      <c r="E3670" s="92"/>
      <c r="F3670" s="92"/>
      <c r="G3670" s="92"/>
      <c r="H3670" s="92"/>
      <c r="I3670" s="92"/>
      <c r="J3670" s="92"/>
      <c r="K3670" s="92"/>
      <c r="L3670" s="92"/>
      <c r="M3670" s="92"/>
    </row>
    <row r="3671" spans="1:13" x14ac:dyDescent="0.2">
      <c r="A3671" s="92"/>
      <c r="B3671" s="92"/>
      <c r="C3671" s="92"/>
      <c r="D3671" s="92"/>
      <c r="E3671" s="92"/>
      <c r="F3671" s="92"/>
      <c r="G3671" s="92"/>
      <c r="H3671" s="92"/>
      <c r="I3671" s="92"/>
      <c r="J3671" s="92"/>
      <c r="K3671" s="92"/>
      <c r="L3671" s="92"/>
      <c r="M3671" s="92"/>
    </row>
    <row r="3672" spans="1:13" x14ac:dyDescent="0.2">
      <c r="A3672" s="92"/>
      <c r="B3672" s="92"/>
      <c r="C3672" s="92"/>
      <c r="D3672" s="92"/>
      <c r="E3672" s="92"/>
      <c r="F3672" s="92"/>
      <c r="G3672" s="92"/>
      <c r="H3672" s="92"/>
      <c r="I3672" s="92"/>
      <c r="J3672" s="92"/>
      <c r="K3672" s="92"/>
      <c r="L3672" s="92"/>
      <c r="M3672" s="92"/>
    </row>
    <row r="3673" spans="1:13" x14ac:dyDescent="0.2">
      <c r="A3673" s="92"/>
      <c r="B3673" s="92"/>
      <c r="C3673" s="92"/>
      <c r="D3673" s="92"/>
      <c r="E3673" s="92"/>
      <c r="F3673" s="92"/>
      <c r="G3673" s="92"/>
      <c r="H3673" s="92"/>
      <c r="I3673" s="92"/>
      <c r="J3673" s="92"/>
      <c r="K3673" s="92"/>
      <c r="L3673" s="92"/>
      <c r="M3673" s="92"/>
    </row>
    <row r="3674" spans="1:13" x14ac:dyDescent="0.2">
      <c r="A3674" s="92"/>
      <c r="B3674" s="92"/>
      <c r="C3674" s="92"/>
      <c r="D3674" s="92"/>
      <c r="E3674" s="92"/>
      <c r="F3674" s="92"/>
      <c r="G3674" s="92"/>
      <c r="H3674" s="92"/>
      <c r="I3674" s="92"/>
      <c r="J3674" s="92"/>
      <c r="K3674" s="92"/>
      <c r="L3674" s="92"/>
      <c r="M3674" s="92"/>
    </row>
    <row r="3675" spans="1:13" x14ac:dyDescent="0.2">
      <c r="A3675" s="92"/>
      <c r="B3675" s="92"/>
      <c r="C3675" s="92"/>
      <c r="D3675" s="92"/>
      <c r="E3675" s="92"/>
      <c r="F3675" s="92"/>
      <c r="G3675" s="92"/>
      <c r="H3675" s="92"/>
      <c r="I3675" s="92"/>
      <c r="J3675" s="92"/>
      <c r="K3675" s="92"/>
      <c r="L3675" s="92"/>
      <c r="M3675" s="92"/>
    </row>
    <row r="3676" spans="1:13" x14ac:dyDescent="0.2">
      <c r="A3676" s="92"/>
      <c r="B3676" s="92"/>
      <c r="C3676" s="92"/>
      <c r="D3676" s="92"/>
      <c r="E3676" s="92"/>
      <c r="F3676" s="92"/>
      <c r="G3676" s="92"/>
      <c r="H3676" s="92"/>
      <c r="I3676" s="92"/>
      <c r="J3676" s="92"/>
      <c r="K3676" s="92"/>
      <c r="L3676" s="92"/>
      <c r="M3676" s="92"/>
    </row>
    <row r="3677" spans="1:13" x14ac:dyDescent="0.2">
      <c r="A3677" s="92"/>
      <c r="B3677" s="92"/>
      <c r="C3677" s="92"/>
      <c r="D3677" s="92"/>
      <c r="E3677" s="92"/>
      <c r="F3677" s="92"/>
      <c r="G3677" s="92"/>
      <c r="H3677" s="92"/>
      <c r="I3677" s="92"/>
      <c r="J3677" s="92"/>
      <c r="K3677" s="92"/>
      <c r="L3677" s="92"/>
      <c r="M3677" s="92"/>
    </row>
    <row r="3678" spans="1:13" x14ac:dyDescent="0.2">
      <c r="A3678" s="92"/>
      <c r="B3678" s="92"/>
      <c r="C3678" s="92"/>
      <c r="D3678" s="92"/>
      <c r="E3678" s="92"/>
      <c r="F3678" s="92"/>
      <c r="G3678" s="92"/>
      <c r="H3678" s="92"/>
      <c r="I3678" s="92"/>
      <c r="J3678" s="92"/>
      <c r="K3678" s="92"/>
      <c r="L3678" s="92"/>
      <c r="M3678" s="92"/>
    </row>
    <row r="3679" spans="1:13" x14ac:dyDescent="0.2">
      <c r="A3679" s="92"/>
      <c r="B3679" s="92"/>
      <c r="C3679" s="92"/>
      <c r="D3679" s="92"/>
      <c r="E3679" s="92"/>
      <c r="F3679" s="92"/>
      <c r="G3679" s="92"/>
      <c r="H3679" s="92"/>
      <c r="I3679" s="92"/>
      <c r="J3679" s="92"/>
      <c r="K3679" s="92"/>
      <c r="L3679" s="92"/>
      <c r="M3679" s="92"/>
    </row>
    <row r="3680" spans="1:13" x14ac:dyDescent="0.2">
      <c r="A3680" s="92"/>
      <c r="B3680" s="92"/>
      <c r="C3680" s="92"/>
      <c r="D3680" s="92"/>
      <c r="E3680" s="92"/>
      <c r="F3680" s="92"/>
      <c r="G3680" s="92"/>
      <c r="H3680" s="92"/>
      <c r="I3680" s="92"/>
      <c r="J3680" s="92"/>
      <c r="K3680" s="92"/>
      <c r="L3680" s="92"/>
      <c r="M3680" s="92"/>
    </row>
    <row r="3681" spans="1:13" x14ac:dyDescent="0.2">
      <c r="A3681" s="92"/>
      <c r="B3681" s="92"/>
      <c r="C3681" s="92"/>
      <c r="D3681" s="92"/>
      <c r="E3681" s="92"/>
      <c r="F3681" s="92"/>
      <c r="G3681" s="92"/>
      <c r="H3681" s="92"/>
      <c r="I3681" s="92"/>
      <c r="J3681" s="92"/>
      <c r="K3681" s="92"/>
      <c r="L3681" s="92"/>
      <c r="M3681" s="92"/>
    </row>
    <row r="3682" spans="1:13" x14ac:dyDescent="0.2">
      <c r="A3682" s="92"/>
      <c r="B3682" s="92"/>
      <c r="C3682" s="92"/>
      <c r="D3682" s="92"/>
      <c r="E3682" s="92"/>
      <c r="F3682" s="92"/>
      <c r="G3682" s="92"/>
      <c r="H3682" s="92"/>
      <c r="I3682" s="92"/>
      <c r="J3682" s="92"/>
      <c r="K3682" s="92"/>
      <c r="L3682" s="92"/>
      <c r="M3682" s="92"/>
    </row>
    <row r="3683" spans="1:13" x14ac:dyDescent="0.2">
      <c r="A3683" s="92"/>
      <c r="B3683" s="92"/>
      <c r="C3683" s="92"/>
      <c r="D3683" s="92"/>
      <c r="E3683" s="92"/>
      <c r="F3683" s="92"/>
      <c r="G3683" s="92"/>
      <c r="H3683" s="92"/>
      <c r="I3683" s="92"/>
      <c r="J3683" s="92"/>
      <c r="K3683" s="92"/>
      <c r="L3683" s="92"/>
      <c r="M3683" s="92"/>
    </row>
    <row r="3684" spans="1:13" x14ac:dyDescent="0.2">
      <c r="A3684" s="92"/>
      <c r="B3684" s="92"/>
      <c r="C3684" s="92"/>
      <c r="D3684" s="92"/>
      <c r="E3684" s="92"/>
      <c r="F3684" s="92"/>
      <c r="G3684" s="92"/>
      <c r="H3684" s="92"/>
      <c r="I3684" s="92"/>
      <c r="J3684" s="92"/>
      <c r="K3684" s="92"/>
      <c r="L3684" s="92"/>
      <c r="M3684" s="92"/>
    </row>
    <row r="3685" spans="1:13" x14ac:dyDescent="0.2">
      <c r="A3685" s="92"/>
      <c r="B3685" s="92"/>
      <c r="C3685" s="92"/>
      <c r="D3685" s="92"/>
      <c r="E3685" s="92"/>
      <c r="F3685" s="92"/>
      <c r="G3685" s="92"/>
      <c r="H3685" s="92"/>
      <c r="I3685" s="92"/>
      <c r="J3685" s="92"/>
      <c r="K3685" s="92"/>
      <c r="L3685" s="92"/>
      <c r="M3685" s="92"/>
    </row>
    <row r="3686" spans="1:13" x14ac:dyDescent="0.2">
      <c r="A3686" s="92"/>
      <c r="B3686" s="92"/>
      <c r="C3686" s="92"/>
      <c r="D3686" s="92"/>
      <c r="E3686" s="92"/>
      <c r="F3686" s="92"/>
      <c r="G3686" s="92"/>
      <c r="H3686" s="92"/>
      <c r="I3686" s="92"/>
      <c r="J3686" s="92"/>
      <c r="K3686" s="92"/>
      <c r="L3686" s="92"/>
      <c r="M3686" s="92"/>
    </row>
    <row r="3687" spans="1:13" x14ac:dyDescent="0.2">
      <c r="A3687" s="92"/>
      <c r="B3687" s="92"/>
      <c r="C3687" s="92"/>
      <c r="D3687" s="92"/>
      <c r="E3687" s="92"/>
      <c r="F3687" s="92"/>
      <c r="G3687" s="92"/>
      <c r="H3687" s="92"/>
      <c r="I3687" s="92"/>
      <c r="J3687" s="92"/>
      <c r="K3687" s="92"/>
      <c r="L3687" s="92"/>
      <c r="M3687" s="92"/>
    </row>
    <row r="3688" spans="1:13" x14ac:dyDescent="0.2">
      <c r="A3688" s="92"/>
      <c r="B3688" s="92"/>
      <c r="C3688" s="92"/>
      <c r="D3688" s="92"/>
      <c r="E3688" s="92"/>
      <c r="F3688" s="92"/>
      <c r="G3688" s="92"/>
      <c r="H3688" s="92"/>
      <c r="I3688" s="92"/>
      <c r="J3688" s="92"/>
      <c r="K3688" s="92"/>
      <c r="L3688" s="92"/>
      <c r="M3688" s="92"/>
    </row>
    <row r="3689" spans="1:13" x14ac:dyDescent="0.2">
      <c r="A3689" s="92"/>
      <c r="B3689" s="92"/>
      <c r="C3689" s="92"/>
      <c r="D3689" s="92"/>
      <c r="E3689" s="92"/>
      <c r="F3689" s="92"/>
      <c r="G3689" s="92"/>
      <c r="H3689" s="92"/>
      <c r="I3689" s="92"/>
      <c r="J3689" s="92"/>
      <c r="K3689" s="92"/>
      <c r="L3689" s="92"/>
      <c r="M3689" s="92"/>
    </row>
    <row r="3690" spans="1:13" x14ac:dyDescent="0.2">
      <c r="A3690" s="92"/>
      <c r="B3690" s="92"/>
      <c r="C3690" s="92"/>
      <c r="D3690" s="92"/>
      <c r="E3690" s="92"/>
      <c r="F3690" s="92"/>
      <c r="G3690" s="92"/>
      <c r="H3690" s="92"/>
      <c r="I3690" s="92"/>
      <c r="J3690" s="92"/>
      <c r="K3690" s="92"/>
      <c r="L3690" s="92"/>
      <c r="M3690" s="92"/>
    </row>
    <row r="3691" spans="1:13" x14ac:dyDescent="0.2">
      <c r="A3691" s="92"/>
      <c r="B3691" s="92"/>
      <c r="C3691" s="92"/>
      <c r="D3691" s="92"/>
      <c r="E3691" s="92"/>
      <c r="F3691" s="92"/>
      <c r="G3691" s="92"/>
      <c r="H3691" s="92"/>
      <c r="I3691" s="92"/>
      <c r="J3691" s="92"/>
      <c r="K3691" s="92"/>
      <c r="L3691" s="92"/>
      <c r="M3691" s="92"/>
    </row>
    <row r="3692" spans="1:13" x14ac:dyDescent="0.2">
      <c r="A3692" s="92"/>
      <c r="B3692" s="92"/>
      <c r="C3692" s="92"/>
      <c r="D3692" s="92"/>
      <c r="E3692" s="92"/>
      <c r="F3692" s="92"/>
      <c r="G3692" s="92"/>
      <c r="H3692" s="92"/>
      <c r="I3692" s="92"/>
      <c r="J3692" s="92"/>
      <c r="K3692" s="92"/>
      <c r="L3692" s="92"/>
      <c r="M3692" s="92"/>
    </row>
    <row r="3693" spans="1:13" x14ac:dyDescent="0.2">
      <c r="A3693" s="92"/>
      <c r="B3693" s="92"/>
      <c r="C3693" s="92"/>
      <c r="D3693" s="92"/>
      <c r="E3693" s="92"/>
      <c r="F3693" s="92"/>
      <c r="G3693" s="92"/>
      <c r="H3693" s="92"/>
      <c r="I3693" s="92"/>
      <c r="J3693" s="92"/>
      <c r="K3693" s="92"/>
      <c r="L3693" s="92"/>
      <c r="M3693" s="92"/>
    </row>
    <row r="3694" spans="1:13" x14ac:dyDescent="0.2">
      <c r="A3694" s="92"/>
      <c r="B3694" s="92"/>
      <c r="C3694" s="92"/>
      <c r="D3694" s="92"/>
      <c r="E3694" s="92"/>
      <c r="F3694" s="92"/>
      <c r="G3694" s="92"/>
      <c r="H3694" s="92"/>
      <c r="I3694" s="92"/>
      <c r="J3694" s="92"/>
      <c r="K3694" s="92"/>
      <c r="L3694" s="92"/>
      <c r="M3694" s="92"/>
    </row>
    <row r="3695" spans="1:13" x14ac:dyDescent="0.2">
      <c r="A3695" s="92"/>
      <c r="B3695" s="92"/>
      <c r="C3695" s="92"/>
      <c r="D3695" s="92"/>
      <c r="E3695" s="92"/>
      <c r="F3695" s="92"/>
      <c r="G3695" s="92"/>
      <c r="H3695" s="92"/>
      <c r="I3695" s="92"/>
      <c r="J3695" s="92"/>
      <c r="K3695" s="92"/>
      <c r="L3695" s="92"/>
      <c r="M3695" s="92"/>
    </row>
    <row r="3696" spans="1:13" x14ac:dyDescent="0.2">
      <c r="A3696" s="92"/>
      <c r="B3696" s="92"/>
      <c r="C3696" s="92"/>
      <c r="D3696" s="92"/>
      <c r="E3696" s="92"/>
      <c r="F3696" s="92"/>
      <c r="G3696" s="92"/>
      <c r="H3696" s="92"/>
      <c r="I3696" s="92"/>
      <c r="J3696" s="92"/>
      <c r="K3696" s="92"/>
      <c r="L3696" s="92"/>
      <c r="M3696" s="92"/>
    </row>
    <row r="3697" spans="1:13" x14ac:dyDescent="0.2">
      <c r="A3697" s="92"/>
      <c r="B3697" s="92"/>
      <c r="C3697" s="92"/>
      <c r="D3697" s="92"/>
      <c r="E3697" s="92"/>
      <c r="F3697" s="92"/>
      <c r="G3697" s="92"/>
      <c r="H3697" s="92"/>
      <c r="I3697" s="92"/>
      <c r="J3697" s="92"/>
      <c r="K3697" s="92"/>
      <c r="L3697" s="92"/>
      <c r="M3697" s="92"/>
    </row>
    <row r="3698" spans="1:13" x14ac:dyDescent="0.2">
      <c r="A3698" s="92"/>
      <c r="B3698" s="92"/>
      <c r="C3698" s="92"/>
      <c r="D3698" s="92"/>
      <c r="E3698" s="92"/>
      <c r="F3698" s="92"/>
      <c r="G3698" s="92"/>
      <c r="H3698" s="92"/>
      <c r="I3698" s="92"/>
      <c r="J3698" s="92"/>
      <c r="K3698" s="92"/>
      <c r="L3698" s="92"/>
      <c r="M3698" s="92"/>
    </row>
    <row r="3699" spans="1:13" x14ac:dyDescent="0.2">
      <c r="A3699" s="92"/>
      <c r="B3699" s="92"/>
      <c r="C3699" s="92"/>
      <c r="D3699" s="92"/>
      <c r="E3699" s="92"/>
      <c r="F3699" s="92"/>
      <c r="G3699" s="92"/>
      <c r="H3699" s="92"/>
      <c r="I3699" s="92"/>
      <c r="J3699" s="92"/>
      <c r="K3699" s="92"/>
      <c r="L3699" s="92"/>
      <c r="M3699" s="92"/>
    </row>
    <row r="3700" spans="1:13" x14ac:dyDescent="0.2">
      <c r="A3700" s="92"/>
      <c r="B3700" s="92"/>
      <c r="C3700" s="92"/>
      <c r="D3700" s="92"/>
      <c r="E3700" s="92"/>
      <c r="F3700" s="92"/>
      <c r="G3700" s="92"/>
      <c r="H3700" s="92"/>
      <c r="I3700" s="92"/>
      <c r="J3700" s="92"/>
      <c r="K3700" s="92"/>
      <c r="L3700" s="92"/>
      <c r="M3700" s="92"/>
    </row>
    <row r="3701" spans="1:13" x14ac:dyDescent="0.2">
      <c r="A3701" s="92"/>
      <c r="B3701" s="92"/>
      <c r="C3701" s="92"/>
      <c r="D3701" s="92"/>
      <c r="E3701" s="92"/>
      <c r="F3701" s="92"/>
      <c r="G3701" s="92"/>
      <c r="H3701" s="92"/>
      <c r="I3701" s="92"/>
      <c r="J3701" s="92"/>
      <c r="K3701" s="92"/>
      <c r="L3701" s="92"/>
      <c r="M3701" s="92"/>
    </row>
    <row r="3702" spans="1:13" x14ac:dyDescent="0.2">
      <c r="A3702" s="92"/>
      <c r="B3702" s="92"/>
      <c r="C3702" s="92"/>
      <c r="D3702" s="92"/>
      <c r="E3702" s="92"/>
      <c r="F3702" s="92"/>
      <c r="G3702" s="92"/>
      <c r="H3702" s="92"/>
      <c r="I3702" s="92"/>
      <c r="J3702" s="92"/>
      <c r="K3702" s="92"/>
      <c r="L3702" s="92"/>
      <c r="M3702" s="92"/>
    </row>
    <row r="3703" spans="1:13" x14ac:dyDescent="0.2">
      <c r="A3703" s="92"/>
      <c r="B3703" s="92"/>
      <c r="C3703" s="92"/>
      <c r="D3703" s="92"/>
      <c r="E3703" s="92"/>
      <c r="F3703" s="92"/>
      <c r="G3703" s="92"/>
      <c r="H3703" s="92"/>
      <c r="I3703" s="92"/>
      <c r="J3703" s="92"/>
      <c r="K3703" s="92"/>
      <c r="L3703" s="92"/>
      <c r="M3703" s="92"/>
    </row>
    <row r="3704" spans="1:13" x14ac:dyDescent="0.2">
      <c r="A3704" s="92"/>
      <c r="B3704" s="92"/>
      <c r="C3704" s="92"/>
      <c r="D3704" s="92"/>
      <c r="E3704" s="92"/>
      <c r="F3704" s="92"/>
      <c r="G3704" s="92"/>
      <c r="H3704" s="92"/>
      <c r="I3704" s="92"/>
      <c r="J3704" s="92"/>
      <c r="K3704" s="92"/>
      <c r="L3704" s="92"/>
      <c r="M3704" s="92"/>
    </row>
    <row r="3705" spans="1:13" x14ac:dyDescent="0.2">
      <c r="A3705" s="92"/>
      <c r="B3705" s="92"/>
      <c r="C3705" s="92"/>
      <c r="D3705" s="92"/>
      <c r="E3705" s="92"/>
      <c r="F3705" s="92"/>
      <c r="G3705" s="92"/>
      <c r="H3705" s="92"/>
      <c r="I3705" s="92"/>
      <c r="J3705" s="92"/>
      <c r="K3705" s="92"/>
      <c r="L3705" s="92"/>
      <c r="M3705" s="92"/>
    </row>
    <row r="3706" spans="1:13" x14ac:dyDescent="0.2">
      <c r="A3706" s="92"/>
      <c r="B3706" s="92"/>
      <c r="C3706" s="92"/>
      <c r="D3706" s="92"/>
      <c r="E3706" s="92"/>
      <c r="F3706" s="92"/>
      <c r="G3706" s="92"/>
      <c r="H3706" s="92"/>
      <c r="I3706" s="92"/>
      <c r="J3706" s="92"/>
      <c r="K3706" s="92"/>
      <c r="L3706" s="92"/>
      <c r="M3706" s="92"/>
    </row>
    <row r="3707" spans="1:13" x14ac:dyDescent="0.2">
      <c r="A3707" s="92"/>
      <c r="B3707" s="92"/>
      <c r="C3707" s="92"/>
      <c r="D3707" s="92"/>
      <c r="E3707" s="92"/>
      <c r="F3707" s="92"/>
      <c r="G3707" s="92"/>
      <c r="H3707" s="92"/>
      <c r="I3707" s="92"/>
      <c r="J3707" s="92"/>
      <c r="K3707" s="92"/>
      <c r="L3707" s="92"/>
      <c r="M3707" s="92"/>
    </row>
    <row r="3708" spans="1:13" x14ac:dyDescent="0.2">
      <c r="A3708" s="92"/>
      <c r="B3708" s="92"/>
      <c r="C3708" s="92"/>
      <c r="D3708" s="92"/>
      <c r="E3708" s="92"/>
      <c r="F3708" s="92"/>
      <c r="G3708" s="92"/>
      <c r="H3708" s="92"/>
      <c r="I3708" s="92"/>
      <c r="J3708" s="92"/>
      <c r="K3708" s="92"/>
      <c r="L3708" s="92"/>
      <c r="M3708" s="92"/>
    </row>
    <row r="3709" spans="1:13" x14ac:dyDescent="0.2">
      <c r="A3709" s="92"/>
      <c r="B3709" s="92"/>
      <c r="C3709" s="92"/>
      <c r="D3709" s="92"/>
      <c r="E3709" s="92"/>
      <c r="F3709" s="92"/>
      <c r="G3709" s="92"/>
      <c r="H3709" s="92"/>
      <c r="I3709" s="92"/>
      <c r="J3709" s="92"/>
      <c r="K3709" s="92"/>
      <c r="L3709" s="92"/>
      <c r="M3709" s="92"/>
    </row>
    <row r="3710" spans="1:13" x14ac:dyDescent="0.2">
      <c r="A3710" s="92"/>
      <c r="B3710" s="92"/>
      <c r="C3710" s="92"/>
      <c r="D3710" s="92"/>
      <c r="E3710" s="92"/>
      <c r="F3710" s="92"/>
      <c r="G3710" s="92"/>
      <c r="H3710" s="92"/>
      <c r="I3710" s="92"/>
      <c r="J3710" s="92"/>
      <c r="K3710" s="92"/>
      <c r="L3710" s="92"/>
      <c r="M3710" s="92"/>
    </row>
    <row r="3711" spans="1:13" x14ac:dyDescent="0.2">
      <c r="A3711" s="92"/>
      <c r="B3711" s="92"/>
      <c r="C3711" s="92"/>
      <c r="D3711" s="92"/>
      <c r="E3711" s="92"/>
      <c r="F3711" s="92"/>
      <c r="G3711" s="92"/>
      <c r="H3711" s="92"/>
      <c r="I3711" s="92"/>
      <c r="J3711" s="92"/>
      <c r="K3711" s="92"/>
      <c r="L3711" s="92"/>
      <c r="M3711" s="92"/>
    </row>
    <row r="3712" spans="1:13" x14ac:dyDescent="0.2">
      <c r="A3712" s="92"/>
      <c r="B3712" s="92"/>
      <c r="C3712" s="92"/>
      <c r="D3712" s="92"/>
      <c r="E3712" s="92"/>
      <c r="F3712" s="92"/>
      <c r="G3712" s="92"/>
      <c r="H3712" s="92"/>
      <c r="I3712" s="92"/>
      <c r="J3712" s="92"/>
      <c r="K3712" s="92"/>
      <c r="L3712" s="92"/>
      <c r="M3712" s="92"/>
    </row>
    <row r="3713" spans="1:13" x14ac:dyDescent="0.2">
      <c r="A3713" s="92"/>
      <c r="B3713" s="92"/>
      <c r="C3713" s="92"/>
      <c r="D3713" s="92"/>
      <c r="E3713" s="92"/>
      <c r="F3713" s="92"/>
      <c r="G3713" s="92"/>
      <c r="H3713" s="92"/>
      <c r="I3713" s="92"/>
      <c r="J3713" s="92"/>
      <c r="K3713" s="92"/>
      <c r="L3713" s="92"/>
      <c r="M3713" s="92"/>
    </row>
    <row r="3714" spans="1:13" x14ac:dyDescent="0.2">
      <c r="A3714" s="92"/>
      <c r="B3714" s="92"/>
      <c r="C3714" s="92"/>
      <c r="D3714" s="92"/>
      <c r="E3714" s="92"/>
      <c r="F3714" s="92"/>
      <c r="G3714" s="92"/>
      <c r="H3714" s="92"/>
      <c r="I3714" s="92"/>
      <c r="J3714" s="92"/>
      <c r="K3714" s="92"/>
      <c r="L3714" s="92"/>
      <c r="M3714" s="92"/>
    </row>
    <row r="3715" spans="1:13" x14ac:dyDescent="0.2">
      <c r="A3715" s="92"/>
      <c r="B3715" s="92"/>
      <c r="C3715" s="92"/>
      <c r="D3715" s="92"/>
      <c r="E3715" s="92"/>
      <c r="F3715" s="92"/>
      <c r="G3715" s="92"/>
      <c r="H3715" s="92"/>
      <c r="I3715" s="92"/>
      <c r="J3715" s="92"/>
      <c r="K3715" s="92"/>
      <c r="L3715" s="92"/>
      <c r="M3715" s="92"/>
    </row>
    <row r="3716" spans="1:13" x14ac:dyDescent="0.2">
      <c r="A3716" s="92"/>
      <c r="B3716" s="92"/>
      <c r="C3716" s="92"/>
      <c r="D3716" s="92"/>
      <c r="E3716" s="92"/>
      <c r="F3716" s="92"/>
      <c r="G3716" s="92"/>
      <c r="H3716" s="92"/>
      <c r="I3716" s="92"/>
      <c r="J3716" s="92"/>
      <c r="K3716" s="92"/>
      <c r="L3716" s="92"/>
      <c r="M3716" s="92"/>
    </row>
    <row r="3717" spans="1:13" x14ac:dyDescent="0.2">
      <c r="A3717" s="92"/>
      <c r="B3717" s="92"/>
      <c r="C3717" s="92"/>
      <c r="D3717" s="92"/>
      <c r="E3717" s="92"/>
      <c r="F3717" s="92"/>
      <c r="G3717" s="92"/>
      <c r="H3717" s="92"/>
      <c r="I3717" s="92"/>
      <c r="J3717" s="92"/>
      <c r="K3717" s="92"/>
      <c r="L3717" s="92"/>
      <c r="M3717" s="92"/>
    </row>
    <row r="3718" spans="1:13" x14ac:dyDescent="0.2">
      <c r="A3718" s="92"/>
      <c r="B3718" s="92"/>
      <c r="C3718" s="92"/>
      <c r="D3718" s="92"/>
      <c r="E3718" s="92"/>
      <c r="F3718" s="92"/>
      <c r="G3718" s="92"/>
      <c r="H3718" s="92"/>
      <c r="I3718" s="92"/>
      <c r="J3718" s="92"/>
      <c r="K3718" s="92"/>
      <c r="L3718" s="92"/>
      <c r="M3718" s="92"/>
    </row>
    <row r="3719" spans="1:13" x14ac:dyDescent="0.2">
      <c r="A3719" s="92"/>
      <c r="B3719" s="92"/>
      <c r="C3719" s="92"/>
      <c r="D3719" s="92"/>
      <c r="E3719" s="92"/>
      <c r="F3719" s="92"/>
      <c r="G3719" s="92"/>
      <c r="H3719" s="92"/>
      <c r="I3719" s="92"/>
      <c r="J3719" s="92"/>
      <c r="K3719" s="92"/>
      <c r="L3719" s="92"/>
      <c r="M3719" s="92"/>
    </row>
    <row r="3720" spans="1:13" x14ac:dyDescent="0.2">
      <c r="A3720" s="92"/>
      <c r="B3720" s="92"/>
      <c r="C3720" s="92"/>
      <c r="D3720" s="92"/>
      <c r="E3720" s="92"/>
      <c r="F3720" s="92"/>
      <c r="G3720" s="92"/>
      <c r="H3720" s="92"/>
      <c r="I3720" s="92"/>
      <c r="J3720" s="92"/>
      <c r="K3720" s="92"/>
      <c r="L3720" s="92"/>
      <c r="M3720" s="92"/>
    </row>
    <row r="3721" spans="1:13" x14ac:dyDescent="0.2">
      <c r="A3721" s="92"/>
      <c r="B3721" s="92"/>
      <c r="C3721" s="92"/>
      <c r="D3721" s="92"/>
      <c r="E3721" s="92"/>
      <c r="F3721" s="92"/>
      <c r="G3721" s="92"/>
      <c r="H3721" s="92"/>
      <c r="I3721" s="92"/>
      <c r="J3721" s="92"/>
      <c r="K3721" s="92"/>
      <c r="L3721" s="92"/>
      <c r="M3721" s="92"/>
    </row>
    <row r="3722" spans="1:13" x14ac:dyDescent="0.2">
      <c r="A3722" s="92"/>
      <c r="B3722" s="92"/>
      <c r="C3722" s="92"/>
      <c r="D3722" s="92"/>
      <c r="E3722" s="92"/>
      <c r="F3722" s="92"/>
      <c r="G3722" s="92"/>
      <c r="H3722" s="92"/>
      <c r="I3722" s="92"/>
      <c r="J3722" s="92"/>
      <c r="K3722" s="92"/>
      <c r="L3722" s="92"/>
      <c r="M3722" s="92"/>
    </row>
    <row r="3723" spans="1:13" x14ac:dyDescent="0.2">
      <c r="A3723" s="92"/>
      <c r="B3723" s="92"/>
      <c r="C3723" s="92"/>
      <c r="D3723" s="92"/>
      <c r="E3723" s="92"/>
      <c r="F3723" s="92"/>
      <c r="G3723" s="92"/>
      <c r="H3723" s="92"/>
      <c r="I3723" s="92"/>
      <c r="J3723" s="92"/>
      <c r="K3723" s="92"/>
      <c r="L3723" s="92"/>
      <c r="M3723" s="92"/>
    </row>
    <row r="3724" spans="1:13" x14ac:dyDescent="0.2">
      <c r="A3724" s="92"/>
      <c r="B3724" s="92"/>
      <c r="C3724" s="92"/>
      <c r="D3724" s="92"/>
      <c r="E3724" s="92"/>
      <c r="F3724" s="92"/>
      <c r="G3724" s="92"/>
      <c r="H3724" s="92"/>
      <c r="I3724" s="92"/>
      <c r="J3724" s="92"/>
      <c r="K3724" s="92"/>
      <c r="L3724" s="92"/>
      <c r="M3724" s="92"/>
    </row>
    <row r="3725" spans="1:13" x14ac:dyDescent="0.2">
      <c r="A3725" s="92"/>
      <c r="B3725" s="92"/>
      <c r="C3725" s="92"/>
      <c r="D3725" s="92"/>
      <c r="E3725" s="92"/>
      <c r="F3725" s="92"/>
      <c r="G3725" s="92"/>
      <c r="H3725" s="92"/>
      <c r="I3725" s="92"/>
      <c r="J3725" s="92"/>
      <c r="K3725" s="92"/>
      <c r="L3725" s="92"/>
      <c r="M3725" s="92"/>
    </row>
    <row r="3726" spans="1:13" x14ac:dyDescent="0.2">
      <c r="A3726" s="92"/>
      <c r="B3726" s="92"/>
      <c r="C3726" s="92"/>
      <c r="D3726" s="92"/>
      <c r="E3726" s="92"/>
      <c r="F3726" s="92"/>
      <c r="G3726" s="92"/>
      <c r="H3726" s="92"/>
      <c r="I3726" s="92"/>
      <c r="J3726" s="92"/>
      <c r="K3726" s="92"/>
      <c r="L3726" s="92"/>
      <c r="M3726" s="92"/>
    </row>
    <row r="3727" spans="1:13" x14ac:dyDescent="0.2">
      <c r="A3727" s="92"/>
      <c r="B3727" s="92"/>
      <c r="C3727" s="92"/>
      <c r="D3727" s="92"/>
      <c r="E3727" s="92"/>
      <c r="F3727" s="92"/>
      <c r="G3727" s="92"/>
      <c r="H3727" s="92"/>
      <c r="I3727" s="92"/>
      <c r="J3727" s="92"/>
      <c r="K3727" s="92"/>
      <c r="L3727" s="92"/>
      <c r="M3727" s="92"/>
    </row>
    <row r="3728" spans="1:13" x14ac:dyDescent="0.2">
      <c r="A3728" s="92"/>
      <c r="B3728" s="92"/>
      <c r="C3728" s="92"/>
      <c r="D3728" s="92"/>
      <c r="E3728" s="92"/>
      <c r="F3728" s="92"/>
      <c r="G3728" s="92"/>
      <c r="H3728" s="92"/>
      <c r="I3728" s="92"/>
      <c r="J3728" s="92"/>
      <c r="K3728" s="92"/>
      <c r="L3728" s="92"/>
      <c r="M3728" s="92"/>
    </row>
    <row r="3729" spans="1:13" x14ac:dyDescent="0.2">
      <c r="A3729" s="92"/>
      <c r="B3729" s="92"/>
      <c r="C3729" s="92"/>
      <c r="D3729" s="92"/>
      <c r="E3729" s="92"/>
      <c r="F3729" s="92"/>
      <c r="G3729" s="92"/>
      <c r="H3729" s="92"/>
      <c r="I3729" s="92"/>
      <c r="J3729" s="92"/>
      <c r="K3729" s="92"/>
      <c r="L3729" s="92"/>
      <c r="M3729" s="92"/>
    </row>
    <row r="3730" spans="1:13" x14ac:dyDescent="0.2">
      <c r="A3730" s="92"/>
      <c r="B3730" s="92"/>
      <c r="C3730" s="92"/>
      <c r="D3730" s="92"/>
      <c r="E3730" s="92"/>
      <c r="F3730" s="92"/>
      <c r="G3730" s="92"/>
      <c r="H3730" s="92"/>
      <c r="I3730" s="92"/>
      <c r="J3730" s="92"/>
      <c r="K3730" s="92"/>
      <c r="L3730" s="92"/>
      <c r="M3730" s="92"/>
    </row>
    <row r="3731" spans="1:13" x14ac:dyDescent="0.2">
      <c r="A3731" s="92"/>
      <c r="B3731" s="92"/>
      <c r="C3731" s="92"/>
      <c r="D3731" s="92"/>
      <c r="E3731" s="92"/>
      <c r="F3731" s="92"/>
      <c r="G3731" s="92"/>
      <c r="H3731" s="92"/>
      <c r="I3731" s="92"/>
      <c r="J3731" s="92"/>
      <c r="K3731" s="92"/>
      <c r="L3731" s="92"/>
      <c r="M3731" s="92"/>
    </row>
    <row r="3732" spans="1:13" x14ac:dyDescent="0.2">
      <c r="A3732" s="92"/>
      <c r="B3732" s="92"/>
      <c r="C3732" s="92"/>
      <c r="D3732" s="92"/>
      <c r="E3732" s="92"/>
      <c r="F3732" s="92"/>
      <c r="G3732" s="92"/>
      <c r="H3732" s="92"/>
      <c r="I3732" s="92"/>
      <c r="J3732" s="92"/>
      <c r="K3732" s="92"/>
      <c r="L3732" s="92"/>
      <c r="M3732" s="92"/>
    </row>
    <row r="3733" spans="1:13" x14ac:dyDescent="0.2">
      <c r="A3733" s="92"/>
      <c r="B3733" s="92"/>
      <c r="C3733" s="92"/>
      <c r="D3733" s="92"/>
      <c r="E3733" s="92"/>
      <c r="F3733" s="92"/>
      <c r="G3733" s="92"/>
      <c r="H3733" s="92"/>
      <c r="I3733" s="92"/>
      <c r="J3733" s="92"/>
      <c r="K3733" s="92"/>
      <c r="L3733" s="92"/>
      <c r="M3733" s="92"/>
    </row>
    <row r="3734" spans="1:13" x14ac:dyDescent="0.2">
      <c r="A3734" s="92"/>
      <c r="B3734" s="92"/>
      <c r="C3734" s="92"/>
      <c r="D3734" s="92"/>
      <c r="E3734" s="92"/>
      <c r="F3734" s="92"/>
      <c r="G3734" s="92"/>
      <c r="H3734" s="92"/>
      <c r="I3734" s="92"/>
      <c r="J3734" s="92"/>
      <c r="K3734" s="92"/>
      <c r="L3734" s="92"/>
      <c r="M3734" s="92"/>
    </row>
    <row r="3735" spans="1:13" x14ac:dyDescent="0.2">
      <c r="A3735" s="92"/>
      <c r="B3735" s="92"/>
      <c r="C3735" s="92"/>
      <c r="D3735" s="92"/>
      <c r="E3735" s="92"/>
      <c r="F3735" s="92"/>
      <c r="G3735" s="92"/>
      <c r="H3735" s="92"/>
      <c r="I3735" s="92"/>
      <c r="J3735" s="92"/>
      <c r="K3735" s="92"/>
      <c r="L3735" s="92"/>
      <c r="M3735" s="92"/>
    </row>
    <row r="3736" spans="1:13" x14ac:dyDescent="0.2">
      <c r="A3736" s="92"/>
      <c r="B3736" s="92"/>
      <c r="C3736" s="92"/>
      <c r="D3736" s="92"/>
      <c r="E3736" s="92"/>
      <c r="F3736" s="92"/>
      <c r="G3736" s="92"/>
      <c r="H3736" s="92"/>
      <c r="I3736" s="92"/>
      <c r="J3736" s="92"/>
      <c r="K3736" s="92"/>
      <c r="L3736" s="92"/>
      <c r="M3736" s="92"/>
    </row>
    <row r="3737" spans="1:13" x14ac:dyDescent="0.2">
      <c r="A3737" s="92"/>
      <c r="B3737" s="92"/>
      <c r="C3737" s="92"/>
      <c r="D3737" s="92"/>
      <c r="E3737" s="92"/>
      <c r="F3737" s="92"/>
      <c r="G3737" s="92"/>
      <c r="H3737" s="92"/>
      <c r="I3737" s="92"/>
      <c r="J3737" s="92"/>
      <c r="K3737" s="92"/>
      <c r="L3737" s="92"/>
      <c r="M3737" s="92"/>
    </row>
    <row r="3738" spans="1:13" x14ac:dyDescent="0.2">
      <c r="A3738" s="92"/>
      <c r="B3738" s="92"/>
      <c r="C3738" s="92"/>
      <c r="D3738" s="92"/>
      <c r="E3738" s="92"/>
      <c r="F3738" s="92"/>
      <c r="G3738" s="92"/>
      <c r="H3738" s="92"/>
      <c r="I3738" s="92"/>
      <c r="J3738" s="92"/>
      <c r="K3738" s="92"/>
      <c r="L3738" s="92"/>
      <c r="M3738" s="92"/>
    </row>
    <row r="3739" spans="1:13" x14ac:dyDescent="0.2">
      <c r="A3739" s="92"/>
      <c r="B3739" s="92"/>
      <c r="C3739" s="92"/>
      <c r="D3739" s="92"/>
      <c r="E3739" s="92"/>
      <c r="F3739" s="92"/>
      <c r="G3739" s="92"/>
      <c r="H3739" s="92"/>
      <c r="I3739" s="92"/>
      <c r="J3739" s="92"/>
      <c r="K3739" s="92"/>
      <c r="L3739" s="92"/>
      <c r="M3739" s="92"/>
    </row>
    <row r="3740" spans="1:13" x14ac:dyDescent="0.2">
      <c r="A3740" s="92"/>
      <c r="B3740" s="92"/>
      <c r="C3740" s="92"/>
      <c r="D3740" s="92"/>
      <c r="E3740" s="92"/>
      <c r="F3740" s="92"/>
      <c r="G3740" s="92"/>
      <c r="H3740" s="92"/>
      <c r="I3740" s="92"/>
      <c r="J3740" s="92"/>
      <c r="K3740" s="92"/>
      <c r="L3740" s="92"/>
      <c r="M3740" s="92"/>
    </row>
    <row r="3741" spans="1:13" x14ac:dyDescent="0.2">
      <c r="A3741" s="92"/>
      <c r="B3741" s="92"/>
      <c r="C3741" s="92"/>
      <c r="D3741" s="92"/>
      <c r="E3741" s="92"/>
      <c r="F3741" s="92"/>
      <c r="G3741" s="92"/>
      <c r="H3741" s="92"/>
      <c r="I3741" s="92"/>
      <c r="J3741" s="92"/>
      <c r="K3741" s="92"/>
      <c r="L3741" s="92"/>
      <c r="M3741" s="92"/>
    </row>
    <row r="3742" spans="1:13" x14ac:dyDescent="0.2">
      <c r="A3742" s="92"/>
      <c r="B3742" s="92"/>
      <c r="C3742" s="92"/>
      <c r="D3742" s="92"/>
      <c r="E3742" s="92"/>
      <c r="F3742" s="92"/>
      <c r="G3742" s="92"/>
      <c r="H3742" s="92"/>
      <c r="I3742" s="92"/>
      <c r="J3742" s="92"/>
      <c r="K3742" s="92"/>
      <c r="L3742" s="92"/>
      <c r="M3742" s="92"/>
    </row>
    <row r="3743" spans="1:13" x14ac:dyDescent="0.2">
      <c r="A3743" s="92"/>
      <c r="B3743" s="92"/>
      <c r="C3743" s="92"/>
      <c r="D3743" s="92"/>
      <c r="E3743" s="92"/>
      <c r="F3743" s="92"/>
      <c r="G3743" s="92"/>
      <c r="H3743" s="92"/>
      <c r="I3743" s="92"/>
      <c r="J3743" s="92"/>
      <c r="K3743" s="92"/>
      <c r="L3743" s="92"/>
      <c r="M3743" s="92"/>
    </row>
    <row r="3744" spans="1:13" x14ac:dyDescent="0.2">
      <c r="A3744" s="92"/>
      <c r="B3744" s="92"/>
      <c r="C3744" s="92"/>
      <c r="D3744" s="92"/>
      <c r="E3744" s="92"/>
      <c r="F3744" s="92"/>
      <c r="G3744" s="92"/>
      <c r="H3744" s="92"/>
      <c r="I3744" s="92"/>
      <c r="J3744" s="92"/>
      <c r="K3744" s="92"/>
      <c r="L3744" s="92"/>
      <c r="M3744" s="92"/>
    </row>
    <row r="3745" spans="1:13" x14ac:dyDescent="0.2">
      <c r="A3745" s="92"/>
      <c r="B3745" s="92"/>
      <c r="C3745" s="92"/>
      <c r="D3745" s="92"/>
      <c r="E3745" s="92"/>
      <c r="F3745" s="92"/>
      <c r="G3745" s="92"/>
      <c r="H3745" s="92"/>
      <c r="I3745" s="92"/>
      <c r="J3745" s="92"/>
      <c r="K3745" s="92"/>
      <c r="L3745" s="92"/>
      <c r="M3745" s="92"/>
    </row>
    <row r="3746" spans="1:13" x14ac:dyDescent="0.2">
      <c r="A3746" s="92"/>
      <c r="B3746" s="92"/>
      <c r="C3746" s="92"/>
      <c r="D3746" s="92"/>
      <c r="E3746" s="92"/>
      <c r="F3746" s="92"/>
      <c r="G3746" s="92"/>
      <c r="H3746" s="92"/>
      <c r="I3746" s="92"/>
      <c r="J3746" s="92"/>
      <c r="K3746" s="92"/>
      <c r="L3746" s="92"/>
      <c r="M3746" s="92"/>
    </row>
    <row r="3747" spans="1:13" x14ac:dyDescent="0.2">
      <c r="A3747" s="92"/>
      <c r="B3747" s="92"/>
      <c r="C3747" s="92"/>
      <c r="D3747" s="92"/>
      <c r="E3747" s="92"/>
      <c r="F3747" s="92"/>
      <c r="G3747" s="92"/>
      <c r="H3747" s="92"/>
      <c r="I3747" s="92"/>
      <c r="J3747" s="92"/>
      <c r="K3747" s="92"/>
      <c r="L3747" s="92"/>
      <c r="M3747" s="92"/>
    </row>
    <row r="3748" spans="1:13" x14ac:dyDescent="0.2">
      <c r="A3748" s="92"/>
      <c r="B3748" s="92"/>
      <c r="C3748" s="92"/>
      <c r="D3748" s="92"/>
      <c r="E3748" s="92"/>
      <c r="F3748" s="92"/>
      <c r="G3748" s="92"/>
      <c r="H3748" s="92"/>
      <c r="I3748" s="92"/>
      <c r="J3748" s="92"/>
      <c r="K3748" s="92"/>
      <c r="L3748" s="92"/>
      <c r="M3748" s="92"/>
    </row>
    <row r="3749" spans="1:13" x14ac:dyDescent="0.2">
      <c r="A3749" s="92"/>
      <c r="B3749" s="92"/>
      <c r="C3749" s="92"/>
      <c r="D3749" s="92"/>
      <c r="E3749" s="92"/>
      <c r="F3749" s="92"/>
      <c r="G3749" s="92"/>
      <c r="H3749" s="92"/>
      <c r="I3749" s="92"/>
      <c r="J3749" s="92"/>
      <c r="K3749" s="92"/>
      <c r="L3749" s="92"/>
      <c r="M3749" s="92"/>
    </row>
    <row r="3750" spans="1:13" x14ac:dyDescent="0.2">
      <c r="A3750" s="92"/>
      <c r="B3750" s="92"/>
      <c r="C3750" s="92"/>
      <c r="D3750" s="92"/>
      <c r="E3750" s="92"/>
      <c r="F3750" s="92"/>
      <c r="G3750" s="92"/>
      <c r="H3750" s="92"/>
      <c r="I3750" s="92"/>
      <c r="J3750" s="92"/>
      <c r="K3750" s="92"/>
      <c r="L3750" s="92"/>
      <c r="M3750" s="92"/>
    </row>
    <row r="3751" spans="1:13" x14ac:dyDescent="0.2">
      <c r="A3751" s="92"/>
      <c r="B3751" s="92"/>
      <c r="C3751" s="92"/>
      <c r="D3751" s="92"/>
      <c r="E3751" s="92"/>
      <c r="F3751" s="92"/>
      <c r="G3751" s="92"/>
      <c r="H3751" s="92"/>
      <c r="I3751" s="92"/>
      <c r="J3751" s="92"/>
      <c r="K3751" s="92"/>
      <c r="L3751" s="92"/>
      <c r="M3751" s="92"/>
    </row>
    <row r="3752" spans="1:13" x14ac:dyDescent="0.2">
      <c r="A3752" s="92"/>
      <c r="B3752" s="92"/>
      <c r="C3752" s="92"/>
      <c r="D3752" s="92"/>
      <c r="E3752" s="92"/>
      <c r="F3752" s="92"/>
      <c r="G3752" s="92"/>
      <c r="H3752" s="92"/>
      <c r="I3752" s="92"/>
      <c r="J3752" s="92"/>
      <c r="K3752" s="92"/>
      <c r="L3752" s="92"/>
      <c r="M3752" s="92"/>
    </row>
    <row r="3753" spans="1:13" x14ac:dyDescent="0.2">
      <c r="A3753" s="92"/>
      <c r="B3753" s="92"/>
      <c r="C3753" s="92"/>
      <c r="D3753" s="92"/>
      <c r="E3753" s="92"/>
      <c r="F3753" s="92"/>
      <c r="G3753" s="92"/>
      <c r="H3753" s="92"/>
      <c r="I3753" s="92"/>
      <c r="J3753" s="92"/>
      <c r="K3753" s="92"/>
      <c r="L3753" s="92"/>
      <c r="M3753" s="92"/>
    </row>
    <row r="3754" spans="1:13" x14ac:dyDescent="0.2">
      <c r="A3754" s="92"/>
      <c r="B3754" s="92"/>
      <c r="C3754" s="92"/>
      <c r="D3754" s="92"/>
      <c r="E3754" s="92"/>
      <c r="F3754" s="92"/>
      <c r="G3754" s="92"/>
      <c r="H3754" s="92"/>
      <c r="I3754" s="92"/>
      <c r="J3754" s="92"/>
      <c r="K3754" s="92"/>
      <c r="L3754" s="92"/>
      <c r="M3754" s="92"/>
    </row>
    <row r="3755" spans="1:13" x14ac:dyDescent="0.2">
      <c r="A3755" s="92"/>
      <c r="B3755" s="92"/>
      <c r="C3755" s="92"/>
      <c r="D3755" s="92"/>
      <c r="E3755" s="92"/>
      <c r="F3755" s="92"/>
      <c r="G3755" s="92"/>
      <c r="H3755" s="92"/>
      <c r="I3755" s="92"/>
      <c r="J3755" s="92"/>
      <c r="K3755" s="92"/>
      <c r="L3755" s="92"/>
      <c r="M3755" s="92"/>
    </row>
    <row r="3756" spans="1:13" x14ac:dyDescent="0.2">
      <c r="A3756" s="92"/>
      <c r="B3756" s="92"/>
      <c r="C3756" s="92"/>
      <c r="D3756" s="92"/>
      <c r="E3756" s="92"/>
      <c r="F3756" s="92"/>
      <c r="G3756" s="92"/>
      <c r="H3756" s="92"/>
      <c r="I3756" s="92"/>
      <c r="J3756" s="92"/>
      <c r="K3756" s="92"/>
      <c r="L3756" s="92"/>
      <c r="M3756" s="92"/>
    </row>
    <row r="3757" spans="1:13" x14ac:dyDescent="0.2">
      <c r="A3757" s="92"/>
      <c r="B3757" s="92"/>
      <c r="C3757" s="92"/>
      <c r="D3757" s="92"/>
      <c r="E3757" s="92"/>
      <c r="F3757" s="92"/>
      <c r="G3757" s="92"/>
      <c r="H3757" s="92"/>
      <c r="I3757" s="92"/>
      <c r="J3757" s="92"/>
      <c r="K3757" s="92"/>
      <c r="L3757" s="92"/>
      <c r="M3757" s="92"/>
    </row>
    <row r="3758" spans="1:13" x14ac:dyDescent="0.2">
      <c r="A3758" s="92"/>
      <c r="B3758" s="92"/>
      <c r="C3758" s="92"/>
      <c r="D3758" s="92"/>
      <c r="E3758" s="92"/>
      <c r="F3758" s="92"/>
      <c r="G3758" s="92"/>
      <c r="H3758" s="92"/>
      <c r="I3758" s="92"/>
      <c r="J3758" s="92"/>
      <c r="K3758" s="92"/>
      <c r="L3758" s="92"/>
      <c r="M3758" s="92"/>
    </row>
    <row r="3759" spans="1:13" x14ac:dyDescent="0.2">
      <c r="A3759" s="92"/>
      <c r="B3759" s="92"/>
      <c r="C3759" s="92"/>
      <c r="D3759" s="92"/>
      <c r="E3759" s="92"/>
      <c r="F3759" s="92"/>
      <c r="G3759" s="92"/>
      <c r="H3759" s="92"/>
      <c r="I3759" s="92"/>
      <c r="J3759" s="92"/>
      <c r="K3759" s="92"/>
      <c r="L3759" s="92"/>
      <c r="M3759" s="92"/>
    </row>
    <row r="3760" spans="1:13" x14ac:dyDescent="0.2">
      <c r="A3760" s="92"/>
      <c r="B3760" s="92"/>
      <c r="C3760" s="92"/>
      <c r="D3760" s="92"/>
      <c r="E3760" s="92"/>
      <c r="F3760" s="92"/>
      <c r="G3760" s="92"/>
      <c r="H3760" s="92"/>
      <c r="I3760" s="92"/>
      <c r="J3760" s="92"/>
      <c r="K3760" s="92"/>
      <c r="L3760" s="92"/>
      <c r="M3760" s="92"/>
    </row>
    <row r="3761" spans="1:13" x14ac:dyDescent="0.2">
      <c r="A3761" s="92"/>
      <c r="B3761" s="92"/>
      <c r="C3761" s="92"/>
      <c r="D3761" s="92"/>
      <c r="E3761" s="92"/>
      <c r="F3761" s="92"/>
      <c r="G3761" s="92"/>
      <c r="H3761" s="92"/>
      <c r="I3761" s="92"/>
      <c r="J3761" s="92"/>
      <c r="K3761" s="92"/>
      <c r="L3761" s="92"/>
      <c r="M3761" s="92"/>
    </row>
    <row r="3762" spans="1:13" x14ac:dyDescent="0.2">
      <c r="A3762" s="92"/>
      <c r="B3762" s="92"/>
      <c r="C3762" s="92"/>
      <c r="D3762" s="92"/>
      <c r="E3762" s="92"/>
      <c r="F3762" s="92"/>
      <c r="G3762" s="92"/>
      <c r="H3762" s="92"/>
      <c r="I3762" s="92"/>
      <c r="J3762" s="92"/>
      <c r="K3762" s="92"/>
      <c r="L3762" s="92"/>
      <c r="M3762" s="92"/>
    </row>
    <row r="3763" spans="1:13" x14ac:dyDescent="0.2">
      <c r="A3763" s="92"/>
      <c r="B3763" s="92"/>
      <c r="C3763" s="92"/>
      <c r="D3763" s="92"/>
      <c r="E3763" s="92"/>
      <c r="F3763" s="92"/>
      <c r="G3763" s="92"/>
      <c r="H3763" s="92"/>
      <c r="I3763" s="92"/>
      <c r="J3763" s="92"/>
      <c r="K3763" s="92"/>
      <c r="L3763" s="92"/>
      <c r="M3763" s="92"/>
    </row>
    <row r="3764" spans="1:13" x14ac:dyDescent="0.2">
      <c r="A3764" s="92"/>
      <c r="B3764" s="92"/>
      <c r="C3764" s="92"/>
      <c r="D3764" s="92"/>
      <c r="E3764" s="92"/>
      <c r="F3764" s="92"/>
      <c r="G3764" s="92"/>
      <c r="H3764" s="92"/>
      <c r="I3764" s="92"/>
      <c r="J3764" s="92"/>
      <c r="K3764" s="92"/>
      <c r="L3764" s="92"/>
      <c r="M3764" s="92"/>
    </row>
    <row r="3765" spans="1:13" x14ac:dyDescent="0.2">
      <c r="A3765" s="92"/>
      <c r="B3765" s="92"/>
      <c r="C3765" s="92"/>
      <c r="D3765" s="92"/>
      <c r="E3765" s="92"/>
      <c r="F3765" s="92"/>
      <c r="G3765" s="92"/>
      <c r="H3765" s="92"/>
      <c r="I3765" s="92"/>
      <c r="J3765" s="92"/>
      <c r="K3765" s="92"/>
      <c r="L3765" s="92"/>
      <c r="M3765" s="92"/>
    </row>
    <row r="3766" spans="1:13" x14ac:dyDescent="0.2">
      <c r="A3766" s="92"/>
      <c r="B3766" s="92"/>
      <c r="C3766" s="92"/>
      <c r="D3766" s="92"/>
      <c r="E3766" s="92"/>
      <c r="F3766" s="92"/>
      <c r="G3766" s="92"/>
      <c r="H3766" s="92"/>
      <c r="I3766" s="92"/>
      <c r="J3766" s="92"/>
      <c r="K3766" s="92"/>
      <c r="L3766" s="92"/>
      <c r="M3766" s="92"/>
    </row>
    <row r="3767" spans="1:13" x14ac:dyDescent="0.2">
      <c r="A3767" s="92"/>
      <c r="B3767" s="92"/>
      <c r="C3767" s="92"/>
      <c r="D3767" s="92"/>
      <c r="E3767" s="92"/>
      <c r="F3767" s="92"/>
      <c r="G3767" s="92"/>
      <c r="H3767" s="92"/>
      <c r="I3767" s="92"/>
      <c r="J3767" s="92"/>
      <c r="K3767" s="92"/>
      <c r="L3767" s="92"/>
      <c r="M3767" s="92"/>
    </row>
    <row r="3768" spans="1:13" x14ac:dyDescent="0.2">
      <c r="A3768" s="92"/>
      <c r="B3768" s="92"/>
      <c r="C3768" s="92"/>
      <c r="D3768" s="92"/>
      <c r="E3768" s="92"/>
      <c r="F3768" s="92"/>
      <c r="G3768" s="92"/>
      <c r="H3768" s="92"/>
      <c r="I3768" s="92"/>
      <c r="J3768" s="92"/>
      <c r="K3768" s="92"/>
      <c r="L3768" s="92"/>
      <c r="M3768" s="92"/>
    </row>
    <row r="3769" spans="1:13" x14ac:dyDescent="0.2">
      <c r="A3769" s="92"/>
      <c r="B3769" s="92"/>
      <c r="C3769" s="92"/>
      <c r="D3769" s="92"/>
      <c r="E3769" s="92"/>
      <c r="F3769" s="92"/>
      <c r="G3769" s="92"/>
      <c r="H3769" s="92"/>
      <c r="I3769" s="92"/>
      <c r="J3769" s="92"/>
      <c r="K3769" s="92"/>
      <c r="L3769" s="92"/>
      <c r="M3769" s="92"/>
    </row>
    <row r="3770" spans="1:13" x14ac:dyDescent="0.2">
      <c r="A3770" s="92"/>
      <c r="B3770" s="92"/>
      <c r="C3770" s="92"/>
      <c r="D3770" s="92"/>
      <c r="E3770" s="92"/>
      <c r="F3770" s="92"/>
      <c r="G3770" s="92"/>
      <c r="H3770" s="92"/>
      <c r="I3770" s="92"/>
      <c r="J3770" s="92"/>
      <c r="K3770" s="92"/>
      <c r="L3770" s="92"/>
      <c r="M3770" s="92"/>
    </row>
    <row r="3771" spans="1:13" x14ac:dyDescent="0.2">
      <c r="A3771" s="92"/>
      <c r="B3771" s="92"/>
      <c r="C3771" s="92"/>
      <c r="D3771" s="92"/>
      <c r="E3771" s="92"/>
      <c r="F3771" s="92"/>
      <c r="G3771" s="92"/>
      <c r="H3771" s="92"/>
      <c r="I3771" s="92"/>
      <c r="J3771" s="92"/>
      <c r="K3771" s="92"/>
      <c r="L3771" s="92"/>
      <c r="M3771" s="92"/>
    </row>
    <row r="3772" spans="1:13" x14ac:dyDescent="0.2">
      <c r="A3772" s="92"/>
      <c r="B3772" s="92"/>
      <c r="C3772" s="92"/>
      <c r="D3772" s="92"/>
      <c r="E3772" s="92"/>
      <c r="F3772" s="92"/>
      <c r="G3772" s="92"/>
      <c r="H3772" s="92"/>
      <c r="I3772" s="92"/>
      <c r="J3772" s="92"/>
      <c r="K3772" s="92"/>
      <c r="L3772" s="92"/>
      <c r="M3772" s="92"/>
    </row>
    <row r="3773" spans="1:13" x14ac:dyDescent="0.2">
      <c r="A3773" s="92"/>
      <c r="B3773" s="92"/>
      <c r="C3773" s="92"/>
      <c r="D3773" s="92"/>
      <c r="E3773" s="92"/>
      <c r="F3773" s="92"/>
      <c r="G3773" s="92"/>
      <c r="H3773" s="92"/>
      <c r="I3773" s="92"/>
      <c r="J3773" s="92"/>
      <c r="K3773" s="92"/>
      <c r="L3773" s="92"/>
      <c r="M3773" s="92"/>
    </row>
    <row r="3774" spans="1:13" x14ac:dyDescent="0.2">
      <c r="A3774" s="92"/>
      <c r="B3774" s="92"/>
      <c r="C3774" s="92"/>
      <c r="D3774" s="92"/>
      <c r="E3774" s="92"/>
      <c r="F3774" s="92"/>
      <c r="G3774" s="92"/>
      <c r="H3774" s="92"/>
      <c r="I3774" s="92"/>
      <c r="J3774" s="92"/>
      <c r="K3774" s="92"/>
      <c r="L3774" s="92"/>
      <c r="M3774" s="92"/>
    </row>
    <row r="3775" spans="1:13" x14ac:dyDescent="0.2">
      <c r="A3775" s="92"/>
      <c r="B3775" s="92"/>
      <c r="C3775" s="92"/>
      <c r="D3775" s="92"/>
      <c r="E3775" s="92"/>
      <c r="F3775" s="92"/>
      <c r="G3775" s="92"/>
      <c r="H3775" s="92"/>
      <c r="I3775" s="92"/>
      <c r="J3775" s="92"/>
      <c r="K3775" s="92"/>
      <c r="L3775" s="92"/>
      <c r="M3775" s="92"/>
    </row>
    <row r="3776" spans="1:13" x14ac:dyDescent="0.2">
      <c r="A3776" s="92"/>
      <c r="B3776" s="92"/>
      <c r="C3776" s="92"/>
      <c r="D3776" s="92"/>
      <c r="E3776" s="92"/>
      <c r="F3776" s="92"/>
      <c r="G3776" s="92"/>
      <c r="H3776" s="92"/>
      <c r="I3776" s="92"/>
      <c r="J3776" s="92"/>
      <c r="K3776" s="92"/>
      <c r="L3776" s="92"/>
      <c r="M3776" s="92"/>
    </row>
    <row r="3777" spans="1:13" x14ac:dyDescent="0.2">
      <c r="A3777" s="92"/>
      <c r="B3777" s="92"/>
      <c r="C3777" s="92"/>
      <c r="D3777" s="92"/>
      <c r="E3777" s="92"/>
      <c r="F3777" s="92"/>
      <c r="G3777" s="92"/>
      <c r="H3777" s="92"/>
      <c r="I3777" s="92"/>
      <c r="J3777" s="92"/>
      <c r="K3777" s="92"/>
      <c r="L3777" s="92"/>
      <c r="M3777" s="92"/>
    </row>
    <row r="3778" spans="1:13" x14ac:dyDescent="0.2">
      <c r="A3778" s="92"/>
      <c r="B3778" s="92"/>
      <c r="C3778" s="92"/>
      <c r="D3778" s="92"/>
      <c r="E3778" s="92"/>
      <c r="F3778" s="92"/>
      <c r="G3778" s="92"/>
      <c r="H3778" s="92"/>
      <c r="I3778" s="92"/>
      <c r="J3778" s="92"/>
      <c r="K3778" s="92"/>
      <c r="L3778" s="92"/>
      <c r="M3778" s="92"/>
    </row>
    <row r="3779" spans="1:13" x14ac:dyDescent="0.2">
      <c r="A3779" s="92"/>
      <c r="B3779" s="92"/>
      <c r="C3779" s="92"/>
      <c r="D3779" s="92"/>
      <c r="E3779" s="92"/>
      <c r="F3779" s="92"/>
      <c r="G3779" s="92"/>
      <c r="H3779" s="92"/>
      <c r="I3779" s="92"/>
      <c r="J3779" s="92"/>
      <c r="K3779" s="92"/>
      <c r="L3779" s="92"/>
      <c r="M3779" s="92"/>
    </row>
    <row r="3780" spans="1:13" x14ac:dyDescent="0.2">
      <c r="A3780" s="92"/>
      <c r="B3780" s="92"/>
      <c r="C3780" s="92"/>
      <c r="D3780" s="92"/>
      <c r="E3780" s="92"/>
      <c r="F3780" s="92"/>
      <c r="G3780" s="92"/>
      <c r="H3780" s="92"/>
      <c r="I3780" s="92"/>
      <c r="J3780" s="92"/>
      <c r="K3780" s="92"/>
      <c r="L3780" s="92"/>
      <c r="M3780" s="92"/>
    </row>
    <row r="3781" spans="1:13" x14ac:dyDescent="0.2">
      <c r="A3781" s="92"/>
      <c r="B3781" s="92"/>
      <c r="C3781" s="92"/>
      <c r="D3781" s="92"/>
      <c r="E3781" s="92"/>
      <c r="F3781" s="92"/>
      <c r="G3781" s="92"/>
      <c r="H3781" s="92"/>
      <c r="I3781" s="92"/>
      <c r="J3781" s="92"/>
      <c r="K3781" s="92"/>
      <c r="L3781" s="92"/>
      <c r="M3781" s="92"/>
    </row>
    <row r="3782" spans="1:13" x14ac:dyDescent="0.2">
      <c r="A3782" s="92"/>
      <c r="B3782" s="92"/>
      <c r="C3782" s="92"/>
      <c r="D3782" s="92"/>
      <c r="E3782" s="92"/>
      <c r="F3782" s="92"/>
      <c r="G3782" s="92"/>
      <c r="H3782" s="92"/>
      <c r="I3782" s="92"/>
      <c r="J3782" s="92"/>
      <c r="K3782" s="92"/>
      <c r="L3782" s="92"/>
      <c r="M3782" s="92"/>
    </row>
    <row r="3783" spans="1:13" x14ac:dyDescent="0.2">
      <c r="A3783" s="92"/>
      <c r="B3783" s="92"/>
      <c r="C3783" s="92"/>
      <c r="D3783" s="92"/>
      <c r="E3783" s="92"/>
      <c r="F3783" s="92"/>
      <c r="G3783" s="92"/>
      <c r="H3783" s="92"/>
      <c r="I3783" s="92"/>
      <c r="J3783" s="92"/>
      <c r="K3783" s="92"/>
      <c r="L3783" s="92"/>
      <c r="M3783" s="92"/>
    </row>
    <row r="3784" spans="1:13" x14ac:dyDescent="0.2">
      <c r="A3784" s="92"/>
      <c r="B3784" s="92"/>
      <c r="C3784" s="92"/>
      <c r="D3784" s="92"/>
      <c r="E3784" s="92"/>
      <c r="F3784" s="92"/>
      <c r="G3784" s="92"/>
      <c r="H3784" s="92"/>
      <c r="I3784" s="92"/>
      <c r="J3784" s="92"/>
      <c r="K3784" s="92"/>
      <c r="L3784" s="92"/>
      <c r="M3784" s="92"/>
    </row>
    <row r="3785" spans="1:13" x14ac:dyDescent="0.2">
      <c r="A3785" s="92"/>
      <c r="B3785" s="92"/>
      <c r="C3785" s="92"/>
      <c r="D3785" s="92"/>
      <c r="E3785" s="92"/>
      <c r="F3785" s="92"/>
      <c r="G3785" s="92"/>
      <c r="H3785" s="92"/>
      <c r="I3785" s="92"/>
      <c r="J3785" s="92"/>
      <c r="K3785" s="92"/>
      <c r="L3785" s="92"/>
      <c r="M3785" s="92"/>
    </row>
    <row r="3786" spans="1:13" x14ac:dyDescent="0.2">
      <c r="A3786" s="92"/>
      <c r="B3786" s="92"/>
      <c r="C3786" s="92"/>
      <c r="D3786" s="92"/>
      <c r="E3786" s="92"/>
      <c r="F3786" s="92"/>
      <c r="G3786" s="92"/>
      <c r="H3786" s="92"/>
      <c r="I3786" s="92"/>
      <c r="J3786" s="92"/>
      <c r="K3786" s="92"/>
      <c r="L3786" s="92"/>
      <c r="M3786" s="92"/>
    </row>
    <row r="3787" spans="1:13" x14ac:dyDescent="0.2">
      <c r="A3787" s="92"/>
      <c r="B3787" s="92"/>
      <c r="C3787" s="92"/>
      <c r="D3787" s="92"/>
      <c r="E3787" s="92"/>
      <c r="F3787" s="92"/>
      <c r="G3787" s="92"/>
      <c r="H3787" s="92"/>
      <c r="I3787" s="92"/>
      <c r="J3787" s="92"/>
      <c r="K3787" s="92"/>
      <c r="L3787" s="92"/>
      <c r="M3787" s="92"/>
    </row>
    <row r="3788" spans="1:13" x14ac:dyDescent="0.2">
      <c r="A3788" s="92"/>
      <c r="B3788" s="92"/>
      <c r="C3788" s="92"/>
      <c r="D3788" s="92"/>
      <c r="E3788" s="92"/>
      <c r="F3788" s="92"/>
      <c r="G3788" s="92"/>
      <c r="H3788" s="92"/>
      <c r="I3788" s="92"/>
      <c r="J3788" s="92"/>
      <c r="K3788" s="92"/>
      <c r="L3788" s="92"/>
      <c r="M3788" s="92"/>
    </row>
    <row r="3789" spans="1:13" x14ac:dyDescent="0.2">
      <c r="A3789" s="92"/>
      <c r="B3789" s="92"/>
      <c r="C3789" s="92"/>
      <c r="D3789" s="92"/>
      <c r="E3789" s="92"/>
      <c r="F3789" s="92"/>
      <c r="G3789" s="92"/>
      <c r="H3789" s="92"/>
      <c r="I3789" s="92"/>
      <c r="J3789" s="92"/>
      <c r="K3789" s="92"/>
      <c r="L3789" s="92"/>
      <c r="M3789" s="92"/>
    </row>
    <row r="3790" spans="1:13" x14ac:dyDescent="0.2">
      <c r="A3790" s="92"/>
      <c r="B3790" s="92"/>
      <c r="C3790" s="92"/>
      <c r="D3790" s="92"/>
      <c r="E3790" s="92"/>
      <c r="F3790" s="92"/>
      <c r="G3790" s="92"/>
      <c r="H3790" s="92"/>
      <c r="I3790" s="92"/>
      <c r="J3790" s="92"/>
      <c r="K3790" s="92"/>
      <c r="L3790" s="92"/>
      <c r="M3790" s="92"/>
    </row>
    <row r="3791" spans="1:13" x14ac:dyDescent="0.2">
      <c r="A3791" s="92"/>
      <c r="B3791" s="92"/>
      <c r="C3791" s="92"/>
      <c r="D3791" s="92"/>
      <c r="E3791" s="92"/>
      <c r="F3791" s="92"/>
      <c r="G3791" s="92"/>
      <c r="H3791" s="92"/>
      <c r="I3791" s="92"/>
      <c r="J3791" s="92"/>
      <c r="K3791" s="92"/>
      <c r="L3791" s="92"/>
      <c r="M3791" s="92"/>
    </row>
    <row r="3792" spans="1:13" x14ac:dyDescent="0.2">
      <c r="A3792" s="92"/>
      <c r="B3792" s="92"/>
      <c r="C3792" s="92"/>
      <c r="D3792" s="92"/>
      <c r="E3792" s="92"/>
      <c r="F3792" s="92"/>
      <c r="G3792" s="92"/>
      <c r="H3792" s="92"/>
      <c r="I3792" s="92"/>
      <c r="J3792" s="92"/>
      <c r="K3792" s="92"/>
      <c r="L3792" s="92"/>
      <c r="M3792" s="92"/>
    </row>
    <row r="3793" spans="1:13" x14ac:dyDescent="0.2">
      <c r="A3793" s="92"/>
      <c r="B3793" s="92"/>
      <c r="C3793" s="92"/>
      <c r="D3793" s="92"/>
      <c r="E3793" s="92"/>
      <c r="F3793" s="92"/>
      <c r="G3793" s="92"/>
      <c r="H3793" s="92"/>
      <c r="I3793" s="92"/>
      <c r="J3793" s="92"/>
      <c r="K3793" s="92"/>
      <c r="L3793" s="92"/>
      <c r="M3793" s="92"/>
    </row>
    <row r="3794" spans="1:13" x14ac:dyDescent="0.2">
      <c r="A3794" s="92"/>
      <c r="B3794" s="92"/>
      <c r="C3794" s="92"/>
      <c r="D3794" s="92"/>
      <c r="E3794" s="92"/>
      <c r="F3794" s="92"/>
      <c r="G3794" s="92"/>
      <c r="H3794" s="92"/>
      <c r="I3794" s="92"/>
      <c r="J3794" s="92"/>
      <c r="K3794" s="92"/>
      <c r="L3794" s="92"/>
      <c r="M3794" s="92"/>
    </row>
    <row r="3795" spans="1:13" x14ac:dyDescent="0.2">
      <c r="A3795" s="92"/>
      <c r="B3795" s="92"/>
      <c r="C3795" s="92"/>
      <c r="D3795" s="92"/>
      <c r="E3795" s="92"/>
      <c r="F3795" s="92"/>
      <c r="G3795" s="92"/>
      <c r="H3795" s="92"/>
      <c r="I3795" s="92"/>
      <c r="J3795" s="92"/>
      <c r="K3795" s="92"/>
      <c r="L3795" s="92"/>
      <c r="M3795" s="92"/>
    </row>
    <row r="3796" spans="1:13" x14ac:dyDescent="0.2">
      <c r="A3796" s="92"/>
      <c r="B3796" s="92"/>
      <c r="C3796" s="92"/>
      <c r="D3796" s="92"/>
      <c r="E3796" s="92"/>
      <c r="F3796" s="92"/>
      <c r="G3796" s="92"/>
      <c r="H3796" s="92"/>
      <c r="I3796" s="92"/>
      <c r="J3796" s="92"/>
      <c r="K3796" s="92"/>
      <c r="L3796" s="92"/>
      <c r="M3796" s="92"/>
    </row>
    <row r="3797" spans="1:13" x14ac:dyDescent="0.2">
      <c r="A3797" s="92"/>
      <c r="B3797" s="92"/>
      <c r="C3797" s="92"/>
      <c r="D3797" s="92"/>
      <c r="E3797" s="92"/>
      <c r="F3797" s="92"/>
      <c r="G3797" s="92"/>
      <c r="H3797" s="92"/>
      <c r="I3797" s="92"/>
      <c r="J3797" s="92"/>
      <c r="K3797" s="92"/>
      <c r="L3797" s="92"/>
      <c r="M3797" s="92"/>
    </row>
    <row r="3798" spans="1:13" x14ac:dyDescent="0.2">
      <c r="A3798" s="92"/>
      <c r="B3798" s="92"/>
      <c r="C3798" s="92"/>
      <c r="D3798" s="92"/>
      <c r="E3798" s="92"/>
      <c r="F3798" s="92"/>
      <c r="G3798" s="92"/>
      <c r="H3798" s="92"/>
      <c r="I3798" s="92"/>
      <c r="J3798" s="92"/>
      <c r="K3798" s="92"/>
      <c r="L3798" s="92"/>
      <c r="M3798" s="92"/>
    </row>
    <row r="3799" spans="1:13" x14ac:dyDescent="0.2">
      <c r="A3799" s="92"/>
      <c r="B3799" s="92"/>
      <c r="C3799" s="92"/>
      <c r="D3799" s="92"/>
      <c r="E3799" s="92"/>
      <c r="F3799" s="92"/>
      <c r="G3799" s="92"/>
      <c r="H3799" s="92"/>
      <c r="I3799" s="92"/>
      <c r="J3799" s="92"/>
      <c r="K3799" s="92"/>
      <c r="L3799" s="92"/>
      <c r="M3799" s="92"/>
    </row>
    <row r="3800" spans="1:13" x14ac:dyDescent="0.2">
      <c r="A3800" s="92"/>
      <c r="B3800" s="92"/>
      <c r="C3800" s="92"/>
      <c r="D3800" s="92"/>
      <c r="E3800" s="92"/>
      <c r="F3800" s="92"/>
      <c r="G3800" s="92"/>
      <c r="H3800" s="92"/>
      <c r="I3800" s="92"/>
      <c r="J3800" s="92"/>
      <c r="K3800" s="92"/>
      <c r="L3800" s="92"/>
      <c r="M3800" s="92"/>
    </row>
    <row r="3801" spans="1:13" x14ac:dyDescent="0.2">
      <c r="A3801" s="92"/>
      <c r="B3801" s="92"/>
      <c r="C3801" s="92"/>
      <c r="D3801" s="92"/>
      <c r="E3801" s="92"/>
      <c r="F3801" s="92"/>
      <c r="G3801" s="92"/>
      <c r="H3801" s="92"/>
      <c r="I3801" s="92"/>
      <c r="J3801" s="92"/>
      <c r="K3801" s="92"/>
      <c r="L3801" s="92"/>
      <c r="M3801" s="92"/>
    </row>
    <row r="3802" spans="1:13" x14ac:dyDescent="0.2">
      <c r="A3802" s="92"/>
      <c r="B3802" s="92"/>
      <c r="C3802" s="92"/>
      <c r="D3802" s="92"/>
      <c r="E3802" s="92"/>
      <c r="F3802" s="92"/>
      <c r="G3802" s="92"/>
      <c r="H3802" s="92"/>
      <c r="I3802" s="92"/>
      <c r="J3802" s="92"/>
      <c r="K3802" s="92"/>
      <c r="L3802" s="92"/>
      <c r="M3802" s="92"/>
    </row>
    <row r="3803" spans="1:13" x14ac:dyDescent="0.2">
      <c r="A3803" s="92"/>
      <c r="B3803" s="92"/>
      <c r="C3803" s="92"/>
      <c r="D3803" s="92"/>
      <c r="E3803" s="92"/>
      <c r="F3803" s="92"/>
      <c r="G3803" s="92"/>
      <c r="H3803" s="92"/>
      <c r="I3803" s="92"/>
      <c r="J3803" s="92"/>
      <c r="K3803" s="92"/>
      <c r="L3803" s="92"/>
      <c r="M3803" s="92"/>
    </row>
    <row r="3804" spans="1:13" x14ac:dyDescent="0.2">
      <c r="A3804" s="92"/>
      <c r="B3804" s="92"/>
      <c r="C3804" s="92"/>
      <c r="D3804" s="92"/>
      <c r="E3804" s="92"/>
      <c r="F3804" s="92"/>
      <c r="G3804" s="92"/>
      <c r="H3804" s="92"/>
      <c r="I3804" s="92"/>
      <c r="J3804" s="92"/>
      <c r="K3804" s="92"/>
      <c r="L3804" s="92"/>
      <c r="M3804" s="92"/>
    </row>
    <row r="3805" spans="1:13" x14ac:dyDescent="0.2">
      <c r="A3805" s="92"/>
      <c r="B3805" s="92"/>
      <c r="C3805" s="92"/>
      <c r="D3805" s="92"/>
      <c r="E3805" s="92"/>
      <c r="F3805" s="92"/>
      <c r="G3805" s="92"/>
      <c r="H3805" s="92"/>
      <c r="I3805" s="92"/>
      <c r="J3805" s="92"/>
      <c r="K3805" s="92"/>
      <c r="L3805" s="92"/>
      <c r="M3805" s="92"/>
    </row>
    <row r="3806" spans="1:13" x14ac:dyDescent="0.2">
      <c r="A3806" s="92"/>
      <c r="B3806" s="92"/>
      <c r="C3806" s="92"/>
      <c r="D3806" s="92"/>
      <c r="E3806" s="92"/>
      <c r="F3806" s="92"/>
      <c r="G3806" s="92"/>
      <c r="H3806" s="92"/>
      <c r="I3806" s="92"/>
      <c r="J3806" s="92"/>
      <c r="K3806" s="92"/>
      <c r="L3806" s="92"/>
      <c r="M3806" s="92"/>
    </row>
    <row r="3807" spans="1:13" x14ac:dyDescent="0.2">
      <c r="A3807" s="92"/>
      <c r="B3807" s="92"/>
      <c r="C3807" s="92"/>
      <c r="D3807" s="92"/>
      <c r="E3807" s="92"/>
      <c r="F3807" s="92"/>
      <c r="G3807" s="92"/>
      <c r="H3807" s="92"/>
      <c r="I3807" s="92"/>
      <c r="J3807" s="92"/>
      <c r="K3807" s="92"/>
      <c r="L3807" s="92"/>
      <c r="M3807" s="92"/>
    </row>
    <row r="3808" spans="1:13" x14ac:dyDescent="0.2">
      <c r="A3808" s="92"/>
      <c r="B3808" s="92"/>
      <c r="C3808" s="92"/>
      <c r="D3808" s="92"/>
      <c r="E3808" s="92"/>
      <c r="F3808" s="92"/>
      <c r="G3808" s="92"/>
      <c r="H3808" s="92"/>
      <c r="I3808" s="92"/>
      <c r="J3808" s="92"/>
      <c r="K3808" s="92"/>
      <c r="L3808" s="92"/>
      <c r="M3808" s="92"/>
    </row>
    <row r="3809" spans="1:13" x14ac:dyDescent="0.2">
      <c r="A3809" s="92"/>
      <c r="B3809" s="92"/>
      <c r="C3809" s="92"/>
      <c r="D3809" s="92"/>
      <c r="E3809" s="92"/>
      <c r="F3809" s="92"/>
      <c r="G3809" s="92"/>
      <c r="H3809" s="92"/>
      <c r="I3809" s="92"/>
      <c r="J3809" s="92"/>
      <c r="K3809" s="92"/>
      <c r="L3809" s="92"/>
      <c r="M3809" s="92"/>
    </row>
    <row r="3810" spans="1:13" x14ac:dyDescent="0.2">
      <c r="A3810" s="92"/>
      <c r="B3810" s="92"/>
      <c r="C3810" s="92"/>
      <c r="D3810" s="92"/>
      <c r="E3810" s="92"/>
      <c r="F3810" s="92"/>
      <c r="G3810" s="92"/>
      <c r="H3810" s="92"/>
      <c r="I3810" s="92"/>
      <c r="J3810" s="92"/>
      <c r="K3810" s="92"/>
      <c r="L3810" s="92"/>
      <c r="M3810" s="92"/>
    </row>
    <row r="3811" spans="1:13" x14ac:dyDescent="0.2">
      <c r="A3811" s="92"/>
      <c r="B3811" s="92"/>
      <c r="C3811" s="92"/>
      <c r="D3811" s="92"/>
      <c r="E3811" s="92"/>
      <c r="F3811" s="92"/>
      <c r="G3811" s="92"/>
      <c r="H3811" s="92"/>
      <c r="I3811" s="92"/>
      <c r="J3811" s="92"/>
      <c r="K3811" s="92"/>
      <c r="L3811" s="92"/>
      <c r="M3811" s="92"/>
    </row>
    <row r="3812" spans="1:13" x14ac:dyDescent="0.2">
      <c r="A3812" s="92"/>
      <c r="B3812" s="92"/>
      <c r="C3812" s="92"/>
      <c r="D3812" s="92"/>
      <c r="E3812" s="92"/>
      <c r="F3812" s="92"/>
      <c r="G3812" s="92"/>
      <c r="H3812" s="92"/>
      <c r="I3812" s="92"/>
      <c r="J3812" s="92"/>
      <c r="K3812" s="92"/>
      <c r="L3812" s="92"/>
      <c r="M3812" s="92"/>
    </row>
    <row r="3813" spans="1:13" x14ac:dyDescent="0.2">
      <c r="A3813" s="92"/>
      <c r="B3813" s="92"/>
      <c r="C3813" s="92"/>
      <c r="D3813" s="92"/>
      <c r="E3813" s="92"/>
      <c r="F3813" s="92"/>
      <c r="G3813" s="92"/>
      <c r="H3813" s="92"/>
      <c r="I3813" s="92"/>
      <c r="J3813" s="92"/>
      <c r="K3813" s="92"/>
      <c r="L3813" s="92"/>
      <c r="M3813" s="92"/>
    </row>
    <row r="3814" spans="1:13" x14ac:dyDescent="0.2">
      <c r="A3814" s="92"/>
      <c r="B3814" s="92"/>
      <c r="C3814" s="92"/>
      <c r="D3814" s="92"/>
      <c r="E3814" s="92"/>
      <c r="F3814" s="92"/>
      <c r="G3814" s="92"/>
      <c r="H3814" s="92"/>
      <c r="I3814" s="92"/>
      <c r="J3814" s="92"/>
      <c r="K3814" s="92"/>
      <c r="L3814" s="92"/>
      <c r="M3814" s="92"/>
    </row>
    <row r="3815" spans="1:13" x14ac:dyDescent="0.2">
      <c r="A3815" s="92"/>
      <c r="B3815" s="92"/>
      <c r="C3815" s="92"/>
      <c r="D3815" s="92"/>
      <c r="E3815" s="92"/>
      <c r="F3815" s="92"/>
      <c r="G3815" s="92"/>
      <c r="H3815" s="92"/>
      <c r="I3815" s="92"/>
      <c r="J3815" s="92"/>
      <c r="K3815" s="92"/>
      <c r="L3815" s="92"/>
      <c r="M3815" s="92"/>
    </row>
    <row r="3816" spans="1:13" x14ac:dyDescent="0.2">
      <c r="A3816" s="92"/>
      <c r="B3816" s="92"/>
      <c r="C3816" s="92"/>
      <c r="D3816" s="92"/>
      <c r="E3816" s="92"/>
      <c r="F3816" s="92"/>
      <c r="G3816" s="92"/>
      <c r="H3816" s="92"/>
      <c r="I3816" s="92"/>
      <c r="J3816" s="92"/>
      <c r="K3816" s="92"/>
      <c r="L3816" s="92"/>
      <c r="M3816" s="92"/>
    </row>
    <row r="3817" spans="1:13" x14ac:dyDescent="0.2">
      <c r="A3817" s="92"/>
      <c r="B3817" s="92"/>
      <c r="C3817" s="92"/>
      <c r="D3817" s="92"/>
      <c r="E3817" s="92"/>
      <c r="F3817" s="92"/>
      <c r="G3817" s="92"/>
      <c r="H3817" s="92"/>
      <c r="I3817" s="92"/>
      <c r="J3817" s="92"/>
      <c r="K3817" s="92"/>
      <c r="L3817" s="92"/>
      <c r="M3817" s="92"/>
    </row>
    <row r="3818" spans="1:13" x14ac:dyDescent="0.2">
      <c r="A3818" s="92"/>
      <c r="B3818" s="92"/>
      <c r="C3818" s="92"/>
      <c r="D3818" s="92"/>
      <c r="E3818" s="92"/>
      <c r="F3818" s="92"/>
      <c r="G3818" s="92"/>
      <c r="H3818" s="92"/>
      <c r="I3818" s="92"/>
      <c r="J3818" s="92"/>
      <c r="K3818" s="92"/>
      <c r="L3818" s="92"/>
      <c r="M3818" s="92"/>
    </row>
    <row r="3819" spans="1:13" x14ac:dyDescent="0.2">
      <c r="A3819" s="92"/>
      <c r="B3819" s="92"/>
      <c r="C3819" s="92"/>
      <c r="D3819" s="92"/>
      <c r="E3819" s="92"/>
      <c r="F3819" s="92"/>
      <c r="G3819" s="92"/>
      <c r="H3819" s="92"/>
      <c r="I3819" s="92"/>
      <c r="J3819" s="92"/>
      <c r="K3819" s="92"/>
      <c r="L3819" s="92"/>
      <c r="M3819" s="92"/>
    </row>
    <row r="3820" spans="1:13" x14ac:dyDescent="0.2">
      <c r="A3820" s="92"/>
      <c r="B3820" s="92"/>
      <c r="C3820" s="92"/>
      <c r="D3820" s="92"/>
      <c r="E3820" s="92"/>
      <c r="F3820" s="92"/>
      <c r="G3820" s="92"/>
      <c r="H3820" s="92"/>
      <c r="I3820" s="92"/>
      <c r="J3820" s="92"/>
      <c r="K3820" s="92"/>
      <c r="L3820" s="92"/>
      <c r="M3820" s="92"/>
    </row>
    <row r="3821" spans="1:13" x14ac:dyDescent="0.2">
      <c r="A3821" s="92"/>
      <c r="B3821" s="92"/>
      <c r="C3821" s="92"/>
      <c r="D3821" s="92"/>
      <c r="E3821" s="92"/>
      <c r="F3821" s="92"/>
      <c r="G3821" s="92"/>
      <c r="H3821" s="92"/>
      <c r="I3821" s="92"/>
      <c r="J3821" s="92"/>
      <c r="K3821" s="92"/>
      <c r="L3821" s="92"/>
      <c r="M3821" s="92"/>
    </row>
    <row r="3822" spans="1:13" x14ac:dyDescent="0.2">
      <c r="A3822" s="92"/>
      <c r="B3822" s="92"/>
      <c r="C3822" s="92"/>
      <c r="D3822" s="92"/>
      <c r="E3822" s="92"/>
      <c r="F3822" s="92"/>
      <c r="G3822" s="92"/>
      <c r="H3822" s="92"/>
      <c r="I3822" s="92"/>
      <c r="J3822" s="92"/>
      <c r="K3822" s="92"/>
      <c r="L3822" s="92"/>
      <c r="M3822" s="92"/>
    </row>
    <row r="3823" spans="1:13" x14ac:dyDescent="0.2">
      <c r="A3823" s="92"/>
      <c r="B3823" s="92"/>
      <c r="C3823" s="92"/>
      <c r="D3823" s="92"/>
      <c r="E3823" s="92"/>
      <c r="F3823" s="92"/>
      <c r="G3823" s="92"/>
      <c r="H3823" s="92"/>
      <c r="I3823" s="92"/>
      <c r="J3823" s="92"/>
      <c r="K3823" s="92"/>
      <c r="L3823" s="92"/>
      <c r="M3823" s="92"/>
    </row>
    <row r="3824" spans="1:13" x14ac:dyDescent="0.2">
      <c r="A3824" s="92"/>
      <c r="B3824" s="92"/>
      <c r="C3824" s="92"/>
      <c r="D3824" s="92"/>
      <c r="E3824" s="92"/>
      <c r="F3824" s="92"/>
      <c r="G3824" s="92"/>
      <c r="H3824" s="92"/>
      <c r="I3824" s="92"/>
      <c r="J3824" s="92"/>
      <c r="K3824" s="92"/>
      <c r="L3824" s="92"/>
      <c r="M3824" s="92"/>
    </row>
    <row r="3825" spans="1:13" x14ac:dyDescent="0.2">
      <c r="A3825" s="92"/>
      <c r="B3825" s="92"/>
      <c r="C3825" s="92"/>
      <c r="D3825" s="92"/>
      <c r="E3825" s="92"/>
      <c r="F3825" s="92"/>
      <c r="G3825" s="92"/>
      <c r="H3825" s="92"/>
      <c r="I3825" s="92"/>
      <c r="J3825" s="92"/>
      <c r="K3825" s="92"/>
      <c r="L3825" s="92"/>
      <c r="M3825" s="92"/>
    </row>
    <row r="3826" spans="1:13" x14ac:dyDescent="0.2">
      <c r="A3826" s="92"/>
      <c r="B3826" s="92"/>
      <c r="C3826" s="92"/>
      <c r="D3826" s="92"/>
      <c r="E3826" s="92"/>
      <c r="F3826" s="92"/>
      <c r="G3826" s="92"/>
      <c r="H3826" s="92"/>
      <c r="I3826" s="92"/>
      <c r="J3826" s="92"/>
      <c r="K3826" s="92"/>
      <c r="L3826" s="92"/>
      <c r="M3826" s="92"/>
    </row>
    <row r="3827" spans="1:13" x14ac:dyDescent="0.2">
      <c r="A3827" s="92"/>
      <c r="B3827" s="92"/>
      <c r="C3827" s="92"/>
      <c r="D3827" s="92"/>
      <c r="E3827" s="92"/>
      <c r="F3827" s="92"/>
      <c r="G3827" s="92"/>
      <c r="H3827" s="92"/>
      <c r="I3827" s="92"/>
      <c r="J3827" s="92"/>
      <c r="K3827" s="92"/>
      <c r="L3827" s="92"/>
      <c r="M3827" s="92"/>
    </row>
    <row r="3828" spans="1:13" x14ac:dyDescent="0.2">
      <c r="A3828" s="92"/>
      <c r="B3828" s="92"/>
      <c r="C3828" s="92"/>
      <c r="D3828" s="92"/>
      <c r="E3828" s="92"/>
      <c r="F3828" s="92"/>
      <c r="G3828" s="92"/>
      <c r="H3828" s="92"/>
      <c r="I3828" s="92"/>
      <c r="J3828" s="92"/>
      <c r="K3828" s="92"/>
      <c r="L3828" s="92"/>
      <c r="M3828" s="92"/>
    </row>
    <row r="3829" spans="1:13" x14ac:dyDescent="0.2">
      <c r="A3829" s="92"/>
      <c r="B3829" s="92"/>
      <c r="C3829" s="92"/>
      <c r="D3829" s="92"/>
      <c r="E3829" s="92"/>
      <c r="F3829" s="92"/>
      <c r="G3829" s="92"/>
      <c r="H3829" s="92"/>
      <c r="I3829" s="92"/>
      <c r="J3829" s="92"/>
      <c r="K3829" s="92"/>
      <c r="L3829" s="92"/>
      <c r="M3829" s="92"/>
    </row>
    <row r="3830" spans="1:13" x14ac:dyDescent="0.2">
      <c r="A3830" s="92"/>
      <c r="B3830" s="92"/>
      <c r="C3830" s="92"/>
      <c r="D3830" s="92"/>
      <c r="E3830" s="92"/>
      <c r="F3830" s="92"/>
      <c r="G3830" s="92"/>
      <c r="H3830" s="92"/>
      <c r="I3830" s="92"/>
      <c r="J3830" s="92"/>
      <c r="K3830" s="92"/>
      <c r="L3830" s="92"/>
      <c r="M3830" s="92"/>
    </row>
    <row r="3831" spans="1:13" x14ac:dyDescent="0.2">
      <c r="A3831" s="92"/>
      <c r="B3831" s="92"/>
      <c r="C3831" s="92"/>
      <c r="D3831" s="92"/>
      <c r="E3831" s="92"/>
      <c r="F3831" s="92"/>
      <c r="G3831" s="92"/>
      <c r="H3831" s="92"/>
      <c r="I3831" s="92"/>
      <c r="J3831" s="92"/>
      <c r="K3831" s="92"/>
      <c r="L3831" s="92"/>
      <c r="M3831" s="92"/>
    </row>
    <row r="3832" spans="1:13" x14ac:dyDescent="0.2">
      <c r="A3832" s="92"/>
      <c r="B3832" s="92"/>
      <c r="C3832" s="92"/>
      <c r="D3832" s="92"/>
      <c r="E3832" s="92"/>
      <c r="F3832" s="92"/>
      <c r="G3832" s="92"/>
      <c r="H3832" s="92"/>
      <c r="I3832" s="92"/>
      <c r="J3832" s="92"/>
      <c r="K3832" s="92"/>
      <c r="L3832" s="92"/>
      <c r="M3832" s="92"/>
    </row>
    <row r="3833" spans="1:13" x14ac:dyDescent="0.2">
      <c r="A3833" s="92"/>
      <c r="B3833" s="92"/>
      <c r="C3833" s="92"/>
      <c r="D3833" s="92"/>
      <c r="E3833" s="92"/>
      <c r="F3833" s="92"/>
      <c r="G3833" s="92"/>
      <c r="H3833" s="92"/>
      <c r="I3833" s="92"/>
      <c r="J3833" s="92"/>
      <c r="K3833" s="92"/>
      <c r="L3833" s="92"/>
      <c r="M3833" s="92"/>
    </row>
    <row r="3834" spans="1:13" x14ac:dyDescent="0.2">
      <c r="A3834" s="92"/>
      <c r="B3834" s="92"/>
      <c r="C3834" s="92"/>
      <c r="D3834" s="92"/>
      <c r="E3834" s="92"/>
      <c r="F3834" s="92"/>
      <c r="G3834" s="92"/>
      <c r="H3834" s="92"/>
      <c r="I3834" s="92"/>
      <c r="J3834" s="92"/>
      <c r="K3834" s="92"/>
      <c r="L3834" s="92"/>
      <c r="M3834" s="92"/>
    </row>
    <row r="3835" spans="1:13" x14ac:dyDescent="0.2">
      <c r="A3835" s="92"/>
      <c r="B3835" s="92"/>
      <c r="C3835" s="92"/>
      <c r="D3835" s="92"/>
      <c r="E3835" s="92"/>
      <c r="F3835" s="92"/>
      <c r="G3835" s="92"/>
      <c r="H3835" s="92"/>
      <c r="I3835" s="92"/>
      <c r="J3835" s="92"/>
      <c r="K3835" s="92"/>
      <c r="L3835" s="92"/>
      <c r="M3835" s="92"/>
    </row>
  </sheetData>
  <sheetProtection password="DFAB" sheet="1" formatColumns="0" formatRows="0"/>
  <mergeCells count="56">
    <mergeCell ref="A1:N1"/>
    <mergeCell ref="F4:N4"/>
    <mergeCell ref="A7:E7"/>
    <mergeCell ref="A4:E4"/>
    <mergeCell ref="A11:E11"/>
    <mergeCell ref="A3:N3"/>
    <mergeCell ref="F5:N5"/>
    <mergeCell ref="A5:E5"/>
    <mergeCell ref="A9:E9"/>
    <mergeCell ref="F7:N7"/>
    <mergeCell ref="A8:E8"/>
    <mergeCell ref="F6:N6"/>
    <mergeCell ref="A10:E10"/>
    <mergeCell ref="F8:N8"/>
    <mergeCell ref="F9:N9"/>
    <mergeCell ref="F10:N10"/>
    <mergeCell ref="O43:O55"/>
    <mergeCell ref="O30:O42"/>
    <mergeCell ref="O13:O25"/>
    <mergeCell ref="S7:T22"/>
    <mergeCell ref="A2:N2"/>
    <mergeCell ref="A12:E12"/>
    <mergeCell ref="F11:N11"/>
    <mergeCell ref="C6:D6"/>
    <mergeCell ref="O160:O208"/>
    <mergeCell ref="O298:O370"/>
    <mergeCell ref="F12:N12"/>
    <mergeCell ref="P6:R23"/>
    <mergeCell ref="A283:B283"/>
    <mergeCell ref="O285:O297"/>
    <mergeCell ref="A208:B208"/>
    <mergeCell ref="O109:O145"/>
    <mergeCell ref="A145:B145"/>
    <mergeCell ref="O147:O159"/>
    <mergeCell ref="O57:O69"/>
    <mergeCell ref="O70:O94"/>
    <mergeCell ref="O96:O108"/>
    <mergeCell ref="O210:O222"/>
    <mergeCell ref="O223:O283"/>
    <mergeCell ref="P24:S30"/>
    <mergeCell ref="O409:O469"/>
    <mergeCell ref="A469:B469"/>
    <mergeCell ref="A370:B370"/>
    <mergeCell ref="A703:B703"/>
    <mergeCell ref="O372:O408"/>
    <mergeCell ref="A1144:B1144"/>
    <mergeCell ref="A580:B580"/>
    <mergeCell ref="A2119:B2119"/>
    <mergeCell ref="A2350:B2350"/>
    <mergeCell ref="A2593:B2593"/>
    <mergeCell ref="A1315:B1315"/>
    <mergeCell ref="A1498:B1498"/>
    <mergeCell ref="A1693:B1693"/>
    <mergeCell ref="A1900:B1900"/>
    <mergeCell ref="A838:B838"/>
    <mergeCell ref="A985:B985"/>
  </mergeCells>
  <phoneticPr fontId="14" type="noConversion"/>
  <pageMargins left="0.19685039370078741" right="0.19685039370078741" top="0.39370078740157483" bottom="0.39370078740157483" header="0.51181102362204722" footer="0"/>
  <pageSetup paperSize="9" orientation="portrait" horizontalDpi="300" verticalDpi="300" r:id="rId1"/>
  <headerFooter alignWithMargins="0">
    <oddFooter>&amp;LManager&amp;CCredit Officer&amp;RAuditor</oddFooter>
  </headerFooter>
  <rowBreaks count="19" manualBreakCount="19">
    <brk id="28" max="16383" man="1"/>
    <brk id="55" max="16383" man="1"/>
    <brk id="94" max="16383" man="1"/>
    <brk id="145" max="16383" man="1"/>
    <brk id="208" max="16383" man="1"/>
    <brk id="283" max="16383" man="1"/>
    <brk id="371" max="8" man="1"/>
    <brk id="469" max="16383" man="1"/>
    <brk id="580" max="16383" man="1"/>
    <brk id="703" max="16383" man="1"/>
    <brk id="838" max="16383" man="1"/>
    <brk id="985" max="16383" man="1"/>
    <brk id="1144" max="16383" man="1"/>
    <brk id="1315" max="16383" man="1"/>
    <brk id="1498" max="8" man="1"/>
    <brk id="1693" max="8" man="1"/>
    <brk id="1900" max="16383" man="1"/>
    <brk id="2119" max="8" man="1"/>
    <brk id="23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29" r:id="rId4" name="Button 33">
              <controlPr defaultSize="0" print="0" autoFill="0" autoPict="0" macro="[0]!Macro3">
                <anchor moveWithCells="1" sizeWithCells="1">
                  <from>
                    <xdr:col>15</xdr:col>
                    <xdr:colOff>104775</xdr:colOff>
                    <xdr:row>5</xdr:row>
                    <xdr:rowOff>104775</xdr:rowOff>
                  </from>
                  <to>
                    <xdr:col>17</xdr:col>
                    <xdr:colOff>180975</xdr:colOff>
                    <xdr:row>6</xdr:row>
                    <xdr:rowOff>152400</xdr:rowOff>
                  </to>
                </anchor>
              </controlPr>
            </control>
          </mc:Choice>
        </mc:AlternateContent>
        <mc:AlternateContent xmlns:mc="http://schemas.openxmlformats.org/markup-compatibility/2006">
          <mc:Choice Requires="x14">
            <control shapeId="4130" r:id="rId5" name="Button 34">
              <controlPr defaultSize="0" print="0" autoFill="0" autoPict="0" macro="[0]!Macro4">
                <anchor moveWithCells="1" sizeWithCells="1">
                  <from>
                    <xdr:col>15</xdr:col>
                    <xdr:colOff>104775</xdr:colOff>
                    <xdr:row>6</xdr:row>
                    <xdr:rowOff>171450</xdr:rowOff>
                  </from>
                  <to>
                    <xdr:col>17</xdr:col>
                    <xdr:colOff>180975</xdr:colOff>
                    <xdr:row>7</xdr:row>
                    <xdr:rowOff>219075</xdr:rowOff>
                  </to>
                </anchor>
              </controlPr>
            </control>
          </mc:Choice>
        </mc:AlternateContent>
        <mc:AlternateContent xmlns:mc="http://schemas.openxmlformats.org/markup-compatibility/2006">
          <mc:Choice Requires="x14">
            <control shapeId="4131" r:id="rId6" name="Button 35">
              <controlPr defaultSize="0" print="0" autoFill="0" autoPict="0" macro="[0]!Macro6">
                <anchor moveWithCells="1" sizeWithCells="1">
                  <from>
                    <xdr:col>15</xdr:col>
                    <xdr:colOff>123825</xdr:colOff>
                    <xdr:row>8</xdr:row>
                    <xdr:rowOff>9525</xdr:rowOff>
                  </from>
                  <to>
                    <xdr:col>17</xdr:col>
                    <xdr:colOff>190500</xdr:colOff>
                    <xdr:row>9</xdr:row>
                    <xdr:rowOff>57150</xdr:rowOff>
                  </to>
                </anchor>
              </controlPr>
            </control>
          </mc:Choice>
        </mc:AlternateContent>
        <mc:AlternateContent xmlns:mc="http://schemas.openxmlformats.org/markup-compatibility/2006">
          <mc:Choice Requires="x14">
            <control shapeId="4132" r:id="rId7" name="Button 36">
              <controlPr defaultSize="0" print="0" autoFill="0" autoPict="0" macro="[0]!Macro7">
                <anchor moveWithCells="1" sizeWithCells="1">
                  <from>
                    <xdr:col>15</xdr:col>
                    <xdr:colOff>123825</xdr:colOff>
                    <xdr:row>9</xdr:row>
                    <xdr:rowOff>114300</xdr:rowOff>
                  </from>
                  <to>
                    <xdr:col>17</xdr:col>
                    <xdr:colOff>200025</xdr:colOff>
                    <xdr:row>10</xdr:row>
                    <xdr:rowOff>161925</xdr:rowOff>
                  </to>
                </anchor>
              </controlPr>
            </control>
          </mc:Choice>
        </mc:AlternateContent>
        <mc:AlternateContent xmlns:mc="http://schemas.openxmlformats.org/markup-compatibility/2006">
          <mc:Choice Requires="x14">
            <control shapeId="4133" r:id="rId8" name="Button 37">
              <controlPr defaultSize="0" print="0" autoFill="0" autoPict="0" macro="[0]!Macro8">
                <anchor moveWithCells="1" sizeWithCells="1">
                  <from>
                    <xdr:col>15</xdr:col>
                    <xdr:colOff>133350</xdr:colOff>
                    <xdr:row>10</xdr:row>
                    <xdr:rowOff>180975</xdr:rowOff>
                  </from>
                  <to>
                    <xdr:col>17</xdr:col>
                    <xdr:colOff>209550</xdr:colOff>
                    <xdr:row>12</xdr:row>
                    <xdr:rowOff>0</xdr:rowOff>
                  </to>
                </anchor>
              </controlPr>
            </control>
          </mc:Choice>
        </mc:AlternateContent>
        <mc:AlternateContent xmlns:mc="http://schemas.openxmlformats.org/markup-compatibility/2006">
          <mc:Choice Requires="x14">
            <control shapeId="4134" r:id="rId9" name="Button 38">
              <controlPr defaultSize="0" print="0" autoFill="0" autoPict="0" macro="[0]!Macro9">
                <anchor moveWithCells="1" sizeWithCells="1">
                  <from>
                    <xdr:col>15</xdr:col>
                    <xdr:colOff>133350</xdr:colOff>
                    <xdr:row>12</xdr:row>
                    <xdr:rowOff>28575</xdr:rowOff>
                  </from>
                  <to>
                    <xdr:col>17</xdr:col>
                    <xdr:colOff>209550</xdr:colOff>
                    <xdr:row>13</xdr:row>
                    <xdr:rowOff>142875</xdr:rowOff>
                  </to>
                </anchor>
              </controlPr>
            </control>
          </mc:Choice>
        </mc:AlternateContent>
        <mc:AlternateContent xmlns:mc="http://schemas.openxmlformats.org/markup-compatibility/2006">
          <mc:Choice Requires="x14">
            <control shapeId="4135" r:id="rId10" name="Button 39">
              <controlPr defaultSize="0" print="0" autoFill="0" autoPict="0" macro="[0]!Macro10">
                <anchor moveWithCells="1" sizeWithCells="1">
                  <from>
                    <xdr:col>15</xdr:col>
                    <xdr:colOff>133350</xdr:colOff>
                    <xdr:row>14</xdr:row>
                    <xdr:rowOff>0</xdr:rowOff>
                  </from>
                  <to>
                    <xdr:col>17</xdr:col>
                    <xdr:colOff>209550</xdr:colOff>
                    <xdr:row>15</xdr:row>
                    <xdr:rowOff>114300</xdr:rowOff>
                  </to>
                </anchor>
              </controlPr>
            </control>
          </mc:Choice>
        </mc:AlternateContent>
        <mc:AlternateContent xmlns:mc="http://schemas.openxmlformats.org/markup-compatibility/2006">
          <mc:Choice Requires="x14">
            <control shapeId="4136" r:id="rId11" name="Button 40">
              <controlPr defaultSize="0" print="0" autoFill="0" autoPict="0" macro="[0]!Macro15">
                <anchor moveWithCells="1" sizeWithCells="1">
                  <from>
                    <xdr:col>15</xdr:col>
                    <xdr:colOff>104775</xdr:colOff>
                    <xdr:row>20</xdr:row>
                    <xdr:rowOff>0</xdr:rowOff>
                  </from>
                  <to>
                    <xdr:col>17</xdr:col>
                    <xdr:colOff>180975</xdr:colOff>
                    <xdr:row>21</xdr:row>
                    <xdr:rowOff>123825</xdr:rowOff>
                  </to>
                </anchor>
              </controlPr>
            </control>
          </mc:Choice>
        </mc:AlternateContent>
        <mc:AlternateContent xmlns:mc="http://schemas.openxmlformats.org/markup-compatibility/2006">
          <mc:Choice Requires="x14">
            <control shapeId="4137" r:id="rId12" name="Button 41">
              <controlPr defaultSize="0" print="0" autoFill="0" autoPict="0" macro="[0]!Macro23">
                <anchor moveWithCells="1" sizeWithCells="1">
                  <from>
                    <xdr:col>17</xdr:col>
                    <xdr:colOff>447675</xdr:colOff>
                    <xdr:row>9</xdr:row>
                    <xdr:rowOff>114300</xdr:rowOff>
                  </from>
                  <to>
                    <xdr:col>17</xdr:col>
                    <xdr:colOff>1743075</xdr:colOff>
                    <xdr:row>10</xdr:row>
                    <xdr:rowOff>142875</xdr:rowOff>
                  </to>
                </anchor>
              </controlPr>
            </control>
          </mc:Choice>
        </mc:AlternateContent>
        <mc:AlternateContent xmlns:mc="http://schemas.openxmlformats.org/markup-compatibility/2006">
          <mc:Choice Requires="x14">
            <control shapeId="4138" r:id="rId13" name="Button 42">
              <controlPr defaultSize="0" print="0" autoFill="0" autoPict="0" macro="[0]!Macro21">
                <anchor moveWithCells="1" sizeWithCells="1">
                  <from>
                    <xdr:col>17</xdr:col>
                    <xdr:colOff>438150</xdr:colOff>
                    <xdr:row>8</xdr:row>
                    <xdr:rowOff>95250</xdr:rowOff>
                  </from>
                  <to>
                    <xdr:col>17</xdr:col>
                    <xdr:colOff>1733550</xdr:colOff>
                    <xdr:row>9</xdr:row>
                    <xdr:rowOff>76200</xdr:rowOff>
                  </to>
                </anchor>
              </controlPr>
            </control>
          </mc:Choice>
        </mc:AlternateContent>
        <mc:AlternateContent xmlns:mc="http://schemas.openxmlformats.org/markup-compatibility/2006">
          <mc:Choice Requires="x14">
            <control shapeId="4139" r:id="rId14" name="Button 43">
              <controlPr defaultSize="0" print="0" autoFill="0" autoPict="0" macro="[0]!Macro30">
                <anchor moveWithCells="1" sizeWithCells="1">
                  <from>
                    <xdr:col>17</xdr:col>
                    <xdr:colOff>457200</xdr:colOff>
                    <xdr:row>10</xdr:row>
                    <xdr:rowOff>180975</xdr:rowOff>
                  </from>
                  <to>
                    <xdr:col>17</xdr:col>
                    <xdr:colOff>1752600</xdr:colOff>
                    <xdr:row>12</xdr:row>
                    <xdr:rowOff>0</xdr:rowOff>
                  </to>
                </anchor>
              </controlPr>
            </control>
          </mc:Choice>
        </mc:AlternateContent>
        <mc:AlternateContent xmlns:mc="http://schemas.openxmlformats.org/markup-compatibility/2006">
          <mc:Choice Requires="x14">
            <control shapeId="4140" r:id="rId15" name="Button 44">
              <controlPr defaultSize="0" print="0" autoFill="0" autoPict="0" macro="[0]!Macro31">
                <anchor moveWithCells="1" sizeWithCells="1">
                  <from>
                    <xdr:col>17</xdr:col>
                    <xdr:colOff>457200</xdr:colOff>
                    <xdr:row>12</xdr:row>
                    <xdr:rowOff>19050</xdr:rowOff>
                  </from>
                  <to>
                    <xdr:col>17</xdr:col>
                    <xdr:colOff>1752600</xdr:colOff>
                    <xdr:row>13</xdr:row>
                    <xdr:rowOff>133350</xdr:rowOff>
                  </to>
                </anchor>
              </controlPr>
            </control>
          </mc:Choice>
        </mc:AlternateContent>
        <mc:AlternateContent xmlns:mc="http://schemas.openxmlformats.org/markup-compatibility/2006">
          <mc:Choice Requires="x14">
            <control shapeId="4141" r:id="rId16" name="Button 45">
              <controlPr defaultSize="0" print="0" autoFill="0" autoPict="0" macro="[0]!Macro32">
                <anchor moveWithCells="1" sizeWithCells="1">
                  <from>
                    <xdr:col>17</xdr:col>
                    <xdr:colOff>466725</xdr:colOff>
                    <xdr:row>14</xdr:row>
                    <xdr:rowOff>0</xdr:rowOff>
                  </from>
                  <to>
                    <xdr:col>17</xdr:col>
                    <xdr:colOff>1762125</xdr:colOff>
                    <xdr:row>15</xdr:row>
                    <xdr:rowOff>114300</xdr:rowOff>
                  </to>
                </anchor>
              </controlPr>
            </control>
          </mc:Choice>
        </mc:AlternateContent>
        <mc:AlternateContent xmlns:mc="http://schemas.openxmlformats.org/markup-compatibility/2006">
          <mc:Choice Requires="x14">
            <control shapeId="4142" r:id="rId17" name="Button 46">
              <controlPr defaultSize="0" print="0" autoFill="0" autoPict="0" macro="[0]!Macro33">
                <anchor moveWithCells="1" sizeWithCells="1">
                  <from>
                    <xdr:col>17</xdr:col>
                    <xdr:colOff>466725</xdr:colOff>
                    <xdr:row>15</xdr:row>
                    <xdr:rowOff>152400</xdr:rowOff>
                  </from>
                  <to>
                    <xdr:col>17</xdr:col>
                    <xdr:colOff>1762125</xdr:colOff>
                    <xdr:row>17</xdr:row>
                    <xdr:rowOff>104775</xdr:rowOff>
                  </to>
                </anchor>
              </controlPr>
            </control>
          </mc:Choice>
        </mc:AlternateContent>
        <mc:AlternateContent xmlns:mc="http://schemas.openxmlformats.org/markup-compatibility/2006">
          <mc:Choice Requires="x14">
            <control shapeId="4143" r:id="rId18" name="Button 47">
              <controlPr defaultSize="0" print="0" autoFill="0" autoPict="0" macro="[0]!Macro34">
                <anchor moveWithCells="1" sizeWithCells="1">
                  <from>
                    <xdr:col>17</xdr:col>
                    <xdr:colOff>476250</xdr:colOff>
                    <xdr:row>18</xdr:row>
                    <xdr:rowOff>9525</xdr:rowOff>
                  </from>
                  <to>
                    <xdr:col>17</xdr:col>
                    <xdr:colOff>1771650</xdr:colOff>
                    <xdr:row>19</xdr:row>
                    <xdr:rowOff>123825</xdr:rowOff>
                  </to>
                </anchor>
              </controlPr>
            </control>
          </mc:Choice>
        </mc:AlternateContent>
        <mc:AlternateContent xmlns:mc="http://schemas.openxmlformats.org/markup-compatibility/2006">
          <mc:Choice Requires="x14">
            <control shapeId="4144" r:id="rId19" name="Button 48">
              <controlPr defaultSize="0" print="0" autoFill="0" autoPict="0" macro="[0]!Macro35">
                <anchor moveWithCells="1" sizeWithCells="1">
                  <from>
                    <xdr:col>17</xdr:col>
                    <xdr:colOff>485775</xdr:colOff>
                    <xdr:row>20</xdr:row>
                    <xdr:rowOff>47625</xdr:rowOff>
                  </from>
                  <to>
                    <xdr:col>17</xdr:col>
                    <xdr:colOff>1781175</xdr:colOff>
                    <xdr:row>22</xdr:row>
                    <xdr:rowOff>0</xdr:rowOff>
                  </to>
                </anchor>
              </controlPr>
            </control>
          </mc:Choice>
        </mc:AlternateContent>
        <mc:AlternateContent xmlns:mc="http://schemas.openxmlformats.org/markup-compatibility/2006">
          <mc:Choice Requires="x14">
            <control shapeId="4145" r:id="rId20" name="Button 49">
              <controlPr defaultSize="0" print="0" autoFill="0" autoPict="0" macro="[0]!Macro17">
                <anchor moveWithCells="1" sizeWithCells="1">
                  <from>
                    <xdr:col>17</xdr:col>
                    <xdr:colOff>428625</xdr:colOff>
                    <xdr:row>5</xdr:row>
                    <xdr:rowOff>152400</xdr:rowOff>
                  </from>
                  <to>
                    <xdr:col>17</xdr:col>
                    <xdr:colOff>1724025</xdr:colOff>
                    <xdr:row>6</xdr:row>
                    <xdr:rowOff>200025</xdr:rowOff>
                  </to>
                </anchor>
              </controlPr>
            </control>
          </mc:Choice>
        </mc:AlternateContent>
        <mc:AlternateContent xmlns:mc="http://schemas.openxmlformats.org/markup-compatibility/2006">
          <mc:Choice Requires="x14">
            <control shapeId="4146" r:id="rId21" name="Button 50">
              <controlPr defaultSize="0" print="0" autoFill="0" autoPict="0" macro="[0]!Macro19">
                <anchor moveWithCells="1" sizeWithCells="1">
                  <from>
                    <xdr:col>17</xdr:col>
                    <xdr:colOff>428625</xdr:colOff>
                    <xdr:row>7</xdr:row>
                    <xdr:rowOff>19050</xdr:rowOff>
                  </from>
                  <to>
                    <xdr:col>17</xdr:col>
                    <xdr:colOff>1724025</xdr:colOff>
                    <xdr:row>8</xdr:row>
                    <xdr:rowOff>66675</xdr:rowOff>
                  </to>
                </anchor>
              </controlPr>
            </control>
          </mc:Choice>
        </mc:AlternateContent>
        <mc:AlternateContent xmlns:mc="http://schemas.openxmlformats.org/markup-compatibility/2006">
          <mc:Choice Requires="x14">
            <control shapeId="4147" r:id="rId22" name="Button 51">
              <controlPr defaultSize="0" print="0" autoFill="0" autoPict="0" macro="[0]!Macro11">
                <anchor moveWithCells="1" sizeWithCells="1">
                  <from>
                    <xdr:col>15</xdr:col>
                    <xdr:colOff>133350</xdr:colOff>
                    <xdr:row>15</xdr:row>
                    <xdr:rowOff>152400</xdr:rowOff>
                  </from>
                  <to>
                    <xdr:col>17</xdr:col>
                    <xdr:colOff>209550</xdr:colOff>
                    <xdr:row>17</xdr:row>
                    <xdr:rowOff>104775</xdr:rowOff>
                  </to>
                </anchor>
              </controlPr>
            </control>
          </mc:Choice>
        </mc:AlternateContent>
        <mc:AlternateContent xmlns:mc="http://schemas.openxmlformats.org/markup-compatibility/2006">
          <mc:Choice Requires="x14">
            <control shapeId="4148" r:id="rId23" name="Button 52">
              <controlPr defaultSize="0" print="0" autoFill="0" autoPict="0" macro="[0]!Macro13">
                <anchor moveWithCells="1" sizeWithCells="1">
                  <from>
                    <xdr:col>15</xdr:col>
                    <xdr:colOff>133350</xdr:colOff>
                    <xdr:row>17</xdr:row>
                    <xdr:rowOff>142875</xdr:rowOff>
                  </from>
                  <to>
                    <xdr:col>17</xdr:col>
                    <xdr:colOff>209550</xdr:colOff>
                    <xdr:row>19</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topLeftCell="I1" workbookViewId="0">
      <selection activeCell="T4" sqref="T4"/>
    </sheetView>
  </sheetViews>
  <sheetFormatPr defaultRowHeight="20.25" x14ac:dyDescent="0.3"/>
  <cols>
    <col min="1" max="1" width="9.140625" style="139"/>
    <col min="2" max="2" width="18.85546875" style="139" bestFit="1" customWidth="1"/>
    <col min="3" max="3" width="16.85546875" style="139" bestFit="1" customWidth="1"/>
    <col min="4" max="4" width="13.28515625" style="139" customWidth="1"/>
    <col min="5" max="5" width="12.140625" style="139" customWidth="1"/>
    <col min="6" max="6" width="11" style="139" customWidth="1"/>
    <col min="7" max="7" width="12.28515625" style="139" customWidth="1"/>
    <col min="8" max="8" width="12.7109375" style="139" bestFit="1" customWidth="1"/>
    <col min="9" max="9" width="17.140625" style="139" bestFit="1" customWidth="1"/>
    <col min="10" max="10" width="11.42578125" style="139" bestFit="1" customWidth="1"/>
    <col min="11" max="11" width="9.140625" style="139"/>
    <col min="12" max="12" width="10.140625" style="139" customWidth="1"/>
    <col min="13" max="13" width="9.140625" style="139"/>
    <col min="14" max="14" width="10.28515625" style="139" bestFit="1" customWidth="1"/>
    <col min="15" max="15" width="9.140625" style="139"/>
    <col min="16" max="16" width="15.140625" style="139" bestFit="1" customWidth="1"/>
    <col min="17" max="17" width="9.85546875" style="139" bestFit="1" customWidth="1"/>
    <col min="18" max="16384" width="9.140625" style="139"/>
  </cols>
  <sheetData>
    <row r="1" spans="1:20" x14ac:dyDescent="0.3">
      <c r="B1" s="139" t="s">
        <v>264</v>
      </c>
      <c r="C1" s="150">
        <v>40801</v>
      </c>
      <c r="D1" s="148"/>
    </row>
    <row r="2" spans="1:20" x14ac:dyDescent="0.3">
      <c r="B2" s="139" t="s">
        <v>262</v>
      </c>
      <c r="C2" s="149">
        <f>Basic!B16</f>
        <v>3</v>
      </c>
    </row>
    <row r="3" spans="1:20" x14ac:dyDescent="0.3">
      <c r="C3" s="19" t="str">
        <f>C28</f>
        <v>Due Dt</v>
      </c>
      <c r="D3" s="19" t="str">
        <f t="shared" ref="D3:P3" si="0">D28</f>
        <v>Rentals</v>
      </c>
      <c r="E3" s="19" t="str">
        <f t="shared" si="0"/>
        <v>Depreciation</v>
      </c>
      <c r="F3" s="19" t="str">
        <f t="shared" si="0"/>
        <v>Profit</v>
      </c>
      <c r="G3" s="19" t="str">
        <f t="shared" si="0"/>
        <v>Balance profit</v>
      </c>
      <c r="H3" s="19" t="str">
        <f t="shared" si="0"/>
        <v>Acc Dep</v>
      </c>
      <c r="I3" s="19" t="str">
        <f t="shared" si="0"/>
        <v>Book value</v>
      </c>
      <c r="J3" s="19" t="str">
        <f t="shared" si="0"/>
        <v>Inst</v>
      </c>
      <c r="K3" s="19" t="str">
        <f t="shared" si="0"/>
        <v>Term. Value</v>
      </c>
      <c r="L3" s="19" t="str">
        <f t="shared" si="0"/>
        <v>total Rental</v>
      </c>
      <c r="M3" s="19" t="str">
        <f t="shared" si="0"/>
        <v>Tran Dt</v>
      </c>
      <c r="N3" s="19" t="str">
        <f t="shared" si="0"/>
        <v>Takaful</v>
      </c>
      <c r="O3" s="19">
        <f t="shared" si="0"/>
        <v>0</v>
      </c>
      <c r="P3" s="19" t="str">
        <f t="shared" si="0"/>
        <v>Dt of Maturity</v>
      </c>
      <c r="Q3" s="152" t="s">
        <v>269</v>
      </c>
      <c r="R3" s="152" t="s">
        <v>1</v>
      </c>
      <c r="S3" s="152" t="s">
        <v>280</v>
      </c>
      <c r="T3" s="152" t="s">
        <v>294</v>
      </c>
    </row>
    <row r="4" spans="1:20" x14ac:dyDescent="0.3">
      <c r="B4" s="117" t="s">
        <v>265</v>
      </c>
      <c r="C4" s="151">
        <f>VLOOKUP($C$2,$A$29:$P$48,3,FALSE)</f>
        <v>40789</v>
      </c>
      <c r="D4" s="159">
        <f>VLOOKUP($C$2,$A$29:$P$48,4,FALSE)</f>
        <v>182312.99999999994</v>
      </c>
      <c r="E4" s="155">
        <f>VLOOKUP($C$2,$A$29:$P$48,5,FALSE)</f>
        <v>164420.10442319128</v>
      </c>
      <c r="F4" s="155">
        <f>VLOOKUP($C$2,$A$29:$P$48,6,FALSE)</f>
        <v>168432.44104425167</v>
      </c>
      <c r="G4" s="155">
        <f>VLOOKUP($C$2,$A$29:$P$48,7,FALSE)</f>
        <v>13880.558955748267</v>
      </c>
      <c r="H4" s="155">
        <f>VLOOKUP($C$2,$A$29:$P$48,8,FALSE)</f>
        <v>49116.234893061053</v>
      </c>
      <c r="I4" s="155">
        <f>VLOOKUP($C$2,$A$29:$P$48,9,FALSE)</f>
        <v>4331983.6759372996</v>
      </c>
      <c r="J4" s="159">
        <f>VLOOKUP($C$2,$A$29:$P$48,10,FALSE)</f>
        <v>2905516.3240627004</v>
      </c>
      <c r="K4" s="155">
        <f>VLOOKUP($C$2,$A$29:$P$48,11,FALSE)</f>
        <v>0</v>
      </c>
      <c r="L4" s="159">
        <f>VLOOKUP($C$2,$A$29:$P$48,12,FALSE)</f>
        <v>3139683</v>
      </c>
      <c r="M4" s="155">
        <f>VLOOKUP($C$2,$A$29:$P$48,13,FALSE)</f>
        <v>0</v>
      </c>
      <c r="N4" s="155">
        <f>VLOOKUP($C$2,$A$29:$P$48,14,FALSE)</f>
        <v>0</v>
      </c>
      <c r="O4" s="155">
        <f>VLOOKUP($C$2,$A$29:$P$48,15,FALSE)</f>
        <v>0</v>
      </c>
      <c r="P4" s="153">
        <f>VLOOKUP($C$2,$A$29:$P$48,16,FALSE)</f>
        <v>40942</v>
      </c>
      <c r="Q4" s="152">
        <f>Basic!B3</f>
        <v>12312</v>
      </c>
      <c r="R4" s="152">
        <f>Basic!B8</f>
        <v>2171250</v>
      </c>
      <c r="S4" s="152">
        <f>Basic!B6</f>
        <v>7237500</v>
      </c>
      <c r="T4" s="206">
        <f>Basic!B17</f>
        <v>0</v>
      </c>
    </row>
    <row r="5" spans="1:20" x14ac:dyDescent="0.3">
      <c r="C5" s="139">
        <v>3</v>
      </c>
      <c r="D5" s="139">
        <v>4</v>
      </c>
      <c r="E5" s="139">
        <v>5</v>
      </c>
      <c r="F5" s="139">
        <v>6</v>
      </c>
      <c r="G5" s="139">
        <v>7</v>
      </c>
      <c r="H5" s="139">
        <v>8</v>
      </c>
      <c r="I5" s="139">
        <v>9</v>
      </c>
      <c r="J5" s="139">
        <v>10</v>
      </c>
      <c r="K5" s="139">
        <v>11</v>
      </c>
      <c r="L5" s="139">
        <v>12</v>
      </c>
      <c r="M5" s="139">
        <v>13</v>
      </c>
      <c r="N5" s="139">
        <v>14</v>
      </c>
      <c r="O5" s="139">
        <v>15</v>
      </c>
      <c r="P5" s="139">
        <v>16</v>
      </c>
      <c r="Q5" s="139">
        <v>17</v>
      </c>
      <c r="R5" s="139">
        <v>18</v>
      </c>
    </row>
    <row r="7" spans="1:20" x14ac:dyDescent="0.3">
      <c r="D7" s="160">
        <f>L4-J4</f>
        <v>234166.67593729962</v>
      </c>
      <c r="E7" s="160">
        <f>D7-12</f>
        <v>234154.67593729962</v>
      </c>
      <c r="F7" s="160">
        <f>D7-60</f>
        <v>234106.67593729962</v>
      </c>
    </row>
    <row r="8" spans="1:20" x14ac:dyDescent="0.3">
      <c r="B8" s="161"/>
      <c r="C8" s="161"/>
      <c r="D8" s="242" t="s">
        <v>275</v>
      </c>
      <c r="E8" s="242" t="s">
        <v>276</v>
      </c>
      <c r="F8" s="242" t="s">
        <v>277</v>
      </c>
      <c r="G8" s="242" t="s">
        <v>5</v>
      </c>
      <c r="H8" s="161"/>
      <c r="I8" s="161"/>
      <c r="J8" s="161"/>
    </row>
    <row r="9" spans="1:20" x14ac:dyDescent="0.3">
      <c r="B9" s="161"/>
      <c r="C9" s="161"/>
      <c r="D9" s="242"/>
      <c r="E9" s="242"/>
      <c r="F9" s="242"/>
      <c r="G9" s="242"/>
      <c r="H9" s="161"/>
      <c r="I9" s="161"/>
      <c r="J9" s="161"/>
    </row>
    <row r="10" spans="1:20" x14ac:dyDescent="0.3">
      <c r="A10" s="139">
        <v>1</v>
      </c>
      <c r="B10" s="161" t="s">
        <v>270</v>
      </c>
      <c r="C10" s="161"/>
      <c r="D10" s="162">
        <f>IF(D7&gt;12,(12*D4),(D7*D4))</f>
        <v>2187755.9999999991</v>
      </c>
      <c r="E10" s="162">
        <f>IF(E7&lt;0,0,IF(E7&gt;60,(60*$D$4),(E7*$D$4)))</f>
        <v>10938779.999999996</v>
      </c>
      <c r="F10" s="162">
        <f>IF(F7&lt;0,0,F7*$D$4)</f>
        <v>42680690410.156891</v>
      </c>
      <c r="G10" s="162">
        <f>F10+E10+D10</f>
        <v>42693816946.156891</v>
      </c>
      <c r="H10" s="161"/>
      <c r="I10" s="161"/>
      <c r="J10" s="161"/>
    </row>
    <row r="11" spans="1:20" x14ac:dyDescent="0.3">
      <c r="A11" s="139">
        <v>2</v>
      </c>
      <c r="B11" s="161" t="s">
        <v>271</v>
      </c>
      <c r="C11" s="161"/>
      <c r="D11" s="162">
        <f>R4</f>
        <v>2171250</v>
      </c>
      <c r="E11" s="162">
        <f>D11</f>
        <v>2171250</v>
      </c>
      <c r="F11" s="162">
        <f>D11</f>
        <v>2171250</v>
      </c>
      <c r="G11" s="162">
        <f>D11</f>
        <v>2171250</v>
      </c>
      <c r="H11" s="161"/>
      <c r="I11" s="161"/>
      <c r="J11" s="161"/>
    </row>
    <row r="12" spans="1:20" x14ac:dyDescent="0.3">
      <c r="A12" s="139">
        <v>3</v>
      </c>
      <c r="B12" s="161" t="s">
        <v>272</v>
      </c>
      <c r="C12" s="161"/>
      <c r="D12" s="162">
        <f>D11+D10</f>
        <v>4359005.9999999991</v>
      </c>
      <c r="E12" s="162">
        <f>E11+E10</f>
        <v>13110029.999999996</v>
      </c>
      <c r="F12" s="162">
        <f>F11+F10</f>
        <v>42682861660.156891</v>
      </c>
      <c r="G12" s="162">
        <f>G11+G10</f>
        <v>42695988196.156891</v>
      </c>
      <c r="H12" s="161"/>
      <c r="I12" s="161"/>
      <c r="J12" s="161"/>
    </row>
    <row r="13" spans="1:20" x14ac:dyDescent="0.3">
      <c r="A13" s="139">
        <v>4</v>
      </c>
      <c r="B13" s="161" t="s">
        <v>273</v>
      </c>
      <c r="C13" s="161"/>
      <c r="D13" s="162" t="str">
        <f>IF(D7&lt;12,G4," manually add income ")</f>
        <v xml:space="preserve"> manually add income </v>
      </c>
      <c r="E13" s="162"/>
      <c r="F13" s="162"/>
      <c r="G13" s="163">
        <f>G4</f>
        <v>13880.558955748267</v>
      </c>
      <c r="H13" s="161" t="s">
        <v>278</v>
      </c>
      <c r="I13" s="161"/>
      <c r="J13" s="161"/>
    </row>
    <row r="14" spans="1:20" x14ac:dyDescent="0.3">
      <c r="B14" s="161" t="s">
        <v>274</v>
      </c>
      <c r="C14" s="161"/>
      <c r="D14" s="163" t="e">
        <f>D12-D13</f>
        <v>#VALUE!</v>
      </c>
      <c r="E14" s="163">
        <f>E12-E13</f>
        <v>13110029.999999996</v>
      </c>
      <c r="F14" s="163">
        <f>F12-F13</f>
        <v>42682861660.156891</v>
      </c>
      <c r="G14" s="163">
        <f>G12-G13</f>
        <v>42695974315.597939</v>
      </c>
      <c r="H14" s="161"/>
      <c r="I14" s="161"/>
      <c r="J14" s="161"/>
    </row>
    <row r="17" spans="1:16" x14ac:dyDescent="0.3">
      <c r="B17" s="243" t="s">
        <v>279</v>
      </c>
      <c r="C17" s="244"/>
      <c r="D17" s="245"/>
      <c r="E17" s="164"/>
      <c r="F17" s="164"/>
      <c r="G17" s="164"/>
      <c r="H17" s="164"/>
      <c r="I17" s="164"/>
      <c r="J17" s="164"/>
    </row>
    <row r="18" spans="1:16" x14ac:dyDescent="0.3">
      <c r="B18" s="164"/>
      <c r="C18" s="164"/>
      <c r="D18" s="164"/>
      <c r="E18" s="164"/>
      <c r="F18" s="164"/>
      <c r="G18" s="164"/>
      <c r="H18" s="164"/>
      <c r="I18" s="164"/>
      <c r="J18" s="164"/>
    </row>
    <row r="19" spans="1:16" x14ac:dyDescent="0.3">
      <c r="E19" s="164"/>
      <c r="F19" s="164"/>
      <c r="G19" s="164"/>
      <c r="H19" s="164"/>
      <c r="I19" s="164"/>
      <c r="J19" s="164"/>
    </row>
    <row r="20" spans="1:16" x14ac:dyDescent="0.3">
      <c r="E20" s="164"/>
      <c r="F20" s="164"/>
      <c r="G20" s="164"/>
      <c r="H20" s="164"/>
      <c r="I20" s="164"/>
      <c r="J20" s="164"/>
    </row>
    <row r="21" spans="1:16" x14ac:dyDescent="0.3">
      <c r="E21" s="164"/>
      <c r="F21" s="164"/>
      <c r="G21" s="164"/>
      <c r="H21" s="164"/>
      <c r="I21" s="164"/>
      <c r="J21" s="164"/>
    </row>
    <row r="22" spans="1:16" x14ac:dyDescent="0.3">
      <c r="E22" s="164"/>
      <c r="F22" s="164"/>
      <c r="G22" s="164"/>
      <c r="H22" s="164"/>
      <c r="I22" s="164"/>
      <c r="J22" s="164"/>
    </row>
    <row r="23" spans="1:16" x14ac:dyDescent="0.3">
      <c r="B23" s="164"/>
      <c r="C23" s="164"/>
      <c r="D23" s="164"/>
      <c r="E23" s="164"/>
      <c r="F23" s="164"/>
      <c r="G23" s="164"/>
      <c r="H23" s="164"/>
      <c r="I23" s="164"/>
      <c r="J23" s="164"/>
    </row>
    <row r="24" spans="1:16" x14ac:dyDescent="0.3">
      <c r="B24" s="164"/>
      <c r="C24" s="164"/>
      <c r="D24" s="164"/>
      <c r="E24" s="164"/>
      <c r="F24" s="164"/>
      <c r="G24" s="164"/>
      <c r="H24" s="164"/>
      <c r="I24" s="164"/>
      <c r="J24" s="164"/>
    </row>
    <row r="27" spans="1:16" x14ac:dyDescent="0.3">
      <c r="C27" s="139">
        <v>1</v>
      </c>
      <c r="D27" s="139">
        <v>2</v>
      </c>
      <c r="E27" s="139">
        <v>3</v>
      </c>
      <c r="F27" s="139">
        <v>4</v>
      </c>
      <c r="G27" s="139">
        <v>5</v>
      </c>
      <c r="H27" s="139">
        <v>6</v>
      </c>
      <c r="I27" s="139">
        <v>7</v>
      </c>
      <c r="J27" s="139">
        <v>8</v>
      </c>
      <c r="L27" s="139">
        <v>10</v>
      </c>
      <c r="N27" s="139">
        <v>12</v>
      </c>
    </row>
    <row r="28" spans="1:16" x14ac:dyDescent="0.3">
      <c r="B28" s="140">
        <f>Management!B14</f>
        <v>39875</v>
      </c>
      <c r="C28" s="19" t="str">
        <f>Management!B13</f>
        <v>Due Dt</v>
      </c>
      <c r="D28" s="19" t="str">
        <f>Management!C13</f>
        <v>Rentals</v>
      </c>
      <c r="E28" s="19" t="str">
        <f>Management!E13</f>
        <v>Depreciation</v>
      </c>
      <c r="F28" s="19" t="str">
        <f>Management!F13</f>
        <v>Profit</v>
      </c>
      <c r="G28" s="19" t="str">
        <f>Management!G13</f>
        <v>Balance profit</v>
      </c>
      <c r="H28" s="19" t="str">
        <f>Management!H13</f>
        <v>Acc Dep</v>
      </c>
      <c r="I28" s="19" t="str">
        <f>Management!I13</f>
        <v>Book value</v>
      </c>
      <c r="J28" s="19" t="str">
        <f>Management!J13</f>
        <v>Inst</v>
      </c>
      <c r="K28" s="19" t="str">
        <f>Management!K13</f>
        <v>Term. Value</v>
      </c>
      <c r="L28" s="118" t="str">
        <f>Management!L13</f>
        <v>total Rental</v>
      </c>
      <c r="M28" s="19" t="str">
        <f>Management!M13</f>
        <v>Tran Dt</v>
      </c>
      <c r="N28" s="19" t="str">
        <f>Management!N13</f>
        <v>Takaful</v>
      </c>
      <c r="O28" s="149"/>
      <c r="P28" s="154" t="s">
        <v>266</v>
      </c>
    </row>
    <row r="29" spans="1:16" x14ac:dyDescent="0.3">
      <c r="A29" s="139">
        <v>1</v>
      </c>
      <c r="B29" s="151">
        <f t="shared" ref="B29:B48" si="1">DATE(YEAR($C$1),MONTH($C$1),DAY($B$28))</f>
        <v>40789</v>
      </c>
      <c r="C29" s="151" t="e">
        <f>VLOOKUP($B29,Management!$B$14:$P$25,1,FALSE)</f>
        <v>#N/A</v>
      </c>
      <c r="D29" s="156" t="e">
        <f>VLOOKUP($B29,Management!$B$14:$P$25,2,FALSE)</f>
        <v>#N/A</v>
      </c>
      <c r="E29" s="156" t="e">
        <f>VLOOKUP($B29,Management!$B$14:$P$25,3,FALSE)</f>
        <v>#N/A</v>
      </c>
      <c r="F29" s="156" t="e">
        <f>VLOOKUP($B29,Management!$B$14:$P$25,4,FALSE)</f>
        <v>#N/A</v>
      </c>
      <c r="G29" s="156" t="e">
        <f>VLOOKUP($B29,Management!$B$14:$P$25,5,FALSE)</f>
        <v>#N/A</v>
      </c>
      <c r="H29" s="156" t="e">
        <f>VLOOKUP($B29,Management!$B$14:$P$25,6,FALSE)</f>
        <v>#N/A</v>
      </c>
      <c r="I29" s="153" t="e">
        <f>VLOOKUP($B29,Management!$B$14:$P$25,7,FALSE)</f>
        <v>#N/A</v>
      </c>
      <c r="J29" s="153" t="e">
        <f>VLOOKUP($B29,Management!$B$14:$P$25,8,FALSE)</f>
        <v>#N/A</v>
      </c>
      <c r="K29" s="149"/>
      <c r="L29" s="153" t="e">
        <f>VLOOKUP($B29,Management!$B$14:$P$25,10,FALSE)</f>
        <v>#N/A</v>
      </c>
      <c r="M29" s="149"/>
      <c r="N29" s="153" t="e">
        <f>VLOOKUP($B29,Management!$B$14:$P$25,12,FALSE)</f>
        <v>#N/A</v>
      </c>
      <c r="O29" s="149"/>
      <c r="P29" s="153">
        <f>Management!B25</f>
        <v>40212</v>
      </c>
    </row>
    <row r="30" spans="1:16" x14ac:dyDescent="0.3">
      <c r="A30" s="139">
        <v>2</v>
      </c>
      <c r="B30" s="151">
        <f t="shared" si="1"/>
        <v>40789</v>
      </c>
      <c r="C30" s="151" t="e">
        <f>VLOOKUP($B30,Management!$B$31:$P$54,1,FALSE)</f>
        <v>#N/A</v>
      </c>
      <c r="D30" s="156" t="e">
        <f>VLOOKUP($B30,Management!$B$31:$P$54,2,FALSE)</f>
        <v>#N/A</v>
      </c>
      <c r="E30" s="156" t="e">
        <f>VLOOKUP($B30,Management!$B$31:$P$54,3,FALSE)</f>
        <v>#N/A</v>
      </c>
      <c r="F30" s="156" t="e">
        <f>VLOOKUP($B30,Management!$B$31:$P$54,4,FALSE)</f>
        <v>#N/A</v>
      </c>
      <c r="G30" s="156" t="e">
        <f>VLOOKUP($B30,Management!$B$31:$P$54,5,FALSE)</f>
        <v>#N/A</v>
      </c>
      <c r="H30" s="156" t="e">
        <f>VLOOKUP($B30,Management!$B$31:$P$54,6,FALSE)</f>
        <v>#N/A</v>
      </c>
      <c r="I30" s="153" t="e">
        <f>VLOOKUP($B30,Management!$B$31:$P$54,7,FALSE)</f>
        <v>#N/A</v>
      </c>
      <c r="J30" s="153" t="e">
        <f>VLOOKUP($B30,Management!$B$31:$P$54,8,FALSE)</f>
        <v>#N/A</v>
      </c>
      <c r="K30" s="149"/>
      <c r="L30" s="153" t="e">
        <f>VLOOKUP($B30,Management!$B$31:$P$54,10,FALSE)</f>
        <v>#N/A</v>
      </c>
      <c r="M30" s="149"/>
      <c r="N30" s="153" t="e">
        <f>VLOOKUP($B30,Management!$B$31:$P$54,12,FALSE)</f>
        <v>#N/A</v>
      </c>
      <c r="O30" s="149"/>
      <c r="P30" s="153">
        <f>Management!B54</f>
        <v>40577</v>
      </c>
    </row>
    <row r="31" spans="1:16" x14ac:dyDescent="0.3">
      <c r="A31" s="139">
        <v>3</v>
      </c>
      <c r="B31" s="151">
        <f t="shared" si="1"/>
        <v>40789</v>
      </c>
      <c r="C31" s="151">
        <f>VLOOKUP($B31,Management!$B$58:$P$93,1,FALSE)</f>
        <v>40789</v>
      </c>
      <c r="D31" s="156">
        <f>VLOOKUP($B31,Management!$B$58:$P$93,2,FALSE)</f>
        <v>182312.99999999994</v>
      </c>
      <c r="E31" s="156">
        <f>VLOOKUP($B31,Management!$B$58:$P$93,3,FALSE)</f>
        <v>164420.10442319128</v>
      </c>
      <c r="F31" s="156">
        <f>VLOOKUP($B31,Management!$B$58:$P$93,4,FALSE)</f>
        <v>168432.44104425167</v>
      </c>
      <c r="G31" s="156">
        <f>VLOOKUP($B31,Management!$B$58:$P$93,5,FALSE)</f>
        <v>13880.558955748267</v>
      </c>
      <c r="H31" s="156">
        <f>VLOOKUP($B31,Management!$B$58:$P$93,6,FALSE)</f>
        <v>49116.234893061053</v>
      </c>
      <c r="I31" s="157">
        <f>VLOOKUP($B31,Management!$B$58:$P$93,7,FALSE)</f>
        <v>4331983.6759372996</v>
      </c>
      <c r="J31" s="157">
        <f>VLOOKUP($B31,Management!$B$58:$P$93,8,FALSE)</f>
        <v>2905516.3240627004</v>
      </c>
      <c r="K31" s="158"/>
      <c r="L31" s="157">
        <f>VLOOKUP($B31,Management!$B$58:$P$93,10,FALSE)</f>
        <v>3139683</v>
      </c>
      <c r="M31" s="158"/>
      <c r="N31" s="157">
        <f>VLOOKUP($B31,Management!$B$58:$P$93,12,FALSE)</f>
        <v>0</v>
      </c>
      <c r="O31" s="158"/>
      <c r="P31" s="153">
        <f>Management!B93</f>
        <v>40942</v>
      </c>
    </row>
    <row r="32" spans="1:16" x14ac:dyDescent="0.3">
      <c r="A32" s="139">
        <v>4</v>
      </c>
      <c r="B32" s="151">
        <f t="shared" si="1"/>
        <v>40789</v>
      </c>
      <c r="C32" s="151">
        <f>VLOOKUP($B32,Management!$B$97:$P$144,1,FALSE)</f>
        <v>40789</v>
      </c>
      <c r="D32" s="156">
        <f>VLOOKUP($B32,Management!$B$97:$P$144,2,FALSE)</f>
        <v>147640.00000000023</v>
      </c>
      <c r="E32" s="156">
        <f>VLOOKUP($B32,Management!$B$97:$P$144,3,FALSE)</f>
        <v>113106.34801764414</v>
      </c>
      <c r="F32" s="156">
        <f>VLOOKUP($B32,Management!$B$97:$P$144,4,FALSE)</f>
        <v>116865.59220241383</v>
      </c>
      <c r="G32" s="156">
        <f>VLOOKUP($B32,Management!$B$97:$P$144,5,FALSE)</f>
        <v>30774.407797586387</v>
      </c>
      <c r="H32" s="156">
        <f>VLOOKUP($B32,Management!$B$97:$P$144,6,FALSE)</f>
        <v>305007.07111224387</v>
      </c>
      <c r="I32" s="157">
        <f>VLOOKUP($B32,Management!$B$97:$P$144,7,FALSE)</f>
        <v>3010875.6633147029</v>
      </c>
      <c r="J32" s="157">
        <f>VLOOKUP($B32,Management!$B$97:$P$144,8,FALSE)</f>
        <v>4226624.3366852971</v>
      </c>
      <c r="K32" s="158"/>
      <c r="L32" s="157">
        <f>VLOOKUP($B32,Management!$B$97:$P$144,10,FALSE)</f>
        <v>4443628</v>
      </c>
      <c r="M32" s="158"/>
      <c r="N32" s="157">
        <f>VLOOKUP($B32,Management!$B$97:$P$144,12,FALSE)</f>
        <v>0</v>
      </c>
      <c r="O32" s="158"/>
      <c r="P32" s="153">
        <f>Management!B144</f>
        <v>41308</v>
      </c>
    </row>
    <row r="33" spans="1:16" x14ac:dyDescent="0.3">
      <c r="A33" s="139">
        <v>5</v>
      </c>
      <c r="B33" s="151">
        <f t="shared" si="1"/>
        <v>40789</v>
      </c>
      <c r="C33" s="151">
        <f>VLOOKUP($B33,Management!$B$148:$P$207,1,FALSE)</f>
        <v>40789</v>
      </c>
      <c r="D33" s="156">
        <f>VLOOKUP($B33,Management!$B$148:$P$207,2,FALSE)</f>
        <v>127137.00000000009</v>
      </c>
      <c r="E33" s="156">
        <f>VLOOKUP($B33,Management!$B$148:$P$207,3,FALSE)</f>
        <v>82810.750398678239</v>
      </c>
      <c r="F33" s="156">
        <f>VLOOKUP($B33,Management!$B$148:$P$207,4,FALSE)</f>
        <v>86347.292239307382</v>
      </c>
      <c r="G33" s="156">
        <f>VLOOKUP($B33,Management!$B$148:$P$207,5,FALSE)</f>
        <v>40789.707760692698</v>
      </c>
      <c r="H33" s="156">
        <f>VLOOKUP($B33,Management!$B$148:$P$207,6,FALSE)</f>
        <v>676040.84826855967</v>
      </c>
      <c r="I33" s="157">
        <f>VLOOKUP($B33,Management!$B$148:$P$207,7,FALSE)</f>
        <v>2229191.1405078545</v>
      </c>
      <c r="J33" s="157">
        <f>VLOOKUP($B33,Management!$B$148:$P$207,8,FALSE)</f>
        <v>5008308.8594921455</v>
      </c>
      <c r="K33" s="158"/>
      <c r="L33" s="157">
        <f>VLOOKUP($B33,Management!$B$148:$P$207,10,FALSE)</f>
        <v>5224528</v>
      </c>
      <c r="M33" s="158"/>
      <c r="N33" s="157">
        <f>VLOOKUP($B33,Management!$B$148:$P$207,12,FALSE)</f>
        <v>0</v>
      </c>
      <c r="O33" s="158"/>
      <c r="P33" s="153">
        <f>Management!B207</f>
        <v>41673</v>
      </c>
    </row>
    <row r="34" spans="1:16" x14ac:dyDescent="0.3">
      <c r="A34" s="139">
        <v>6</v>
      </c>
      <c r="B34" s="151">
        <f t="shared" si="1"/>
        <v>40789</v>
      </c>
      <c r="C34" s="151">
        <f>VLOOKUP($B34,Management!$B$211:$P$282,1,FALSE)</f>
        <v>40789</v>
      </c>
      <c r="D34" s="156">
        <f>VLOOKUP($B34,Management!$B$211:$P$282,2,FALSE)</f>
        <v>113713.99999999988</v>
      </c>
      <c r="E34" s="156">
        <f>VLOOKUP($B34,Management!$B$211:$P$282,3,FALSE)</f>
        <v>63022.05108330911</v>
      </c>
      <c r="F34" s="156">
        <f>VLOOKUP($B34,Management!$B$211:$P$282,4,FALSE)</f>
        <v>66363.308397317247</v>
      </c>
      <c r="G34" s="156">
        <f>VLOOKUP($B34,Management!$B$211:$P$282,5,FALSE)</f>
        <v>47350.691602682629</v>
      </c>
      <c r="H34" s="156">
        <f>VLOOKUP($B34,Management!$B$211:$P$282,6,FALSE)</f>
        <v>1115188.6514947938</v>
      </c>
      <c r="I34" s="157">
        <f>VLOOKUP($B34,Management!$B$211:$P$282,7,FALSE)</f>
        <v>1717426.9598921223</v>
      </c>
      <c r="J34" s="157">
        <f>VLOOKUP($B34,Management!$B$211:$P$282,8,FALSE)</f>
        <v>5520073.0401078779</v>
      </c>
      <c r="K34" s="158"/>
      <c r="L34" s="157">
        <f>VLOOKUP($B34,Management!$B$211:$P$282,10,FALSE)</f>
        <v>5743428</v>
      </c>
      <c r="M34" s="158"/>
      <c r="N34" s="157">
        <f>VLOOKUP($B34,Management!$B$211:$P$282,12,FALSE)</f>
        <v>0</v>
      </c>
      <c r="O34" s="158"/>
      <c r="P34" s="153">
        <f>Management!B282</f>
        <v>42038</v>
      </c>
    </row>
    <row r="35" spans="1:16" x14ac:dyDescent="0.3">
      <c r="A35" s="139">
        <v>7</v>
      </c>
      <c r="B35" s="151">
        <f t="shared" si="1"/>
        <v>40789</v>
      </c>
      <c r="C35" s="151">
        <f>VLOOKUP($B35,Management!$B$286:$P$369,1,FALSE)</f>
        <v>40789</v>
      </c>
      <c r="D35" s="156">
        <f>VLOOKUP($B35,Management!$B$286:$P$369,2,FALSE)</f>
        <v>104340.00000000003</v>
      </c>
      <c r="E35" s="156">
        <f>VLOOKUP($B35,Management!$B$286:$P$369,3,FALSE)</f>
        <v>49230.83442788152</v>
      </c>
      <c r="F35" s="156">
        <f>VLOOKUP($B35,Management!$B$286:$P$369,4,FALSE)</f>
        <v>52400.695006043752</v>
      </c>
      <c r="G35" s="156">
        <f>VLOOKUP($B35,Management!$B$286:$P$369,5,FALSE)</f>
        <v>51939.30499395627</v>
      </c>
      <c r="H35" s="156">
        <f>VLOOKUP($B35,Management!$B$286:$P$369,6,FALSE)</f>
        <v>9021609.1968222093</v>
      </c>
      <c r="I35" s="157">
        <f>VLOOKUP($B35,Management!$B$286:$P$369,7,FALSE)</f>
        <v>1359904.8918284846</v>
      </c>
      <c r="J35" s="157">
        <f>VLOOKUP($B35,Management!$B$286:$P$369,8,FALSE)</f>
        <v>5877595.1081715152</v>
      </c>
      <c r="K35" s="158"/>
      <c r="L35" s="157">
        <f>VLOOKUP($B35,Management!$B$286:$P$369,10,FALSE)</f>
        <v>6112273</v>
      </c>
      <c r="M35" s="158"/>
      <c r="N35" s="157">
        <f>VLOOKUP($B35,Management!$B$286:$P$369,12,FALSE)</f>
        <v>0</v>
      </c>
      <c r="O35" s="158"/>
      <c r="P35" s="153">
        <f>Management!B369</f>
        <v>42403</v>
      </c>
    </row>
    <row r="36" spans="1:16" x14ac:dyDescent="0.3">
      <c r="A36" s="139">
        <v>8</v>
      </c>
      <c r="B36" s="151">
        <f t="shared" si="1"/>
        <v>40789</v>
      </c>
      <c r="C36" s="151">
        <f>VLOOKUP($B36,Management!$B$373:$P$469,1,FALSE)</f>
        <v>40789</v>
      </c>
      <c r="D36" s="156">
        <f>VLOOKUP($B36,Management!$B$373:$P$469,2,FALSE)</f>
        <v>97493.999999999854</v>
      </c>
      <c r="E36" s="156">
        <f>VLOOKUP($B36,Management!$B$373:$P$469,3,FALSE)</f>
        <v>39179.492526395712</v>
      </c>
      <c r="F36" s="156">
        <f>VLOOKUP($B36,Management!$B$373:$P$469,4,FALSE)</f>
        <v>42199.208769530291</v>
      </c>
      <c r="G36" s="156">
        <f>VLOOKUP($B36,Management!$B$373:$P$469,5,FALSE)</f>
        <v>55294.791230469571</v>
      </c>
      <c r="H36" s="156">
        <f>VLOOKUP($B36,Management!$B$373:$P$469,6,FALSE)</f>
        <v>2126319.1922920118</v>
      </c>
      <c r="I36" s="157">
        <f>VLOOKUP($B36,Management!$B$373:$P$469,7,FALSE)</f>
        <v>1098707.4010616902</v>
      </c>
      <c r="J36" s="157">
        <f>VLOOKUP($B36,Management!$B$373:$P$469,8,FALSE)</f>
        <v>6138792.5989383096</v>
      </c>
      <c r="K36" s="158"/>
      <c r="L36" s="157">
        <f>VLOOKUP($B36,Management!$B$373:$P$469,10,FALSE)</f>
        <v>6387013</v>
      </c>
      <c r="M36" s="158"/>
      <c r="N36" s="157">
        <f>VLOOKUP($B36,Management!$B$373:$P$469,12,FALSE)</f>
        <v>0</v>
      </c>
      <c r="O36" s="158"/>
      <c r="P36" s="153">
        <f>Management!B469</f>
        <v>0</v>
      </c>
    </row>
    <row r="37" spans="1:16" x14ac:dyDescent="0.3">
      <c r="A37" s="139">
        <v>9</v>
      </c>
      <c r="B37" s="151">
        <f t="shared" si="1"/>
        <v>40789</v>
      </c>
      <c r="C37" s="151">
        <f>VLOOKUP($B37,Management!$B$472:$P$579,1,FALSE)</f>
        <v>40789</v>
      </c>
      <c r="D37" s="156">
        <f>VLOOKUP($B37,Management!$B$472:$P$579,2,FALSE)</f>
        <v>92329.999999999738</v>
      </c>
      <c r="E37" s="156">
        <f>VLOOKUP($B37,Management!$B$472:$P$579,3,FALSE)</f>
        <v>31612.793320645578</v>
      </c>
      <c r="F37" s="156">
        <f>VLOOKUP($B37,Management!$B$472:$P$579,4,FALSE)</f>
        <v>34501.113057584706</v>
      </c>
      <c r="G37" s="156">
        <f>VLOOKUP($B37,Management!$B$472:$P$579,5,FALSE)</f>
        <v>57828.886942415033</v>
      </c>
      <c r="H37" s="156">
        <f>VLOOKUP($B37,Management!$B$472:$P$579,6,FALSE)</f>
        <v>2681507.2344719949</v>
      </c>
      <c r="I37" s="157">
        <f>VLOOKUP($B37,Management!$B$472:$P$579,7,FALSE)</f>
        <v>901621.34752981632</v>
      </c>
      <c r="J37" s="157">
        <f>VLOOKUP($B37,Management!$B$472:$P$579,8,FALSE)</f>
        <v>6335878.6524701836</v>
      </c>
      <c r="K37" s="158"/>
      <c r="L37" s="157">
        <f>VLOOKUP($B37,Management!$B$472:$P$579,10,FALSE)</f>
        <v>6598756</v>
      </c>
      <c r="M37" s="158"/>
      <c r="N37" s="157">
        <f>VLOOKUP($B37,Management!$B$472:$P$579,12,FALSE)</f>
        <v>0</v>
      </c>
      <c r="O37" s="158"/>
      <c r="P37" s="153">
        <f>Management!B579</f>
        <v>43134</v>
      </c>
    </row>
    <row r="38" spans="1:16" x14ac:dyDescent="0.3">
      <c r="A38" s="139">
        <v>10</v>
      </c>
      <c r="B38" s="151">
        <f t="shared" si="1"/>
        <v>40789</v>
      </c>
      <c r="C38" s="151">
        <f>VLOOKUP($B38,Management!$B$583:$P$702,1,FALSE)</f>
        <v>40789</v>
      </c>
      <c r="D38" s="156">
        <f>VLOOKUP($B38,Management!$B$583:$P$702,2,FALSE)</f>
        <v>88338.999999999942</v>
      </c>
      <c r="E38" s="156">
        <f>VLOOKUP($B38,Management!$B$583:$P$702,3,FALSE)</f>
        <v>25776.563608611003</v>
      </c>
      <c r="F38" s="156">
        <f>VLOOKUP($B38,Management!$B$583:$P$702,4,FALSE)</f>
        <v>28550.100321460959</v>
      </c>
      <c r="G38" s="156">
        <f>VLOOKUP($B38,Management!$B$583:$P$702,5,FALSE)</f>
        <v>59788.899678538983</v>
      </c>
      <c r="H38" s="156">
        <f>VLOOKUP($B38,Management!$B$583:$P$702,6,FALSE)</f>
        <v>3263579.4365427457</v>
      </c>
      <c r="I38" s="157">
        <f>VLOOKUP($B38,Management!$B$583:$P$702,7,FALSE)</f>
        <v>749272.53686424764</v>
      </c>
      <c r="J38" s="157">
        <f>VLOOKUP($B38,Management!$B$583:$P$702,8,FALSE)</f>
        <v>6488227.4631357528</v>
      </c>
      <c r="K38" s="158"/>
      <c r="L38" s="157">
        <f>VLOOKUP($B38,Management!$B$583:$P$702,10,FALSE)</f>
        <v>6766193</v>
      </c>
      <c r="M38" s="158"/>
      <c r="N38" s="157">
        <f>VLOOKUP($B38,Management!$B$583:$P$702,12,FALSE)</f>
        <v>0</v>
      </c>
      <c r="O38" s="158"/>
      <c r="P38" s="153">
        <f>Management!B702</f>
        <v>43499</v>
      </c>
    </row>
    <row r="39" spans="1:16" x14ac:dyDescent="0.3">
      <c r="A39" s="139">
        <v>11</v>
      </c>
      <c r="B39" s="151">
        <f t="shared" si="1"/>
        <v>40789</v>
      </c>
      <c r="C39" s="151">
        <f>VLOOKUP($B39,Management!$B$706:$P$837,1,FALSE)</f>
        <v>40789</v>
      </c>
      <c r="D39" s="156">
        <f>VLOOKUP($B39,Management!$B$706:$P$837,2,FALSE)</f>
        <v>85198.000000000175</v>
      </c>
      <c r="E39" s="156">
        <f>VLOOKUP($B39,Management!$B$706:$P$837,3,FALSE)</f>
        <v>21190.234035224654</v>
      </c>
      <c r="F39" s="156">
        <f>VLOOKUP($B39,Management!$B$706:$P$837,4,FALSE)</f>
        <v>23863.664199053572</v>
      </c>
      <c r="G39" s="156">
        <f>VLOOKUP($B39,Management!$B$706:$P$837,5,FALSE)</f>
        <v>61334.33580094661</v>
      </c>
      <c r="H39" s="156">
        <f>VLOOKUP($B39,Management!$B$706:$P$837,6,FALSE)</f>
        <v>3869718.4256435307</v>
      </c>
      <c r="I39" s="157">
        <f>VLOOKUP($B39,Management!$B$706:$P$837,7,FALSE)</f>
        <v>629309.08984256804</v>
      </c>
      <c r="J39" s="157">
        <f>VLOOKUP($B39,Management!$B$706:$P$837,8,FALSE)</f>
        <v>6608190.9101574318</v>
      </c>
      <c r="K39" s="158"/>
      <c r="L39" s="157">
        <f>VLOOKUP($B39,Management!$B$706:$P$837,10,FALSE)</f>
        <v>6901254</v>
      </c>
      <c r="M39" s="158"/>
      <c r="N39" s="157">
        <f>VLOOKUP($B39,Management!$B$706:$P$837,12,FALSE)</f>
        <v>0</v>
      </c>
      <c r="O39" s="158"/>
      <c r="P39" s="153">
        <f>Management!B837</f>
        <v>43864</v>
      </c>
    </row>
    <row r="40" spans="1:16" x14ac:dyDescent="0.3">
      <c r="A40" s="139">
        <v>12</v>
      </c>
      <c r="B40" s="151">
        <f t="shared" si="1"/>
        <v>40789</v>
      </c>
      <c r="C40" s="151">
        <f>VLOOKUP($B40,Management!$B$841:$P$984,1,FALSE)</f>
        <v>40789</v>
      </c>
      <c r="D40" s="156">
        <f>VLOOKUP($B40,Management!$B$841:$P$984,2,FALSE)</f>
        <v>82687.000000000116</v>
      </c>
      <c r="E40" s="156">
        <f>VLOOKUP($B40,Management!$B$841:$P$984,3,FALSE)</f>
        <v>17533.37600032147</v>
      </c>
      <c r="F40" s="156">
        <f>VLOOKUP($B40,Management!$B$841:$P$984,4,FALSE)</f>
        <v>20119.65474945429</v>
      </c>
      <c r="G40" s="156">
        <f>VLOOKUP($B40,Management!$B$841:$P$984,5,FALSE)</f>
        <v>62567.345250545819</v>
      </c>
      <c r="H40" s="156">
        <f>VLOOKUP($B40,Management!$B$841:$P$984,6,FALSE)</f>
        <v>4497309.8525558366</v>
      </c>
      <c r="I40" s="157">
        <f>VLOOKUP($B40,Management!$B$841:$P$984,7,FALSE)</f>
        <v>533474.50730507728</v>
      </c>
      <c r="J40" s="157">
        <f>VLOOKUP($B40,Management!$B$841:$P$984,8,FALSE)</f>
        <v>6704025.4926949227</v>
      </c>
      <c r="K40" s="158"/>
      <c r="L40" s="157">
        <f>VLOOKUP($B40,Management!$B$841:$P$984,10,FALSE)</f>
        <v>7011896</v>
      </c>
      <c r="M40" s="158"/>
      <c r="N40" s="157">
        <f>VLOOKUP($B40,Management!$B$841:$P$984,12,FALSE)</f>
        <v>0</v>
      </c>
      <c r="O40" s="158"/>
      <c r="P40" s="153">
        <f>Management!B984</f>
        <v>44230</v>
      </c>
    </row>
    <row r="41" spans="1:16" x14ac:dyDescent="0.3">
      <c r="A41" s="139">
        <v>13</v>
      </c>
      <c r="B41" s="151">
        <f t="shared" si="1"/>
        <v>40789</v>
      </c>
      <c r="C41" s="151">
        <f>VLOOKUP($B41,Management!$B$988:$P$1143,1,FALSE)</f>
        <v>40789</v>
      </c>
      <c r="D41" s="156">
        <f>VLOOKUP($B41,Management!$B$988:$P$1143,2,FALSE)</f>
        <v>80658.999999999884</v>
      </c>
      <c r="E41" s="156">
        <f>VLOOKUP($B41,Management!$B$988:$P$1143,3,FALSE)</f>
        <v>14582.911426524632</v>
      </c>
      <c r="F41" s="156">
        <f>VLOOKUP($B41,Management!$B$988:$P$1143,4,FALSE)</f>
        <v>17093.475356605646</v>
      </c>
      <c r="G41" s="156">
        <f>VLOOKUP($B41,Management!$B$988:$P$1143,5,FALSE)</f>
        <v>63565.524643394238</v>
      </c>
      <c r="H41" s="156">
        <f>VLOOKUP($B41,Management!$B$988:$P$1143,6,FALSE)</f>
        <v>5144795.3726589652</v>
      </c>
      <c r="I41" s="157">
        <f>VLOOKUP($B41,Management!$B$988:$P$1143,7,FALSE)</f>
        <v>456017.84801556414</v>
      </c>
      <c r="J41" s="157">
        <f>VLOOKUP($B41,Management!$B$988:$P$1143,8,FALSE)</f>
        <v>6781482.1519844355</v>
      </c>
      <c r="K41" s="158"/>
      <c r="L41" s="157">
        <f>VLOOKUP($B41,Management!$B$988:$P$1143,10,FALSE)</f>
        <v>7103691</v>
      </c>
      <c r="M41" s="158"/>
      <c r="N41" s="157">
        <f>VLOOKUP($B41,Management!$B$988:$P$1143,12,FALSE)</f>
        <v>0</v>
      </c>
      <c r="O41" s="158"/>
      <c r="P41" s="153">
        <f>Management!B1143</f>
        <v>44595</v>
      </c>
    </row>
    <row r="42" spans="1:16" x14ac:dyDescent="0.3">
      <c r="A42" s="139">
        <v>14</v>
      </c>
      <c r="B42" s="151">
        <f t="shared" si="1"/>
        <v>40789</v>
      </c>
      <c r="C42" s="151">
        <f>VLOOKUP($B42,Management!$B$1147:$P$1314,1,FALSE)</f>
        <v>40789</v>
      </c>
      <c r="D42" s="156">
        <f>VLOOKUP($B42,Management!$B$1147:$P$1314,2,FALSE)</f>
        <v>79004.000000000407</v>
      </c>
      <c r="E42" s="156">
        <f>VLOOKUP($B42,Management!$B$1147:$P$1314,3,FALSE)</f>
        <v>12179.932090876624</v>
      </c>
      <c r="F42" s="156">
        <f>VLOOKUP($B42,Management!$B$1147:$P$1314,4,FALSE)</f>
        <v>14624.531204506704</v>
      </c>
      <c r="G42" s="156">
        <f>VLOOKUP($B42,Management!$B$1147:$P$1314,5,FALSE)</f>
        <v>64379.468795493704</v>
      </c>
      <c r="H42" s="156">
        <f>VLOOKUP($B42,Management!$B$1147:$P$1314,6,FALSE)</f>
        <v>5810261.6189042879</v>
      </c>
      <c r="I42" s="157">
        <f>VLOOKUP($B42,Management!$B$1147:$P$1314,7,FALSE)</f>
        <v>392817.15010897169</v>
      </c>
      <c r="J42" s="157">
        <f>VLOOKUP($B42,Management!$B$1147:$P$1314,8,FALSE)</f>
        <v>6844682.8498910284</v>
      </c>
      <c r="K42" s="158"/>
      <c r="L42" s="157">
        <f>VLOOKUP($B42,Management!$B$1147:$P$1314,10,FALSE)</f>
        <v>7180622</v>
      </c>
      <c r="M42" s="158"/>
      <c r="N42" s="157">
        <f>VLOOKUP($B42,Management!$B$1147:$P$1314,12,FALSE)</f>
        <v>0</v>
      </c>
      <c r="O42" s="158"/>
      <c r="P42" s="153">
        <f>Management!B1314</f>
        <v>44960</v>
      </c>
    </row>
    <row r="43" spans="1:16" x14ac:dyDescent="0.3">
      <c r="A43" s="139">
        <v>15</v>
      </c>
      <c r="B43" s="151">
        <f t="shared" si="1"/>
        <v>40789</v>
      </c>
      <c r="C43" s="151">
        <f>VLOOKUP($B43,Management!$B$1318:$P$1497,1,FALSE)</f>
        <v>40789</v>
      </c>
      <c r="D43" s="156">
        <f>VLOOKUP($B43,Management!$B$1318:$P$1497,2,FALSE)</f>
        <v>77646.999999999854</v>
      </c>
      <c r="E43" s="156">
        <f>VLOOKUP($B43,Management!$B$1318:$P$1497,3,FALSE)</f>
        <v>10207.961310422979</v>
      </c>
      <c r="F43" s="156">
        <f>VLOOKUP($B43,Management!$B$1318:$P$1497,4,FALSE)</f>
        <v>12595.857931814877</v>
      </c>
      <c r="G43" s="156">
        <f>VLOOKUP($B43,Management!$B$1318:$P$1497,5,FALSE)</f>
        <v>65051.14206818497</v>
      </c>
      <c r="H43" s="156">
        <f>VLOOKUP($B43,Management!$B$1318:$P$1497,6,FALSE)</f>
        <v>6492885.0771348085</v>
      </c>
      <c r="I43" s="157">
        <f>VLOOKUP($B43,Management!$B$1318:$P$1497,7,FALSE)</f>
        <v>340903.93506684049</v>
      </c>
      <c r="J43" s="157">
        <f>VLOOKUP($B43,Management!$B$1318:$P$1497,8,FALSE)</f>
        <v>6896596.0649331594</v>
      </c>
      <c r="K43" s="158"/>
      <c r="L43" s="157">
        <f>VLOOKUP($B43,Management!$B$1318:$P$1497,10,FALSE)</f>
        <v>7245618</v>
      </c>
      <c r="M43" s="158"/>
      <c r="N43" s="157">
        <f>VLOOKUP($B43,Management!$B$1318:$P$1497,12,FALSE)</f>
        <v>0</v>
      </c>
      <c r="O43" s="158"/>
      <c r="P43" s="153">
        <f>Management!B1497</f>
        <v>45325</v>
      </c>
    </row>
    <row r="44" spans="1:16" x14ac:dyDescent="0.3">
      <c r="A44" s="139">
        <v>16</v>
      </c>
      <c r="B44" s="151">
        <f t="shared" si="1"/>
        <v>40789</v>
      </c>
      <c r="C44" s="151">
        <f>VLOOKUP($B44,Management!$B$1501:$P$1692,1,FALSE)</f>
        <v>40789</v>
      </c>
      <c r="D44" s="156">
        <f>VLOOKUP($B44,Management!$B$1501:$P$1692,2,FALSE)</f>
        <v>76522.000000000204</v>
      </c>
      <c r="E44" s="156">
        <f>VLOOKUP($B44,Management!$B$1501:$P$1692,3,FALSE)</f>
        <v>8579.57742769178</v>
      </c>
      <c r="F44" s="156">
        <f>VLOOKUP($B44,Management!$B$1501:$P$1692,4,FALSE)</f>
        <v>10917.82109258225</v>
      </c>
      <c r="G44" s="156">
        <f>VLOOKUP($B44,Management!$B$1501:$P$1692,5,FALSE)</f>
        <v>65604.178907417954</v>
      </c>
      <c r="H44" s="156">
        <f>VLOOKUP($B44,Management!$B$1501:$P$1692,6,FALSE)</f>
        <v>7190333.4644261692</v>
      </c>
      <c r="I44" s="157">
        <f>VLOOKUP($B44,Management!$B$1501:$P$1692,7,FALSE)</f>
        <v>297950.28551848192</v>
      </c>
      <c r="J44" s="157">
        <f>VLOOKUP($B44,Management!$B$1501:$P$1692,8,FALSE)</f>
        <v>6939549.7144815177</v>
      </c>
      <c r="K44" s="158"/>
      <c r="L44" s="157">
        <f>VLOOKUP($B44,Management!$B$1501:$P$1692,10,FALSE)</f>
        <v>7300917</v>
      </c>
      <c r="M44" s="158"/>
      <c r="N44" s="157">
        <f>VLOOKUP($B44,Management!$B$1501:$P$1692,12,FALSE)</f>
        <v>0</v>
      </c>
      <c r="O44" s="158"/>
      <c r="P44" s="153">
        <f>Management!B1692</f>
        <v>45691</v>
      </c>
    </row>
    <row r="45" spans="1:16" x14ac:dyDescent="0.3">
      <c r="A45" s="139">
        <v>17</v>
      </c>
      <c r="B45" s="151">
        <f t="shared" si="1"/>
        <v>40789</v>
      </c>
      <c r="C45" s="151">
        <f>VLOOKUP($B45,Management!$B$1696:$P$1899,1,FALSE)</f>
        <v>40789</v>
      </c>
      <c r="D45" s="156">
        <f>VLOOKUP($B45,Management!$B$1696:$P$1899,2,FALSE)</f>
        <v>75589.000000000189</v>
      </c>
      <c r="E45" s="156">
        <f>VLOOKUP($B45,Management!$B$1696:$P$1899,3,FALSE)</f>
        <v>7227.7942681508139</v>
      </c>
      <c r="F45" s="156">
        <f>VLOOKUP($B45,Management!$B$1696:$P$1899,4,FALSE)</f>
        <v>9523.3828802490461</v>
      </c>
      <c r="G45" s="156">
        <f>VLOOKUP($B45,Management!$B$1696:$P$1899,5,FALSE)</f>
        <v>66065.617119751143</v>
      </c>
      <c r="H45" s="156">
        <f>VLOOKUP($B45,Management!$B$1696:$P$1899,6,FALSE)</f>
        <v>7902253.5172525039</v>
      </c>
      <c r="I45" s="157">
        <f>VLOOKUP($B45,Management!$B$1696:$P$1899,7,FALSE)</f>
        <v>262263.90013248828</v>
      </c>
      <c r="J45" s="157">
        <f>VLOOKUP($B45,Management!$B$1696:$P$1899,8,FALSE)</f>
        <v>6975236.0998675115</v>
      </c>
      <c r="K45" s="158"/>
      <c r="L45" s="157">
        <f>VLOOKUP($B45,Management!$B$1696:$P$1899,10,FALSE)</f>
        <v>7348224</v>
      </c>
      <c r="M45" s="158"/>
      <c r="N45" s="157">
        <f>VLOOKUP($B45,Management!$B$1696:$P$1899,12,FALSE)</f>
        <v>0</v>
      </c>
      <c r="O45" s="158"/>
      <c r="P45" s="153">
        <f>Management!B1899</f>
        <v>46056</v>
      </c>
    </row>
    <row r="46" spans="1:16" x14ac:dyDescent="0.3">
      <c r="A46" s="139">
        <v>18</v>
      </c>
      <c r="B46" s="151">
        <f t="shared" si="1"/>
        <v>40789</v>
      </c>
      <c r="C46" s="151">
        <f>VLOOKUP($B46,Management!$B$1903:$P$2118,1,FALSE)</f>
        <v>40789</v>
      </c>
      <c r="D46" s="156">
        <f>VLOOKUP($B46,Management!$B$1903:$P$2118,2,FALSE)</f>
        <v>74802.999999999956</v>
      </c>
      <c r="E46" s="156">
        <f>VLOOKUP($B46,Management!$B$1903:$P$2118,3,FALSE)</f>
        <v>6101.1641450729221</v>
      </c>
      <c r="F46" s="156">
        <f>VLOOKUP($B46,Management!$B$1903:$P$2118,4,FALSE)</f>
        <v>8358.162250464462</v>
      </c>
      <c r="G46" s="156">
        <f>VLOOKUP($B46,Management!$B$1903:$P$2118,5,FALSE)</f>
        <v>66444.837749535494</v>
      </c>
      <c r="H46" s="156">
        <f>VLOOKUP($B46,Management!$B$1903:$P$2118,6,FALSE)</f>
        <v>8625701.4331381526</v>
      </c>
      <c r="I46" s="157">
        <f>VLOOKUP($B46,Management!$B$1903:$P$2118,7,FALSE)</f>
        <v>232414.5953883664</v>
      </c>
      <c r="J46" s="157">
        <f>VLOOKUP($B46,Management!$B$1903:$P$2118,8,FALSE)</f>
        <v>7005085.4046116332</v>
      </c>
      <c r="K46" s="158"/>
      <c r="L46" s="157">
        <f>VLOOKUP($B46,Management!$B$1903:$P$2118,10,FALSE)</f>
        <v>7388920</v>
      </c>
      <c r="M46" s="158"/>
      <c r="N46" s="157">
        <f>VLOOKUP($B46,Management!$B$1903:$P$2118,12,FALSE)</f>
        <v>0</v>
      </c>
      <c r="O46" s="158"/>
      <c r="P46" s="153">
        <f>Management!B2118</f>
        <v>46421</v>
      </c>
    </row>
    <row r="47" spans="1:16" x14ac:dyDescent="0.3">
      <c r="A47" s="139">
        <v>19</v>
      </c>
      <c r="B47" s="151">
        <f t="shared" si="1"/>
        <v>40789</v>
      </c>
      <c r="C47" s="151">
        <f>VLOOKUP($B47,Management!$B$2122:$P$2349,1,FALSE)</f>
        <v>40789</v>
      </c>
      <c r="D47" s="156">
        <f>VLOOKUP($B47,Management!$B$2122:$P$2349,2,FALSE)</f>
        <v>74150.000000000291</v>
      </c>
      <c r="E47" s="156">
        <f>VLOOKUP($B47,Management!$B$2122:$P$2349,3,FALSE)</f>
        <v>5158.3285353630781</v>
      </c>
      <c r="F47" s="156">
        <f>VLOOKUP($B47,Management!$B$2122:$P$2349,4,FALSE)</f>
        <v>7383.0072985911538</v>
      </c>
      <c r="G47" s="156">
        <f>VLOOKUP($B47,Management!$B$2122:$P$2349,5,FALSE)</f>
        <v>66766.992701409137</v>
      </c>
      <c r="H47" s="156">
        <f>VLOOKUP($B47,Management!$B$2122:$P$2349,6,FALSE)</f>
        <v>9362187.8567763269</v>
      </c>
      <c r="I47" s="157">
        <f>VLOOKUP($B47,Management!$B$2122:$P$2349,7,FALSE)</f>
        <v>207453.86407479085</v>
      </c>
      <c r="J47" s="157">
        <f>VLOOKUP($B47,Management!$B$2122:$P$2349,8,FALSE)</f>
        <v>7030046.1359252091</v>
      </c>
      <c r="K47" s="158"/>
      <c r="L47" s="157">
        <f>VLOOKUP($B47,Management!$B$2122:$P$2349,10,FALSE)</f>
        <v>7424026</v>
      </c>
      <c r="M47" s="158"/>
      <c r="N47" s="157">
        <f>VLOOKUP($B47,Management!$B$2122:$P$2349,12,FALSE)</f>
        <v>0</v>
      </c>
      <c r="O47" s="158"/>
      <c r="P47" s="153">
        <f>Management!B2349</f>
        <v>46786</v>
      </c>
    </row>
    <row r="48" spans="1:16" x14ac:dyDescent="0.3">
      <c r="A48" s="139">
        <v>20</v>
      </c>
      <c r="B48" s="151">
        <f t="shared" si="1"/>
        <v>40789</v>
      </c>
      <c r="C48" s="151">
        <f>VLOOKUP($B48,Management!$B$2353:$P$2592,1,FALSE)</f>
        <v>40789</v>
      </c>
      <c r="D48" s="156">
        <f>VLOOKUP($B48,Management!$B$2353:$P$2592,2,FALSE)</f>
        <v>73599.999999999971</v>
      </c>
      <c r="E48" s="156">
        <f>VLOOKUP($B48,Management!$B$2353:$P$2592,3,FALSE)</f>
        <v>4367.3700158279389</v>
      </c>
      <c r="F48" s="156">
        <f>VLOOKUP($B48,Management!$B$2353:$P$2592,4,FALSE)</f>
        <v>6564.1136316856719</v>
      </c>
      <c r="G48" s="156">
        <f>VLOOKUP($B48,Management!$B$2353:$P$2592,5,FALSE)</f>
        <v>67035.886368314299</v>
      </c>
      <c r="H48" s="156">
        <f>VLOOKUP($B48,Management!$B$2353:$P$2592,6,FALSE)</f>
        <v>10109266.596502557</v>
      </c>
      <c r="I48" s="157">
        <f>VLOOKUP($B48,Management!$B$2353:$P$2592,7,FALSE)</f>
        <v>186493.71013715229</v>
      </c>
      <c r="J48" s="157">
        <f>VLOOKUP($B48,Management!$B$2353:$P$2592,8,FALSE)</f>
        <v>7051006.2898628479</v>
      </c>
      <c r="K48" s="158"/>
      <c r="L48" s="157">
        <f>VLOOKUP($B48,Management!$B$2353:$P$2592,10,FALSE)</f>
        <v>7454419</v>
      </c>
      <c r="M48" s="158"/>
      <c r="N48" s="157">
        <f>VLOOKUP($B48,Management!$B$2353:$P$2592,12,FALSE)</f>
        <v>0</v>
      </c>
      <c r="O48" s="158"/>
      <c r="P48" s="153">
        <f>Management!B2592</f>
        <v>47152</v>
      </c>
    </row>
  </sheetData>
  <mergeCells count="5">
    <mergeCell ref="D8:D9"/>
    <mergeCell ref="E8:E9"/>
    <mergeCell ref="F8:F9"/>
    <mergeCell ref="G8:G9"/>
    <mergeCell ref="B17:D17"/>
  </mergeCells>
  <dataValidations disablePrompts="1" count="1">
    <dataValidation type="date" showDropDown="1" showInputMessage="1" showErrorMessage="1" prompt="input month and year  and 15th as date_x000a_" sqref="C1">
      <formula1>36892</formula1>
      <formula2>72686</formula2>
    </dataValidation>
  </dataValidation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2886"/>
  <sheetViews>
    <sheetView zoomScaleNormal="100" zoomScaleSheetLayoutView="100" workbookViewId="0">
      <selection activeCell="C22" sqref="C22"/>
    </sheetView>
  </sheetViews>
  <sheetFormatPr defaultRowHeight="12.75" x14ac:dyDescent="0.2"/>
  <cols>
    <col min="1" max="1" width="6.5703125" customWidth="1"/>
    <col min="2" max="2" width="22.7109375" customWidth="1"/>
    <col min="3" max="3" width="28.28515625" customWidth="1"/>
    <col min="4" max="4" width="26.42578125" customWidth="1"/>
    <col min="7" max="7" width="25.28515625" customWidth="1"/>
  </cols>
  <sheetData>
    <row r="1" spans="1:7" x14ac:dyDescent="0.2">
      <c r="A1" s="235" t="s">
        <v>41</v>
      </c>
      <c r="B1" s="235"/>
      <c r="C1" s="235"/>
      <c r="D1" s="235"/>
      <c r="E1" s="45"/>
      <c r="F1" s="45"/>
      <c r="G1" s="45"/>
    </row>
    <row r="2" spans="1:7" x14ac:dyDescent="0.2">
      <c r="A2" s="235" t="s">
        <v>66</v>
      </c>
      <c r="B2" s="235"/>
      <c r="C2" s="235"/>
      <c r="D2" s="235"/>
      <c r="E2" s="259"/>
      <c r="F2" s="259"/>
      <c r="G2" s="259"/>
    </row>
    <row r="3" spans="1:7" ht="12.75" customHeight="1" x14ac:dyDescent="0.2">
      <c r="A3" s="259" t="s">
        <v>42</v>
      </c>
      <c r="B3" s="259"/>
      <c r="C3" s="259"/>
      <c r="D3" s="259"/>
      <c r="E3" s="259"/>
      <c r="F3" s="259"/>
      <c r="G3" s="259"/>
    </row>
    <row r="4" spans="1:7" ht="29.25" customHeight="1" x14ac:dyDescent="0.2">
      <c r="A4" s="260" t="s">
        <v>90</v>
      </c>
      <c r="B4" s="260"/>
      <c r="C4" s="260"/>
      <c r="D4" s="260"/>
      <c r="E4" s="104" t="s">
        <v>86</v>
      </c>
      <c r="F4" s="42"/>
    </row>
    <row r="5" spans="1:7" ht="15.75" customHeight="1" x14ac:dyDescent="0.25">
      <c r="A5" s="249" t="s">
        <v>25</v>
      </c>
      <c r="B5" s="249"/>
      <c r="C5" s="249"/>
      <c r="D5" s="20">
        <f ca="1">Management!F4</f>
        <v>42772</v>
      </c>
      <c r="E5" s="42"/>
      <c r="F5" s="42"/>
      <c r="G5" s="105"/>
    </row>
    <row r="6" spans="1:7" ht="15.75" customHeight="1" x14ac:dyDescent="0.25">
      <c r="A6" s="249" t="s">
        <v>72</v>
      </c>
      <c r="B6" s="249"/>
      <c r="C6" s="249"/>
      <c r="D6" s="20">
        <f>Management!F5</f>
        <v>37694</v>
      </c>
      <c r="E6" s="42"/>
      <c r="F6" s="42"/>
      <c r="G6" s="105"/>
    </row>
    <row r="7" spans="1:7" ht="15.75" customHeight="1" x14ac:dyDescent="0.25">
      <c r="A7" s="204" t="s">
        <v>293</v>
      </c>
      <c r="B7" s="205">
        <f>Management!C6</f>
        <v>0</v>
      </c>
      <c r="C7" s="203" t="s">
        <v>292</v>
      </c>
      <c r="D7" s="20" t="str">
        <f>Management!F6</f>
        <v>asad</v>
      </c>
      <c r="E7" s="42"/>
      <c r="F7" s="42"/>
      <c r="G7" s="105"/>
    </row>
    <row r="8" spans="1:7" ht="15.75" customHeight="1" x14ac:dyDescent="0.25">
      <c r="A8" s="249" t="s">
        <v>89</v>
      </c>
      <c r="B8" s="249"/>
      <c r="C8" s="249"/>
      <c r="D8" s="44">
        <f>Management!F7</f>
        <v>12312</v>
      </c>
      <c r="E8" s="42"/>
      <c r="F8" s="42"/>
      <c r="G8" s="105"/>
    </row>
    <row r="9" spans="1:7" ht="15.75" customHeight="1" x14ac:dyDescent="0.25">
      <c r="A9" s="249" t="s">
        <v>47</v>
      </c>
      <c r="B9" s="249"/>
      <c r="C9" s="249"/>
      <c r="D9" s="20">
        <f>Management!F8</f>
        <v>3123</v>
      </c>
      <c r="E9" s="42"/>
      <c r="F9" s="42"/>
      <c r="G9" s="105"/>
    </row>
    <row r="10" spans="1:7" ht="15.75" customHeight="1" x14ac:dyDescent="0.25">
      <c r="A10" s="249" t="s">
        <v>46</v>
      </c>
      <c r="B10" s="249"/>
      <c r="C10" s="249"/>
      <c r="D10" s="21">
        <f>Management!F9</f>
        <v>7237500</v>
      </c>
      <c r="E10" s="42"/>
      <c r="F10" s="42"/>
      <c r="G10" s="105"/>
    </row>
    <row r="11" spans="1:7" ht="15.75" customHeight="1" x14ac:dyDescent="0.25">
      <c r="A11" s="249" t="s">
        <v>13</v>
      </c>
      <c r="B11" s="249"/>
      <c r="C11" s="249"/>
      <c r="D11" s="21">
        <f>Management!F10</f>
        <v>2171250</v>
      </c>
      <c r="E11" s="42"/>
      <c r="F11" s="42"/>
      <c r="G11" s="105"/>
    </row>
    <row r="12" spans="1:7" ht="15.75" customHeight="1" x14ac:dyDescent="0.25">
      <c r="A12" s="249" t="s">
        <v>71</v>
      </c>
      <c r="B12" s="249"/>
      <c r="C12" s="249"/>
      <c r="D12" s="20">
        <f>Management!F11</f>
        <v>39844</v>
      </c>
      <c r="E12" s="42"/>
      <c r="F12" s="42"/>
      <c r="G12" s="105"/>
    </row>
    <row r="13" spans="1:7" ht="15.75" customHeight="1" x14ac:dyDescent="0.25">
      <c r="A13" s="249" t="s">
        <v>67</v>
      </c>
      <c r="B13" s="249"/>
      <c r="C13" s="249"/>
      <c r="D13" s="22">
        <f>Management!F12</f>
        <v>0.16</v>
      </c>
      <c r="E13" s="42"/>
      <c r="F13" s="42"/>
      <c r="G13" s="105"/>
    </row>
    <row r="14" spans="1:7" ht="15.75" customHeight="1" x14ac:dyDescent="0.25">
      <c r="A14" s="18" t="s">
        <v>70</v>
      </c>
      <c r="B14" s="18" t="s">
        <v>68</v>
      </c>
      <c r="C14" s="18" t="s">
        <v>43</v>
      </c>
      <c r="D14" s="19" t="s">
        <v>44</v>
      </c>
      <c r="E14" s="42"/>
      <c r="F14" s="42"/>
      <c r="G14" s="105"/>
    </row>
    <row r="15" spans="1:7" ht="12.75" customHeight="1" x14ac:dyDescent="0.2">
      <c r="A15" s="49">
        <v>1</v>
      </c>
      <c r="B15" s="50">
        <f>Management!B14</f>
        <v>39875</v>
      </c>
      <c r="C15" s="51">
        <f>Management!C14</f>
        <v>464420.99999999959</v>
      </c>
      <c r="D15" s="49">
        <f>Management!K14</f>
        <v>7224831</v>
      </c>
      <c r="E15" s="42">
        <v>1</v>
      </c>
      <c r="F15" s="42"/>
      <c r="G15" s="105"/>
    </row>
    <row r="16" spans="1:7" ht="12.75" customHeight="1" x14ac:dyDescent="0.2">
      <c r="A16" s="49">
        <f>A15+1</f>
        <v>2</v>
      </c>
      <c r="B16" s="50">
        <f>Management!B15</f>
        <v>39906</v>
      </c>
      <c r="C16" s="51">
        <f>Management!C15</f>
        <v>464420.99999999977</v>
      </c>
      <c r="D16" s="49">
        <f>Management!K15</f>
        <v>6794207</v>
      </c>
      <c r="E16" s="42"/>
      <c r="F16" s="42"/>
      <c r="G16" s="105"/>
    </row>
    <row r="17" spans="1:8" ht="12.75" customHeight="1" x14ac:dyDescent="0.2">
      <c r="A17" s="49">
        <f t="shared" ref="A17:A26" si="0">A16+1</f>
        <v>3</v>
      </c>
      <c r="B17" s="50">
        <f>Management!B16</f>
        <v>39936</v>
      </c>
      <c r="C17" s="51">
        <f>Management!C16</f>
        <v>464421.00000000047</v>
      </c>
      <c r="D17" s="49">
        <f>Management!K16</f>
        <v>6359895</v>
      </c>
      <c r="E17" s="42"/>
      <c r="F17" s="42"/>
      <c r="G17" s="105"/>
    </row>
    <row r="18" spans="1:8" ht="12.75" customHeight="1" x14ac:dyDescent="0.2">
      <c r="A18" s="49">
        <f t="shared" si="0"/>
        <v>4</v>
      </c>
      <c r="B18" s="50">
        <f>Management!B17</f>
        <v>39967</v>
      </c>
      <c r="C18" s="51">
        <f>Management!C17</f>
        <v>464420.99999999983</v>
      </c>
      <c r="D18" s="49">
        <f>Management!K17</f>
        <v>5921863</v>
      </c>
      <c r="E18" s="42"/>
      <c r="F18" s="42"/>
      <c r="G18" s="105"/>
    </row>
    <row r="19" spans="1:8" ht="12.75" customHeight="1" x14ac:dyDescent="0.2">
      <c r="A19" s="49">
        <f t="shared" si="0"/>
        <v>5</v>
      </c>
      <c r="B19" s="50">
        <f>Management!B18</f>
        <v>39997</v>
      </c>
      <c r="C19" s="51">
        <f>Management!C18</f>
        <v>464421.00000000017</v>
      </c>
      <c r="D19" s="49">
        <f>Management!K18</f>
        <v>5480080</v>
      </c>
      <c r="E19" s="42"/>
      <c r="F19" s="42"/>
      <c r="G19" s="105"/>
    </row>
    <row r="20" spans="1:8" ht="12.75" customHeight="1" x14ac:dyDescent="0.2">
      <c r="A20" s="49">
        <f t="shared" si="0"/>
        <v>6</v>
      </c>
      <c r="B20" s="50">
        <f>Management!B19</f>
        <v>40028</v>
      </c>
      <c r="C20" s="51">
        <f>Management!C19</f>
        <v>464421</v>
      </c>
      <c r="D20" s="49">
        <f>Management!K19</f>
        <v>5034514</v>
      </c>
      <c r="E20" s="42"/>
      <c r="F20" s="42"/>
      <c r="G20" s="105"/>
    </row>
    <row r="21" spans="1:8" ht="12.75" customHeight="1" x14ac:dyDescent="0.2">
      <c r="A21" s="49">
        <f t="shared" si="0"/>
        <v>7</v>
      </c>
      <c r="B21" s="50">
        <f>Management!B20</f>
        <v>40059</v>
      </c>
      <c r="C21" s="51">
        <f>Management!C20</f>
        <v>464420.99999999994</v>
      </c>
      <c r="D21" s="49">
        <f>Management!K20</f>
        <v>4585130</v>
      </c>
      <c r="E21" s="42"/>
      <c r="F21" s="42"/>
      <c r="G21" s="105"/>
    </row>
    <row r="22" spans="1:8" x14ac:dyDescent="0.2">
      <c r="A22" s="49">
        <f t="shared" si="0"/>
        <v>8</v>
      </c>
      <c r="B22" s="50">
        <f>Management!B21</f>
        <v>40089</v>
      </c>
      <c r="C22" s="51">
        <f>Management!C21</f>
        <v>464421.00000000006</v>
      </c>
      <c r="D22" s="49">
        <f>Management!K21</f>
        <v>4131898</v>
      </c>
    </row>
    <row r="23" spans="1:8" ht="13.5" thickBot="1" x14ac:dyDescent="0.25">
      <c r="A23" s="49">
        <f t="shared" si="0"/>
        <v>9</v>
      </c>
      <c r="B23" s="50">
        <f>Management!B22</f>
        <v>40120</v>
      </c>
      <c r="C23" s="51">
        <f>Management!C22</f>
        <v>464420.99999999988</v>
      </c>
      <c r="D23" s="49">
        <f>Management!K22</f>
        <v>3674784</v>
      </c>
    </row>
    <row r="24" spans="1:8" x14ac:dyDescent="0.2">
      <c r="A24" s="49">
        <f t="shared" si="0"/>
        <v>10</v>
      </c>
      <c r="B24" s="50">
        <f>Management!B23</f>
        <v>40150</v>
      </c>
      <c r="C24" s="51">
        <f>Management!C23</f>
        <v>464421.00000000006</v>
      </c>
      <c r="D24" s="90">
        <f>Management!K23</f>
        <v>3213754</v>
      </c>
      <c r="E24" s="250" t="s">
        <v>141</v>
      </c>
      <c r="F24" s="251"/>
      <c r="G24" s="251"/>
      <c r="H24" s="252"/>
    </row>
    <row r="25" spans="1:8" x14ac:dyDescent="0.2">
      <c r="A25" s="49">
        <f t="shared" si="0"/>
        <v>11</v>
      </c>
      <c r="B25" s="50">
        <f>Management!B24</f>
        <v>40181</v>
      </c>
      <c r="C25" s="51">
        <f>Management!C24</f>
        <v>464421.00000000006</v>
      </c>
      <c r="D25" s="90">
        <f>Management!K24</f>
        <v>2748775</v>
      </c>
      <c r="E25" s="253"/>
      <c r="F25" s="254"/>
      <c r="G25" s="254"/>
      <c r="H25" s="255"/>
    </row>
    <row r="26" spans="1:8" x14ac:dyDescent="0.2">
      <c r="A26" s="49">
        <f t="shared" si="0"/>
        <v>12</v>
      </c>
      <c r="B26" s="50">
        <f>Management!B25</f>
        <v>40212</v>
      </c>
      <c r="C26" s="51">
        <f>Management!C25</f>
        <v>464421</v>
      </c>
      <c r="D26" s="90">
        <f>Management!K25</f>
        <v>2171250</v>
      </c>
      <c r="E26" s="253"/>
      <c r="F26" s="254"/>
      <c r="G26" s="254"/>
      <c r="H26" s="255"/>
    </row>
    <row r="27" spans="1:8" x14ac:dyDescent="0.2">
      <c r="A27" s="52" t="s">
        <v>5</v>
      </c>
      <c r="B27" s="52"/>
      <c r="C27" s="51">
        <f>SUM(C15:C26)</f>
        <v>5573052</v>
      </c>
      <c r="D27" s="53"/>
      <c r="E27" s="253"/>
      <c r="F27" s="254"/>
      <c r="G27" s="254"/>
      <c r="H27" s="255"/>
    </row>
    <row r="28" spans="1:8" ht="13.5" thickBot="1" x14ac:dyDescent="0.25">
      <c r="A28" s="54"/>
      <c r="B28" s="54"/>
      <c r="C28" s="54"/>
      <c r="D28" s="54"/>
      <c r="E28" s="256"/>
      <c r="F28" s="257"/>
      <c r="G28" s="257"/>
      <c r="H28" s="258"/>
    </row>
    <row r="29" spans="1:8" x14ac:dyDescent="0.2">
      <c r="A29" s="54"/>
      <c r="B29" s="54"/>
      <c r="C29" s="54"/>
      <c r="D29" s="54"/>
    </row>
    <row r="30" spans="1:8" x14ac:dyDescent="0.2">
      <c r="A30" s="55" t="s">
        <v>69</v>
      </c>
      <c r="B30" s="55" t="s">
        <v>68</v>
      </c>
      <c r="C30" s="55" t="s">
        <v>43</v>
      </c>
      <c r="D30" s="55" t="s">
        <v>44</v>
      </c>
    </row>
    <row r="31" spans="1:8" x14ac:dyDescent="0.2">
      <c r="A31" s="52">
        <v>1</v>
      </c>
      <c r="B31" s="50">
        <f>Management!B31</f>
        <v>39875</v>
      </c>
      <c r="C31" s="51">
        <f>Management!C31</f>
        <v>252395.9999999998</v>
      </c>
      <c r="D31" s="49">
        <f>Management!K31</f>
        <v>7447066</v>
      </c>
      <c r="E31">
        <v>2</v>
      </c>
    </row>
    <row r="32" spans="1:8" x14ac:dyDescent="0.2">
      <c r="A32" s="49">
        <f t="shared" ref="A32:A54" si="1">A31+1</f>
        <v>2</v>
      </c>
      <c r="B32" s="50">
        <f>Management!B32</f>
        <v>39906</v>
      </c>
      <c r="C32" s="51">
        <f>Management!C32</f>
        <v>252395.99999999965</v>
      </c>
      <c r="D32" s="49">
        <f>Management!K32</f>
        <v>7240588</v>
      </c>
    </row>
    <row r="33" spans="1:4" x14ac:dyDescent="0.2">
      <c r="A33" s="49">
        <f t="shared" si="1"/>
        <v>3</v>
      </c>
      <c r="B33" s="50">
        <f>Management!B33</f>
        <v>39936</v>
      </c>
      <c r="C33" s="51">
        <f>Management!C33</f>
        <v>252396.00000000015</v>
      </c>
      <c r="D33" s="49">
        <f>Management!K33</f>
        <v>7032349</v>
      </c>
    </row>
    <row r="34" spans="1:4" x14ac:dyDescent="0.2">
      <c r="A34" s="49">
        <f t="shared" si="1"/>
        <v>4</v>
      </c>
      <c r="B34" s="50">
        <f>Management!B34</f>
        <v>39967</v>
      </c>
      <c r="C34" s="51">
        <f>Management!C34</f>
        <v>252396.00000000023</v>
      </c>
      <c r="D34" s="49">
        <f>Management!K34</f>
        <v>6822333</v>
      </c>
    </row>
    <row r="35" spans="1:4" x14ac:dyDescent="0.2">
      <c r="A35" s="49">
        <f t="shared" si="1"/>
        <v>5</v>
      </c>
      <c r="B35" s="50">
        <f>Management!B35</f>
        <v>39997</v>
      </c>
      <c r="C35" s="51">
        <f>Management!C35</f>
        <v>252396.00000000047</v>
      </c>
      <c r="D35" s="49">
        <f>Management!K35</f>
        <v>6610526</v>
      </c>
    </row>
    <row r="36" spans="1:4" x14ac:dyDescent="0.2">
      <c r="A36" s="49">
        <f t="shared" si="1"/>
        <v>6</v>
      </c>
      <c r="B36" s="50">
        <f>Management!B36</f>
        <v>40028</v>
      </c>
      <c r="C36" s="51">
        <f>Management!C36</f>
        <v>252395.99999999985</v>
      </c>
      <c r="D36" s="49">
        <f>Management!K36</f>
        <v>6396912</v>
      </c>
    </row>
    <row r="37" spans="1:4" x14ac:dyDescent="0.2">
      <c r="A37" s="49">
        <f t="shared" si="1"/>
        <v>7</v>
      </c>
      <c r="B37" s="50">
        <f>Management!B37</f>
        <v>40059</v>
      </c>
      <c r="C37" s="51">
        <f>Management!C37</f>
        <v>252395.99999999997</v>
      </c>
      <c r="D37" s="49">
        <f>Management!K37</f>
        <v>6181475</v>
      </c>
    </row>
    <row r="38" spans="1:4" x14ac:dyDescent="0.2">
      <c r="A38" s="49">
        <f t="shared" si="1"/>
        <v>8</v>
      </c>
      <c r="B38" s="50">
        <f>Management!B38</f>
        <v>40089</v>
      </c>
      <c r="C38" s="51">
        <f>Management!C38</f>
        <v>252395.99999999994</v>
      </c>
      <c r="D38" s="49">
        <f>Management!K38</f>
        <v>5964200</v>
      </c>
    </row>
    <row r="39" spans="1:4" x14ac:dyDescent="0.2">
      <c r="A39" s="49">
        <f t="shared" si="1"/>
        <v>9</v>
      </c>
      <c r="B39" s="50">
        <f>Management!B39</f>
        <v>40120</v>
      </c>
      <c r="C39" s="51">
        <f>Management!C39</f>
        <v>252396.00000000023</v>
      </c>
      <c r="D39" s="49">
        <f>Management!K39</f>
        <v>5745072</v>
      </c>
    </row>
    <row r="40" spans="1:4" x14ac:dyDescent="0.2">
      <c r="A40" s="49">
        <f t="shared" si="1"/>
        <v>10</v>
      </c>
      <c r="B40" s="50">
        <f>Management!B40</f>
        <v>40150</v>
      </c>
      <c r="C40" s="51">
        <f>Management!C40</f>
        <v>252396.00000000015</v>
      </c>
      <c r="D40" s="49">
        <f>Management!K40</f>
        <v>5524073</v>
      </c>
    </row>
    <row r="41" spans="1:4" x14ac:dyDescent="0.2">
      <c r="A41" s="49">
        <f t="shared" si="1"/>
        <v>11</v>
      </c>
      <c r="B41" s="50">
        <f>Management!B41</f>
        <v>40181</v>
      </c>
      <c r="C41" s="51">
        <f>Management!C41</f>
        <v>252396.00000000003</v>
      </c>
      <c r="D41" s="49">
        <f>Management!K41</f>
        <v>5301189</v>
      </c>
    </row>
    <row r="42" spans="1:4" x14ac:dyDescent="0.2">
      <c r="A42" s="49">
        <f t="shared" si="1"/>
        <v>12</v>
      </c>
      <c r="B42" s="50">
        <f>Management!B42</f>
        <v>40212</v>
      </c>
      <c r="C42" s="51">
        <f>Management!C42</f>
        <v>252396</v>
      </c>
      <c r="D42" s="49">
        <f>Management!K42</f>
        <v>5123582</v>
      </c>
    </row>
    <row r="43" spans="1:4" x14ac:dyDescent="0.2">
      <c r="A43" s="49">
        <f t="shared" si="1"/>
        <v>13</v>
      </c>
      <c r="B43" s="50">
        <f>Management!B43</f>
        <v>40240</v>
      </c>
      <c r="C43" s="51">
        <f>Management!C43</f>
        <v>252395.99999999985</v>
      </c>
      <c r="D43" s="49">
        <f>Management!K43</f>
        <v>4897506</v>
      </c>
    </row>
    <row r="44" spans="1:4" x14ac:dyDescent="0.2">
      <c r="A44" s="49">
        <f t="shared" si="1"/>
        <v>14</v>
      </c>
      <c r="B44" s="50">
        <f>Management!B44</f>
        <v>40271</v>
      </c>
      <c r="C44" s="51">
        <f>Management!C44</f>
        <v>252396.00000000009</v>
      </c>
      <c r="D44" s="49">
        <f>Management!K44</f>
        <v>4669503</v>
      </c>
    </row>
    <row r="45" spans="1:4" x14ac:dyDescent="0.2">
      <c r="A45" s="49">
        <f t="shared" si="1"/>
        <v>15</v>
      </c>
      <c r="B45" s="50">
        <f>Management!B45</f>
        <v>40301</v>
      </c>
      <c r="C45" s="51">
        <f>Management!C45</f>
        <v>252395.99999999994</v>
      </c>
      <c r="D45" s="49">
        <f>Management!K45</f>
        <v>4439557</v>
      </c>
    </row>
    <row r="46" spans="1:4" x14ac:dyDescent="0.2">
      <c r="A46" s="49">
        <f t="shared" si="1"/>
        <v>16</v>
      </c>
      <c r="B46" s="50">
        <f>Management!B46</f>
        <v>40332</v>
      </c>
      <c r="C46" s="51">
        <f>Management!C46</f>
        <v>252395.99999999988</v>
      </c>
      <c r="D46" s="49">
        <f>Management!K46</f>
        <v>4207651</v>
      </c>
    </row>
    <row r="47" spans="1:4" x14ac:dyDescent="0.2">
      <c r="A47" s="49">
        <f t="shared" si="1"/>
        <v>17</v>
      </c>
      <c r="B47" s="50">
        <f>Management!B47</f>
        <v>40362</v>
      </c>
      <c r="C47" s="51">
        <f>Management!C47</f>
        <v>252395.99999999988</v>
      </c>
      <c r="D47" s="49">
        <f>Management!K47</f>
        <v>3973769</v>
      </c>
    </row>
    <row r="48" spans="1:4" x14ac:dyDescent="0.2">
      <c r="A48" s="49">
        <f t="shared" si="1"/>
        <v>18</v>
      </c>
      <c r="B48" s="50">
        <f>Management!B48</f>
        <v>40393</v>
      </c>
      <c r="C48" s="51">
        <f>Management!C48</f>
        <v>252396.00000000003</v>
      </c>
      <c r="D48" s="49">
        <f>Management!K48</f>
        <v>3737894</v>
      </c>
    </row>
    <row r="49" spans="1:5" x14ac:dyDescent="0.2">
      <c r="A49" s="49">
        <f t="shared" si="1"/>
        <v>19</v>
      </c>
      <c r="B49" s="50">
        <f>Management!B49</f>
        <v>40424</v>
      </c>
      <c r="C49" s="51">
        <f>Management!C49</f>
        <v>252395.99999999988</v>
      </c>
      <c r="D49" s="49">
        <f>Management!K49</f>
        <v>3500008</v>
      </c>
    </row>
    <row r="50" spans="1:5" x14ac:dyDescent="0.2">
      <c r="A50" s="49">
        <f t="shared" si="1"/>
        <v>20</v>
      </c>
      <c r="B50" s="50">
        <f>Management!B50</f>
        <v>40454</v>
      </c>
      <c r="C50" s="51">
        <f>Management!C50</f>
        <v>252396.00000000006</v>
      </c>
      <c r="D50" s="49">
        <f>Management!K50</f>
        <v>3260094</v>
      </c>
    </row>
    <row r="51" spans="1:5" x14ac:dyDescent="0.2">
      <c r="A51" s="49">
        <f t="shared" si="1"/>
        <v>21</v>
      </c>
      <c r="B51" s="50">
        <f>Management!B51</f>
        <v>40485</v>
      </c>
      <c r="C51" s="51">
        <f>Management!C51</f>
        <v>252396.00000000003</v>
      </c>
      <c r="D51" s="49">
        <f>Management!K51</f>
        <v>3018135</v>
      </c>
    </row>
    <row r="52" spans="1:5" x14ac:dyDescent="0.2">
      <c r="A52" s="49">
        <f t="shared" si="1"/>
        <v>22</v>
      </c>
      <c r="B52" s="50">
        <f>Management!B52</f>
        <v>40515</v>
      </c>
      <c r="C52" s="51">
        <f>Management!C52</f>
        <v>252396</v>
      </c>
      <c r="D52" s="49">
        <f>Management!K52</f>
        <v>2774114</v>
      </c>
    </row>
    <row r="53" spans="1:5" x14ac:dyDescent="0.2">
      <c r="A53" s="49">
        <f t="shared" si="1"/>
        <v>23</v>
      </c>
      <c r="B53" s="50">
        <f>Management!B53</f>
        <v>40546</v>
      </c>
      <c r="C53" s="51">
        <f>Management!C53</f>
        <v>252395.99999999997</v>
      </c>
      <c r="D53" s="49">
        <f>Management!K53</f>
        <v>2528012</v>
      </c>
    </row>
    <row r="54" spans="1:5" x14ac:dyDescent="0.2">
      <c r="A54" s="49">
        <f t="shared" si="1"/>
        <v>24</v>
      </c>
      <c r="B54" s="50">
        <f>Management!B54</f>
        <v>40577</v>
      </c>
      <c r="C54" s="51">
        <f>Management!C54</f>
        <v>252396</v>
      </c>
      <c r="D54" s="49">
        <f>Management!K54</f>
        <v>2171249.9999998226</v>
      </c>
    </row>
    <row r="55" spans="1:5" x14ac:dyDescent="0.2">
      <c r="A55" s="56" t="s">
        <v>5</v>
      </c>
      <c r="B55" s="56"/>
      <c r="C55" s="57">
        <f>SUM(C31:C54)</f>
        <v>6057504</v>
      </c>
      <c r="D55" s="58"/>
    </row>
    <row r="56" spans="1:5" x14ac:dyDescent="0.2">
      <c r="A56" s="54"/>
      <c r="B56" s="54"/>
      <c r="C56" s="54"/>
      <c r="D56" s="54"/>
    </row>
    <row r="57" spans="1:5" x14ac:dyDescent="0.2">
      <c r="A57" s="55" t="s">
        <v>69</v>
      </c>
      <c r="B57" s="55" t="s">
        <v>68</v>
      </c>
      <c r="C57" s="55" t="s">
        <v>43</v>
      </c>
      <c r="D57" s="55" t="s">
        <v>44</v>
      </c>
    </row>
    <row r="58" spans="1:5" x14ac:dyDescent="0.2">
      <c r="A58" s="52">
        <v>1</v>
      </c>
      <c r="B58" s="50">
        <f>Management!B58</f>
        <v>39875</v>
      </c>
      <c r="C58" s="51">
        <f>Management!C58</f>
        <v>182312.99999999983</v>
      </c>
      <c r="D58" s="49">
        <f>Management!K58</f>
        <v>7521179</v>
      </c>
      <c r="E58">
        <v>3</v>
      </c>
    </row>
    <row r="59" spans="1:5" x14ac:dyDescent="0.2">
      <c r="A59" s="52">
        <f>A58+1</f>
        <v>2</v>
      </c>
      <c r="B59" s="50">
        <f>Management!B59</f>
        <v>39906</v>
      </c>
      <c r="C59" s="51">
        <f>Management!C59</f>
        <v>182313.00000000015</v>
      </c>
      <c r="D59" s="49">
        <f>Management!K59</f>
        <v>7389434</v>
      </c>
    </row>
    <row r="60" spans="1:5" x14ac:dyDescent="0.2">
      <c r="A60" s="52">
        <f t="shared" ref="A60:A93" si="2">A59+1</f>
        <v>3</v>
      </c>
      <c r="B60" s="50">
        <f>Management!B60</f>
        <v>39936</v>
      </c>
      <c r="C60" s="51">
        <f>Management!C60</f>
        <v>182313.00000000023</v>
      </c>
      <c r="D60" s="49">
        <f>Management!K60</f>
        <v>7256555</v>
      </c>
    </row>
    <row r="61" spans="1:5" x14ac:dyDescent="0.2">
      <c r="A61" s="52">
        <f t="shared" si="2"/>
        <v>4</v>
      </c>
      <c r="B61" s="50">
        <f>Management!B61</f>
        <v>39967</v>
      </c>
      <c r="C61" s="51">
        <f>Management!C61</f>
        <v>182312.99999999983</v>
      </c>
      <c r="D61" s="49">
        <f>Management!K61</f>
        <v>7122530</v>
      </c>
    </row>
    <row r="62" spans="1:5" x14ac:dyDescent="0.2">
      <c r="A62" s="52">
        <f t="shared" si="2"/>
        <v>5</v>
      </c>
      <c r="B62" s="50">
        <f>Management!B62</f>
        <v>39997</v>
      </c>
      <c r="C62" s="51">
        <f>Management!C62</f>
        <v>182313.00000000032</v>
      </c>
      <c r="D62" s="49">
        <f>Management!K62</f>
        <v>6987350</v>
      </c>
    </row>
    <row r="63" spans="1:5" x14ac:dyDescent="0.2">
      <c r="A63" s="52">
        <f t="shared" si="2"/>
        <v>6</v>
      </c>
      <c r="B63" s="50">
        <f>Management!B63</f>
        <v>40028</v>
      </c>
      <c r="C63" s="51">
        <f>Management!C63</f>
        <v>182313</v>
      </c>
      <c r="D63" s="49">
        <f>Management!K63</f>
        <v>6851004</v>
      </c>
    </row>
    <row r="64" spans="1:5" x14ac:dyDescent="0.2">
      <c r="A64" s="52">
        <f t="shared" si="2"/>
        <v>7</v>
      </c>
      <c r="B64" s="50">
        <f>Management!B64</f>
        <v>40059</v>
      </c>
      <c r="C64" s="51">
        <f>Management!C64</f>
        <v>182313.00000000041</v>
      </c>
      <c r="D64" s="49">
        <f>Management!K64</f>
        <v>6713484</v>
      </c>
    </row>
    <row r="65" spans="1:4" x14ac:dyDescent="0.2">
      <c r="A65" s="52">
        <f t="shared" si="2"/>
        <v>8</v>
      </c>
      <c r="B65" s="50">
        <f>Management!B65</f>
        <v>40089</v>
      </c>
      <c r="C65" s="51">
        <f>Management!C65</f>
        <v>182312.99999999983</v>
      </c>
      <c r="D65" s="49">
        <f>Management!K65</f>
        <v>6574778</v>
      </c>
    </row>
    <row r="66" spans="1:4" x14ac:dyDescent="0.2">
      <c r="A66" s="52">
        <f t="shared" si="2"/>
        <v>9</v>
      </c>
      <c r="B66" s="50">
        <f>Management!B66</f>
        <v>40120</v>
      </c>
      <c r="C66" s="51">
        <f>Management!C66</f>
        <v>182312.99999999983</v>
      </c>
      <c r="D66" s="49">
        <f>Management!K66</f>
        <v>6434876</v>
      </c>
    </row>
    <row r="67" spans="1:4" x14ac:dyDescent="0.2">
      <c r="A67" s="52">
        <f t="shared" si="2"/>
        <v>10</v>
      </c>
      <c r="B67" s="50">
        <f>Management!B67</f>
        <v>40150</v>
      </c>
      <c r="C67" s="51">
        <f>Management!C67</f>
        <v>182312.99999999997</v>
      </c>
      <c r="D67" s="49">
        <f>Management!K67</f>
        <v>6293768</v>
      </c>
    </row>
    <row r="68" spans="1:4" x14ac:dyDescent="0.2">
      <c r="A68" s="52">
        <f t="shared" si="2"/>
        <v>11</v>
      </c>
      <c r="B68" s="50">
        <f>Management!B68</f>
        <v>40181</v>
      </c>
      <c r="C68" s="51">
        <f>Management!C68</f>
        <v>182313</v>
      </c>
      <c r="D68" s="49">
        <f>Management!K68</f>
        <v>6151443</v>
      </c>
    </row>
    <row r="69" spans="1:4" x14ac:dyDescent="0.2">
      <c r="A69" s="52">
        <f t="shared" si="2"/>
        <v>12</v>
      </c>
      <c r="B69" s="50">
        <f>Management!B69</f>
        <v>40212</v>
      </c>
      <c r="C69" s="51">
        <f>Management!C69</f>
        <v>182313.00000000012</v>
      </c>
      <c r="D69" s="49">
        <f>Management!K69</f>
        <v>6055071</v>
      </c>
    </row>
    <row r="70" spans="1:4" x14ac:dyDescent="0.2">
      <c r="A70" s="52">
        <f t="shared" si="2"/>
        <v>13</v>
      </c>
      <c r="B70" s="50">
        <f>Management!B70</f>
        <v>40240</v>
      </c>
      <c r="C70" s="51">
        <f>Management!C70</f>
        <v>182313.00000000017</v>
      </c>
      <c r="D70" s="49">
        <f>Management!K70</f>
        <v>5910909</v>
      </c>
    </row>
    <row r="71" spans="1:4" x14ac:dyDescent="0.2">
      <c r="A71" s="52">
        <f t="shared" si="2"/>
        <v>14</v>
      </c>
      <c r="B71" s="50">
        <f>Management!B71</f>
        <v>40271</v>
      </c>
      <c r="C71" s="51">
        <f>Management!C71</f>
        <v>182312.99999999983</v>
      </c>
      <c r="D71" s="49">
        <f>Management!K71</f>
        <v>5765507</v>
      </c>
    </row>
    <row r="72" spans="1:4" x14ac:dyDescent="0.2">
      <c r="A72" s="52">
        <f t="shared" si="2"/>
        <v>15</v>
      </c>
      <c r="B72" s="50">
        <f>Management!B72</f>
        <v>40301</v>
      </c>
      <c r="C72" s="51">
        <f>Management!C72</f>
        <v>182312.99999999983</v>
      </c>
      <c r="D72" s="49">
        <f>Management!K72</f>
        <v>5618854</v>
      </c>
    </row>
    <row r="73" spans="1:4" x14ac:dyDescent="0.2">
      <c r="A73" s="52">
        <f t="shared" si="2"/>
        <v>16</v>
      </c>
      <c r="B73" s="50">
        <f>Management!B73</f>
        <v>40332</v>
      </c>
      <c r="C73" s="51">
        <f>Management!C73</f>
        <v>182312.99999999977</v>
      </c>
      <c r="D73" s="49">
        <f>Management!K73</f>
        <v>5470939</v>
      </c>
    </row>
    <row r="74" spans="1:4" x14ac:dyDescent="0.2">
      <c r="A74" s="52">
        <f t="shared" si="2"/>
        <v>17</v>
      </c>
      <c r="B74" s="50">
        <f>Management!B74</f>
        <v>40362</v>
      </c>
      <c r="C74" s="51">
        <f>Management!C74</f>
        <v>182312.9999999998</v>
      </c>
      <c r="D74" s="49">
        <f>Management!K74</f>
        <v>5321751</v>
      </c>
    </row>
    <row r="75" spans="1:4" x14ac:dyDescent="0.2">
      <c r="A75" s="52">
        <f t="shared" si="2"/>
        <v>18</v>
      </c>
      <c r="B75" s="50">
        <f>Management!B75</f>
        <v>40393</v>
      </c>
      <c r="C75" s="51">
        <f>Management!C75</f>
        <v>182313.00000000012</v>
      </c>
      <c r="D75" s="49">
        <f>Management!K75</f>
        <v>5171280</v>
      </c>
    </row>
    <row r="76" spans="1:4" x14ac:dyDescent="0.2">
      <c r="A76" s="52">
        <f t="shared" si="2"/>
        <v>19</v>
      </c>
      <c r="B76" s="50">
        <f>Management!B76</f>
        <v>40424</v>
      </c>
      <c r="C76" s="51">
        <f>Management!C76</f>
        <v>182312.99999999988</v>
      </c>
      <c r="D76" s="49">
        <f>Management!K76</f>
        <v>5019513</v>
      </c>
    </row>
    <row r="77" spans="1:4" x14ac:dyDescent="0.2">
      <c r="A77" s="52">
        <f t="shared" si="2"/>
        <v>20</v>
      </c>
      <c r="B77" s="50">
        <f>Management!B77</f>
        <v>40454</v>
      </c>
      <c r="C77" s="51">
        <f>Management!C77</f>
        <v>182313.00000000003</v>
      </c>
      <c r="D77" s="49">
        <f>Management!K77</f>
        <v>4866439</v>
      </c>
    </row>
    <row r="78" spans="1:4" x14ac:dyDescent="0.2">
      <c r="A78" s="52">
        <f t="shared" si="2"/>
        <v>21</v>
      </c>
      <c r="B78" s="50">
        <f>Management!B78</f>
        <v>40485</v>
      </c>
      <c r="C78" s="51">
        <f>Management!C78</f>
        <v>182313.00000000017</v>
      </c>
      <c r="D78" s="49">
        <f>Management!K78</f>
        <v>4712048</v>
      </c>
    </row>
    <row r="79" spans="1:4" x14ac:dyDescent="0.2">
      <c r="A79" s="52">
        <f t="shared" si="2"/>
        <v>22</v>
      </c>
      <c r="B79" s="50">
        <f>Management!B79</f>
        <v>40515</v>
      </c>
      <c r="C79" s="51">
        <f>Management!C79</f>
        <v>182313.00000000009</v>
      </c>
      <c r="D79" s="49">
        <f>Management!K79</f>
        <v>4556328</v>
      </c>
    </row>
    <row r="80" spans="1:4" x14ac:dyDescent="0.2">
      <c r="A80" s="52">
        <f t="shared" si="2"/>
        <v>23</v>
      </c>
      <c r="B80" s="50">
        <f>Management!B80</f>
        <v>40546</v>
      </c>
      <c r="C80" s="51">
        <f>Management!C80</f>
        <v>182313.00000000017</v>
      </c>
      <c r="D80" s="49">
        <f>Management!K80</f>
        <v>4399268</v>
      </c>
    </row>
    <row r="81" spans="1:4" x14ac:dyDescent="0.2">
      <c r="A81" s="52">
        <f t="shared" si="2"/>
        <v>24</v>
      </c>
      <c r="B81" s="50">
        <f>Management!B81</f>
        <v>40577</v>
      </c>
      <c r="C81" s="51">
        <f>Management!C81</f>
        <v>182312.99999999994</v>
      </c>
      <c r="D81" s="49">
        <f>Management!K81</f>
        <v>4283315</v>
      </c>
    </row>
    <row r="82" spans="1:4" x14ac:dyDescent="0.2">
      <c r="A82" s="52">
        <f t="shared" si="2"/>
        <v>25</v>
      </c>
      <c r="B82" s="50">
        <f>Management!B82</f>
        <v>40605</v>
      </c>
      <c r="C82" s="51">
        <f>Management!C82</f>
        <v>182313</v>
      </c>
      <c r="D82" s="49">
        <f>Management!K82</f>
        <v>4124103</v>
      </c>
    </row>
    <row r="83" spans="1:4" x14ac:dyDescent="0.2">
      <c r="A83" s="52">
        <f t="shared" si="2"/>
        <v>26</v>
      </c>
      <c r="B83" s="50">
        <f>Management!B83</f>
        <v>40636</v>
      </c>
      <c r="C83" s="51">
        <f>Management!C83</f>
        <v>182312.99999999997</v>
      </c>
      <c r="D83" s="49">
        <f>Management!K83</f>
        <v>3963524</v>
      </c>
    </row>
    <row r="84" spans="1:4" x14ac:dyDescent="0.2">
      <c r="A84" s="52">
        <f t="shared" si="2"/>
        <v>27</v>
      </c>
      <c r="B84" s="50">
        <f>Management!B84</f>
        <v>40666</v>
      </c>
      <c r="C84" s="51">
        <f>Management!C84</f>
        <v>182312.99999999994</v>
      </c>
      <c r="D84" s="49">
        <f>Management!K84</f>
        <v>3801564</v>
      </c>
    </row>
    <row r="85" spans="1:4" x14ac:dyDescent="0.2">
      <c r="A85" s="52">
        <f t="shared" si="2"/>
        <v>28</v>
      </c>
      <c r="B85" s="50">
        <f>Management!B85</f>
        <v>40697</v>
      </c>
      <c r="C85" s="51">
        <f>Management!C85</f>
        <v>182312.99999999994</v>
      </c>
      <c r="D85" s="49">
        <f>Management!K85</f>
        <v>3638212</v>
      </c>
    </row>
    <row r="86" spans="1:4" x14ac:dyDescent="0.2">
      <c r="A86" s="52">
        <f t="shared" si="2"/>
        <v>29</v>
      </c>
      <c r="B86" s="50">
        <f>Management!B86</f>
        <v>40727</v>
      </c>
      <c r="C86" s="51">
        <f>Management!C86</f>
        <v>182313.00000000009</v>
      </c>
      <c r="D86" s="49">
        <f>Management!K86</f>
        <v>3473456</v>
      </c>
    </row>
    <row r="87" spans="1:4" x14ac:dyDescent="0.2">
      <c r="A87" s="52">
        <f t="shared" si="2"/>
        <v>30</v>
      </c>
      <c r="B87" s="50">
        <f>Management!B87</f>
        <v>40758</v>
      </c>
      <c r="C87" s="51">
        <f>Management!C87</f>
        <v>182313.00000000006</v>
      </c>
      <c r="D87" s="49">
        <f>Management!K87</f>
        <v>3307284</v>
      </c>
    </row>
    <row r="88" spans="1:4" x14ac:dyDescent="0.2">
      <c r="A88" s="52">
        <f t="shared" si="2"/>
        <v>31</v>
      </c>
      <c r="B88" s="50">
        <f>Management!B88</f>
        <v>40789</v>
      </c>
      <c r="C88" s="51">
        <f>Management!C88</f>
        <v>182312.99999999994</v>
      </c>
      <c r="D88" s="49">
        <f>Management!K88</f>
        <v>3139683</v>
      </c>
    </row>
    <row r="89" spans="1:4" x14ac:dyDescent="0.2">
      <c r="A89" s="52">
        <f t="shared" si="2"/>
        <v>32</v>
      </c>
      <c r="B89" s="50">
        <f>Management!B89</f>
        <v>40819</v>
      </c>
      <c r="C89" s="51">
        <f>Management!C89</f>
        <v>182312.99999999997</v>
      </c>
      <c r="D89" s="49">
        <f>Management!K89</f>
        <v>2970641</v>
      </c>
    </row>
    <row r="90" spans="1:4" x14ac:dyDescent="0.2">
      <c r="A90" s="52">
        <f t="shared" si="2"/>
        <v>33</v>
      </c>
      <c r="B90" s="50">
        <f>Management!B90</f>
        <v>40850</v>
      </c>
      <c r="C90" s="51">
        <f>Management!C90</f>
        <v>182313.00000000003</v>
      </c>
      <c r="D90" s="49">
        <f>Management!K90</f>
        <v>2800146</v>
      </c>
    </row>
    <row r="91" spans="1:4" x14ac:dyDescent="0.2">
      <c r="A91" s="52">
        <f t="shared" si="2"/>
        <v>34</v>
      </c>
      <c r="B91" s="50">
        <f>Management!B91</f>
        <v>40880</v>
      </c>
      <c r="C91" s="51">
        <f>Management!C91</f>
        <v>182313.00000000003</v>
      </c>
      <c r="D91" s="49">
        <f>Management!K91</f>
        <v>2628184</v>
      </c>
    </row>
    <row r="92" spans="1:4" x14ac:dyDescent="0.2">
      <c r="A92" s="52">
        <f t="shared" si="2"/>
        <v>35</v>
      </c>
      <c r="B92" s="50">
        <f>Management!B92</f>
        <v>40911</v>
      </c>
      <c r="C92" s="51">
        <f>Management!C92</f>
        <v>182313</v>
      </c>
      <c r="D92" s="49">
        <f>Management!K92</f>
        <v>2454744</v>
      </c>
    </row>
    <row r="93" spans="1:4" x14ac:dyDescent="0.2">
      <c r="A93" s="52">
        <f t="shared" si="2"/>
        <v>36</v>
      </c>
      <c r="B93" s="50">
        <f>Management!B93</f>
        <v>40942</v>
      </c>
      <c r="C93" s="51">
        <f>Management!C93</f>
        <v>182313</v>
      </c>
      <c r="D93" s="49">
        <f>Management!K93</f>
        <v>2171250.0000000242</v>
      </c>
    </row>
    <row r="94" spans="1:4" x14ac:dyDescent="0.2">
      <c r="A94" s="56" t="s">
        <v>5</v>
      </c>
      <c r="B94" s="50"/>
      <c r="C94" s="57">
        <f>SUM(C58:C93)</f>
        <v>6563268</v>
      </c>
      <c r="D94" s="49"/>
    </row>
    <row r="95" spans="1:4" x14ac:dyDescent="0.2">
      <c r="A95" s="59"/>
      <c r="B95" s="82"/>
      <c r="C95" s="84"/>
      <c r="D95" s="53"/>
    </row>
    <row r="96" spans="1:4" x14ac:dyDescent="0.2">
      <c r="A96" s="55" t="s">
        <v>69</v>
      </c>
      <c r="B96" s="55" t="s">
        <v>68</v>
      </c>
      <c r="C96" s="55" t="s">
        <v>43</v>
      </c>
      <c r="D96" s="55" t="s">
        <v>44</v>
      </c>
    </row>
    <row r="97" spans="1:5" x14ac:dyDescent="0.2">
      <c r="A97" s="52">
        <v>1</v>
      </c>
      <c r="B97" s="50">
        <f>Management!B97</f>
        <v>39875</v>
      </c>
      <c r="C97" s="51">
        <f>Management!C97</f>
        <v>147639.99999999991</v>
      </c>
      <c r="D97" s="49">
        <f>Management!K97</f>
        <v>7558200</v>
      </c>
      <c r="E97">
        <v>4</v>
      </c>
    </row>
    <row r="98" spans="1:5" x14ac:dyDescent="0.2">
      <c r="A98" s="52">
        <f>A97+1</f>
        <v>2</v>
      </c>
      <c r="B98" s="50">
        <f>Management!B98</f>
        <v>39906</v>
      </c>
      <c r="C98" s="51">
        <f>Management!C98</f>
        <v>147640.00000000017</v>
      </c>
      <c r="D98" s="49">
        <f>Management!K98</f>
        <v>7463785</v>
      </c>
    </row>
    <row r="99" spans="1:5" x14ac:dyDescent="0.2">
      <c r="A99" s="52">
        <f t="shared" ref="A99:A144" si="3">A98+1</f>
        <v>3</v>
      </c>
      <c r="B99" s="50">
        <f>Management!B99</f>
        <v>39936</v>
      </c>
      <c r="C99" s="51">
        <f>Management!C99</f>
        <v>147639.99999999971</v>
      </c>
      <c r="D99" s="49">
        <f>Management!K99</f>
        <v>7368548</v>
      </c>
    </row>
    <row r="100" spans="1:5" x14ac:dyDescent="0.2">
      <c r="A100" s="52">
        <f t="shared" si="3"/>
        <v>4</v>
      </c>
      <c r="B100" s="50">
        <f>Management!B100</f>
        <v>39967</v>
      </c>
      <c r="C100" s="51">
        <f>Management!C100</f>
        <v>147639.99999999971</v>
      </c>
      <c r="D100" s="49">
        <f>Management!K100</f>
        <v>7272480</v>
      </c>
    </row>
    <row r="101" spans="1:5" x14ac:dyDescent="0.2">
      <c r="A101" s="52">
        <f t="shared" si="3"/>
        <v>5</v>
      </c>
      <c r="B101" s="50">
        <f>Management!B101</f>
        <v>39997</v>
      </c>
      <c r="C101" s="51">
        <f>Management!C101</f>
        <v>147640.00000000032</v>
      </c>
      <c r="D101" s="49">
        <f>Management!K101</f>
        <v>7175574</v>
      </c>
    </row>
    <row r="102" spans="1:5" x14ac:dyDescent="0.2">
      <c r="A102" s="52">
        <f t="shared" si="3"/>
        <v>6</v>
      </c>
      <c r="B102" s="50">
        <f>Management!B102</f>
        <v>40028</v>
      </c>
      <c r="C102" s="51">
        <f>Management!C102</f>
        <v>147639.99999999968</v>
      </c>
      <c r="D102" s="49">
        <f>Management!K102</f>
        <v>7077823</v>
      </c>
    </row>
    <row r="103" spans="1:5" x14ac:dyDescent="0.2">
      <c r="A103" s="52">
        <f t="shared" si="3"/>
        <v>7</v>
      </c>
      <c r="B103" s="50">
        <f>Management!B103</f>
        <v>40059</v>
      </c>
      <c r="C103" s="51">
        <f>Management!C103</f>
        <v>147639.99999999956</v>
      </c>
      <c r="D103" s="49">
        <f>Management!K103</f>
        <v>6979220</v>
      </c>
    </row>
    <row r="104" spans="1:5" x14ac:dyDescent="0.2">
      <c r="A104" s="52">
        <f t="shared" si="3"/>
        <v>8</v>
      </c>
      <c r="B104" s="50">
        <f>Management!B104</f>
        <v>40089</v>
      </c>
      <c r="C104" s="51">
        <f>Management!C104</f>
        <v>147640.00000000017</v>
      </c>
      <c r="D104" s="49">
        <f>Management!K104</f>
        <v>6879756</v>
      </c>
    </row>
    <row r="105" spans="1:5" x14ac:dyDescent="0.2">
      <c r="A105" s="52">
        <f t="shared" si="3"/>
        <v>9</v>
      </c>
      <c r="B105" s="50">
        <f>Management!B105</f>
        <v>40120</v>
      </c>
      <c r="C105" s="51">
        <f>Management!C105</f>
        <v>147639.99999999994</v>
      </c>
      <c r="D105" s="49">
        <f>Management!K105</f>
        <v>6779425</v>
      </c>
    </row>
    <row r="106" spans="1:5" x14ac:dyDescent="0.2">
      <c r="A106" s="52">
        <f t="shared" si="3"/>
        <v>10</v>
      </c>
      <c r="B106" s="50">
        <f>Management!B106</f>
        <v>40150</v>
      </c>
      <c r="C106" s="51">
        <f>Management!C106</f>
        <v>147639.99999999991</v>
      </c>
      <c r="D106" s="49">
        <f>Management!K106</f>
        <v>6678218</v>
      </c>
    </row>
    <row r="107" spans="1:5" x14ac:dyDescent="0.2">
      <c r="A107" s="52">
        <f t="shared" si="3"/>
        <v>11</v>
      </c>
      <c r="B107" s="50">
        <f>Management!B107</f>
        <v>40181</v>
      </c>
      <c r="C107" s="51">
        <f>Management!C107</f>
        <v>147639.99999999959</v>
      </c>
      <c r="D107" s="49">
        <f>Management!K107</f>
        <v>6576129</v>
      </c>
    </row>
    <row r="108" spans="1:5" x14ac:dyDescent="0.2">
      <c r="A108" s="52">
        <f t="shared" si="3"/>
        <v>12</v>
      </c>
      <c r="B108" s="50">
        <f>Management!B108</f>
        <v>40212</v>
      </c>
      <c r="C108" s="51">
        <f>Management!C108</f>
        <v>147640</v>
      </c>
      <c r="D108" s="49">
        <f>Management!K108</f>
        <v>6520328</v>
      </c>
    </row>
    <row r="109" spans="1:5" x14ac:dyDescent="0.2">
      <c r="A109" s="52">
        <f t="shared" si="3"/>
        <v>13</v>
      </c>
      <c r="B109" s="50">
        <f>Management!B109</f>
        <v>40240</v>
      </c>
      <c r="C109" s="51">
        <f>Management!C109</f>
        <v>147639.99999999988</v>
      </c>
      <c r="D109" s="49">
        <f>Management!K109</f>
        <v>6417078</v>
      </c>
    </row>
    <row r="110" spans="1:5" x14ac:dyDescent="0.2">
      <c r="A110" s="52">
        <f t="shared" si="3"/>
        <v>14</v>
      </c>
      <c r="B110" s="50">
        <f>Management!B110</f>
        <v>40271</v>
      </c>
      <c r="C110" s="51">
        <f>Management!C110</f>
        <v>147639.99999999985</v>
      </c>
      <c r="D110" s="49">
        <f>Management!K110</f>
        <v>6312930</v>
      </c>
    </row>
    <row r="111" spans="1:5" x14ac:dyDescent="0.2">
      <c r="A111" s="52">
        <f t="shared" si="3"/>
        <v>15</v>
      </c>
      <c r="B111" s="50">
        <f>Management!B111</f>
        <v>40301</v>
      </c>
      <c r="C111" s="51">
        <f>Management!C111</f>
        <v>147639.9999999998</v>
      </c>
      <c r="D111" s="49">
        <f>Management!K111</f>
        <v>6207875</v>
      </c>
    </row>
    <row r="112" spans="1:5" x14ac:dyDescent="0.2">
      <c r="A112" s="52">
        <f t="shared" si="3"/>
        <v>16</v>
      </c>
      <c r="B112" s="50">
        <f>Management!B112</f>
        <v>40332</v>
      </c>
      <c r="C112" s="51">
        <f>Management!C112</f>
        <v>147639.9999999998</v>
      </c>
      <c r="D112" s="49">
        <f>Management!K112</f>
        <v>6101906</v>
      </c>
    </row>
    <row r="113" spans="1:4" x14ac:dyDescent="0.2">
      <c r="A113" s="52">
        <f t="shared" si="3"/>
        <v>17</v>
      </c>
      <c r="B113" s="50">
        <f>Management!B113</f>
        <v>40362</v>
      </c>
      <c r="C113" s="51">
        <f>Management!C113</f>
        <v>147639.99999999983</v>
      </c>
      <c r="D113" s="49">
        <f>Management!K113</f>
        <v>5995015</v>
      </c>
    </row>
    <row r="114" spans="1:4" x14ac:dyDescent="0.2">
      <c r="A114" s="52">
        <f t="shared" si="3"/>
        <v>18</v>
      </c>
      <c r="B114" s="50">
        <f>Management!B114</f>
        <v>40393</v>
      </c>
      <c r="C114" s="51">
        <f>Management!C114</f>
        <v>147640.00000000012</v>
      </c>
      <c r="D114" s="49">
        <f>Management!K114</f>
        <v>5887194</v>
      </c>
    </row>
    <row r="115" spans="1:4" x14ac:dyDescent="0.2">
      <c r="A115" s="52">
        <f t="shared" si="3"/>
        <v>19</v>
      </c>
      <c r="B115" s="50">
        <f>Management!B115</f>
        <v>40424</v>
      </c>
      <c r="C115" s="51">
        <f>Management!C115</f>
        <v>147640.0000000002</v>
      </c>
      <c r="D115" s="49">
        <f>Management!K115</f>
        <v>5778434</v>
      </c>
    </row>
    <row r="116" spans="1:4" x14ac:dyDescent="0.2">
      <c r="A116" s="52">
        <f t="shared" si="3"/>
        <v>20</v>
      </c>
      <c r="B116" s="50">
        <f>Management!B116</f>
        <v>40454</v>
      </c>
      <c r="C116" s="51">
        <f>Management!C116</f>
        <v>147640.00000000015</v>
      </c>
      <c r="D116" s="49">
        <f>Management!K116</f>
        <v>5668728</v>
      </c>
    </row>
    <row r="117" spans="1:4" x14ac:dyDescent="0.2">
      <c r="A117" s="52">
        <f t="shared" si="3"/>
        <v>21</v>
      </c>
      <c r="B117" s="50">
        <f>Management!B117</f>
        <v>40485</v>
      </c>
      <c r="C117" s="51">
        <f>Management!C117</f>
        <v>147640.00000000003</v>
      </c>
      <c r="D117" s="49">
        <f>Management!K117</f>
        <v>5558067</v>
      </c>
    </row>
    <row r="118" spans="1:4" x14ac:dyDescent="0.2">
      <c r="A118" s="52">
        <f t="shared" si="3"/>
        <v>22</v>
      </c>
      <c r="B118" s="50">
        <f>Management!B118</f>
        <v>40515</v>
      </c>
      <c r="C118" s="51">
        <f>Management!C118</f>
        <v>147640.00000000006</v>
      </c>
      <c r="D118" s="49">
        <f>Management!K118</f>
        <v>5446442</v>
      </c>
    </row>
    <row r="119" spans="1:4" x14ac:dyDescent="0.2">
      <c r="A119" s="52">
        <f t="shared" si="3"/>
        <v>23</v>
      </c>
      <c r="B119" s="50">
        <f>Management!B119</f>
        <v>40546</v>
      </c>
      <c r="C119" s="51">
        <f>Management!C119</f>
        <v>147640.00000000012</v>
      </c>
      <c r="D119" s="49">
        <f>Management!K119</f>
        <v>5333846</v>
      </c>
    </row>
    <row r="120" spans="1:4" x14ac:dyDescent="0.2">
      <c r="A120" s="52">
        <f t="shared" si="3"/>
        <v>24</v>
      </c>
      <c r="B120" s="50">
        <f>Management!B120</f>
        <v>40577</v>
      </c>
      <c r="C120" s="51">
        <f>Management!C120</f>
        <v>147639.99999999988</v>
      </c>
      <c r="D120" s="49">
        <f>Management!K120</f>
        <v>5262729</v>
      </c>
    </row>
    <row r="121" spans="1:4" x14ac:dyDescent="0.2">
      <c r="A121" s="52">
        <f t="shared" si="3"/>
        <v>25</v>
      </c>
      <c r="B121" s="50">
        <f>Management!B121</f>
        <v>40605</v>
      </c>
      <c r="C121" s="51">
        <f>Management!C121</f>
        <v>147639.99999999988</v>
      </c>
      <c r="D121" s="49">
        <f>Management!K121</f>
        <v>5148729</v>
      </c>
    </row>
    <row r="122" spans="1:4" x14ac:dyDescent="0.2">
      <c r="A122" s="52">
        <f t="shared" si="3"/>
        <v>26</v>
      </c>
      <c r="B122" s="50">
        <f>Management!B122</f>
        <v>40636</v>
      </c>
      <c r="C122" s="51">
        <f>Management!C122</f>
        <v>147640.00000000015</v>
      </c>
      <c r="D122" s="49">
        <f>Management!K122</f>
        <v>5033738</v>
      </c>
    </row>
    <row r="123" spans="1:4" x14ac:dyDescent="0.2">
      <c r="A123" s="52">
        <f t="shared" si="3"/>
        <v>27</v>
      </c>
      <c r="B123" s="50">
        <f>Management!B123</f>
        <v>40666</v>
      </c>
      <c r="C123" s="51">
        <f>Management!C123</f>
        <v>147639.99999999988</v>
      </c>
      <c r="D123" s="49">
        <f>Management!K123</f>
        <v>4917749</v>
      </c>
    </row>
    <row r="124" spans="1:4" x14ac:dyDescent="0.2">
      <c r="A124" s="52">
        <f t="shared" si="3"/>
        <v>28</v>
      </c>
      <c r="B124" s="50">
        <f>Management!B124</f>
        <v>40697</v>
      </c>
      <c r="C124" s="51">
        <f>Management!C124</f>
        <v>147640</v>
      </c>
      <c r="D124" s="49">
        <f>Management!K124</f>
        <v>4800753</v>
      </c>
    </row>
    <row r="125" spans="1:4" x14ac:dyDescent="0.2">
      <c r="A125" s="52">
        <f t="shared" si="3"/>
        <v>29</v>
      </c>
      <c r="B125" s="50">
        <f>Management!B125</f>
        <v>40727</v>
      </c>
      <c r="C125" s="51">
        <f>Management!C125</f>
        <v>147640.00000000015</v>
      </c>
      <c r="D125" s="49">
        <f>Management!K125</f>
        <v>4682740</v>
      </c>
    </row>
    <row r="126" spans="1:4" x14ac:dyDescent="0.2">
      <c r="A126" s="52">
        <f t="shared" si="3"/>
        <v>30</v>
      </c>
      <c r="B126" s="50">
        <f>Management!B126</f>
        <v>40758</v>
      </c>
      <c r="C126" s="51">
        <f>Management!C126</f>
        <v>147640.00000000017</v>
      </c>
      <c r="D126" s="49">
        <f>Management!K126</f>
        <v>4563701</v>
      </c>
    </row>
    <row r="127" spans="1:4" x14ac:dyDescent="0.2">
      <c r="A127" s="52">
        <f t="shared" si="3"/>
        <v>31</v>
      </c>
      <c r="B127" s="50">
        <f>Management!B127</f>
        <v>40789</v>
      </c>
      <c r="C127" s="51">
        <f>Management!C127</f>
        <v>147640.00000000023</v>
      </c>
      <c r="D127" s="49">
        <f>Management!K127</f>
        <v>4443628</v>
      </c>
    </row>
    <row r="128" spans="1:4" x14ac:dyDescent="0.2">
      <c r="A128" s="52">
        <f t="shared" si="3"/>
        <v>32</v>
      </c>
      <c r="B128" s="50">
        <f>Management!B128</f>
        <v>40819</v>
      </c>
      <c r="C128" s="51">
        <f>Management!C128</f>
        <v>147639.99999999994</v>
      </c>
      <c r="D128" s="49">
        <f>Management!K128</f>
        <v>4322512</v>
      </c>
    </row>
    <row r="129" spans="1:4" x14ac:dyDescent="0.2">
      <c r="A129" s="52">
        <f t="shared" si="3"/>
        <v>33</v>
      </c>
      <c r="B129" s="50">
        <f>Management!B129</f>
        <v>40850</v>
      </c>
      <c r="C129" s="51">
        <f>Management!C129</f>
        <v>147640.00000000009</v>
      </c>
      <c r="D129" s="49">
        <f>Management!K129</f>
        <v>4200343</v>
      </c>
    </row>
    <row r="130" spans="1:4" x14ac:dyDescent="0.2">
      <c r="A130" s="52">
        <f t="shared" si="3"/>
        <v>34</v>
      </c>
      <c r="B130" s="50">
        <f>Management!B130</f>
        <v>40880</v>
      </c>
      <c r="C130" s="51">
        <f>Management!C130</f>
        <v>147639.99999999994</v>
      </c>
      <c r="D130" s="49">
        <f>Management!K130</f>
        <v>4077112</v>
      </c>
    </row>
    <row r="131" spans="1:4" x14ac:dyDescent="0.2">
      <c r="A131" s="52">
        <f t="shared" si="3"/>
        <v>35</v>
      </c>
      <c r="B131" s="50">
        <f>Management!B131</f>
        <v>40911</v>
      </c>
      <c r="C131" s="51">
        <f>Management!C131</f>
        <v>147640.00000000003</v>
      </c>
      <c r="D131" s="49">
        <f>Management!K131</f>
        <v>3952810</v>
      </c>
    </row>
    <row r="132" spans="1:4" x14ac:dyDescent="0.2">
      <c r="A132" s="52">
        <f t="shared" si="3"/>
        <v>36</v>
      </c>
      <c r="B132" s="50">
        <f>Management!B132</f>
        <v>40942</v>
      </c>
      <c r="C132" s="51">
        <f>Management!C132</f>
        <v>147640.00000000012</v>
      </c>
      <c r="D132" s="49">
        <f>Management!K132</f>
        <v>3865638</v>
      </c>
    </row>
    <row r="133" spans="1:4" x14ac:dyDescent="0.2">
      <c r="A133" s="52">
        <f t="shared" si="3"/>
        <v>37</v>
      </c>
      <c r="B133" s="50">
        <f>Management!B133</f>
        <v>40971</v>
      </c>
      <c r="C133" s="51">
        <f>Management!C133</f>
        <v>147640.00000000009</v>
      </c>
      <c r="D133" s="49">
        <f>Management!K133</f>
        <v>3739675</v>
      </c>
    </row>
    <row r="134" spans="1:4" x14ac:dyDescent="0.2">
      <c r="A134" s="52">
        <f t="shared" si="3"/>
        <v>38</v>
      </c>
      <c r="B134" s="50">
        <f>Management!B134</f>
        <v>41002</v>
      </c>
      <c r="C134" s="51">
        <f>Management!C134</f>
        <v>147639.99999999994</v>
      </c>
      <c r="D134" s="49">
        <f>Management!K134</f>
        <v>3612619</v>
      </c>
    </row>
    <row r="135" spans="1:4" x14ac:dyDescent="0.2">
      <c r="A135" s="52">
        <f t="shared" si="3"/>
        <v>39</v>
      </c>
      <c r="B135" s="50">
        <f>Management!B135</f>
        <v>41032</v>
      </c>
      <c r="C135" s="51">
        <f>Management!C135</f>
        <v>147640.00000000003</v>
      </c>
      <c r="D135" s="49">
        <f>Management!K135</f>
        <v>3484461</v>
      </c>
    </row>
    <row r="136" spans="1:4" x14ac:dyDescent="0.2">
      <c r="A136" s="52">
        <f t="shared" si="3"/>
        <v>40</v>
      </c>
      <c r="B136" s="50">
        <f>Management!B136</f>
        <v>41063</v>
      </c>
      <c r="C136" s="51">
        <f>Management!C136</f>
        <v>147640.00000000012</v>
      </c>
      <c r="D136" s="49">
        <f>Management!K136</f>
        <v>3355191</v>
      </c>
    </row>
    <row r="137" spans="1:4" x14ac:dyDescent="0.2">
      <c r="A137" s="52">
        <f t="shared" si="3"/>
        <v>41</v>
      </c>
      <c r="B137" s="50">
        <f>Management!B137</f>
        <v>41093</v>
      </c>
      <c r="C137" s="51">
        <f>Management!C137</f>
        <v>147639.99999999994</v>
      </c>
      <c r="D137" s="49">
        <f>Management!K137</f>
        <v>3224799</v>
      </c>
    </row>
    <row r="138" spans="1:4" x14ac:dyDescent="0.2">
      <c r="A138" s="52">
        <f t="shared" si="3"/>
        <v>42</v>
      </c>
      <c r="B138" s="50">
        <f>Management!B138</f>
        <v>41124</v>
      </c>
      <c r="C138" s="51">
        <f>Management!C138</f>
        <v>147640.00000000006</v>
      </c>
      <c r="D138" s="49">
        <f>Management!K138</f>
        <v>3093276</v>
      </c>
    </row>
    <row r="139" spans="1:4" x14ac:dyDescent="0.2">
      <c r="A139" s="52">
        <f t="shared" si="3"/>
        <v>43</v>
      </c>
      <c r="B139" s="50">
        <f>Management!B139</f>
        <v>41155</v>
      </c>
      <c r="C139" s="51">
        <f>Management!C139</f>
        <v>147640.00000000006</v>
      </c>
      <c r="D139" s="49">
        <f>Management!K139</f>
        <v>2960611</v>
      </c>
    </row>
    <row r="140" spans="1:4" x14ac:dyDescent="0.2">
      <c r="A140" s="52">
        <f t="shared" si="3"/>
        <v>44</v>
      </c>
      <c r="B140" s="50">
        <f>Management!B140</f>
        <v>41185</v>
      </c>
      <c r="C140" s="51">
        <f>Management!C140</f>
        <v>147639.99999999997</v>
      </c>
      <c r="D140" s="49">
        <f>Management!K140</f>
        <v>2826795</v>
      </c>
    </row>
    <row r="141" spans="1:4" x14ac:dyDescent="0.2">
      <c r="A141" s="52">
        <f t="shared" si="3"/>
        <v>45</v>
      </c>
      <c r="B141" s="50">
        <f>Management!B141</f>
        <v>41216</v>
      </c>
      <c r="C141" s="51">
        <f>Management!C141</f>
        <v>147640.00000000003</v>
      </c>
      <c r="D141" s="49">
        <f>Management!K141</f>
        <v>2691817</v>
      </c>
    </row>
    <row r="142" spans="1:4" x14ac:dyDescent="0.2">
      <c r="A142" s="52">
        <f t="shared" si="3"/>
        <v>46</v>
      </c>
      <c r="B142" s="50">
        <f>Management!B142</f>
        <v>41246</v>
      </c>
      <c r="C142" s="51">
        <f>Management!C142</f>
        <v>147640</v>
      </c>
      <c r="D142" s="49">
        <f>Management!K142</f>
        <v>2555667</v>
      </c>
    </row>
    <row r="143" spans="1:4" x14ac:dyDescent="0.2">
      <c r="A143" s="52">
        <f t="shared" si="3"/>
        <v>47</v>
      </c>
      <c r="B143" s="50">
        <f>Management!B143</f>
        <v>41277</v>
      </c>
      <c r="C143" s="51">
        <f>Management!C143</f>
        <v>147640</v>
      </c>
      <c r="D143" s="49">
        <f>Management!K143</f>
        <v>2418336</v>
      </c>
    </row>
    <row r="144" spans="1:4" x14ac:dyDescent="0.2">
      <c r="A144" s="52">
        <f t="shared" si="3"/>
        <v>48</v>
      </c>
      <c r="B144" s="50">
        <f>Management!B144</f>
        <v>41308</v>
      </c>
      <c r="C144" s="51">
        <f>Management!C144</f>
        <v>147640</v>
      </c>
      <c r="D144" s="49">
        <f>Management!K144</f>
        <v>2171249.9999999809</v>
      </c>
    </row>
    <row r="145" spans="1:5" x14ac:dyDescent="0.2">
      <c r="A145" s="248" t="s">
        <v>5</v>
      </c>
      <c r="B145" s="248"/>
      <c r="C145" s="57">
        <f>SUM(C97:C144)</f>
        <v>7086719.9999999981</v>
      </c>
      <c r="D145" s="49"/>
    </row>
    <row r="146" spans="1:5" x14ac:dyDescent="0.2">
      <c r="A146" s="60"/>
      <c r="B146" s="60"/>
      <c r="C146" s="61"/>
      <c r="D146" s="85"/>
    </row>
    <row r="147" spans="1:5" x14ac:dyDescent="0.2">
      <c r="A147" s="62" t="s">
        <v>69</v>
      </c>
      <c r="B147" s="62" t="s">
        <v>68</v>
      </c>
      <c r="C147" s="62" t="s">
        <v>43</v>
      </c>
      <c r="D147" s="62" t="s">
        <v>44</v>
      </c>
      <c r="E147">
        <v>5</v>
      </c>
    </row>
    <row r="148" spans="1:5" x14ac:dyDescent="0.2">
      <c r="A148" s="52">
        <v>1</v>
      </c>
      <c r="B148" s="50">
        <f>Management!B148</f>
        <v>39875</v>
      </c>
      <c r="C148" s="51">
        <f>Management!C148</f>
        <v>127137.00000000013</v>
      </c>
      <c r="D148" s="49">
        <f>Management!K148</f>
        <v>7580366</v>
      </c>
    </row>
    <row r="149" spans="1:5" x14ac:dyDescent="0.2">
      <c r="A149" s="52">
        <f>A148+1</f>
        <v>2</v>
      </c>
      <c r="B149" s="50">
        <f>Management!B149</f>
        <v>39906</v>
      </c>
      <c r="C149" s="51">
        <f>Management!C149</f>
        <v>127137.00000000001</v>
      </c>
      <c r="D149" s="49">
        <f>Management!K149</f>
        <v>7508304</v>
      </c>
    </row>
    <row r="150" spans="1:5" x14ac:dyDescent="0.2">
      <c r="A150" s="52">
        <f t="shared" ref="A150:A207" si="4">A149+1</f>
        <v>3</v>
      </c>
      <c r="B150" s="50">
        <f>Management!B150</f>
        <v>39936</v>
      </c>
      <c r="C150" s="51">
        <f>Management!C150</f>
        <v>127137.00000000009</v>
      </c>
      <c r="D150" s="49">
        <f>Management!K150</f>
        <v>7435606</v>
      </c>
    </row>
    <row r="151" spans="1:5" x14ac:dyDescent="0.2">
      <c r="A151" s="52">
        <f t="shared" si="4"/>
        <v>4</v>
      </c>
      <c r="B151" s="50">
        <f>Management!B151</f>
        <v>39967</v>
      </c>
      <c r="C151" s="51">
        <f>Management!C151</f>
        <v>127136.9999999998</v>
      </c>
      <c r="D151" s="49">
        <f>Management!K151</f>
        <v>7362265</v>
      </c>
    </row>
    <row r="152" spans="1:5" x14ac:dyDescent="0.2">
      <c r="A152" s="52">
        <f t="shared" si="4"/>
        <v>5</v>
      </c>
      <c r="B152" s="50">
        <f>Management!B152</f>
        <v>39997</v>
      </c>
      <c r="C152" s="51">
        <f>Management!C152</f>
        <v>127136.9999999998</v>
      </c>
      <c r="D152" s="49">
        <f>Management!K152</f>
        <v>7288278</v>
      </c>
    </row>
    <row r="153" spans="1:5" x14ac:dyDescent="0.2">
      <c r="A153" s="52">
        <f t="shared" si="4"/>
        <v>6</v>
      </c>
      <c r="B153" s="50">
        <f>Management!B153</f>
        <v>40028</v>
      </c>
      <c r="C153" s="51">
        <f>Management!C153</f>
        <v>127137.00000000032</v>
      </c>
      <c r="D153" s="49">
        <f>Management!K153</f>
        <v>7213637</v>
      </c>
    </row>
    <row r="154" spans="1:5" x14ac:dyDescent="0.2">
      <c r="A154" s="52">
        <f t="shared" si="4"/>
        <v>7</v>
      </c>
      <c r="B154" s="50">
        <f>Management!B154</f>
        <v>40059</v>
      </c>
      <c r="C154" s="51">
        <f>Management!C154</f>
        <v>127136.99999999964</v>
      </c>
      <c r="D154" s="49">
        <f>Management!K154</f>
        <v>7138336</v>
      </c>
    </row>
    <row r="155" spans="1:5" x14ac:dyDescent="0.2">
      <c r="A155" s="52">
        <f t="shared" si="4"/>
        <v>8</v>
      </c>
      <c r="B155" s="50">
        <f>Management!B155</f>
        <v>40089</v>
      </c>
      <c r="C155" s="51">
        <f>Management!C155</f>
        <v>127136.99999999997</v>
      </c>
      <c r="D155" s="49">
        <f>Management!K155</f>
        <v>7062371</v>
      </c>
    </row>
    <row r="156" spans="1:5" x14ac:dyDescent="0.2">
      <c r="A156" s="52">
        <f t="shared" si="4"/>
        <v>9</v>
      </c>
      <c r="B156" s="50">
        <f>Management!B156</f>
        <v>40120</v>
      </c>
      <c r="C156" s="51">
        <f>Management!C156</f>
        <v>127137.00000000032</v>
      </c>
      <c r="D156" s="49">
        <f>Management!K156</f>
        <v>6985735</v>
      </c>
    </row>
    <row r="157" spans="1:5" x14ac:dyDescent="0.2">
      <c r="A157" s="52">
        <f t="shared" si="4"/>
        <v>10</v>
      </c>
      <c r="B157" s="50">
        <f>Management!B157</f>
        <v>40150</v>
      </c>
      <c r="C157" s="51">
        <f>Management!C157</f>
        <v>127137.00000000044</v>
      </c>
      <c r="D157" s="49">
        <f>Management!K157</f>
        <v>6908421</v>
      </c>
    </row>
    <row r="158" spans="1:5" x14ac:dyDescent="0.2">
      <c r="A158" s="52">
        <f t="shared" si="4"/>
        <v>11</v>
      </c>
      <c r="B158" s="50">
        <f>Management!B158</f>
        <v>40181</v>
      </c>
      <c r="C158" s="51">
        <f>Management!C158</f>
        <v>127137.00000000015</v>
      </c>
      <c r="D158" s="49">
        <f>Management!K158</f>
        <v>6830425</v>
      </c>
    </row>
    <row r="159" spans="1:5" x14ac:dyDescent="0.2">
      <c r="A159" s="52">
        <f t="shared" si="4"/>
        <v>12</v>
      </c>
      <c r="B159" s="50">
        <f>Management!B159</f>
        <v>40212</v>
      </c>
      <c r="C159" s="51">
        <f>Management!C159</f>
        <v>127137.00000000015</v>
      </c>
      <c r="D159" s="49">
        <f>Management!K159</f>
        <v>6798919</v>
      </c>
    </row>
    <row r="160" spans="1:5" x14ac:dyDescent="0.2">
      <c r="A160" s="52">
        <f t="shared" si="4"/>
        <v>13</v>
      </c>
      <c r="B160" s="50">
        <f>Management!B160</f>
        <v>40240</v>
      </c>
      <c r="C160" s="51">
        <f>Management!C160</f>
        <v>127136.99999999968</v>
      </c>
      <c r="D160" s="49">
        <f>Management!K160</f>
        <v>6720169</v>
      </c>
    </row>
    <row r="161" spans="1:4" x14ac:dyDescent="0.2">
      <c r="A161" s="52">
        <f t="shared" si="4"/>
        <v>14</v>
      </c>
      <c r="B161" s="50">
        <f>Management!B161</f>
        <v>40271</v>
      </c>
      <c r="C161" s="51">
        <f>Management!C161</f>
        <v>127136.99999999988</v>
      </c>
      <c r="D161" s="49">
        <f>Management!K161</f>
        <v>6640726</v>
      </c>
    </row>
    <row r="162" spans="1:4" x14ac:dyDescent="0.2">
      <c r="A162" s="52">
        <f t="shared" si="4"/>
        <v>15</v>
      </c>
      <c r="B162" s="50">
        <f>Management!B162</f>
        <v>40301</v>
      </c>
      <c r="C162" s="51">
        <f>Management!C162</f>
        <v>127136.99999999971</v>
      </c>
      <c r="D162" s="49">
        <f>Management!K162</f>
        <v>6560583</v>
      </c>
    </row>
    <row r="163" spans="1:4" x14ac:dyDescent="0.2">
      <c r="A163" s="52">
        <f t="shared" si="4"/>
        <v>16</v>
      </c>
      <c r="B163" s="50">
        <f>Management!B163</f>
        <v>40332</v>
      </c>
      <c r="C163" s="51">
        <f>Management!C163</f>
        <v>127136.99999999971</v>
      </c>
      <c r="D163" s="49">
        <f>Management!K163</f>
        <v>6479735</v>
      </c>
    </row>
    <row r="164" spans="1:4" x14ac:dyDescent="0.2">
      <c r="A164" s="52">
        <f t="shared" si="4"/>
        <v>17</v>
      </c>
      <c r="B164" s="50">
        <f>Management!B164</f>
        <v>40362</v>
      </c>
      <c r="C164" s="51">
        <f>Management!C164</f>
        <v>127136.9999999998</v>
      </c>
      <c r="D164" s="49">
        <f>Management!K164</f>
        <v>6398175</v>
      </c>
    </row>
    <row r="165" spans="1:4" x14ac:dyDescent="0.2">
      <c r="A165" s="52">
        <f t="shared" si="4"/>
        <v>18</v>
      </c>
      <c r="B165" s="50">
        <f>Management!B165</f>
        <v>40393</v>
      </c>
      <c r="C165" s="51">
        <f>Management!C165</f>
        <v>127137.00000000015</v>
      </c>
      <c r="D165" s="49">
        <f>Management!K165</f>
        <v>6315897</v>
      </c>
    </row>
    <row r="166" spans="1:4" x14ac:dyDescent="0.2">
      <c r="A166" s="52">
        <f t="shared" si="4"/>
        <v>19</v>
      </c>
      <c r="B166" s="50">
        <f>Management!B166</f>
        <v>40424</v>
      </c>
      <c r="C166" s="51">
        <f>Management!C166</f>
        <v>127137.0000000002</v>
      </c>
      <c r="D166" s="49">
        <f>Management!K166</f>
        <v>6232894</v>
      </c>
    </row>
    <row r="167" spans="1:4" x14ac:dyDescent="0.2">
      <c r="A167" s="52">
        <f t="shared" si="4"/>
        <v>20</v>
      </c>
      <c r="B167" s="50">
        <f>Management!B167</f>
        <v>40454</v>
      </c>
      <c r="C167" s="51">
        <f>Management!C167</f>
        <v>127137.00000000017</v>
      </c>
      <c r="D167" s="49">
        <f>Management!K167</f>
        <v>6149160</v>
      </c>
    </row>
    <row r="168" spans="1:4" x14ac:dyDescent="0.2">
      <c r="A168" s="52">
        <f t="shared" si="4"/>
        <v>21</v>
      </c>
      <c r="B168" s="50">
        <f>Management!B168</f>
        <v>40485</v>
      </c>
      <c r="C168" s="51">
        <f>Management!C168</f>
        <v>127137.0000000002</v>
      </c>
      <c r="D168" s="49">
        <f>Management!K168</f>
        <v>6064688</v>
      </c>
    </row>
    <row r="169" spans="1:4" x14ac:dyDescent="0.2">
      <c r="A169" s="52">
        <f t="shared" si="4"/>
        <v>22</v>
      </c>
      <c r="B169" s="50">
        <f>Management!B169</f>
        <v>40515</v>
      </c>
      <c r="C169" s="51">
        <f>Management!C169</f>
        <v>127136.99999999997</v>
      </c>
      <c r="D169" s="49">
        <f>Management!K169</f>
        <v>5979473</v>
      </c>
    </row>
    <row r="170" spans="1:4" x14ac:dyDescent="0.2">
      <c r="A170" s="52">
        <f t="shared" si="4"/>
        <v>23</v>
      </c>
      <c r="B170" s="50">
        <f>Management!B170</f>
        <v>40546</v>
      </c>
      <c r="C170" s="51">
        <f>Management!C170</f>
        <v>127137.00000000015</v>
      </c>
      <c r="D170" s="49">
        <f>Management!K170</f>
        <v>5893506</v>
      </c>
    </row>
    <row r="171" spans="1:4" x14ac:dyDescent="0.2">
      <c r="A171" s="52">
        <f t="shared" si="4"/>
        <v>24</v>
      </c>
      <c r="B171" s="50">
        <f>Management!B171</f>
        <v>40577</v>
      </c>
      <c r="C171" s="51">
        <f>Management!C171</f>
        <v>127137.00000000015</v>
      </c>
      <c r="D171" s="49">
        <f>Management!K171</f>
        <v>5849242</v>
      </c>
    </row>
    <row r="172" spans="1:4" x14ac:dyDescent="0.2">
      <c r="A172" s="52">
        <f t="shared" si="4"/>
        <v>25</v>
      </c>
      <c r="B172" s="50">
        <f>Management!B172</f>
        <v>40605</v>
      </c>
      <c r="C172" s="51">
        <f>Management!C172</f>
        <v>127137.00000000015</v>
      </c>
      <c r="D172" s="49">
        <f>Management!K172</f>
        <v>5762322</v>
      </c>
    </row>
    <row r="173" spans="1:4" x14ac:dyDescent="0.2">
      <c r="A173" s="52">
        <f t="shared" si="4"/>
        <v>26</v>
      </c>
      <c r="B173" s="50">
        <f>Management!B173</f>
        <v>40636</v>
      </c>
      <c r="C173" s="51">
        <f>Management!C173</f>
        <v>127137.0000000002</v>
      </c>
      <c r="D173" s="49">
        <f>Management!K173</f>
        <v>5674638</v>
      </c>
    </row>
    <row r="174" spans="1:4" x14ac:dyDescent="0.2">
      <c r="A174" s="52">
        <f t="shared" si="4"/>
        <v>27</v>
      </c>
      <c r="B174" s="50">
        <f>Management!B174</f>
        <v>40666</v>
      </c>
      <c r="C174" s="51">
        <f>Management!C174</f>
        <v>127137</v>
      </c>
      <c r="D174" s="49">
        <f>Management!K174</f>
        <v>5586184</v>
      </c>
    </row>
    <row r="175" spans="1:4" x14ac:dyDescent="0.2">
      <c r="A175" s="52">
        <f t="shared" si="4"/>
        <v>28</v>
      </c>
      <c r="B175" s="50">
        <f>Management!B175</f>
        <v>40697</v>
      </c>
      <c r="C175" s="51">
        <f>Management!C175</f>
        <v>127137.00000000017</v>
      </c>
      <c r="D175" s="49">
        <f>Management!K175</f>
        <v>5496953</v>
      </c>
    </row>
    <row r="176" spans="1:4" x14ac:dyDescent="0.2">
      <c r="A176" s="52">
        <f t="shared" si="4"/>
        <v>29</v>
      </c>
      <c r="B176" s="50">
        <f>Management!B176</f>
        <v>40727</v>
      </c>
      <c r="C176" s="51">
        <f>Management!C176</f>
        <v>127136.99999999977</v>
      </c>
      <c r="D176" s="49">
        <f>Management!K176</f>
        <v>5406938</v>
      </c>
    </row>
    <row r="177" spans="1:4" x14ac:dyDescent="0.2">
      <c r="A177" s="52">
        <f t="shared" si="4"/>
        <v>30</v>
      </c>
      <c r="B177" s="50">
        <f>Management!B177</f>
        <v>40758</v>
      </c>
      <c r="C177" s="51">
        <f>Management!C177</f>
        <v>127136.99999999984</v>
      </c>
      <c r="D177" s="49">
        <f>Management!K177</f>
        <v>5316132</v>
      </c>
    </row>
    <row r="178" spans="1:4" x14ac:dyDescent="0.2">
      <c r="A178" s="52">
        <f t="shared" si="4"/>
        <v>31</v>
      </c>
      <c r="B178" s="50">
        <f>Management!B178</f>
        <v>40789</v>
      </c>
      <c r="C178" s="51">
        <f>Management!C178</f>
        <v>127137.00000000009</v>
      </c>
      <c r="D178" s="49">
        <f>Management!K178</f>
        <v>5224528</v>
      </c>
    </row>
    <row r="179" spans="1:4" x14ac:dyDescent="0.2">
      <c r="A179" s="52">
        <f t="shared" si="4"/>
        <v>32</v>
      </c>
      <c r="B179" s="50">
        <f>Management!B179</f>
        <v>40819</v>
      </c>
      <c r="C179" s="51">
        <f>Management!C179</f>
        <v>127136.99999999997</v>
      </c>
      <c r="D179" s="49">
        <f>Management!K179</f>
        <v>5132119</v>
      </c>
    </row>
    <row r="180" spans="1:4" x14ac:dyDescent="0.2">
      <c r="A180" s="52">
        <f t="shared" si="4"/>
        <v>33</v>
      </c>
      <c r="B180" s="50">
        <f>Management!B180</f>
        <v>40850</v>
      </c>
      <c r="C180" s="51">
        <f>Management!C180</f>
        <v>127136.99999999994</v>
      </c>
      <c r="D180" s="49">
        <f>Management!K180</f>
        <v>5038898</v>
      </c>
    </row>
    <row r="181" spans="1:4" x14ac:dyDescent="0.2">
      <c r="A181" s="52">
        <f t="shared" si="4"/>
        <v>34</v>
      </c>
      <c r="B181" s="50">
        <f>Management!B181</f>
        <v>40880</v>
      </c>
      <c r="C181" s="51">
        <f>Management!C181</f>
        <v>127137.00000000009</v>
      </c>
      <c r="D181" s="49">
        <f>Management!K181</f>
        <v>4944857</v>
      </c>
    </row>
    <row r="182" spans="1:4" x14ac:dyDescent="0.2">
      <c r="A182" s="52">
        <f t="shared" si="4"/>
        <v>35</v>
      </c>
      <c r="B182" s="50">
        <f>Management!B182</f>
        <v>40911</v>
      </c>
      <c r="C182" s="51">
        <f>Management!C182</f>
        <v>127136.9999999998</v>
      </c>
      <c r="D182" s="49">
        <f>Management!K182</f>
        <v>4849990</v>
      </c>
    </row>
    <row r="183" spans="1:4" x14ac:dyDescent="0.2">
      <c r="A183" s="52">
        <f t="shared" si="4"/>
        <v>36</v>
      </c>
      <c r="B183" s="50">
        <f>Management!B183</f>
        <v>40942</v>
      </c>
      <c r="C183" s="51">
        <f>Management!C183</f>
        <v>127136.99999999985</v>
      </c>
      <c r="D183" s="49">
        <f>Management!K183</f>
        <v>4792498</v>
      </c>
    </row>
    <row r="184" spans="1:4" x14ac:dyDescent="0.2">
      <c r="A184" s="52">
        <f t="shared" si="4"/>
        <v>37</v>
      </c>
      <c r="B184" s="50">
        <f>Management!B184</f>
        <v>40971</v>
      </c>
      <c r="C184" s="51">
        <f>Management!C184</f>
        <v>127137.00000000013</v>
      </c>
      <c r="D184" s="49">
        <f>Management!K184</f>
        <v>4696467</v>
      </c>
    </row>
    <row r="185" spans="1:4" x14ac:dyDescent="0.2">
      <c r="A185" s="52">
        <f t="shared" si="4"/>
        <v>38</v>
      </c>
      <c r="B185" s="50">
        <f>Management!B185</f>
        <v>41002</v>
      </c>
      <c r="C185" s="51">
        <f>Management!C185</f>
        <v>127136.99999999994</v>
      </c>
      <c r="D185" s="49">
        <f>Management!K185</f>
        <v>4599593</v>
      </c>
    </row>
    <row r="186" spans="1:4" x14ac:dyDescent="0.2">
      <c r="A186" s="52">
        <f t="shared" si="4"/>
        <v>39</v>
      </c>
      <c r="B186" s="50">
        <f>Management!B186</f>
        <v>41032</v>
      </c>
      <c r="C186" s="51">
        <f>Management!C186</f>
        <v>127137</v>
      </c>
      <c r="D186" s="49">
        <f>Management!K186</f>
        <v>4501869</v>
      </c>
    </row>
    <row r="187" spans="1:4" x14ac:dyDescent="0.2">
      <c r="A187" s="52">
        <f t="shared" si="4"/>
        <v>40</v>
      </c>
      <c r="B187" s="50">
        <f>Management!B187</f>
        <v>41063</v>
      </c>
      <c r="C187" s="51">
        <f>Management!C187</f>
        <v>127137.0000000002</v>
      </c>
      <c r="D187" s="49">
        <f>Management!K187</f>
        <v>4403289</v>
      </c>
    </row>
    <row r="188" spans="1:4" x14ac:dyDescent="0.2">
      <c r="A188" s="52">
        <f t="shared" si="4"/>
        <v>41</v>
      </c>
      <c r="B188" s="50">
        <f>Management!B188</f>
        <v>41093</v>
      </c>
      <c r="C188" s="51">
        <f>Management!C188</f>
        <v>127137.00000000017</v>
      </c>
      <c r="D188" s="49">
        <f>Management!K188</f>
        <v>4303843</v>
      </c>
    </row>
    <row r="189" spans="1:4" x14ac:dyDescent="0.2">
      <c r="A189" s="52">
        <f t="shared" si="4"/>
        <v>42</v>
      </c>
      <c r="B189" s="50">
        <f>Management!B189</f>
        <v>41124</v>
      </c>
      <c r="C189" s="51">
        <f>Management!C189</f>
        <v>127136.99999999991</v>
      </c>
      <c r="D189" s="49">
        <f>Management!K189</f>
        <v>4203526</v>
      </c>
    </row>
    <row r="190" spans="1:4" x14ac:dyDescent="0.2">
      <c r="A190" s="52">
        <f t="shared" si="4"/>
        <v>43</v>
      </c>
      <c r="B190" s="50">
        <f>Management!B190</f>
        <v>41155</v>
      </c>
      <c r="C190" s="51">
        <f>Management!C190</f>
        <v>127137.00000000009</v>
      </c>
      <c r="D190" s="49">
        <f>Management!K190</f>
        <v>4102328</v>
      </c>
    </row>
    <row r="191" spans="1:4" x14ac:dyDescent="0.2">
      <c r="A191" s="52">
        <f t="shared" si="4"/>
        <v>44</v>
      </c>
      <c r="B191" s="50">
        <f>Management!B191</f>
        <v>41185</v>
      </c>
      <c r="C191" s="51">
        <f>Management!C191</f>
        <v>127137.00000000007</v>
      </c>
      <c r="D191" s="49">
        <f>Management!K191</f>
        <v>4000242</v>
      </c>
    </row>
    <row r="192" spans="1:4" x14ac:dyDescent="0.2">
      <c r="A192" s="52">
        <f t="shared" si="4"/>
        <v>45</v>
      </c>
      <c r="B192" s="50">
        <f>Management!B192</f>
        <v>41216</v>
      </c>
      <c r="C192" s="51">
        <f>Management!C192</f>
        <v>127136.99999999988</v>
      </c>
      <c r="D192" s="49">
        <f>Management!K192</f>
        <v>3897261</v>
      </c>
    </row>
    <row r="193" spans="1:4" x14ac:dyDescent="0.2">
      <c r="A193" s="52">
        <f t="shared" si="4"/>
        <v>46</v>
      </c>
      <c r="B193" s="50">
        <f>Management!B193</f>
        <v>41246</v>
      </c>
      <c r="C193" s="51">
        <f>Management!C193</f>
        <v>127136.9999999999</v>
      </c>
      <c r="D193" s="49">
        <f>Management!K193</f>
        <v>3793376</v>
      </c>
    </row>
    <row r="194" spans="1:4" x14ac:dyDescent="0.2">
      <c r="A194" s="52">
        <f t="shared" si="4"/>
        <v>47</v>
      </c>
      <c r="B194" s="50">
        <f>Management!B194</f>
        <v>41277</v>
      </c>
      <c r="C194" s="51">
        <f>Management!C194</f>
        <v>127137.00000000006</v>
      </c>
      <c r="D194" s="49">
        <f>Management!K194</f>
        <v>3688579</v>
      </c>
    </row>
    <row r="195" spans="1:4" x14ac:dyDescent="0.2">
      <c r="A195" s="52">
        <f t="shared" si="4"/>
        <v>48</v>
      </c>
      <c r="B195" s="50">
        <f>Management!B195</f>
        <v>41308</v>
      </c>
      <c r="C195" s="51">
        <f>Management!C195</f>
        <v>127136.99999999997</v>
      </c>
      <c r="D195" s="49">
        <f>Management!K195</f>
        <v>3617253</v>
      </c>
    </row>
    <row r="196" spans="1:4" x14ac:dyDescent="0.2">
      <c r="A196" s="52">
        <f t="shared" si="4"/>
        <v>49</v>
      </c>
      <c r="B196" s="50">
        <f>Management!B196</f>
        <v>41336</v>
      </c>
      <c r="C196" s="51">
        <f>Management!C196</f>
        <v>127136.99999999991</v>
      </c>
      <c r="D196" s="49">
        <f>Management!K196</f>
        <v>3511068</v>
      </c>
    </row>
    <row r="197" spans="1:4" x14ac:dyDescent="0.2">
      <c r="A197" s="52">
        <f t="shared" si="4"/>
        <v>50</v>
      </c>
      <c r="B197" s="50">
        <f>Management!B197</f>
        <v>41367</v>
      </c>
      <c r="C197" s="51">
        <f>Management!C197</f>
        <v>127137</v>
      </c>
      <c r="D197" s="49">
        <f>Management!K197</f>
        <v>3403954</v>
      </c>
    </row>
    <row r="198" spans="1:4" x14ac:dyDescent="0.2">
      <c r="A198" s="52">
        <f t="shared" si="4"/>
        <v>51</v>
      </c>
      <c r="B198" s="50">
        <f>Management!B198</f>
        <v>41397</v>
      </c>
      <c r="C198" s="51">
        <f>Management!C198</f>
        <v>127136.99999999996</v>
      </c>
      <c r="D198" s="49">
        <f>Management!K198</f>
        <v>3295901</v>
      </c>
    </row>
    <row r="199" spans="1:4" x14ac:dyDescent="0.2">
      <c r="A199" s="52">
        <f t="shared" si="4"/>
        <v>52</v>
      </c>
      <c r="B199" s="50">
        <f>Management!B199</f>
        <v>41428</v>
      </c>
      <c r="C199" s="51">
        <f>Management!C199</f>
        <v>127136.99999999993</v>
      </c>
      <c r="D199" s="49">
        <f>Management!K199</f>
        <v>3186902</v>
      </c>
    </row>
    <row r="200" spans="1:4" x14ac:dyDescent="0.2">
      <c r="A200" s="52">
        <f t="shared" si="4"/>
        <v>53</v>
      </c>
      <c r="B200" s="50">
        <f>Management!B200</f>
        <v>41458</v>
      </c>
      <c r="C200" s="51">
        <f>Management!C200</f>
        <v>127137.00000000003</v>
      </c>
      <c r="D200" s="49">
        <f>Management!K200</f>
        <v>3076948</v>
      </c>
    </row>
    <row r="201" spans="1:4" x14ac:dyDescent="0.2">
      <c r="A201" s="52">
        <f t="shared" si="4"/>
        <v>54</v>
      </c>
      <c r="B201" s="50">
        <f>Management!B201</f>
        <v>41489</v>
      </c>
      <c r="C201" s="51">
        <f>Management!C201</f>
        <v>127137</v>
      </c>
      <c r="D201" s="49">
        <f>Management!K201</f>
        <v>2966030</v>
      </c>
    </row>
    <row r="202" spans="1:4" x14ac:dyDescent="0.2">
      <c r="A202" s="52">
        <f t="shared" si="4"/>
        <v>55</v>
      </c>
      <c r="B202" s="50">
        <f>Management!B202</f>
        <v>41520</v>
      </c>
      <c r="C202" s="51">
        <f>Management!C202</f>
        <v>127137.00000000003</v>
      </c>
      <c r="D202" s="49">
        <f>Management!K202</f>
        <v>2854141</v>
      </c>
    </row>
    <row r="203" spans="1:4" x14ac:dyDescent="0.2">
      <c r="A203" s="52">
        <f t="shared" si="4"/>
        <v>56</v>
      </c>
      <c r="B203" s="50">
        <f>Management!B203</f>
        <v>41550</v>
      </c>
      <c r="C203" s="51">
        <f>Management!C203</f>
        <v>127136.99999999999</v>
      </c>
      <c r="D203" s="49">
        <f>Management!K203</f>
        <v>2741271</v>
      </c>
    </row>
    <row r="204" spans="1:4" x14ac:dyDescent="0.2">
      <c r="A204" s="52">
        <f t="shared" si="4"/>
        <v>57</v>
      </c>
      <c r="B204" s="50">
        <f>Management!B204</f>
        <v>41581</v>
      </c>
      <c r="C204" s="51">
        <f>Management!C204</f>
        <v>127136.99999999997</v>
      </c>
      <c r="D204" s="49">
        <f>Management!K204</f>
        <v>2627412</v>
      </c>
    </row>
    <row r="205" spans="1:4" x14ac:dyDescent="0.2">
      <c r="A205" s="52">
        <f t="shared" si="4"/>
        <v>58</v>
      </c>
      <c r="B205" s="50">
        <f>Management!B205</f>
        <v>41611</v>
      </c>
      <c r="C205" s="51">
        <f>Management!C205</f>
        <v>127136.99999999997</v>
      </c>
      <c r="D205" s="49">
        <f>Management!K205</f>
        <v>2512555</v>
      </c>
    </row>
    <row r="206" spans="1:4" x14ac:dyDescent="0.2">
      <c r="A206" s="52">
        <f t="shared" si="4"/>
        <v>59</v>
      </c>
      <c r="B206" s="50">
        <f>Management!B206</f>
        <v>41642</v>
      </c>
      <c r="C206" s="51">
        <f>Management!C206</f>
        <v>127137</v>
      </c>
      <c r="D206" s="49">
        <f>Management!K206</f>
        <v>2396692</v>
      </c>
    </row>
    <row r="207" spans="1:4" x14ac:dyDescent="0.2">
      <c r="A207" s="52">
        <f t="shared" si="4"/>
        <v>60</v>
      </c>
      <c r="B207" s="50">
        <f>Management!B207</f>
        <v>41673</v>
      </c>
      <c r="C207" s="51">
        <f>Management!C207</f>
        <v>127137</v>
      </c>
      <c r="D207" s="49">
        <f>Management!K207</f>
        <v>2171250.0000000182</v>
      </c>
    </row>
    <row r="208" spans="1:4" x14ac:dyDescent="0.2">
      <c r="A208" s="246" t="s">
        <v>5</v>
      </c>
      <c r="B208" s="247"/>
      <c r="C208" s="57">
        <f>SUM(C148:C207)</f>
        <v>7628220</v>
      </c>
      <c r="D208" s="49"/>
    </row>
    <row r="209" spans="1:5" x14ac:dyDescent="0.2">
      <c r="A209" s="60"/>
      <c r="B209" s="60"/>
      <c r="C209" s="61"/>
      <c r="D209" s="85"/>
    </row>
    <row r="210" spans="1:5" x14ac:dyDescent="0.2">
      <c r="A210" s="55" t="s">
        <v>69</v>
      </c>
      <c r="B210" s="55" t="s">
        <v>68</v>
      </c>
      <c r="C210" s="55" t="s">
        <v>43</v>
      </c>
      <c r="D210" s="55" t="s">
        <v>44</v>
      </c>
    </row>
    <row r="211" spans="1:5" x14ac:dyDescent="0.2">
      <c r="A211" s="52">
        <v>1</v>
      </c>
      <c r="B211" s="50">
        <f>Management!B211</f>
        <v>39875</v>
      </c>
      <c r="C211" s="51">
        <f>Management!C211</f>
        <v>113714.00000000035</v>
      </c>
      <c r="D211" s="49">
        <f>Management!K211</f>
        <v>7595087</v>
      </c>
      <c r="E211">
        <v>6</v>
      </c>
    </row>
    <row r="212" spans="1:5" x14ac:dyDescent="0.2">
      <c r="A212" s="52">
        <f>A211+1</f>
        <v>2</v>
      </c>
      <c r="B212" s="50">
        <f>Management!B212</f>
        <v>39906</v>
      </c>
      <c r="C212" s="51">
        <f>Management!C212</f>
        <v>113714.00000000025</v>
      </c>
      <c r="D212" s="49">
        <f>Management!K212</f>
        <v>7537869</v>
      </c>
    </row>
    <row r="213" spans="1:5" x14ac:dyDescent="0.2">
      <c r="A213" s="52">
        <f t="shared" ref="A213:A276" si="5">A212+1</f>
        <v>3</v>
      </c>
      <c r="B213" s="50">
        <f>Management!B213</f>
        <v>39936</v>
      </c>
      <c r="C213" s="51">
        <f>Management!C213</f>
        <v>113714.00000000044</v>
      </c>
      <c r="D213" s="49">
        <f>Management!K213</f>
        <v>7480140</v>
      </c>
    </row>
    <row r="214" spans="1:5" x14ac:dyDescent="0.2">
      <c r="A214" s="52">
        <f t="shared" si="5"/>
        <v>4</v>
      </c>
      <c r="B214" s="50">
        <f>Management!B214</f>
        <v>39967</v>
      </c>
      <c r="C214" s="51">
        <f>Management!C214</f>
        <v>113713.9999999998</v>
      </c>
      <c r="D214" s="49">
        <f>Management!K214</f>
        <v>7421895</v>
      </c>
    </row>
    <row r="215" spans="1:5" x14ac:dyDescent="0.2">
      <c r="A215" s="52">
        <f t="shared" si="5"/>
        <v>5</v>
      </c>
      <c r="B215" s="50">
        <f>Management!B215</f>
        <v>39997</v>
      </c>
      <c r="C215" s="51">
        <f>Management!C215</f>
        <v>113713.99999999977</v>
      </c>
      <c r="D215" s="49">
        <f>Management!K215</f>
        <v>7363130</v>
      </c>
    </row>
    <row r="216" spans="1:5" x14ac:dyDescent="0.2">
      <c r="A216" s="52">
        <f t="shared" si="5"/>
        <v>6</v>
      </c>
      <c r="B216" s="50">
        <f>Management!B216</f>
        <v>40028</v>
      </c>
      <c r="C216" s="51">
        <f>Management!C216</f>
        <v>113713.99999999994</v>
      </c>
      <c r="D216" s="49">
        <f>Management!K216</f>
        <v>7303840</v>
      </c>
    </row>
    <row r="217" spans="1:5" x14ac:dyDescent="0.2">
      <c r="A217" s="52">
        <f t="shared" si="5"/>
        <v>7</v>
      </c>
      <c r="B217" s="50">
        <f>Management!B217</f>
        <v>40059</v>
      </c>
      <c r="C217" s="51">
        <f>Management!C217</f>
        <v>113713.99999999981</v>
      </c>
      <c r="D217" s="49">
        <f>Management!K217</f>
        <v>7244019</v>
      </c>
    </row>
    <row r="218" spans="1:5" x14ac:dyDescent="0.2">
      <c r="A218" s="52">
        <f t="shared" si="5"/>
        <v>8</v>
      </c>
      <c r="B218" s="50">
        <f>Management!B218</f>
        <v>40089</v>
      </c>
      <c r="C218" s="51">
        <f>Management!C218</f>
        <v>113714.00000000023</v>
      </c>
      <c r="D218" s="49">
        <f>Management!K218</f>
        <v>7183665</v>
      </c>
    </row>
    <row r="219" spans="1:5" x14ac:dyDescent="0.2">
      <c r="A219" s="52">
        <f t="shared" si="5"/>
        <v>9</v>
      </c>
      <c r="B219" s="50">
        <f>Management!B219</f>
        <v>40120</v>
      </c>
      <c r="C219" s="51">
        <f>Management!C219</f>
        <v>113714.00000000038</v>
      </c>
      <c r="D219" s="49">
        <f>Management!K219</f>
        <v>7122770</v>
      </c>
    </row>
    <row r="220" spans="1:5" x14ac:dyDescent="0.2">
      <c r="A220" s="52">
        <f t="shared" si="5"/>
        <v>10</v>
      </c>
      <c r="B220" s="50">
        <f>Management!B220</f>
        <v>40150</v>
      </c>
      <c r="C220" s="51">
        <f>Management!C220</f>
        <v>113713.99999999962</v>
      </c>
      <c r="D220" s="49">
        <f>Management!K220</f>
        <v>7061331</v>
      </c>
    </row>
    <row r="221" spans="1:5" x14ac:dyDescent="0.2">
      <c r="A221" s="52">
        <f t="shared" si="5"/>
        <v>11</v>
      </c>
      <c r="B221" s="50">
        <f>Management!B221</f>
        <v>40181</v>
      </c>
      <c r="C221" s="51">
        <f>Management!C221</f>
        <v>113713.99999999991</v>
      </c>
      <c r="D221" s="49">
        <f>Management!K221</f>
        <v>6999343</v>
      </c>
    </row>
    <row r="222" spans="1:5" x14ac:dyDescent="0.2">
      <c r="A222" s="52">
        <f t="shared" si="5"/>
        <v>12</v>
      </c>
      <c r="B222" s="50">
        <f>Management!B222</f>
        <v>40212</v>
      </c>
      <c r="C222" s="51">
        <f>Management!C222</f>
        <v>113713.99999999994</v>
      </c>
      <c r="D222" s="49">
        <f>Management!K222</f>
        <v>6983980</v>
      </c>
    </row>
    <row r="223" spans="1:5" x14ac:dyDescent="0.2">
      <c r="A223" s="52">
        <f t="shared" si="5"/>
        <v>13</v>
      </c>
      <c r="B223" s="50">
        <f>Management!B223</f>
        <v>40240</v>
      </c>
      <c r="C223" s="51">
        <f>Management!C223</f>
        <v>113713.99999999988</v>
      </c>
      <c r="D223" s="49">
        <f>Management!K223</f>
        <v>6921506</v>
      </c>
    </row>
    <row r="224" spans="1:5" x14ac:dyDescent="0.2">
      <c r="A224" s="52">
        <f t="shared" si="5"/>
        <v>14</v>
      </c>
      <c r="B224" s="50">
        <f>Management!B224</f>
        <v>40271</v>
      </c>
      <c r="C224" s="51">
        <f>Management!C224</f>
        <v>113713.99999999959</v>
      </c>
      <c r="D224" s="49">
        <f>Management!K224</f>
        <v>6858477</v>
      </c>
    </row>
    <row r="225" spans="1:4" x14ac:dyDescent="0.2">
      <c r="A225" s="52">
        <f t="shared" si="5"/>
        <v>15</v>
      </c>
      <c r="B225" s="50">
        <f>Management!B225</f>
        <v>40301</v>
      </c>
      <c r="C225" s="51">
        <f>Management!C225</f>
        <v>113714.00000000038</v>
      </c>
      <c r="D225" s="49">
        <f>Management!K225</f>
        <v>6794886</v>
      </c>
    </row>
    <row r="226" spans="1:4" x14ac:dyDescent="0.2">
      <c r="A226" s="52">
        <f t="shared" si="5"/>
        <v>16</v>
      </c>
      <c r="B226" s="50">
        <f>Management!B226</f>
        <v>40332</v>
      </c>
      <c r="C226" s="51">
        <f>Management!C226</f>
        <v>113714.00000000003</v>
      </c>
      <c r="D226" s="49">
        <f>Management!K226</f>
        <v>6730729</v>
      </c>
    </row>
    <row r="227" spans="1:4" x14ac:dyDescent="0.2">
      <c r="A227" s="52">
        <f t="shared" si="5"/>
        <v>17</v>
      </c>
      <c r="B227" s="50">
        <f>Management!B227</f>
        <v>40362</v>
      </c>
      <c r="C227" s="51">
        <f>Management!C227</f>
        <v>113714.00000000017</v>
      </c>
      <c r="D227" s="49">
        <f>Management!K227</f>
        <v>6666001</v>
      </c>
    </row>
    <row r="228" spans="1:4" x14ac:dyDescent="0.2">
      <c r="A228" s="52">
        <f t="shared" si="5"/>
        <v>18</v>
      </c>
      <c r="B228" s="50">
        <f>Management!B228</f>
        <v>40393</v>
      </c>
      <c r="C228" s="51">
        <f>Management!C228</f>
        <v>113713.99999999974</v>
      </c>
      <c r="D228" s="49">
        <f>Management!K228</f>
        <v>6600696</v>
      </c>
    </row>
    <row r="229" spans="1:4" x14ac:dyDescent="0.2">
      <c r="A229" s="52">
        <f t="shared" si="5"/>
        <v>19</v>
      </c>
      <c r="B229" s="50">
        <f>Management!B229</f>
        <v>40424</v>
      </c>
      <c r="C229" s="51">
        <f>Management!C229</f>
        <v>113713.99999999994</v>
      </c>
      <c r="D229" s="49">
        <f>Management!K229</f>
        <v>6534810</v>
      </c>
    </row>
    <row r="230" spans="1:4" x14ac:dyDescent="0.2">
      <c r="A230" s="52">
        <f t="shared" si="5"/>
        <v>20</v>
      </c>
      <c r="B230" s="50">
        <f>Management!B230</f>
        <v>40454</v>
      </c>
      <c r="C230" s="51">
        <f>Management!C230</f>
        <v>113714.00000000041</v>
      </c>
      <c r="D230" s="49">
        <f>Management!K230</f>
        <v>6468337</v>
      </c>
    </row>
    <row r="231" spans="1:4" x14ac:dyDescent="0.2">
      <c r="A231" s="52">
        <f t="shared" si="5"/>
        <v>21</v>
      </c>
      <c r="B231" s="50">
        <f>Management!B231</f>
        <v>40485</v>
      </c>
      <c r="C231" s="51">
        <f>Management!C231</f>
        <v>113713.99999999977</v>
      </c>
      <c r="D231" s="49">
        <f>Management!K231</f>
        <v>6401271</v>
      </c>
    </row>
    <row r="232" spans="1:4" x14ac:dyDescent="0.2">
      <c r="A232" s="52">
        <f t="shared" si="5"/>
        <v>22</v>
      </c>
      <c r="B232" s="50">
        <f>Management!B232</f>
        <v>40515</v>
      </c>
      <c r="C232" s="51">
        <f>Management!C232</f>
        <v>113713.99999999985</v>
      </c>
      <c r="D232" s="49">
        <f>Management!K232</f>
        <v>6333608</v>
      </c>
    </row>
    <row r="233" spans="1:4" x14ac:dyDescent="0.2">
      <c r="A233" s="52">
        <f t="shared" si="5"/>
        <v>23</v>
      </c>
      <c r="B233" s="50">
        <f>Management!B233</f>
        <v>40546</v>
      </c>
      <c r="C233" s="51">
        <f>Management!C233</f>
        <v>113713.99999999988</v>
      </c>
      <c r="D233" s="49">
        <f>Management!K233</f>
        <v>6265343</v>
      </c>
    </row>
    <row r="234" spans="1:4" x14ac:dyDescent="0.2">
      <c r="A234" s="52">
        <f t="shared" si="5"/>
        <v>24</v>
      </c>
      <c r="B234" s="50">
        <f>Management!B234</f>
        <v>40577</v>
      </c>
      <c r="C234" s="51">
        <f>Management!C234</f>
        <v>113713.99999999997</v>
      </c>
      <c r="D234" s="49">
        <f>Management!K234</f>
        <v>6238928</v>
      </c>
    </row>
    <row r="235" spans="1:4" x14ac:dyDescent="0.2">
      <c r="A235" s="52">
        <f t="shared" si="5"/>
        <v>25</v>
      </c>
      <c r="B235" s="50">
        <f>Management!B235</f>
        <v>40605</v>
      </c>
      <c r="C235" s="51">
        <f>Management!C235</f>
        <v>113713.99999999985</v>
      </c>
      <c r="D235" s="49">
        <f>Management!K235</f>
        <v>6170006</v>
      </c>
    </row>
    <row r="236" spans="1:4" x14ac:dyDescent="0.2">
      <c r="A236" s="52">
        <f t="shared" si="5"/>
        <v>26</v>
      </c>
      <c r="B236" s="50">
        <f>Management!B236</f>
        <v>40636</v>
      </c>
      <c r="C236" s="51">
        <f>Management!C236</f>
        <v>113714.00000000009</v>
      </c>
      <c r="D236" s="49">
        <f>Management!K236</f>
        <v>6100472</v>
      </c>
    </row>
    <row r="237" spans="1:4" x14ac:dyDescent="0.2">
      <c r="A237" s="52">
        <f t="shared" si="5"/>
        <v>27</v>
      </c>
      <c r="B237" s="50">
        <f>Management!B237</f>
        <v>40666</v>
      </c>
      <c r="C237" s="51">
        <f>Management!C237</f>
        <v>113714.00000000009</v>
      </c>
      <c r="D237" s="49">
        <f>Management!K237</f>
        <v>6030320</v>
      </c>
    </row>
    <row r="238" spans="1:4" x14ac:dyDescent="0.2">
      <c r="A238" s="52">
        <f t="shared" si="5"/>
        <v>28</v>
      </c>
      <c r="B238" s="50">
        <f>Management!B238</f>
        <v>40697</v>
      </c>
      <c r="C238" s="51">
        <f>Management!C238</f>
        <v>113713.99999999985</v>
      </c>
      <c r="D238" s="49">
        <f>Management!K238</f>
        <v>5959545</v>
      </c>
    </row>
    <row r="239" spans="1:4" x14ac:dyDescent="0.2">
      <c r="A239" s="52">
        <f t="shared" si="5"/>
        <v>29</v>
      </c>
      <c r="B239" s="50">
        <f>Management!B239</f>
        <v>40727</v>
      </c>
      <c r="C239" s="51">
        <f>Management!C239</f>
        <v>113714.00000000017</v>
      </c>
      <c r="D239" s="49">
        <f>Management!K239</f>
        <v>5888142</v>
      </c>
    </row>
    <row r="240" spans="1:4" x14ac:dyDescent="0.2">
      <c r="A240" s="52">
        <f t="shared" si="5"/>
        <v>30</v>
      </c>
      <c r="B240" s="50">
        <f>Management!B240</f>
        <v>40758</v>
      </c>
      <c r="C240" s="51">
        <f>Management!C240</f>
        <v>113713.99999999983</v>
      </c>
      <c r="D240" s="49">
        <f>Management!K240</f>
        <v>5816105</v>
      </c>
    </row>
    <row r="241" spans="1:4" x14ac:dyDescent="0.2">
      <c r="A241" s="52">
        <f t="shared" si="5"/>
        <v>31</v>
      </c>
      <c r="B241" s="50">
        <f>Management!B241</f>
        <v>40789</v>
      </c>
      <c r="C241" s="51">
        <f>Management!C241</f>
        <v>113713.99999999988</v>
      </c>
      <c r="D241" s="49">
        <f>Management!K241</f>
        <v>5743428</v>
      </c>
    </row>
    <row r="242" spans="1:4" x14ac:dyDescent="0.2">
      <c r="A242" s="52">
        <f t="shared" si="5"/>
        <v>32</v>
      </c>
      <c r="B242" s="50">
        <f>Management!B242</f>
        <v>40819</v>
      </c>
      <c r="C242" s="51">
        <f>Management!C242</f>
        <v>113713.99999999997</v>
      </c>
      <c r="D242" s="49">
        <f>Management!K242</f>
        <v>5670105</v>
      </c>
    </row>
    <row r="243" spans="1:4" x14ac:dyDescent="0.2">
      <c r="A243" s="52">
        <f t="shared" si="5"/>
        <v>33</v>
      </c>
      <c r="B243" s="50">
        <f>Management!B243</f>
        <v>40850</v>
      </c>
      <c r="C243" s="51">
        <f>Management!C243</f>
        <v>113713.9999999999</v>
      </c>
      <c r="D243" s="49">
        <f>Management!K243</f>
        <v>5596131</v>
      </c>
    </row>
    <row r="244" spans="1:4" x14ac:dyDescent="0.2">
      <c r="A244" s="52">
        <f t="shared" si="5"/>
        <v>34</v>
      </c>
      <c r="B244" s="50">
        <f>Management!B244</f>
        <v>40880</v>
      </c>
      <c r="C244" s="51">
        <f>Management!C244</f>
        <v>113714</v>
      </c>
      <c r="D244" s="49">
        <f>Management!K244</f>
        <v>5521499</v>
      </c>
    </row>
    <row r="245" spans="1:4" x14ac:dyDescent="0.2">
      <c r="A245" s="52">
        <f t="shared" si="5"/>
        <v>35</v>
      </c>
      <c r="B245" s="50">
        <f>Management!B245</f>
        <v>40911</v>
      </c>
      <c r="C245" s="51">
        <f>Management!C245</f>
        <v>113714.00000000003</v>
      </c>
      <c r="D245" s="49">
        <f>Management!K245</f>
        <v>5446204</v>
      </c>
    </row>
    <row r="246" spans="1:4" x14ac:dyDescent="0.2">
      <c r="A246" s="52">
        <f t="shared" si="5"/>
        <v>36</v>
      </c>
      <c r="B246" s="50">
        <f>Management!B246</f>
        <v>40942</v>
      </c>
      <c r="C246" s="51">
        <f>Management!C246</f>
        <v>113714.00000000012</v>
      </c>
      <c r="D246" s="49">
        <f>Management!K246</f>
        <v>5408450</v>
      </c>
    </row>
    <row r="247" spans="1:4" x14ac:dyDescent="0.2">
      <c r="A247" s="52">
        <f t="shared" si="5"/>
        <v>37</v>
      </c>
      <c r="B247" s="50">
        <f>Management!B247</f>
        <v>40971</v>
      </c>
      <c r="C247" s="51">
        <f>Management!C247</f>
        <v>113713.9999999998</v>
      </c>
      <c r="D247" s="49">
        <f>Management!K247</f>
        <v>5332321</v>
      </c>
    </row>
    <row r="248" spans="1:4" x14ac:dyDescent="0.2">
      <c r="A248" s="52">
        <f t="shared" si="5"/>
        <v>38</v>
      </c>
      <c r="B248" s="50">
        <f>Management!B248</f>
        <v>41002</v>
      </c>
      <c r="C248" s="51">
        <f>Management!C248</f>
        <v>113714.00000000006</v>
      </c>
      <c r="D248" s="49">
        <f>Management!K248</f>
        <v>5255516</v>
      </c>
    </row>
    <row r="249" spans="1:4" x14ac:dyDescent="0.2">
      <c r="A249" s="52">
        <f t="shared" si="5"/>
        <v>39</v>
      </c>
      <c r="B249" s="50">
        <f>Management!B249</f>
        <v>41032</v>
      </c>
      <c r="C249" s="51">
        <f>Management!C249</f>
        <v>113713.99999999978</v>
      </c>
      <c r="D249" s="49">
        <f>Management!K249</f>
        <v>5178031</v>
      </c>
    </row>
    <row r="250" spans="1:4" x14ac:dyDescent="0.2">
      <c r="A250" s="52">
        <f t="shared" si="5"/>
        <v>40</v>
      </c>
      <c r="B250" s="50">
        <f>Management!B250</f>
        <v>41063</v>
      </c>
      <c r="C250" s="51">
        <f>Management!C250</f>
        <v>113714</v>
      </c>
      <c r="D250" s="49">
        <f>Management!K250</f>
        <v>5099860</v>
      </c>
    </row>
    <row r="251" spans="1:4" x14ac:dyDescent="0.2">
      <c r="A251" s="52">
        <f t="shared" si="5"/>
        <v>41</v>
      </c>
      <c r="B251" s="50">
        <f>Management!B251</f>
        <v>41093</v>
      </c>
      <c r="C251" s="51">
        <f>Management!C251</f>
        <v>113713.99999999993</v>
      </c>
      <c r="D251" s="49">
        <f>Management!K251</f>
        <v>5020995</v>
      </c>
    </row>
    <row r="252" spans="1:4" x14ac:dyDescent="0.2">
      <c r="A252" s="52">
        <f t="shared" si="5"/>
        <v>42</v>
      </c>
      <c r="B252" s="50">
        <f>Management!B252</f>
        <v>41124</v>
      </c>
      <c r="C252" s="51">
        <f>Management!C252</f>
        <v>113714</v>
      </c>
      <c r="D252" s="49">
        <f>Management!K252</f>
        <v>4941432</v>
      </c>
    </row>
    <row r="253" spans="1:4" x14ac:dyDescent="0.2">
      <c r="A253" s="52">
        <f t="shared" si="5"/>
        <v>43</v>
      </c>
      <c r="B253" s="50">
        <f>Management!B253</f>
        <v>41155</v>
      </c>
      <c r="C253" s="51">
        <f>Management!C253</f>
        <v>113714.00000000003</v>
      </c>
      <c r="D253" s="49">
        <f>Management!K253</f>
        <v>4861164</v>
      </c>
    </row>
    <row r="254" spans="1:4" x14ac:dyDescent="0.2">
      <c r="A254" s="52">
        <f t="shared" si="5"/>
        <v>44</v>
      </c>
      <c r="B254" s="50">
        <f>Management!B254</f>
        <v>41185</v>
      </c>
      <c r="C254" s="51">
        <f>Management!C254</f>
        <v>113714.00000000017</v>
      </c>
      <c r="D254" s="49">
        <f>Management!K254</f>
        <v>4780183</v>
      </c>
    </row>
    <row r="255" spans="1:4" x14ac:dyDescent="0.2">
      <c r="A255" s="52">
        <f t="shared" si="5"/>
        <v>45</v>
      </c>
      <c r="B255" s="50">
        <f>Management!B255</f>
        <v>41216</v>
      </c>
      <c r="C255" s="51">
        <f>Management!C255</f>
        <v>113713.9999999998</v>
      </c>
      <c r="D255" s="49">
        <f>Management!K255</f>
        <v>4698485</v>
      </c>
    </row>
    <row r="256" spans="1:4" x14ac:dyDescent="0.2">
      <c r="A256" s="52">
        <f t="shared" si="5"/>
        <v>46</v>
      </c>
      <c r="B256" s="50">
        <f>Management!B256</f>
        <v>41246</v>
      </c>
      <c r="C256" s="51">
        <f>Management!C256</f>
        <v>113713.9999999998</v>
      </c>
      <c r="D256" s="49">
        <f>Management!K256</f>
        <v>4616063</v>
      </c>
    </row>
    <row r="257" spans="1:4" x14ac:dyDescent="0.2">
      <c r="A257" s="52">
        <f t="shared" si="5"/>
        <v>47</v>
      </c>
      <c r="B257" s="50">
        <f>Management!B257</f>
        <v>41277</v>
      </c>
      <c r="C257" s="51">
        <f>Management!C257</f>
        <v>113713.99999999987</v>
      </c>
      <c r="D257" s="49">
        <f>Management!K257</f>
        <v>4532910</v>
      </c>
    </row>
    <row r="258" spans="1:4" x14ac:dyDescent="0.2">
      <c r="A258" s="52">
        <f t="shared" si="5"/>
        <v>48</v>
      </c>
      <c r="B258" s="50">
        <f>Management!B258</f>
        <v>41308</v>
      </c>
      <c r="C258" s="51">
        <f>Management!C258</f>
        <v>113713.99999999988</v>
      </c>
      <c r="D258" s="49">
        <f>Management!K258</f>
        <v>4483409</v>
      </c>
    </row>
    <row r="259" spans="1:4" x14ac:dyDescent="0.2">
      <c r="A259" s="52">
        <f t="shared" si="5"/>
        <v>49</v>
      </c>
      <c r="B259" s="50">
        <f>Management!B259</f>
        <v>41336</v>
      </c>
      <c r="C259" s="51">
        <f>Management!C259</f>
        <v>113713.99999999994</v>
      </c>
      <c r="D259" s="49">
        <f>Management!K259</f>
        <v>4399233</v>
      </c>
    </row>
    <row r="260" spans="1:4" x14ac:dyDescent="0.2">
      <c r="A260" s="52">
        <f t="shared" si="5"/>
        <v>50</v>
      </c>
      <c r="B260" s="50">
        <f>Management!B260</f>
        <v>41367</v>
      </c>
      <c r="C260" s="51">
        <f>Management!C260</f>
        <v>113713.99999999988</v>
      </c>
      <c r="D260" s="49">
        <f>Management!K260</f>
        <v>4314312</v>
      </c>
    </row>
    <row r="261" spans="1:4" x14ac:dyDescent="0.2">
      <c r="A261" s="52">
        <f t="shared" si="5"/>
        <v>51</v>
      </c>
      <c r="B261" s="50">
        <f>Management!B261</f>
        <v>41397</v>
      </c>
      <c r="C261" s="51">
        <f>Management!C261</f>
        <v>113714</v>
      </c>
      <c r="D261" s="49">
        <f>Management!K261</f>
        <v>4228639</v>
      </c>
    </row>
    <row r="262" spans="1:4" x14ac:dyDescent="0.2">
      <c r="A262" s="52">
        <f t="shared" si="5"/>
        <v>52</v>
      </c>
      <c r="B262" s="50">
        <f>Management!B262</f>
        <v>41428</v>
      </c>
      <c r="C262" s="51">
        <f>Management!C262</f>
        <v>113714.00000000009</v>
      </c>
      <c r="D262" s="49">
        <f>Management!K262</f>
        <v>4142209</v>
      </c>
    </row>
    <row r="263" spans="1:4" x14ac:dyDescent="0.2">
      <c r="A263" s="52">
        <f t="shared" si="5"/>
        <v>53</v>
      </c>
      <c r="B263" s="50">
        <f>Management!B263</f>
        <v>41458</v>
      </c>
      <c r="C263" s="51">
        <f>Management!C263</f>
        <v>113713.99999999994</v>
      </c>
      <c r="D263" s="49">
        <f>Management!K263</f>
        <v>4055014</v>
      </c>
    </row>
    <row r="264" spans="1:4" x14ac:dyDescent="0.2">
      <c r="A264" s="52">
        <f t="shared" si="5"/>
        <v>54</v>
      </c>
      <c r="B264" s="50">
        <f>Management!B264</f>
        <v>41489</v>
      </c>
      <c r="C264" s="51">
        <f>Management!C264</f>
        <v>113714.00000000001</v>
      </c>
      <c r="D264" s="49">
        <f>Management!K264</f>
        <v>3967047</v>
      </c>
    </row>
    <row r="265" spans="1:4" x14ac:dyDescent="0.2">
      <c r="A265" s="52">
        <f t="shared" si="5"/>
        <v>55</v>
      </c>
      <c r="B265" s="50">
        <f>Management!B265</f>
        <v>41520</v>
      </c>
      <c r="C265" s="51">
        <f>Management!C265</f>
        <v>113713.99999999999</v>
      </c>
      <c r="D265" s="49">
        <f>Management!K265</f>
        <v>3878302</v>
      </c>
    </row>
    <row r="266" spans="1:4" x14ac:dyDescent="0.2">
      <c r="A266" s="52">
        <f t="shared" si="5"/>
        <v>56</v>
      </c>
      <c r="B266" s="50">
        <f>Management!B266</f>
        <v>41550</v>
      </c>
      <c r="C266" s="51">
        <f>Management!C266</f>
        <v>113714.00000000004</v>
      </c>
      <c r="D266" s="49">
        <f>Management!K266</f>
        <v>3788772</v>
      </c>
    </row>
    <row r="267" spans="1:4" x14ac:dyDescent="0.2">
      <c r="A267" s="52">
        <f t="shared" si="5"/>
        <v>57</v>
      </c>
      <c r="B267" s="50">
        <f>Management!B267</f>
        <v>41581</v>
      </c>
      <c r="C267" s="51">
        <f>Management!C267</f>
        <v>113713.99999999991</v>
      </c>
      <c r="D267" s="49">
        <f>Management!K267</f>
        <v>3698449</v>
      </c>
    </row>
    <row r="268" spans="1:4" x14ac:dyDescent="0.2">
      <c r="A268" s="52">
        <f t="shared" si="5"/>
        <v>58</v>
      </c>
      <c r="B268" s="50">
        <f>Management!B268</f>
        <v>41611</v>
      </c>
      <c r="C268" s="51">
        <f>Management!C268</f>
        <v>113714.00000000001</v>
      </c>
      <c r="D268" s="49">
        <f>Management!K268</f>
        <v>3607326</v>
      </c>
    </row>
    <row r="269" spans="1:4" x14ac:dyDescent="0.2">
      <c r="A269" s="52">
        <f t="shared" si="5"/>
        <v>59</v>
      </c>
      <c r="B269" s="50">
        <f>Management!B269</f>
        <v>41642</v>
      </c>
      <c r="C269" s="51">
        <f>Management!C269</f>
        <v>113713.99999999996</v>
      </c>
      <c r="D269" s="49">
        <f>Management!K269</f>
        <v>3515397</v>
      </c>
    </row>
    <row r="270" spans="1:4" x14ac:dyDescent="0.2">
      <c r="A270" s="52">
        <f t="shared" si="5"/>
        <v>60</v>
      </c>
      <c r="B270" s="50">
        <f>Management!B270</f>
        <v>41673</v>
      </c>
      <c r="C270" s="51">
        <f>Management!C270</f>
        <v>113714.00000000007</v>
      </c>
      <c r="D270" s="49">
        <f>Management!K270</f>
        <v>3453604</v>
      </c>
    </row>
    <row r="271" spans="1:4" x14ac:dyDescent="0.2">
      <c r="A271" s="52">
        <f t="shared" si="5"/>
        <v>61</v>
      </c>
      <c r="B271" s="50">
        <f>Management!B271</f>
        <v>41701</v>
      </c>
      <c r="C271" s="51">
        <f>Management!C271</f>
        <v>113714.00000000001</v>
      </c>
      <c r="D271" s="49">
        <f>Management!K271</f>
        <v>3360452</v>
      </c>
    </row>
    <row r="272" spans="1:4" x14ac:dyDescent="0.2">
      <c r="A272" s="52">
        <f t="shared" si="5"/>
        <v>62</v>
      </c>
      <c r="B272" s="50">
        <f>Management!B272</f>
        <v>41732</v>
      </c>
      <c r="C272" s="51">
        <f>Management!C272</f>
        <v>113714.00000000006</v>
      </c>
      <c r="D272" s="49">
        <f>Management!K272</f>
        <v>3266477</v>
      </c>
    </row>
    <row r="273" spans="1:5" x14ac:dyDescent="0.2">
      <c r="A273" s="52">
        <f t="shared" si="5"/>
        <v>63</v>
      </c>
      <c r="B273" s="50">
        <f>Management!B273</f>
        <v>41762</v>
      </c>
      <c r="C273" s="51">
        <f>Management!C273</f>
        <v>113714.00000000004</v>
      </c>
      <c r="D273" s="49">
        <f>Management!K273</f>
        <v>3171672</v>
      </c>
    </row>
    <row r="274" spans="1:5" x14ac:dyDescent="0.2">
      <c r="A274" s="52">
        <f t="shared" si="5"/>
        <v>64</v>
      </c>
      <c r="B274" s="50">
        <f>Management!B274</f>
        <v>41793</v>
      </c>
      <c r="C274" s="51">
        <f>Management!C274</f>
        <v>113713.99999999999</v>
      </c>
      <c r="D274" s="49">
        <f>Management!K274</f>
        <v>3076029</v>
      </c>
    </row>
    <row r="275" spans="1:5" x14ac:dyDescent="0.2">
      <c r="A275" s="52">
        <f t="shared" si="5"/>
        <v>65</v>
      </c>
      <c r="B275" s="50">
        <f>Management!B275</f>
        <v>41823</v>
      </c>
      <c r="C275" s="51">
        <f>Management!C275</f>
        <v>113714</v>
      </c>
      <c r="D275" s="49">
        <f>Management!K275</f>
        <v>2979541</v>
      </c>
    </row>
    <row r="276" spans="1:5" x14ac:dyDescent="0.2">
      <c r="A276" s="52">
        <f t="shared" si="5"/>
        <v>66</v>
      </c>
      <c r="B276" s="50">
        <f>Management!B276</f>
        <v>41854</v>
      </c>
      <c r="C276" s="51">
        <f>Management!C276</f>
        <v>113713.99999999999</v>
      </c>
      <c r="D276" s="49">
        <f>Management!K276</f>
        <v>2882200</v>
      </c>
    </row>
    <row r="277" spans="1:5" x14ac:dyDescent="0.2">
      <c r="A277" s="52">
        <f t="shared" ref="A277:A282" si="6">A276+1</f>
        <v>67</v>
      </c>
      <c r="B277" s="50">
        <f>Management!B277</f>
        <v>41885</v>
      </c>
      <c r="C277" s="51">
        <f>Management!C277</f>
        <v>113714.00000000001</v>
      </c>
      <c r="D277" s="49">
        <f>Management!K277</f>
        <v>2783998</v>
      </c>
    </row>
    <row r="278" spans="1:5" x14ac:dyDescent="0.2">
      <c r="A278" s="52">
        <f t="shared" si="6"/>
        <v>68</v>
      </c>
      <c r="B278" s="50">
        <f>Management!B278</f>
        <v>41915</v>
      </c>
      <c r="C278" s="51">
        <f>Management!C278</f>
        <v>113713.99999999994</v>
      </c>
      <c r="D278" s="49">
        <f>Management!K278</f>
        <v>2684928</v>
      </c>
    </row>
    <row r="279" spans="1:5" x14ac:dyDescent="0.2">
      <c r="A279" s="52">
        <f t="shared" si="6"/>
        <v>69</v>
      </c>
      <c r="B279" s="50">
        <f>Management!B279</f>
        <v>41946</v>
      </c>
      <c r="C279" s="51">
        <f>Management!C279</f>
        <v>113714.00000000003</v>
      </c>
      <c r="D279" s="49">
        <f>Management!K279</f>
        <v>2584983</v>
      </c>
    </row>
    <row r="280" spans="1:5" x14ac:dyDescent="0.2">
      <c r="A280" s="52">
        <f t="shared" si="6"/>
        <v>70</v>
      </c>
      <c r="B280" s="50">
        <f>Management!B280</f>
        <v>41976</v>
      </c>
      <c r="C280" s="51">
        <f>Management!C280</f>
        <v>113713.99999999999</v>
      </c>
      <c r="D280" s="49">
        <f>Management!K280</f>
        <v>2484154</v>
      </c>
    </row>
    <row r="281" spans="1:5" x14ac:dyDescent="0.2">
      <c r="A281" s="52">
        <f t="shared" si="6"/>
        <v>71</v>
      </c>
      <c r="B281" s="50">
        <f>Management!B281</f>
        <v>42007</v>
      </c>
      <c r="C281" s="51">
        <f>Management!C281</f>
        <v>113714</v>
      </c>
      <c r="D281" s="49">
        <f>Management!K281</f>
        <v>2382433</v>
      </c>
    </row>
    <row r="282" spans="1:5" x14ac:dyDescent="0.2">
      <c r="A282" s="52">
        <f t="shared" si="6"/>
        <v>72</v>
      </c>
      <c r="B282" s="50">
        <f>Management!B282</f>
        <v>42038</v>
      </c>
      <c r="C282" s="51">
        <f>Management!C282</f>
        <v>113714</v>
      </c>
      <c r="D282" s="49">
        <f>Management!K282</f>
        <v>2171250.0000000955</v>
      </c>
    </row>
    <row r="283" spans="1:5" x14ac:dyDescent="0.2">
      <c r="A283" s="246" t="s">
        <v>5</v>
      </c>
      <c r="B283" s="247"/>
      <c r="C283" s="57">
        <f>SUM(C211:C282)</f>
        <v>8187408.0000000009</v>
      </c>
      <c r="D283" s="49"/>
    </row>
    <row r="284" spans="1:5" x14ac:dyDescent="0.2">
      <c r="A284" s="63"/>
      <c r="B284" s="64"/>
      <c r="C284" s="57"/>
      <c r="D284" s="49"/>
    </row>
    <row r="285" spans="1:5" x14ac:dyDescent="0.2">
      <c r="A285" s="55" t="s">
        <v>69</v>
      </c>
      <c r="B285" s="55" t="s">
        <v>68</v>
      </c>
      <c r="C285" s="55" t="s">
        <v>43</v>
      </c>
      <c r="D285" s="55" t="s">
        <v>44</v>
      </c>
      <c r="E285">
        <v>7</v>
      </c>
    </row>
    <row r="286" spans="1:5" x14ac:dyDescent="0.2">
      <c r="A286" s="52">
        <v>1</v>
      </c>
      <c r="B286" s="50">
        <f>Management!B286</f>
        <v>39875</v>
      </c>
      <c r="C286" s="51">
        <f>Management!C286</f>
        <v>104340.00000000017</v>
      </c>
      <c r="D286" s="49">
        <f>Management!K286</f>
        <v>7605544</v>
      </c>
    </row>
    <row r="287" spans="1:5" x14ac:dyDescent="0.2">
      <c r="A287" s="52">
        <f>A286+1</f>
        <v>2</v>
      </c>
      <c r="B287" s="50">
        <f>Management!B287</f>
        <v>39906</v>
      </c>
      <c r="C287" s="51">
        <f>Management!C287</f>
        <v>104340.00000000003</v>
      </c>
      <c r="D287" s="49">
        <f>Management!K287</f>
        <v>7558872</v>
      </c>
    </row>
    <row r="288" spans="1:5" x14ac:dyDescent="0.2">
      <c r="A288" s="52">
        <f t="shared" ref="A288:A351" si="7">A287+1</f>
        <v>3</v>
      </c>
      <c r="B288" s="50">
        <f>Management!B288</f>
        <v>39936</v>
      </c>
      <c r="C288" s="51">
        <f>Management!C288</f>
        <v>104339.99999999977</v>
      </c>
      <c r="D288" s="49">
        <f>Management!K288</f>
        <v>7511779</v>
      </c>
    </row>
    <row r="289" spans="1:4" x14ac:dyDescent="0.2">
      <c r="A289" s="52">
        <f t="shared" si="7"/>
        <v>4</v>
      </c>
      <c r="B289" s="50">
        <f>Management!B289</f>
        <v>39967</v>
      </c>
      <c r="C289" s="51">
        <f>Management!C289</f>
        <v>104340.00000000022</v>
      </c>
      <c r="D289" s="49">
        <f>Management!K289</f>
        <v>7464259</v>
      </c>
    </row>
    <row r="290" spans="1:4" x14ac:dyDescent="0.2">
      <c r="A290" s="52">
        <f t="shared" si="7"/>
        <v>5</v>
      </c>
      <c r="B290" s="50">
        <f>Management!B290</f>
        <v>39997</v>
      </c>
      <c r="C290" s="51">
        <f>Management!C290</f>
        <v>104340.00000000017</v>
      </c>
      <c r="D290" s="49">
        <f>Management!K290</f>
        <v>7416309</v>
      </c>
    </row>
    <row r="291" spans="1:4" x14ac:dyDescent="0.2">
      <c r="A291" s="52">
        <f t="shared" si="7"/>
        <v>6</v>
      </c>
      <c r="B291" s="50">
        <f>Management!B291</f>
        <v>40028</v>
      </c>
      <c r="C291" s="51">
        <f>Management!C291</f>
        <v>104340.00000000032</v>
      </c>
      <c r="D291" s="49">
        <f>Management!K291</f>
        <v>7367926</v>
      </c>
    </row>
    <row r="292" spans="1:4" x14ac:dyDescent="0.2">
      <c r="A292" s="52">
        <f t="shared" si="7"/>
        <v>7</v>
      </c>
      <c r="B292" s="50">
        <f>Management!B292</f>
        <v>40059</v>
      </c>
      <c r="C292" s="51">
        <f>Management!C292</f>
        <v>104339.99999999994</v>
      </c>
      <c r="D292" s="49">
        <f>Management!K292</f>
        <v>7319104</v>
      </c>
    </row>
    <row r="293" spans="1:4" x14ac:dyDescent="0.2">
      <c r="A293" s="52">
        <f t="shared" si="7"/>
        <v>8</v>
      </c>
      <c r="B293" s="50">
        <f>Management!B293</f>
        <v>40089</v>
      </c>
      <c r="C293" s="51">
        <f>Management!C293</f>
        <v>104339.99999999991</v>
      </c>
      <c r="D293" s="49">
        <f>Management!K293</f>
        <v>7269841</v>
      </c>
    </row>
    <row r="294" spans="1:4" x14ac:dyDescent="0.2">
      <c r="A294" s="52">
        <f t="shared" si="7"/>
        <v>9</v>
      </c>
      <c r="B294" s="50">
        <f>Management!B294</f>
        <v>40120</v>
      </c>
      <c r="C294" s="51">
        <f>Management!C294</f>
        <v>104340.0000000002</v>
      </c>
      <c r="D294" s="49">
        <f>Management!K294</f>
        <v>7220133</v>
      </c>
    </row>
    <row r="295" spans="1:4" x14ac:dyDescent="0.2">
      <c r="A295" s="52">
        <f t="shared" si="7"/>
        <v>10</v>
      </c>
      <c r="B295" s="50">
        <f>Management!B295</f>
        <v>40150</v>
      </c>
      <c r="C295" s="51">
        <f>Management!C295</f>
        <v>104339.99999999988</v>
      </c>
      <c r="D295" s="49">
        <f>Management!K295</f>
        <v>7169974</v>
      </c>
    </row>
    <row r="296" spans="1:4" x14ac:dyDescent="0.2">
      <c r="A296" s="52">
        <f t="shared" si="7"/>
        <v>11</v>
      </c>
      <c r="B296" s="50">
        <f>Management!B296</f>
        <v>40181</v>
      </c>
      <c r="C296" s="51">
        <f>Management!C296</f>
        <v>104340.00000000009</v>
      </c>
      <c r="D296" s="49">
        <f>Management!K296</f>
        <v>7119361</v>
      </c>
    </row>
    <row r="297" spans="1:4" x14ac:dyDescent="0.2">
      <c r="A297" s="52">
        <f t="shared" si="7"/>
        <v>12</v>
      </c>
      <c r="B297" s="50">
        <f>Management!B297</f>
        <v>40212</v>
      </c>
      <c r="C297" s="51">
        <f>Management!C297</f>
        <v>104340</v>
      </c>
      <c r="D297" s="49">
        <f>Management!K297</f>
        <v>7115470</v>
      </c>
    </row>
    <row r="298" spans="1:4" x14ac:dyDescent="0.2">
      <c r="A298" s="52">
        <f t="shared" si="7"/>
        <v>13</v>
      </c>
      <c r="B298" s="50">
        <f>Management!B298</f>
        <v>40240</v>
      </c>
      <c r="C298" s="51">
        <f>Management!C298</f>
        <v>104339.99999999974</v>
      </c>
      <c r="D298" s="49">
        <f>Management!K298</f>
        <v>7064565</v>
      </c>
    </row>
    <row r="299" spans="1:4" x14ac:dyDescent="0.2">
      <c r="A299" s="52">
        <f t="shared" si="7"/>
        <v>14</v>
      </c>
      <c r="B299" s="50">
        <f>Management!B299</f>
        <v>40271</v>
      </c>
      <c r="C299" s="51">
        <f>Management!C299</f>
        <v>104340.00000000032</v>
      </c>
      <c r="D299" s="49">
        <f>Management!K299</f>
        <v>7013202</v>
      </c>
    </row>
    <row r="300" spans="1:4" x14ac:dyDescent="0.2">
      <c r="A300" s="52">
        <f t="shared" si="7"/>
        <v>15</v>
      </c>
      <c r="B300" s="50">
        <f>Management!B300</f>
        <v>40301</v>
      </c>
      <c r="C300" s="51">
        <f>Management!C300</f>
        <v>104339.99999999971</v>
      </c>
      <c r="D300" s="49">
        <f>Management!K300</f>
        <v>6961376</v>
      </c>
    </row>
    <row r="301" spans="1:4" x14ac:dyDescent="0.2">
      <c r="A301" s="52">
        <f t="shared" si="7"/>
        <v>16</v>
      </c>
      <c r="B301" s="50">
        <f>Management!B301</f>
        <v>40332</v>
      </c>
      <c r="C301" s="51">
        <f>Management!C301</f>
        <v>104339.99999999983</v>
      </c>
      <c r="D301" s="49">
        <f>Management!K301</f>
        <v>6909084</v>
      </c>
    </row>
    <row r="302" spans="1:4" x14ac:dyDescent="0.2">
      <c r="A302" s="52">
        <f t="shared" si="7"/>
        <v>17</v>
      </c>
      <c r="B302" s="50">
        <f>Management!B302</f>
        <v>40362</v>
      </c>
      <c r="C302" s="51">
        <f>Management!C302</f>
        <v>104339.99999999968</v>
      </c>
      <c r="D302" s="49">
        <f>Management!K302</f>
        <v>6856321</v>
      </c>
    </row>
    <row r="303" spans="1:4" x14ac:dyDescent="0.2">
      <c r="A303" s="52">
        <f t="shared" si="7"/>
        <v>18</v>
      </c>
      <c r="B303" s="50">
        <f>Management!B303</f>
        <v>40393</v>
      </c>
      <c r="C303" s="51">
        <f>Management!C303</f>
        <v>104339.99999999956</v>
      </c>
      <c r="D303" s="49">
        <f>Management!K303</f>
        <v>6803082</v>
      </c>
    </row>
    <row r="304" spans="1:4" x14ac:dyDescent="0.2">
      <c r="A304" s="52">
        <f t="shared" si="7"/>
        <v>19</v>
      </c>
      <c r="B304" s="50">
        <f>Management!B304</f>
        <v>40424</v>
      </c>
      <c r="C304" s="51">
        <f>Management!C304</f>
        <v>104340.00000000023</v>
      </c>
      <c r="D304" s="49">
        <f>Management!K304</f>
        <v>6749364</v>
      </c>
    </row>
    <row r="305" spans="1:4" x14ac:dyDescent="0.2">
      <c r="A305" s="52">
        <f t="shared" si="7"/>
        <v>20</v>
      </c>
      <c r="B305" s="50">
        <f>Management!B305</f>
        <v>40454</v>
      </c>
      <c r="C305" s="51">
        <f>Management!C305</f>
        <v>104340.00000000047</v>
      </c>
      <c r="D305" s="49">
        <f>Management!K305</f>
        <v>6695161</v>
      </c>
    </row>
    <row r="306" spans="1:4" x14ac:dyDescent="0.2">
      <c r="A306" s="52">
        <f t="shared" si="7"/>
        <v>21</v>
      </c>
      <c r="B306" s="50">
        <f>Management!B306</f>
        <v>40485</v>
      </c>
      <c r="C306" s="51">
        <f>Management!C306</f>
        <v>104340.00000000029</v>
      </c>
      <c r="D306" s="49">
        <f>Management!K306</f>
        <v>6640470</v>
      </c>
    </row>
    <row r="307" spans="1:4" x14ac:dyDescent="0.2">
      <c r="A307" s="52">
        <f t="shared" si="7"/>
        <v>22</v>
      </c>
      <c r="B307" s="50">
        <f>Management!B307</f>
        <v>40515</v>
      </c>
      <c r="C307" s="51">
        <f>Management!C307</f>
        <v>104340.00000000045</v>
      </c>
      <c r="D307" s="49">
        <f>Management!K307</f>
        <v>6585286</v>
      </c>
    </row>
    <row r="308" spans="1:4" x14ac:dyDescent="0.2">
      <c r="A308" s="52">
        <f t="shared" si="7"/>
        <v>23</v>
      </c>
      <c r="B308" s="50">
        <f>Management!B308</f>
        <v>40546</v>
      </c>
      <c r="C308" s="51">
        <f>Management!C308</f>
        <v>104339.99999999985</v>
      </c>
      <c r="D308" s="49">
        <f>Management!K308</f>
        <v>6529605</v>
      </c>
    </row>
    <row r="309" spans="1:4" x14ac:dyDescent="0.2">
      <c r="A309" s="52">
        <f t="shared" si="7"/>
        <v>24</v>
      </c>
      <c r="B309" s="50">
        <f>Management!B309</f>
        <v>40577</v>
      </c>
      <c r="C309" s="51">
        <f>Management!C309</f>
        <v>104339.99999999985</v>
      </c>
      <c r="D309" s="49">
        <f>Management!K309</f>
        <v>6515881</v>
      </c>
    </row>
    <row r="310" spans="1:4" x14ac:dyDescent="0.2">
      <c r="A310" s="52">
        <f t="shared" si="7"/>
        <v>25</v>
      </c>
      <c r="B310" s="50">
        <f>Management!B310</f>
        <v>40605</v>
      </c>
      <c r="C310" s="51">
        <f>Management!C310</f>
        <v>104340.00000000006</v>
      </c>
      <c r="D310" s="49">
        <f>Management!K310</f>
        <v>6459757</v>
      </c>
    </row>
    <row r="311" spans="1:4" x14ac:dyDescent="0.2">
      <c r="A311" s="52">
        <f t="shared" si="7"/>
        <v>26</v>
      </c>
      <c r="B311" s="50">
        <f>Management!B311</f>
        <v>40636</v>
      </c>
      <c r="C311" s="51">
        <f>Management!C311</f>
        <v>104339.9999999998</v>
      </c>
      <c r="D311" s="49">
        <f>Management!K311</f>
        <v>6403130</v>
      </c>
    </row>
    <row r="312" spans="1:4" x14ac:dyDescent="0.2">
      <c r="A312" s="52">
        <f t="shared" si="7"/>
        <v>27</v>
      </c>
      <c r="B312" s="50">
        <f>Management!B312</f>
        <v>40666</v>
      </c>
      <c r="C312" s="51">
        <f>Management!C312</f>
        <v>104339.99999999985</v>
      </c>
      <c r="D312" s="49">
        <f>Management!K312</f>
        <v>6345994</v>
      </c>
    </row>
    <row r="313" spans="1:4" x14ac:dyDescent="0.2">
      <c r="A313" s="52">
        <f t="shared" si="7"/>
        <v>28</v>
      </c>
      <c r="B313" s="50">
        <f>Management!B313</f>
        <v>40697</v>
      </c>
      <c r="C313" s="51">
        <f>Management!C313</f>
        <v>104340.00000000012</v>
      </c>
      <c r="D313" s="49">
        <f>Management!K313</f>
        <v>6288345</v>
      </c>
    </row>
    <row r="314" spans="1:4" x14ac:dyDescent="0.2">
      <c r="A314" s="52">
        <f t="shared" si="7"/>
        <v>29</v>
      </c>
      <c r="B314" s="50">
        <f>Management!B314</f>
        <v>40727</v>
      </c>
      <c r="C314" s="51">
        <f>Management!C314</f>
        <v>104340.00000000003</v>
      </c>
      <c r="D314" s="49">
        <f>Management!K314</f>
        <v>6230178</v>
      </c>
    </row>
    <row r="315" spans="1:4" x14ac:dyDescent="0.2">
      <c r="A315" s="52">
        <f t="shared" si="7"/>
        <v>30</v>
      </c>
      <c r="B315" s="50">
        <f>Management!B315</f>
        <v>40758</v>
      </c>
      <c r="C315" s="51">
        <f>Management!C315</f>
        <v>104339.99999999988</v>
      </c>
      <c r="D315" s="49">
        <f>Management!K315</f>
        <v>6171489</v>
      </c>
    </row>
    <row r="316" spans="1:4" x14ac:dyDescent="0.2">
      <c r="A316" s="52">
        <f t="shared" si="7"/>
        <v>31</v>
      </c>
      <c r="B316" s="50">
        <f>Management!B316</f>
        <v>40789</v>
      </c>
      <c r="C316" s="51">
        <f>Management!C316</f>
        <v>104340.00000000003</v>
      </c>
      <c r="D316" s="49">
        <f>Management!K316</f>
        <v>6112273</v>
      </c>
    </row>
    <row r="317" spans="1:4" x14ac:dyDescent="0.2">
      <c r="A317" s="52">
        <f t="shared" si="7"/>
        <v>32</v>
      </c>
      <c r="B317" s="50">
        <f>Management!B317</f>
        <v>40819</v>
      </c>
      <c r="C317" s="51">
        <f>Management!C317</f>
        <v>104339.99999999983</v>
      </c>
      <c r="D317" s="49">
        <f>Management!K317</f>
        <v>6052526</v>
      </c>
    </row>
    <row r="318" spans="1:4" x14ac:dyDescent="0.2">
      <c r="A318" s="52">
        <f t="shared" si="7"/>
        <v>33</v>
      </c>
      <c r="B318" s="50">
        <f>Management!B318</f>
        <v>40850</v>
      </c>
      <c r="C318" s="51">
        <f>Management!C318</f>
        <v>104340.0000000002</v>
      </c>
      <c r="D318" s="49">
        <f>Management!K318</f>
        <v>5992241</v>
      </c>
    </row>
    <row r="319" spans="1:4" x14ac:dyDescent="0.2">
      <c r="A319" s="52">
        <f t="shared" si="7"/>
        <v>34</v>
      </c>
      <c r="B319" s="50">
        <f>Management!B319</f>
        <v>40880</v>
      </c>
      <c r="C319" s="51">
        <f>Management!C319</f>
        <v>104339.99999999984</v>
      </c>
      <c r="D319" s="49">
        <f>Management!K319</f>
        <v>5931415</v>
      </c>
    </row>
    <row r="320" spans="1:4" x14ac:dyDescent="0.2">
      <c r="A320" s="52">
        <f t="shared" si="7"/>
        <v>35</v>
      </c>
      <c r="B320" s="50">
        <f>Management!B320</f>
        <v>40911</v>
      </c>
      <c r="C320" s="51">
        <f>Management!C320</f>
        <v>104340.00000000012</v>
      </c>
      <c r="D320" s="49">
        <f>Management!K320</f>
        <v>5870043</v>
      </c>
    </row>
    <row r="321" spans="1:4" x14ac:dyDescent="0.2">
      <c r="A321" s="52">
        <f t="shared" si="7"/>
        <v>36</v>
      </c>
      <c r="B321" s="50">
        <f>Management!B321</f>
        <v>40942</v>
      </c>
      <c r="C321" s="51">
        <f>Management!C321</f>
        <v>104339.99999999991</v>
      </c>
      <c r="D321" s="49">
        <f>Management!K321</f>
        <v>5846329</v>
      </c>
    </row>
    <row r="322" spans="1:4" x14ac:dyDescent="0.2">
      <c r="A322" s="52">
        <f t="shared" si="7"/>
        <v>37</v>
      </c>
      <c r="B322" s="50">
        <f>Management!B322</f>
        <v>40971</v>
      </c>
      <c r="C322" s="51">
        <f>Management!C322</f>
        <v>104339.99999999977</v>
      </c>
      <c r="D322" s="49">
        <f>Management!K322</f>
        <v>5784358</v>
      </c>
    </row>
    <row r="323" spans="1:4" x14ac:dyDescent="0.2">
      <c r="A323" s="52">
        <f t="shared" si="7"/>
        <v>38</v>
      </c>
      <c r="B323" s="50">
        <f>Management!B323</f>
        <v>41002</v>
      </c>
      <c r="C323" s="51">
        <f>Management!C323</f>
        <v>104340.0000000002</v>
      </c>
      <c r="D323" s="49">
        <f>Management!K323</f>
        <v>5721832</v>
      </c>
    </row>
    <row r="324" spans="1:4" x14ac:dyDescent="0.2">
      <c r="A324" s="52">
        <f t="shared" si="7"/>
        <v>39</v>
      </c>
      <c r="B324" s="50">
        <f>Management!B324</f>
        <v>41032</v>
      </c>
      <c r="C324" s="51">
        <f>Management!C324</f>
        <v>104340.00000000009</v>
      </c>
      <c r="D324" s="49">
        <f>Management!K324</f>
        <v>5658747</v>
      </c>
    </row>
    <row r="325" spans="1:4" x14ac:dyDescent="0.2">
      <c r="A325" s="52">
        <f t="shared" si="7"/>
        <v>40</v>
      </c>
      <c r="B325" s="50">
        <f>Management!B325</f>
        <v>41063</v>
      </c>
      <c r="C325" s="51">
        <f>Management!C325</f>
        <v>104339.99999999983</v>
      </c>
      <c r="D325" s="49">
        <f>Management!K325</f>
        <v>5595097</v>
      </c>
    </row>
    <row r="326" spans="1:4" x14ac:dyDescent="0.2">
      <c r="A326" s="52">
        <f t="shared" si="7"/>
        <v>41</v>
      </c>
      <c r="B326" s="50">
        <f>Management!B326</f>
        <v>41093</v>
      </c>
      <c r="C326" s="51">
        <f>Management!C326</f>
        <v>104339.99999999985</v>
      </c>
      <c r="D326" s="49">
        <f>Management!K326</f>
        <v>5530876</v>
      </c>
    </row>
    <row r="327" spans="1:4" x14ac:dyDescent="0.2">
      <c r="A327" s="52">
        <f t="shared" si="7"/>
        <v>42</v>
      </c>
      <c r="B327" s="50">
        <f>Management!B327</f>
        <v>41124</v>
      </c>
      <c r="C327" s="51">
        <f>Management!C327</f>
        <v>104340.0000000002</v>
      </c>
      <c r="D327" s="49">
        <f>Management!K327</f>
        <v>5466081</v>
      </c>
    </row>
    <row r="328" spans="1:4" x14ac:dyDescent="0.2">
      <c r="A328" s="52">
        <f t="shared" si="7"/>
        <v>43</v>
      </c>
      <c r="B328" s="50">
        <f>Management!B328</f>
        <v>41155</v>
      </c>
      <c r="C328" s="51">
        <f>Management!C328</f>
        <v>104339.99999999985</v>
      </c>
      <c r="D328" s="49">
        <f>Management!K328</f>
        <v>5400705</v>
      </c>
    </row>
    <row r="329" spans="1:4" x14ac:dyDescent="0.2">
      <c r="A329" s="52">
        <f t="shared" si="7"/>
        <v>44</v>
      </c>
      <c r="B329" s="50">
        <f>Management!B329</f>
        <v>41185</v>
      </c>
      <c r="C329" s="51">
        <f>Management!C329</f>
        <v>104339.9999999998</v>
      </c>
      <c r="D329" s="49">
        <f>Management!K329</f>
        <v>5334743</v>
      </c>
    </row>
    <row r="330" spans="1:4" x14ac:dyDescent="0.2">
      <c r="A330" s="52">
        <f t="shared" si="7"/>
        <v>45</v>
      </c>
      <c r="B330" s="50">
        <f>Management!B330</f>
        <v>41216</v>
      </c>
      <c r="C330" s="51">
        <f>Management!C330</f>
        <v>104339.99999999981</v>
      </c>
      <c r="D330" s="49">
        <f>Management!K330</f>
        <v>5268191</v>
      </c>
    </row>
    <row r="331" spans="1:4" x14ac:dyDescent="0.2">
      <c r="A331" s="52">
        <f t="shared" si="7"/>
        <v>46</v>
      </c>
      <c r="B331" s="50">
        <f>Management!B331</f>
        <v>41246</v>
      </c>
      <c r="C331" s="51">
        <f>Management!C331</f>
        <v>104339.99999999997</v>
      </c>
      <c r="D331" s="49">
        <f>Management!K331</f>
        <v>5201042</v>
      </c>
    </row>
    <row r="332" spans="1:4" x14ac:dyDescent="0.2">
      <c r="A332" s="52">
        <f t="shared" si="7"/>
        <v>47</v>
      </c>
      <c r="B332" s="50">
        <f>Management!B332</f>
        <v>41277</v>
      </c>
      <c r="C332" s="51">
        <f>Management!C332</f>
        <v>104339.99999999996</v>
      </c>
      <c r="D332" s="49">
        <f>Management!K332</f>
        <v>5133292</v>
      </c>
    </row>
    <row r="333" spans="1:4" x14ac:dyDescent="0.2">
      <c r="A333" s="52">
        <f t="shared" si="7"/>
        <v>48</v>
      </c>
      <c r="B333" s="50">
        <f>Management!B333</f>
        <v>41308</v>
      </c>
      <c r="C333" s="51">
        <f>Management!C333</f>
        <v>104340.00000000006</v>
      </c>
      <c r="D333" s="49">
        <f>Management!K333</f>
        <v>5099324</v>
      </c>
    </row>
    <row r="334" spans="1:4" x14ac:dyDescent="0.2">
      <c r="A334" s="52">
        <f t="shared" si="7"/>
        <v>49</v>
      </c>
      <c r="B334" s="50">
        <f>Management!B334</f>
        <v>41336</v>
      </c>
      <c r="C334" s="51">
        <f>Management!C334</f>
        <v>104340.00000000015</v>
      </c>
      <c r="D334" s="49">
        <f>Management!K334</f>
        <v>5030813</v>
      </c>
    </row>
    <row r="335" spans="1:4" x14ac:dyDescent="0.2">
      <c r="A335" s="52">
        <f t="shared" si="7"/>
        <v>50</v>
      </c>
      <c r="B335" s="50">
        <f>Management!B335</f>
        <v>41367</v>
      </c>
      <c r="C335" s="51">
        <f>Management!C335</f>
        <v>104339.99999999988</v>
      </c>
      <c r="D335" s="49">
        <f>Management!K335</f>
        <v>4961689</v>
      </c>
    </row>
    <row r="336" spans="1:4" x14ac:dyDescent="0.2">
      <c r="A336" s="52">
        <f t="shared" si="7"/>
        <v>51</v>
      </c>
      <c r="B336" s="50">
        <f>Management!B336</f>
        <v>41397</v>
      </c>
      <c r="C336" s="51">
        <f>Management!C336</f>
        <v>104340.00000000009</v>
      </c>
      <c r="D336" s="49">
        <f>Management!K336</f>
        <v>4891947</v>
      </c>
    </row>
    <row r="337" spans="1:4" x14ac:dyDescent="0.2">
      <c r="A337" s="52">
        <f t="shared" si="7"/>
        <v>52</v>
      </c>
      <c r="B337" s="50">
        <f>Management!B337</f>
        <v>41428</v>
      </c>
      <c r="C337" s="51">
        <f>Management!C337</f>
        <v>104340.00000000006</v>
      </c>
      <c r="D337" s="49">
        <f>Management!K337</f>
        <v>4821583</v>
      </c>
    </row>
    <row r="338" spans="1:4" x14ac:dyDescent="0.2">
      <c r="A338" s="52">
        <f t="shared" si="7"/>
        <v>53</v>
      </c>
      <c r="B338" s="50">
        <f>Management!B338</f>
        <v>41458</v>
      </c>
      <c r="C338" s="51">
        <f>Management!C338</f>
        <v>104339.99999999984</v>
      </c>
      <c r="D338" s="49">
        <f>Management!K338</f>
        <v>4750589</v>
      </c>
    </row>
    <row r="339" spans="1:4" x14ac:dyDescent="0.2">
      <c r="A339" s="52">
        <f t="shared" si="7"/>
        <v>54</v>
      </c>
      <c r="B339" s="50">
        <f>Management!B339</f>
        <v>41489</v>
      </c>
      <c r="C339" s="51">
        <f>Management!C339</f>
        <v>104339.99999999997</v>
      </c>
      <c r="D339" s="49">
        <f>Management!K339</f>
        <v>4678961</v>
      </c>
    </row>
    <row r="340" spans="1:4" x14ac:dyDescent="0.2">
      <c r="A340" s="52">
        <f t="shared" si="7"/>
        <v>55</v>
      </c>
      <c r="B340" s="50">
        <f>Management!B340</f>
        <v>41520</v>
      </c>
      <c r="C340" s="51">
        <f>Management!C340</f>
        <v>104340.00000000003</v>
      </c>
      <c r="D340" s="49">
        <f>Management!K340</f>
        <v>4606693</v>
      </c>
    </row>
    <row r="341" spans="1:4" x14ac:dyDescent="0.2">
      <c r="A341" s="52">
        <f t="shared" si="7"/>
        <v>56</v>
      </c>
      <c r="B341" s="50">
        <f>Management!B341</f>
        <v>41550</v>
      </c>
      <c r="C341" s="51">
        <f>Management!C341</f>
        <v>104339.99999999996</v>
      </c>
      <c r="D341" s="49">
        <f>Management!K341</f>
        <v>4533778</v>
      </c>
    </row>
    <row r="342" spans="1:4" x14ac:dyDescent="0.2">
      <c r="A342" s="52">
        <f t="shared" si="7"/>
        <v>57</v>
      </c>
      <c r="B342" s="50">
        <f>Management!B342</f>
        <v>41581</v>
      </c>
      <c r="C342" s="51">
        <f>Management!C342</f>
        <v>104339.99999999996</v>
      </c>
      <c r="D342" s="49">
        <f>Management!K342</f>
        <v>4460212</v>
      </c>
    </row>
    <row r="343" spans="1:4" x14ac:dyDescent="0.2">
      <c r="A343" s="52">
        <f t="shared" si="7"/>
        <v>58</v>
      </c>
      <c r="B343" s="50">
        <f>Management!B343</f>
        <v>41611</v>
      </c>
      <c r="C343" s="51">
        <f>Management!C343</f>
        <v>104339.9999999999</v>
      </c>
      <c r="D343" s="49">
        <f>Management!K343</f>
        <v>4385988</v>
      </c>
    </row>
    <row r="344" spans="1:4" x14ac:dyDescent="0.2">
      <c r="A344" s="52">
        <f t="shared" si="7"/>
        <v>59</v>
      </c>
      <c r="B344" s="50">
        <f>Management!B344</f>
        <v>41642</v>
      </c>
      <c r="C344" s="51">
        <f>Management!C344</f>
        <v>104339.99999999987</v>
      </c>
      <c r="D344" s="49">
        <f>Management!K344</f>
        <v>4311100</v>
      </c>
    </row>
    <row r="345" spans="1:4" x14ac:dyDescent="0.2">
      <c r="A345" s="52">
        <f t="shared" si="7"/>
        <v>60</v>
      </c>
      <c r="B345" s="50">
        <f>Management!B345</f>
        <v>41673</v>
      </c>
      <c r="C345" s="51">
        <f>Management!C345</f>
        <v>104340.00000000015</v>
      </c>
      <c r="D345" s="49">
        <f>Management!K345</f>
        <v>4266493</v>
      </c>
    </row>
    <row r="346" spans="1:4" x14ac:dyDescent="0.2">
      <c r="A346" s="52">
        <f t="shared" si="7"/>
        <v>61</v>
      </c>
      <c r="B346" s="50">
        <f>Management!B346</f>
        <v>41701</v>
      </c>
      <c r="C346" s="51">
        <f>Management!C346</f>
        <v>104339.99999999991</v>
      </c>
      <c r="D346" s="49">
        <f>Management!K346</f>
        <v>4190672</v>
      </c>
    </row>
    <row r="347" spans="1:4" x14ac:dyDescent="0.2">
      <c r="A347" s="52">
        <f t="shared" si="7"/>
        <v>62</v>
      </c>
      <c r="B347" s="50">
        <f>Management!B347</f>
        <v>41732</v>
      </c>
      <c r="C347" s="51">
        <f>Management!C347</f>
        <v>104340.00000000009</v>
      </c>
      <c r="D347" s="49">
        <f>Management!K347</f>
        <v>4114175</v>
      </c>
    </row>
    <row r="348" spans="1:4" x14ac:dyDescent="0.2">
      <c r="A348" s="52">
        <f t="shared" si="7"/>
        <v>63</v>
      </c>
      <c r="B348" s="50">
        <f>Management!B348</f>
        <v>41762</v>
      </c>
      <c r="C348" s="51">
        <f>Management!C348</f>
        <v>104340.00000000006</v>
      </c>
      <c r="D348" s="49">
        <f>Management!K348</f>
        <v>4036995</v>
      </c>
    </row>
    <row r="349" spans="1:4" x14ac:dyDescent="0.2">
      <c r="A349" s="52">
        <f t="shared" si="7"/>
        <v>64</v>
      </c>
      <c r="B349" s="50">
        <f>Management!B349</f>
        <v>41793</v>
      </c>
      <c r="C349" s="51">
        <f>Management!C349</f>
        <v>104340.00000000003</v>
      </c>
      <c r="D349" s="49">
        <f>Management!K349</f>
        <v>3959127</v>
      </c>
    </row>
    <row r="350" spans="1:4" x14ac:dyDescent="0.2">
      <c r="A350" s="52">
        <f t="shared" si="7"/>
        <v>65</v>
      </c>
      <c r="B350" s="50">
        <f>Management!B350</f>
        <v>41823</v>
      </c>
      <c r="C350" s="51">
        <f>Management!C350</f>
        <v>104339.99999999988</v>
      </c>
      <c r="D350" s="49">
        <f>Management!K350</f>
        <v>3880564</v>
      </c>
    </row>
    <row r="351" spans="1:4" x14ac:dyDescent="0.2">
      <c r="A351" s="52">
        <f t="shared" si="7"/>
        <v>66</v>
      </c>
      <c r="B351" s="50">
        <f>Management!B351</f>
        <v>41854</v>
      </c>
      <c r="C351" s="51">
        <f>Management!C351</f>
        <v>104339.99999999994</v>
      </c>
      <c r="D351" s="49">
        <f>Management!K351</f>
        <v>3801300</v>
      </c>
    </row>
    <row r="352" spans="1:4" x14ac:dyDescent="0.2">
      <c r="A352" s="52">
        <f t="shared" ref="A352:A369" si="8">A351+1</f>
        <v>67</v>
      </c>
      <c r="B352" s="50">
        <f>Management!B352</f>
        <v>41885</v>
      </c>
      <c r="C352" s="51">
        <f>Management!C352</f>
        <v>104340.0000000001</v>
      </c>
      <c r="D352" s="49">
        <f>Management!K352</f>
        <v>3721328</v>
      </c>
    </row>
    <row r="353" spans="1:4" x14ac:dyDescent="0.2">
      <c r="A353" s="52">
        <f t="shared" si="8"/>
        <v>68</v>
      </c>
      <c r="B353" s="50">
        <f>Management!B353</f>
        <v>41915</v>
      </c>
      <c r="C353" s="51">
        <f>Management!C353</f>
        <v>104339.99999999993</v>
      </c>
      <c r="D353" s="49">
        <f>Management!K353</f>
        <v>3640643</v>
      </c>
    </row>
    <row r="354" spans="1:4" x14ac:dyDescent="0.2">
      <c r="A354" s="52">
        <f t="shared" si="8"/>
        <v>69</v>
      </c>
      <c r="B354" s="50">
        <f>Management!B354</f>
        <v>41946</v>
      </c>
      <c r="C354" s="51">
        <f>Management!C354</f>
        <v>104339.99999999991</v>
      </c>
      <c r="D354" s="49">
        <f>Management!K354</f>
        <v>3559237</v>
      </c>
    </row>
    <row r="355" spans="1:4" x14ac:dyDescent="0.2">
      <c r="A355" s="52">
        <f t="shared" si="8"/>
        <v>70</v>
      </c>
      <c r="B355" s="50">
        <f>Management!B355</f>
        <v>41976</v>
      </c>
      <c r="C355" s="51">
        <f>Management!C355</f>
        <v>104339.99999999994</v>
      </c>
      <c r="D355" s="49">
        <f>Management!K355</f>
        <v>3477104</v>
      </c>
    </row>
    <row r="356" spans="1:4" x14ac:dyDescent="0.2">
      <c r="A356" s="52">
        <f t="shared" si="8"/>
        <v>71</v>
      </c>
      <c r="B356" s="50">
        <f>Management!B356</f>
        <v>42007</v>
      </c>
      <c r="C356" s="51">
        <f>Management!C356</f>
        <v>104340.00000000003</v>
      </c>
      <c r="D356" s="49">
        <f>Management!K356</f>
        <v>3394238</v>
      </c>
    </row>
    <row r="357" spans="1:4" x14ac:dyDescent="0.2">
      <c r="A357" s="52">
        <f t="shared" si="8"/>
        <v>72</v>
      </c>
      <c r="B357" s="50">
        <f>Management!B357</f>
        <v>42038</v>
      </c>
      <c r="C357" s="51">
        <f>Management!C357</f>
        <v>104339.99999999997</v>
      </c>
      <c r="D357" s="49">
        <f>Management!K357</f>
        <v>3338493</v>
      </c>
    </row>
    <row r="358" spans="1:4" x14ac:dyDescent="0.2">
      <c r="A358" s="52">
        <f t="shared" si="8"/>
        <v>73</v>
      </c>
      <c r="B358" s="50">
        <f>Management!B358</f>
        <v>42066</v>
      </c>
      <c r="C358" s="51">
        <f>Management!C358</f>
        <v>104340.00000000003</v>
      </c>
      <c r="D358" s="49">
        <f>Management!K358</f>
        <v>3254512</v>
      </c>
    </row>
    <row r="359" spans="1:4" x14ac:dyDescent="0.2">
      <c r="A359" s="52">
        <f t="shared" si="8"/>
        <v>74</v>
      </c>
      <c r="B359" s="50">
        <f>Management!B359</f>
        <v>42097</v>
      </c>
      <c r="C359" s="51">
        <f>Management!C359</f>
        <v>104340.00000000006</v>
      </c>
      <c r="D359" s="49">
        <f>Management!K359</f>
        <v>3169782</v>
      </c>
    </row>
    <row r="360" spans="1:4" x14ac:dyDescent="0.2">
      <c r="A360" s="52">
        <f t="shared" si="8"/>
        <v>75</v>
      </c>
      <c r="B360" s="50">
        <f>Management!B360</f>
        <v>42127</v>
      </c>
      <c r="C360" s="51">
        <f>Management!C360</f>
        <v>104340</v>
      </c>
      <c r="D360" s="49">
        <f>Management!K360</f>
        <v>3084298</v>
      </c>
    </row>
    <row r="361" spans="1:4" x14ac:dyDescent="0.2">
      <c r="A361" s="52">
        <f t="shared" si="8"/>
        <v>76</v>
      </c>
      <c r="B361" s="50">
        <f>Management!B361</f>
        <v>42158</v>
      </c>
      <c r="C361" s="51">
        <f>Management!C361</f>
        <v>104340.00000000006</v>
      </c>
      <c r="D361" s="49">
        <f>Management!K361</f>
        <v>2998051</v>
      </c>
    </row>
    <row r="362" spans="1:4" x14ac:dyDescent="0.2">
      <c r="A362" s="52">
        <f t="shared" si="8"/>
        <v>77</v>
      </c>
      <c r="B362" s="50">
        <f>Management!B362</f>
        <v>42188</v>
      </c>
      <c r="C362" s="51">
        <f>Management!C362</f>
        <v>104340.00000000001</v>
      </c>
      <c r="D362" s="49">
        <f>Management!K362</f>
        <v>2911036</v>
      </c>
    </row>
    <row r="363" spans="1:4" x14ac:dyDescent="0.2">
      <c r="A363" s="52">
        <f t="shared" si="8"/>
        <v>78</v>
      </c>
      <c r="B363" s="50">
        <f>Management!B363</f>
        <v>42219</v>
      </c>
      <c r="C363" s="51">
        <f>Management!C363</f>
        <v>104340.00000000003</v>
      </c>
      <c r="D363" s="49">
        <f>Management!K363</f>
        <v>2823245</v>
      </c>
    </row>
    <row r="364" spans="1:4" x14ac:dyDescent="0.2">
      <c r="A364" s="52">
        <f t="shared" si="8"/>
        <v>79</v>
      </c>
      <c r="B364" s="50">
        <f>Management!B364</f>
        <v>42250</v>
      </c>
      <c r="C364" s="51">
        <f>Management!C364</f>
        <v>104339.99999999994</v>
      </c>
      <c r="D364" s="49">
        <f>Management!K364</f>
        <v>2734671</v>
      </c>
    </row>
    <row r="365" spans="1:4" x14ac:dyDescent="0.2">
      <c r="A365" s="52">
        <f t="shared" si="8"/>
        <v>80</v>
      </c>
      <c r="B365" s="50">
        <f>Management!B365</f>
        <v>42280</v>
      </c>
      <c r="C365" s="51">
        <f>Management!C365</f>
        <v>104339.99999999999</v>
      </c>
      <c r="D365" s="49">
        <f>Management!K365</f>
        <v>2645307</v>
      </c>
    </row>
    <row r="366" spans="1:4" x14ac:dyDescent="0.2">
      <c r="A366" s="52">
        <f t="shared" si="8"/>
        <v>81</v>
      </c>
      <c r="B366" s="50">
        <f>Management!B366</f>
        <v>42311</v>
      </c>
      <c r="C366" s="51">
        <f>Management!C366</f>
        <v>104340.00000000001</v>
      </c>
      <c r="D366" s="49">
        <f>Management!K366</f>
        <v>2555147</v>
      </c>
    </row>
    <row r="367" spans="1:4" x14ac:dyDescent="0.2">
      <c r="A367" s="52">
        <f t="shared" si="8"/>
        <v>82</v>
      </c>
      <c r="B367" s="50">
        <f>Management!B367</f>
        <v>42341</v>
      </c>
      <c r="C367" s="51">
        <f>Management!C367</f>
        <v>104340</v>
      </c>
      <c r="D367" s="49">
        <f>Management!K367</f>
        <v>2464183</v>
      </c>
    </row>
    <row r="368" spans="1:4" x14ac:dyDescent="0.2">
      <c r="A368" s="52">
        <f t="shared" si="8"/>
        <v>83</v>
      </c>
      <c r="B368" s="50">
        <f>Management!B368</f>
        <v>42372</v>
      </c>
      <c r="C368" s="51">
        <f>Management!C368</f>
        <v>104340</v>
      </c>
      <c r="D368" s="49">
        <f>Management!K368</f>
        <v>2372407</v>
      </c>
    </row>
    <row r="369" spans="1:5" x14ac:dyDescent="0.2">
      <c r="A369" s="52">
        <f t="shared" si="8"/>
        <v>84</v>
      </c>
      <c r="B369" s="50">
        <f>Management!B369</f>
        <v>42403</v>
      </c>
      <c r="C369" s="51">
        <f>Management!C369</f>
        <v>104340</v>
      </c>
      <c r="D369" s="49">
        <f>Management!K369</f>
        <v>2171250.0000000028</v>
      </c>
    </row>
    <row r="370" spans="1:5" x14ac:dyDescent="0.2">
      <c r="A370" s="246" t="s">
        <v>5</v>
      </c>
      <c r="B370" s="247"/>
      <c r="C370" s="57">
        <f>SUM(C286:C369)</f>
        <v>8764560.0000000019</v>
      </c>
      <c r="D370" s="49"/>
    </row>
    <row r="371" spans="1:5" x14ac:dyDescent="0.2">
      <c r="A371" s="54"/>
      <c r="B371" s="54"/>
      <c r="C371" s="54"/>
      <c r="D371" s="54"/>
    </row>
    <row r="372" spans="1:5" x14ac:dyDescent="0.2">
      <c r="A372" s="55" t="s">
        <v>69</v>
      </c>
      <c r="B372" s="55" t="s">
        <v>68</v>
      </c>
      <c r="C372" s="55" t="s">
        <v>43</v>
      </c>
      <c r="D372" s="55" t="s">
        <v>44</v>
      </c>
      <c r="E372">
        <v>8</v>
      </c>
    </row>
    <row r="373" spans="1:5" x14ac:dyDescent="0.2">
      <c r="A373" s="52">
        <v>1</v>
      </c>
      <c r="B373" s="50">
        <f>Management!B373</f>
        <v>39875</v>
      </c>
      <c r="C373" s="51">
        <f>Management!C373</f>
        <v>97493.999999999913</v>
      </c>
      <c r="D373" s="49">
        <f>Management!K373</f>
        <v>7613328</v>
      </c>
    </row>
    <row r="374" spans="1:5" x14ac:dyDescent="0.2">
      <c r="A374" s="52">
        <f>A373+1</f>
        <v>2</v>
      </c>
      <c r="B374" s="50">
        <f>Management!B374</f>
        <v>39906</v>
      </c>
      <c r="C374" s="51">
        <f>Management!C374</f>
        <v>97493.999999999593</v>
      </c>
      <c r="D374" s="49">
        <f>Management!K374</f>
        <v>7574506</v>
      </c>
    </row>
    <row r="375" spans="1:5" x14ac:dyDescent="0.2">
      <c r="A375" s="52">
        <f t="shared" ref="A375:A438" si="9">A374+1</f>
        <v>3</v>
      </c>
      <c r="B375" s="50">
        <f>Management!B375</f>
        <v>39936</v>
      </c>
      <c r="C375" s="51">
        <f>Management!C375</f>
        <v>97494.000000000218</v>
      </c>
      <c r="D375" s="49">
        <f>Management!K375</f>
        <v>7535328</v>
      </c>
    </row>
    <row r="376" spans="1:5" x14ac:dyDescent="0.2">
      <c r="A376" s="52">
        <f t="shared" si="9"/>
        <v>4</v>
      </c>
      <c r="B376" s="50">
        <f>Management!B376</f>
        <v>39967</v>
      </c>
      <c r="C376" s="51">
        <f>Management!C376</f>
        <v>97494.000000000466</v>
      </c>
      <c r="D376" s="49">
        <f>Management!K376</f>
        <v>7495792</v>
      </c>
    </row>
    <row r="377" spans="1:5" x14ac:dyDescent="0.2">
      <c r="A377" s="52">
        <f t="shared" si="9"/>
        <v>5</v>
      </c>
      <c r="B377" s="50">
        <f>Management!B377</f>
        <v>39997</v>
      </c>
      <c r="C377" s="51">
        <f>Management!C377</f>
        <v>97493.999999999869</v>
      </c>
      <c r="D377" s="49">
        <f>Management!K377</f>
        <v>7455894</v>
      </c>
    </row>
    <row r="378" spans="1:5" x14ac:dyDescent="0.2">
      <c r="A378" s="52">
        <f t="shared" si="9"/>
        <v>6</v>
      </c>
      <c r="B378" s="50">
        <f>Management!B378</f>
        <v>40028</v>
      </c>
      <c r="C378" s="51">
        <f>Management!C378</f>
        <v>97493.99999999968</v>
      </c>
      <c r="D378" s="49">
        <f>Management!K378</f>
        <v>7415630</v>
      </c>
    </row>
    <row r="379" spans="1:5" x14ac:dyDescent="0.2">
      <c r="A379" s="52">
        <f t="shared" si="9"/>
        <v>7</v>
      </c>
      <c r="B379" s="50">
        <f>Management!B379</f>
        <v>40059</v>
      </c>
      <c r="C379" s="51">
        <f>Management!C379</f>
        <v>97494.000000000029</v>
      </c>
      <c r="D379" s="49">
        <f>Management!K379</f>
        <v>7374998</v>
      </c>
    </row>
    <row r="380" spans="1:5" x14ac:dyDescent="0.2">
      <c r="A380" s="52">
        <f t="shared" si="9"/>
        <v>8</v>
      </c>
      <c r="B380" s="50">
        <f>Management!B380</f>
        <v>40089</v>
      </c>
      <c r="C380" s="51">
        <f>Management!C380</f>
        <v>97494.000000000087</v>
      </c>
      <c r="D380" s="49">
        <f>Management!K380</f>
        <v>7333993</v>
      </c>
    </row>
    <row r="381" spans="1:5" x14ac:dyDescent="0.2">
      <c r="A381" s="52">
        <f t="shared" si="9"/>
        <v>9</v>
      </c>
      <c r="B381" s="50">
        <f>Management!B381</f>
        <v>40120</v>
      </c>
      <c r="C381" s="51">
        <f>Management!C381</f>
        <v>97493.999999999913</v>
      </c>
      <c r="D381" s="49">
        <f>Management!K381</f>
        <v>7292613</v>
      </c>
    </row>
    <row r="382" spans="1:5" x14ac:dyDescent="0.2">
      <c r="A382" s="52">
        <f t="shared" si="9"/>
        <v>10</v>
      </c>
      <c r="B382" s="50">
        <f>Management!B382</f>
        <v>40150</v>
      </c>
      <c r="C382" s="51">
        <f>Management!C382</f>
        <v>97494.000000000204</v>
      </c>
      <c r="D382" s="49">
        <f>Management!K382</f>
        <v>7250854</v>
      </c>
    </row>
    <row r="383" spans="1:5" x14ac:dyDescent="0.2">
      <c r="A383" s="52">
        <f t="shared" si="9"/>
        <v>11</v>
      </c>
      <c r="B383" s="50">
        <f>Management!B383</f>
        <v>40181</v>
      </c>
      <c r="C383" s="51">
        <f>Management!C383</f>
        <v>97493.999999999971</v>
      </c>
      <c r="D383" s="49">
        <f>Management!K383</f>
        <v>7208712</v>
      </c>
    </row>
    <row r="384" spans="1:5" x14ac:dyDescent="0.2">
      <c r="A384" s="52">
        <f t="shared" si="9"/>
        <v>12</v>
      </c>
      <c r="B384" s="50">
        <f>Management!B384</f>
        <v>40212</v>
      </c>
      <c r="C384" s="51">
        <f>Management!C384</f>
        <v>97493.999999999753</v>
      </c>
      <c r="D384" s="49">
        <f>Management!K384</f>
        <v>7213364</v>
      </c>
    </row>
    <row r="385" spans="1:4" x14ac:dyDescent="0.2">
      <c r="A385" s="52">
        <f t="shared" si="9"/>
        <v>13</v>
      </c>
      <c r="B385" s="50">
        <f>Management!B385</f>
        <v>40240</v>
      </c>
      <c r="C385" s="51">
        <f>Management!C385</f>
        <v>97493.999999999825</v>
      </c>
      <c r="D385" s="49">
        <f>Management!K385</f>
        <v>7171075</v>
      </c>
    </row>
    <row r="386" spans="1:4" x14ac:dyDescent="0.2">
      <c r="A386" s="52">
        <f t="shared" si="9"/>
        <v>14</v>
      </c>
      <c r="B386" s="50">
        <f>Management!B386</f>
        <v>40271</v>
      </c>
      <c r="C386" s="51">
        <f>Management!C386</f>
        <v>97493.999999999724</v>
      </c>
      <c r="D386" s="49">
        <f>Management!K386</f>
        <v>7128401</v>
      </c>
    </row>
    <row r="387" spans="1:4" x14ac:dyDescent="0.2">
      <c r="A387" s="52">
        <f t="shared" si="9"/>
        <v>15</v>
      </c>
      <c r="B387" s="50">
        <f>Management!B387</f>
        <v>40301</v>
      </c>
      <c r="C387" s="51">
        <f>Management!C387</f>
        <v>97494.00000000032</v>
      </c>
      <c r="D387" s="49">
        <f>Management!K387</f>
        <v>7085338</v>
      </c>
    </row>
    <row r="388" spans="1:4" x14ac:dyDescent="0.2">
      <c r="A388" s="52">
        <f t="shared" si="9"/>
        <v>16</v>
      </c>
      <c r="B388" s="50">
        <f>Management!B388</f>
        <v>40332</v>
      </c>
      <c r="C388" s="51">
        <f>Management!C388</f>
        <v>97493.999999999563</v>
      </c>
      <c r="D388" s="49">
        <f>Management!K388</f>
        <v>7041882</v>
      </c>
    </row>
    <row r="389" spans="1:4" x14ac:dyDescent="0.2">
      <c r="A389" s="52">
        <f t="shared" si="9"/>
        <v>17</v>
      </c>
      <c r="B389" s="50">
        <f>Management!B389</f>
        <v>40362</v>
      </c>
      <c r="C389" s="51">
        <f>Management!C389</f>
        <v>97494.000000000029</v>
      </c>
      <c r="D389" s="49">
        <f>Management!K389</f>
        <v>6998031</v>
      </c>
    </row>
    <row r="390" spans="1:4" x14ac:dyDescent="0.2">
      <c r="A390" s="52">
        <f t="shared" si="9"/>
        <v>18</v>
      </c>
      <c r="B390" s="50">
        <f>Management!B390</f>
        <v>40393</v>
      </c>
      <c r="C390" s="51">
        <f>Management!C390</f>
        <v>97494.000000000291</v>
      </c>
      <c r="D390" s="49">
        <f>Management!K390</f>
        <v>6953781</v>
      </c>
    </row>
    <row r="391" spans="1:4" x14ac:dyDescent="0.2">
      <c r="A391" s="52">
        <f t="shared" si="9"/>
        <v>19</v>
      </c>
      <c r="B391" s="50">
        <f>Management!B391</f>
        <v>40424</v>
      </c>
      <c r="C391" s="51">
        <f>Management!C391</f>
        <v>97494</v>
      </c>
      <c r="D391" s="49">
        <f>Management!K391</f>
        <v>6909127</v>
      </c>
    </row>
    <row r="392" spans="1:4" x14ac:dyDescent="0.2">
      <c r="A392" s="52">
        <f t="shared" si="9"/>
        <v>20</v>
      </c>
      <c r="B392" s="50">
        <f>Management!B392</f>
        <v>40454</v>
      </c>
      <c r="C392" s="51">
        <f>Management!C392</f>
        <v>97494.000000000262</v>
      </c>
      <c r="D392" s="49">
        <f>Management!K392</f>
        <v>6864066</v>
      </c>
    </row>
    <row r="393" spans="1:4" x14ac:dyDescent="0.2">
      <c r="A393" s="52">
        <f t="shared" si="9"/>
        <v>21</v>
      </c>
      <c r="B393" s="50">
        <f>Management!B393</f>
        <v>40485</v>
      </c>
      <c r="C393" s="51">
        <f>Management!C393</f>
        <v>97493.999999999796</v>
      </c>
      <c r="D393" s="49">
        <f>Management!K393</f>
        <v>6818594</v>
      </c>
    </row>
    <row r="394" spans="1:4" x14ac:dyDescent="0.2">
      <c r="A394" s="52">
        <f t="shared" si="9"/>
        <v>22</v>
      </c>
      <c r="B394" s="50">
        <f>Management!B394</f>
        <v>40515</v>
      </c>
      <c r="C394" s="51">
        <f>Management!C394</f>
        <v>97493.999999999534</v>
      </c>
      <c r="D394" s="49">
        <f>Management!K394</f>
        <v>6772708</v>
      </c>
    </row>
    <row r="395" spans="1:4" x14ac:dyDescent="0.2">
      <c r="A395" s="52">
        <f t="shared" si="9"/>
        <v>23</v>
      </c>
      <c r="B395" s="50">
        <f>Management!B395</f>
        <v>40546</v>
      </c>
      <c r="C395" s="51">
        <f>Management!C395</f>
        <v>97494.000000000276</v>
      </c>
      <c r="D395" s="49">
        <f>Management!K395</f>
        <v>6726403</v>
      </c>
    </row>
    <row r="396" spans="1:4" x14ac:dyDescent="0.2">
      <c r="A396" s="52">
        <f t="shared" si="9"/>
        <v>24</v>
      </c>
      <c r="B396" s="50">
        <f>Management!B396</f>
        <v>40577</v>
      </c>
      <c r="C396" s="51">
        <f>Management!C396</f>
        <v>97493.999999999913</v>
      </c>
      <c r="D396" s="49">
        <f>Management!K396</f>
        <v>6722136</v>
      </c>
    </row>
    <row r="397" spans="1:4" x14ac:dyDescent="0.2">
      <c r="A397" s="52">
        <f t="shared" si="9"/>
        <v>25</v>
      </c>
      <c r="B397" s="50">
        <f>Management!B397</f>
        <v>40605</v>
      </c>
      <c r="C397" s="51">
        <f>Management!C397</f>
        <v>97493.999999999593</v>
      </c>
      <c r="D397" s="49">
        <f>Management!K397</f>
        <v>6675548</v>
      </c>
    </row>
    <row r="398" spans="1:4" x14ac:dyDescent="0.2">
      <c r="A398" s="52">
        <f t="shared" si="9"/>
        <v>26</v>
      </c>
      <c r="B398" s="50">
        <f>Management!B398</f>
        <v>40636</v>
      </c>
      <c r="C398" s="51">
        <f>Management!C398</f>
        <v>97493.999999999796</v>
      </c>
      <c r="D398" s="49">
        <f>Management!K398</f>
        <v>6628539</v>
      </c>
    </row>
    <row r="399" spans="1:4" x14ac:dyDescent="0.2">
      <c r="A399" s="52">
        <f t="shared" si="9"/>
        <v>27</v>
      </c>
      <c r="B399" s="50">
        <f>Management!B399</f>
        <v>40666</v>
      </c>
      <c r="C399" s="51">
        <f>Management!C399</f>
        <v>97494.00000000032</v>
      </c>
      <c r="D399" s="49">
        <f>Management!K399</f>
        <v>6581102</v>
      </c>
    </row>
    <row r="400" spans="1:4" x14ac:dyDescent="0.2">
      <c r="A400" s="52">
        <f t="shared" si="9"/>
        <v>28</v>
      </c>
      <c r="B400" s="50">
        <f>Management!B400</f>
        <v>40697</v>
      </c>
      <c r="C400" s="51">
        <f>Management!C400</f>
        <v>97494</v>
      </c>
      <c r="D400" s="49">
        <f>Management!K400</f>
        <v>6533235</v>
      </c>
    </row>
    <row r="401" spans="1:4" x14ac:dyDescent="0.2">
      <c r="A401" s="52">
        <f t="shared" si="9"/>
        <v>29</v>
      </c>
      <c r="B401" s="50">
        <f>Management!B401</f>
        <v>40727</v>
      </c>
      <c r="C401" s="51">
        <f>Management!C401</f>
        <v>97493.999999999942</v>
      </c>
      <c r="D401" s="49">
        <f>Management!K401</f>
        <v>6484934</v>
      </c>
    </row>
    <row r="402" spans="1:4" x14ac:dyDescent="0.2">
      <c r="A402" s="52">
        <f t="shared" si="9"/>
        <v>30</v>
      </c>
      <c r="B402" s="50">
        <f>Management!B402</f>
        <v>40758</v>
      </c>
      <c r="C402" s="51">
        <f>Management!C402</f>
        <v>97494.000000000175</v>
      </c>
      <c r="D402" s="49">
        <f>Management!K402</f>
        <v>6436195</v>
      </c>
    </row>
    <row r="403" spans="1:4" x14ac:dyDescent="0.2">
      <c r="A403" s="52">
        <f t="shared" si="9"/>
        <v>31</v>
      </c>
      <c r="B403" s="50">
        <f>Management!B403</f>
        <v>40789</v>
      </c>
      <c r="C403" s="51">
        <f>Management!C403</f>
        <v>97493.999999999854</v>
      </c>
      <c r="D403" s="49">
        <f>Management!K403</f>
        <v>6387013</v>
      </c>
    </row>
    <row r="404" spans="1:4" x14ac:dyDescent="0.2">
      <c r="A404" s="52">
        <f t="shared" si="9"/>
        <v>32</v>
      </c>
      <c r="B404" s="50">
        <f>Management!B404</f>
        <v>40819</v>
      </c>
      <c r="C404" s="51">
        <f>Management!C404</f>
        <v>97494.000000000058</v>
      </c>
      <c r="D404" s="49">
        <f>Management!K404</f>
        <v>6337384</v>
      </c>
    </row>
    <row r="405" spans="1:4" x14ac:dyDescent="0.2">
      <c r="A405" s="52">
        <f t="shared" si="9"/>
        <v>33</v>
      </c>
      <c r="B405" s="50">
        <f>Management!B405</f>
        <v>40850</v>
      </c>
      <c r="C405" s="51">
        <f>Management!C405</f>
        <v>97494.000000000146</v>
      </c>
      <c r="D405" s="49">
        <f>Management!K405</f>
        <v>6287305</v>
      </c>
    </row>
    <row r="406" spans="1:4" x14ac:dyDescent="0.2">
      <c r="A406" s="52">
        <f t="shared" si="9"/>
        <v>34</v>
      </c>
      <c r="B406" s="50">
        <f>Management!B406</f>
        <v>40880</v>
      </c>
      <c r="C406" s="51">
        <f>Management!C406</f>
        <v>97493.999999999796</v>
      </c>
      <c r="D406" s="49">
        <f>Management!K406</f>
        <v>6236771</v>
      </c>
    </row>
    <row r="407" spans="1:4" x14ac:dyDescent="0.2">
      <c r="A407" s="52">
        <f t="shared" si="9"/>
        <v>35</v>
      </c>
      <c r="B407" s="50">
        <f>Management!B407</f>
        <v>40911</v>
      </c>
      <c r="C407" s="51">
        <f>Management!C407</f>
        <v>97494.000000000116</v>
      </c>
      <c r="D407" s="49">
        <f>Management!K407</f>
        <v>6185779</v>
      </c>
    </row>
    <row r="408" spans="1:4" x14ac:dyDescent="0.2">
      <c r="A408" s="52">
        <f t="shared" si="9"/>
        <v>36</v>
      </c>
      <c r="B408" s="50">
        <f>Management!B408</f>
        <v>40942</v>
      </c>
      <c r="C408" s="51">
        <f>Management!C408</f>
        <v>97494.000000000058</v>
      </c>
      <c r="D408" s="49">
        <f>Management!K408</f>
        <v>6172533</v>
      </c>
    </row>
    <row r="409" spans="1:4" x14ac:dyDescent="0.2">
      <c r="A409" s="52">
        <f t="shared" si="9"/>
        <v>37</v>
      </c>
      <c r="B409" s="50">
        <f>Management!B409</f>
        <v>40971</v>
      </c>
      <c r="C409" s="51">
        <f>Management!C409</f>
        <v>97493.999999999825</v>
      </c>
      <c r="D409" s="49">
        <f>Management!K409</f>
        <v>6121119</v>
      </c>
    </row>
    <row r="410" spans="1:4" x14ac:dyDescent="0.2">
      <c r="A410" s="52">
        <f t="shared" si="9"/>
        <v>38</v>
      </c>
      <c r="B410" s="50">
        <f>Management!B410</f>
        <v>41002</v>
      </c>
      <c r="C410" s="51">
        <f>Management!C410</f>
        <v>97493.999999999825</v>
      </c>
      <c r="D410" s="49">
        <f>Management!K410</f>
        <v>6069240</v>
      </c>
    </row>
    <row r="411" spans="1:4" x14ac:dyDescent="0.2">
      <c r="A411" s="52">
        <f t="shared" si="9"/>
        <v>39</v>
      </c>
      <c r="B411" s="50">
        <f>Management!B411</f>
        <v>41032</v>
      </c>
      <c r="C411" s="51">
        <f>Management!C411</f>
        <v>97494.000000000116</v>
      </c>
      <c r="D411" s="49">
        <f>Management!K411</f>
        <v>6016891</v>
      </c>
    </row>
    <row r="412" spans="1:4" x14ac:dyDescent="0.2">
      <c r="A412" s="52">
        <f t="shared" si="9"/>
        <v>40</v>
      </c>
      <c r="B412" s="50">
        <f>Management!B412</f>
        <v>41063</v>
      </c>
      <c r="C412" s="51">
        <f>Management!C412</f>
        <v>97494.000000000087</v>
      </c>
      <c r="D412" s="49">
        <f>Management!K412</f>
        <v>5964070</v>
      </c>
    </row>
    <row r="413" spans="1:4" x14ac:dyDescent="0.2">
      <c r="A413" s="52">
        <f t="shared" si="9"/>
        <v>41</v>
      </c>
      <c r="B413" s="50">
        <f>Management!B413</f>
        <v>41093</v>
      </c>
      <c r="C413" s="51">
        <f>Management!C413</f>
        <v>97494.000000000146</v>
      </c>
      <c r="D413" s="49">
        <f>Management!K413</f>
        <v>5910770</v>
      </c>
    </row>
    <row r="414" spans="1:4" x14ac:dyDescent="0.2">
      <c r="A414" s="52">
        <f t="shared" si="9"/>
        <v>42</v>
      </c>
      <c r="B414" s="50">
        <f>Management!B414</f>
        <v>41124</v>
      </c>
      <c r="C414" s="51">
        <f>Management!C414</f>
        <v>97493.999999999884</v>
      </c>
      <c r="D414" s="49">
        <f>Management!K414</f>
        <v>5856988</v>
      </c>
    </row>
    <row r="415" spans="1:4" x14ac:dyDescent="0.2">
      <c r="A415" s="52">
        <f t="shared" si="9"/>
        <v>43</v>
      </c>
      <c r="B415" s="50">
        <f>Management!B415</f>
        <v>41155</v>
      </c>
      <c r="C415" s="51">
        <f>Management!C415</f>
        <v>97494.000000000058</v>
      </c>
      <c r="D415" s="49">
        <f>Management!K415</f>
        <v>5802720</v>
      </c>
    </row>
    <row r="416" spans="1:4" x14ac:dyDescent="0.2">
      <c r="A416" s="52">
        <f t="shared" si="9"/>
        <v>44</v>
      </c>
      <c r="B416" s="50">
        <f>Management!B416</f>
        <v>41185</v>
      </c>
      <c r="C416" s="51">
        <f>Management!C416</f>
        <v>97494</v>
      </c>
      <c r="D416" s="49">
        <f>Management!K416</f>
        <v>5747960</v>
      </c>
    </row>
    <row r="417" spans="1:4" x14ac:dyDescent="0.2">
      <c r="A417" s="52">
        <f t="shared" si="9"/>
        <v>45</v>
      </c>
      <c r="B417" s="50">
        <f>Management!B417</f>
        <v>41216</v>
      </c>
      <c r="C417" s="51">
        <f>Management!C417</f>
        <v>97494.000000000029</v>
      </c>
      <c r="D417" s="49">
        <f>Management!K417</f>
        <v>5692705</v>
      </c>
    </row>
    <row r="418" spans="1:4" x14ac:dyDescent="0.2">
      <c r="A418" s="52">
        <f t="shared" si="9"/>
        <v>46</v>
      </c>
      <c r="B418" s="50">
        <f>Management!B418</f>
        <v>41246</v>
      </c>
      <c r="C418" s="51">
        <f>Management!C418</f>
        <v>97494.000000000029</v>
      </c>
      <c r="D418" s="49">
        <f>Management!K418</f>
        <v>5636949</v>
      </c>
    </row>
    <row r="419" spans="1:4" x14ac:dyDescent="0.2">
      <c r="A419" s="52">
        <f t="shared" si="9"/>
        <v>47</v>
      </c>
      <c r="B419" s="50">
        <f>Management!B419</f>
        <v>41277</v>
      </c>
      <c r="C419" s="51">
        <f>Management!C419</f>
        <v>97494</v>
      </c>
      <c r="D419" s="49">
        <f>Management!K419</f>
        <v>5580689</v>
      </c>
    </row>
    <row r="420" spans="1:4" x14ac:dyDescent="0.2">
      <c r="A420" s="52">
        <f t="shared" si="9"/>
        <v>48</v>
      </c>
      <c r="B420" s="50">
        <f>Management!B420</f>
        <v>41308</v>
      </c>
      <c r="C420" s="51">
        <f>Management!C420</f>
        <v>97493.999999999985</v>
      </c>
      <c r="D420" s="49">
        <f>Management!K420</f>
        <v>5558310</v>
      </c>
    </row>
    <row r="421" spans="1:4" x14ac:dyDescent="0.2">
      <c r="A421" s="52">
        <f t="shared" si="9"/>
        <v>49</v>
      </c>
      <c r="B421" s="50">
        <f>Management!B421</f>
        <v>41336</v>
      </c>
      <c r="C421" s="51">
        <f>Management!C421</f>
        <v>97494.000000000116</v>
      </c>
      <c r="D421" s="49">
        <f>Management!K421</f>
        <v>5501485</v>
      </c>
    </row>
    <row r="422" spans="1:4" x14ac:dyDescent="0.2">
      <c r="A422" s="52">
        <f t="shared" si="9"/>
        <v>50</v>
      </c>
      <c r="B422" s="50">
        <f>Management!B422</f>
        <v>41367</v>
      </c>
      <c r="C422" s="51">
        <f>Management!C422</f>
        <v>97494.000000000102</v>
      </c>
      <c r="D422" s="49">
        <f>Management!K422</f>
        <v>5444147</v>
      </c>
    </row>
    <row r="423" spans="1:4" x14ac:dyDescent="0.2">
      <c r="A423" s="52">
        <f t="shared" si="9"/>
        <v>51</v>
      </c>
      <c r="B423" s="50">
        <f>Management!B423</f>
        <v>41397</v>
      </c>
      <c r="C423" s="51">
        <f>Management!C423</f>
        <v>97494.000000000233</v>
      </c>
      <c r="D423" s="49">
        <f>Management!K423</f>
        <v>5386292</v>
      </c>
    </row>
    <row r="424" spans="1:4" x14ac:dyDescent="0.2">
      <c r="A424" s="52">
        <f t="shared" si="9"/>
        <v>52</v>
      </c>
      <c r="B424" s="50">
        <f>Management!B424</f>
        <v>41428</v>
      </c>
      <c r="C424" s="51">
        <f>Management!C424</f>
        <v>97493.999999999767</v>
      </c>
      <c r="D424" s="49">
        <f>Management!K424</f>
        <v>5327914</v>
      </c>
    </row>
    <row r="425" spans="1:4" x14ac:dyDescent="0.2">
      <c r="A425" s="52">
        <f t="shared" si="9"/>
        <v>53</v>
      </c>
      <c r="B425" s="50">
        <f>Management!B425</f>
        <v>41458</v>
      </c>
      <c r="C425" s="51">
        <f>Management!C425</f>
        <v>97493.999999999956</v>
      </c>
      <c r="D425" s="49">
        <f>Management!K425</f>
        <v>5269010</v>
      </c>
    </row>
    <row r="426" spans="1:4" x14ac:dyDescent="0.2">
      <c r="A426" s="52">
        <f t="shared" si="9"/>
        <v>54</v>
      </c>
      <c r="B426" s="50">
        <f>Management!B426</f>
        <v>41489</v>
      </c>
      <c r="C426" s="51">
        <f>Management!C426</f>
        <v>97493.999999999913</v>
      </c>
      <c r="D426" s="49">
        <f>Management!K426</f>
        <v>5209575</v>
      </c>
    </row>
    <row r="427" spans="1:4" x14ac:dyDescent="0.2">
      <c r="A427" s="52">
        <f t="shared" si="9"/>
        <v>55</v>
      </c>
      <c r="B427" s="50">
        <f>Management!B427</f>
        <v>41520</v>
      </c>
      <c r="C427" s="51">
        <f>Management!C427</f>
        <v>97493.99999999984</v>
      </c>
      <c r="D427" s="49">
        <f>Management!K427</f>
        <v>5149603</v>
      </c>
    </row>
    <row r="428" spans="1:4" x14ac:dyDescent="0.2">
      <c r="A428" s="52">
        <f t="shared" si="9"/>
        <v>56</v>
      </c>
      <c r="B428" s="50">
        <f>Management!B428</f>
        <v>41550</v>
      </c>
      <c r="C428" s="51">
        <f>Management!C428</f>
        <v>97493.999999999985</v>
      </c>
      <c r="D428" s="49">
        <f>Management!K428</f>
        <v>5089089</v>
      </c>
    </row>
    <row r="429" spans="1:4" x14ac:dyDescent="0.2">
      <c r="A429" s="52">
        <f t="shared" si="9"/>
        <v>57</v>
      </c>
      <c r="B429" s="50">
        <f>Management!B429</f>
        <v>41581</v>
      </c>
      <c r="C429" s="51">
        <f>Management!C429</f>
        <v>97493.999999999913</v>
      </c>
      <c r="D429" s="49">
        <f>Management!K429</f>
        <v>5028029</v>
      </c>
    </row>
    <row r="430" spans="1:4" x14ac:dyDescent="0.2">
      <c r="A430" s="52">
        <f t="shared" si="9"/>
        <v>58</v>
      </c>
      <c r="B430" s="50">
        <f>Management!B430</f>
        <v>41611</v>
      </c>
      <c r="C430" s="51">
        <f>Management!C430</f>
        <v>97494.000000000029</v>
      </c>
      <c r="D430" s="49">
        <f>Management!K430</f>
        <v>4966418</v>
      </c>
    </row>
    <row r="431" spans="1:4" x14ac:dyDescent="0.2">
      <c r="A431" s="52">
        <f t="shared" si="9"/>
        <v>59</v>
      </c>
      <c r="B431" s="50">
        <f>Management!B431</f>
        <v>41642</v>
      </c>
      <c r="C431" s="51">
        <f>Management!C431</f>
        <v>97493.999999999825</v>
      </c>
      <c r="D431" s="49">
        <f>Management!K431</f>
        <v>4904250</v>
      </c>
    </row>
    <row r="432" spans="1:4" x14ac:dyDescent="0.2">
      <c r="A432" s="52">
        <f t="shared" si="9"/>
        <v>60</v>
      </c>
      <c r="B432" s="50">
        <f>Management!B432</f>
        <v>41673</v>
      </c>
      <c r="C432" s="51">
        <f>Management!C432</f>
        <v>97494.000000000116</v>
      </c>
      <c r="D432" s="49">
        <f>Management!K432</f>
        <v>4872471</v>
      </c>
    </row>
    <row r="433" spans="1:4" x14ac:dyDescent="0.2">
      <c r="A433" s="52">
        <f t="shared" si="9"/>
        <v>61</v>
      </c>
      <c r="B433" s="50">
        <f>Management!B433</f>
        <v>41701</v>
      </c>
      <c r="C433" s="51">
        <f>Management!C433</f>
        <v>97494.000000000146</v>
      </c>
      <c r="D433" s="49">
        <f>Management!K433</f>
        <v>4809588</v>
      </c>
    </row>
    <row r="434" spans="1:4" x14ac:dyDescent="0.2">
      <c r="A434" s="52">
        <f t="shared" si="9"/>
        <v>62</v>
      </c>
      <c r="B434" s="50">
        <f>Management!B434</f>
        <v>41732</v>
      </c>
      <c r="C434" s="51">
        <f>Management!C434</f>
        <v>97493.999999999956</v>
      </c>
      <c r="D434" s="49">
        <f>Management!K434</f>
        <v>4746139</v>
      </c>
    </row>
    <row r="435" spans="1:4" x14ac:dyDescent="0.2">
      <c r="A435" s="52">
        <f t="shared" si="9"/>
        <v>63</v>
      </c>
      <c r="B435" s="50">
        <f>Management!B435</f>
        <v>41762</v>
      </c>
      <c r="C435" s="51">
        <f>Management!C435</f>
        <v>97494.000000000029</v>
      </c>
      <c r="D435" s="49">
        <f>Management!K435</f>
        <v>4682118</v>
      </c>
    </row>
    <row r="436" spans="1:4" x14ac:dyDescent="0.2">
      <c r="A436" s="52">
        <f t="shared" si="9"/>
        <v>64</v>
      </c>
      <c r="B436" s="50">
        <f>Management!B436</f>
        <v>41793</v>
      </c>
      <c r="C436" s="51">
        <f>Management!C436</f>
        <v>97494.000000000087</v>
      </c>
      <c r="D436" s="49">
        <f>Management!K436</f>
        <v>4617521</v>
      </c>
    </row>
    <row r="437" spans="1:4" x14ac:dyDescent="0.2">
      <c r="A437" s="52">
        <f t="shared" si="9"/>
        <v>65</v>
      </c>
      <c r="B437" s="50">
        <f>Management!B437</f>
        <v>41823</v>
      </c>
      <c r="C437" s="51">
        <f>Management!C437</f>
        <v>97494.000000000204</v>
      </c>
      <c r="D437" s="49">
        <f>Management!K437</f>
        <v>4552342</v>
      </c>
    </row>
    <row r="438" spans="1:4" x14ac:dyDescent="0.2">
      <c r="A438" s="52">
        <f t="shared" si="9"/>
        <v>66</v>
      </c>
      <c r="B438" s="50">
        <f>Management!B438</f>
        <v>41854</v>
      </c>
      <c r="C438" s="51">
        <f>Management!C438</f>
        <v>97493.999999999985</v>
      </c>
      <c r="D438" s="49">
        <f>Management!K438</f>
        <v>4486575</v>
      </c>
    </row>
    <row r="439" spans="1:4" x14ac:dyDescent="0.2">
      <c r="A439" s="52">
        <f t="shared" ref="A439:A502" si="10">A438+1</f>
        <v>67</v>
      </c>
      <c r="B439" s="50">
        <f>Management!B439</f>
        <v>41885</v>
      </c>
      <c r="C439" s="51">
        <f>Management!C439</f>
        <v>97493.999999999884</v>
      </c>
      <c r="D439" s="49">
        <f>Management!K439</f>
        <v>4420216</v>
      </c>
    </row>
    <row r="440" spans="1:4" x14ac:dyDescent="0.2">
      <c r="A440" s="52">
        <f t="shared" si="10"/>
        <v>68</v>
      </c>
      <c r="B440" s="50">
        <f>Management!B440</f>
        <v>41915</v>
      </c>
      <c r="C440" s="51">
        <f>Management!C440</f>
        <v>97494.000000000189</v>
      </c>
      <c r="D440" s="49">
        <f>Management!K440</f>
        <v>4353260</v>
      </c>
    </row>
    <row r="441" spans="1:4" x14ac:dyDescent="0.2">
      <c r="A441" s="52">
        <f t="shared" si="10"/>
        <v>69</v>
      </c>
      <c r="B441" s="50">
        <f>Management!B441</f>
        <v>41946</v>
      </c>
      <c r="C441" s="51">
        <f>Management!C441</f>
        <v>97494.000000000087</v>
      </c>
      <c r="D441" s="49">
        <f>Management!K441</f>
        <v>4285699</v>
      </c>
    </row>
    <row r="442" spans="1:4" x14ac:dyDescent="0.2">
      <c r="A442" s="52">
        <f t="shared" si="10"/>
        <v>70</v>
      </c>
      <c r="B442" s="50">
        <f>Management!B442</f>
        <v>41976</v>
      </c>
      <c r="C442" s="51">
        <f>Management!C442</f>
        <v>97494.000000000218</v>
      </c>
      <c r="D442" s="49">
        <f>Management!K442</f>
        <v>4217530</v>
      </c>
    </row>
    <row r="443" spans="1:4" x14ac:dyDescent="0.2">
      <c r="A443" s="52">
        <f t="shared" si="10"/>
        <v>71</v>
      </c>
      <c r="B443" s="50">
        <f>Management!B443</f>
        <v>42007</v>
      </c>
      <c r="C443" s="51">
        <f>Management!C443</f>
        <v>97493.999999999913</v>
      </c>
      <c r="D443" s="49">
        <f>Management!K443</f>
        <v>4148747</v>
      </c>
    </row>
    <row r="444" spans="1:4" x14ac:dyDescent="0.2">
      <c r="A444" s="52">
        <f t="shared" si="10"/>
        <v>72</v>
      </c>
      <c r="B444" s="50">
        <f>Management!B444</f>
        <v>42038</v>
      </c>
      <c r="C444" s="51">
        <f>Management!C444</f>
        <v>97493.999999999942</v>
      </c>
      <c r="D444" s="49">
        <f>Management!K444</f>
        <v>4107203</v>
      </c>
    </row>
    <row r="445" spans="1:4" x14ac:dyDescent="0.2">
      <c r="A445" s="52">
        <f t="shared" si="10"/>
        <v>73</v>
      </c>
      <c r="B445" s="50">
        <f>Management!B445</f>
        <v>42066</v>
      </c>
      <c r="C445" s="51">
        <f>Management!C445</f>
        <v>97494.000000000029</v>
      </c>
      <c r="D445" s="49">
        <f>Management!K445</f>
        <v>4037545</v>
      </c>
    </row>
    <row r="446" spans="1:4" x14ac:dyDescent="0.2">
      <c r="A446" s="52">
        <f t="shared" si="10"/>
        <v>74</v>
      </c>
      <c r="B446" s="50">
        <f>Management!B446</f>
        <v>42097</v>
      </c>
      <c r="C446" s="51">
        <f>Management!C446</f>
        <v>97493.999999999927</v>
      </c>
      <c r="D446" s="49">
        <f>Management!K446</f>
        <v>3967261</v>
      </c>
    </row>
    <row r="447" spans="1:4" x14ac:dyDescent="0.2">
      <c r="A447" s="52">
        <f t="shared" si="10"/>
        <v>75</v>
      </c>
      <c r="B447" s="50">
        <f>Management!B447</f>
        <v>42127</v>
      </c>
      <c r="C447" s="51">
        <f>Management!C447</f>
        <v>97493.999999999898</v>
      </c>
      <c r="D447" s="49">
        <f>Management!K447</f>
        <v>3896345</v>
      </c>
    </row>
    <row r="448" spans="1:4" x14ac:dyDescent="0.2">
      <c r="A448" s="52">
        <f t="shared" si="10"/>
        <v>76</v>
      </c>
      <c r="B448" s="50">
        <f>Management!B448</f>
        <v>42158</v>
      </c>
      <c r="C448" s="51">
        <f>Management!C448</f>
        <v>97494</v>
      </c>
      <c r="D448" s="49">
        <f>Management!K448</f>
        <v>3824791</v>
      </c>
    </row>
    <row r="449" spans="1:4" x14ac:dyDescent="0.2">
      <c r="A449" s="52">
        <f t="shared" si="10"/>
        <v>77</v>
      </c>
      <c r="B449" s="50">
        <f>Management!B449</f>
        <v>42188</v>
      </c>
      <c r="C449" s="51">
        <f>Management!C449</f>
        <v>97494.000000000073</v>
      </c>
      <c r="D449" s="49">
        <f>Management!K449</f>
        <v>3752593</v>
      </c>
    </row>
    <row r="450" spans="1:4" x14ac:dyDescent="0.2">
      <c r="A450" s="52">
        <f t="shared" si="10"/>
        <v>78</v>
      </c>
      <c r="B450" s="50">
        <f>Management!B450</f>
        <v>42219</v>
      </c>
      <c r="C450" s="51">
        <f>Management!C450</f>
        <v>97493.999999999913</v>
      </c>
      <c r="D450" s="49">
        <f>Management!K450</f>
        <v>3679746</v>
      </c>
    </row>
    <row r="451" spans="1:4" x14ac:dyDescent="0.2">
      <c r="A451" s="52">
        <f t="shared" si="10"/>
        <v>79</v>
      </c>
      <c r="B451" s="50">
        <f>Management!B451</f>
        <v>42250</v>
      </c>
      <c r="C451" s="51">
        <f>Management!C451</f>
        <v>97493.999999999884</v>
      </c>
      <c r="D451" s="49">
        <f>Management!K451</f>
        <v>3606243</v>
      </c>
    </row>
    <row r="452" spans="1:4" x14ac:dyDescent="0.2">
      <c r="A452" s="52">
        <f t="shared" si="10"/>
        <v>80</v>
      </c>
      <c r="B452" s="50">
        <f>Management!B452</f>
        <v>42280</v>
      </c>
      <c r="C452" s="51">
        <f>Management!C452</f>
        <v>97493.999999999898</v>
      </c>
      <c r="D452" s="49">
        <f>Management!K452</f>
        <v>3532079</v>
      </c>
    </row>
    <row r="453" spans="1:4" x14ac:dyDescent="0.2">
      <c r="A453" s="52">
        <f t="shared" si="10"/>
        <v>81</v>
      </c>
      <c r="B453" s="50">
        <f>Management!B453</f>
        <v>42311</v>
      </c>
      <c r="C453" s="51">
        <f>Management!C453</f>
        <v>97494.000000000102</v>
      </c>
      <c r="D453" s="49">
        <f>Management!K453</f>
        <v>3457247</v>
      </c>
    </row>
    <row r="454" spans="1:4" x14ac:dyDescent="0.2">
      <c r="A454" s="52">
        <f t="shared" si="10"/>
        <v>82</v>
      </c>
      <c r="B454" s="50">
        <f>Management!B454</f>
        <v>42341</v>
      </c>
      <c r="C454" s="51">
        <f>Management!C454</f>
        <v>97493.999999999985</v>
      </c>
      <c r="D454" s="49">
        <f>Management!K454</f>
        <v>3381742</v>
      </c>
    </row>
    <row r="455" spans="1:4" x14ac:dyDescent="0.2">
      <c r="A455" s="52">
        <f t="shared" si="10"/>
        <v>83</v>
      </c>
      <c r="B455" s="50">
        <f>Management!B455</f>
        <v>42372</v>
      </c>
      <c r="C455" s="51">
        <f>Management!C455</f>
        <v>97494.000000000058</v>
      </c>
      <c r="D455" s="49">
        <f>Management!K455</f>
        <v>3305558</v>
      </c>
    </row>
    <row r="456" spans="1:4" x14ac:dyDescent="0.2">
      <c r="A456" s="52">
        <f t="shared" si="10"/>
        <v>84</v>
      </c>
      <c r="B456" s="50">
        <f>Management!B456</f>
        <v>42403</v>
      </c>
      <c r="C456" s="51">
        <f>Management!C456</f>
        <v>97494.000000000029</v>
      </c>
      <c r="D456" s="49">
        <f>Management!K456</f>
        <v>3253757</v>
      </c>
    </row>
    <row r="457" spans="1:4" x14ac:dyDescent="0.2">
      <c r="A457" s="52">
        <f t="shared" si="10"/>
        <v>85</v>
      </c>
      <c r="B457" s="50">
        <f>Management!B457</f>
        <v>42432</v>
      </c>
      <c r="C457" s="51">
        <f>Management!C457</f>
        <v>97494.000000000029</v>
      </c>
      <c r="D457" s="49">
        <f>Management!K457</f>
        <v>3176529</v>
      </c>
    </row>
    <row r="458" spans="1:4" x14ac:dyDescent="0.2">
      <c r="A458" s="52">
        <f t="shared" si="10"/>
        <v>86</v>
      </c>
      <c r="B458" s="50">
        <f>Management!B458</f>
        <v>42463</v>
      </c>
      <c r="C458" s="51">
        <f>Management!C458</f>
        <v>97493.999999999971</v>
      </c>
      <c r="D458" s="49">
        <f>Management!K458</f>
        <v>3098607</v>
      </c>
    </row>
    <row r="459" spans="1:4" x14ac:dyDescent="0.2">
      <c r="A459" s="52">
        <f t="shared" si="10"/>
        <v>87</v>
      </c>
      <c r="B459" s="50">
        <f>Management!B459</f>
        <v>42493</v>
      </c>
      <c r="C459" s="51">
        <f>Management!C459</f>
        <v>97493.999999999985</v>
      </c>
      <c r="D459" s="49">
        <f>Management!K459</f>
        <v>3019985</v>
      </c>
    </row>
    <row r="460" spans="1:4" x14ac:dyDescent="0.2">
      <c r="A460" s="52">
        <f t="shared" si="10"/>
        <v>88</v>
      </c>
      <c r="B460" s="50">
        <f>Management!B460</f>
        <v>42524</v>
      </c>
      <c r="C460" s="51">
        <f>Management!C460</f>
        <v>97493.999999999971</v>
      </c>
      <c r="D460" s="49">
        <f>Management!K460</f>
        <v>2940657</v>
      </c>
    </row>
    <row r="461" spans="1:4" x14ac:dyDescent="0.2">
      <c r="A461" s="52">
        <f t="shared" si="10"/>
        <v>89</v>
      </c>
      <c r="B461" s="50">
        <f>Management!B461</f>
        <v>42554</v>
      </c>
      <c r="C461" s="51">
        <f>Management!C461</f>
        <v>97493.999999999971</v>
      </c>
      <c r="D461" s="49">
        <f>Management!K461</f>
        <v>2860615</v>
      </c>
    </row>
    <row r="462" spans="1:4" x14ac:dyDescent="0.2">
      <c r="A462" s="52">
        <f t="shared" si="10"/>
        <v>90</v>
      </c>
      <c r="B462" s="50">
        <f>Management!B462</f>
        <v>42585</v>
      </c>
      <c r="C462" s="51">
        <f>Management!C462</f>
        <v>97493.999999999971</v>
      </c>
      <c r="D462" s="49">
        <f>Management!K462</f>
        <v>2779854</v>
      </c>
    </row>
    <row r="463" spans="1:4" x14ac:dyDescent="0.2">
      <c r="A463" s="52">
        <f t="shared" si="10"/>
        <v>91</v>
      </c>
      <c r="B463" s="50">
        <f>Management!B463</f>
        <v>42616</v>
      </c>
      <c r="C463" s="51">
        <f>Management!C463</f>
        <v>97493.999999999985</v>
      </c>
      <c r="D463" s="49">
        <f>Management!K463</f>
        <v>2698368</v>
      </c>
    </row>
    <row r="464" spans="1:4" x14ac:dyDescent="0.2">
      <c r="A464" s="52">
        <f t="shared" si="10"/>
        <v>92</v>
      </c>
      <c r="B464" s="50">
        <f>Management!B464</f>
        <v>42646</v>
      </c>
      <c r="C464" s="51">
        <f>Management!C464</f>
        <v>97494</v>
      </c>
      <c r="D464" s="49">
        <f>Management!K464</f>
        <v>2616148</v>
      </c>
    </row>
    <row r="465" spans="1:5" x14ac:dyDescent="0.2">
      <c r="A465" s="52">
        <f t="shared" si="10"/>
        <v>93</v>
      </c>
      <c r="B465" s="50">
        <f>Management!B465</f>
        <v>42677</v>
      </c>
      <c r="C465" s="51">
        <f>Management!C465</f>
        <v>97494</v>
      </c>
      <c r="D465" s="49">
        <f>Management!K465</f>
        <v>2533190</v>
      </c>
    </row>
    <row r="466" spans="1:5" x14ac:dyDescent="0.2">
      <c r="A466" s="52">
        <f t="shared" si="10"/>
        <v>94</v>
      </c>
      <c r="B466" s="50">
        <f>Management!B466</f>
        <v>42707</v>
      </c>
      <c r="C466" s="51">
        <f>Management!C466</f>
        <v>97494.000000000029</v>
      </c>
      <c r="D466" s="49">
        <f>Management!K466</f>
        <v>2449486</v>
      </c>
    </row>
    <row r="467" spans="1:5" x14ac:dyDescent="0.2">
      <c r="A467" s="52">
        <f t="shared" si="10"/>
        <v>95</v>
      </c>
      <c r="B467" s="50">
        <f>Management!B467</f>
        <v>42738</v>
      </c>
      <c r="C467" s="51">
        <f>Management!C467</f>
        <v>97494.000000000015</v>
      </c>
      <c r="D467" s="49">
        <f>Management!K467</f>
        <v>2365029</v>
      </c>
    </row>
    <row r="468" spans="1:5" x14ac:dyDescent="0.2">
      <c r="A468" s="52">
        <f t="shared" si="10"/>
        <v>96</v>
      </c>
      <c r="B468" s="50">
        <f>Management!B468</f>
        <v>42769</v>
      </c>
      <c r="C468" s="51">
        <f>Management!C468</f>
        <v>97494</v>
      </c>
      <c r="D468" s="49">
        <f>Management!K468</f>
        <v>2171249.9999998976</v>
      </c>
    </row>
    <row r="469" spans="1:5" x14ac:dyDescent="0.2">
      <c r="A469" s="52"/>
      <c r="B469" s="50"/>
      <c r="C469" s="51">
        <f>Management!C469</f>
        <v>9359424</v>
      </c>
      <c r="D469" s="49"/>
    </row>
    <row r="470" spans="1:5" x14ac:dyDescent="0.2">
      <c r="A470" s="52"/>
      <c r="B470" s="50"/>
      <c r="C470" s="51"/>
      <c r="D470" s="49"/>
    </row>
    <row r="471" spans="1:5" x14ac:dyDescent="0.2">
      <c r="A471" s="52"/>
      <c r="B471" s="50" t="str">
        <f>Management!B471</f>
        <v>Due Dt</v>
      </c>
      <c r="C471" s="51" t="str">
        <f>Management!C471</f>
        <v>Rentals</v>
      </c>
      <c r="D471" s="49" t="str">
        <f>Management!K471</f>
        <v>Term. Value</v>
      </c>
      <c r="E471">
        <v>9</v>
      </c>
    </row>
    <row r="472" spans="1:5" x14ac:dyDescent="0.2">
      <c r="A472" s="52">
        <v>1</v>
      </c>
      <c r="B472" s="50">
        <f>Management!B472</f>
        <v>39875</v>
      </c>
      <c r="C472" s="51">
        <f>Management!C472</f>
        <v>92330.000000000102</v>
      </c>
      <c r="D472" s="49">
        <f>Management!K472</f>
        <v>7619321</v>
      </c>
    </row>
    <row r="473" spans="1:5" x14ac:dyDescent="0.2">
      <c r="A473" s="52">
        <f t="shared" si="10"/>
        <v>2</v>
      </c>
      <c r="B473" s="50">
        <f>Management!B473</f>
        <v>39906</v>
      </c>
      <c r="C473" s="51">
        <f>Management!C473</f>
        <v>92329.999999999854</v>
      </c>
      <c r="D473" s="49">
        <f>Management!K473</f>
        <v>7586544</v>
      </c>
    </row>
    <row r="474" spans="1:5" x14ac:dyDescent="0.2">
      <c r="A474" s="52">
        <f t="shared" si="10"/>
        <v>3</v>
      </c>
      <c r="B474" s="50">
        <f>Management!B474</f>
        <v>39936</v>
      </c>
      <c r="C474" s="51">
        <f>Management!C474</f>
        <v>92330.000000000146</v>
      </c>
      <c r="D474" s="49">
        <f>Management!K474</f>
        <v>7553463</v>
      </c>
    </row>
    <row r="475" spans="1:5" x14ac:dyDescent="0.2">
      <c r="A475" s="52">
        <f t="shared" si="10"/>
        <v>4</v>
      </c>
      <c r="B475" s="50">
        <f>Management!B475</f>
        <v>39967</v>
      </c>
      <c r="C475" s="51">
        <f>Management!C475</f>
        <v>92330</v>
      </c>
      <c r="D475" s="49">
        <f>Management!K475</f>
        <v>7520076</v>
      </c>
    </row>
    <row r="476" spans="1:5" x14ac:dyDescent="0.2">
      <c r="A476" s="52">
        <f t="shared" si="10"/>
        <v>5</v>
      </c>
      <c r="B476" s="50">
        <f>Management!B476</f>
        <v>39997</v>
      </c>
      <c r="C476" s="51">
        <f>Management!C476</f>
        <v>92330.000000000378</v>
      </c>
      <c r="D476" s="49">
        <f>Management!K476</f>
        <v>7486379</v>
      </c>
    </row>
    <row r="477" spans="1:5" x14ac:dyDescent="0.2">
      <c r="A477" s="52">
        <f t="shared" si="10"/>
        <v>6</v>
      </c>
      <c r="B477" s="50">
        <f>Management!B477</f>
        <v>40028</v>
      </c>
      <c r="C477" s="51">
        <f>Management!C477</f>
        <v>92330.000000000233</v>
      </c>
      <c r="D477" s="49">
        <f>Management!K477</f>
        <v>7452370</v>
      </c>
    </row>
    <row r="478" spans="1:5" x14ac:dyDescent="0.2">
      <c r="A478" s="52">
        <f t="shared" si="10"/>
        <v>7</v>
      </c>
      <c r="B478" s="50">
        <f>Management!B478</f>
        <v>40059</v>
      </c>
      <c r="C478" s="51">
        <f>Management!C478</f>
        <v>92330</v>
      </c>
      <c r="D478" s="49">
        <f>Management!K478</f>
        <v>7418045</v>
      </c>
    </row>
    <row r="479" spans="1:5" x14ac:dyDescent="0.2">
      <c r="A479" s="52">
        <f t="shared" si="10"/>
        <v>8</v>
      </c>
      <c r="B479" s="50">
        <f>Management!B479</f>
        <v>40089</v>
      </c>
      <c r="C479" s="51">
        <f>Management!C479</f>
        <v>92329.999999999942</v>
      </c>
      <c r="D479" s="49">
        <f>Management!K479</f>
        <v>7383403</v>
      </c>
    </row>
    <row r="480" spans="1:5" x14ac:dyDescent="0.2">
      <c r="A480" s="52">
        <f t="shared" si="10"/>
        <v>9</v>
      </c>
      <c r="B480" s="50">
        <f>Management!B480</f>
        <v>40120</v>
      </c>
      <c r="C480" s="51">
        <f>Management!C480</f>
        <v>92329.999999999738</v>
      </c>
      <c r="D480" s="49">
        <f>Management!K480</f>
        <v>7348439</v>
      </c>
    </row>
    <row r="481" spans="1:4" x14ac:dyDescent="0.2">
      <c r="A481" s="52">
        <f t="shared" si="10"/>
        <v>10</v>
      </c>
      <c r="B481" s="50">
        <f>Management!B481</f>
        <v>40150</v>
      </c>
      <c r="C481" s="51">
        <f>Management!C481</f>
        <v>92329.999999999942</v>
      </c>
      <c r="D481" s="49">
        <f>Management!K481</f>
        <v>7313151</v>
      </c>
    </row>
    <row r="482" spans="1:4" x14ac:dyDescent="0.2">
      <c r="A482" s="52">
        <f t="shared" si="10"/>
        <v>11</v>
      </c>
      <c r="B482" s="50">
        <f>Management!B482</f>
        <v>40181</v>
      </c>
      <c r="C482" s="51">
        <f>Management!C482</f>
        <v>92329.999999999694</v>
      </c>
      <c r="D482" s="49">
        <f>Management!K482</f>
        <v>7277535</v>
      </c>
    </row>
    <row r="483" spans="1:4" x14ac:dyDescent="0.2">
      <c r="A483" s="52">
        <f t="shared" si="10"/>
        <v>12</v>
      </c>
      <c r="B483" s="50">
        <f>Management!B483</f>
        <v>40212</v>
      </c>
      <c r="C483" s="51">
        <f>Management!C483</f>
        <v>92330.000000000364</v>
      </c>
      <c r="D483" s="49">
        <f>Management!K483</f>
        <v>7288769</v>
      </c>
    </row>
    <row r="484" spans="1:4" x14ac:dyDescent="0.2">
      <c r="A484" s="52">
        <f t="shared" si="10"/>
        <v>13</v>
      </c>
      <c r="B484" s="50">
        <f>Management!B484</f>
        <v>40240</v>
      </c>
      <c r="C484" s="51">
        <f>Management!C484</f>
        <v>92330.000000000029</v>
      </c>
      <c r="D484" s="49">
        <f>Management!K484</f>
        <v>7253119</v>
      </c>
    </row>
    <row r="485" spans="1:4" x14ac:dyDescent="0.2">
      <c r="A485" s="52">
        <f t="shared" si="10"/>
        <v>14</v>
      </c>
      <c r="B485" s="50">
        <f>Management!B485</f>
        <v>40271</v>
      </c>
      <c r="C485" s="51">
        <f>Management!C485</f>
        <v>92330.000000000291</v>
      </c>
      <c r="D485" s="49">
        <f>Management!K485</f>
        <v>7217140</v>
      </c>
    </row>
    <row r="486" spans="1:4" x14ac:dyDescent="0.2">
      <c r="A486" s="52">
        <f t="shared" si="10"/>
        <v>15</v>
      </c>
      <c r="B486" s="50">
        <f>Management!B486</f>
        <v>40301</v>
      </c>
      <c r="C486" s="51">
        <f>Management!C486</f>
        <v>92329.999999999913</v>
      </c>
      <c r="D486" s="49">
        <f>Management!K486</f>
        <v>7180830</v>
      </c>
    </row>
    <row r="487" spans="1:4" x14ac:dyDescent="0.2">
      <c r="A487" s="52">
        <f t="shared" si="10"/>
        <v>16</v>
      </c>
      <c r="B487" s="50">
        <f>Management!B487</f>
        <v>40332</v>
      </c>
      <c r="C487" s="51">
        <f>Management!C487</f>
        <v>92329.999999999563</v>
      </c>
      <c r="D487" s="49">
        <f>Management!K487</f>
        <v>7144185</v>
      </c>
    </row>
    <row r="488" spans="1:4" x14ac:dyDescent="0.2">
      <c r="A488" s="52">
        <f t="shared" si="10"/>
        <v>17</v>
      </c>
      <c r="B488" s="50">
        <f>Management!B488</f>
        <v>40362</v>
      </c>
      <c r="C488" s="51">
        <f>Management!C488</f>
        <v>92329.999999999942</v>
      </c>
      <c r="D488" s="49">
        <f>Management!K488</f>
        <v>7107203</v>
      </c>
    </row>
    <row r="489" spans="1:4" x14ac:dyDescent="0.2">
      <c r="A489" s="52">
        <f t="shared" si="10"/>
        <v>18</v>
      </c>
      <c r="B489" s="50">
        <f>Management!B489</f>
        <v>40393</v>
      </c>
      <c r="C489" s="51">
        <f>Management!C489</f>
        <v>92329.999999999796</v>
      </c>
      <c r="D489" s="49">
        <f>Management!K489</f>
        <v>7069880</v>
      </c>
    </row>
    <row r="490" spans="1:4" x14ac:dyDescent="0.2">
      <c r="A490" s="52">
        <f t="shared" si="10"/>
        <v>19</v>
      </c>
      <c r="B490" s="50">
        <f>Management!B490</f>
        <v>40424</v>
      </c>
      <c r="C490" s="51">
        <f>Management!C490</f>
        <v>92329.999999999971</v>
      </c>
      <c r="D490" s="49">
        <f>Management!K490</f>
        <v>7032213</v>
      </c>
    </row>
    <row r="491" spans="1:4" x14ac:dyDescent="0.2">
      <c r="A491" s="52">
        <f t="shared" si="10"/>
        <v>20</v>
      </c>
      <c r="B491" s="50">
        <f>Management!B491</f>
        <v>40454</v>
      </c>
      <c r="C491" s="51">
        <f>Management!C491</f>
        <v>92330.000000000378</v>
      </c>
      <c r="D491" s="49">
        <f>Management!K491</f>
        <v>6994199</v>
      </c>
    </row>
    <row r="492" spans="1:4" x14ac:dyDescent="0.2">
      <c r="A492" s="52">
        <f t="shared" si="10"/>
        <v>21</v>
      </c>
      <c r="B492" s="50">
        <f>Management!B492</f>
        <v>40485</v>
      </c>
      <c r="C492" s="51">
        <f>Management!C492</f>
        <v>92329.999999999651</v>
      </c>
      <c r="D492" s="49">
        <f>Management!K492</f>
        <v>6955834</v>
      </c>
    </row>
    <row r="493" spans="1:4" x14ac:dyDescent="0.2">
      <c r="A493" s="52">
        <f t="shared" si="10"/>
        <v>22</v>
      </c>
      <c r="B493" s="50">
        <f>Management!B493</f>
        <v>40515</v>
      </c>
      <c r="C493" s="51">
        <f>Management!C493</f>
        <v>92330.000000000407</v>
      </c>
      <c r="D493" s="49">
        <f>Management!K493</f>
        <v>6917115</v>
      </c>
    </row>
    <row r="494" spans="1:4" x14ac:dyDescent="0.2">
      <c r="A494" s="52">
        <f t="shared" si="10"/>
        <v>23</v>
      </c>
      <c r="B494" s="50">
        <f>Management!B494</f>
        <v>40546</v>
      </c>
      <c r="C494" s="51">
        <f>Management!C494</f>
        <v>92329.999999999563</v>
      </c>
      <c r="D494" s="49">
        <f>Management!K494</f>
        <v>6878039</v>
      </c>
    </row>
    <row r="495" spans="1:4" x14ac:dyDescent="0.2">
      <c r="A495" s="52">
        <f t="shared" si="10"/>
        <v>24</v>
      </c>
      <c r="B495" s="50">
        <f>Management!B495</f>
        <v>40577</v>
      </c>
      <c r="C495" s="51">
        <f>Management!C495</f>
        <v>92329.999999999971</v>
      </c>
      <c r="D495" s="49">
        <f>Management!K495</f>
        <v>6881063</v>
      </c>
    </row>
    <row r="496" spans="1:4" x14ac:dyDescent="0.2">
      <c r="A496" s="52">
        <f t="shared" si="10"/>
        <v>25</v>
      </c>
      <c r="B496" s="50">
        <f>Management!B496</f>
        <v>40605</v>
      </c>
      <c r="C496" s="51">
        <f>Management!C496</f>
        <v>92330.000000000087</v>
      </c>
      <c r="D496" s="49">
        <f>Management!K496</f>
        <v>6841830</v>
      </c>
    </row>
    <row r="497" spans="1:4" x14ac:dyDescent="0.2">
      <c r="A497" s="52">
        <f t="shared" si="10"/>
        <v>26</v>
      </c>
      <c r="B497" s="50">
        <f>Management!B497</f>
        <v>40636</v>
      </c>
      <c r="C497" s="51">
        <f>Management!C497</f>
        <v>92329.999999999563</v>
      </c>
      <c r="D497" s="49">
        <f>Management!K497</f>
        <v>6802236</v>
      </c>
    </row>
    <row r="498" spans="1:4" x14ac:dyDescent="0.2">
      <c r="A498" s="52">
        <f t="shared" si="10"/>
        <v>27</v>
      </c>
      <c r="B498" s="50">
        <f>Management!B498</f>
        <v>40666</v>
      </c>
      <c r="C498" s="51">
        <f>Management!C498</f>
        <v>92329.999999999854</v>
      </c>
      <c r="D498" s="49">
        <f>Management!K498</f>
        <v>6762280</v>
      </c>
    </row>
    <row r="499" spans="1:4" x14ac:dyDescent="0.2">
      <c r="A499" s="52">
        <f t="shared" si="10"/>
        <v>28</v>
      </c>
      <c r="B499" s="50">
        <f>Management!B499</f>
        <v>40697</v>
      </c>
      <c r="C499" s="51">
        <f>Management!C499</f>
        <v>92330.000000000116</v>
      </c>
      <c r="D499" s="49">
        <f>Management!K499</f>
        <v>6721957</v>
      </c>
    </row>
    <row r="500" spans="1:4" x14ac:dyDescent="0.2">
      <c r="A500" s="52">
        <f t="shared" si="10"/>
        <v>29</v>
      </c>
      <c r="B500" s="50">
        <f>Management!B500</f>
        <v>40727</v>
      </c>
      <c r="C500" s="51">
        <f>Management!C500</f>
        <v>92329.999999999651</v>
      </c>
      <c r="D500" s="49">
        <f>Management!K500</f>
        <v>6681264</v>
      </c>
    </row>
    <row r="501" spans="1:4" x14ac:dyDescent="0.2">
      <c r="A501" s="52">
        <f t="shared" si="10"/>
        <v>30</v>
      </c>
      <c r="B501" s="50">
        <f>Management!B501</f>
        <v>40758</v>
      </c>
      <c r="C501" s="51">
        <f>Management!C501</f>
        <v>92329.999999999971</v>
      </c>
      <c r="D501" s="49">
        <f>Management!K501</f>
        <v>6640198</v>
      </c>
    </row>
    <row r="502" spans="1:4" x14ac:dyDescent="0.2">
      <c r="A502" s="52">
        <f t="shared" si="10"/>
        <v>31</v>
      </c>
      <c r="B502" s="50">
        <f>Management!B502</f>
        <v>40789</v>
      </c>
      <c r="C502" s="51">
        <f>Management!C502</f>
        <v>92329.999999999738</v>
      </c>
      <c r="D502" s="49">
        <f>Management!K502</f>
        <v>6598756</v>
      </c>
    </row>
    <row r="503" spans="1:4" x14ac:dyDescent="0.2">
      <c r="A503" s="52">
        <f t="shared" ref="A503:A566" si="11">A502+1</f>
        <v>32</v>
      </c>
      <c r="B503" s="50">
        <f>Management!B503</f>
        <v>40819</v>
      </c>
      <c r="C503" s="51">
        <f>Management!C503</f>
        <v>92329.999999999884</v>
      </c>
      <c r="D503" s="49">
        <f>Management!K503</f>
        <v>6556933</v>
      </c>
    </row>
    <row r="504" spans="1:4" x14ac:dyDescent="0.2">
      <c r="A504" s="52">
        <f t="shared" si="11"/>
        <v>33</v>
      </c>
      <c r="B504" s="50">
        <f>Management!B504</f>
        <v>40850</v>
      </c>
      <c r="C504" s="51">
        <f>Management!C504</f>
        <v>92330.000000000175</v>
      </c>
      <c r="D504" s="49">
        <f>Management!K504</f>
        <v>6514726</v>
      </c>
    </row>
    <row r="505" spans="1:4" x14ac:dyDescent="0.2">
      <c r="A505" s="52">
        <f t="shared" si="11"/>
        <v>34</v>
      </c>
      <c r="B505" s="50">
        <f>Management!B505</f>
        <v>40880</v>
      </c>
      <c r="C505" s="51">
        <f>Management!C505</f>
        <v>92330.000000000378</v>
      </c>
      <c r="D505" s="49">
        <f>Management!K505</f>
        <v>6472132</v>
      </c>
    </row>
    <row r="506" spans="1:4" x14ac:dyDescent="0.2">
      <c r="A506" s="52">
        <f t="shared" si="11"/>
        <v>35</v>
      </c>
      <c r="B506" s="50">
        <f>Management!B506</f>
        <v>40911</v>
      </c>
      <c r="C506" s="51">
        <f>Management!C506</f>
        <v>92329.99999999968</v>
      </c>
      <c r="D506" s="49">
        <f>Management!K506</f>
        <v>6429147</v>
      </c>
    </row>
    <row r="507" spans="1:4" x14ac:dyDescent="0.2">
      <c r="A507" s="52">
        <f t="shared" si="11"/>
        <v>36</v>
      </c>
      <c r="B507" s="50">
        <f>Management!B507</f>
        <v>40942</v>
      </c>
      <c r="C507" s="51">
        <f>Management!C507</f>
        <v>92329.999999999942</v>
      </c>
      <c r="D507" s="49">
        <f>Management!K507</f>
        <v>6423977</v>
      </c>
    </row>
    <row r="508" spans="1:4" x14ac:dyDescent="0.2">
      <c r="A508" s="52">
        <f t="shared" si="11"/>
        <v>37</v>
      </c>
      <c r="B508" s="50">
        <f>Management!B508</f>
        <v>40971</v>
      </c>
      <c r="C508" s="51">
        <f>Management!C508</f>
        <v>92330.000000000146</v>
      </c>
      <c r="D508" s="49">
        <f>Management!K508</f>
        <v>6380709</v>
      </c>
    </row>
    <row r="509" spans="1:4" x14ac:dyDescent="0.2">
      <c r="A509" s="52">
        <f t="shared" si="11"/>
        <v>38</v>
      </c>
      <c r="B509" s="50">
        <f>Management!B509</f>
        <v>41002</v>
      </c>
      <c r="C509" s="51">
        <f>Management!C509</f>
        <v>92329.999999999767</v>
      </c>
      <c r="D509" s="49">
        <f>Management!K509</f>
        <v>6337045</v>
      </c>
    </row>
    <row r="510" spans="1:4" x14ac:dyDescent="0.2">
      <c r="A510" s="52">
        <f t="shared" si="11"/>
        <v>39</v>
      </c>
      <c r="B510" s="50">
        <f>Management!B510</f>
        <v>41032</v>
      </c>
      <c r="C510" s="51">
        <f>Management!C510</f>
        <v>92329.999999999942</v>
      </c>
      <c r="D510" s="49">
        <f>Management!K510</f>
        <v>6292982</v>
      </c>
    </row>
    <row r="511" spans="1:4" x14ac:dyDescent="0.2">
      <c r="A511" s="52">
        <f t="shared" si="11"/>
        <v>40</v>
      </c>
      <c r="B511" s="50">
        <f>Management!B511</f>
        <v>41063</v>
      </c>
      <c r="C511" s="51">
        <f>Management!C511</f>
        <v>92330.000000000116</v>
      </c>
      <c r="D511" s="49">
        <f>Management!K511</f>
        <v>6248517</v>
      </c>
    </row>
    <row r="512" spans="1:4" x14ac:dyDescent="0.2">
      <c r="A512" s="52">
        <f t="shared" si="11"/>
        <v>41</v>
      </c>
      <c r="B512" s="50">
        <f>Management!B512</f>
        <v>41093</v>
      </c>
      <c r="C512" s="51">
        <f>Management!C512</f>
        <v>92330.000000000087</v>
      </c>
      <c r="D512" s="49">
        <f>Management!K512</f>
        <v>6203646</v>
      </c>
    </row>
    <row r="513" spans="1:4" x14ac:dyDescent="0.2">
      <c r="A513" s="52">
        <f t="shared" si="11"/>
        <v>42</v>
      </c>
      <c r="B513" s="50">
        <f>Management!B513</f>
        <v>41124</v>
      </c>
      <c r="C513" s="51">
        <f>Management!C513</f>
        <v>92330.000000000233</v>
      </c>
      <c r="D513" s="49">
        <f>Management!K513</f>
        <v>6158364</v>
      </c>
    </row>
    <row r="514" spans="1:4" x14ac:dyDescent="0.2">
      <c r="A514" s="52">
        <f t="shared" si="11"/>
        <v>43</v>
      </c>
      <c r="B514" s="50">
        <f>Management!B514</f>
        <v>41155</v>
      </c>
      <c r="C514" s="51">
        <f>Management!C514</f>
        <v>92330.000000000175</v>
      </c>
      <c r="D514" s="49">
        <f>Management!K514</f>
        <v>6112668</v>
      </c>
    </row>
    <row r="515" spans="1:4" x14ac:dyDescent="0.2">
      <c r="A515" s="52">
        <f t="shared" si="11"/>
        <v>44</v>
      </c>
      <c r="B515" s="50">
        <f>Management!B515</f>
        <v>41185</v>
      </c>
      <c r="C515" s="51">
        <f>Management!C515</f>
        <v>92329.999999999942</v>
      </c>
      <c r="D515" s="49">
        <f>Management!K515</f>
        <v>6066555</v>
      </c>
    </row>
    <row r="516" spans="1:4" x14ac:dyDescent="0.2">
      <c r="A516" s="52">
        <f t="shared" si="11"/>
        <v>45</v>
      </c>
      <c r="B516" s="50">
        <f>Management!B516</f>
        <v>41216</v>
      </c>
      <c r="C516" s="51">
        <f>Management!C516</f>
        <v>92329.999999999942</v>
      </c>
      <c r="D516" s="49">
        <f>Management!K516</f>
        <v>6020020</v>
      </c>
    </row>
    <row r="517" spans="1:4" x14ac:dyDescent="0.2">
      <c r="A517" s="52">
        <f t="shared" si="11"/>
        <v>46</v>
      </c>
      <c r="B517" s="50">
        <f>Management!B517</f>
        <v>41246</v>
      </c>
      <c r="C517" s="51">
        <f>Management!C517</f>
        <v>92330.000000000233</v>
      </c>
      <c r="D517" s="49">
        <f>Management!K517</f>
        <v>5973060</v>
      </c>
    </row>
    <row r="518" spans="1:4" x14ac:dyDescent="0.2">
      <c r="A518" s="52">
        <f t="shared" si="11"/>
        <v>47</v>
      </c>
      <c r="B518" s="50">
        <f>Management!B518</f>
        <v>41277</v>
      </c>
      <c r="C518" s="51">
        <f>Management!C518</f>
        <v>92330.000000000146</v>
      </c>
      <c r="D518" s="49">
        <f>Management!K518</f>
        <v>5925670</v>
      </c>
    </row>
    <row r="519" spans="1:4" x14ac:dyDescent="0.2">
      <c r="A519" s="52">
        <f t="shared" si="11"/>
        <v>48</v>
      </c>
      <c r="B519" s="50">
        <f>Management!B519</f>
        <v>41308</v>
      </c>
      <c r="C519" s="51">
        <f>Management!C519</f>
        <v>92329.999999999913</v>
      </c>
      <c r="D519" s="49">
        <f>Management!K519</f>
        <v>5912237</v>
      </c>
    </row>
    <row r="520" spans="1:4" x14ac:dyDescent="0.2">
      <c r="A520" s="52">
        <f t="shared" si="11"/>
        <v>49</v>
      </c>
      <c r="B520" s="50">
        <f>Management!B520</f>
        <v>41336</v>
      </c>
      <c r="C520" s="51">
        <f>Management!C520</f>
        <v>92329.999999999767</v>
      </c>
      <c r="D520" s="49">
        <f>Management!K520</f>
        <v>5864435</v>
      </c>
    </row>
    <row r="521" spans="1:4" x14ac:dyDescent="0.2">
      <c r="A521" s="52">
        <f t="shared" si="11"/>
        <v>50</v>
      </c>
      <c r="B521" s="50">
        <f>Management!B521</f>
        <v>41367</v>
      </c>
      <c r="C521" s="51">
        <f>Management!C521</f>
        <v>92330.000000000029</v>
      </c>
      <c r="D521" s="49">
        <f>Management!K521</f>
        <v>5816198</v>
      </c>
    </row>
    <row r="522" spans="1:4" x14ac:dyDescent="0.2">
      <c r="A522" s="52">
        <f t="shared" si="11"/>
        <v>51</v>
      </c>
      <c r="B522" s="50">
        <f>Management!B522</f>
        <v>41397</v>
      </c>
      <c r="C522" s="51">
        <f>Management!C522</f>
        <v>92329.999999999825</v>
      </c>
      <c r="D522" s="49">
        <f>Management!K522</f>
        <v>5767521</v>
      </c>
    </row>
    <row r="523" spans="1:4" x14ac:dyDescent="0.2">
      <c r="A523" s="52">
        <f t="shared" si="11"/>
        <v>52</v>
      </c>
      <c r="B523" s="50">
        <f>Management!B523</f>
        <v>41428</v>
      </c>
      <c r="C523" s="51">
        <f>Management!C523</f>
        <v>92330.000000000058</v>
      </c>
      <c r="D523" s="49">
        <f>Management!K523</f>
        <v>5718401</v>
      </c>
    </row>
    <row r="524" spans="1:4" x14ac:dyDescent="0.2">
      <c r="A524" s="52">
        <f t="shared" si="11"/>
        <v>53</v>
      </c>
      <c r="B524" s="50">
        <f>Management!B524</f>
        <v>41458</v>
      </c>
      <c r="C524" s="51">
        <f>Management!C524</f>
        <v>92329.999999999942</v>
      </c>
      <c r="D524" s="49">
        <f>Management!K524</f>
        <v>5668834</v>
      </c>
    </row>
    <row r="525" spans="1:4" x14ac:dyDescent="0.2">
      <c r="A525" s="52">
        <f t="shared" si="11"/>
        <v>54</v>
      </c>
      <c r="B525" s="50">
        <f>Management!B525</f>
        <v>41489</v>
      </c>
      <c r="C525" s="51">
        <f>Management!C525</f>
        <v>92330.000000000233</v>
      </c>
      <c r="D525" s="49">
        <f>Management!K525</f>
        <v>5618814</v>
      </c>
    </row>
    <row r="526" spans="1:4" x14ac:dyDescent="0.2">
      <c r="A526" s="52">
        <f t="shared" si="11"/>
        <v>55</v>
      </c>
      <c r="B526" s="50">
        <f>Management!B526</f>
        <v>41520</v>
      </c>
      <c r="C526" s="51">
        <f>Management!C526</f>
        <v>92330.000000000029</v>
      </c>
      <c r="D526" s="49">
        <f>Management!K526</f>
        <v>5568339</v>
      </c>
    </row>
    <row r="527" spans="1:4" x14ac:dyDescent="0.2">
      <c r="A527" s="52">
        <f t="shared" si="11"/>
        <v>56</v>
      </c>
      <c r="B527" s="50">
        <f>Management!B527</f>
        <v>41550</v>
      </c>
      <c r="C527" s="51">
        <f>Management!C527</f>
        <v>92330.000000000058</v>
      </c>
      <c r="D527" s="49">
        <f>Management!K527</f>
        <v>5517404</v>
      </c>
    </row>
    <row r="528" spans="1:4" x14ac:dyDescent="0.2">
      <c r="A528" s="52">
        <f t="shared" si="11"/>
        <v>57</v>
      </c>
      <c r="B528" s="50">
        <f>Management!B528</f>
        <v>41581</v>
      </c>
      <c r="C528" s="51">
        <f>Management!C528</f>
        <v>92330.000000000087</v>
      </c>
      <c r="D528" s="49">
        <f>Management!K528</f>
        <v>5466004</v>
      </c>
    </row>
    <row r="529" spans="1:4" x14ac:dyDescent="0.2">
      <c r="A529" s="52">
        <f t="shared" si="11"/>
        <v>58</v>
      </c>
      <c r="B529" s="50">
        <f>Management!B529</f>
        <v>41611</v>
      </c>
      <c r="C529" s="51">
        <f>Management!C529</f>
        <v>92330.000000000087</v>
      </c>
      <c r="D529" s="49">
        <f>Management!K529</f>
        <v>5414136</v>
      </c>
    </row>
    <row r="530" spans="1:4" x14ac:dyDescent="0.2">
      <c r="A530" s="52">
        <f t="shared" si="11"/>
        <v>59</v>
      </c>
      <c r="B530" s="50">
        <f>Management!B530</f>
        <v>41642</v>
      </c>
      <c r="C530" s="51">
        <f>Management!C530</f>
        <v>92330</v>
      </c>
      <c r="D530" s="49">
        <f>Management!K530</f>
        <v>5361795</v>
      </c>
    </row>
    <row r="531" spans="1:4" x14ac:dyDescent="0.2">
      <c r="A531" s="52">
        <f t="shared" si="11"/>
        <v>60</v>
      </c>
      <c r="B531" s="50">
        <f>Management!B531</f>
        <v>41673</v>
      </c>
      <c r="C531" s="51">
        <f>Management!C531</f>
        <v>92330.000000000218</v>
      </c>
      <c r="D531" s="49">
        <f>Management!K531</f>
        <v>5339927</v>
      </c>
    </row>
    <row r="532" spans="1:4" x14ac:dyDescent="0.2">
      <c r="A532" s="52">
        <f t="shared" si="11"/>
        <v>61</v>
      </c>
      <c r="B532" s="50">
        <f>Management!B532</f>
        <v>41701</v>
      </c>
      <c r="C532" s="51">
        <f>Management!C532</f>
        <v>92330.000000000175</v>
      </c>
      <c r="D532" s="49">
        <f>Management!K532</f>
        <v>5287039</v>
      </c>
    </row>
    <row r="533" spans="1:4" x14ac:dyDescent="0.2">
      <c r="A533" s="52">
        <f t="shared" si="11"/>
        <v>62</v>
      </c>
      <c r="B533" s="50">
        <f>Management!B533</f>
        <v>41732</v>
      </c>
      <c r="C533" s="51">
        <f>Management!C533</f>
        <v>92330.00000000016</v>
      </c>
      <c r="D533" s="49">
        <f>Management!K533</f>
        <v>5233672</v>
      </c>
    </row>
    <row r="534" spans="1:4" x14ac:dyDescent="0.2">
      <c r="A534" s="52">
        <f t="shared" si="11"/>
        <v>63</v>
      </c>
      <c r="B534" s="50">
        <f>Management!B534</f>
        <v>41762</v>
      </c>
      <c r="C534" s="51">
        <f>Management!C534</f>
        <v>92329.999999999942</v>
      </c>
      <c r="D534" s="49">
        <f>Management!K534</f>
        <v>5179819</v>
      </c>
    </row>
    <row r="535" spans="1:4" x14ac:dyDescent="0.2">
      <c r="A535" s="52">
        <f t="shared" si="11"/>
        <v>64</v>
      </c>
      <c r="B535" s="50">
        <f>Management!B535</f>
        <v>41793</v>
      </c>
      <c r="C535" s="51">
        <f>Management!C535</f>
        <v>92330.000000000087</v>
      </c>
      <c r="D535" s="49">
        <f>Management!K535</f>
        <v>5125476</v>
      </c>
    </row>
    <row r="536" spans="1:4" x14ac:dyDescent="0.2">
      <c r="A536" s="52">
        <f t="shared" si="11"/>
        <v>65</v>
      </c>
      <c r="B536" s="50">
        <f>Management!B536</f>
        <v>41823</v>
      </c>
      <c r="C536" s="51">
        <f>Management!C536</f>
        <v>92330.000000000116</v>
      </c>
      <c r="D536" s="49">
        <f>Management!K536</f>
        <v>5070640</v>
      </c>
    </row>
    <row r="537" spans="1:4" x14ac:dyDescent="0.2">
      <c r="A537" s="52">
        <f t="shared" si="11"/>
        <v>66</v>
      </c>
      <c r="B537" s="50">
        <f>Management!B537</f>
        <v>41854</v>
      </c>
      <c r="C537" s="51">
        <f>Management!C537</f>
        <v>92330</v>
      </c>
      <c r="D537" s="49">
        <f>Management!K537</f>
        <v>5015305</v>
      </c>
    </row>
    <row r="538" spans="1:4" x14ac:dyDescent="0.2">
      <c r="A538" s="52">
        <f t="shared" si="11"/>
        <v>67</v>
      </c>
      <c r="B538" s="50">
        <f>Management!B538</f>
        <v>41885</v>
      </c>
      <c r="C538" s="51">
        <f>Management!C538</f>
        <v>92330.000000000146</v>
      </c>
      <c r="D538" s="49">
        <f>Management!K538</f>
        <v>4959467</v>
      </c>
    </row>
    <row r="539" spans="1:4" x14ac:dyDescent="0.2">
      <c r="A539" s="52">
        <f t="shared" si="11"/>
        <v>68</v>
      </c>
      <c r="B539" s="50">
        <f>Management!B539</f>
        <v>41915</v>
      </c>
      <c r="C539" s="51">
        <f>Management!C539</f>
        <v>92330.000000000175</v>
      </c>
      <c r="D539" s="49">
        <f>Management!K539</f>
        <v>4903121</v>
      </c>
    </row>
    <row r="540" spans="1:4" x14ac:dyDescent="0.2">
      <c r="A540" s="52">
        <f t="shared" si="11"/>
        <v>69</v>
      </c>
      <c r="B540" s="50">
        <f>Management!B540</f>
        <v>41946</v>
      </c>
      <c r="C540" s="51">
        <f>Management!C540</f>
        <v>92329.999999999985</v>
      </c>
      <c r="D540" s="49">
        <f>Management!K540</f>
        <v>4846263</v>
      </c>
    </row>
    <row r="541" spans="1:4" x14ac:dyDescent="0.2">
      <c r="A541" s="52">
        <f t="shared" si="11"/>
        <v>70</v>
      </c>
      <c r="B541" s="50">
        <f>Management!B541</f>
        <v>41976</v>
      </c>
      <c r="C541" s="51">
        <f>Management!C541</f>
        <v>92330.000000000233</v>
      </c>
      <c r="D541" s="49">
        <f>Management!K541</f>
        <v>4788887</v>
      </c>
    </row>
    <row r="542" spans="1:4" x14ac:dyDescent="0.2">
      <c r="A542" s="52">
        <f t="shared" si="11"/>
        <v>71</v>
      </c>
      <c r="B542" s="50">
        <f>Management!B542</f>
        <v>42007</v>
      </c>
      <c r="C542" s="51">
        <f>Management!C542</f>
        <v>92330.000000000233</v>
      </c>
      <c r="D542" s="49">
        <f>Management!K542</f>
        <v>4730990</v>
      </c>
    </row>
    <row r="543" spans="1:4" x14ac:dyDescent="0.2">
      <c r="A543" s="52">
        <f t="shared" si="11"/>
        <v>72</v>
      </c>
      <c r="B543" s="50">
        <f>Management!B543</f>
        <v>42038</v>
      </c>
      <c r="C543" s="51">
        <f>Management!C543</f>
        <v>92330.000000000073</v>
      </c>
      <c r="D543" s="49">
        <f>Management!K543</f>
        <v>4700426</v>
      </c>
    </row>
    <row r="544" spans="1:4" x14ac:dyDescent="0.2">
      <c r="A544" s="52">
        <f t="shared" si="11"/>
        <v>73</v>
      </c>
      <c r="B544" s="50">
        <f>Management!B544</f>
        <v>42066</v>
      </c>
      <c r="C544" s="51">
        <f>Management!C544</f>
        <v>92329.999999999796</v>
      </c>
      <c r="D544" s="49">
        <f>Management!K544</f>
        <v>4641842</v>
      </c>
    </row>
    <row r="545" spans="1:4" x14ac:dyDescent="0.2">
      <c r="A545" s="52">
        <f t="shared" si="11"/>
        <v>74</v>
      </c>
      <c r="B545" s="50">
        <f>Management!B545</f>
        <v>42097</v>
      </c>
      <c r="C545" s="51">
        <f>Management!C545</f>
        <v>92330.000000000116</v>
      </c>
      <c r="D545" s="49">
        <f>Management!K545</f>
        <v>4582726</v>
      </c>
    </row>
    <row r="546" spans="1:4" x14ac:dyDescent="0.2">
      <c r="A546" s="52">
        <f t="shared" si="11"/>
        <v>75</v>
      </c>
      <c r="B546" s="50">
        <f>Management!B546</f>
        <v>42127</v>
      </c>
      <c r="C546" s="51">
        <f>Management!C546</f>
        <v>92329.999999999869</v>
      </c>
      <c r="D546" s="49">
        <f>Management!K546</f>
        <v>4523074</v>
      </c>
    </row>
    <row r="547" spans="1:4" x14ac:dyDescent="0.2">
      <c r="A547" s="52">
        <f t="shared" si="11"/>
        <v>76</v>
      </c>
      <c r="B547" s="50">
        <f>Management!B547</f>
        <v>42158</v>
      </c>
      <c r="C547" s="51">
        <f>Management!C547</f>
        <v>92330.000000000175</v>
      </c>
      <c r="D547" s="49">
        <f>Management!K547</f>
        <v>4462881</v>
      </c>
    </row>
    <row r="548" spans="1:4" x14ac:dyDescent="0.2">
      <c r="A548" s="52">
        <f t="shared" si="11"/>
        <v>77</v>
      </c>
      <c r="B548" s="50">
        <f>Management!B548</f>
        <v>42188</v>
      </c>
      <c r="C548" s="51">
        <f>Management!C548</f>
        <v>92329.999999999767</v>
      </c>
      <c r="D548" s="49">
        <f>Management!K548</f>
        <v>4402142</v>
      </c>
    </row>
    <row r="549" spans="1:4" x14ac:dyDescent="0.2">
      <c r="A549" s="52">
        <f t="shared" si="11"/>
        <v>78</v>
      </c>
      <c r="B549" s="50">
        <f>Management!B549</f>
        <v>42219</v>
      </c>
      <c r="C549" s="51">
        <f>Management!C549</f>
        <v>92329.999999999942</v>
      </c>
      <c r="D549" s="49">
        <f>Management!K549</f>
        <v>4340851</v>
      </c>
    </row>
    <row r="550" spans="1:4" x14ac:dyDescent="0.2">
      <c r="A550" s="52">
        <f t="shared" si="11"/>
        <v>79</v>
      </c>
      <c r="B550" s="50">
        <f>Management!B550</f>
        <v>42250</v>
      </c>
      <c r="C550" s="51">
        <f>Management!C550</f>
        <v>92329.999999999942</v>
      </c>
      <c r="D550" s="49">
        <f>Management!K550</f>
        <v>4279004</v>
      </c>
    </row>
    <row r="551" spans="1:4" x14ac:dyDescent="0.2">
      <c r="A551" s="52">
        <f t="shared" si="11"/>
        <v>80</v>
      </c>
      <c r="B551" s="50">
        <f>Management!B551</f>
        <v>42280</v>
      </c>
      <c r="C551" s="51">
        <f>Management!C551</f>
        <v>92329.999999999985</v>
      </c>
      <c r="D551" s="49">
        <f>Management!K551</f>
        <v>4216596</v>
      </c>
    </row>
    <row r="552" spans="1:4" x14ac:dyDescent="0.2">
      <c r="A552" s="52">
        <f t="shared" si="11"/>
        <v>81</v>
      </c>
      <c r="B552" s="50">
        <f>Management!B552</f>
        <v>42311</v>
      </c>
      <c r="C552" s="51">
        <f>Management!C552</f>
        <v>92329.999999999985</v>
      </c>
      <c r="D552" s="49">
        <f>Management!K552</f>
        <v>4153620</v>
      </c>
    </row>
    <row r="553" spans="1:4" x14ac:dyDescent="0.2">
      <c r="A553" s="52">
        <f t="shared" si="11"/>
        <v>82</v>
      </c>
      <c r="B553" s="50">
        <f>Management!B553</f>
        <v>42341</v>
      </c>
      <c r="C553" s="51">
        <f>Management!C553</f>
        <v>92329.999999999898</v>
      </c>
      <c r="D553" s="49">
        <f>Management!K553</f>
        <v>4090074</v>
      </c>
    </row>
    <row r="554" spans="1:4" x14ac:dyDescent="0.2">
      <c r="A554" s="52">
        <f t="shared" si="11"/>
        <v>83</v>
      </c>
      <c r="B554" s="50">
        <f>Management!B554</f>
        <v>42372</v>
      </c>
      <c r="C554" s="51">
        <f>Management!C554</f>
        <v>92329.999999999898</v>
      </c>
      <c r="D554" s="49">
        <f>Management!K554</f>
        <v>4025950</v>
      </c>
    </row>
    <row r="555" spans="1:4" x14ac:dyDescent="0.2">
      <c r="A555" s="52">
        <f t="shared" si="11"/>
        <v>84</v>
      </c>
      <c r="B555" s="50">
        <f>Management!B555</f>
        <v>42403</v>
      </c>
      <c r="C555" s="51">
        <f>Management!C555</f>
        <v>92329.999999999971</v>
      </c>
      <c r="D555" s="49">
        <f>Management!K555</f>
        <v>3986313</v>
      </c>
    </row>
    <row r="556" spans="1:4" x14ac:dyDescent="0.2">
      <c r="A556" s="52">
        <f t="shared" si="11"/>
        <v>85</v>
      </c>
      <c r="B556" s="50">
        <f>Management!B556</f>
        <v>42432</v>
      </c>
      <c r="C556" s="51">
        <f>Management!C556</f>
        <v>92329.999999999884</v>
      </c>
      <c r="D556" s="49">
        <f>Management!K556</f>
        <v>3921354</v>
      </c>
    </row>
    <row r="557" spans="1:4" x14ac:dyDescent="0.2">
      <c r="A557" s="52">
        <f t="shared" si="11"/>
        <v>86</v>
      </c>
      <c r="B557" s="50">
        <f>Management!B557</f>
        <v>42463</v>
      </c>
      <c r="C557" s="51">
        <f>Management!C557</f>
        <v>92329.999999999985</v>
      </c>
      <c r="D557" s="49">
        <f>Management!K557</f>
        <v>3855806</v>
      </c>
    </row>
    <row r="558" spans="1:4" x14ac:dyDescent="0.2">
      <c r="A558" s="52">
        <f t="shared" si="11"/>
        <v>87</v>
      </c>
      <c r="B558" s="50">
        <f>Management!B558</f>
        <v>42493</v>
      </c>
      <c r="C558" s="51">
        <f>Management!C558</f>
        <v>92330.000000000087</v>
      </c>
      <c r="D558" s="49">
        <f>Management!K558</f>
        <v>3789663</v>
      </c>
    </row>
    <row r="559" spans="1:4" x14ac:dyDescent="0.2">
      <c r="A559" s="52">
        <f t="shared" si="11"/>
        <v>88</v>
      </c>
      <c r="B559" s="50">
        <f>Management!B559</f>
        <v>42524</v>
      </c>
      <c r="C559" s="51">
        <f>Management!C559</f>
        <v>92329.999999999942</v>
      </c>
      <c r="D559" s="49">
        <f>Management!K559</f>
        <v>3722922</v>
      </c>
    </row>
    <row r="560" spans="1:4" x14ac:dyDescent="0.2">
      <c r="A560" s="52">
        <f t="shared" si="11"/>
        <v>89</v>
      </c>
      <c r="B560" s="50">
        <f>Management!B560</f>
        <v>42554</v>
      </c>
      <c r="C560" s="51">
        <f>Management!C560</f>
        <v>92330.000000000058</v>
      </c>
      <c r="D560" s="49">
        <f>Management!K560</f>
        <v>3655575</v>
      </c>
    </row>
    <row r="561" spans="1:4" x14ac:dyDescent="0.2">
      <c r="A561" s="52">
        <f t="shared" si="11"/>
        <v>90</v>
      </c>
      <c r="B561" s="50">
        <f>Management!B561</f>
        <v>42585</v>
      </c>
      <c r="C561" s="51">
        <f>Management!C561</f>
        <v>92330.000000000058</v>
      </c>
      <c r="D561" s="49">
        <f>Management!K561</f>
        <v>3587618</v>
      </c>
    </row>
    <row r="562" spans="1:4" x14ac:dyDescent="0.2">
      <c r="A562" s="52">
        <f t="shared" si="11"/>
        <v>91</v>
      </c>
      <c r="B562" s="50">
        <f>Management!B562</f>
        <v>42616</v>
      </c>
      <c r="C562" s="51">
        <f>Management!C562</f>
        <v>92329.999999999927</v>
      </c>
      <c r="D562" s="49">
        <f>Management!K562</f>
        <v>3519045</v>
      </c>
    </row>
    <row r="563" spans="1:4" x14ac:dyDescent="0.2">
      <c r="A563" s="52">
        <f t="shared" si="11"/>
        <v>92</v>
      </c>
      <c r="B563" s="50">
        <f>Management!B563</f>
        <v>42646</v>
      </c>
      <c r="C563" s="51">
        <f>Management!C563</f>
        <v>92329.999999999913</v>
      </c>
      <c r="D563" s="49">
        <f>Management!K563</f>
        <v>3449850</v>
      </c>
    </row>
    <row r="564" spans="1:4" x14ac:dyDescent="0.2">
      <c r="A564" s="52">
        <f t="shared" si="11"/>
        <v>93</v>
      </c>
      <c r="B564" s="50">
        <f>Management!B564</f>
        <v>42677</v>
      </c>
      <c r="C564" s="51">
        <f>Management!C564</f>
        <v>92330.000000000015</v>
      </c>
      <c r="D564" s="49">
        <f>Management!K564</f>
        <v>3380028</v>
      </c>
    </row>
    <row r="565" spans="1:4" x14ac:dyDescent="0.2">
      <c r="A565" s="52">
        <f t="shared" si="11"/>
        <v>94</v>
      </c>
      <c r="B565" s="50">
        <f>Management!B565</f>
        <v>42707</v>
      </c>
      <c r="C565" s="51">
        <f>Management!C565</f>
        <v>92330</v>
      </c>
      <c r="D565" s="49">
        <f>Management!K565</f>
        <v>3309572</v>
      </c>
    </row>
    <row r="566" spans="1:4" x14ac:dyDescent="0.2">
      <c r="A566" s="52">
        <f t="shared" si="11"/>
        <v>95</v>
      </c>
      <c r="B566" s="50">
        <f>Management!B566</f>
        <v>42738</v>
      </c>
      <c r="C566" s="51">
        <f>Management!C566</f>
        <v>92329.999999999898</v>
      </c>
      <c r="D566" s="49">
        <f>Management!K566</f>
        <v>3238478</v>
      </c>
    </row>
    <row r="567" spans="1:4" x14ac:dyDescent="0.2">
      <c r="A567" s="52">
        <f t="shared" ref="A567:A630" si="12">A566+1</f>
        <v>96</v>
      </c>
      <c r="B567" s="50">
        <f>Management!B567</f>
        <v>42769</v>
      </c>
      <c r="C567" s="51">
        <f>Management!C567</f>
        <v>92329.999999999927</v>
      </c>
      <c r="D567" s="49">
        <f>Management!K567</f>
        <v>3189299</v>
      </c>
    </row>
    <row r="568" spans="1:4" x14ac:dyDescent="0.2">
      <c r="A568" s="52">
        <f t="shared" si="12"/>
        <v>97</v>
      </c>
      <c r="B568" s="50">
        <f>Management!B568</f>
        <v>42797</v>
      </c>
      <c r="C568" s="51">
        <f>Management!C568</f>
        <v>92330</v>
      </c>
      <c r="D568" s="49">
        <f>Management!K568</f>
        <v>3117210</v>
      </c>
    </row>
    <row r="569" spans="1:4" x14ac:dyDescent="0.2">
      <c r="A569" s="52">
        <f t="shared" si="12"/>
        <v>98</v>
      </c>
      <c r="B569" s="50">
        <f>Management!B569</f>
        <v>42828</v>
      </c>
      <c r="C569" s="51">
        <f>Management!C569</f>
        <v>92330.000000000029</v>
      </c>
      <c r="D569" s="49">
        <f>Management!K569</f>
        <v>3044468</v>
      </c>
    </row>
    <row r="570" spans="1:4" x14ac:dyDescent="0.2">
      <c r="A570" s="52">
        <f t="shared" si="12"/>
        <v>99</v>
      </c>
      <c r="B570" s="50">
        <f>Management!B570</f>
        <v>42858</v>
      </c>
      <c r="C570" s="51">
        <f>Management!C570</f>
        <v>92330.000000000029</v>
      </c>
      <c r="D570" s="49">
        <f>Management!K570</f>
        <v>2971068</v>
      </c>
    </row>
    <row r="571" spans="1:4" x14ac:dyDescent="0.2">
      <c r="A571" s="52">
        <f t="shared" si="12"/>
        <v>100</v>
      </c>
      <c r="B571" s="50">
        <f>Management!B571</f>
        <v>42889</v>
      </c>
      <c r="C571" s="51">
        <f>Management!C571</f>
        <v>92329.999999999971</v>
      </c>
      <c r="D571" s="49">
        <f>Management!K571</f>
        <v>2897003</v>
      </c>
    </row>
    <row r="572" spans="1:4" x14ac:dyDescent="0.2">
      <c r="A572" s="52">
        <f t="shared" si="12"/>
        <v>101</v>
      </c>
      <c r="B572" s="50">
        <f>Management!B572</f>
        <v>42919</v>
      </c>
      <c r="C572" s="51">
        <f>Management!C572</f>
        <v>92330.000000000044</v>
      </c>
      <c r="D572" s="49">
        <f>Management!K572</f>
        <v>2822267</v>
      </c>
    </row>
    <row r="573" spans="1:4" x14ac:dyDescent="0.2">
      <c r="A573" s="52">
        <f t="shared" si="12"/>
        <v>102</v>
      </c>
      <c r="B573" s="50">
        <f>Management!B573</f>
        <v>42950</v>
      </c>
      <c r="C573" s="51">
        <f>Management!C573</f>
        <v>92330.000000000015</v>
      </c>
      <c r="D573" s="49">
        <f>Management!K573</f>
        <v>2746854</v>
      </c>
    </row>
    <row r="574" spans="1:4" x14ac:dyDescent="0.2">
      <c r="A574" s="52">
        <f t="shared" si="12"/>
        <v>103</v>
      </c>
      <c r="B574" s="50">
        <f>Management!B574</f>
        <v>42981</v>
      </c>
      <c r="C574" s="51">
        <f>Management!C574</f>
        <v>92330</v>
      </c>
      <c r="D574" s="49">
        <f>Management!K574</f>
        <v>2670758</v>
      </c>
    </row>
    <row r="575" spans="1:4" x14ac:dyDescent="0.2">
      <c r="A575" s="52">
        <f t="shared" si="12"/>
        <v>104</v>
      </c>
      <c r="B575" s="50">
        <f>Management!B575</f>
        <v>43011</v>
      </c>
      <c r="C575" s="51">
        <f>Management!C575</f>
        <v>92330.000000000015</v>
      </c>
      <c r="D575" s="49">
        <f>Management!K575</f>
        <v>2593973</v>
      </c>
    </row>
    <row r="576" spans="1:4" x14ac:dyDescent="0.2">
      <c r="A576" s="52">
        <f t="shared" si="12"/>
        <v>105</v>
      </c>
      <c r="B576" s="50">
        <f>Management!B576</f>
        <v>43042</v>
      </c>
      <c r="C576" s="51">
        <f>Management!C576</f>
        <v>92330</v>
      </c>
      <c r="D576" s="49">
        <f>Management!K576</f>
        <v>2516493</v>
      </c>
    </row>
    <row r="577" spans="1:5" x14ac:dyDescent="0.2">
      <c r="A577" s="52">
        <f t="shared" si="12"/>
        <v>106</v>
      </c>
      <c r="B577" s="50">
        <f>Management!B577</f>
        <v>43072</v>
      </c>
      <c r="C577" s="51">
        <f>Management!C577</f>
        <v>92330.000000000029</v>
      </c>
      <c r="D577" s="49">
        <f>Management!K577</f>
        <v>2438310</v>
      </c>
    </row>
    <row r="578" spans="1:5" x14ac:dyDescent="0.2">
      <c r="A578" s="52">
        <f t="shared" si="12"/>
        <v>107</v>
      </c>
      <c r="B578" s="50">
        <f>Management!B578</f>
        <v>43103</v>
      </c>
      <c r="C578" s="51">
        <f>Management!C578</f>
        <v>92329.999999999985</v>
      </c>
      <c r="D578" s="49">
        <f>Management!K578</f>
        <v>2359419</v>
      </c>
    </row>
    <row r="579" spans="1:5" x14ac:dyDescent="0.2">
      <c r="A579" s="52">
        <f t="shared" si="12"/>
        <v>108</v>
      </c>
      <c r="B579" s="50">
        <f>Management!B579</f>
        <v>43134</v>
      </c>
      <c r="C579" s="51">
        <f>Management!C579</f>
        <v>92330</v>
      </c>
      <c r="D579" s="49">
        <f>Management!K579</f>
        <v>2171249.9999998217</v>
      </c>
    </row>
    <row r="580" spans="1:5" x14ac:dyDescent="0.2">
      <c r="A580" s="52"/>
      <c r="B580" s="50"/>
      <c r="C580" s="51">
        <f>Management!C580</f>
        <v>9971639.9999999981</v>
      </c>
      <c r="D580" s="49"/>
    </row>
    <row r="581" spans="1:5" x14ac:dyDescent="0.2">
      <c r="A581" s="52"/>
      <c r="B581" s="50"/>
      <c r="C581" s="51"/>
      <c r="D581" s="49"/>
    </row>
    <row r="582" spans="1:5" x14ac:dyDescent="0.2">
      <c r="A582" s="52"/>
      <c r="B582" s="50" t="str">
        <f>Management!B582</f>
        <v>Due Dt</v>
      </c>
      <c r="C582" s="51" t="str">
        <f>Management!C582</f>
        <v>Rentals</v>
      </c>
      <c r="D582" s="49" t="str">
        <f>Management!K582</f>
        <v>Term. Value</v>
      </c>
      <c r="E582">
        <v>10</v>
      </c>
    </row>
    <row r="583" spans="1:5" x14ac:dyDescent="0.2">
      <c r="A583" s="52">
        <f t="shared" si="12"/>
        <v>1</v>
      </c>
      <c r="B583" s="50">
        <f>Management!B583</f>
        <v>39875</v>
      </c>
      <c r="C583" s="51">
        <f>Management!C583</f>
        <v>88339.000000000291</v>
      </c>
      <c r="D583" s="49">
        <f>Management!K583</f>
        <v>7624057</v>
      </c>
    </row>
    <row r="584" spans="1:5" x14ac:dyDescent="0.2">
      <c r="A584" s="52">
        <f t="shared" si="12"/>
        <v>2</v>
      </c>
      <c r="B584" s="50">
        <f>Management!B584</f>
        <v>39906</v>
      </c>
      <c r="C584" s="51">
        <f>Management!C584</f>
        <v>88338.999999999971</v>
      </c>
      <c r="D584" s="49">
        <f>Management!K584</f>
        <v>7596055</v>
      </c>
    </row>
    <row r="585" spans="1:5" x14ac:dyDescent="0.2">
      <c r="A585" s="52">
        <f t="shared" si="12"/>
        <v>3</v>
      </c>
      <c r="B585" s="50">
        <f>Management!B585</f>
        <v>39936</v>
      </c>
      <c r="C585" s="51">
        <f>Management!C585</f>
        <v>88339.000000000073</v>
      </c>
      <c r="D585" s="49">
        <f>Management!K585</f>
        <v>7567791</v>
      </c>
    </row>
    <row r="586" spans="1:5" x14ac:dyDescent="0.2">
      <c r="A586" s="52">
        <f t="shared" si="12"/>
        <v>4</v>
      </c>
      <c r="B586" s="50">
        <f>Management!B586</f>
        <v>39967</v>
      </c>
      <c r="C586" s="51">
        <f>Management!C586</f>
        <v>88338.999999999724</v>
      </c>
      <c r="D586" s="49">
        <f>Management!K586</f>
        <v>7539262</v>
      </c>
    </row>
    <row r="587" spans="1:5" x14ac:dyDescent="0.2">
      <c r="A587" s="52">
        <f t="shared" si="12"/>
        <v>5</v>
      </c>
      <c r="B587" s="50">
        <f>Management!B587</f>
        <v>39997</v>
      </c>
      <c r="C587" s="51">
        <f>Management!C587</f>
        <v>88339.000000000116</v>
      </c>
      <c r="D587" s="49">
        <f>Management!K587</f>
        <v>7510466</v>
      </c>
    </row>
    <row r="588" spans="1:5" x14ac:dyDescent="0.2">
      <c r="A588" s="52">
        <f t="shared" si="12"/>
        <v>6</v>
      </c>
      <c r="B588" s="50">
        <f>Management!B588</f>
        <v>40028</v>
      </c>
      <c r="C588" s="51">
        <f>Management!C588</f>
        <v>88339.000000000058</v>
      </c>
      <c r="D588" s="49">
        <f>Management!K588</f>
        <v>7481399</v>
      </c>
    </row>
    <row r="589" spans="1:5" x14ac:dyDescent="0.2">
      <c r="A589" s="52">
        <f t="shared" si="12"/>
        <v>7</v>
      </c>
      <c r="B589" s="50">
        <f>Management!B589</f>
        <v>40059</v>
      </c>
      <c r="C589" s="51">
        <f>Management!C589</f>
        <v>88339.000000000058</v>
      </c>
      <c r="D589" s="49">
        <f>Management!K589</f>
        <v>7452060</v>
      </c>
    </row>
    <row r="590" spans="1:5" x14ac:dyDescent="0.2">
      <c r="A590" s="52">
        <f t="shared" si="12"/>
        <v>8</v>
      </c>
      <c r="B590" s="50">
        <f>Management!B590</f>
        <v>40089</v>
      </c>
      <c r="C590" s="51">
        <f>Management!C590</f>
        <v>88339.000000000044</v>
      </c>
      <c r="D590" s="49">
        <f>Management!K590</f>
        <v>7422445</v>
      </c>
    </row>
    <row r="591" spans="1:5" x14ac:dyDescent="0.2">
      <c r="A591" s="52">
        <f t="shared" si="12"/>
        <v>9</v>
      </c>
      <c r="B591" s="50">
        <f>Management!B591</f>
        <v>40120</v>
      </c>
      <c r="C591" s="51">
        <f>Management!C591</f>
        <v>88339.000000000407</v>
      </c>
      <c r="D591" s="49">
        <f>Management!K591</f>
        <v>7392553</v>
      </c>
    </row>
    <row r="592" spans="1:5" x14ac:dyDescent="0.2">
      <c r="A592" s="52">
        <f t="shared" si="12"/>
        <v>10</v>
      </c>
      <c r="B592" s="50">
        <f>Management!B592</f>
        <v>40150</v>
      </c>
      <c r="C592" s="51">
        <f>Management!C592</f>
        <v>88338.999999999738</v>
      </c>
      <c r="D592" s="49">
        <f>Management!K592</f>
        <v>7362380</v>
      </c>
    </row>
    <row r="593" spans="1:4" x14ac:dyDescent="0.2">
      <c r="A593" s="52">
        <f t="shared" si="12"/>
        <v>11</v>
      </c>
      <c r="B593" s="50">
        <f>Management!B593</f>
        <v>40181</v>
      </c>
      <c r="C593" s="51">
        <f>Management!C593</f>
        <v>88339.000000000378</v>
      </c>
      <c r="D593" s="49">
        <f>Management!K593</f>
        <v>7331923</v>
      </c>
    </row>
    <row r="594" spans="1:4" x14ac:dyDescent="0.2">
      <c r="A594" s="52">
        <f t="shared" si="12"/>
        <v>12</v>
      </c>
      <c r="B594" s="50">
        <f>Management!B594</f>
        <v>40212</v>
      </c>
      <c r="C594" s="51">
        <f>Management!C594</f>
        <v>88338.999999999738</v>
      </c>
      <c r="D594" s="49">
        <f>Management!K594</f>
        <v>7348361</v>
      </c>
    </row>
    <row r="595" spans="1:4" x14ac:dyDescent="0.2">
      <c r="A595" s="52">
        <f t="shared" si="12"/>
        <v>13</v>
      </c>
      <c r="B595" s="50">
        <f>Management!B595</f>
        <v>40240</v>
      </c>
      <c r="C595" s="51">
        <f>Management!C595</f>
        <v>88338.999999999767</v>
      </c>
      <c r="D595" s="49">
        <f>Management!K595</f>
        <v>7317959</v>
      </c>
    </row>
    <row r="596" spans="1:4" x14ac:dyDescent="0.2">
      <c r="A596" s="52">
        <f t="shared" si="12"/>
        <v>14</v>
      </c>
      <c r="B596" s="50">
        <f>Management!B596</f>
        <v>40271</v>
      </c>
      <c r="C596" s="51">
        <f>Management!C596</f>
        <v>88339.000000000407</v>
      </c>
      <c r="D596" s="49">
        <f>Management!K596</f>
        <v>7287274</v>
      </c>
    </row>
    <row r="597" spans="1:4" x14ac:dyDescent="0.2">
      <c r="A597" s="52">
        <f t="shared" si="12"/>
        <v>15</v>
      </c>
      <c r="B597" s="50">
        <f>Management!B597</f>
        <v>40301</v>
      </c>
      <c r="C597" s="51">
        <f>Management!C597</f>
        <v>88338.999999999622</v>
      </c>
      <c r="D597" s="49">
        <f>Management!K597</f>
        <v>7256303</v>
      </c>
    </row>
    <row r="598" spans="1:4" x14ac:dyDescent="0.2">
      <c r="A598" s="52">
        <f t="shared" si="12"/>
        <v>16</v>
      </c>
      <c r="B598" s="50">
        <f>Management!B598</f>
        <v>40332</v>
      </c>
      <c r="C598" s="51">
        <f>Management!C598</f>
        <v>88339.000000000146</v>
      </c>
      <c r="D598" s="49">
        <f>Management!K598</f>
        <v>7225044</v>
      </c>
    </row>
    <row r="599" spans="1:4" x14ac:dyDescent="0.2">
      <c r="A599" s="52">
        <f t="shared" si="12"/>
        <v>17</v>
      </c>
      <c r="B599" s="50">
        <f>Management!B599</f>
        <v>40362</v>
      </c>
      <c r="C599" s="51">
        <f>Management!C599</f>
        <v>88339.00000000032</v>
      </c>
      <c r="D599" s="49">
        <f>Management!K599</f>
        <v>7193493</v>
      </c>
    </row>
    <row r="600" spans="1:4" x14ac:dyDescent="0.2">
      <c r="A600" s="52">
        <f t="shared" si="12"/>
        <v>18</v>
      </c>
      <c r="B600" s="50">
        <f>Management!B600</f>
        <v>40393</v>
      </c>
      <c r="C600" s="51">
        <f>Management!C600</f>
        <v>88339.000000000349</v>
      </c>
      <c r="D600" s="49">
        <f>Management!K600</f>
        <v>7161649</v>
      </c>
    </row>
    <row r="601" spans="1:4" x14ac:dyDescent="0.2">
      <c r="A601" s="52">
        <f t="shared" si="12"/>
        <v>19</v>
      </c>
      <c r="B601" s="50">
        <f>Management!B601</f>
        <v>40424</v>
      </c>
      <c r="C601" s="51">
        <f>Management!C601</f>
        <v>88338.999999999622</v>
      </c>
      <c r="D601" s="49">
        <f>Management!K601</f>
        <v>7129507</v>
      </c>
    </row>
    <row r="602" spans="1:4" x14ac:dyDescent="0.2">
      <c r="A602" s="52">
        <f t="shared" si="12"/>
        <v>20</v>
      </c>
      <c r="B602" s="50">
        <f>Management!B602</f>
        <v>40454</v>
      </c>
      <c r="C602" s="51">
        <f>Management!C602</f>
        <v>88338.999999999622</v>
      </c>
      <c r="D602" s="49">
        <f>Management!K602</f>
        <v>7097066</v>
      </c>
    </row>
    <row r="603" spans="1:4" x14ac:dyDescent="0.2">
      <c r="A603" s="52">
        <f t="shared" si="12"/>
        <v>21</v>
      </c>
      <c r="B603" s="50">
        <f>Management!B603</f>
        <v>40485</v>
      </c>
      <c r="C603" s="51">
        <f>Management!C603</f>
        <v>88339.000000000262</v>
      </c>
      <c r="D603" s="49">
        <f>Management!K603</f>
        <v>7064323</v>
      </c>
    </row>
    <row r="604" spans="1:4" x14ac:dyDescent="0.2">
      <c r="A604" s="52">
        <f t="shared" si="12"/>
        <v>22</v>
      </c>
      <c r="B604" s="50">
        <f>Management!B604</f>
        <v>40515</v>
      </c>
      <c r="C604" s="51">
        <f>Management!C604</f>
        <v>88338.999999999971</v>
      </c>
      <c r="D604" s="49">
        <f>Management!K604</f>
        <v>7031274</v>
      </c>
    </row>
    <row r="605" spans="1:4" x14ac:dyDescent="0.2">
      <c r="A605" s="52">
        <f t="shared" si="12"/>
        <v>23</v>
      </c>
      <c r="B605" s="50">
        <f>Management!B605</f>
        <v>40546</v>
      </c>
      <c r="C605" s="51">
        <f>Management!C605</f>
        <v>88339.000000000058</v>
      </c>
      <c r="D605" s="49">
        <f>Management!K605</f>
        <v>6997917</v>
      </c>
    </row>
    <row r="606" spans="1:4" x14ac:dyDescent="0.2">
      <c r="A606" s="52">
        <f t="shared" si="12"/>
        <v>24</v>
      </c>
      <c r="B606" s="50">
        <f>Management!B606</f>
        <v>40577</v>
      </c>
      <c r="C606" s="51">
        <f>Management!C606</f>
        <v>88339.000000000087</v>
      </c>
      <c r="D606" s="49">
        <f>Management!K606</f>
        <v>7006708</v>
      </c>
    </row>
    <row r="607" spans="1:4" x14ac:dyDescent="0.2">
      <c r="A607" s="52">
        <f t="shared" si="12"/>
        <v>25</v>
      </c>
      <c r="B607" s="50">
        <f>Management!B607</f>
        <v>40605</v>
      </c>
      <c r="C607" s="51">
        <f>Management!C607</f>
        <v>88338.999999999913</v>
      </c>
      <c r="D607" s="49">
        <f>Management!K607</f>
        <v>6973292</v>
      </c>
    </row>
    <row r="608" spans="1:4" x14ac:dyDescent="0.2">
      <c r="A608" s="52">
        <f t="shared" si="12"/>
        <v>26</v>
      </c>
      <c r="B608" s="50">
        <f>Management!B608</f>
        <v>40636</v>
      </c>
      <c r="C608" s="51">
        <f>Management!C608</f>
        <v>88339.000000000058</v>
      </c>
      <c r="D608" s="49">
        <f>Management!K608</f>
        <v>6939567</v>
      </c>
    </row>
    <row r="609" spans="1:4" x14ac:dyDescent="0.2">
      <c r="A609" s="52">
        <f t="shared" si="12"/>
        <v>27</v>
      </c>
      <c r="B609" s="50">
        <f>Management!B609</f>
        <v>40666</v>
      </c>
      <c r="C609" s="51">
        <f>Management!C609</f>
        <v>88339.000000000466</v>
      </c>
      <c r="D609" s="49">
        <f>Management!K609</f>
        <v>6905529</v>
      </c>
    </row>
    <row r="610" spans="1:4" x14ac:dyDescent="0.2">
      <c r="A610" s="52">
        <f t="shared" si="12"/>
        <v>28</v>
      </c>
      <c r="B610" s="50">
        <f>Management!B610</f>
        <v>40697</v>
      </c>
      <c r="C610" s="51">
        <f>Management!C610</f>
        <v>88338.999999999913</v>
      </c>
      <c r="D610" s="49">
        <f>Management!K610</f>
        <v>6871176</v>
      </c>
    </row>
    <row r="611" spans="1:4" x14ac:dyDescent="0.2">
      <c r="A611" s="52">
        <f t="shared" si="12"/>
        <v>29</v>
      </c>
      <c r="B611" s="50">
        <f>Management!B611</f>
        <v>40727</v>
      </c>
      <c r="C611" s="51">
        <f>Management!C611</f>
        <v>88338.999999999854</v>
      </c>
      <c r="D611" s="49">
        <f>Management!K611</f>
        <v>6836504</v>
      </c>
    </row>
    <row r="612" spans="1:4" x14ac:dyDescent="0.2">
      <c r="A612" s="52">
        <f t="shared" si="12"/>
        <v>30</v>
      </c>
      <c r="B612" s="50">
        <f>Management!B612</f>
        <v>40758</v>
      </c>
      <c r="C612" s="51">
        <f>Management!C612</f>
        <v>88338.999999999767</v>
      </c>
      <c r="D612" s="49">
        <f>Management!K612</f>
        <v>6801511</v>
      </c>
    </row>
    <row r="613" spans="1:4" x14ac:dyDescent="0.2">
      <c r="A613" s="52">
        <f t="shared" si="12"/>
        <v>31</v>
      </c>
      <c r="B613" s="50">
        <f>Management!B613</f>
        <v>40789</v>
      </c>
      <c r="C613" s="51">
        <f>Management!C613</f>
        <v>88338.999999999942</v>
      </c>
      <c r="D613" s="49">
        <f>Management!K613</f>
        <v>6766193</v>
      </c>
    </row>
    <row r="614" spans="1:4" x14ac:dyDescent="0.2">
      <c r="A614" s="52">
        <f t="shared" si="12"/>
        <v>32</v>
      </c>
      <c r="B614" s="50">
        <f>Management!B614</f>
        <v>40819</v>
      </c>
      <c r="C614" s="51">
        <f>Management!C614</f>
        <v>88338.999999999825</v>
      </c>
      <c r="D614" s="49">
        <f>Management!K614</f>
        <v>6730548</v>
      </c>
    </row>
    <row r="615" spans="1:4" x14ac:dyDescent="0.2">
      <c r="A615" s="52">
        <f t="shared" si="12"/>
        <v>33</v>
      </c>
      <c r="B615" s="50">
        <f>Management!B615</f>
        <v>40850</v>
      </c>
      <c r="C615" s="51">
        <f>Management!C615</f>
        <v>88339.000000000233</v>
      </c>
      <c r="D615" s="49">
        <f>Management!K615</f>
        <v>6694572</v>
      </c>
    </row>
    <row r="616" spans="1:4" x14ac:dyDescent="0.2">
      <c r="A616" s="52">
        <f t="shared" si="12"/>
        <v>34</v>
      </c>
      <c r="B616" s="50">
        <f>Management!B616</f>
        <v>40880</v>
      </c>
      <c r="C616" s="51">
        <f>Management!C616</f>
        <v>88339.000000000175</v>
      </c>
      <c r="D616" s="49">
        <f>Management!K616</f>
        <v>6658263</v>
      </c>
    </row>
    <row r="617" spans="1:4" x14ac:dyDescent="0.2">
      <c r="A617" s="52">
        <f t="shared" si="12"/>
        <v>35</v>
      </c>
      <c r="B617" s="50">
        <f>Management!B617</f>
        <v>40911</v>
      </c>
      <c r="C617" s="51">
        <f>Management!C617</f>
        <v>88338.999999999534</v>
      </c>
      <c r="D617" s="49">
        <f>Management!K617</f>
        <v>6621617</v>
      </c>
    </row>
    <row r="618" spans="1:4" x14ac:dyDescent="0.2">
      <c r="A618" s="52">
        <f t="shared" si="12"/>
        <v>36</v>
      </c>
      <c r="B618" s="50">
        <f>Management!B618</f>
        <v>40942</v>
      </c>
      <c r="C618" s="51">
        <f>Management!C618</f>
        <v>88339.000000000116</v>
      </c>
      <c r="D618" s="49">
        <f>Management!K618</f>
        <v>6622841</v>
      </c>
    </row>
    <row r="619" spans="1:4" x14ac:dyDescent="0.2">
      <c r="A619" s="52">
        <f t="shared" si="12"/>
        <v>37</v>
      </c>
      <c r="B619" s="50">
        <f>Management!B619</f>
        <v>40971</v>
      </c>
      <c r="C619" s="51">
        <f>Management!C619</f>
        <v>88339.00000000032</v>
      </c>
      <c r="D619" s="49">
        <f>Management!K619</f>
        <v>6586021</v>
      </c>
    </row>
    <row r="620" spans="1:4" x14ac:dyDescent="0.2">
      <c r="A620" s="52">
        <f t="shared" si="12"/>
        <v>38</v>
      </c>
      <c r="B620" s="50">
        <f>Management!B620</f>
        <v>41002</v>
      </c>
      <c r="C620" s="51">
        <f>Management!C620</f>
        <v>88339.000000000349</v>
      </c>
      <c r="D620" s="49">
        <f>Management!K620</f>
        <v>6548862</v>
      </c>
    </row>
    <row r="621" spans="1:4" x14ac:dyDescent="0.2">
      <c r="A621" s="52">
        <f t="shared" si="12"/>
        <v>39</v>
      </c>
      <c r="B621" s="50">
        <f>Management!B621</f>
        <v>41032</v>
      </c>
      <c r="C621" s="51">
        <f>Management!C621</f>
        <v>88338.999999999884</v>
      </c>
      <c r="D621" s="49">
        <f>Management!K621</f>
        <v>6511360</v>
      </c>
    </row>
    <row r="622" spans="1:4" x14ac:dyDescent="0.2">
      <c r="A622" s="52">
        <f t="shared" si="12"/>
        <v>40</v>
      </c>
      <c r="B622" s="50">
        <f>Management!B622</f>
        <v>41063</v>
      </c>
      <c r="C622" s="51">
        <f>Management!C622</f>
        <v>88339.000000000378</v>
      </c>
      <c r="D622" s="49">
        <f>Management!K622</f>
        <v>6473512</v>
      </c>
    </row>
    <row r="623" spans="1:4" x14ac:dyDescent="0.2">
      <c r="A623" s="52">
        <f t="shared" si="12"/>
        <v>41</v>
      </c>
      <c r="B623" s="50">
        <f>Management!B623</f>
        <v>41093</v>
      </c>
      <c r="C623" s="51">
        <f>Management!C623</f>
        <v>88338.999999999767</v>
      </c>
      <c r="D623" s="49">
        <f>Management!K623</f>
        <v>6435315</v>
      </c>
    </row>
    <row r="624" spans="1:4" x14ac:dyDescent="0.2">
      <c r="A624" s="52">
        <f t="shared" si="12"/>
        <v>42</v>
      </c>
      <c r="B624" s="50">
        <f>Management!B624</f>
        <v>41124</v>
      </c>
      <c r="C624" s="51">
        <f>Management!C624</f>
        <v>88338.999999999884</v>
      </c>
      <c r="D624" s="49">
        <f>Management!K624</f>
        <v>6396765</v>
      </c>
    </row>
    <row r="625" spans="1:4" x14ac:dyDescent="0.2">
      <c r="A625" s="52">
        <f t="shared" si="12"/>
        <v>43</v>
      </c>
      <c r="B625" s="50">
        <f>Management!B625</f>
        <v>41155</v>
      </c>
      <c r="C625" s="51">
        <f>Management!C625</f>
        <v>88338.999999999796</v>
      </c>
      <c r="D625" s="49">
        <f>Management!K625</f>
        <v>6357859</v>
      </c>
    </row>
    <row r="626" spans="1:4" x14ac:dyDescent="0.2">
      <c r="A626" s="52">
        <f t="shared" si="12"/>
        <v>44</v>
      </c>
      <c r="B626" s="50">
        <f>Management!B626</f>
        <v>41185</v>
      </c>
      <c r="C626" s="51">
        <f>Management!C626</f>
        <v>88338.999999999942</v>
      </c>
      <c r="D626" s="49">
        <f>Management!K626</f>
        <v>6318595</v>
      </c>
    </row>
    <row r="627" spans="1:4" x14ac:dyDescent="0.2">
      <c r="A627" s="52">
        <f t="shared" si="12"/>
        <v>45</v>
      </c>
      <c r="B627" s="50">
        <f>Management!B627</f>
        <v>41216</v>
      </c>
      <c r="C627" s="51">
        <f>Management!C627</f>
        <v>88338.999999999913</v>
      </c>
      <c r="D627" s="49">
        <f>Management!K627</f>
        <v>6278967</v>
      </c>
    </row>
    <row r="628" spans="1:4" x14ac:dyDescent="0.2">
      <c r="A628" s="52">
        <f t="shared" si="12"/>
        <v>46</v>
      </c>
      <c r="B628" s="50">
        <f>Management!B628</f>
        <v>41246</v>
      </c>
      <c r="C628" s="51">
        <f>Management!C628</f>
        <v>88338.999999999825</v>
      </c>
      <c r="D628" s="49">
        <f>Management!K628</f>
        <v>6238974</v>
      </c>
    </row>
    <row r="629" spans="1:4" x14ac:dyDescent="0.2">
      <c r="A629" s="52">
        <f t="shared" si="12"/>
        <v>47</v>
      </c>
      <c r="B629" s="50">
        <f>Management!B629</f>
        <v>41277</v>
      </c>
      <c r="C629" s="51">
        <f>Management!C629</f>
        <v>88338.999999999854</v>
      </c>
      <c r="D629" s="49">
        <f>Management!K629</f>
        <v>6198611</v>
      </c>
    </row>
    <row r="630" spans="1:4" x14ac:dyDescent="0.2">
      <c r="A630" s="52">
        <f t="shared" si="12"/>
        <v>48</v>
      </c>
      <c r="B630" s="50">
        <f>Management!B630</f>
        <v>41308</v>
      </c>
      <c r="C630" s="51">
        <f>Management!C630</f>
        <v>88339.000000000073</v>
      </c>
      <c r="D630" s="49">
        <f>Management!K630</f>
        <v>6192266</v>
      </c>
    </row>
    <row r="631" spans="1:4" x14ac:dyDescent="0.2">
      <c r="A631" s="52">
        <f t="shared" ref="A631:A694" si="13">A630+1</f>
        <v>49</v>
      </c>
      <c r="B631" s="50">
        <f>Management!B631</f>
        <v>41336</v>
      </c>
      <c r="C631" s="51">
        <f>Management!C631</f>
        <v>88338.999999999971</v>
      </c>
      <c r="D631" s="49">
        <f>Management!K631</f>
        <v>6151613</v>
      </c>
    </row>
    <row r="632" spans="1:4" x14ac:dyDescent="0.2">
      <c r="A632" s="52">
        <f t="shared" si="13"/>
        <v>50</v>
      </c>
      <c r="B632" s="50">
        <f>Management!B632</f>
        <v>41367</v>
      </c>
      <c r="C632" s="51">
        <f>Management!C632</f>
        <v>88338.999999999913</v>
      </c>
      <c r="D632" s="49">
        <f>Management!K632</f>
        <v>6110586</v>
      </c>
    </row>
    <row r="633" spans="1:4" x14ac:dyDescent="0.2">
      <c r="A633" s="52">
        <f t="shared" si="13"/>
        <v>51</v>
      </c>
      <c r="B633" s="50">
        <f>Management!B633</f>
        <v>41397</v>
      </c>
      <c r="C633" s="51">
        <f>Management!C633</f>
        <v>88339</v>
      </c>
      <c r="D633" s="49">
        <f>Management!K633</f>
        <v>6069182</v>
      </c>
    </row>
    <row r="634" spans="1:4" x14ac:dyDescent="0.2">
      <c r="A634" s="52">
        <f t="shared" si="13"/>
        <v>52</v>
      </c>
      <c r="B634" s="50">
        <f>Management!B634</f>
        <v>41428</v>
      </c>
      <c r="C634" s="51">
        <f>Management!C634</f>
        <v>88338.999999999796</v>
      </c>
      <c r="D634" s="49">
        <f>Management!K634</f>
        <v>6027398</v>
      </c>
    </row>
    <row r="635" spans="1:4" x14ac:dyDescent="0.2">
      <c r="A635" s="52">
        <f t="shared" si="13"/>
        <v>53</v>
      </c>
      <c r="B635" s="50">
        <f>Management!B635</f>
        <v>41458</v>
      </c>
      <c r="C635" s="51">
        <f>Management!C635</f>
        <v>88339.000000000146</v>
      </c>
      <c r="D635" s="49">
        <f>Management!K635</f>
        <v>5985229</v>
      </c>
    </row>
    <row r="636" spans="1:4" x14ac:dyDescent="0.2">
      <c r="A636" s="52">
        <f t="shared" si="13"/>
        <v>54</v>
      </c>
      <c r="B636" s="50">
        <f>Management!B636</f>
        <v>41489</v>
      </c>
      <c r="C636" s="51">
        <f>Management!C636</f>
        <v>88339.000000000087</v>
      </c>
      <c r="D636" s="49">
        <f>Management!K636</f>
        <v>5942672</v>
      </c>
    </row>
    <row r="637" spans="1:4" x14ac:dyDescent="0.2">
      <c r="A637" s="52">
        <f t="shared" si="13"/>
        <v>55</v>
      </c>
      <c r="B637" s="50">
        <f>Management!B637</f>
        <v>41520</v>
      </c>
      <c r="C637" s="51">
        <f>Management!C637</f>
        <v>88339</v>
      </c>
      <c r="D637" s="49">
        <f>Management!K637</f>
        <v>5899724</v>
      </c>
    </row>
    <row r="638" spans="1:4" x14ac:dyDescent="0.2">
      <c r="A638" s="52">
        <f t="shared" si="13"/>
        <v>56</v>
      </c>
      <c r="B638" s="50">
        <f>Management!B638</f>
        <v>41550</v>
      </c>
      <c r="C638" s="51">
        <f>Management!C638</f>
        <v>88339.000000000029</v>
      </c>
      <c r="D638" s="49">
        <f>Management!K638</f>
        <v>5856381</v>
      </c>
    </row>
    <row r="639" spans="1:4" x14ac:dyDescent="0.2">
      <c r="A639" s="52">
        <f t="shared" si="13"/>
        <v>57</v>
      </c>
      <c r="B639" s="50">
        <f>Management!B639</f>
        <v>41581</v>
      </c>
      <c r="C639" s="51">
        <f>Management!C639</f>
        <v>88339.000000000087</v>
      </c>
      <c r="D639" s="49">
        <f>Management!K639</f>
        <v>5812638</v>
      </c>
    </row>
    <row r="640" spans="1:4" x14ac:dyDescent="0.2">
      <c r="A640" s="52">
        <f t="shared" si="13"/>
        <v>58</v>
      </c>
      <c r="B640" s="50">
        <f>Management!B640</f>
        <v>41611</v>
      </c>
      <c r="C640" s="51">
        <f>Management!C640</f>
        <v>88339</v>
      </c>
      <c r="D640" s="49">
        <f>Management!K640</f>
        <v>5768494</v>
      </c>
    </row>
    <row r="641" spans="1:4" x14ac:dyDescent="0.2">
      <c r="A641" s="52">
        <f t="shared" si="13"/>
        <v>59</v>
      </c>
      <c r="B641" s="50">
        <f>Management!B641</f>
        <v>41642</v>
      </c>
      <c r="C641" s="51">
        <f>Management!C641</f>
        <v>88338.999999999942</v>
      </c>
      <c r="D641" s="49">
        <f>Management!K641</f>
        <v>5723943</v>
      </c>
    </row>
    <row r="642" spans="1:4" x14ac:dyDescent="0.2">
      <c r="A642" s="52">
        <f t="shared" si="13"/>
        <v>60</v>
      </c>
      <c r="B642" s="50">
        <f>Management!B642</f>
        <v>41673</v>
      </c>
      <c r="C642" s="51">
        <f>Management!C642</f>
        <v>88339.000000000175</v>
      </c>
      <c r="D642" s="49">
        <f>Management!K642</f>
        <v>5709932</v>
      </c>
    </row>
    <row r="643" spans="1:4" x14ac:dyDescent="0.2">
      <c r="A643" s="52">
        <f t="shared" si="13"/>
        <v>61</v>
      </c>
      <c r="B643" s="50">
        <f>Management!B643</f>
        <v>41701</v>
      </c>
      <c r="C643" s="51">
        <f>Management!C643</f>
        <v>88339.000000000058</v>
      </c>
      <c r="D643" s="49">
        <f>Management!K643</f>
        <v>5664970</v>
      </c>
    </row>
    <row r="644" spans="1:4" x14ac:dyDescent="0.2">
      <c r="A644" s="52">
        <f t="shared" si="13"/>
        <v>62</v>
      </c>
      <c r="B644" s="50">
        <f>Management!B644</f>
        <v>41732</v>
      </c>
      <c r="C644" s="51">
        <f>Management!C644</f>
        <v>88339.000000000044</v>
      </c>
      <c r="D644" s="49">
        <f>Management!K644</f>
        <v>5619596</v>
      </c>
    </row>
    <row r="645" spans="1:4" x14ac:dyDescent="0.2">
      <c r="A645" s="52">
        <f t="shared" si="13"/>
        <v>63</v>
      </c>
      <c r="B645" s="50">
        <f>Management!B645</f>
        <v>41762</v>
      </c>
      <c r="C645" s="51">
        <f>Management!C645</f>
        <v>88338.999999999825</v>
      </c>
      <c r="D645" s="49">
        <f>Management!K645</f>
        <v>5573806</v>
      </c>
    </row>
    <row r="646" spans="1:4" x14ac:dyDescent="0.2">
      <c r="A646" s="52">
        <f t="shared" si="13"/>
        <v>64</v>
      </c>
      <c r="B646" s="50">
        <f>Management!B646</f>
        <v>41793</v>
      </c>
      <c r="C646" s="51">
        <f>Management!C646</f>
        <v>88338.999999999825</v>
      </c>
      <c r="D646" s="49">
        <f>Management!K646</f>
        <v>5527596</v>
      </c>
    </row>
    <row r="647" spans="1:4" x14ac:dyDescent="0.2">
      <c r="A647" s="52">
        <f t="shared" si="13"/>
        <v>65</v>
      </c>
      <c r="B647" s="50">
        <f>Management!B647</f>
        <v>41823</v>
      </c>
      <c r="C647" s="51">
        <f>Management!C647</f>
        <v>88339.000000000146</v>
      </c>
      <c r="D647" s="49">
        <f>Management!K647</f>
        <v>5480962</v>
      </c>
    </row>
    <row r="648" spans="1:4" x14ac:dyDescent="0.2">
      <c r="A648" s="52">
        <f t="shared" si="13"/>
        <v>66</v>
      </c>
      <c r="B648" s="50">
        <f>Management!B648</f>
        <v>41854</v>
      </c>
      <c r="C648" s="51">
        <f>Management!C648</f>
        <v>88338.999999999942</v>
      </c>
      <c r="D648" s="49">
        <f>Management!K648</f>
        <v>5433900</v>
      </c>
    </row>
    <row r="649" spans="1:4" x14ac:dyDescent="0.2">
      <c r="A649" s="52">
        <f t="shared" si="13"/>
        <v>67</v>
      </c>
      <c r="B649" s="50">
        <f>Management!B649</f>
        <v>41885</v>
      </c>
      <c r="C649" s="51">
        <f>Management!C649</f>
        <v>88339.000000000218</v>
      </c>
      <c r="D649" s="49">
        <f>Management!K649</f>
        <v>5386407</v>
      </c>
    </row>
    <row r="650" spans="1:4" x14ac:dyDescent="0.2">
      <c r="A650" s="52">
        <f t="shared" si="13"/>
        <v>68</v>
      </c>
      <c r="B650" s="50">
        <f>Management!B650</f>
        <v>41915</v>
      </c>
      <c r="C650" s="51">
        <f>Management!C650</f>
        <v>88339.000000000131</v>
      </c>
      <c r="D650" s="49">
        <f>Management!K650</f>
        <v>5338477</v>
      </c>
    </row>
    <row r="651" spans="1:4" x14ac:dyDescent="0.2">
      <c r="A651" s="52">
        <f t="shared" si="13"/>
        <v>69</v>
      </c>
      <c r="B651" s="50">
        <f>Management!B651</f>
        <v>41946</v>
      </c>
      <c r="C651" s="51">
        <f>Management!C651</f>
        <v>88339.000000000218</v>
      </c>
      <c r="D651" s="49">
        <f>Management!K651</f>
        <v>5290108</v>
      </c>
    </row>
    <row r="652" spans="1:4" x14ac:dyDescent="0.2">
      <c r="A652" s="52">
        <f t="shared" si="13"/>
        <v>70</v>
      </c>
      <c r="B652" s="50">
        <f>Management!B652</f>
        <v>41976</v>
      </c>
      <c r="C652" s="51">
        <f>Management!C652</f>
        <v>88339.000000000218</v>
      </c>
      <c r="D652" s="49">
        <f>Management!K652</f>
        <v>5241296</v>
      </c>
    </row>
    <row r="653" spans="1:4" x14ac:dyDescent="0.2">
      <c r="A653" s="52">
        <f t="shared" si="13"/>
        <v>71</v>
      </c>
      <c r="B653" s="50">
        <f>Management!B653</f>
        <v>42007</v>
      </c>
      <c r="C653" s="51">
        <f>Management!C653</f>
        <v>88338.999999999971</v>
      </c>
      <c r="D653" s="49">
        <f>Management!K653</f>
        <v>5192035</v>
      </c>
    </row>
    <row r="654" spans="1:4" x14ac:dyDescent="0.2">
      <c r="A654" s="52">
        <f t="shared" si="13"/>
        <v>72</v>
      </c>
      <c r="B654" s="50">
        <f>Management!B654</f>
        <v>42038</v>
      </c>
      <c r="C654" s="51">
        <f>Management!C654</f>
        <v>88338.999999999942</v>
      </c>
      <c r="D654" s="49">
        <f>Management!K654</f>
        <v>5170182</v>
      </c>
    </row>
    <row r="655" spans="1:4" x14ac:dyDescent="0.2">
      <c r="A655" s="52">
        <f t="shared" si="13"/>
        <v>73</v>
      </c>
      <c r="B655" s="50">
        <f>Management!B655</f>
        <v>42066</v>
      </c>
      <c r="C655" s="51">
        <f>Management!C655</f>
        <v>88338.999999999985</v>
      </c>
      <c r="D655" s="49">
        <f>Management!K655</f>
        <v>5120384</v>
      </c>
    </row>
    <row r="656" spans="1:4" x14ac:dyDescent="0.2">
      <c r="A656" s="52">
        <f t="shared" si="13"/>
        <v>74</v>
      </c>
      <c r="B656" s="50">
        <f>Management!B656</f>
        <v>42097</v>
      </c>
      <c r="C656" s="51">
        <f>Management!C656</f>
        <v>88339</v>
      </c>
      <c r="D656" s="49">
        <f>Management!K656</f>
        <v>5070131</v>
      </c>
    </row>
    <row r="657" spans="1:4" x14ac:dyDescent="0.2">
      <c r="A657" s="52">
        <f t="shared" si="13"/>
        <v>75</v>
      </c>
      <c r="B657" s="50">
        <f>Management!B657</f>
        <v>42127</v>
      </c>
      <c r="C657" s="51">
        <f>Management!C657</f>
        <v>88339.00000000016</v>
      </c>
      <c r="D657" s="49">
        <f>Management!K657</f>
        <v>5019418</v>
      </c>
    </row>
    <row r="658" spans="1:4" x14ac:dyDescent="0.2">
      <c r="A658" s="52">
        <f t="shared" si="13"/>
        <v>76</v>
      </c>
      <c r="B658" s="50">
        <f>Management!B658</f>
        <v>42158</v>
      </c>
      <c r="C658" s="51">
        <f>Management!C658</f>
        <v>88339.000000000218</v>
      </c>
      <c r="D658" s="49">
        <f>Management!K658</f>
        <v>4968240</v>
      </c>
    </row>
    <row r="659" spans="1:4" x14ac:dyDescent="0.2">
      <c r="A659" s="52">
        <f t="shared" si="13"/>
        <v>77</v>
      </c>
      <c r="B659" s="50">
        <f>Management!B659</f>
        <v>42188</v>
      </c>
      <c r="C659" s="51">
        <f>Management!C659</f>
        <v>88339.000000000175</v>
      </c>
      <c r="D659" s="49">
        <f>Management!K659</f>
        <v>4916595</v>
      </c>
    </row>
    <row r="660" spans="1:4" x14ac:dyDescent="0.2">
      <c r="A660" s="52">
        <f t="shared" si="13"/>
        <v>78</v>
      </c>
      <c r="B660" s="50">
        <f>Management!B660</f>
        <v>42219</v>
      </c>
      <c r="C660" s="51">
        <f>Management!C660</f>
        <v>88338.999999999913</v>
      </c>
      <c r="D660" s="49">
        <f>Management!K660</f>
        <v>4864476</v>
      </c>
    </row>
    <row r="661" spans="1:4" x14ac:dyDescent="0.2">
      <c r="A661" s="52">
        <f t="shared" si="13"/>
        <v>79</v>
      </c>
      <c r="B661" s="50">
        <f>Management!B661</f>
        <v>42250</v>
      </c>
      <c r="C661" s="51">
        <f>Management!C661</f>
        <v>88339.000000000058</v>
      </c>
      <c r="D661" s="49">
        <f>Management!K661</f>
        <v>4811881</v>
      </c>
    </row>
    <row r="662" spans="1:4" x14ac:dyDescent="0.2">
      <c r="A662" s="52">
        <f t="shared" si="13"/>
        <v>80</v>
      </c>
      <c r="B662" s="50">
        <f>Management!B662</f>
        <v>42280</v>
      </c>
      <c r="C662" s="51">
        <f>Management!C662</f>
        <v>88339.000000000073</v>
      </c>
      <c r="D662" s="49">
        <f>Management!K662</f>
        <v>4758804</v>
      </c>
    </row>
    <row r="663" spans="1:4" x14ac:dyDescent="0.2">
      <c r="A663" s="52">
        <f t="shared" si="13"/>
        <v>81</v>
      </c>
      <c r="B663" s="50">
        <f>Management!B663</f>
        <v>42311</v>
      </c>
      <c r="C663" s="51">
        <f>Management!C663</f>
        <v>88338.999999999942</v>
      </c>
      <c r="D663" s="49">
        <f>Management!K663</f>
        <v>4705241</v>
      </c>
    </row>
    <row r="664" spans="1:4" x14ac:dyDescent="0.2">
      <c r="A664" s="52">
        <f t="shared" si="13"/>
        <v>82</v>
      </c>
      <c r="B664" s="50">
        <f>Management!B664</f>
        <v>42341</v>
      </c>
      <c r="C664" s="51">
        <f>Management!C664</f>
        <v>88339.000000000175</v>
      </c>
      <c r="D664" s="49">
        <f>Management!K664</f>
        <v>4651187</v>
      </c>
    </row>
    <row r="665" spans="1:4" x14ac:dyDescent="0.2">
      <c r="A665" s="52">
        <f t="shared" si="13"/>
        <v>83</v>
      </c>
      <c r="B665" s="50">
        <f>Management!B665</f>
        <v>42372</v>
      </c>
      <c r="C665" s="51">
        <f>Management!C665</f>
        <v>88339.000000000029</v>
      </c>
      <c r="D665" s="49">
        <f>Management!K665</f>
        <v>4596639</v>
      </c>
    </row>
    <row r="666" spans="1:4" x14ac:dyDescent="0.2">
      <c r="A666" s="52">
        <f t="shared" si="13"/>
        <v>84</v>
      </c>
      <c r="B666" s="50">
        <f>Management!B666</f>
        <v>42403</v>
      </c>
      <c r="C666" s="51">
        <f>Management!C666</f>
        <v>88338.999999999913</v>
      </c>
      <c r="D666" s="49">
        <f>Management!K666</f>
        <v>4566660</v>
      </c>
    </row>
    <row r="667" spans="1:4" x14ac:dyDescent="0.2">
      <c r="A667" s="52">
        <f t="shared" si="13"/>
        <v>85</v>
      </c>
      <c r="B667" s="50">
        <f>Management!B667</f>
        <v>42432</v>
      </c>
      <c r="C667" s="51">
        <f>Management!C667</f>
        <v>88339.000000000073</v>
      </c>
      <c r="D667" s="49">
        <f>Management!K667</f>
        <v>4511442</v>
      </c>
    </row>
    <row r="668" spans="1:4" x14ac:dyDescent="0.2">
      <c r="A668" s="52">
        <f t="shared" si="13"/>
        <v>86</v>
      </c>
      <c r="B668" s="50">
        <f>Management!B668</f>
        <v>42463</v>
      </c>
      <c r="C668" s="51">
        <f>Management!C668</f>
        <v>88339.000000000102</v>
      </c>
      <c r="D668" s="49">
        <f>Management!K668</f>
        <v>4455720</v>
      </c>
    </row>
    <row r="669" spans="1:4" x14ac:dyDescent="0.2">
      <c r="A669" s="52">
        <f t="shared" si="13"/>
        <v>87</v>
      </c>
      <c r="B669" s="50">
        <f>Management!B669</f>
        <v>42493</v>
      </c>
      <c r="C669" s="51">
        <f>Management!C669</f>
        <v>88338.999999999825</v>
      </c>
      <c r="D669" s="49">
        <f>Management!K669</f>
        <v>4399488</v>
      </c>
    </row>
    <row r="670" spans="1:4" x14ac:dyDescent="0.2">
      <c r="A670" s="52">
        <f t="shared" si="13"/>
        <v>88</v>
      </c>
      <c r="B670" s="50">
        <f>Management!B670</f>
        <v>42524</v>
      </c>
      <c r="C670" s="51">
        <f>Management!C670</f>
        <v>88339.00000000016</v>
      </c>
      <c r="D670" s="49">
        <f>Management!K670</f>
        <v>4342743</v>
      </c>
    </row>
    <row r="671" spans="1:4" x14ac:dyDescent="0.2">
      <c r="A671" s="52">
        <f t="shared" si="13"/>
        <v>89</v>
      </c>
      <c r="B671" s="50">
        <f>Management!B671</f>
        <v>42554</v>
      </c>
      <c r="C671" s="51">
        <f>Management!C671</f>
        <v>88338.999999999854</v>
      </c>
      <c r="D671" s="49">
        <f>Management!K671</f>
        <v>4285479</v>
      </c>
    </row>
    <row r="672" spans="1:4" x14ac:dyDescent="0.2">
      <c r="A672" s="52">
        <f t="shared" si="13"/>
        <v>90</v>
      </c>
      <c r="B672" s="50">
        <f>Management!B672</f>
        <v>42585</v>
      </c>
      <c r="C672" s="51">
        <f>Management!C672</f>
        <v>88338.999999999913</v>
      </c>
      <c r="D672" s="49">
        <f>Management!K672</f>
        <v>4227692</v>
      </c>
    </row>
    <row r="673" spans="1:4" x14ac:dyDescent="0.2">
      <c r="A673" s="52">
        <f t="shared" si="13"/>
        <v>91</v>
      </c>
      <c r="B673" s="50">
        <f>Management!B673</f>
        <v>42616</v>
      </c>
      <c r="C673" s="51">
        <f>Management!C673</f>
        <v>88338.999999999782</v>
      </c>
      <c r="D673" s="49">
        <f>Management!K673</f>
        <v>4169376</v>
      </c>
    </row>
    <row r="674" spans="1:4" x14ac:dyDescent="0.2">
      <c r="A674" s="52">
        <f t="shared" si="13"/>
        <v>92</v>
      </c>
      <c r="B674" s="50">
        <f>Management!B674</f>
        <v>42646</v>
      </c>
      <c r="C674" s="51">
        <f>Management!C674</f>
        <v>88338.999999999927</v>
      </c>
      <c r="D674" s="49">
        <f>Management!K674</f>
        <v>4110527</v>
      </c>
    </row>
    <row r="675" spans="1:4" x14ac:dyDescent="0.2">
      <c r="A675" s="52">
        <f t="shared" si="13"/>
        <v>93</v>
      </c>
      <c r="B675" s="50">
        <f>Management!B675</f>
        <v>42677</v>
      </c>
      <c r="C675" s="51">
        <f>Management!C675</f>
        <v>88339.000000000058</v>
      </c>
      <c r="D675" s="49">
        <f>Management!K675</f>
        <v>4051141</v>
      </c>
    </row>
    <row r="676" spans="1:4" x14ac:dyDescent="0.2">
      <c r="A676" s="52">
        <f t="shared" si="13"/>
        <v>94</v>
      </c>
      <c r="B676" s="50">
        <f>Management!B676</f>
        <v>42707</v>
      </c>
      <c r="C676" s="51">
        <f>Management!C676</f>
        <v>88339.000000000116</v>
      </c>
      <c r="D676" s="49">
        <f>Management!K676</f>
        <v>3991211</v>
      </c>
    </row>
    <row r="677" spans="1:4" x14ac:dyDescent="0.2">
      <c r="A677" s="52">
        <f t="shared" si="13"/>
        <v>95</v>
      </c>
      <c r="B677" s="50">
        <f>Management!B677</f>
        <v>42738</v>
      </c>
      <c r="C677" s="51">
        <f>Management!C677</f>
        <v>88338.999999999985</v>
      </c>
      <c r="D677" s="49">
        <f>Management!K677</f>
        <v>3930733</v>
      </c>
    </row>
    <row r="678" spans="1:4" x14ac:dyDescent="0.2">
      <c r="A678" s="52">
        <f t="shared" si="13"/>
        <v>96</v>
      </c>
      <c r="B678" s="50">
        <f>Management!B678</f>
        <v>42769</v>
      </c>
      <c r="C678" s="51">
        <f>Management!C678</f>
        <v>88338.999999999884</v>
      </c>
      <c r="D678" s="49">
        <f>Management!K678</f>
        <v>3892263</v>
      </c>
    </row>
    <row r="679" spans="1:4" x14ac:dyDescent="0.2">
      <c r="A679" s="52">
        <f t="shared" si="13"/>
        <v>97</v>
      </c>
      <c r="B679" s="50">
        <f>Management!B679</f>
        <v>42797</v>
      </c>
      <c r="C679" s="51">
        <f>Management!C679</f>
        <v>88338.999999999956</v>
      </c>
      <c r="D679" s="49">
        <f>Management!K679</f>
        <v>3830975</v>
      </c>
    </row>
    <row r="680" spans="1:4" x14ac:dyDescent="0.2">
      <c r="A680" s="52">
        <f t="shared" si="13"/>
        <v>98</v>
      </c>
      <c r="B680" s="50">
        <f>Management!B680</f>
        <v>42828</v>
      </c>
      <c r="C680" s="51">
        <f>Management!C680</f>
        <v>88339.000000000073</v>
      </c>
      <c r="D680" s="49">
        <f>Management!K680</f>
        <v>3769128</v>
      </c>
    </row>
    <row r="681" spans="1:4" x14ac:dyDescent="0.2">
      <c r="A681" s="52">
        <f t="shared" si="13"/>
        <v>99</v>
      </c>
      <c r="B681" s="50">
        <f>Management!B681</f>
        <v>42858</v>
      </c>
      <c r="C681" s="51">
        <f>Management!C681</f>
        <v>88338.999999999942</v>
      </c>
      <c r="D681" s="49">
        <f>Management!K681</f>
        <v>3706716</v>
      </c>
    </row>
    <row r="682" spans="1:4" x14ac:dyDescent="0.2">
      <c r="A682" s="52">
        <f t="shared" si="13"/>
        <v>100</v>
      </c>
      <c r="B682" s="50">
        <f>Management!B682</f>
        <v>42889</v>
      </c>
      <c r="C682" s="51">
        <f>Management!C682</f>
        <v>88339</v>
      </c>
      <c r="D682" s="49">
        <f>Management!K682</f>
        <v>3643735</v>
      </c>
    </row>
    <row r="683" spans="1:4" x14ac:dyDescent="0.2">
      <c r="A683" s="52">
        <f t="shared" si="13"/>
        <v>101</v>
      </c>
      <c r="B683" s="50">
        <f>Management!B683</f>
        <v>42919</v>
      </c>
      <c r="C683" s="51">
        <f>Management!C683</f>
        <v>88338.999999999942</v>
      </c>
      <c r="D683" s="49">
        <f>Management!K683</f>
        <v>3580178</v>
      </c>
    </row>
    <row r="684" spans="1:4" x14ac:dyDescent="0.2">
      <c r="A684" s="52">
        <f t="shared" si="13"/>
        <v>102</v>
      </c>
      <c r="B684" s="50">
        <f>Management!B684</f>
        <v>42950</v>
      </c>
      <c r="C684" s="51">
        <f>Management!C684</f>
        <v>88339.000000000102</v>
      </c>
      <c r="D684" s="49">
        <f>Management!K684</f>
        <v>3516042</v>
      </c>
    </row>
    <row r="685" spans="1:4" x14ac:dyDescent="0.2">
      <c r="A685" s="52">
        <f t="shared" si="13"/>
        <v>103</v>
      </c>
      <c r="B685" s="50">
        <f>Management!B685</f>
        <v>42981</v>
      </c>
      <c r="C685" s="51">
        <f>Management!C685</f>
        <v>88339.000000000087</v>
      </c>
      <c r="D685" s="49">
        <f>Management!K685</f>
        <v>3451320</v>
      </c>
    </row>
    <row r="686" spans="1:4" x14ac:dyDescent="0.2">
      <c r="A686" s="52">
        <f t="shared" si="13"/>
        <v>104</v>
      </c>
      <c r="B686" s="50">
        <f>Management!B686</f>
        <v>43011</v>
      </c>
      <c r="C686" s="51">
        <f>Management!C686</f>
        <v>88339.000000000073</v>
      </c>
      <c r="D686" s="49">
        <f>Management!K686</f>
        <v>3386007</v>
      </c>
    </row>
    <row r="687" spans="1:4" x14ac:dyDescent="0.2">
      <c r="A687" s="52">
        <f t="shared" si="13"/>
        <v>105</v>
      </c>
      <c r="B687" s="50">
        <f>Management!B687</f>
        <v>43042</v>
      </c>
      <c r="C687" s="51">
        <f>Management!C687</f>
        <v>88339.000000000029</v>
      </c>
      <c r="D687" s="49">
        <f>Management!K687</f>
        <v>3320097</v>
      </c>
    </row>
    <row r="688" spans="1:4" x14ac:dyDescent="0.2">
      <c r="A688" s="52">
        <f t="shared" si="13"/>
        <v>106</v>
      </c>
      <c r="B688" s="50">
        <f>Management!B688</f>
        <v>43072</v>
      </c>
      <c r="C688" s="51">
        <f>Management!C688</f>
        <v>88339.000000000058</v>
      </c>
      <c r="D688" s="49">
        <f>Management!K688</f>
        <v>3253586</v>
      </c>
    </row>
    <row r="689" spans="1:4" x14ac:dyDescent="0.2">
      <c r="A689" s="52">
        <f t="shared" si="13"/>
        <v>107</v>
      </c>
      <c r="B689" s="50">
        <f>Management!B689</f>
        <v>43103</v>
      </c>
      <c r="C689" s="51">
        <f>Management!C689</f>
        <v>88338.999999999927</v>
      </c>
      <c r="D689" s="49">
        <f>Management!K689</f>
        <v>3186467</v>
      </c>
    </row>
    <row r="690" spans="1:4" x14ac:dyDescent="0.2">
      <c r="A690" s="52">
        <f t="shared" si="13"/>
        <v>108</v>
      </c>
      <c r="B690" s="50">
        <f>Management!B690</f>
        <v>43134</v>
      </c>
      <c r="C690" s="51">
        <f>Management!C690</f>
        <v>88339</v>
      </c>
      <c r="D690" s="49">
        <f>Management!K690</f>
        <v>3139035</v>
      </c>
    </row>
    <row r="691" spans="1:4" x14ac:dyDescent="0.2">
      <c r="A691" s="52">
        <f t="shared" si="13"/>
        <v>109</v>
      </c>
      <c r="B691" s="50">
        <f>Management!B691</f>
        <v>43162</v>
      </c>
      <c r="C691" s="51">
        <f>Management!C691</f>
        <v>88338.999999999971</v>
      </c>
      <c r="D691" s="49">
        <f>Management!K691</f>
        <v>3070955</v>
      </c>
    </row>
    <row r="692" spans="1:4" x14ac:dyDescent="0.2">
      <c r="A692" s="52">
        <f t="shared" si="13"/>
        <v>110</v>
      </c>
      <c r="B692" s="50">
        <f>Management!B692</f>
        <v>43193</v>
      </c>
      <c r="C692" s="51">
        <f>Management!C692</f>
        <v>88338.999999999971</v>
      </c>
      <c r="D692" s="49">
        <f>Management!K692</f>
        <v>3002254</v>
      </c>
    </row>
    <row r="693" spans="1:4" x14ac:dyDescent="0.2">
      <c r="A693" s="52">
        <f t="shared" si="13"/>
        <v>111</v>
      </c>
      <c r="B693" s="50">
        <f>Management!B693</f>
        <v>43223</v>
      </c>
      <c r="C693" s="51">
        <f>Management!C693</f>
        <v>88338.999999999985</v>
      </c>
      <c r="D693" s="49">
        <f>Management!K693</f>
        <v>2932926</v>
      </c>
    </row>
    <row r="694" spans="1:4" x14ac:dyDescent="0.2">
      <c r="A694" s="52">
        <f t="shared" si="13"/>
        <v>112</v>
      </c>
      <c r="B694" s="50">
        <f>Management!B694</f>
        <v>43254</v>
      </c>
      <c r="C694" s="51">
        <f>Management!C694</f>
        <v>88338.999999999956</v>
      </c>
      <c r="D694" s="49">
        <f>Management!K694</f>
        <v>2862966</v>
      </c>
    </row>
    <row r="695" spans="1:4" x14ac:dyDescent="0.2">
      <c r="A695" s="52">
        <f t="shared" ref="A695:A758" si="14">A694+1</f>
        <v>113</v>
      </c>
      <c r="B695" s="50">
        <f>Management!B695</f>
        <v>43284</v>
      </c>
      <c r="C695" s="51">
        <f>Management!C695</f>
        <v>88339.000000000044</v>
      </c>
      <c r="D695" s="49">
        <f>Management!K695</f>
        <v>2792368</v>
      </c>
    </row>
    <row r="696" spans="1:4" x14ac:dyDescent="0.2">
      <c r="A696" s="52">
        <f t="shared" si="14"/>
        <v>114</v>
      </c>
      <c r="B696" s="50">
        <f>Management!B696</f>
        <v>43315</v>
      </c>
      <c r="C696" s="51">
        <f>Management!C696</f>
        <v>88338.999999999985</v>
      </c>
      <c r="D696" s="49">
        <f>Management!K696</f>
        <v>2721126</v>
      </c>
    </row>
    <row r="697" spans="1:4" x14ac:dyDescent="0.2">
      <c r="A697" s="52">
        <f t="shared" si="14"/>
        <v>115</v>
      </c>
      <c r="B697" s="50">
        <f>Management!B697</f>
        <v>43346</v>
      </c>
      <c r="C697" s="51">
        <f>Management!C697</f>
        <v>88339.000000000015</v>
      </c>
      <c r="D697" s="49">
        <f>Management!K697</f>
        <v>2649234</v>
      </c>
    </row>
    <row r="698" spans="1:4" x14ac:dyDescent="0.2">
      <c r="A698" s="52">
        <f t="shared" si="14"/>
        <v>116</v>
      </c>
      <c r="B698" s="50">
        <f>Management!B698</f>
        <v>43376</v>
      </c>
      <c r="C698" s="51">
        <f>Management!C698</f>
        <v>88338.999999999971</v>
      </c>
      <c r="D698" s="49">
        <f>Management!K698</f>
        <v>2576686</v>
      </c>
    </row>
    <row r="699" spans="1:4" x14ac:dyDescent="0.2">
      <c r="A699" s="52">
        <f t="shared" si="14"/>
        <v>117</v>
      </c>
      <c r="B699" s="50">
        <f>Management!B699</f>
        <v>43407</v>
      </c>
      <c r="C699" s="51">
        <f>Management!C699</f>
        <v>88339</v>
      </c>
      <c r="D699" s="49">
        <f>Management!K699</f>
        <v>2503476</v>
      </c>
    </row>
    <row r="700" spans="1:4" x14ac:dyDescent="0.2">
      <c r="A700" s="52">
        <f t="shared" si="14"/>
        <v>118</v>
      </c>
      <c r="B700" s="50">
        <f>Management!B700</f>
        <v>43437</v>
      </c>
      <c r="C700" s="51">
        <f>Management!C700</f>
        <v>88339.000000000015</v>
      </c>
      <c r="D700" s="49">
        <f>Management!K700</f>
        <v>2429598</v>
      </c>
    </row>
    <row r="701" spans="1:4" x14ac:dyDescent="0.2">
      <c r="A701" s="52">
        <f t="shared" si="14"/>
        <v>119</v>
      </c>
      <c r="B701" s="50">
        <f>Management!B701</f>
        <v>43468</v>
      </c>
      <c r="C701" s="51">
        <f>Management!C701</f>
        <v>88339.000000000015</v>
      </c>
      <c r="D701" s="49">
        <f>Management!K701</f>
        <v>2355046</v>
      </c>
    </row>
    <row r="702" spans="1:4" x14ac:dyDescent="0.2">
      <c r="A702" s="52">
        <f t="shared" si="14"/>
        <v>120</v>
      </c>
      <c r="B702" s="50">
        <f>Management!B702</f>
        <v>43499</v>
      </c>
      <c r="C702" s="51">
        <f>Management!C702</f>
        <v>88339</v>
      </c>
      <c r="D702" s="49">
        <f>Management!K702</f>
        <v>2171250.0000000005</v>
      </c>
    </row>
    <row r="703" spans="1:4" x14ac:dyDescent="0.2">
      <c r="A703" s="52"/>
      <c r="B703" s="50"/>
      <c r="C703" s="51">
        <f>Management!C703</f>
        <v>10600680.000000002</v>
      </c>
      <c r="D703" s="49"/>
    </row>
    <row r="704" spans="1:4" x14ac:dyDescent="0.2">
      <c r="A704" s="52"/>
      <c r="B704" s="50"/>
      <c r="C704" s="51"/>
      <c r="D704" s="49"/>
    </row>
    <row r="705" spans="1:5" x14ac:dyDescent="0.2">
      <c r="A705" s="52"/>
      <c r="B705" s="50" t="str">
        <f>Management!B705</f>
        <v>Due Dt</v>
      </c>
      <c r="C705" s="51" t="str">
        <f>Management!C705</f>
        <v>Rentals</v>
      </c>
      <c r="D705" s="49" t="str">
        <f>Management!K705</f>
        <v>Term. Value</v>
      </c>
      <c r="E705">
        <v>11</v>
      </c>
    </row>
    <row r="706" spans="1:5" x14ac:dyDescent="0.2">
      <c r="A706" s="52">
        <f t="shared" si="14"/>
        <v>1</v>
      </c>
      <c r="B706" s="50">
        <f>Management!B706</f>
        <v>39875</v>
      </c>
      <c r="C706" s="51">
        <f>Management!C706</f>
        <v>85197.999999999825</v>
      </c>
      <c r="D706" s="49">
        <f>Management!K706</f>
        <v>7627873</v>
      </c>
    </row>
    <row r="707" spans="1:5" x14ac:dyDescent="0.2">
      <c r="A707" s="52">
        <f t="shared" si="14"/>
        <v>2</v>
      </c>
      <c r="B707" s="50">
        <f>Management!B707</f>
        <v>39906</v>
      </c>
      <c r="C707" s="51">
        <f>Management!C707</f>
        <v>85197.999999999724</v>
      </c>
      <c r="D707" s="49">
        <f>Management!K707</f>
        <v>7603720</v>
      </c>
    </row>
    <row r="708" spans="1:5" x14ac:dyDescent="0.2">
      <c r="A708" s="52">
        <f t="shared" si="14"/>
        <v>3</v>
      </c>
      <c r="B708" s="50">
        <f>Management!B708</f>
        <v>39936</v>
      </c>
      <c r="C708" s="51">
        <f>Management!C708</f>
        <v>85198.000000000437</v>
      </c>
      <c r="D708" s="49">
        <f>Management!K708</f>
        <v>7579339</v>
      </c>
    </row>
    <row r="709" spans="1:5" x14ac:dyDescent="0.2">
      <c r="A709" s="52">
        <f t="shared" si="14"/>
        <v>4</v>
      </c>
      <c r="B709" s="50">
        <f>Management!B709</f>
        <v>39967</v>
      </c>
      <c r="C709" s="51">
        <f>Management!C709</f>
        <v>85197.999999999971</v>
      </c>
      <c r="D709" s="49">
        <f>Management!K709</f>
        <v>7554726</v>
      </c>
    </row>
    <row r="710" spans="1:5" x14ac:dyDescent="0.2">
      <c r="A710" s="52">
        <f t="shared" si="14"/>
        <v>5</v>
      </c>
      <c r="B710" s="50">
        <f>Management!B710</f>
        <v>39997</v>
      </c>
      <c r="C710" s="51">
        <f>Management!C710</f>
        <v>85197.999999999607</v>
      </c>
      <c r="D710" s="49">
        <f>Management!K710</f>
        <v>7529879</v>
      </c>
    </row>
    <row r="711" spans="1:5" x14ac:dyDescent="0.2">
      <c r="A711" s="52">
        <f t="shared" si="14"/>
        <v>6</v>
      </c>
      <c r="B711" s="50">
        <f>Management!B711</f>
        <v>40028</v>
      </c>
      <c r="C711" s="51">
        <f>Management!C711</f>
        <v>85198.000000000175</v>
      </c>
      <c r="D711" s="49">
        <f>Management!K711</f>
        <v>7504796</v>
      </c>
    </row>
    <row r="712" spans="1:5" x14ac:dyDescent="0.2">
      <c r="A712" s="52">
        <f t="shared" si="14"/>
        <v>7</v>
      </c>
      <c r="B712" s="50">
        <f>Management!B712</f>
        <v>40059</v>
      </c>
      <c r="C712" s="51">
        <f>Management!C712</f>
        <v>85197.999999999651</v>
      </c>
      <c r="D712" s="49">
        <f>Management!K712</f>
        <v>7479476</v>
      </c>
    </row>
    <row r="713" spans="1:5" x14ac:dyDescent="0.2">
      <c r="A713" s="52">
        <f t="shared" si="14"/>
        <v>8</v>
      </c>
      <c r="B713" s="50">
        <f>Management!B713</f>
        <v>40089</v>
      </c>
      <c r="C713" s="51">
        <f>Management!C713</f>
        <v>85198.00000000032</v>
      </c>
      <c r="D713" s="49">
        <f>Management!K713</f>
        <v>7453914</v>
      </c>
    </row>
    <row r="714" spans="1:5" x14ac:dyDescent="0.2">
      <c r="A714" s="52">
        <f t="shared" si="14"/>
        <v>9</v>
      </c>
      <c r="B714" s="50">
        <f>Management!B714</f>
        <v>40120</v>
      </c>
      <c r="C714" s="51">
        <f>Management!C714</f>
        <v>85197.999999999985</v>
      </c>
      <c r="D714" s="49">
        <f>Management!K714</f>
        <v>7428110</v>
      </c>
    </row>
    <row r="715" spans="1:5" x14ac:dyDescent="0.2">
      <c r="A715" s="52">
        <f t="shared" si="14"/>
        <v>10</v>
      </c>
      <c r="B715" s="50">
        <f>Management!B715</f>
        <v>40150</v>
      </c>
      <c r="C715" s="51">
        <f>Management!C715</f>
        <v>85198.000000000247</v>
      </c>
      <c r="D715" s="49">
        <f>Management!K715</f>
        <v>7402061</v>
      </c>
    </row>
    <row r="716" spans="1:5" x14ac:dyDescent="0.2">
      <c r="A716" s="52">
        <f t="shared" si="14"/>
        <v>11</v>
      </c>
      <c r="B716" s="50">
        <f>Management!B716</f>
        <v>40181</v>
      </c>
      <c r="C716" s="51">
        <f>Management!C716</f>
        <v>85198.000000000218</v>
      </c>
      <c r="D716" s="49">
        <f>Management!K716</f>
        <v>7375764</v>
      </c>
    </row>
    <row r="717" spans="1:5" x14ac:dyDescent="0.2">
      <c r="A717" s="52">
        <f t="shared" si="14"/>
        <v>12</v>
      </c>
      <c r="B717" s="50">
        <f>Management!B717</f>
        <v>40212</v>
      </c>
      <c r="C717" s="51">
        <f>Management!C717</f>
        <v>85198.00000000016</v>
      </c>
      <c r="D717" s="49">
        <f>Management!K717</f>
        <v>7396397</v>
      </c>
    </row>
    <row r="718" spans="1:5" x14ac:dyDescent="0.2">
      <c r="A718" s="52">
        <f t="shared" si="14"/>
        <v>13</v>
      </c>
      <c r="B718" s="50">
        <f>Management!B718</f>
        <v>40240</v>
      </c>
      <c r="C718" s="51">
        <f>Management!C718</f>
        <v>85197.999999999956</v>
      </c>
      <c r="D718" s="49">
        <f>Management!K718</f>
        <v>7370228</v>
      </c>
    </row>
    <row r="719" spans="1:5" x14ac:dyDescent="0.2">
      <c r="A719" s="52">
        <f t="shared" si="14"/>
        <v>14</v>
      </c>
      <c r="B719" s="50">
        <f>Management!B719</f>
        <v>40271</v>
      </c>
      <c r="C719" s="51">
        <f>Management!C719</f>
        <v>85198.000000000233</v>
      </c>
      <c r="D719" s="49">
        <f>Management!K719</f>
        <v>7343813</v>
      </c>
    </row>
    <row r="720" spans="1:5" x14ac:dyDescent="0.2">
      <c r="A720" s="52">
        <f t="shared" si="14"/>
        <v>15</v>
      </c>
      <c r="B720" s="50">
        <f>Management!B720</f>
        <v>40301</v>
      </c>
      <c r="C720" s="51">
        <f>Management!C720</f>
        <v>85197.999999999651</v>
      </c>
      <c r="D720" s="49">
        <f>Management!K720</f>
        <v>7317149</v>
      </c>
    </row>
    <row r="721" spans="1:4" x14ac:dyDescent="0.2">
      <c r="A721" s="52">
        <f t="shared" si="14"/>
        <v>16</v>
      </c>
      <c r="B721" s="50">
        <f>Management!B721</f>
        <v>40332</v>
      </c>
      <c r="C721" s="51">
        <f>Management!C721</f>
        <v>85198.000000000378</v>
      </c>
      <c r="D721" s="49">
        <f>Management!K721</f>
        <v>7290233</v>
      </c>
    </row>
    <row r="722" spans="1:4" x14ac:dyDescent="0.2">
      <c r="A722" s="52">
        <f t="shared" si="14"/>
        <v>17</v>
      </c>
      <c r="B722" s="50">
        <f>Management!B722</f>
        <v>40362</v>
      </c>
      <c r="C722" s="51">
        <f>Management!C722</f>
        <v>85198.000000000437</v>
      </c>
      <c r="D722" s="49">
        <f>Management!K722</f>
        <v>7263064</v>
      </c>
    </row>
    <row r="723" spans="1:4" x14ac:dyDescent="0.2">
      <c r="A723" s="52">
        <f t="shared" si="14"/>
        <v>18</v>
      </c>
      <c r="B723" s="50">
        <f>Management!B723</f>
        <v>40393</v>
      </c>
      <c r="C723" s="51">
        <f>Management!C723</f>
        <v>85198.000000000262</v>
      </c>
      <c r="D723" s="49">
        <f>Management!K723</f>
        <v>7235639</v>
      </c>
    </row>
    <row r="724" spans="1:4" x14ac:dyDescent="0.2">
      <c r="A724" s="52">
        <f t="shared" si="14"/>
        <v>19</v>
      </c>
      <c r="B724" s="50">
        <f>Management!B724</f>
        <v>40424</v>
      </c>
      <c r="C724" s="51">
        <f>Management!C724</f>
        <v>85198.000000000407</v>
      </c>
      <c r="D724" s="49">
        <f>Management!K724</f>
        <v>7207956</v>
      </c>
    </row>
    <row r="725" spans="1:4" x14ac:dyDescent="0.2">
      <c r="A725" s="52">
        <f t="shared" si="14"/>
        <v>20</v>
      </c>
      <c r="B725" s="50">
        <f>Management!B725</f>
        <v>40454</v>
      </c>
      <c r="C725" s="51">
        <f>Management!C725</f>
        <v>85197.999999999593</v>
      </c>
      <c r="D725" s="49">
        <f>Management!K725</f>
        <v>7180011</v>
      </c>
    </row>
    <row r="726" spans="1:4" x14ac:dyDescent="0.2">
      <c r="A726" s="52">
        <f t="shared" si="14"/>
        <v>21</v>
      </c>
      <c r="B726" s="50">
        <f>Management!B726</f>
        <v>40485</v>
      </c>
      <c r="C726" s="51">
        <f>Management!C726</f>
        <v>85198.000000000175</v>
      </c>
      <c r="D726" s="49">
        <f>Management!K726</f>
        <v>7151803</v>
      </c>
    </row>
    <row r="727" spans="1:4" x14ac:dyDescent="0.2">
      <c r="A727" s="52">
        <f t="shared" si="14"/>
        <v>22</v>
      </c>
      <c r="B727" s="50">
        <f>Management!B727</f>
        <v>40515</v>
      </c>
      <c r="C727" s="51">
        <f>Management!C727</f>
        <v>85198.000000000233</v>
      </c>
      <c r="D727" s="49">
        <f>Management!K727</f>
        <v>7123329</v>
      </c>
    </row>
    <row r="728" spans="1:4" x14ac:dyDescent="0.2">
      <c r="A728" s="52">
        <f t="shared" si="14"/>
        <v>23</v>
      </c>
      <c r="B728" s="50">
        <f>Management!B728</f>
        <v>40546</v>
      </c>
      <c r="C728" s="51">
        <f>Management!C728</f>
        <v>85197.999999999563</v>
      </c>
      <c r="D728" s="49">
        <f>Management!K728</f>
        <v>7094586</v>
      </c>
    </row>
    <row r="729" spans="1:4" x14ac:dyDescent="0.2">
      <c r="A729" s="52">
        <f t="shared" si="14"/>
        <v>24</v>
      </c>
      <c r="B729" s="50">
        <f>Management!B729</f>
        <v>40577</v>
      </c>
      <c r="C729" s="51">
        <f>Management!C729</f>
        <v>85198.000000000291</v>
      </c>
      <c r="D729" s="49">
        <f>Management!K729</f>
        <v>7108032</v>
      </c>
    </row>
    <row r="730" spans="1:4" x14ac:dyDescent="0.2">
      <c r="A730" s="52">
        <f t="shared" si="14"/>
        <v>25</v>
      </c>
      <c r="B730" s="50">
        <f>Management!B730</f>
        <v>40605</v>
      </c>
      <c r="C730" s="51">
        <f>Management!C730</f>
        <v>85198.000000000044</v>
      </c>
      <c r="D730" s="49">
        <f>Management!K730</f>
        <v>7079312</v>
      </c>
    </row>
    <row r="731" spans="1:4" x14ac:dyDescent="0.2">
      <c r="A731" s="52">
        <f t="shared" si="14"/>
        <v>26</v>
      </c>
      <c r="B731" s="50">
        <f>Management!B731</f>
        <v>40636</v>
      </c>
      <c r="C731" s="51">
        <f>Management!C731</f>
        <v>85198</v>
      </c>
      <c r="D731" s="49">
        <f>Management!K731</f>
        <v>7050323</v>
      </c>
    </row>
    <row r="732" spans="1:4" x14ac:dyDescent="0.2">
      <c r="A732" s="52">
        <f t="shared" si="14"/>
        <v>27</v>
      </c>
      <c r="B732" s="50">
        <f>Management!B732</f>
        <v>40666</v>
      </c>
      <c r="C732" s="51">
        <f>Management!C732</f>
        <v>85198.000000000437</v>
      </c>
      <c r="D732" s="49">
        <f>Management!K732</f>
        <v>7021062</v>
      </c>
    </row>
    <row r="733" spans="1:4" x14ac:dyDescent="0.2">
      <c r="A733" s="52">
        <f t="shared" si="14"/>
        <v>28</v>
      </c>
      <c r="B733" s="50">
        <f>Management!B733</f>
        <v>40697</v>
      </c>
      <c r="C733" s="51">
        <f>Management!C733</f>
        <v>85197.999999999767</v>
      </c>
      <c r="D733" s="49">
        <f>Management!K733</f>
        <v>6991528</v>
      </c>
    </row>
    <row r="734" spans="1:4" x14ac:dyDescent="0.2">
      <c r="A734" s="52">
        <f t="shared" si="14"/>
        <v>29</v>
      </c>
      <c r="B734" s="50">
        <f>Management!B734</f>
        <v>40727</v>
      </c>
      <c r="C734" s="51">
        <f>Management!C734</f>
        <v>85197.999999999884</v>
      </c>
      <c r="D734" s="49">
        <f>Management!K734</f>
        <v>6961717</v>
      </c>
    </row>
    <row r="735" spans="1:4" x14ac:dyDescent="0.2">
      <c r="A735" s="52">
        <f t="shared" si="14"/>
        <v>30</v>
      </c>
      <c r="B735" s="50">
        <f>Management!B735</f>
        <v>40758</v>
      </c>
      <c r="C735" s="51">
        <f>Management!C735</f>
        <v>85197.999999999738</v>
      </c>
      <c r="D735" s="49">
        <f>Management!K735</f>
        <v>6931626</v>
      </c>
    </row>
    <row r="736" spans="1:4" x14ac:dyDescent="0.2">
      <c r="A736" s="52">
        <f t="shared" si="14"/>
        <v>31</v>
      </c>
      <c r="B736" s="50">
        <f>Management!B736</f>
        <v>40789</v>
      </c>
      <c r="C736" s="51">
        <f>Management!C736</f>
        <v>85198.000000000175</v>
      </c>
      <c r="D736" s="49">
        <f>Management!K736</f>
        <v>6901254</v>
      </c>
    </row>
    <row r="737" spans="1:4" x14ac:dyDescent="0.2">
      <c r="A737" s="52">
        <f t="shared" si="14"/>
        <v>32</v>
      </c>
      <c r="B737" s="50">
        <f>Management!B737</f>
        <v>40819</v>
      </c>
      <c r="C737" s="51">
        <f>Management!C737</f>
        <v>85197.999999999651</v>
      </c>
      <c r="D737" s="49">
        <f>Management!K737</f>
        <v>6870597</v>
      </c>
    </row>
    <row r="738" spans="1:4" x14ac:dyDescent="0.2">
      <c r="A738" s="52">
        <f t="shared" si="14"/>
        <v>33</v>
      </c>
      <c r="B738" s="50">
        <f>Management!B738</f>
        <v>40850</v>
      </c>
      <c r="C738" s="51">
        <f>Management!C738</f>
        <v>85197.999999999709</v>
      </c>
      <c r="D738" s="49">
        <f>Management!K738</f>
        <v>6839653</v>
      </c>
    </row>
    <row r="739" spans="1:4" x14ac:dyDescent="0.2">
      <c r="A739" s="52">
        <f t="shared" si="14"/>
        <v>34</v>
      </c>
      <c r="B739" s="50">
        <f>Management!B739</f>
        <v>40880</v>
      </c>
      <c r="C739" s="51">
        <f>Management!C739</f>
        <v>85197.999999999942</v>
      </c>
      <c r="D739" s="49">
        <f>Management!K739</f>
        <v>6808418</v>
      </c>
    </row>
    <row r="740" spans="1:4" x14ac:dyDescent="0.2">
      <c r="A740" s="52">
        <f t="shared" si="14"/>
        <v>35</v>
      </c>
      <c r="B740" s="50">
        <f>Management!B740</f>
        <v>40911</v>
      </c>
      <c r="C740" s="51">
        <f>Management!C740</f>
        <v>85198.000000000087</v>
      </c>
      <c r="D740" s="49">
        <f>Management!K740</f>
        <v>6776891</v>
      </c>
    </row>
    <row r="741" spans="1:4" x14ac:dyDescent="0.2">
      <c r="A741" s="52">
        <f t="shared" si="14"/>
        <v>36</v>
      </c>
      <c r="B741" s="50">
        <f>Management!B741</f>
        <v>40942</v>
      </c>
      <c r="C741" s="51">
        <f>Management!C741</f>
        <v>85197.999999999985</v>
      </c>
      <c r="D741" s="49">
        <f>Management!K741</f>
        <v>6783279</v>
      </c>
    </row>
    <row r="742" spans="1:4" x14ac:dyDescent="0.2">
      <c r="A742" s="52">
        <f t="shared" si="14"/>
        <v>37</v>
      </c>
      <c r="B742" s="50">
        <f>Management!B742</f>
        <v>40971</v>
      </c>
      <c r="C742" s="51">
        <f>Management!C742</f>
        <v>85197.999999999825</v>
      </c>
      <c r="D742" s="49">
        <f>Management!K742</f>
        <v>6751668</v>
      </c>
    </row>
    <row r="743" spans="1:4" x14ac:dyDescent="0.2">
      <c r="A743" s="52">
        <f t="shared" si="14"/>
        <v>38</v>
      </c>
      <c r="B743" s="50">
        <f>Management!B743</f>
        <v>41002</v>
      </c>
      <c r="C743" s="51">
        <f>Management!C743</f>
        <v>85197.999999999651</v>
      </c>
      <c r="D743" s="49">
        <f>Management!K743</f>
        <v>6719763</v>
      </c>
    </row>
    <row r="744" spans="1:4" x14ac:dyDescent="0.2">
      <c r="A744" s="52">
        <f t="shared" si="14"/>
        <v>39</v>
      </c>
      <c r="B744" s="50">
        <f>Management!B744</f>
        <v>41032</v>
      </c>
      <c r="C744" s="51">
        <f>Management!C744</f>
        <v>85197.999999999942</v>
      </c>
      <c r="D744" s="49">
        <f>Management!K744</f>
        <v>6687561</v>
      </c>
    </row>
    <row r="745" spans="1:4" x14ac:dyDescent="0.2">
      <c r="A745" s="52">
        <f t="shared" si="14"/>
        <v>40</v>
      </c>
      <c r="B745" s="50">
        <f>Management!B745</f>
        <v>41063</v>
      </c>
      <c r="C745" s="51">
        <f>Management!C745</f>
        <v>85197.999999999767</v>
      </c>
      <c r="D745" s="49">
        <f>Management!K745</f>
        <v>6655059</v>
      </c>
    </row>
    <row r="746" spans="1:4" x14ac:dyDescent="0.2">
      <c r="A746" s="52">
        <f t="shared" si="14"/>
        <v>41</v>
      </c>
      <c r="B746" s="50">
        <f>Management!B746</f>
        <v>41093</v>
      </c>
      <c r="C746" s="51">
        <f>Management!C746</f>
        <v>85198.000000000407</v>
      </c>
      <c r="D746" s="49">
        <f>Management!K746</f>
        <v>6622254</v>
      </c>
    </row>
    <row r="747" spans="1:4" x14ac:dyDescent="0.2">
      <c r="A747" s="52">
        <f t="shared" si="14"/>
        <v>42</v>
      </c>
      <c r="B747" s="50">
        <f>Management!B747</f>
        <v>41124</v>
      </c>
      <c r="C747" s="51">
        <f>Management!C747</f>
        <v>85198.000000000466</v>
      </c>
      <c r="D747" s="49">
        <f>Management!K747</f>
        <v>6589143</v>
      </c>
    </row>
    <row r="748" spans="1:4" x14ac:dyDescent="0.2">
      <c r="A748" s="52">
        <f t="shared" si="14"/>
        <v>43</v>
      </c>
      <c r="B748" s="50">
        <f>Management!B748</f>
        <v>41155</v>
      </c>
      <c r="C748" s="51">
        <f>Management!C748</f>
        <v>85197.999999999563</v>
      </c>
      <c r="D748" s="49">
        <f>Management!K748</f>
        <v>6555723</v>
      </c>
    </row>
    <row r="749" spans="1:4" x14ac:dyDescent="0.2">
      <c r="A749" s="52">
        <f t="shared" si="14"/>
        <v>44</v>
      </c>
      <c r="B749" s="50">
        <f>Management!B749</f>
        <v>41185</v>
      </c>
      <c r="C749" s="51">
        <f>Management!C749</f>
        <v>85198.000000000291</v>
      </c>
      <c r="D749" s="49">
        <f>Management!K749</f>
        <v>6521992</v>
      </c>
    </row>
    <row r="750" spans="1:4" x14ac:dyDescent="0.2">
      <c r="A750" s="52">
        <f t="shared" si="14"/>
        <v>45</v>
      </c>
      <c r="B750" s="50">
        <f>Management!B750</f>
        <v>41216</v>
      </c>
      <c r="C750" s="51">
        <f>Management!C750</f>
        <v>85198.000000000437</v>
      </c>
      <c r="D750" s="49">
        <f>Management!K750</f>
        <v>6487947</v>
      </c>
    </row>
    <row r="751" spans="1:4" x14ac:dyDescent="0.2">
      <c r="A751" s="52">
        <f t="shared" si="14"/>
        <v>46</v>
      </c>
      <c r="B751" s="50">
        <f>Management!B751</f>
        <v>41246</v>
      </c>
      <c r="C751" s="51">
        <f>Management!C751</f>
        <v>85197.999999999593</v>
      </c>
      <c r="D751" s="49">
        <f>Management!K751</f>
        <v>6453584</v>
      </c>
    </row>
    <row r="752" spans="1:4" x14ac:dyDescent="0.2">
      <c r="A752" s="52">
        <f t="shared" si="14"/>
        <v>47</v>
      </c>
      <c r="B752" s="50">
        <f>Management!B752</f>
        <v>41277</v>
      </c>
      <c r="C752" s="51">
        <f>Management!C752</f>
        <v>85198</v>
      </c>
      <c r="D752" s="49">
        <f>Management!K752</f>
        <v>6418900</v>
      </c>
    </row>
    <row r="753" spans="1:4" x14ac:dyDescent="0.2">
      <c r="A753" s="52">
        <f t="shared" si="14"/>
        <v>48</v>
      </c>
      <c r="B753" s="50">
        <f>Management!B753</f>
        <v>41308</v>
      </c>
      <c r="C753" s="51">
        <f>Management!C753</f>
        <v>85198.000000000349</v>
      </c>
      <c r="D753" s="49">
        <f>Management!K753</f>
        <v>6418283</v>
      </c>
    </row>
    <row r="754" spans="1:4" x14ac:dyDescent="0.2">
      <c r="A754" s="52">
        <f t="shared" si="14"/>
        <v>49</v>
      </c>
      <c r="B754" s="50">
        <f>Management!B754</f>
        <v>41336</v>
      </c>
      <c r="C754" s="51">
        <f>Management!C754</f>
        <v>85197.999999999796</v>
      </c>
      <c r="D754" s="49">
        <f>Management!K754</f>
        <v>6383409</v>
      </c>
    </row>
    <row r="755" spans="1:4" x14ac:dyDescent="0.2">
      <c r="A755" s="52">
        <f t="shared" si="14"/>
        <v>50</v>
      </c>
      <c r="B755" s="50">
        <f>Management!B755</f>
        <v>41367</v>
      </c>
      <c r="C755" s="51">
        <f>Management!C755</f>
        <v>85198.000000000146</v>
      </c>
      <c r="D755" s="49">
        <f>Management!K755</f>
        <v>6348211</v>
      </c>
    </row>
    <row r="756" spans="1:4" x14ac:dyDescent="0.2">
      <c r="A756" s="52">
        <f t="shared" si="14"/>
        <v>51</v>
      </c>
      <c r="B756" s="50">
        <f>Management!B756</f>
        <v>41397</v>
      </c>
      <c r="C756" s="51">
        <f>Management!C756</f>
        <v>85198</v>
      </c>
      <c r="D756" s="49">
        <f>Management!K756</f>
        <v>6312686</v>
      </c>
    </row>
    <row r="757" spans="1:4" x14ac:dyDescent="0.2">
      <c r="A757" s="52">
        <f t="shared" si="14"/>
        <v>52</v>
      </c>
      <c r="B757" s="50">
        <f>Management!B757</f>
        <v>41428</v>
      </c>
      <c r="C757" s="51">
        <f>Management!C757</f>
        <v>85198.000000000233</v>
      </c>
      <c r="D757" s="49">
        <f>Management!K757</f>
        <v>6276832</v>
      </c>
    </row>
    <row r="758" spans="1:4" x14ac:dyDescent="0.2">
      <c r="A758" s="52">
        <f t="shared" si="14"/>
        <v>53</v>
      </c>
      <c r="B758" s="50">
        <f>Management!B758</f>
        <v>41458</v>
      </c>
      <c r="C758" s="51">
        <f>Management!C758</f>
        <v>85198.000000000146</v>
      </c>
      <c r="D758" s="49">
        <f>Management!K758</f>
        <v>6240646</v>
      </c>
    </row>
    <row r="759" spans="1:4" x14ac:dyDescent="0.2">
      <c r="A759" s="52">
        <f t="shared" ref="A759:A822" si="15">A758+1</f>
        <v>54</v>
      </c>
      <c r="B759" s="50">
        <f>Management!B759</f>
        <v>41489</v>
      </c>
      <c r="C759" s="51">
        <f>Management!C759</f>
        <v>85197.999999999913</v>
      </c>
      <c r="D759" s="49">
        <f>Management!K759</f>
        <v>6204123</v>
      </c>
    </row>
    <row r="760" spans="1:4" x14ac:dyDescent="0.2">
      <c r="A760" s="52">
        <f t="shared" si="15"/>
        <v>55</v>
      </c>
      <c r="B760" s="50">
        <f>Management!B760</f>
        <v>41520</v>
      </c>
      <c r="C760" s="51">
        <f>Management!C760</f>
        <v>85197.999999999825</v>
      </c>
      <c r="D760" s="49">
        <f>Management!K760</f>
        <v>6167261</v>
      </c>
    </row>
    <row r="761" spans="1:4" x14ac:dyDescent="0.2">
      <c r="A761" s="52">
        <f t="shared" si="15"/>
        <v>56</v>
      </c>
      <c r="B761" s="50">
        <f>Management!B761</f>
        <v>41550</v>
      </c>
      <c r="C761" s="51">
        <f>Management!C761</f>
        <v>85198.000000000058</v>
      </c>
      <c r="D761" s="49">
        <f>Management!K761</f>
        <v>6130057</v>
      </c>
    </row>
    <row r="762" spans="1:4" x14ac:dyDescent="0.2">
      <c r="A762" s="52">
        <f t="shared" si="15"/>
        <v>57</v>
      </c>
      <c r="B762" s="50">
        <f>Management!B762</f>
        <v>41581</v>
      </c>
      <c r="C762" s="51">
        <f>Management!C762</f>
        <v>85197.999999999796</v>
      </c>
      <c r="D762" s="49">
        <f>Management!K762</f>
        <v>6092507</v>
      </c>
    </row>
    <row r="763" spans="1:4" x14ac:dyDescent="0.2">
      <c r="A763" s="52">
        <f t="shared" si="15"/>
        <v>58</v>
      </c>
      <c r="B763" s="50">
        <f>Management!B763</f>
        <v>41611</v>
      </c>
      <c r="C763" s="51">
        <f>Management!C763</f>
        <v>85198.000000000087</v>
      </c>
      <c r="D763" s="49">
        <f>Management!K763</f>
        <v>6054609</v>
      </c>
    </row>
    <row r="764" spans="1:4" x14ac:dyDescent="0.2">
      <c r="A764" s="52">
        <f t="shared" si="15"/>
        <v>59</v>
      </c>
      <c r="B764" s="50">
        <f>Management!B764</f>
        <v>41642</v>
      </c>
      <c r="C764" s="51">
        <f>Management!C764</f>
        <v>85197.999999999796</v>
      </c>
      <c r="D764" s="49">
        <f>Management!K764</f>
        <v>6016358</v>
      </c>
    </row>
    <row r="765" spans="1:4" x14ac:dyDescent="0.2">
      <c r="A765" s="52">
        <f t="shared" si="15"/>
        <v>60</v>
      </c>
      <c r="B765" s="50">
        <f>Management!B765</f>
        <v>41673</v>
      </c>
      <c r="C765" s="51">
        <f>Management!C765</f>
        <v>85198.000000000073</v>
      </c>
      <c r="D765" s="49">
        <f>Management!K765</f>
        <v>6008703</v>
      </c>
    </row>
    <row r="766" spans="1:4" x14ac:dyDescent="0.2">
      <c r="A766" s="52">
        <f t="shared" si="15"/>
        <v>61</v>
      </c>
      <c r="B766" s="50">
        <f>Management!B766</f>
        <v>41701</v>
      </c>
      <c r="C766" s="51">
        <f>Management!C766</f>
        <v>85198.000000000204</v>
      </c>
      <c r="D766" s="49">
        <f>Management!K766</f>
        <v>5970152</v>
      </c>
    </row>
    <row r="767" spans="1:4" x14ac:dyDescent="0.2">
      <c r="A767" s="52">
        <f t="shared" si="15"/>
        <v>62</v>
      </c>
      <c r="B767" s="50">
        <f>Management!B767</f>
        <v>41732</v>
      </c>
      <c r="C767" s="51">
        <f>Management!C767</f>
        <v>85198.000000000175</v>
      </c>
      <c r="D767" s="49">
        <f>Management!K767</f>
        <v>5931244</v>
      </c>
    </row>
    <row r="768" spans="1:4" x14ac:dyDescent="0.2">
      <c r="A768" s="52">
        <f t="shared" si="15"/>
        <v>63</v>
      </c>
      <c r="B768" s="50">
        <f>Management!B768</f>
        <v>41762</v>
      </c>
      <c r="C768" s="51">
        <f>Management!C768</f>
        <v>85198.000000000058</v>
      </c>
      <c r="D768" s="49">
        <f>Management!K768</f>
        <v>5891977</v>
      </c>
    </row>
    <row r="769" spans="1:4" x14ac:dyDescent="0.2">
      <c r="A769" s="52">
        <f t="shared" si="15"/>
        <v>64</v>
      </c>
      <c r="B769" s="50">
        <f>Management!B769</f>
        <v>41793</v>
      </c>
      <c r="C769" s="51">
        <f>Management!C769</f>
        <v>85198.000000000102</v>
      </c>
      <c r="D769" s="49">
        <f>Management!K769</f>
        <v>5852347</v>
      </c>
    </row>
    <row r="770" spans="1:4" x14ac:dyDescent="0.2">
      <c r="A770" s="52">
        <f t="shared" si="15"/>
        <v>65</v>
      </c>
      <c r="B770" s="50">
        <f>Management!B770</f>
        <v>41823</v>
      </c>
      <c r="C770" s="51">
        <f>Management!C770</f>
        <v>85198.000000000175</v>
      </c>
      <c r="D770" s="49">
        <f>Management!K770</f>
        <v>5812349</v>
      </c>
    </row>
    <row r="771" spans="1:4" x14ac:dyDescent="0.2">
      <c r="A771" s="52">
        <f t="shared" si="15"/>
        <v>66</v>
      </c>
      <c r="B771" s="50">
        <f>Management!B771</f>
        <v>41854</v>
      </c>
      <c r="C771" s="51">
        <f>Management!C771</f>
        <v>85197.999999999825</v>
      </c>
      <c r="D771" s="49">
        <f>Management!K771</f>
        <v>5771982</v>
      </c>
    </row>
    <row r="772" spans="1:4" x14ac:dyDescent="0.2">
      <c r="A772" s="52">
        <f t="shared" si="15"/>
        <v>67</v>
      </c>
      <c r="B772" s="50">
        <f>Management!B772</f>
        <v>41885</v>
      </c>
      <c r="C772" s="51">
        <f>Management!C772</f>
        <v>85198.000000000233</v>
      </c>
      <c r="D772" s="49">
        <f>Management!K772</f>
        <v>5731241</v>
      </c>
    </row>
    <row r="773" spans="1:4" x14ac:dyDescent="0.2">
      <c r="A773" s="52">
        <f t="shared" si="15"/>
        <v>68</v>
      </c>
      <c r="B773" s="50">
        <f>Management!B773</f>
        <v>41915</v>
      </c>
      <c r="C773" s="51">
        <f>Management!C773</f>
        <v>85198.000000000087</v>
      </c>
      <c r="D773" s="49">
        <f>Management!K773</f>
        <v>5690123</v>
      </c>
    </row>
    <row r="774" spans="1:4" x14ac:dyDescent="0.2">
      <c r="A774" s="52">
        <f t="shared" si="15"/>
        <v>69</v>
      </c>
      <c r="B774" s="50">
        <f>Management!B774</f>
        <v>41946</v>
      </c>
      <c r="C774" s="51">
        <f>Management!C774</f>
        <v>85198.000000000029</v>
      </c>
      <c r="D774" s="49">
        <f>Management!K774</f>
        <v>5648625</v>
      </c>
    </row>
    <row r="775" spans="1:4" x14ac:dyDescent="0.2">
      <c r="A775" s="52">
        <f t="shared" si="15"/>
        <v>70</v>
      </c>
      <c r="B775" s="50">
        <f>Management!B775</f>
        <v>41976</v>
      </c>
      <c r="C775" s="51">
        <f>Management!C775</f>
        <v>85197.999999999767</v>
      </c>
      <c r="D775" s="49">
        <f>Management!K775</f>
        <v>5606742</v>
      </c>
    </row>
    <row r="776" spans="1:4" x14ac:dyDescent="0.2">
      <c r="A776" s="52">
        <f t="shared" si="15"/>
        <v>71</v>
      </c>
      <c r="B776" s="50">
        <f>Management!B776</f>
        <v>42007</v>
      </c>
      <c r="C776" s="51">
        <f>Management!C776</f>
        <v>85197.999999999825</v>
      </c>
      <c r="D776" s="49">
        <f>Management!K776</f>
        <v>5564471</v>
      </c>
    </row>
    <row r="777" spans="1:4" x14ac:dyDescent="0.2">
      <c r="A777" s="52">
        <f t="shared" si="15"/>
        <v>72</v>
      </c>
      <c r="B777" s="50">
        <f>Management!B777</f>
        <v>42038</v>
      </c>
      <c r="C777" s="51">
        <f>Management!C777</f>
        <v>85198</v>
      </c>
      <c r="D777" s="49">
        <f>Management!K777</f>
        <v>5549669</v>
      </c>
    </row>
    <row r="778" spans="1:4" x14ac:dyDescent="0.2">
      <c r="A778" s="52">
        <f t="shared" si="15"/>
        <v>73</v>
      </c>
      <c r="B778" s="50">
        <f>Management!B778</f>
        <v>42066</v>
      </c>
      <c r="C778" s="51">
        <f>Management!C778</f>
        <v>85198.000000000131</v>
      </c>
      <c r="D778" s="49">
        <f>Management!K778</f>
        <v>5506985</v>
      </c>
    </row>
    <row r="779" spans="1:4" x14ac:dyDescent="0.2">
      <c r="A779" s="52">
        <f t="shared" si="15"/>
        <v>74</v>
      </c>
      <c r="B779" s="50">
        <f>Management!B779</f>
        <v>42097</v>
      </c>
      <c r="C779" s="51">
        <f>Management!C779</f>
        <v>85198.000000000175</v>
      </c>
      <c r="D779" s="49">
        <f>Management!K779</f>
        <v>5463906</v>
      </c>
    </row>
    <row r="780" spans="1:4" x14ac:dyDescent="0.2">
      <c r="A780" s="52">
        <f t="shared" si="15"/>
        <v>75</v>
      </c>
      <c r="B780" s="50">
        <f>Management!B780</f>
        <v>42127</v>
      </c>
      <c r="C780" s="51">
        <f>Management!C780</f>
        <v>85198</v>
      </c>
      <c r="D780" s="49">
        <f>Management!K780</f>
        <v>5420430</v>
      </c>
    </row>
    <row r="781" spans="1:4" x14ac:dyDescent="0.2">
      <c r="A781" s="52">
        <f t="shared" si="15"/>
        <v>76</v>
      </c>
      <c r="B781" s="50">
        <f>Management!B781</f>
        <v>42158</v>
      </c>
      <c r="C781" s="51">
        <f>Management!C781</f>
        <v>85197.999999999942</v>
      </c>
      <c r="D781" s="49">
        <f>Management!K781</f>
        <v>5376553</v>
      </c>
    </row>
    <row r="782" spans="1:4" x14ac:dyDescent="0.2">
      <c r="A782" s="52">
        <f t="shared" si="15"/>
        <v>77</v>
      </c>
      <c r="B782" s="50">
        <f>Management!B782</f>
        <v>42188</v>
      </c>
      <c r="C782" s="51">
        <f>Management!C782</f>
        <v>85198.000000000044</v>
      </c>
      <c r="D782" s="49">
        <f>Management!K782</f>
        <v>5332270</v>
      </c>
    </row>
    <row r="783" spans="1:4" x14ac:dyDescent="0.2">
      <c r="A783" s="52">
        <f t="shared" si="15"/>
        <v>78</v>
      </c>
      <c r="B783" s="50">
        <f>Management!B783</f>
        <v>42219</v>
      </c>
      <c r="C783" s="51">
        <f>Management!C783</f>
        <v>85197.999999999796</v>
      </c>
      <c r="D783" s="49">
        <f>Management!K783</f>
        <v>5287579</v>
      </c>
    </row>
    <row r="784" spans="1:4" x14ac:dyDescent="0.2">
      <c r="A784" s="52">
        <f t="shared" si="15"/>
        <v>79</v>
      </c>
      <c r="B784" s="50">
        <f>Management!B784</f>
        <v>42250</v>
      </c>
      <c r="C784" s="51">
        <f>Management!C784</f>
        <v>85198.000000000029</v>
      </c>
      <c r="D784" s="49">
        <f>Management!K784</f>
        <v>5242476</v>
      </c>
    </row>
    <row r="785" spans="1:4" x14ac:dyDescent="0.2">
      <c r="A785" s="52">
        <f t="shared" si="15"/>
        <v>80</v>
      </c>
      <c r="B785" s="50">
        <f>Management!B785</f>
        <v>42280</v>
      </c>
      <c r="C785" s="51">
        <f>Management!C785</f>
        <v>85197.999999999782</v>
      </c>
      <c r="D785" s="49">
        <f>Management!K785</f>
        <v>5196956</v>
      </c>
    </row>
    <row r="786" spans="1:4" x14ac:dyDescent="0.2">
      <c r="A786" s="52">
        <f t="shared" si="15"/>
        <v>81</v>
      </c>
      <c r="B786" s="50">
        <f>Management!B786</f>
        <v>42311</v>
      </c>
      <c r="C786" s="51">
        <f>Management!C786</f>
        <v>85198.000000000131</v>
      </c>
      <c r="D786" s="49">
        <f>Management!K786</f>
        <v>5151015</v>
      </c>
    </row>
    <row r="787" spans="1:4" x14ac:dyDescent="0.2">
      <c r="A787" s="52">
        <f t="shared" si="15"/>
        <v>82</v>
      </c>
      <c r="B787" s="50">
        <f>Management!B787</f>
        <v>42341</v>
      </c>
      <c r="C787" s="51">
        <f>Management!C787</f>
        <v>85198.000000000029</v>
      </c>
      <c r="D787" s="49">
        <f>Management!K787</f>
        <v>5104651</v>
      </c>
    </row>
    <row r="788" spans="1:4" x14ac:dyDescent="0.2">
      <c r="A788" s="52">
        <f t="shared" si="15"/>
        <v>83</v>
      </c>
      <c r="B788" s="50">
        <f>Management!B788</f>
        <v>42372</v>
      </c>
      <c r="C788" s="51">
        <f>Management!C788</f>
        <v>85197.999999999985</v>
      </c>
      <c r="D788" s="49">
        <f>Management!K788</f>
        <v>5057858</v>
      </c>
    </row>
    <row r="789" spans="1:4" x14ac:dyDescent="0.2">
      <c r="A789" s="52">
        <f t="shared" si="15"/>
        <v>84</v>
      </c>
      <c r="B789" s="50">
        <f>Management!B789</f>
        <v>42403</v>
      </c>
      <c r="C789" s="51">
        <f>Management!C789</f>
        <v>85197.999999999971</v>
      </c>
      <c r="D789" s="49">
        <f>Management!K789</f>
        <v>5035703</v>
      </c>
    </row>
    <row r="790" spans="1:4" x14ac:dyDescent="0.2">
      <c r="A790" s="52">
        <f t="shared" si="15"/>
        <v>85</v>
      </c>
      <c r="B790" s="50">
        <f>Management!B790</f>
        <v>42432</v>
      </c>
      <c r="C790" s="51">
        <f>Management!C790</f>
        <v>85198.00000000016</v>
      </c>
      <c r="D790" s="49">
        <f>Management!K790</f>
        <v>4988377</v>
      </c>
    </row>
    <row r="791" spans="1:4" x14ac:dyDescent="0.2">
      <c r="A791" s="52">
        <f t="shared" si="15"/>
        <v>86</v>
      </c>
      <c r="B791" s="50">
        <f>Management!B791</f>
        <v>42463</v>
      </c>
      <c r="C791" s="51">
        <f>Management!C791</f>
        <v>85198.000000000175</v>
      </c>
      <c r="D791" s="49">
        <f>Management!K791</f>
        <v>4940615</v>
      </c>
    </row>
    <row r="792" spans="1:4" x14ac:dyDescent="0.2">
      <c r="A792" s="52">
        <f t="shared" si="15"/>
        <v>87</v>
      </c>
      <c r="B792" s="50">
        <f>Management!B792</f>
        <v>42493</v>
      </c>
      <c r="C792" s="51">
        <f>Management!C792</f>
        <v>85197.999999999942</v>
      </c>
      <c r="D792" s="49">
        <f>Management!K792</f>
        <v>4892413</v>
      </c>
    </row>
    <row r="793" spans="1:4" x14ac:dyDescent="0.2">
      <c r="A793" s="52">
        <f t="shared" si="15"/>
        <v>88</v>
      </c>
      <c r="B793" s="50">
        <f>Management!B793</f>
        <v>42524</v>
      </c>
      <c r="C793" s="51">
        <f>Management!C793</f>
        <v>85197.999999999884</v>
      </c>
      <c r="D793" s="49">
        <f>Management!K793</f>
        <v>4843768</v>
      </c>
    </row>
    <row r="794" spans="1:4" x14ac:dyDescent="0.2">
      <c r="A794" s="52">
        <f t="shared" si="15"/>
        <v>89</v>
      </c>
      <c r="B794" s="50">
        <f>Management!B794</f>
        <v>42554</v>
      </c>
      <c r="C794" s="51">
        <f>Management!C794</f>
        <v>85197.999999999854</v>
      </c>
      <c r="D794" s="49">
        <f>Management!K794</f>
        <v>4794674</v>
      </c>
    </row>
    <row r="795" spans="1:4" x14ac:dyDescent="0.2">
      <c r="A795" s="52">
        <f t="shared" si="15"/>
        <v>90</v>
      </c>
      <c r="B795" s="50">
        <f>Management!B795</f>
        <v>42585</v>
      </c>
      <c r="C795" s="51">
        <f>Management!C795</f>
        <v>85197.999999999854</v>
      </c>
      <c r="D795" s="49">
        <f>Management!K795</f>
        <v>4745127</v>
      </c>
    </row>
    <row r="796" spans="1:4" x14ac:dyDescent="0.2">
      <c r="A796" s="52">
        <f t="shared" si="15"/>
        <v>91</v>
      </c>
      <c r="B796" s="50">
        <f>Management!B796</f>
        <v>42616</v>
      </c>
      <c r="C796" s="51">
        <f>Management!C796</f>
        <v>85197.999999999884</v>
      </c>
      <c r="D796" s="49">
        <f>Management!K796</f>
        <v>4695124</v>
      </c>
    </row>
    <row r="797" spans="1:4" x14ac:dyDescent="0.2">
      <c r="A797" s="52">
        <f t="shared" si="15"/>
        <v>92</v>
      </c>
      <c r="B797" s="50">
        <f>Management!B797</f>
        <v>42646</v>
      </c>
      <c r="C797" s="51">
        <f>Management!C797</f>
        <v>85198.000000000233</v>
      </c>
      <c r="D797" s="49">
        <f>Management!K797</f>
        <v>4644661</v>
      </c>
    </row>
    <row r="798" spans="1:4" x14ac:dyDescent="0.2">
      <c r="A798" s="52">
        <f t="shared" si="15"/>
        <v>93</v>
      </c>
      <c r="B798" s="50">
        <f>Management!B798</f>
        <v>42677</v>
      </c>
      <c r="C798" s="51">
        <f>Management!C798</f>
        <v>85197.999999999767</v>
      </c>
      <c r="D798" s="49">
        <f>Management!K798</f>
        <v>4593732</v>
      </c>
    </row>
    <row r="799" spans="1:4" x14ac:dyDescent="0.2">
      <c r="A799" s="52">
        <f t="shared" si="15"/>
        <v>94</v>
      </c>
      <c r="B799" s="50">
        <f>Management!B799</f>
        <v>42707</v>
      </c>
      <c r="C799" s="51">
        <f>Management!C799</f>
        <v>85198.000000000175</v>
      </c>
      <c r="D799" s="49">
        <f>Management!K799</f>
        <v>4542334</v>
      </c>
    </row>
    <row r="800" spans="1:4" x14ac:dyDescent="0.2">
      <c r="A800" s="52">
        <f t="shared" si="15"/>
        <v>95</v>
      </c>
      <c r="B800" s="50">
        <f>Management!B800</f>
        <v>42738</v>
      </c>
      <c r="C800" s="51">
        <f>Management!C800</f>
        <v>85198.000000000087</v>
      </c>
      <c r="D800" s="49">
        <f>Management!K800</f>
        <v>4490462</v>
      </c>
    </row>
    <row r="801" spans="1:4" x14ac:dyDescent="0.2">
      <c r="A801" s="52">
        <f t="shared" si="15"/>
        <v>96</v>
      </c>
      <c r="B801" s="50">
        <f>Management!B801</f>
        <v>42769</v>
      </c>
      <c r="C801" s="51">
        <f>Management!C801</f>
        <v>85198.000000000233</v>
      </c>
      <c r="D801" s="49">
        <f>Management!K801</f>
        <v>4460672</v>
      </c>
    </row>
    <row r="802" spans="1:4" x14ac:dyDescent="0.2">
      <c r="A802" s="52">
        <f t="shared" si="15"/>
        <v>97</v>
      </c>
      <c r="B802" s="50">
        <f>Management!B802</f>
        <v>42797</v>
      </c>
      <c r="C802" s="51">
        <f>Management!C802</f>
        <v>85197.999999999796</v>
      </c>
      <c r="D802" s="49">
        <f>Management!K802</f>
        <v>4408141</v>
      </c>
    </row>
    <row r="803" spans="1:4" x14ac:dyDescent="0.2">
      <c r="A803" s="52">
        <f t="shared" si="15"/>
        <v>98</v>
      </c>
      <c r="B803" s="50">
        <f>Management!B803</f>
        <v>42828</v>
      </c>
      <c r="C803" s="51">
        <f>Management!C803</f>
        <v>85198.000000000175</v>
      </c>
      <c r="D803" s="49">
        <f>Management!K803</f>
        <v>4355127</v>
      </c>
    </row>
    <row r="804" spans="1:4" x14ac:dyDescent="0.2">
      <c r="A804" s="52">
        <f t="shared" si="15"/>
        <v>99</v>
      </c>
      <c r="B804" s="50">
        <f>Management!B804</f>
        <v>42858</v>
      </c>
      <c r="C804" s="51">
        <f>Management!C804</f>
        <v>85198.000000000015</v>
      </c>
      <c r="D804" s="49">
        <f>Management!K804</f>
        <v>4301625</v>
      </c>
    </row>
    <row r="805" spans="1:4" x14ac:dyDescent="0.2">
      <c r="A805" s="52">
        <f t="shared" si="15"/>
        <v>100</v>
      </c>
      <c r="B805" s="50">
        <f>Management!B805</f>
        <v>42889</v>
      </c>
      <c r="C805" s="51">
        <f>Management!C805</f>
        <v>85197.999999999985</v>
      </c>
      <c r="D805" s="49">
        <f>Management!K805</f>
        <v>4247631</v>
      </c>
    </row>
    <row r="806" spans="1:4" x14ac:dyDescent="0.2">
      <c r="A806" s="52">
        <f t="shared" si="15"/>
        <v>101</v>
      </c>
      <c r="B806" s="50">
        <f>Management!B806</f>
        <v>42919</v>
      </c>
      <c r="C806" s="51">
        <f>Management!C806</f>
        <v>85197.999999999854</v>
      </c>
      <c r="D806" s="49">
        <f>Management!K806</f>
        <v>4193140</v>
      </c>
    </row>
    <row r="807" spans="1:4" x14ac:dyDescent="0.2">
      <c r="A807" s="52">
        <f t="shared" si="15"/>
        <v>102</v>
      </c>
      <c r="B807" s="50">
        <f>Management!B807</f>
        <v>42950</v>
      </c>
      <c r="C807" s="51">
        <f>Management!C807</f>
        <v>85197.999999999985</v>
      </c>
      <c r="D807" s="49">
        <f>Management!K807</f>
        <v>4138148</v>
      </c>
    </row>
    <row r="808" spans="1:4" x14ac:dyDescent="0.2">
      <c r="A808" s="52">
        <f t="shared" si="15"/>
        <v>103</v>
      </c>
      <c r="B808" s="50">
        <f>Management!B808</f>
        <v>42981</v>
      </c>
      <c r="C808" s="51">
        <f>Management!C808</f>
        <v>85198.000000000029</v>
      </c>
      <c r="D808" s="49">
        <f>Management!K808</f>
        <v>4082650</v>
      </c>
    </row>
    <row r="809" spans="1:4" x14ac:dyDescent="0.2">
      <c r="A809" s="52">
        <f t="shared" si="15"/>
        <v>104</v>
      </c>
      <c r="B809" s="50">
        <f>Management!B809</f>
        <v>43011</v>
      </c>
      <c r="C809" s="51">
        <f>Management!C809</f>
        <v>85197.999999999913</v>
      </c>
      <c r="D809" s="49">
        <f>Management!K809</f>
        <v>4026641</v>
      </c>
    </row>
    <row r="810" spans="1:4" x14ac:dyDescent="0.2">
      <c r="A810" s="52">
        <f t="shared" si="15"/>
        <v>105</v>
      </c>
      <c r="B810" s="50">
        <f>Management!B810</f>
        <v>43042</v>
      </c>
      <c r="C810" s="51">
        <f>Management!C810</f>
        <v>85198.000000000102</v>
      </c>
      <c r="D810" s="49">
        <f>Management!K810</f>
        <v>3970117</v>
      </c>
    </row>
    <row r="811" spans="1:4" x14ac:dyDescent="0.2">
      <c r="A811" s="52">
        <f t="shared" si="15"/>
        <v>106</v>
      </c>
      <c r="B811" s="50">
        <f>Management!B811</f>
        <v>43072</v>
      </c>
      <c r="C811" s="51">
        <f>Management!C811</f>
        <v>85198.000000000044</v>
      </c>
      <c r="D811" s="49">
        <f>Management!K811</f>
        <v>3913072</v>
      </c>
    </row>
    <row r="812" spans="1:4" x14ac:dyDescent="0.2">
      <c r="A812" s="52">
        <f t="shared" si="15"/>
        <v>107</v>
      </c>
      <c r="B812" s="50">
        <f>Management!B812</f>
        <v>43103</v>
      </c>
      <c r="C812" s="51">
        <f>Management!C812</f>
        <v>85197.999999999913</v>
      </c>
      <c r="D812" s="49">
        <f>Management!K812</f>
        <v>3855502</v>
      </c>
    </row>
    <row r="813" spans="1:4" x14ac:dyDescent="0.2">
      <c r="A813" s="52">
        <f t="shared" si="15"/>
        <v>108</v>
      </c>
      <c r="B813" s="50">
        <f>Management!B813</f>
        <v>43134</v>
      </c>
      <c r="C813" s="51">
        <f>Management!C813</f>
        <v>85198.000000000073</v>
      </c>
      <c r="D813" s="49">
        <f>Management!K813</f>
        <v>3817703</v>
      </c>
    </row>
    <row r="814" spans="1:4" x14ac:dyDescent="0.2">
      <c r="A814" s="52">
        <f t="shared" si="15"/>
        <v>109</v>
      </c>
      <c r="B814" s="50">
        <f>Management!B814</f>
        <v>43162</v>
      </c>
      <c r="C814" s="51">
        <f>Management!C814</f>
        <v>85198.000000000073</v>
      </c>
      <c r="D814" s="49">
        <f>Management!K814</f>
        <v>3759340</v>
      </c>
    </row>
    <row r="815" spans="1:4" x14ac:dyDescent="0.2">
      <c r="A815" s="52">
        <f t="shared" si="15"/>
        <v>110</v>
      </c>
      <c r="B815" s="50">
        <f>Management!B815</f>
        <v>43193</v>
      </c>
      <c r="C815" s="51">
        <f>Management!C815</f>
        <v>85198.000000000044</v>
      </c>
      <c r="D815" s="49">
        <f>Management!K815</f>
        <v>3700440</v>
      </c>
    </row>
    <row r="816" spans="1:4" x14ac:dyDescent="0.2">
      <c r="A816" s="52">
        <f t="shared" si="15"/>
        <v>111</v>
      </c>
      <c r="B816" s="50">
        <f>Management!B816</f>
        <v>43223</v>
      </c>
      <c r="C816" s="51">
        <f>Management!C816</f>
        <v>85197.999999999971</v>
      </c>
      <c r="D816" s="49">
        <f>Management!K816</f>
        <v>3640999</v>
      </c>
    </row>
    <row r="817" spans="1:4" x14ac:dyDescent="0.2">
      <c r="A817" s="52">
        <f t="shared" si="15"/>
        <v>112</v>
      </c>
      <c r="B817" s="50">
        <f>Management!B817</f>
        <v>43254</v>
      </c>
      <c r="C817" s="51">
        <f>Management!C817</f>
        <v>85197.999999999942</v>
      </c>
      <c r="D817" s="49">
        <f>Management!K817</f>
        <v>3581013</v>
      </c>
    </row>
    <row r="818" spans="1:4" x14ac:dyDescent="0.2">
      <c r="A818" s="52">
        <f t="shared" si="15"/>
        <v>113</v>
      </c>
      <c r="B818" s="50">
        <f>Management!B818</f>
        <v>43284</v>
      </c>
      <c r="C818" s="51">
        <f>Management!C818</f>
        <v>85197.999999999985</v>
      </c>
      <c r="D818" s="49">
        <f>Management!K818</f>
        <v>3520474</v>
      </c>
    </row>
    <row r="819" spans="1:4" x14ac:dyDescent="0.2">
      <c r="A819" s="52">
        <f t="shared" si="15"/>
        <v>114</v>
      </c>
      <c r="B819" s="50">
        <f>Management!B819</f>
        <v>43315</v>
      </c>
      <c r="C819" s="51">
        <f>Management!C819</f>
        <v>85198.000000000044</v>
      </c>
      <c r="D819" s="49">
        <f>Management!K819</f>
        <v>3459379</v>
      </c>
    </row>
    <row r="820" spans="1:4" x14ac:dyDescent="0.2">
      <c r="A820" s="52">
        <f t="shared" si="15"/>
        <v>115</v>
      </c>
      <c r="B820" s="50">
        <f>Management!B820</f>
        <v>43346</v>
      </c>
      <c r="C820" s="51">
        <f>Management!C820</f>
        <v>85198.000000000015</v>
      </c>
      <c r="D820" s="49">
        <f>Management!K820</f>
        <v>3397723</v>
      </c>
    </row>
    <row r="821" spans="1:4" x14ac:dyDescent="0.2">
      <c r="A821" s="52">
        <f t="shared" si="15"/>
        <v>116</v>
      </c>
      <c r="B821" s="50">
        <f>Management!B821</f>
        <v>43376</v>
      </c>
      <c r="C821" s="51">
        <f>Management!C821</f>
        <v>85197.999999999956</v>
      </c>
      <c r="D821" s="49">
        <f>Management!K821</f>
        <v>3335500</v>
      </c>
    </row>
    <row r="822" spans="1:4" x14ac:dyDescent="0.2">
      <c r="A822" s="52">
        <f t="shared" si="15"/>
        <v>117</v>
      </c>
      <c r="B822" s="50">
        <f>Management!B822</f>
        <v>43407</v>
      </c>
      <c r="C822" s="51">
        <f>Management!C822</f>
        <v>85197.999999999913</v>
      </c>
      <c r="D822" s="49">
        <f>Management!K822</f>
        <v>3272705</v>
      </c>
    </row>
    <row r="823" spans="1:4" x14ac:dyDescent="0.2">
      <c r="A823" s="52">
        <f t="shared" ref="A823:A886" si="16">A822+1</f>
        <v>118</v>
      </c>
      <c r="B823" s="50">
        <f>Management!B823</f>
        <v>43437</v>
      </c>
      <c r="C823" s="51">
        <f>Management!C823</f>
        <v>85197.999999999913</v>
      </c>
      <c r="D823" s="49">
        <f>Management!K823</f>
        <v>3209332</v>
      </c>
    </row>
    <row r="824" spans="1:4" x14ac:dyDescent="0.2">
      <c r="A824" s="52">
        <f t="shared" si="16"/>
        <v>119</v>
      </c>
      <c r="B824" s="50">
        <f>Management!B824</f>
        <v>43468</v>
      </c>
      <c r="C824" s="51">
        <f>Management!C824</f>
        <v>85198.000000000087</v>
      </c>
      <c r="D824" s="49">
        <f>Management!K824</f>
        <v>3145376</v>
      </c>
    </row>
    <row r="825" spans="1:4" x14ac:dyDescent="0.2">
      <c r="A825" s="52">
        <f t="shared" si="16"/>
        <v>120</v>
      </c>
      <c r="B825" s="50">
        <f>Management!B825</f>
        <v>43499</v>
      </c>
      <c r="C825" s="51">
        <f>Management!C825</f>
        <v>85197.999999999985</v>
      </c>
      <c r="D825" s="49">
        <f>Management!K825</f>
        <v>3099103</v>
      </c>
    </row>
    <row r="826" spans="1:4" x14ac:dyDescent="0.2">
      <c r="A826" s="52">
        <f t="shared" si="16"/>
        <v>121</v>
      </c>
      <c r="B826" s="50">
        <f>Management!B826</f>
        <v>43527</v>
      </c>
      <c r="C826" s="51">
        <f>Management!C826</f>
        <v>85197.999999999971</v>
      </c>
      <c r="D826" s="49">
        <f>Management!K826</f>
        <v>3034210</v>
      </c>
    </row>
    <row r="827" spans="1:4" x14ac:dyDescent="0.2">
      <c r="A827" s="52">
        <f t="shared" si="16"/>
        <v>122</v>
      </c>
      <c r="B827" s="50">
        <f>Management!B827</f>
        <v>43558</v>
      </c>
      <c r="C827" s="51">
        <f>Management!C827</f>
        <v>85198</v>
      </c>
      <c r="D827" s="49">
        <f>Management!K827</f>
        <v>2968720</v>
      </c>
    </row>
    <row r="828" spans="1:4" x14ac:dyDescent="0.2">
      <c r="A828" s="52">
        <f t="shared" si="16"/>
        <v>123</v>
      </c>
      <c r="B828" s="50">
        <f>Management!B828</f>
        <v>43588</v>
      </c>
      <c r="C828" s="51">
        <f>Management!C828</f>
        <v>85198.000000000044</v>
      </c>
      <c r="D828" s="49">
        <f>Management!K828</f>
        <v>2902630</v>
      </c>
    </row>
    <row r="829" spans="1:4" x14ac:dyDescent="0.2">
      <c r="A829" s="52">
        <f t="shared" si="16"/>
        <v>124</v>
      </c>
      <c r="B829" s="50">
        <f>Management!B829</f>
        <v>43619</v>
      </c>
      <c r="C829" s="51">
        <f>Management!C829</f>
        <v>85198.000000000015</v>
      </c>
      <c r="D829" s="49">
        <f>Management!K829</f>
        <v>2835932</v>
      </c>
    </row>
    <row r="830" spans="1:4" x14ac:dyDescent="0.2">
      <c r="A830" s="52">
        <f t="shared" si="16"/>
        <v>125</v>
      </c>
      <c r="B830" s="50">
        <f>Management!B830</f>
        <v>43649</v>
      </c>
      <c r="C830" s="51">
        <f>Management!C830</f>
        <v>85197.999999999956</v>
      </c>
      <c r="D830" s="49">
        <f>Management!K830</f>
        <v>2768622</v>
      </c>
    </row>
    <row r="831" spans="1:4" x14ac:dyDescent="0.2">
      <c r="A831" s="52">
        <f t="shared" si="16"/>
        <v>126</v>
      </c>
      <c r="B831" s="50">
        <f>Management!B831</f>
        <v>43680</v>
      </c>
      <c r="C831" s="51">
        <f>Management!C831</f>
        <v>85198</v>
      </c>
      <c r="D831" s="49">
        <f>Management!K831</f>
        <v>2700694</v>
      </c>
    </row>
    <row r="832" spans="1:4" x14ac:dyDescent="0.2">
      <c r="A832" s="52">
        <f t="shared" si="16"/>
        <v>127</v>
      </c>
      <c r="B832" s="50">
        <f>Management!B832</f>
        <v>43711</v>
      </c>
      <c r="C832" s="51">
        <f>Management!C832</f>
        <v>85197.999999999985</v>
      </c>
      <c r="D832" s="49">
        <f>Management!K832</f>
        <v>2632141</v>
      </c>
    </row>
    <row r="833" spans="1:5" x14ac:dyDescent="0.2">
      <c r="A833" s="52">
        <f t="shared" si="16"/>
        <v>128</v>
      </c>
      <c r="B833" s="50">
        <f>Management!B833</f>
        <v>43741</v>
      </c>
      <c r="C833" s="51">
        <f>Management!C833</f>
        <v>85198.000000000029</v>
      </c>
      <c r="D833" s="49">
        <f>Management!K833</f>
        <v>2562959</v>
      </c>
    </row>
    <row r="834" spans="1:5" x14ac:dyDescent="0.2">
      <c r="A834" s="52">
        <f t="shared" si="16"/>
        <v>129</v>
      </c>
      <c r="B834" s="50">
        <f>Management!B834</f>
        <v>43772</v>
      </c>
      <c r="C834" s="51">
        <f>Management!C834</f>
        <v>85198.000000000015</v>
      </c>
      <c r="D834" s="49">
        <f>Management!K834</f>
        <v>2493140</v>
      </c>
    </row>
    <row r="835" spans="1:5" x14ac:dyDescent="0.2">
      <c r="A835" s="52">
        <f t="shared" si="16"/>
        <v>130</v>
      </c>
      <c r="B835" s="50">
        <f>Management!B835</f>
        <v>43802</v>
      </c>
      <c r="C835" s="51">
        <f>Management!C835</f>
        <v>85198</v>
      </c>
      <c r="D835" s="49">
        <f>Management!K835</f>
        <v>2422681</v>
      </c>
    </row>
    <row r="836" spans="1:5" x14ac:dyDescent="0.2">
      <c r="A836" s="52">
        <f t="shared" si="16"/>
        <v>131</v>
      </c>
      <c r="B836" s="50">
        <f>Management!B836</f>
        <v>43833</v>
      </c>
      <c r="C836" s="51">
        <f>Management!C836</f>
        <v>85198</v>
      </c>
      <c r="D836" s="49">
        <f>Management!K836</f>
        <v>2351573</v>
      </c>
    </row>
    <row r="837" spans="1:5" x14ac:dyDescent="0.2">
      <c r="A837" s="52">
        <f t="shared" si="16"/>
        <v>132</v>
      </c>
      <c r="B837" s="50">
        <f>Management!B837</f>
        <v>43864</v>
      </c>
      <c r="C837" s="51">
        <f>Management!C837</f>
        <v>85198</v>
      </c>
      <c r="D837" s="49">
        <f>Management!K837</f>
        <v>2171249.999999796</v>
      </c>
    </row>
    <row r="838" spans="1:5" x14ac:dyDescent="0.2">
      <c r="A838" s="52"/>
      <c r="B838" s="50"/>
      <c r="C838" s="51">
        <f>Management!C838</f>
        <v>11246136.000000002</v>
      </c>
      <c r="D838" s="49"/>
    </row>
    <row r="839" spans="1:5" x14ac:dyDescent="0.2">
      <c r="A839" s="52"/>
      <c r="B839" s="50"/>
      <c r="C839" s="51"/>
      <c r="D839" s="49"/>
    </row>
    <row r="840" spans="1:5" x14ac:dyDescent="0.2">
      <c r="A840" s="52"/>
      <c r="B840" s="50" t="str">
        <f>Management!B840</f>
        <v>Due Dt</v>
      </c>
      <c r="C840" s="51" t="str">
        <f>Management!C840</f>
        <v>Rentals</v>
      </c>
      <c r="D840" s="49" t="str">
        <f>Management!K840</f>
        <v>Term. Value</v>
      </c>
      <c r="E840">
        <v>12</v>
      </c>
    </row>
    <row r="841" spans="1:5" x14ac:dyDescent="0.2">
      <c r="A841" s="52">
        <f t="shared" si="16"/>
        <v>1</v>
      </c>
      <c r="B841" s="50">
        <f>Management!B841</f>
        <v>39875</v>
      </c>
      <c r="C841" s="51">
        <f>Management!C841</f>
        <v>82687.000000000466</v>
      </c>
      <c r="D841" s="49">
        <f>Management!K841</f>
        <v>7630995</v>
      </c>
    </row>
    <row r="842" spans="1:5" x14ac:dyDescent="0.2">
      <c r="A842" s="52">
        <f t="shared" si="16"/>
        <v>2</v>
      </c>
      <c r="B842" s="50">
        <f>Management!B842</f>
        <v>39906</v>
      </c>
      <c r="C842" s="51">
        <f>Management!C842</f>
        <v>82686.999999999738</v>
      </c>
      <c r="D842" s="49">
        <f>Management!K842</f>
        <v>7609993</v>
      </c>
    </row>
    <row r="843" spans="1:5" x14ac:dyDescent="0.2">
      <c r="A843" s="52">
        <f t="shared" si="16"/>
        <v>3</v>
      </c>
      <c r="B843" s="50">
        <f>Management!B843</f>
        <v>39936</v>
      </c>
      <c r="C843" s="51">
        <f>Management!C843</f>
        <v>82686.99999999968</v>
      </c>
      <c r="D843" s="49">
        <f>Management!K843</f>
        <v>7588789</v>
      </c>
    </row>
    <row r="844" spans="1:5" x14ac:dyDescent="0.2">
      <c r="A844" s="52">
        <f t="shared" si="16"/>
        <v>4</v>
      </c>
      <c r="B844" s="50">
        <f>Management!B844</f>
        <v>39967</v>
      </c>
      <c r="C844" s="51">
        <f>Management!C844</f>
        <v>82687.000000000146</v>
      </c>
      <c r="D844" s="49">
        <f>Management!K844</f>
        <v>7567381</v>
      </c>
    </row>
    <row r="845" spans="1:5" x14ac:dyDescent="0.2">
      <c r="A845" s="52">
        <f t="shared" si="16"/>
        <v>5</v>
      </c>
      <c r="B845" s="50">
        <f>Management!B845</f>
        <v>39997</v>
      </c>
      <c r="C845" s="51">
        <f>Management!C845</f>
        <v>82686.999999999563</v>
      </c>
      <c r="D845" s="49">
        <f>Management!K845</f>
        <v>7545768</v>
      </c>
    </row>
    <row r="846" spans="1:5" x14ac:dyDescent="0.2">
      <c r="A846" s="52">
        <f t="shared" si="16"/>
        <v>6</v>
      </c>
      <c r="B846" s="50">
        <f>Management!B846</f>
        <v>40028</v>
      </c>
      <c r="C846" s="51">
        <f>Management!C846</f>
        <v>82687.00000000016</v>
      </c>
      <c r="D846" s="49">
        <f>Management!K846</f>
        <v>7523947</v>
      </c>
    </row>
    <row r="847" spans="1:5" x14ac:dyDescent="0.2">
      <c r="A847" s="52">
        <f t="shared" si="16"/>
        <v>7</v>
      </c>
      <c r="B847" s="50">
        <f>Management!B847</f>
        <v>40059</v>
      </c>
      <c r="C847" s="51">
        <f>Management!C847</f>
        <v>82687.00000000032</v>
      </c>
      <c r="D847" s="49">
        <f>Management!K847</f>
        <v>7501916</v>
      </c>
    </row>
    <row r="848" spans="1:5" x14ac:dyDescent="0.2">
      <c r="A848" s="52">
        <f t="shared" si="16"/>
        <v>8</v>
      </c>
      <c r="B848" s="50">
        <f>Management!B848</f>
        <v>40089</v>
      </c>
      <c r="C848" s="51">
        <f>Management!C848</f>
        <v>82687.000000000189</v>
      </c>
      <c r="D848" s="49">
        <f>Management!K848</f>
        <v>7479674</v>
      </c>
    </row>
    <row r="849" spans="1:4" x14ac:dyDescent="0.2">
      <c r="A849" s="52">
        <f t="shared" si="16"/>
        <v>9</v>
      </c>
      <c r="B849" s="50">
        <f>Management!B849</f>
        <v>40120</v>
      </c>
      <c r="C849" s="51">
        <f>Management!C849</f>
        <v>82687.000000000029</v>
      </c>
      <c r="D849" s="49">
        <f>Management!K849</f>
        <v>7457217</v>
      </c>
    </row>
    <row r="850" spans="1:4" x14ac:dyDescent="0.2">
      <c r="A850" s="52">
        <f t="shared" si="16"/>
        <v>10</v>
      </c>
      <c r="B850" s="50">
        <f>Management!B850</f>
        <v>40150</v>
      </c>
      <c r="C850" s="51">
        <f>Management!C850</f>
        <v>82686.999999999767</v>
      </c>
      <c r="D850" s="49">
        <f>Management!K850</f>
        <v>7434545</v>
      </c>
    </row>
    <row r="851" spans="1:4" x14ac:dyDescent="0.2">
      <c r="A851" s="52">
        <f t="shared" si="16"/>
        <v>11</v>
      </c>
      <c r="B851" s="50">
        <f>Management!B851</f>
        <v>40181</v>
      </c>
      <c r="C851" s="51">
        <f>Management!C851</f>
        <v>82686.999999999694</v>
      </c>
      <c r="D851" s="49">
        <f>Management!K851</f>
        <v>7411655</v>
      </c>
    </row>
    <row r="852" spans="1:4" x14ac:dyDescent="0.2">
      <c r="A852" s="52">
        <f t="shared" si="16"/>
        <v>12</v>
      </c>
      <c r="B852" s="50">
        <f>Management!B852</f>
        <v>40212</v>
      </c>
      <c r="C852" s="51">
        <f>Management!C852</f>
        <v>82687.000000000451</v>
      </c>
      <c r="D852" s="49">
        <f>Management!K852</f>
        <v>7435724</v>
      </c>
    </row>
    <row r="853" spans="1:4" x14ac:dyDescent="0.2">
      <c r="A853" s="52">
        <f t="shared" si="16"/>
        <v>13</v>
      </c>
      <c r="B853" s="50">
        <f>Management!B853</f>
        <v>40240</v>
      </c>
      <c r="C853" s="51">
        <f>Management!C853</f>
        <v>82686.999999999738</v>
      </c>
      <c r="D853" s="49">
        <f>Management!K853</f>
        <v>7413022</v>
      </c>
    </row>
    <row r="854" spans="1:4" x14ac:dyDescent="0.2">
      <c r="A854" s="52">
        <f t="shared" si="16"/>
        <v>14</v>
      </c>
      <c r="B854" s="50">
        <f>Management!B854</f>
        <v>40271</v>
      </c>
      <c r="C854" s="51">
        <f>Management!C854</f>
        <v>82687.000000000116</v>
      </c>
      <c r="D854" s="49">
        <f>Management!K854</f>
        <v>7390103</v>
      </c>
    </row>
    <row r="855" spans="1:4" x14ac:dyDescent="0.2">
      <c r="A855" s="52">
        <f t="shared" si="16"/>
        <v>15</v>
      </c>
      <c r="B855" s="50">
        <f>Management!B855</f>
        <v>40301</v>
      </c>
      <c r="C855" s="51">
        <f>Management!C855</f>
        <v>82686.999999999651</v>
      </c>
      <c r="D855" s="49">
        <f>Management!K855</f>
        <v>7366967</v>
      </c>
    </row>
    <row r="856" spans="1:4" x14ac:dyDescent="0.2">
      <c r="A856" s="52">
        <f t="shared" si="16"/>
        <v>16</v>
      </c>
      <c r="B856" s="50">
        <f>Management!B856</f>
        <v>40332</v>
      </c>
      <c r="C856" s="51">
        <f>Management!C856</f>
        <v>82687.000000000058</v>
      </c>
      <c r="D856" s="49">
        <f>Management!K856</f>
        <v>7343610</v>
      </c>
    </row>
    <row r="857" spans="1:4" x14ac:dyDescent="0.2">
      <c r="A857" s="52">
        <f t="shared" si="16"/>
        <v>17</v>
      </c>
      <c r="B857" s="50">
        <f>Management!B857</f>
        <v>40362</v>
      </c>
      <c r="C857" s="51">
        <f>Management!C857</f>
        <v>82687.000000000378</v>
      </c>
      <c r="D857" s="49">
        <f>Management!K857</f>
        <v>7320030</v>
      </c>
    </row>
    <row r="858" spans="1:4" x14ac:dyDescent="0.2">
      <c r="A858" s="52">
        <f t="shared" si="16"/>
        <v>18</v>
      </c>
      <c r="B858" s="50">
        <f>Management!B858</f>
        <v>40393</v>
      </c>
      <c r="C858" s="51">
        <f>Management!C858</f>
        <v>82686.999999999738</v>
      </c>
      <c r="D858" s="49">
        <f>Management!K858</f>
        <v>7296226</v>
      </c>
    </row>
    <row r="859" spans="1:4" x14ac:dyDescent="0.2">
      <c r="A859" s="52">
        <f t="shared" si="16"/>
        <v>19</v>
      </c>
      <c r="B859" s="50">
        <f>Management!B859</f>
        <v>40424</v>
      </c>
      <c r="C859" s="51">
        <f>Management!C859</f>
        <v>82687.000000000146</v>
      </c>
      <c r="D859" s="49">
        <f>Management!K859</f>
        <v>7272195</v>
      </c>
    </row>
    <row r="860" spans="1:4" x14ac:dyDescent="0.2">
      <c r="A860" s="52">
        <f t="shared" si="16"/>
        <v>20</v>
      </c>
      <c r="B860" s="50">
        <f>Management!B860</f>
        <v>40454</v>
      </c>
      <c r="C860" s="51">
        <f>Management!C860</f>
        <v>82686.999999999738</v>
      </c>
      <c r="D860" s="49">
        <f>Management!K860</f>
        <v>7247935</v>
      </c>
    </row>
    <row r="861" spans="1:4" x14ac:dyDescent="0.2">
      <c r="A861" s="52">
        <f t="shared" si="16"/>
        <v>21</v>
      </c>
      <c r="B861" s="50">
        <f>Management!B861</f>
        <v>40485</v>
      </c>
      <c r="C861" s="51">
        <f>Management!C861</f>
        <v>82686.999999999825</v>
      </c>
      <c r="D861" s="49">
        <f>Management!K861</f>
        <v>7223443</v>
      </c>
    </row>
    <row r="862" spans="1:4" x14ac:dyDescent="0.2">
      <c r="A862" s="52">
        <f t="shared" si="16"/>
        <v>22</v>
      </c>
      <c r="B862" s="50">
        <f>Management!B862</f>
        <v>40515</v>
      </c>
      <c r="C862" s="51">
        <f>Management!C862</f>
        <v>82687.00000000032</v>
      </c>
      <c r="D862" s="49">
        <f>Management!K862</f>
        <v>7198718</v>
      </c>
    </row>
    <row r="863" spans="1:4" x14ac:dyDescent="0.2">
      <c r="A863" s="52">
        <f t="shared" si="16"/>
        <v>23</v>
      </c>
      <c r="B863" s="50">
        <f>Management!B863</f>
        <v>40546</v>
      </c>
      <c r="C863" s="51">
        <f>Management!C863</f>
        <v>82687</v>
      </c>
      <c r="D863" s="49">
        <f>Management!K863</f>
        <v>7173757</v>
      </c>
    </row>
    <row r="864" spans="1:4" x14ac:dyDescent="0.2">
      <c r="A864" s="52">
        <f t="shared" si="16"/>
        <v>24</v>
      </c>
      <c r="B864" s="50">
        <f>Management!B864</f>
        <v>40577</v>
      </c>
      <c r="C864" s="51">
        <f>Management!C864</f>
        <v>82687.000000000233</v>
      </c>
      <c r="D864" s="49">
        <f>Management!K864</f>
        <v>7191018</v>
      </c>
    </row>
    <row r="865" spans="1:4" x14ac:dyDescent="0.2">
      <c r="A865" s="52">
        <f t="shared" si="16"/>
        <v>25</v>
      </c>
      <c r="B865" s="50">
        <f>Management!B865</f>
        <v>40605</v>
      </c>
      <c r="C865" s="51">
        <f>Management!C865</f>
        <v>82686.999999999854</v>
      </c>
      <c r="D865" s="49">
        <f>Management!K865</f>
        <v>7166146</v>
      </c>
    </row>
    <row r="866" spans="1:4" x14ac:dyDescent="0.2">
      <c r="A866" s="52">
        <f t="shared" si="16"/>
        <v>26</v>
      </c>
      <c r="B866" s="50">
        <f>Management!B866</f>
        <v>40636</v>
      </c>
      <c r="C866" s="51">
        <f>Management!C866</f>
        <v>82686.999999999636</v>
      </c>
      <c r="D866" s="49">
        <f>Management!K866</f>
        <v>7141039</v>
      </c>
    </row>
    <row r="867" spans="1:4" x14ac:dyDescent="0.2">
      <c r="A867" s="52">
        <f t="shared" si="16"/>
        <v>27</v>
      </c>
      <c r="B867" s="50">
        <f>Management!B867</f>
        <v>40666</v>
      </c>
      <c r="C867" s="51">
        <f>Management!C867</f>
        <v>82686.999999999738</v>
      </c>
      <c r="D867" s="49">
        <f>Management!K867</f>
        <v>7115695</v>
      </c>
    </row>
    <row r="868" spans="1:4" x14ac:dyDescent="0.2">
      <c r="A868" s="52">
        <f t="shared" si="16"/>
        <v>28</v>
      </c>
      <c r="B868" s="50">
        <f>Management!B868</f>
        <v>40697</v>
      </c>
      <c r="C868" s="51">
        <f>Management!C868</f>
        <v>82687.000000000233</v>
      </c>
      <c r="D868" s="49">
        <f>Management!K868</f>
        <v>7090111</v>
      </c>
    </row>
    <row r="869" spans="1:4" x14ac:dyDescent="0.2">
      <c r="A869" s="52">
        <f t="shared" si="16"/>
        <v>29</v>
      </c>
      <c r="B869" s="50">
        <f>Management!B869</f>
        <v>40727</v>
      </c>
      <c r="C869" s="51">
        <f>Management!C869</f>
        <v>82687.000000000204</v>
      </c>
      <c r="D869" s="49">
        <f>Management!K869</f>
        <v>7064285</v>
      </c>
    </row>
    <row r="870" spans="1:4" x14ac:dyDescent="0.2">
      <c r="A870" s="52">
        <f t="shared" si="16"/>
        <v>30</v>
      </c>
      <c r="B870" s="50">
        <f>Management!B870</f>
        <v>40758</v>
      </c>
      <c r="C870" s="51">
        <f>Management!C870</f>
        <v>82687.000000000262</v>
      </c>
      <c r="D870" s="49">
        <f>Management!K870</f>
        <v>7038214</v>
      </c>
    </row>
    <row r="871" spans="1:4" x14ac:dyDescent="0.2">
      <c r="A871" s="52">
        <f t="shared" si="16"/>
        <v>31</v>
      </c>
      <c r="B871" s="50">
        <f>Management!B871</f>
        <v>40789</v>
      </c>
      <c r="C871" s="51">
        <f>Management!C871</f>
        <v>82687.000000000116</v>
      </c>
      <c r="D871" s="49">
        <f>Management!K871</f>
        <v>7011896</v>
      </c>
    </row>
    <row r="872" spans="1:4" x14ac:dyDescent="0.2">
      <c r="A872" s="52">
        <f t="shared" si="16"/>
        <v>32</v>
      </c>
      <c r="B872" s="50">
        <f>Management!B872</f>
        <v>40819</v>
      </c>
      <c r="C872" s="51">
        <f>Management!C872</f>
        <v>82687.000000000116</v>
      </c>
      <c r="D872" s="49">
        <f>Management!K872</f>
        <v>6985330</v>
      </c>
    </row>
    <row r="873" spans="1:4" x14ac:dyDescent="0.2">
      <c r="A873" s="52">
        <f t="shared" si="16"/>
        <v>33</v>
      </c>
      <c r="B873" s="50">
        <f>Management!B873</f>
        <v>40850</v>
      </c>
      <c r="C873" s="51">
        <f>Management!C873</f>
        <v>82687.000000000233</v>
      </c>
      <c r="D873" s="49">
        <f>Management!K873</f>
        <v>6958512</v>
      </c>
    </row>
    <row r="874" spans="1:4" x14ac:dyDescent="0.2">
      <c r="A874" s="52">
        <f t="shared" si="16"/>
        <v>34</v>
      </c>
      <c r="B874" s="50">
        <f>Management!B874</f>
        <v>40880</v>
      </c>
      <c r="C874" s="51">
        <f>Management!C874</f>
        <v>82687.000000000233</v>
      </c>
      <c r="D874" s="49">
        <f>Management!K874</f>
        <v>6931440</v>
      </c>
    </row>
    <row r="875" spans="1:4" x14ac:dyDescent="0.2">
      <c r="A875" s="52">
        <f t="shared" si="16"/>
        <v>35</v>
      </c>
      <c r="B875" s="50">
        <f>Management!B875</f>
        <v>40911</v>
      </c>
      <c r="C875" s="51">
        <f>Management!C875</f>
        <v>82686.999999999651</v>
      </c>
      <c r="D875" s="49">
        <f>Management!K875</f>
        <v>6904111</v>
      </c>
    </row>
    <row r="876" spans="1:4" x14ac:dyDescent="0.2">
      <c r="A876" s="52">
        <f t="shared" si="16"/>
        <v>36</v>
      </c>
      <c r="B876" s="50">
        <f>Management!B876</f>
        <v>40942</v>
      </c>
      <c r="C876" s="51">
        <f>Management!C876</f>
        <v>82687.00000000016</v>
      </c>
      <c r="D876" s="49">
        <f>Management!K876</f>
        <v>6914734</v>
      </c>
    </row>
    <row r="877" spans="1:4" x14ac:dyDescent="0.2">
      <c r="A877" s="52">
        <f t="shared" si="16"/>
        <v>37</v>
      </c>
      <c r="B877" s="50">
        <f>Management!B877</f>
        <v>40971</v>
      </c>
      <c r="C877" s="51">
        <f>Management!C877</f>
        <v>82687.000000000262</v>
      </c>
      <c r="D877" s="49">
        <f>Management!K877</f>
        <v>6887396</v>
      </c>
    </row>
    <row r="878" spans="1:4" x14ac:dyDescent="0.2">
      <c r="A878" s="52">
        <f t="shared" si="16"/>
        <v>38</v>
      </c>
      <c r="B878" s="50">
        <f>Management!B878</f>
        <v>41002</v>
      </c>
      <c r="C878" s="51">
        <f>Management!C878</f>
        <v>82687.000000000378</v>
      </c>
      <c r="D878" s="49">
        <f>Management!K878</f>
        <v>6859801</v>
      </c>
    </row>
    <row r="879" spans="1:4" x14ac:dyDescent="0.2">
      <c r="A879" s="52">
        <f t="shared" si="16"/>
        <v>39</v>
      </c>
      <c r="B879" s="50">
        <f>Management!B879</f>
        <v>41032</v>
      </c>
      <c r="C879" s="51">
        <f>Management!C879</f>
        <v>82687.000000000335</v>
      </c>
      <c r="D879" s="49">
        <f>Management!K879</f>
        <v>6831947</v>
      </c>
    </row>
    <row r="880" spans="1:4" x14ac:dyDescent="0.2">
      <c r="A880" s="52">
        <f t="shared" si="16"/>
        <v>40</v>
      </c>
      <c r="B880" s="50">
        <f>Management!B880</f>
        <v>41063</v>
      </c>
      <c r="C880" s="51">
        <f>Management!C880</f>
        <v>82686.999999999651</v>
      </c>
      <c r="D880" s="49">
        <f>Management!K880</f>
        <v>6803831</v>
      </c>
    </row>
    <row r="881" spans="1:4" x14ac:dyDescent="0.2">
      <c r="A881" s="52">
        <f t="shared" si="16"/>
        <v>41</v>
      </c>
      <c r="B881" s="50">
        <f>Management!B881</f>
        <v>41093</v>
      </c>
      <c r="C881" s="51">
        <f>Management!C881</f>
        <v>82686.999999999825</v>
      </c>
      <c r="D881" s="49">
        <f>Management!K881</f>
        <v>6775450</v>
      </c>
    </row>
    <row r="882" spans="1:4" x14ac:dyDescent="0.2">
      <c r="A882" s="52">
        <f t="shared" si="16"/>
        <v>42</v>
      </c>
      <c r="B882" s="50">
        <f>Management!B882</f>
        <v>41124</v>
      </c>
      <c r="C882" s="51">
        <f>Management!C882</f>
        <v>82687.00000000032</v>
      </c>
      <c r="D882" s="49">
        <f>Management!K882</f>
        <v>6746802</v>
      </c>
    </row>
    <row r="883" spans="1:4" x14ac:dyDescent="0.2">
      <c r="A883" s="52">
        <f t="shared" si="16"/>
        <v>43</v>
      </c>
      <c r="B883" s="50">
        <f>Management!B883</f>
        <v>41155</v>
      </c>
      <c r="C883" s="51">
        <f>Management!C883</f>
        <v>82687.000000000029</v>
      </c>
      <c r="D883" s="49">
        <f>Management!K883</f>
        <v>6717884</v>
      </c>
    </row>
    <row r="884" spans="1:4" x14ac:dyDescent="0.2">
      <c r="A884" s="52">
        <f t="shared" si="16"/>
        <v>44</v>
      </c>
      <c r="B884" s="50">
        <f>Management!B884</f>
        <v>41185</v>
      </c>
      <c r="C884" s="51">
        <f>Management!C884</f>
        <v>82686.999999999913</v>
      </c>
      <c r="D884" s="49">
        <f>Management!K884</f>
        <v>6688694</v>
      </c>
    </row>
    <row r="885" spans="1:4" x14ac:dyDescent="0.2">
      <c r="A885" s="52">
        <f t="shared" si="16"/>
        <v>45</v>
      </c>
      <c r="B885" s="50">
        <f>Management!B885</f>
        <v>41216</v>
      </c>
      <c r="C885" s="51">
        <f>Management!C885</f>
        <v>82686.999999999971</v>
      </c>
      <c r="D885" s="49">
        <f>Management!K885</f>
        <v>6659230</v>
      </c>
    </row>
    <row r="886" spans="1:4" x14ac:dyDescent="0.2">
      <c r="A886" s="52">
        <f t="shared" si="16"/>
        <v>46</v>
      </c>
      <c r="B886" s="50">
        <f>Management!B886</f>
        <v>41246</v>
      </c>
      <c r="C886" s="51">
        <f>Management!C886</f>
        <v>82687.000000000146</v>
      </c>
      <c r="D886" s="49">
        <f>Management!K886</f>
        <v>6629488</v>
      </c>
    </row>
    <row r="887" spans="1:4" x14ac:dyDescent="0.2">
      <c r="A887" s="52">
        <f t="shared" ref="A887:A950" si="17">A886+1</f>
        <v>47</v>
      </c>
      <c r="B887" s="50">
        <f>Management!B887</f>
        <v>41277</v>
      </c>
      <c r="C887" s="51">
        <f>Management!C887</f>
        <v>82686.999999999854</v>
      </c>
      <c r="D887" s="49">
        <f>Management!K887</f>
        <v>6599466</v>
      </c>
    </row>
    <row r="888" spans="1:4" x14ac:dyDescent="0.2">
      <c r="A888" s="52">
        <f t="shared" si="17"/>
        <v>48</v>
      </c>
      <c r="B888" s="50">
        <f>Management!B888</f>
        <v>41308</v>
      </c>
      <c r="C888" s="51">
        <f>Management!C888</f>
        <v>82686.999999999563</v>
      </c>
      <c r="D888" s="49">
        <f>Management!K888</f>
        <v>6603551</v>
      </c>
    </row>
    <row r="889" spans="1:4" x14ac:dyDescent="0.2">
      <c r="A889" s="52">
        <f t="shared" si="17"/>
        <v>49</v>
      </c>
      <c r="B889" s="50">
        <f>Management!B889</f>
        <v>41336</v>
      </c>
      <c r="C889" s="51">
        <f>Management!C889</f>
        <v>82686.999999999884</v>
      </c>
      <c r="D889" s="49">
        <f>Management!K889</f>
        <v>6573421</v>
      </c>
    </row>
    <row r="890" spans="1:4" x14ac:dyDescent="0.2">
      <c r="A890" s="52">
        <f t="shared" si="17"/>
        <v>50</v>
      </c>
      <c r="B890" s="50">
        <f>Management!B890</f>
        <v>41367</v>
      </c>
      <c r="C890" s="51">
        <f>Management!C890</f>
        <v>82686.999999999622</v>
      </c>
      <c r="D890" s="49">
        <f>Management!K890</f>
        <v>6543008</v>
      </c>
    </row>
    <row r="891" spans="1:4" x14ac:dyDescent="0.2">
      <c r="A891" s="52">
        <f t="shared" si="17"/>
        <v>51</v>
      </c>
      <c r="B891" s="50">
        <f>Management!B891</f>
        <v>41397</v>
      </c>
      <c r="C891" s="51">
        <f>Management!C891</f>
        <v>82687.000000000306</v>
      </c>
      <c r="D891" s="49">
        <f>Management!K891</f>
        <v>6512311</v>
      </c>
    </row>
    <row r="892" spans="1:4" x14ac:dyDescent="0.2">
      <c r="A892" s="52">
        <f t="shared" si="17"/>
        <v>52</v>
      </c>
      <c r="B892" s="50">
        <f>Management!B892</f>
        <v>41428</v>
      </c>
      <c r="C892" s="51">
        <f>Management!C892</f>
        <v>82687.000000000015</v>
      </c>
      <c r="D892" s="49">
        <f>Management!K892</f>
        <v>6481326</v>
      </c>
    </row>
    <row r="893" spans="1:4" x14ac:dyDescent="0.2">
      <c r="A893" s="52">
        <f t="shared" si="17"/>
        <v>53</v>
      </c>
      <c r="B893" s="50">
        <f>Management!B893</f>
        <v>41458</v>
      </c>
      <c r="C893" s="51">
        <f>Management!C893</f>
        <v>82687</v>
      </c>
      <c r="D893" s="49">
        <f>Management!K893</f>
        <v>6450052</v>
      </c>
    </row>
    <row r="894" spans="1:4" x14ac:dyDescent="0.2">
      <c r="A894" s="52">
        <f t="shared" si="17"/>
        <v>54</v>
      </c>
      <c r="B894" s="50">
        <f>Management!B894</f>
        <v>41489</v>
      </c>
      <c r="C894" s="51">
        <f>Management!C894</f>
        <v>82687.000000000029</v>
      </c>
      <c r="D894" s="49">
        <f>Management!K894</f>
        <v>6418484</v>
      </c>
    </row>
    <row r="895" spans="1:4" x14ac:dyDescent="0.2">
      <c r="A895" s="52">
        <f t="shared" si="17"/>
        <v>55</v>
      </c>
      <c r="B895" s="50">
        <f>Management!B895</f>
        <v>41520</v>
      </c>
      <c r="C895" s="51">
        <f>Management!C895</f>
        <v>82686.999999999593</v>
      </c>
      <c r="D895" s="49">
        <f>Management!K895</f>
        <v>6386621</v>
      </c>
    </row>
    <row r="896" spans="1:4" x14ac:dyDescent="0.2">
      <c r="A896" s="52">
        <f t="shared" si="17"/>
        <v>56</v>
      </c>
      <c r="B896" s="50">
        <f>Management!B896</f>
        <v>41550</v>
      </c>
      <c r="C896" s="51">
        <f>Management!C896</f>
        <v>82686.999999999796</v>
      </c>
      <c r="D896" s="49">
        <f>Management!K896</f>
        <v>6354459</v>
      </c>
    </row>
    <row r="897" spans="1:4" x14ac:dyDescent="0.2">
      <c r="A897" s="52">
        <f t="shared" si="17"/>
        <v>57</v>
      </c>
      <c r="B897" s="50">
        <f>Management!B897</f>
        <v>41581</v>
      </c>
      <c r="C897" s="51">
        <f>Management!C897</f>
        <v>82687.000000000102</v>
      </c>
      <c r="D897" s="49">
        <f>Management!K897</f>
        <v>6321995</v>
      </c>
    </row>
    <row r="898" spans="1:4" x14ac:dyDescent="0.2">
      <c r="A898" s="52">
        <f t="shared" si="17"/>
        <v>58</v>
      </c>
      <c r="B898" s="50">
        <f>Management!B898</f>
        <v>41611</v>
      </c>
      <c r="C898" s="51">
        <f>Management!C898</f>
        <v>82687.000000000058</v>
      </c>
      <c r="D898" s="49">
        <f>Management!K898</f>
        <v>6289228</v>
      </c>
    </row>
    <row r="899" spans="1:4" x14ac:dyDescent="0.2">
      <c r="A899" s="52">
        <f t="shared" si="17"/>
        <v>59</v>
      </c>
      <c r="B899" s="50">
        <f>Management!B899</f>
        <v>41642</v>
      </c>
      <c r="C899" s="51">
        <f>Management!C899</f>
        <v>82686.999999999913</v>
      </c>
      <c r="D899" s="49">
        <f>Management!K899</f>
        <v>6256153</v>
      </c>
    </row>
    <row r="900" spans="1:4" x14ac:dyDescent="0.2">
      <c r="A900" s="52">
        <f t="shared" si="17"/>
        <v>60</v>
      </c>
      <c r="B900" s="50">
        <f>Management!B900</f>
        <v>41673</v>
      </c>
      <c r="C900" s="51">
        <f>Management!C900</f>
        <v>82687.000000000146</v>
      </c>
      <c r="D900" s="49">
        <f>Management!K900</f>
        <v>6253719</v>
      </c>
    </row>
    <row r="901" spans="1:4" x14ac:dyDescent="0.2">
      <c r="A901" s="52">
        <f t="shared" si="17"/>
        <v>61</v>
      </c>
      <c r="B901" s="50">
        <f>Management!B901</f>
        <v>41701</v>
      </c>
      <c r="C901" s="51">
        <f>Management!C901</f>
        <v>82686.999999999825</v>
      </c>
      <c r="D901" s="49">
        <f>Management!K901</f>
        <v>6220435</v>
      </c>
    </row>
    <row r="902" spans="1:4" x14ac:dyDescent="0.2">
      <c r="A902" s="52">
        <f t="shared" si="17"/>
        <v>62</v>
      </c>
      <c r="B902" s="50">
        <f>Management!B902</f>
        <v>41732</v>
      </c>
      <c r="C902" s="51">
        <f>Management!C902</f>
        <v>82687.000000000233</v>
      </c>
      <c r="D902" s="49">
        <f>Management!K902</f>
        <v>6186841</v>
      </c>
    </row>
    <row r="903" spans="1:4" x14ac:dyDescent="0.2">
      <c r="A903" s="52">
        <f t="shared" si="17"/>
        <v>63</v>
      </c>
      <c r="B903" s="50">
        <f>Management!B903</f>
        <v>41762</v>
      </c>
      <c r="C903" s="51">
        <f>Management!C903</f>
        <v>82686.999999999971</v>
      </c>
      <c r="D903" s="49">
        <f>Management!K903</f>
        <v>6152933</v>
      </c>
    </row>
    <row r="904" spans="1:4" x14ac:dyDescent="0.2">
      <c r="A904" s="52">
        <f t="shared" si="17"/>
        <v>64</v>
      </c>
      <c r="B904" s="50">
        <f>Management!B904</f>
        <v>41793</v>
      </c>
      <c r="C904" s="51">
        <f>Management!C904</f>
        <v>82687</v>
      </c>
      <c r="D904" s="49">
        <f>Management!K904</f>
        <v>6118710</v>
      </c>
    </row>
    <row r="905" spans="1:4" x14ac:dyDescent="0.2">
      <c r="A905" s="52">
        <f t="shared" si="17"/>
        <v>65</v>
      </c>
      <c r="B905" s="50">
        <f>Management!B905</f>
        <v>41823</v>
      </c>
      <c r="C905" s="51">
        <f>Management!C905</f>
        <v>82687.000000000175</v>
      </c>
      <c r="D905" s="49">
        <f>Management!K905</f>
        <v>6084166</v>
      </c>
    </row>
    <row r="906" spans="1:4" x14ac:dyDescent="0.2">
      <c r="A906" s="52">
        <f t="shared" si="17"/>
        <v>66</v>
      </c>
      <c r="B906" s="50">
        <f>Management!B906</f>
        <v>41854</v>
      </c>
      <c r="C906" s="51">
        <f>Management!C906</f>
        <v>82687.000000000146</v>
      </c>
      <c r="D906" s="49">
        <f>Management!K906</f>
        <v>6049301</v>
      </c>
    </row>
    <row r="907" spans="1:4" x14ac:dyDescent="0.2">
      <c r="A907" s="52">
        <f t="shared" si="17"/>
        <v>67</v>
      </c>
      <c r="B907" s="50">
        <f>Management!B907</f>
        <v>41885</v>
      </c>
      <c r="C907" s="51">
        <f>Management!C907</f>
        <v>82687</v>
      </c>
      <c r="D907" s="49">
        <f>Management!K907</f>
        <v>6014110</v>
      </c>
    </row>
    <row r="908" spans="1:4" x14ac:dyDescent="0.2">
      <c r="A908" s="52">
        <f t="shared" si="17"/>
        <v>68</v>
      </c>
      <c r="B908" s="50">
        <f>Management!B908</f>
        <v>41915</v>
      </c>
      <c r="C908" s="51">
        <f>Management!C908</f>
        <v>82686.999999999927</v>
      </c>
      <c r="D908" s="49">
        <f>Management!K908</f>
        <v>5978591</v>
      </c>
    </row>
    <row r="909" spans="1:4" x14ac:dyDescent="0.2">
      <c r="A909" s="52">
        <f t="shared" si="17"/>
        <v>69</v>
      </c>
      <c r="B909" s="50">
        <f>Management!B909</f>
        <v>41946</v>
      </c>
      <c r="C909" s="51">
        <f>Management!C909</f>
        <v>82687.000000000029</v>
      </c>
      <c r="D909" s="49">
        <f>Management!K909</f>
        <v>5942740</v>
      </c>
    </row>
    <row r="910" spans="1:4" x14ac:dyDescent="0.2">
      <c r="A910" s="52">
        <f t="shared" si="17"/>
        <v>70</v>
      </c>
      <c r="B910" s="50">
        <f>Management!B910</f>
        <v>41976</v>
      </c>
      <c r="C910" s="51">
        <f>Management!C910</f>
        <v>82686.999999999825</v>
      </c>
      <c r="D910" s="49">
        <f>Management!K910</f>
        <v>5906554</v>
      </c>
    </row>
    <row r="911" spans="1:4" x14ac:dyDescent="0.2">
      <c r="A911" s="52">
        <f t="shared" si="17"/>
        <v>71</v>
      </c>
      <c r="B911" s="50">
        <f>Management!B911</f>
        <v>42007</v>
      </c>
      <c r="C911" s="51">
        <f>Management!C911</f>
        <v>82686.999999999825</v>
      </c>
      <c r="D911" s="49">
        <f>Management!K911</f>
        <v>5870031</v>
      </c>
    </row>
    <row r="912" spans="1:4" x14ac:dyDescent="0.2">
      <c r="A912" s="52">
        <f t="shared" si="17"/>
        <v>72</v>
      </c>
      <c r="B912" s="50">
        <f>Management!B912</f>
        <v>42038</v>
      </c>
      <c r="C912" s="51">
        <f>Management!C912</f>
        <v>82686.999999999825</v>
      </c>
      <c r="D912" s="49">
        <f>Management!K912</f>
        <v>5861026</v>
      </c>
    </row>
    <row r="913" spans="1:4" x14ac:dyDescent="0.2">
      <c r="A913" s="52">
        <f t="shared" si="17"/>
        <v>73</v>
      </c>
      <c r="B913" s="50">
        <f>Management!B913</f>
        <v>42066</v>
      </c>
      <c r="C913" s="51">
        <f>Management!C913</f>
        <v>82687</v>
      </c>
      <c r="D913" s="49">
        <f>Management!K913</f>
        <v>5824190</v>
      </c>
    </row>
    <row r="914" spans="1:4" x14ac:dyDescent="0.2">
      <c r="A914" s="52">
        <f t="shared" si="17"/>
        <v>74</v>
      </c>
      <c r="B914" s="50">
        <f>Management!B914</f>
        <v>42097</v>
      </c>
      <c r="C914" s="51">
        <f>Management!C914</f>
        <v>82686.999999999884</v>
      </c>
      <c r="D914" s="49">
        <f>Management!K914</f>
        <v>5787011</v>
      </c>
    </row>
    <row r="915" spans="1:4" x14ac:dyDescent="0.2">
      <c r="A915" s="52">
        <f t="shared" si="17"/>
        <v>75</v>
      </c>
      <c r="B915" s="50">
        <f>Management!B915</f>
        <v>42127</v>
      </c>
      <c r="C915" s="51">
        <f>Management!C915</f>
        <v>82687.000000000087</v>
      </c>
      <c r="D915" s="49">
        <f>Management!K915</f>
        <v>5749486</v>
      </c>
    </row>
    <row r="916" spans="1:4" x14ac:dyDescent="0.2">
      <c r="A916" s="52">
        <f t="shared" si="17"/>
        <v>76</v>
      </c>
      <c r="B916" s="50">
        <f>Management!B916</f>
        <v>42158</v>
      </c>
      <c r="C916" s="51">
        <f>Management!C916</f>
        <v>82686.999999999767</v>
      </c>
      <c r="D916" s="49">
        <f>Management!K916</f>
        <v>5711612</v>
      </c>
    </row>
    <row r="917" spans="1:4" x14ac:dyDescent="0.2">
      <c r="A917" s="52">
        <f t="shared" si="17"/>
        <v>77</v>
      </c>
      <c r="B917" s="50">
        <f>Management!B917</f>
        <v>42188</v>
      </c>
      <c r="C917" s="51">
        <f>Management!C917</f>
        <v>82687.000000000175</v>
      </c>
      <c r="D917" s="49">
        <f>Management!K917</f>
        <v>5673386</v>
      </c>
    </row>
    <row r="918" spans="1:4" x14ac:dyDescent="0.2">
      <c r="A918" s="52">
        <f t="shared" si="17"/>
        <v>78</v>
      </c>
      <c r="B918" s="50">
        <f>Management!B918</f>
        <v>42219</v>
      </c>
      <c r="C918" s="51">
        <f>Management!C918</f>
        <v>82687.000000000087</v>
      </c>
      <c r="D918" s="49">
        <f>Management!K918</f>
        <v>5634804</v>
      </c>
    </row>
    <row r="919" spans="1:4" x14ac:dyDescent="0.2">
      <c r="A919" s="52">
        <f t="shared" si="17"/>
        <v>79</v>
      </c>
      <c r="B919" s="50">
        <f>Management!B919</f>
        <v>42250</v>
      </c>
      <c r="C919" s="51">
        <f>Management!C919</f>
        <v>82687.000000000204</v>
      </c>
      <c r="D919" s="49">
        <f>Management!K919</f>
        <v>5595863</v>
      </c>
    </row>
    <row r="920" spans="1:4" x14ac:dyDescent="0.2">
      <c r="A920" s="52">
        <f t="shared" si="17"/>
        <v>80</v>
      </c>
      <c r="B920" s="50">
        <f>Management!B920</f>
        <v>42280</v>
      </c>
      <c r="C920" s="51">
        <f>Management!C920</f>
        <v>82687</v>
      </c>
      <c r="D920" s="49">
        <f>Management!K920</f>
        <v>5556560</v>
      </c>
    </row>
    <row r="921" spans="1:4" x14ac:dyDescent="0.2">
      <c r="A921" s="52">
        <f t="shared" si="17"/>
        <v>81</v>
      </c>
      <c r="B921" s="50">
        <f>Management!B921</f>
        <v>42311</v>
      </c>
      <c r="C921" s="51">
        <f>Management!C921</f>
        <v>82687.000000000058</v>
      </c>
      <c r="D921" s="49">
        <f>Management!K921</f>
        <v>5516891</v>
      </c>
    </row>
    <row r="922" spans="1:4" x14ac:dyDescent="0.2">
      <c r="A922" s="52">
        <f t="shared" si="17"/>
        <v>82</v>
      </c>
      <c r="B922" s="50">
        <f>Management!B922</f>
        <v>42341</v>
      </c>
      <c r="C922" s="51">
        <f>Management!C922</f>
        <v>82686.999999999825</v>
      </c>
      <c r="D922" s="49">
        <f>Management!K922</f>
        <v>5476853</v>
      </c>
    </row>
    <row r="923" spans="1:4" x14ac:dyDescent="0.2">
      <c r="A923" s="52">
        <f t="shared" si="17"/>
        <v>83</v>
      </c>
      <c r="B923" s="50">
        <f>Management!B923</f>
        <v>42372</v>
      </c>
      <c r="C923" s="51">
        <f>Management!C923</f>
        <v>82686.999999999913</v>
      </c>
      <c r="D923" s="49">
        <f>Management!K923</f>
        <v>5436442</v>
      </c>
    </row>
    <row r="924" spans="1:4" x14ac:dyDescent="0.2">
      <c r="A924" s="52">
        <f t="shared" si="17"/>
        <v>84</v>
      </c>
      <c r="B924" s="50">
        <f>Management!B924</f>
        <v>42403</v>
      </c>
      <c r="C924" s="51">
        <f>Management!C924</f>
        <v>82687.000000000087</v>
      </c>
      <c r="D924" s="49">
        <f>Management!K924</f>
        <v>5420725</v>
      </c>
    </row>
    <row r="925" spans="1:4" x14ac:dyDescent="0.2">
      <c r="A925" s="52">
        <f t="shared" si="17"/>
        <v>85</v>
      </c>
      <c r="B925" s="50">
        <f>Management!B925</f>
        <v>42432</v>
      </c>
      <c r="C925" s="51">
        <f>Management!C925</f>
        <v>82686.999999999796</v>
      </c>
      <c r="D925" s="49">
        <f>Management!K925</f>
        <v>5379893</v>
      </c>
    </row>
    <row r="926" spans="1:4" x14ac:dyDescent="0.2">
      <c r="A926" s="52">
        <f t="shared" si="17"/>
        <v>86</v>
      </c>
      <c r="B926" s="50">
        <f>Management!B926</f>
        <v>42463</v>
      </c>
      <c r="C926" s="51">
        <f>Management!C926</f>
        <v>82686.999999999767</v>
      </c>
      <c r="D926" s="49">
        <f>Management!K926</f>
        <v>5338682</v>
      </c>
    </row>
    <row r="927" spans="1:4" x14ac:dyDescent="0.2">
      <c r="A927" s="52">
        <f t="shared" si="17"/>
        <v>87</v>
      </c>
      <c r="B927" s="50">
        <f>Management!B927</f>
        <v>42493</v>
      </c>
      <c r="C927" s="51">
        <f>Management!C927</f>
        <v>82686.999999999985</v>
      </c>
      <c r="D927" s="49">
        <f>Management!K927</f>
        <v>5297089</v>
      </c>
    </row>
    <row r="928" spans="1:4" x14ac:dyDescent="0.2">
      <c r="A928" s="52">
        <f t="shared" si="17"/>
        <v>88</v>
      </c>
      <c r="B928" s="50">
        <f>Management!B928</f>
        <v>42524</v>
      </c>
      <c r="C928" s="51">
        <f>Management!C928</f>
        <v>82687.000000000029</v>
      </c>
      <c r="D928" s="49">
        <f>Management!K928</f>
        <v>5255110</v>
      </c>
    </row>
    <row r="929" spans="1:4" x14ac:dyDescent="0.2">
      <c r="A929" s="52">
        <f t="shared" si="17"/>
        <v>89</v>
      </c>
      <c r="B929" s="50">
        <f>Management!B929</f>
        <v>42554</v>
      </c>
      <c r="C929" s="51">
        <f>Management!C929</f>
        <v>82686.999999999971</v>
      </c>
      <c r="D929" s="49">
        <f>Management!K929</f>
        <v>5212741</v>
      </c>
    </row>
    <row r="930" spans="1:4" x14ac:dyDescent="0.2">
      <c r="A930" s="52">
        <f t="shared" si="17"/>
        <v>90</v>
      </c>
      <c r="B930" s="50">
        <f>Management!B930</f>
        <v>42585</v>
      </c>
      <c r="C930" s="51">
        <f>Management!C930</f>
        <v>82686.999999999796</v>
      </c>
      <c r="D930" s="49">
        <f>Management!K930</f>
        <v>5169979</v>
      </c>
    </row>
    <row r="931" spans="1:4" x14ac:dyDescent="0.2">
      <c r="A931" s="52">
        <f t="shared" si="17"/>
        <v>91</v>
      </c>
      <c r="B931" s="50">
        <f>Management!B931</f>
        <v>42616</v>
      </c>
      <c r="C931" s="51">
        <f>Management!C931</f>
        <v>82687.000000000044</v>
      </c>
      <c r="D931" s="49">
        <f>Management!K931</f>
        <v>5126819</v>
      </c>
    </row>
    <row r="932" spans="1:4" x14ac:dyDescent="0.2">
      <c r="A932" s="52">
        <f t="shared" si="17"/>
        <v>92</v>
      </c>
      <c r="B932" s="50">
        <f>Management!B932</f>
        <v>42646</v>
      </c>
      <c r="C932" s="51">
        <f>Management!C932</f>
        <v>82687.000000000146</v>
      </c>
      <c r="D932" s="49">
        <f>Management!K932</f>
        <v>5083259</v>
      </c>
    </row>
    <row r="933" spans="1:4" x14ac:dyDescent="0.2">
      <c r="A933" s="52">
        <f t="shared" si="17"/>
        <v>93</v>
      </c>
      <c r="B933" s="50">
        <f>Management!B933</f>
        <v>42677</v>
      </c>
      <c r="C933" s="51">
        <f>Management!C933</f>
        <v>82686.999999999884</v>
      </c>
      <c r="D933" s="49">
        <f>Management!K933</f>
        <v>5039295</v>
      </c>
    </row>
    <row r="934" spans="1:4" x14ac:dyDescent="0.2">
      <c r="A934" s="52">
        <f t="shared" si="17"/>
        <v>94</v>
      </c>
      <c r="B934" s="50">
        <f>Management!B934</f>
        <v>42707</v>
      </c>
      <c r="C934" s="51">
        <f>Management!C934</f>
        <v>82686.999999999971</v>
      </c>
      <c r="D934" s="49">
        <f>Management!K934</f>
        <v>4994922</v>
      </c>
    </row>
    <row r="935" spans="1:4" x14ac:dyDescent="0.2">
      <c r="A935" s="52">
        <f t="shared" si="17"/>
        <v>95</v>
      </c>
      <c r="B935" s="50">
        <f>Management!B935</f>
        <v>42738</v>
      </c>
      <c r="C935" s="51">
        <f>Management!C935</f>
        <v>82687.000000000058</v>
      </c>
      <c r="D935" s="49">
        <f>Management!K935</f>
        <v>4950137</v>
      </c>
    </row>
    <row r="936" spans="1:4" x14ac:dyDescent="0.2">
      <c r="A936" s="52">
        <f t="shared" si="17"/>
        <v>96</v>
      </c>
      <c r="B936" s="50">
        <f>Management!B936</f>
        <v>42769</v>
      </c>
      <c r="C936" s="51">
        <f>Management!C936</f>
        <v>82687.00000000016</v>
      </c>
      <c r="D936" s="49">
        <f>Management!K936</f>
        <v>4927496</v>
      </c>
    </row>
    <row r="937" spans="1:4" x14ac:dyDescent="0.2">
      <c r="A937" s="52">
        <f t="shared" si="17"/>
        <v>97</v>
      </c>
      <c r="B937" s="50">
        <f>Management!B937</f>
        <v>42797</v>
      </c>
      <c r="C937" s="51">
        <f>Management!C937</f>
        <v>82687.000000000204</v>
      </c>
      <c r="D937" s="49">
        <f>Management!K937</f>
        <v>4882177</v>
      </c>
    </row>
    <row r="938" spans="1:4" x14ac:dyDescent="0.2">
      <c r="A938" s="52">
        <f t="shared" si="17"/>
        <v>98</v>
      </c>
      <c r="B938" s="50">
        <f>Management!B938</f>
        <v>42828</v>
      </c>
      <c r="C938" s="51">
        <f>Management!C938</f>
        <v>82686.999999999796</v>
      </c>
      <c r="D938" s="49">
        <f>Management!K938</f>
        <v>4836437</v>
      </c>
    </row>
    <row r="939" spans="1:4" x14ac:dyDescent="0.2">
      <c r="A939" s="52">
        <f t="shared" si="17"/>
        <v>99</v>
      </c>
      <c r="B939" s="50">
        <f>Management!B939</f>
        <v>42858</v>
      </c>
      <c r="C939" s="51">
        <f>Management!C939</f>
        <v>82687.000000000087</v>
      </c>
      <c r="D939" s="49">
        <f>Management!K939</f>
        <v>4790275</v>
      </c>
    </row>
    <row r="940" spans="1:4" x14ac:dyDescent="0.2">
      <c r="A940" s="52">
        <f t="shared" si="17"/>
        <v>100</v>
      </c>
      <c r="B940" s="50">
        <f>Management!B940</f>
        <v>42889</v>
      </c>
      <c r="C940" s="51">
        <f>Management!C940</f>
        <v>82687.000000000175</v>
      </c>
      <c r="D940" s="49">
        <f>Management!K940</f>
        <v>4743684</v>
      </c>
    </row>
    <row r="941" spans="1:4" x14ac:dyDescent="0.2">
      <c r="A941" s="52">
        <f t="shared" si="17"/>
        <v>101</v>
      </c>
      <c r="B941" s="50">
        <f>Management!B941</f>
        <v>42919</v>
      </c>
      <c r="C941" s="51">
        <f>Management!C941</f>
        <v>82687.000000000087</v>
      </c>
      <c r="D941" s="49">
        <f>Management!K941</f>
        <v>4696661</v>
      </c>
    </row>
    <row r="942" spans="1:4" x14ac:dyDescent="0.2">
      <c r="A942" s="52">
        <f t="shared" si="17"/>
        <v>102</v>
      </c>
      <c r="B942" s="50">
        <f>Management!B942</f>
        <v>42950</v>
      </c>
      <c r="C942" s="51">
        <f>Management!C942</f>
        <v>82687.000000000175</v>
      </c>
      <c r="D942" s="49">
        <f>Management!K942</f>
        <v>4649203</v>
      </c>
    </row>
    <row r="943" spans="1:4" x14ac:dyDescent="0.2">
      <c r="A943" s="52">
        <f t="shared" si="17"/>
        <v>103</v>
      </c>
      <c r="B943" s="50">
        <f>Management!B943</f>
        <v>42981</v>
      </c>
      <c r="C943" s="51">
        <f>Management!C943</f>
        <v>82687.000000000146</v>
      </c>
      <c r="D943" s="49">
        <f>Management!K943</f>
        <v>4601305</v>
      </c>
    </row>
    <row r="944" spans="1:4" x14ac:dyDescent="0.2">
      <c r="A944" s="52">
        <f t="shared" si="17"/>
        <v>104</v>
      </c>
      <c r="B944" s="50">
        <f>Management!B944</f>
        <v>43011</v>
      </c>
      <c r="C944" s="51">
        <f>Management!C944</f>
        <v>82686.999999999854</v>
      </c>
      <c r="D944" s="49">
        <f>Management!K944</f>
        <v>4552963</v>
      </c>
    </row>
    <row r="945" spans="1:4" x14ac:dyDescent="0.2">
      <c r="A945" s="52">
        <f t="shared" si="17"/>
        <v>105</v>
      </c>
      <c r="B945" s="50">
        <f>Management!B945</f>
        <v>43042</v>
      </c>
      <c r="C945" s="51">
        <f>Management!C945</f>
        <v>82686.999999999854</v>
      </c>
      <c r="D945" s="49">
        <f>Management!K945</f>
        <v>4504173</v>
      </c>
    </row>
    <row r="946" spans="1:4" x14ac:dyDescent="0.2">
      <c r="A946" s="52">
        <f t="shared" si="17"/>
        <v>106</v>
      </c>
      <c r="B946" s="50">
        <f>Management!B946</f>
        <v>43072</v>
      </c>
      <c r="C946" s="51">
        <f>Management!C946</f>
        <v>82687.000000000204</v>
      </c>
      <c r="D946" s="49">
        <f>Management!K946</f>
        <v>4454930</v>
      </c>
    </row>
    <row r="947" spans="1:4" x14ac:dyDescent="0.2">
      <c r="A947" s="52">
        <f t="shared" si="17"/>
        <v>107</v>
      </c>
      <c r="B947" s="50">
        <f>Management!B947</f>
        <v>43103</v>
      </c>
      <c r="C947" s="51">
        <f>Management!C947</f>
        <v>82687.000000000058</v>
      </c>
      <c r="D947" s="49">
        <f>Management!K947</f>
        <v>4405231</v>
      </c>
    </row>
    <row r="948" spans="1:4" x14ac:dyDescent="0.2">
      <c r="A948" s="52">
        <f t="shared" si="17"/>
        <v>108</v>
      </c>
      <c r="B948" s="50">
        <f>Management!B948</f>
        <v>43134</v>
      </c>
      <c r="C948" s="51">
        <f>Management!C948</f>
        <v>82686.999999999971</v>
      </c>
      <c r="D948" s="49">
        <f>Management!K948</f>
        <v>4375371</v>
      </c>
    </row>
    <row r="949" spans="1:4" x14ac:dyDescent="0.2">
      <c r="A949" s="52">
        <f t="shared" si="17"/>
        <v>109</v>
      </c>
      <c r="B949" s="50">
        <f>Management!B949</f>
        <v>43162</v>
      </c>
      <c r="C949" s="51">
        <f>Management!C949</f>
        <v>82687.000000000233</v>
      </c>
      <c r="D949" s="49">
        <f>Management!K949</f>
        <v>4325017</v>
      </c>
    </row>
    <row r="950" spans="1:4" x14ac:dyDescent="0.2">
      <c r="A950" s="52">
        <f t="shared" si="17"/>
        <v>110</v>
      </c>
      <c r="B950" s="50">
        <f>Management!B950</f>
        <v>43193</v>
      </c>
      <c r="C950" s="51">
        <f>Management!C950</f>
        <v>82686.999999999985</v>
      </c>
      <c r="D950" s="49">
        <f>Management!K950</f>
        <v>4274197</v>
      </c>
    </row>
    <row r="951" spans="1:4" x14ac:dyDescent="0.2">
      <c r="A951" s="52">
        <f t="shared" ref="A951:A1014" si="18">A950+1</f>
        <v>111</v>
      </c>
      <c r="B951" s="50">
        <f>Management!B951</f>
        <v>43223</v>
      </c>
      <c r="C951" s="51">
        <f>Management!C951</f>
        <v>82686.999999999767</v>
      </c>
      <c r="D951" s="49">
        <f>Management!K951</f>
        <v>4222907</v>
      </c>
    </row>
    <row r="952" spans="1:4" x14ac:dyDescent="0.2">
      <c r="A952" s="52">
        <f t="shared" si="18"/>
        <v>112</v>
      </c>
      <c r="B952" s="50">
        <f>Management!B952</f>
        <v>43254</v>
      </c>
      <c r="C952" s="51">
        <f>Management!C952</f>
        <v>82686.999999999869</v>
      </c>
      <c r="D952" s="49">
        <f>Management!K952</f>
        <v>4171142</v>
      </c>
    </row>
    <row r="953" spans="1:4" x14ac:dyDescent="0.2">
      <c r="A953" s="52">
        <f t="shared" si="18"/>
        <v>113</v>
      </c>
      <c r="B953" s="50">
        <f>Management!B953</f>
        <v>43284</v>
      </c>
      <c r="C953" s="51">
        <f>Management!C953</f>
        <v>82687</v>
      </c>
      <c r="D953" s="49">
        <f>Management!K953</f>
        <v>4118898</v>
      </c>
    </row>
    <row r="954" spans="1:4" x14ac:dyDescent="0.2">
      <c r="A954" s="52">
        <f t="shared" si="18"/>
        <v>114</v>
      </c>
      <c r="B954" s="50">
        <f>Management!B954</f>
        <v>43315</v>
      </c>
      <c r="C954" s="51">
        <f>Management!C954</f>
        <v>82687.000000000029</v>
      </c>
      <c r="D954" s="49">
        <f>Management!K954</f>
        <v>4066171</v>
      </c>
    </row>
    <row r="955" spans="1:4" x14ac:dyDescent="0.2">
      <c r="A955" s="52">
        <f t="shared" si="18"/>
        <v>115</v>
      </c>
      <c r="B955" s="50">
        <f>Management!B955</f>
        <v>43346</v>
      </c>
      <c r="C955" s="51">
        <f>Management!C955</f>
        <v>82687.000000000058</v>
      </c>
      <c r="D955" s="49">
        <f>Management!K955</f>
        <v>4012955</v>
      </c>
    </row>
    <row r="956" spans="1:4" x14ac:dyDescent="0.2">
      <c r="A956" s="52">
        <f t="shared" si="18"/>
        <v>116</v>
      </c>
      <c r="B956" s="50">
        <f>Management!B956</f>
        <v>43376</v>
      </c>
      <c r="C956" s="51">
        <f>Management!C956</f>
        <v>82687</v>
      </c>
      <c r="D956" s="49">
        <f>Management!K956</f>
        <v>3959247</v>
      </c>
    </row>
    <row r="957" spans="1:4" x14ac:dyDescent="0.2">
      <c r="A957" s="52">
        <f t="shared" si="18"/>
        <v>117</v>
      </c>
      <c r="B957" s="50">
        <f>Management!B957</f>
        <v>43407</v>
      </c>
      <c r="C957" s="51">
        <f>Management!C957</f>
        <v>82687.000000000116</v>
      </c>
      <c r="D957" s="49">
        <f>Management!K957</f>
        <v>3905041</v>
      </c>
    </row>
    <row r="958" spans="1:4" x14ac:dyDescent="0.2">
      <c r="A958" s="52">
        <f t="shared" si="18"/>
        <v>118</v>
      </c>
      <c r="B958" s="50">
        <f>Management!B958</f>
        <v>43437</v>
      </c>
      <c r="C958" s="51">
        <f>Management!C958</f>
        <v>82687.000000000029</v>
      </c>
      <c r="D958" s="49">
        <f>Management!K958</f>
        <v>3850334</v>
      </c>
    </row>
    <row r="959" spans="1:4" x14ac:dyDescent="0.2">
      <c r="A959" s="52">
        <f t="shared" si="18"/>
        <v>119</v>
      </c>
      <c r="B959" s="50">
        <f>Management!B959</f>
        <v>43468</v>
      </c>
      <c r="C959" s="51">
        <f>Management!C959</f>
        <v>82687.000000000102</v>
      </c>
      <c r="D959" s="49">
        <f>Management!K959</f>
        <v>3795119</v>
      </c>
    </row>
    <row r="960" spans="1:4" x14ac:dyDescent="0.2">
      <c r="A960" s="52">
        <f t="shared" si="18"/>
        <v>120</v>
      </c>
      <c r="B960" s="50">
        <f>Management!B960</f>
        <v>43499</v>
      </c>
      <c r="C960" s="51">
        <f>Management!C960</f>
        <v>82687.000000000058</v>
      </c>
      <c r="D960" s="49">
        <f>Management!K960</f>
        <v>3757664</v>
      </c>
    </row>
    <row r="961" spans="1:4" x14ac:dyDescent="0.2">
      <c r="A961" s="52">
        <f t="shared" si="18"/>
        <v>121</v>
      </c>
      <c r="B961" s="50">
        <f>Management!B961</f>
        <v>43527</v>
      </c>
      <c r="C961" s="51">
        <f>Management!C961</f>
        <v>82686.999999999956</v>
      </c>
      <c r="D961" s="49">
        <f>Management!K961</f>
        <v>3701666</v>
      </c>
    </row>
    <row r="962" spans="1:4" x14ac:dyDescent="0.2">
      <c r="A962" s="52">
        <f t="shared" si="18"/>
        <v>122</v>
      </c>
      <c r="B962" s="50">
        <f>Management!B962</f>
        <v>43558</v>
      </c>
      <c r="C962" s="51">
        <f>Management!C962</f>
        <v>82686.999999999898</v>
      </c>
      <c r="D962" s="49">
        <f>Management!K962</f>
        <v>3645151</v>
      </c>
    </row>
    <row r="963" spans="1:4" x14ac:dyDescent="0.2">
      <c r="A963" s="52">
        <f t="shared" si="18"/>
        <v>123</v>
      </c>
      <c r="B963" s="50">
        <f>Management!B963</f>
        <v>43588</v>
      </c>
      <c r="C963" s="51">
        <f>Management!C963</f>
        <v>82687</v>
      </c>
      <c r="D963" s="49">
        <f>Management!K963</f>
        <v>3588113</v>
      </c>
    </row>
    <row r="964" spans="1:4" x14ac:dyDescent="0.2">
      <c r="A964" s="52">
        <f t="shared" si="18"/>
        <v>124</v>
      </c>
      <c r="B964" s="50">
        <f>Management!B964</f>
        <v>43619</v>
      </c>
      <c r="C964" s="51">
        <f>Management!C964</f>
        <v>82687.000000000087</v>
      </c>
      <c r="D964" s="49">
        <f>Management!K964</f>
        <v>3530547</v>
      </c>
    </row>
    <row r="965" spans="1:4" x14ac:dyDescent="0.2">
      <c r="A965" s="52">
        <f t="shared" si="18"/>
        <v>125</v>
      </c>
      <c r="B965" s="50">
        <f>Management!B965</f>
        <v>43649</v>
      </c>
      <c r="C965" s="51">
        <f>Management!C965</f>
        <v>82686.999999999884</v>
      </c>
      <c r="D965" s="49">
        <f>Management!K965</f>
        <v>3472450</v>
      </c>
    </row>
    <row r="966" spans="1:4" x14ac:dyDescent="0.2">
      <c r="A966" s="52">
        <f t="shared" si="18"/>
        <v>126</v>
      </c>
      <c r="B966" s="50">
        <f>Management!B966</f>
        <v>43680</v>
      </c>
      <c r="C966" s="51">
        <f>Management!C966</f>
        <v>82686.999999999927</v>
      </c>
      <c r="D966" s="49">
        <f>Management!K966</f>
        <v>3413815</v>
      </c>
    </row>
    <row r="967" spans="1:4" x14ac:dyDescent="0.2">
      <c r="A967" s="52">
        <f t="shared" si="18"/>
        <v>127</v>
      </c>
      <c r="B967" s="50">
        <f>Management!B967</f>
        <v>43711</v>
      </c>
      <c r="C967" s="51">
        <f>Management!C967</f>
        <v>82687.000000000087</v>
      </c>
      <c r="D967" s="49">
        <f>Management!K967</f>
        <v>3354637</v>
      </c>
    </row>
    <row r="968" spans="1:4" x14ac:dyDescent="0.2">
      <c r="A968" s="52">
        <f t="shared" si="18"/>
        <v>128</v>
      </c>
      <c r="B968" s="50">
        <f>Management!B968</f>
        <v>43741</v>
      </c>
      <c r="C968" s="51">
        <f>Management!C968</f>
        <v>82686.999999999913</v>
      </c>
      <c r="D968" s="49">
        <f>Management!K968</f>
        <v>3294912</v>
      </c>
    </row>
    <row r="969" spans="1:4" x14ac:dyDescent="0.2">
      <c r="A969" s="52">
        <f t="shared" si="18"/>
        <v>129</v>
      </c>
      <c r="B969" s="50">
        <f>Management!B969</f>
        <v>43772</v>
      </c>
      <c r="C969" s="51">
        <f>Management!C969</f>
        <v>82686.999999999942</v>
      </c>
      <c r="D969" s="49">
        <f>Management!K969</f>
        <v>3234634</v>
      </c>
    </row>
    <row r="970" spans="1:4" x14ac:dyDescent="0.2">
      <c r="A970" s="52">
        <f t="shared" si="18"/>
        <v>130</v>
      </c>
      <c r="B970" s="50">
        <f>Management!B970</f>
        <v>43802</v>
      </c>
      <c r="C970" s="51">
        <f>Management!C970</f>
        <v>82686.999999999956</v>
      </c>
      <c r="D970" s="49">
        <f>Management!K970</f>
        <v>3173799</v>
      </c>
    </row>
    <row r="971" spans="1:4" x14ac:dyDescent="0.2">
      <c r="A971" s="52">
        <f t="shared" si="18"/>
        <v>131</v>
      </c>
      <c r="B971" s="50">
        <f>Management!B971</f>
        <v>43833</v>
      </c>
      <c r="C971" s="51">
        <f>Management!C971</f>
        <v>82687.000000000029</v>
      </c>
      <c r="D971" s="49">
        <f>Management!K971</f>
        <v>3112401</v>
      </c>
    </row>
    <row r="972" spans="1:4" x14ac:dyDescent="0.2">
      <c r="A972" s="52">
        <f t="shared" si="18"/>
        <v>132</v>
      </c>
      <c r="B972" s="50">
        <f>Management!B972</f>
        <v>43864</v>
      </c>
      <c r="C972" s="51">
        <f>Management!C972</f>
        <v>82686.999999999985</v>
      </c>
      <c r="D972" s="49">
        <f>Management!K972</f>
        <v>3066875</v>
      </c>
    </row>
    <row r="973" spans="1:4" x14ac:dyDescent="0.2">
      <c r="A973" s="52">
        <f t="shared" si="18"/>
        <v>133</v>
      </c>
      <c r="B973" s="50">
        <f>Management!B973</f>
        <v>43893</v>
      </c>
      <c r="C973" s="51">
        <f>Management!C973</f>
        <v>82686.999999999971</v>
      </c>
      <c r="D973" s="49">
        <f>Management!K973</f>
        <v>3004554</v>
      </c>
    </row>
    <row r="974" spans="1:4" x14ac:dyDescent="0.2">
      <c r="A974" s="52">
        <f t="shared" si="18"/>
        <v>134</v>
      </c>
      <c r="B974" s="50">
        <f>Management!B974</f>
        <v>43924</v>
      </c>
      <c r="C974" s="51">
        <f>Management!C974</f>
        <v>82686.999999999956</v>
      </c>
      <c r="D974" s="49">
        <f>Management!K974</f>
        <v>2941658</v>
      </c>
    </row>
    <row r="975" spans="1:4" x14ac:dyDescent="0.2">
      <c r="A975" s="52">
        <f t="shared" si="18"/>
        <v>135</v>
      </c>
      <c r="B975" s="50">
        <f>Management!B975</f>
        <v>43954</v>
      </c>
      <c r="C975" s="51">
        <f>Management!C975</f>
        <v>82686.999999999956</v>
      </c>
      <c r="D975" s="49">
        <f>Management!K975</f>
        <v>2878181</v>
      </c>
    </row>
    <row r="976" spans="1:4" x14ac:dyDescent="0.2">
      <c r="A976" s="52">
        <f t="shared" si="18"/>
        <v>136</v>
      </c>
      <c r="B976" s="50">
        <f>Management!B976</f>
        <v>43985</v>
      </c>
      <c r="C976" s="51">
        <f>Management!C976</f>
        <v>82687.000000000029</v>
      </c>
      <c r="D976" s="49">
        <f>Management!K976</f>
        <v>2814117</v>
      </c>
    </row>
    <row r="977" spans="1:5" x14ac:dyDescent="0.2">
      <c r="A977" s="52">
        <f t="shared" si="18"/>
        <v>137</v>
      </c>
      <c r="B977" s="50">
        <f>Management!B977</f>
        <v>44015</v>
      </c>
      <c r="C977" s="51">
        <f>Management!C977</f>
        <v>82686.999999999956</v>
      </c>
      <c r="D977" s="49">
        <f>Management!K977</f>
        <v>2749460</v>
      </c>
    </row>
    <row r="978" spans="1:5" x14ac:dyDescent="0.2">
      <c r="A978" s="52">
        <f t="shared" si="18"/>
        <v>138</v>
      </c>
      <c r="B978" s="50">
        <f>Management!B978</f>
        <v>44046</v>
      </c>
      <c r="C978" s="51">
        <f>Management!C978</f>
        <v>82687.000000000029</v>
      </c>
      <c r="D978" s="49">
        <f>Management!K978</f>
        <v>2684206</v>
      </c>
    </row>
    <row r="979" spans="1:5" x14ac:dyDescent="0.2">
      <c r="A979" s="52">
        <f t="shared" si="18"/>
        <v>139</v>
      </c>
      <c r="B979" s="50">
        <f>Management!B979</f>
        <v>44077</v>
      </c>
      <c r="C979" s="51">
        <f>Management!C979</f>
        <v>82687.000000000015</v>
      </c>
      <c r="D979" s="49">
        <f>Management!K979</f>
        <v>2618349</v>
      </c>
    </row>
    <row r="980" spans="1:5" x14ac:dyDescent="0.2">
      <c r="A980" s="52">
        <f t="shared" si="18"/>
        <v>140</v>
      </c>
      <c r="B980" s="50">
        <f>Management!B980</f>
        <v>44107</v>
      </c>
      <c r="C980" s="51">
        <f>Management!C980</f>
        <v>82687.000000000015</v>
      </c>
      <c r="D980" s="49">
        <f>Management!K980</f>
        <v>2551882</v>
      </c>
    </row>
    <row r="981" spans="1:5" x14ac:dyDescent="0.2">
      <c r="A981" s="52">
        <f t="shared" si="18"/>
        <v>141</v>
      </c>
      <c r="B981" s="50">
        <f>Management!B981</f>
        <v>44138</v>
      </c>
      <c r="C981" s="51">
        <f>Management!C981</f>
        <v>82687</v>
      </c>
      <c r="D981" s="49">
        <f>Management!K981</f>
        <v>2484801</v>
      </c>
    </row>
    <row r="982" spans="1:5" x14ac:dyDescent="0.2">
      <c r="A982" s="52">
        <f t="shared" si="18"/>
        <v>142</v>
      </c>
      <c r="B982" s="50">
        <f>Management!B982</f>
        <v>44168</v>
      </c>
      <c r="C982" s="51">
        <f>Management!C982</f>
        <v>82686.999999999985</v>
      </c>
      <c r="D982" s="49">
        <f>Management!K982</f>
        <v>2417100</v>
      </c>
    </row>
    <row r="983" spans="1:5" x14ac:dyDescent="0.2">
      <c r="A983" s="52">
        <f t="shared" si="18"/>
        <v>143</v>
      </c>
      <c r="B983" s="50">
        <f>Management!B983</f>
        <v>44199</v>
      </c>
      <c r="C983" s="51">
        <f>Management!C983</f>
        <v>82686.999999999985</v>
      </c>
      <c r="D983" s="49">
        <f>Management!K983</f>
        <v>2348772</v>
      </c>
    </row>
    <row r="984" spans="1:5" x14ac:dyDescent="0.2">
      <c r="A984" s="52">
        <f t="shared" si="18"/>
        <v>144</v>
      </c>
      <c r="B984" s="50">
        <f>Management!B984</f>
        <v>44230</v>
      </c>
      <c r="C984" s="51">
        <f>Management!C984</f>
        <v>82687</v>
      </c>
      <c r="D984" s="49">
        <f>Management!K984</f>
        <v>2171249.9999999492</v>
      </c>
    </row>
    <row r="985" spans="1:5" x14ac:dyDescent="0.2">
      <c r="A985" s="52"/>
      <c r="B985" s="50"/>
      <c r="C985" s="51">
        <f>Management!C985</f>
        <v>11906928</v>
      </c>
      <c r="D985" s="49"/>
    </row>
    <row r="986" spans="1:5" x14ac:dyDescent="0.2">
      <c r="A986" s="52"/>
      <c r="B986" s="50"/>
      <c r="C986" s="51"/>
      <c r="D986" s="49"/>
    </row>
    <row r="987" spans="1:5" x14ac:dyDescent="0.2">
      <c r="A987" s="52"/>
      <c r="B987" s="50" t="str">
        <f>Management!B987</f>
        <v>Due Dt</v>
      </c>
      <c r="C987" s="51" t="str">
        <f>Management!C987</f>
        <v>Rentals</v>
      </c>
      <c r="D987" s="49" t="str">
        <f>Management!K987</f>
        <v>Term. Value</v>
      </c>
      <c r="E987">
        <v>13</v>
      </c>
    </row>
    <row r="988" spans="1:5" x14ac:dyDescent="0.2">
      <c r="A988" s="52">
        <f t="shared" si="18"/>
        <v>1</v>
      </c>
      <c r="B988" s="50">
        <f>Management!B988</f>
        <v>39875</v>
      </c>
      <c r="C988" s="51">
        <f>Management!C988</f>
        <v>80658.999999999563</v>
      </c>
      <c r="D988" s="49">
        <f>Management!K988</f>
        <v>7633584</v>
      </c>
    </row>
    <row r="989" spans="1:5" x14ac:dyDescent="0.2">
      <c r="A989" s="52">
        <f t="shared" si="18"/>
        <v>2</v>
      </c>
      <c r="B989" s="50">
        <f>Management!B989</f>
        <v>39906</v>
      </c>
      <c r="C989" s="51">
        <f>Management!C989</f>
        <v>80658.999999999927</v>
      </c>
      <c r="D989" s="49">
        <f>Management!K989</f>
        <v>7615192</v>
      </c>
    </row>
    <row r="990" spans="1:5" x14ac:dyDescent="0.2">
      <c r="A990" s="52">
        <f t="shared" si="18"/>
        <v>3</v>
      </c>
      <c r="B990" s="50">
        <f>Management!B990</f>
        <v>39936</v>
      </c>
      <c r="C990" s="51">
        <f>Management!C990</f>
        <v>80658.999999999825</v>
      </c>
      <c r="D990" s="49">
        <f>Management!K990</f>
        <v>7596622</v>
      </c>
    </row>
    <row r="991" spans="1:5" x14ac:dyDescent="0.2">
      <c r="A991" s="52">
        <f t="shared" si="18"/>
        <v>4</v>
      </c>
      <c r="B991" s="50">
        <f>Management!B991</f>
        <v>39967</v>
      </c>
      <c r="C991" s="51">
        <f>Management!C991</f>
        <v>80658.999999999971</v>
      </c>
      <c r="D991" s="49">
        <f>Management!K991</f>
        <v>7577872</v>
      </c>
    </row>
    <row r="992" spans="1:5" x14ac:dyDescent="0.2">
      <c r="A992" s="52">
        <f t="shared" si="18"/>
        <v>5</v>
      </c>
      <c r="B992" s="50">
        <f>Management!B992</f>
        <v>39997</v>
      </c>
      <c r="C992" s="51">
        <f>Management!C992</f>
        <v>80659.000000000218</v>
      </c>
      <c r="D992" s="49">
        <f>Management!K992</f>
        <v>7558939</v>
      </c>
    </row>
    <row r="993" spans="1:4" x14ac:dyDescent="0.2">
      <c r="A993" s="52">
        <f t="shared" si="18"/>
        <v>6</v>
      </c>
      <c r="B993" s="50">
        <f>Management!B993</f>
        <v>40028</v>
      </c>
      <c r="C993" s="51">
        <f>Management!C993</f>
        <v>80659.000000000204</v>
      </c>
      <c r="D993" s="49">
        <f>Management!K993</f>
        <v>7539822</v>
      </c>
    </row>
    <row r="994" spans="1:4" x14ac:dyDescent="0.2">
      <c r="A994" s="52">
        <f t="shared" si="18"/>
        <v>7</v>
      </c>
      <c r="B994" s="50">
        <f>Management!B994</f>
        <v>40059</v>
      </c>
      <c r="C994" s="51">
        <f>Management!C994</f>
        <v>80659.000000000335</v>
      </c>
      <c r="D994" s="49">
        <f>Management!K994</f>
        <v>7520519</v>
      </c>
    </row>
    <row r="995" spans="1:4" x14ac:dyDescent="0.2">
      <c r="A995" s="52">
        <f t="shared" si="18"/>
        <v>8</v>
      </c>
      <c r="B995" s="50">
        <f>Management!B995</f>
        <v>40089</v>
      </c>
      <c r="C995" s="51">
        <f>Management!C995</f>
        <v>80659</v>
      </c>
      <c r="D995" s="49">
        <f>Management!K995</f>
        <v>7501028</v>
      </c>
    </row>
    <row r="996" spans="1:4" x14ac:dyDescent="0.2">
      <c r="A996" s="52">
        <f t="shared" si="18"/>
        <v>9</v>
      </c>
      <c r="B996" s="50">
        <f>Management!B996</f>
        <v>40120</v>
      </c>
      <c r="C996" s="51">
        <f>Management!C996</f>
        <v>80659.000000000131</v>
      </c>
      <c r="D996" s="49">
        <f>Management!K996</f>
        <v>7481348</v>
      </c>
    </row>
    <row r="997" spans="1:4" x14ac:dyDescent="0.2">
      <c r="A997" s="52">
        <f t="shared" si="18"/>
        <v>10</v>
      </c>
      <c r="B997" s="50">
        <f>Management!B997</f>
        <v>40150</v>
      </c>
      <c r="C997" s="51">
        <f>Management!C997</f>
        <v>80658.999999999534</v>
      </c>
      <c r="D997" s="49">
        <f>Management!K997</f>
        <v>7461476</v>
      </c>
    </row>
    <row r="998" spans="1:4" x14ac:dyDescent="0.2">
      <c r="A998" s="52">
        <f t="shared" si="18"/>
        <v>11</v>
      </c>
      <c r="B998" s="50">
        <f>Management!B998</f>
        <v>40181</v>
      </c>
      <c r="C998" s="51">
        <f>Management!C998</f>
        <v>80658.999999999884</v>
      </c>
      <c r="D998" s="49">
        <f>Management!K998</f>
        <v>7441411</v>
      </c>
    </row>
    <row r="999" spans="1:4" x14ac:dyDescent="0.2">
      <c r="A999" s="52">
        <f t="shared" si="18"/>
        <v>12</v>
      </c>
      <c r="B999" s="50">
        <f>Management!B999</f>
        <v>40212</v>
      </c>
      <c r="C999" s="51">
        <f>Management!C999</f>
        <v>80658.999999999811</v>
      </c>
      <c r="D999" s="49">
        <f>Management!K999</f>
        <v>7468330</v>
      </c>
    </row>
    <row r="1000" spans="1:4" x14ac:dyDescent="0.2">
      <c r="A1000" s="52">
        <f t="shared" si="18"/>
        <v>13</v>
      </c>
      <c r="B1000" s="50">
        <f>Management!B1000</f>
        <v>40240</v>
      </c>
      <c r="C1000" s="51">
        <f>Management!C1000</f>
        <v>80659.000000000102</v>
      </c>
      <c r="D1000" s="49">
        <f>Management!K1000</f>
        <v>7448503</v>
      </c>
    </row>
    <row r="1001" spans="1:4" x14ac:dyDescent="0.2">
      <c r="A1001" s="52">
        <f t="shared" si="18"/>
        <v>14</v>
      </c>
      <c r="B1001" s="50">
        <f>Management!B1001</f>
        <v>40271</v>
      </c>
      <c r="C1001" s="51">
        <f>Management!C1001</f>
        <v>80659.000000000335</v>
      </c>
      <c r="D1001" s="49">
        <f>Management!K1001</f>
        <v>7428486</v>
      </c>
    </row>
    <row r="1002" spans="1:4" x14ac:dyDescent="0.2">
      <c r="A1002" s="52">
        <f t="shared" si="18"/>
        <v>15</v>
      </c>
      <c r="B1002" s="50">
        <f>Management!B1002</f>
        <v>40301</v>
      </c>
      <c r="C1002" s="51">
        <f>Management!C1002</f>
        <v>80658.999999999738</v>
      </c>
      <c r="D1002" s="49">
        <f>Management!K1002</f>
        <v>7408275</v>
      </c>
    </row>
    <row r="1003" spans="1:4" x14ac:dyDescent="0.2">
      <c r="A1003" s="52">
        <f t="shared" si="18"/>
        <v>16</v>
      </c>
      <c r="B1003" s="50">
        <f>Management!B1003</f>
        <v>40332</v>
      </c>
      <c r="C1003" s="51">
        <f>Management!C1003</f>
        <v>80659.000000000437</v>
      </c>
      <c r="D1003" s="49">
        <f>Management!K1003</f>
        <v>7387870</v>
      </c>
    </row>
    <row r="1004" spans="1:4" x14ac:dyDescent="0.2">
      <c r="A1004" s="52">
        <f t="shared" si="18"/>
        <v>17</v>
      </c>
      <c r="B1004" s="50">
        <f>Management!B1004</f>
        <v>40362</v>
      </c>
      <c r="C1004" s="51">
        <f>Management!C1004</f>
        <v>80659.00000000032</v>
      </c>
      <c r="D1004" s="49">
        <f>Management!K1004</f>
        <v>7367269</v>
      </c>
    </row>
    <row r="1005" spans="1:4" x14ac:dyDescent="0.2">
      <c r="A1005" s="52">
        <f t="shared" si="18"/>
        <v>18</v>
      </c>
      <c r="B1005" s="50">
        <f>Management!B1005</f>
        <v>40393</v>
      </c>
      <c r="C1005" s="51">
        <f>Management!C1005</f>
        <v>80659.000000000276</v>
      </c>
      <c r="D1005" s="49">
        <f>Management!K1005</f>
        <v>7346469</v>
      </c>
    </row>
    <row r="1006" spans="1:4" x14ac:dyDescent="0.2">
      <c r="A1006" s="52">
        <f t="shared" si="18"/>
        <v>19</v>
      </c>
      <c r="B1006" s="50">
        <f>Management!B1006</f>
        <v>40424</v>
      </c>
      <c r="C1006" s="51">
        <f>Management!C1006</f>
        <v>80658.999999999622</v>
      </c>
      <c r="D1006" s="49">
        <f>Management!K1006</f>
        <v>7325468</v>
      </c>
    </row>
    <row r="1007" spans="1:4" x14ac:dyDescent="0.2">
      <c r="A1007" s="52">
        <f t="shared" si="18"/>
        <v>20</v>
      </c>
      <c r="B1007" s="50">
        <f>Management!B1007</f>
        <v>40454</v>
      </c>
      <c r="C1007" s="51">
        <f>Management!C1007</f>
        <v>80659.000000000378</v>
      </c>
      <c r="D1007" s="49">
        <f>Management!K1007</f>
        <v>7304266</v>
      </c>
    </row>
    <row r="1008" spans="1:4" x14ac:dyDescent="0.2">
      <c r="A1008" s="52">
        <f t="shared" si="18"/>
        <v>21</v>
      </c>
      <c r="B1008" s="50">
        <f>Management!B1008</f>
        <v>40485</v>
      </c>
      <c r="C1008" s="51">
        <f>Management!C1008</f>
        <v>80658.999999999709</v>
      </c>
      <c r="D1008" s="49">
        <f>Management!K1008</f>
        <v>7282858</v>
      </c>
    </row>
    <row r="1009" spans="1:4" x14ac:dyDescent="0.2">
      <c r="A1009" s="52">
        <f t="shared" si="18"/>
        <v>22</v>
      </c>
      <c r="B1009" s="50">
        <f>Management!B1009</f>
        <v>40515</v>
      </c>
      <c r="C1009" s="51">
        <f>Management!C1009</f>
        <v>80659.000000000116</v>
      </c>
      <c r="D1009" s="49">
        <f>Management!K1009</f>
        <v>7261245</v>
      </c>
    </row>
    <row r="1010" spans="1:4" x14ac:dyDescent="0.2">
      <c r="A1010" s="52">
        <f t="shared" si="18"/>
        <v>23</v>
      </c>
      <c r="B1010" s="50">
        <f>Management!B1010</f>
        <v>40546</v>
      </c>
      <c r="C1010" s="51">
        <f>Management!C1010</f>
        <v>80659.000000000116</v>
      </c>
      <c r="D1010" s="49">
        <f>Management!K1010</f>
        <v>7239422</v>
      </c>
    </row>
    <row r="1011" spans="1:4" x14ac:dyDescent="0.2">
      <c r="A1011" s="52">
        <f t="shared" si="18"/>
        <v>24</v>
      </c>
      <c r="B1011" s="50">
        <f>Management!B1011</f>
        <v>40577</v>
      </c>
      <c r="C1011" s="51">
        <f>Management!C1011</f>
        <v>80658.999999999854</v>
      </c>
      <c r="D1011" s="49">
        <f>Management!K1011</f>
        <v>7259850</v>
      </c>
    </row>
    <row r="1012" spans="1:4" x14ac:dyDescent="0.2">
      <c r="A1012" s="52">
        <f t="shared" si="18"/>
        <v>25</v>
      </c>
      <c r="B1012" s="50">
        <f>Management!B1012</f>
        <v>40605</v>
      </c>
      <c r="C1012" s="51">
        <f>Management!C1012</f>
        <v>80658.999999999709</v>
      </c>
      <c r="D1012" s="49">
        <f>Management!K1012</f>
        <v>7238173</v>
      </c>
    </row>
    <row r="1013" spans="1:4" x14ac:dyDescent="0.2">
      <c r="A1013" s="52">
        <f t="shared" si="18"/>
        <v>26</v>
      </c>
      <c r="B1013" s="50">
        <f>Management!B1013</f>
        <v>40636</v>
      </c>
      <c r="C1013" s="51">
        <f>Management!C1013</f>
        <v>80658.999999999593</v>
      </c>
      <c r="D1013" s="49">
        <f>Management!K1013</f>
        <v>7216289</v>
      </c>
    </row>
    <row r="1014" spans="1:4" x14ac:dyDescent="0.2">
      <c r="A1014" s="52">
        <f t="shared" si="18"/>
        <v>27</v>
      </c>
      <c r="B1014" s="50">
        <f>Management!B1014</f>
        <v>40666</v>
      </c>
      <c r="C1014" s="51">
        <f>Management!C1014</f>
        <v>80658.99999999968</v>
      </c>
      <c r="D1014" s="49">
        <f>Management!K1014</f>
        <v>7194195</v>
      </c>
    </row>
    <row r="1015" spans="1:4" x14ac:dyDescent="0.2">
      <c r="A1015" s="52">
        <f t="shared" ref="A1015:A1078" si="19">A1014+1</f>
        <v>28</v>
      </c>
      <c r="B1015" s="50">
        <f>Management!B1015</f>
        <v>40697</v>
      </c>
      <c r="C1015" s="51">
        <f>Management!C1015</f>
        <v>80659.000000000073</v>
      </c>
      <c r="D1015" s="49">
        <f>Management!K1015</f>
        <v>7171891</v>
      </c>
    </row>
    <row r="1016" spans="1:4" x14ac:dyDescent="0.2">
      <c r="A1016" s="52">
        <f t="shared" si="19"/>
        <v>29</v>
      </c>
      <c r="B1016" s="50">
        <f>Management!B1016</f>
        <v>40727</v>
      </c>
      <c r="C1016" s="51">
        <f>Management!C1016</f>
        <v>80658.99999999968</v>
      </c>
      <c r="D1016" s="49">
        <f>Management!K1016</f>
        <v>7149374</v>
      </c>
    </row>
    <row r="1017" spans="1:4" x14ac:dyDescent="0.2">
      <c r="A1017" s="52">
        <f t="shared" si="19"/>
        <v>30</v>
      </c>
      <c r="B1017" s="50">
        <f>Management!B1017</f>
        <v>40758</v>
      </c>
      <c r="C1017" s="51">
        <f>Management!C1017</f>
        <v>80658.999999999942</v>
      </c>
      <c r="D1017" s="49">
        <f>Management!K1017</f>
        <v>7126641</v>
      </c>
    </row>
    <row r="1018" spans="1:4" x14ac:dyDescent="0.2">
      <c r="A1018" s="52">
        <f t="shared" si="19"/>
        <v>31</v>
      </c>
      <c r="B1018" s="50">
        <f>Management!B1018</f>
        <v>40789</v>
      </c>
      <c r="C1018" s="51">
        <f>Management!C1018</f>
        <v>80658.999999999884</v>
      </c>
      <c r="D1018" s="49">
        <f>Management!K1018</f>
        <v>7103691</v>
      </c>
    </row>
    <row r="1019" spans="1:4" x14ac:dyDescent="0.2">
      <c r="A1019" s="52">
        <f t="shared" si="19"/>
        <v>32</v>
      </c>
      <c r="B1019" s="50">
        <f>Management!B1019</f>
        <v>40819</v>
      </c>
      <c r="C1019" s="51">
        <f>Management!C1019</f>
        <v>80658.999999999593</v>
      </c>
      <c r="D1019" s="49">
        <f>Management!K1019</f>
        <v>7080521</v>
      </c>
    </row>
    <row r="1020" spans="1:4" x14ac:dyDescent="0.2">
      <c r="A1020" s="52">
        <f t="shared" si="19"/>
        <v>33</v>
      </c>
      <c r="B1020" s="50">
        <f>Management!B1020</f>
        <v>40850</v>
      </c>
      <c r="C1020" s="51">
        <f>Management!C1020</f>
        <v>80658.999999999854</v>
      </c>
      <c r="D1020" s="49">
        <f>Management!K1020</f>
        <v>7057130</v>
      </c>
    </row>
    <row r="1021" spans="1:4" x14ac:dyDescent="0.2">
      <c r="A1021" s="52">
        <f t="shared" si="19"/>
        <v>34</v>
      </c>
      <c r="B1021" s="50">
        <f>Management!B1021</f>
        <v>40880</v>
      </c>
      <c r="C1021" s="51">
        <f>Management!C1021</f>
        <v>80659.000000000378</v>
      </c>
      <c r="D1021" s="49">
        <f>Management!K1021</f>
        <v>7033515</v>
      </c>
    </row>
    <row r="1022" spans="1:4" x14ac:dyDescent="0.2">
      <c r="A1022" s="52">
        <f t="shared" si="19"/>
        <v>35</v>
      </c>
      <c r="B1022" s="50">
        <f>Management!B1022</f>
        <v>40911</v>
      </c>
      <c r="C1022" s="51">
        <f>Management!C1022</f>
        <v>80658.999999999622</v>
      </c>
      <c r="D1022" s="49">
        <f>Management!K1022</f>
        <v>7009674</v>
      </c>
    </row>
    <row r="1023" spans="1:4" x14ac:dyDescent="0.2">
      <c r="A1023" s="52">
        <f t="shared" si="19"/>
        <v>36</v>
      </c>
      <c r="B1023" s="50">
        <f>Management!B1023</f>
        <v>40942</v>
      </c>
      <c r="C1023" s="51">
        <f>Management!C1023</f>
        <v>80658.999999999607</v>
      </c>
      <c r="D1023" s="49">
        <f>Management!K1023</f>
        <v>7023814</v>
      </c>
    </row>
    <row r="1024" spans="1:4" x14ac:dyDescent="0.2">
      <c r="A1024" s="52">
        <f t="shared" si="19"/>
        <v>37</v>
      </c>
      <c r="B1024" s="50">
        <f>Management!B1024</f>
        <v>40971</v>
      </c>
      <c r="C1024" s="51">
        <f>Management!C1024</f>
        <v>80658.999999999825</v>
      </c>
      <c r="D1024" s="49">
        <f>Management!K1024</f>
        <v>7000026</v>
      </c>
    </row>
    <row r="1025" spans="1:4" x14ac:dyDescent="0.2">
      <c r="A1025" s="52">
        <f t="shared" si="19"/>
        <v>38</v>
      </c>
      <c r="B1025" s="50">
        <f>Management!B1025</f>
        <v>41002</v>
      </c>
      <c r="C1025" s="51">
        <f>Management!C1025</f>
        <v>80658.99999999968</v>
      </c>
      <c r="D1025" s="49">
        <f>Management!K1025</f>
        <v>6976012</v>
      </c>
    </row>
    <row r="1026" spans="1:4" x14ac:dyDescent="0.2">
      <c r="A1026" s="52">
        <f t="shared" si="19"/>
        <v>39</v>
      </c>
      <c r="B1026" s="50">
        <f>Management!B1026</f>
        <v>41032</v>
      </c>
      <c r="C1026" s="51">
        <f>Management!C1026</f>
        <v>80658.999999999738</v>
      </c>
      <c r="D1026" s="49">
        <f>Management!K1026</f>
        <v>6951770</v>
      </c>
    </row>
    <row r="1027" spans="1:4" x14ac:dyDescent="0.2">
      <c r="A1027" s="52">
        <f t="shared" si="19"/>
        <v>40</v>
      </c>
      <c r="B1027" s="50">
        <f>Management!B1027</f>
        <v>41063</v>
      </c>
      <c r="C1027" s="51">
        <f>Management!C1027</f>
        <v>80659.000000000189</v>
      </c>
      <c r="D1027" s="49">
        <f>Management!K1027</f>
        <v>6927298</v>
      </c>
    </row>
    <row r="1028" spans="1:4" x14ac:dyDescent="0.2">
      <c r="A1028" s="52">
        <f t="shared" si="19"/>
        <v>41</v>
      </c>
      <c r="B1028" s="50">
        <f>Management!B1028</f>
        <v>41093</v>
      </c>
      <c r="C1028" s="51">
        <f>Management!C1028</f>
        <v>80659.000000000437</v>
      </c>
      <c r="D1028" s="49">
        <f>Management!K1028</f>
        <v>6902593</v>
      </c>
    </row>
    <row r="1029" spans="1:4" x14ac:dyDescent="0.2">
      <c r="A1029" s="52">
        <f t="shared" si="19"/>
        <v>42</v>
      </c>
      <c r="B1029" s="50">
        <f>Management!B1029</f>
        <v>41124</v>
      </c>
      <c r="C1029" s="51">
        <f>Management!C1029</f>
        <v>80659.000000000058</v>
      </c>
      <c r="D1029" s="49">
        <f>Management!K1029</f>
        <v>6877654</v>
      </c>
    </row>
    <row r="1030" spans="1:4" x14ac:dyDescent="0.2">
      <c r="A1030" s="52">
        <f t="shared" si="19"/>
        <v>43</v>
      </c>
      <c r="B1030" s="50">
        <f>Management!B1030</f>
        <v>41155</v>
      </c>
      <c r="C1030" s="51">
        <f>Management!C1030</f>
        <v>80658.999999999709</v>
      </c>
      <c r="D1030" s="49">
        <f>Management!K1030</f>
        <v>6852478</v>
      </c>
    </row>
    <row r="1031" spans="1:4" x14ac:dyDescent="0.2">
      <c r="A1031" s="52">
        <f t="shared" si="19"/>
        <v>44</v>
      </c>
      <c r="B1031" s="50">
        <f>Management!B1031</f>
        <v>41185</v>
      </c>
      <c r="C1031" s="51">
        <f>Management!C1031</f>
        <v>80658.999999999913</v>
      </c>
      <c r="D1031" s="49">
        <f>Management!K1031</f>
        <v>6827062</v>
      </c>
    </row>
    <row r="1032" spans="1:4" x14ac:dyDescent="0.2">
      <c r="A1032" s="52">
        <f t="shared" si="19"/>
        <v>45</v>
      </c>
      <c r="B1032" s="50">
        <f>Management!B1032</f>
        <v>41216</v>
      </c>
      <c r="C1032" s="51">
        <f>Management!C1032</f>
        <v>80659.000000000349</v>
      </c>
      <c r="D1032" s="49">
        <f>Management!K1032</f>
        <v>6801405</v>
      </c>
    </row>
    <row r="1033" spans="1:4" x14ac:dyDescent="0.2">
      <c r="A1033" s="52">
        <f t="shared" si="19"/>
        <v>46</v>
      </c>
      <c r="B1033" s="50">
        <f>Management!B1033</f>
        <v>41246</v>
      </c>
      <c r="C1033" s="51">
        <f>Management!C1033</f>
        <v>80659.000000000175</v>
      </c>
      <c r="D1033" s="49">
        <f>Management!K1033</f>
        <v>6775504</v>
      </c>
    </row>
    <row r="1034" spans="1:4" x14ac:dyDescent="0.2">
      <c r="A1034" s="52">
        <f t="shared" si="19"/>
        <v>47</v>
      </c>
      <c r="B1034" s="50">
        <f>Management!B1034</f>
        <v>41277</v>
      </c>
      <c r="C1034" s="51">
        <f>Management!C1034</f>
        <v>80659.000000000029</v>
      </c>
      <c r="D1034" s="49">
        <f>Management!K1034</f>
        <v>6749357</v>
      </c>
    </row>
    <row r="1035" spans="1:4" x14ac:dyDescent="0.2">
      <c r="A1035" s="52">
        <f t="shared" si="19"/>
        <v>48</v>
      </c>
      <c r="B1035" s="50">
        <f>Management!B1035</f>
        <v>41308</v>
      </c>
      <c r="C1035" s="51">
        <f>Management!C1035</f>
        <v>80659.000000000116</v>
      </c>
      <c r="D1035" s="49">
        <f>Management!K1035</f>
        <v>6757351</v>
      </c>
    </row>
    <row r="1036" spans="1:4" x14ac:dyDescent="0.2">
      <c r="A1036" s="52">
        <f t="shared" si="19"/>
        <v>49</v>
      </c>
      <c r="B1036" s="50">
        <f>Management!B1036</f>
        <v>41336</v>
      </c>
      <c r="C1036" s="51">
        <f>Management!C1036</f>
        <v>80658.999999999825</v>
      </c>
      <c r="D1036" s="49">
        <f>Management!K1036</f>
        <v>6731165</v>
      </c>
    </row>
    <row r="1037" spans="1:4" x14ac:dyDescent="0.2">
      <c r="A1037" s="52">
        <f t="shared" si="19"/>
        <v>50</v>
      </c>
      <c r="B1037" s="50">
        <f>Management!B1037</f>
        <v>41367</v>
      </c>
      <c r="C1037" s="51">
        <f>Management!C1037</f>
        <v>80658.999999999593</v>
      </c>
      <c r="D1037" s="49">
        <f>Management!K1037</f>
        <v>6704731</v>
      </c>
    </row>
    <row r="1038" spans="1:4" x14ac:dyDescent="0.2">
      <c r="A1038" s="52">
        <f t="shared" si="19"/>
        <v>51</v>
      </c>
      <c r="B1038" s="50">
        <f>Management!B1038</f>
        <v>41397</v>
      </c>
      <c r="C1038" s="51">
        <f>Management!C1038</f>
        <v>80658.999999999898</v>
      </c>
      <c r="D1038" s="49">
        <f>Management!K1038</f>
        <v>6678048</v>
      </c>
    </row>
    <row r="1039" spans="1:4" x14ac:dyDescent="0.2">
      <c r="A1039" s="52">
        <f t="shared" si="19"/>
        <v>52</v>
      </c>
      <c r="B1039" s="50">
        <f>Management!B1039</f>
        <v>41428</v>
      </c>
      <c r="C1039" s="51">
        <f>Management!C1039</f>
        <v>80659.000000000466</v>
      </c>
      <c r="D1039" s="49">
        <f>Management!K1039</f>
        <v>6651112</v>
      </c>
    </row>
    <row r="1040" spans="1:4" x14ac:dyDescent="0.2">
      <c r="A1040" s="52">
        <f t="shared" si="19"/>
        <v>53</v>
      </c>
      <c r="B1040" s="50">
        <f>Management!B1040</f>
        <v>41458</v>
      </c>
      <c r="C1040" s="51">
        <f>Management!C1040</f>
        <v>80658.999999999942</v>
      </c>
      <c r="D1040" s="49">
        <f>Management!K1040</f>
        <v>6623922</v>
      </c>
    </row>
    <row r="1041" spans="1:4" x14ac:dyDescent="0.2">
      <c r="A1041" s="52">
        <f t="shared" si="19"/>
        <v>54</v>
      </c>
      <c r="B1041" s="50">
        <f>Management!B1041</f>
        <v>41489</v>
      </c>
      <c r="C1041" s="51">
        <f>Management!C1041</f>
        <v>80658.999999999563</v>
      </c>
      <c r="D1041" s="49">
        <f>Management!K1041</f>
        <v>6596475</v>
      </c>
    </row>
    <row r="1042" spans="1:4" x14ac:dyDescent="0.2">
      <c r="A1042" s="52">
        <f t="shared" si="19"/>
        <v>55</v>
      </c>
      <c r="B1042" s="50">
        <f>Management!B1042</f>
        <v>41520</v>
      </c>
      <c r="C1042" s="51">
        <f>Management!C1042</f>
        <v>80658.999999999622</v>
      </c>
      <c r="D1042" s="49">
        <f>Management!K1042</f>
        <v>6568769</v>
      </c>
    </row>
    <row r="1043" spans="1:4" x14ac:dyDescent="0.2">
      <c r="A1043" s="52">
        <f t="shared" si="19"/>
        <v>56</v>
      </c>
      <c r="B1043" s="50">
        <f>Management!B1043</f>
        <v>41550</v>
      </c>
      <c r="C1043" s="51">
        <f>Management!C1043</f>
        <v>80659.000000000291</v>
      </c>
      <c r="D1043" s="49">
        <f>Management!K1043</f>
        <v>6540801</v>
      </c>
    </row>
    <row r="1044" spans="1:4" x14ac:dyDescent="0.2">
      <c r="A1044" s="52">
        <f t="shared" si="19"/>
        <v>57</v>
      </c>
      <c r="B1044" s="50">
        <f>Management!B1044</f>
        <v>41581</v>
      </c>
      <c r="C1044" s="51">
        <f>Management!C1044</f>
        <v>80658.999999999942</v>
      </c>
      <c r="D1044" s="49">
        <f>Management!K1044</f>
        <v>6512569</v>
      </c>
    </row>
    <row r="1045" spans="1:4" x14ac:dyDescent="0.2">
      <c r="A1045" s="52">
        <f t="shared" si="19"/>
        <v>58</v>
      </c>
      <c r="B1045" s="50">
        <f>Management!B1045</f>
        <v>41611</v>
      </c>
      <c r="C1045" s="51">
        <f>Management!C1045</f>
        <v>80659.000000000291</v>
      </c>
      <c r="D1045" s="49">
        <f>Management!K1045</f>
        <v>6484069</v>
      </c>
    </row>
    <row r="1046" spans="1:4" x14ac:dyDescent="0.2">
      <c r="A1046" s="52">
        <f t="shared" si="19"/>
        <v>59</v>
      </c>
      <c r="B1046" s="50">
        <f>Management!B1046</f>
        <v>41642</v>
      </c>
      <c r="C1046" s="51">
        <f>Management!C1046</f>
        <v>80658.999999999884</v>
      </c>
      <c r="D1046" s="49">
        <f>Management!K1046</f>
        <v>6455300</v>
      </c>
    </row>
    <row r="1047" spans="1:4" x14ac:dyDescent="0.2">
      <c r="A1047" s="52">
        <f t="shared" si="19"/>
        <v>60</v>
      </c>
      <c r="B1047" s="50">
        <f>Management!B1047</f>
        <v>41673</v>
      </c>
      <c r="C1047" s="51">
        <f>Management!C1047</f>
        <v>80658.999999999913</v>
      </c>
      <c r="D1047" s="49">
        <f>Management!K1047</f>
        <v>6457209</v>
      </c>
    </row>
    <row r="1048" spans="1:4" x14ac:dyDescent="0.2">
      <c r="A1048" s="52">
        <f t="shared" si="19"/>
        <v>61</v>
      </c>
      <c r="B1048" s="50">
        <f>Management!B1048</f>
        <v>41701</v>
      </c>
      <c r="C1048" s="51">
        <f>Management!C1048</f>
        <v>80659</v>
      </c>
      <c r="D1048" s="49">
        <f>Management!K1048</f>
        <v>6428308</v>
      </c>
    </row>
    <row r="1049" spans="1:4" x14ac:dyDescent="0.2">
      <c r="A1049" s="52">
        <f t="shared" si="19"/>
        <v>62</v>
      </c>
      <c r="B1049" s="50">
        <f>Management!B1049</f>
        <v>41732</v>
      </c>
      <c r="C1049" s="51">
        <f>Management!C1049</f>
        <v>80658.999999999578</v>
      </c>
      <c r="D1049" s="49">
        <f>Management!K1049</f>
        <v>6399135</v>
      </c>
    </row>
    <row r="1050" spans="1:4" x14ac:dyDescent="0.2">
      <c r="A1050" s="52">
        <f t="shared" si="19"/>
        <v>63</v>
      </c>
      <c r="B1050" s="50">
        <f>Management!B1050</f>
        <v>41762</v>
      </c>
      <c r="C1050" s="51">
        <f>Management!C1050</f>
        <v>80658.999999999913</v>
      </c>
      <c r="D1050" s="49">
        <f>Management!K1050</f>
        <v>6369687</v>
      </c>
    </row>
    <row r="1051" spans="1:4" x14ac:dyDescent="0.2">
      <c r="A1051" s="52">
        <f t="shared" si="19"/>
        <v>64</v>
      </c>
      <c r="B1051" s="50">
        <f>Management!B1051</f>
        <v>41793</v>
      </c>
      <c r="C1051" s="51">
        <f>Management!C1051</f>
        <v>80659.000000000116</v>
      </c>
      <c r="D1051" s="49">
        <f>Management!K1051</f>
        <v>6339962</v>
      </c>
    </row>
    <row r="1052" spans="1:4" x14ac:dyDescent="0.2">
      <c r="A1052" s="52">
        <f t="shared" si="19"/>
        <v>65</v>
      </c>
      <c r="B1052" s="50">
        <f>Management!B1052</f>
        <v>41823</v>
      </c>
      <c r="C1052" s="51">
        <f>Management!C1052</f>
        <v>80659.000000000029</v>
      </c>
      <c r="D1052" s="49">
        <f>Management!K1052</f>
        <v>6309958</v>
      </c>
    </row>
    <row r="1053" spans="1:4" x14ac:dyDescent="0.2">
      <c r="A1053" s="52">
        <f t="shared" si="19"/>
        <v>66</v>
      </c>
      <c r="B1053" s="50">
        <f>Management!B1053</f>
        <v>41854</v>
      </c>
      <c r="C1053" s="51">
        <f>Management!C1053</f>
        <v>80659.00000000016</v>
      </c>
      <c r="D1053" s="49">
        <f>Management!K1053</f>
        <v>6279672</v>
      </c>
    </row>
    <row r="1054" spans="1:4" x14ac:dyDescent="0.2">
      <c r="A1054" s="52">
        <f t="shared" si="19"/>
        <v>67</v>
      </c>
      <c r="B1054" s="50">
        <f>Management!B1054</f>
        <v>41885</v>
      </c>
      <c r="C1054" s="51">
        <f>Management!C1054</f>
        <v>80659.000000000087</v>
      </c>
      <c r="D1054" s="49">
        <f>Management!K1054</f>
        <v>6249100</v>
      </c>
    </row>
    <row r="1055" spans="1:4" x14ac:dyDescent="0.2">
      <c r="A1055" s="52">
        <f t="shared" si="19"/>
        <v>68</v>
      </c>
      <c r="B1055" s="50">
        <f>Management!B1055</f>
        <v>41915</v>
      </c>
      <c r="C1055" s="51">
        <f>Management!C1055</f>
        <v>80658.999999999942</v>
      </c>
      <c r="D1055" s="49">
        <f>Management!K1055</f>
        <v>6218241</v>
      </c>
    </row>
    <row r="1056" spans="1:4" x14ac:dyDescent="0.2">
      <c r="A1056" s="52">
        <f t="shared" si="19"/>
        <v>69</v>
      </c>
      <c r="B1056" s="50">
        <f>Management!B1056</f>
        <v>41946</v>
      </c>
      <c r="C1056" s="51">
        <f>Management!C1056</f>
        <v>80659.000000000058</v>
      </c>
      <c r="D1056" s="49">
        <f>Management!K1056</f>
        <v>6187091</v>
      </c>
    </row>
    <row r="1057" spans="1:4" x14ac:dyDescent="0.2">
      <c r="A1057" s="52">
        <f t="shared" si="19"/>
        <v>70</v>
      </c>
      <c r="B1057" s="50">
        <f>Management!B1057</f>
        <v>41976</v>
      </c>
      <c r="C1057" s="51">
        <f>Management!C1057</f>
        <v>80658.999999999767</v>
      </c>
      <c r="D1057" s="49">
        <f>Management!K1057</f>
        <v>6155648</v>
      </c>
    </row>
    <row r="1058" spans="1:4" x14ac:dyDescent="0.2">
      <c r="A1058" s="52">
        <f t="shared" si="19"/>
        <v>71</v>
      </c>
      <c r="B1058" s="50">
        <f>Management!B1058</f>
        <v>42007</v>
      </c>
      <c r="C1058" s="51">
        <f>Management!C1058</f>
        <v>80658.999999999985</v>
      </c>
      <c r="D1058" s="49">
        <f>Management!K1058</f>
        <v>6123909</v>
      </c>
    </row>
    <row r="1059" spans="1:4" x14ac:dyDescent="0.2">
      <c r="A1059" s="52">
        <f t="shared" si="19"/>
        <v>72</v>
      </c>
      <c r="B1059" s="50">
        <f>Management!B1059</f>
        <v>42038</v>
      </c>
      <c r="C1059" s="51">
        <f>Management!C1059</f>
        <v>80659.000000000175</v>
      </c>
      <c r="D1059" s="49">
        <f>Management!K1059</f>
        <v>6119732</v>
      </c>
    </row>
    <row r="1060" spans="1:4" x14ac:dyDescent="0.2">
      <c r="A1060" s="52">
        <f t="shared" si="19"/>
        <v>73</v>
      </c>
      <c r="B1060" s="50">
        <f>Management!B1060</f>
        <v>42066</v>
      </c>
      <c r="C1060" s="51">
        <f>Management!C1060</f>
        <v>80659.000000000058</v>
      </c>
      <c r="D1060" s="49">
        <f>Management!K1060</f>
        <v>6087765</v>
      </c>
    </row>
    <row r="1061" spans="1:4" x14ac:dyDescent="0.2">
      <c r="A1061" s="52">
        <f t="shared" si="19"/>
        <v>74</v>
      </c>
      <c r="B1061" s="50">
        <f>Management!B1061</f>
        <v>42097</v>
      </c>
      <c r="C1061" s="51">
        <f>Management!C1061</f>
        <v>80659.000000000073</v>
      </c>
      <c r="D1061" s="49">
        <f>Management!K1061</f>
        <v>6055499</v>
      </c>
    </row>
    <row r="1062" spans="1:4" x14ac:dyDescent="0.2">
      <c r="A1062" s="52">
        <f t="shared" si="19"/>
        <v>75</v>
      </c>
      <c r="B1062" s="50">
        <f>Management!B1062</f>
        <v>42127</v>
      </c>
      <c r="C1062" s="51">
        <f>Management!C1062</f>
        <v>80658.999999999884</v>
      </c>
      <c r="D1062" s="49">
        <f>Management!K1062</f>
        <v>6022930</v>
      </c>
    </row>
    <row r="1063" spans="1:4" x14ac:dyDescent="0.2">
      <c r="A1063" s="52">
        <f t="shared" si="19"/>
        <v>76</v>
      </c>
      <c r="B1063" s="50">
        <f>Management!B1063</f>
        <v>42158</v>
      </c>
      <c r="C1063" s="51">
        <f>Management!C1063</f>
        <v>80659.000000000204</v>
      </c>
      <c r="D1063" s="49">
        <f>Management!K1063</f>
        <v>5990056</v>
      </c>
    </row>
    <row r="1064" spans="1:4" x14ac:dyDescent="0.2">
      <c r="A1064" s="52">
        <f t="shared" si="19"/>
        <v>77</v>
      </c>
      <c r="B1064" s="50">
        <f>Management!B1064</f>
        <v>42188</v>
      </c>
      <c r="C1064" s="51">
        <f>Management!C1064</f>
        <v>80658.999999999913</v>
      </c>
      <c r="D1064" s="49">
        <f>Management!K1064</f>
        <v>5956874</v>
      </c>
    </row>
    <row r="1065" spans="1:4" x14ac:dyDescent="0.2">
      <c r="A1065" s="52">
        <f t="shared" si="19"/>
        <v>78</v>
      </c>
      <c r="B1065" s="50">
        <f>Management!B1065</f>
        <v>42219</v>
      </c>
      <c r="C1065" s="51">
        <f>Management!C1065</f>
        <v>80659.000000000175</v>
      </c>
      <c r="D1065" s="49">
        <f>Management!K1065</f>
        <v>5923380</v>
      </c>
    </row>
    <row r="1066" spans="1:4" x14ac:dyDescent="0.2">
      <c r="A1066" s="52">
        <f t="shared" si="19"/>
        <v>79</v>
      </c>
      <c r="B1066" s="50">
        <f>Management!B1066</f>
        <v>42250</v>
      </c>
      <c r="C1066" s="51">
        <f>Management!C1066</f>
        <v>80658.999999999942</v>
      </c>
      <c r="D1066" s="49">
        <f>Management!K1066</f>
        <v>5889573</v>
      </c>
    </row>
    <row r="1067" spans="1:4" x14ac:dyDescent="0.2">
      <c r="A1067" s="52">
        <f t="shared" si="19"/>
        <v>80</v>
      </c>
      <c r="B1067" s="50">
        <f>Management!B1067</f>
        <v>42280</v>
      </c>
      <c r="C1067" s="51">
        <f>Management!C1067</f>
        <v>80658.999999999854</v>
      </c>
      <c r="D1067" s="49">
        <f>Management!K1067</f>
        <v>5855448</v>
      </c>
    </row>
    <row r="1068" spans="1:4" x14ac:dyDescent="0.2">
      <c r="A1068" s="52">
        <f t="shared" si="19"/>
        <v>81</v>
      </c>
      <c r="B1068" s="50">
        <f>Management!B1068</f>
        <v>42311</v>
      </c>
      <c r="C1068" s="51">
        <f>Management!C1068</f>
        <v>80659.000000000029</v>
      </c>
      <c r="D1068" s="49">
        <f>Management!K1068</f>
        <v>5821003</v>
      </c>
    </row>
    <row r="1069" spans="1:4" x14ac:dyDescent="0.2">
      <c r="A1069" s="52">
        <f t="shared" si="19"/>
        <v>82</v>
      </c>
      <c r="B1069" s="50">
        <f>Management!B1069</f>
        <v>42341</v>
      </c>
      <c r="C1069" s="51">
        <f>Management!C1069</f>
        <v>80659.000000000087</v>
      </c>
      <c r="D1069" s="49">
        <f>Management!K1069</f>
        <v>5786236</v>
      </c>
    </row>
    <row r="1070" spans="1:4" x14ac:dyDescent="0.2">
      <c r="A1070" s="52">
        <f t="shared" si="19"/>
        <v>83</v>
      </c>
      <c r="B1070" s="50">
        <f>Management!B1070</f>
        <v>42372</v>
      </c>
      <c r="C1070" s="51">
        <f>Management!C1070</f>
        <v>80658.999999999767</v>
      </c>
      <c r="D1070" s="49">
        <f>Management!K1070</f>
        <v>5751142</v>
      </c>
    </row>
    <row r="1071" spans="1:4" x14ac:dyDescent="0.2">
      <c r="A1071" s="52">
        <f t="shared" si="19"/>
        <v>84</v>
      </c>
      <c r="B1071" s="50">
        <f>Management!B1071</f>
        <v>42403</v>
      </c>
      <c r="C1071" s="51">
        <f>Management!C1071</f>
        <v>80659</v>
      </c>
      <c r="D1071" s="49">
        <f>Management!K1071</f>
        <v>5740788</v>
      </c>
    </row>
    <row r="1072" spans="1:4" x14ac:dyDescent="0.2">
      <c r="A1072" s="52">
        <f t="shared" si="19"/>
        <v>85</v>
      </c>
      <c r="B1072" s="50">
        <f>Management!B1072</f>
        <v>42432</v>
      </c>
      <c r="C1072" s="51">
        <f>Management!C1072</f>
        <v>80659.000000000204</v>
      </c>
      <c r="D1072" s="49">
        <f>Management!K1072</f>
        <v>5705368</v>
      </c>
    </row>
    <row r="1073" spans="1:4" x14ac:dyDescent="0.2">
      <c r="A1073" s="52">
        <f t="shared" si="19"/>
        <v>86</v>
      </c>
      <c r="B1073" s="50">
        <f>Management!B1073</f>
        <v>42463</v>
      </c>
      <c r="C1073" s="51">
        <f>Management!C1073</f>
        <v>80659.000000000029</v>
      </c>
      <c r="D1073" s="49">
        <f>Management!K1073</f>
        <v>5669617</v>
      </c>
    </row>
    <row r="1074" spans="1:4" x14ac:dyDescent="0.2">
      <c r="A1074" s="52">
        <f t="shared" si="19"/>
        <v>87</v>
      </c>
      <c r="B1074" s="50">
        <f>Management!B1074</f>
        <v>42493</v>
      </c>
      <c r="C1074" s="51">
        <f>Management!C1074</f>
        <v>80658.999999999825</v>
      </c>
      <c r="D1074" s="49">
        <f>Management!K1074</f>
        <v>5633531</v>
      </c>
    </row>
    <row r="1075" spans="1:4" x14ac:dyDescent="0.2">
      <c r="A1075" s="52">
        <f t="shared" si="19"/>
        <v>88</v>
      </c>
      <c r="B1075" s="50">
        <f>Management!B1075</f>
        <v>42524</v>
      </c>
      <c r="C1075" s="51">
        <f>Management!C1075</f>
        <v>80659.000000000233</v>
      </c>
      <c r="D1075" s="49">
        <f>Management!K1075</f>
        <v>5597108</v>
      </c>
    </row>
    <row r="1076" spans="1:4" x14ac:dyDescent="0.2">
      <c r="A1076" s="52">
        <f t="shared" si="19"/>
        <v>89</v>
      </c>
      <c r="B1076" s="50">
        <f>Management!B1076</f>
        <v>42554</v>
      </c>
      <c r="C1076" s="51">
        <f>Management!C1076</f>
        <v>80658.999999999825</v>
      </c>
      <c r="D1076" s="49">
        <f>Management!K1076</f>
        <v>5560344</v>
      </c>
    </row>
    <row r="1077" spans="1:4" x14ac:dyDescent="0.2">
      <c r="A1077" s="52">
        <f t="shared" si="19"/>
        <v>90</v>
      </c>
      <c r="B1077" s="50">
        <f>Management!B1077</f>
        <v>42585</v>
      </c>
      <c r="C1077" s="51">
        <f>Management!C1077</f>
        <v>80658.999999999825</v>
      </c>
      <c r="D1077" s="49">
        <f>Management!K1077</f>
        <v>5523237</v>
      </c>
    </row>
    <row r="1078" spans="1:4" x14ac:dyDescent="0.2">
      <c r="A1078" s="52">
        <f t="shared" si="19"/>
        <v>91</v>
      </c>
      <c r="B1078" s="50">
        <f>Management!B1078</f>
        <v>42616</v>
      </c>
      <c r="C1078" s="51">
        <f>Management!C1078</f>
        <v>80659.000000000058</v>
      </c>
      <c r="D1078" s="49">
        <f>Management!K1078</f>
        <v>5485782</v>
      </c>
    </row>
    <row r="1079" spans="1:4" x14ac:dyDescent="0.2">
      <c r="A1079" s="52">
        <f t="shared" ref="A1079:A1142" si="20">A1078+1</f>
        <v>92</v>
      </c>
      <c r="B1079" s="50">
        <f>Management!B1079</f>
        <v>42646</v>
      </c>
      <c r="C1079" s="51">
        <f>Management!C1079</f>
        <v>80658.999999999825</v>
      </c>
      <c r="D1079" s="49">
        <f>Management!K1079</f>
        <v>5447977</v>
      </c>
    </row>
    <row r="1080" spans="1:4" x14ac:dyDescent="0.2">
      <c r="A1080" s="52">
        <f t="shared" si="20"/>
        <v>93</v>
      </c>
      <c r="B1080" s="50">
        <f>Management!B1080</f>
        <v>42677</v>
      </c>
      <c r="C1080" s="51">
        <f>Management!C1080</f>
        <v>80659.000000000204</v>
      </c>
      <c r="D1080" s="49">
        <f>Management!K1080</f>
        <v>5409819</v>
      </c>
    </row>
    <row r="1081" spans="1:4" x14ac:dyDescent="0.2">
      <c r="A1081" s="52">
        <f t="shared" si="20"/>
        <v>94</v>
      </c>
      <c r="B1081" s="50">
        <f>Management!B1081</f>
        <v>42707</v>
      </c>
      <c r="C1081" s="51">
        <f>Management!C1081</f>
        <v>80658.999999999942</v>
      </c>
      <c r="D1081" s="49">
        <f>Management!K1081</f>
        <v>5371303</v>
      </c>
    </row>
    <row r="1082" spans="1:4" x14ac:dyDescent="0.2">
      <c r="A1082" s="52">
        <f t="shared" si="20"/>
        <v>95</v>
      </c>
      <c r="B1082" s="50">
        <f>Management!B1082</f>
        <v>42738</v>
      </c>
      <c r="C1082" s="51">
        <f>Management!C1082</f>
        <v>80659.000000000058</v>
      </c>
      <c r="D1082" s="49">
        <f>Management!K1082</f>
        <v>5332427</v>
      </c>
    </row>
    <row r="1083" spans="1:4" x14ac:dyDescent="0.2">
      <c r="A1083" s="52">
        <f t="shared" si="20"/>
        <v>96</v>
      </c>
      <c r="B1083" s="50">
        <f>Management!B1083</f>
        <v>42769</v>
      </c>
      <c r="C1083" s="51">
        <f>Management!C1083</f>
        <v>80658.999999999985</v>
      </c>
      <c r="D1083" s="49">
        <f>Management!K1083</f>
        <v>5315747</v>
      </c>
    </row>
    <row r="1084" spans="1:4" x14ac:dyDescent="0.2">
      <c r="A1084" s="52">
        <f t="shared" si="20"/>
        <v>97</v>
      </c>
      <c r="B1084" s="50">
        <f>Management!B1084</f>
        <v>42797</v>
      </c>
      <c r="C1084" s="51">
        <f>Management!C1084</f>
        <v>80659.000000000058</v>
      </c>
      <c r="D1084" s="49">
        <f>Management!K1084</f>
        <v>5276442</v>
      </c>
    </row>
    <row r="1085" spans="1:4" x14ac:dyDescent="0.2">
      <c r="A1085" s="52">
        <f t="shared" si="20"/>
        <v>98</v>
      </c>
      <c r="B1085" s="50">
        <f>Management!B1085</f>
        <v>42828</v>
      </c>
      <c r="C1085" s="51">
        <f>Management!C1085</f>
        <v>80659.000000000204</v>
      </c>
      <c r="D1085" s="49">
        <f>Management!K1085</f>
        <v>5236770</v>
      </c>
    </row>
    <row r="1086" spans="1:4" x14ac:dyDescent="0.2">
      <c r="A1086" s="52">
        <f t="shared" si="20"/>
        <v>99</v>
      </c>
      <c r="B1086" s="50">
        <f>Management!B1086</f>
        <v>42858</v>
      </c>
      <c r="C1086" s="51">
        <f>Management!C1086</f>
        <v>80658.999999999884</v>
      </c>
      <c r="D1086" s="49">
        <f>Management!K1086</f>
        <v>5196728</v>
      </c>
    </row>
    <row r="1087" spans="1:4" x14ac:dyDescent="0.2">
      <c r="A1087" s="52">
        <f t="shared" si="20"/>
        <v>100</v>
      </c>
      <c r="B1087" s="50">
        <f>Management!B1087</f>
        <v>42889</v>
      </c>
      <c r="C1087" s="51">
        <f>Management!C1087</f>
        <v>80658.999999999825</v>
      </c>
      <c r="D1087" s="49">
        <f>Management!K1087</f>
        <v>5156312</v>
      </c>
    </row>
    <row r="1088" spans="1:4" x14ac:dyDescent="0.2">
      <c r="A1088" s="52">
        <f t="shared" si="20"/>
        <v>101</v>
      </c>
      <c r="B1088" s="50">
        <f>Management!B1088</f>
        <v>42919</v>
      </c>
      <c r="C1088" s="51">
        <f>Management!C1088</f>
        <v>80658.999999999971</v>
      </c>
      <c r="D1088" s="49">
        <f>Management!K1088</f>
        <v>5115520</v>
      </c>
    </row>
    <row r="1089" spans="1:4" x14ac:dyDescent="0.2">
      <c r="A1089" s="52">
        <f t="shared" si="20"/>
        <v>102</v>
      </c>
      <c r="B1089" s="50">
        <f>Management!B1089</f>
        <v>42950</v>
      </c>
      <c r="C1089" s="51">
        <f>Management!C1089</f>
        <v>80658.999999999825</v>
      </c>
      <c r="D1089" s="49">
        <f>Management!K1089</f>
        <v>5074346</v>
      </c>
    </row>
    <row r="1090" spans="1:4" x14ac:dyDescent="0.2">
      <c r="A1090" s="52">
        <f t="shared" si="20"/>
        <v>103</v>
      </c>
      <c r="B1090" s="50">
        <f>Management!B1090</f>
        <v>42981</v>
      </c>
      <c r="C1090" s="51">
        <f>Management!C1090</f>
        <v>80658.999999999942</v>
      </c>
      <c r="D1090" s="49">
        <f>Management!K1090</f>
        <v>5032788</v>
      </c>
    </row>
    <row r="1091" spans="1:4" x14ac:dyDescent="0.2">
      <c r="A1091" s="52">
        <f t="shared" si="20"/>
        <v>104</v>
      </c>
      <c r="B1091" s="50">
        <f>Management!B1091</f>
        <v>43011</v>
      </c>
      <c r="C1091" s="51">
        <f>Management!C1091</f>
        <v>80659.000000000058</v>
      </c>
      <c r="D1091" s="49">
        <f>Management!K1091</f>
        <v>4990842</v>
      </c>
    </row>
    <row r="1092" spans="1:4" x14ac:dyDescent="0.2">
      <c r="A1092" s="52">
        <f t="shared" si="20"/>
        <v>105</v>
      </c>
      <c r="B1092" s="50">
        <f>Management!B1092</f>
        <v>43042</v>
      </c>
      <c r="C1092" s="51">
        <f>Management!C1092</f>
        <v>80659.000000000218</v>
      </c>
      <c r="D1092" s="49">
        <f>Management!K1092</f>
        <v>4948505</v>
      </c>
    </row>
    <row r="1093" spans="1:4" x14ac:dyDescent="0.2">
      <c r="A1093" s="52">
        <f t="shared" si="20"/>
        <v>106</v>
      </c>
      <c r="B1093" s="50">
        <f>Management!B1093</f>
        <v>43072</v>
      </c>
      <c r="C1093" s="51">
        <f>Management!C1093</f>
        <v>80658.999999999869</v>
      </c>
      <c r="D1093" s="49">
        <f>Management!K1093</f>
        <v>4905772</v>
      </c>
    </row>
    <row r="1094" spans="1:4" x14ac:dyDescent="0.2">
      <c r="A1094" s="52">
        <f t="shared" si="20"/>
        <v>107</v>
      </c>
      <c r="B1094" s="50">
        <f>Management!B1094</f>
        <v>43103</v>
      </c>
      <c r="C1094" s="51">
        <f>Management!C1094</f>
        <v>80659.000000000087</v>
      </c>
      <c r="D1094" s="49">
        <f>Management!K1094</f>
        <v>4862640</v>
      </c>
    </row>
    <row r="1095" spans="1:4" x14ac:dyDescent="0.2">
      <c r="A1095" s="52">
        <f t="shared" si="20"/>
        <v>108</v>
      </c>
      <c r="B1095" s="50">
        <f>Management!B1095</f>
        <v>43134</v>
      </c>
      <c r="C1095" s="51">
        <f>Management!C1095</f>
        <v>80659.000000000146</v>
      </c>
      <c r="D1095" s="49">
        <f>Management!K1095</f>
        <v>4839405</v>
      </c>
    </row>
    <row r="1096" spans="1:4" x14ac:dyDescent="0.2">
      <c r="A1096" s="52">
        <f t="shared" si="20"/>
        <v>109</v>
      </c>
      <c r="B1096" s="50">
        <f>Management!B1096</f>
        <v>43162</v>
      </c>
      <c r="C1096" s="51">
        <f>Management!C1096</f>
        <v>80659</v>
      </c>
      <c r="D1096" s="49">
        <f>Management!K1096</f>
        <v>4795735</v>
      </c>
    </row>
    <row r="1097" spans="1:4" x14ac:dyDescent="0.2">
      <c r="A1097" s="52">
        <f t="shared" si="20"/>
        <v>110</v>
      </c>
      <c r="B1097" s="50">
        <f>Management!B1097</f>
        <v>43193</v>
      </c>
      <c r="C1097" s="51">
        <f>Management!C1097</f>
        <v>80659.000000000029</v>
      </c>
      <c r="D1097" s="49">
        <f>Management!K1097</f>
        <v>4751659</v>
      </c>
    </row>
    <row r="1098" spans="1:4" x14ac:dyDescent="0.2">
      <c r="A1098" s="52">
        <f t="shared" si="20"/>
        <v>111</v>
      </c>
      <c r="B1098" s="50">
        <f>Management!B1098</f>
        <v>43223</v>
      </c>
      <c r="C1098" s="51">
        <f>Management!C1098</f>
        <v>80658.999999999942</v>
      </c>
      <c r="D1098" s="49">
        <f>Management!K1098</f>
        <v>4707172</v>
      </c>
    </row>
    <row r="1099" spans="1:4" x14ac:dyDescent="0.2">
      <c r="A1099" s="52">
        <f t="shared" si="20"/>
        <v>112</v>
      </c>
      <c r="B1099" s="50">
        <f>Management!B1099</f>
        <v>43254</v>
      </c>
      <c r="C1099" s="51">
        <f>Management!C1099</f>
        <v>80659</v>
      </c>
      <c r="D1099" s="49">
        <f>Management!K1099</f>
        <v>4662270</v>
      </c>
    </row>
    <row r="1100" spans="1:4" x14ac:dyDescent="0.2">
      <c r="A1100" s="52">
        <f t="shared" si="20"/>
        <v>113</v>
      </c>
      <c r="B1100" s="50">
        <f>Management!B1100</f>
        <v>43284</v>
      </c>
      <c r="C1100" s="51">
        <f>Management!C1100</f>
        <v>80659.000000000116</v>
      </c>
      <c r="D1100" s="49">
        <f>Management!K1100</f>
        <v>4616950</v>
      </c>
    </row>
    <row r="1101" spans="1:4" x14ac:dyDescent="0.2">
      <c r="A1101" s="52">
        <f t="shared" si="20"/>
        <v>114</v>
      </c>
      <c r="B1101" s="50">
        <f>Management!B1101</f>
        <v>43315</v>
      </c>
      <c r="C1101" s="51">
        <f>Management!C1101</f>
        <v>80659.000000000146</v>
      </c>
      <c r="D1101" s="49">
        <f>Management!K1101</f>
        <v>4571207</v>
      </c>
    </row>
    <row r="1102" spans="1:4" x14ac:dyDescent="0.2">
      <c r="A1102" s="52">
        <f t="shared" si="20"/>
        <v>115</v>
      </c>
      <c r="B1102" s="50">
        <f>Management!B1102</f>
        <v>43346</v>
      </c>
      <c r="C1102" s="51">
        <f>Management!C1102</f>
        <v>80659.000000000204</v>
      </c>
      <c r="D1102" s="49">
        <f>Management!K1102</f>
        <v>4525039</v>
      </c>
    </row>
    <row r="1103" spans="1:4" x14ac:dyDescent="0.2">
      <c r="A1103" s="52">
        <f t="shared" si="20"/>
        <v>116</v>
      </c>
      <c r="B1103" s="50">
        <f>Management!B1103</f>
        <v>43376</v>
      </c>
      <c r="C1103" s="51">
        <f>Management!C1103</f>
        <v>80659.000000000058</v>
      </c>
      <c r="D1103" s="49">
        <f>Management!K1103</f>
        <v>4478439</v>
      </c>
    </row>
    <row r="1104" spans="1:4" x14ac:dyDescent="0.2">
      <c r="A1104" s="52">
        <f t="shared" si="20"/>
        <v>117</v>
      </c>
      <c r="B1104" s="50">
        <f>Management!B1104</f>
        <v>43407</v>
      </c>
      <c r="C1104" s="51">
        <f>Management!C1104</f>
        <v>80658.999999999825</v>
      </c>
      <c r="D1104" s="49">
        <f>Management!K1104</f>
        <v>4431406</v>
      </c>
    </row>
    <row r="1105" spans="1:4" x14ac:dyDescent="0.2">
      <c r="A1105" s="52">
        <f t="shared" si="20"/>
        <v>118</v>
      </c>
      <c r="B1105" s="50">
        <f>Management!B1105</f>
        <v>43437</v>
      </c>
      <c r="C1105" s="51">
        <f>Management!C1105</f>
        <v>80658.99999999984</v>
      </c>
      <c r="D1105" s="49">
        <f>Management!K1105</f>
        <v>4383933</v>
      </c>
    </row>
    <row r="1106" spans="1:4" x14ac:dyDescent="0.2">
      <c r="A1106" s="52">
        <f t="shared" si="20"/>
        <v>119</v>
      </c>
      <c r="B1106" s="50">
        <f>Management!B1106</f>
        <v>43468</v>
      </c>
      <c r="C1106" s="51">
        <f>Management!C1106</f>
        <v>80658.999999999825</v>
      </c>
      <c r="D1106" s="49">
        <f>Management!K1106</f>
        <v>4336019</v>
      </c>
    </row>
    <row r="1107" spans="1:4" x14ac:dyDescent="0.2">
      <c r="A1107" s="52">
        <f t="shared" si="20"/>
        <v>120</v>
      </c>
      <c r="B1107" s="50">
        <f>Management!B1107</f>
        <v>43499</v>
      </c>
      <c r="C1107" s="51">
        <f>Management!C1107</f>
        <v>80659.000000000204</v>
      </c>
      <c r="D1107" s="49">
        <f>Management!K1107</f>
        <v>4305927</v>
      </c>
    </row>
    <row r="1108" spans="1:4" x14ac:dyDescent="0.2">
      <c r="A1108" s="52">
        <f t="shared" si="20"/>
        <v>121</v>
      </c>
      <c r="B1108" s="50">
        <f>Management!B1108</f>
        <v>43527</v>
      </c>
      <c r="C1108" s="51">
        <f>Management!C1108</f>
        <v>80658.999999999825</v>
      </c>
      <c r="D1108" s="49">
        <f>Management!K1108</f>
        <v>4257359</v>
      </c>
    </row>
    <row r="1109" spans="1:4" x14ac:dyDescent="0.2">
      <c r="A1109" s="52">
        <f t="shared" si="20"/>
        <v>122</v>
      </c>
      <c r="B1109" s="50">
        <f>Management!B1109</f>
        <v>43558</v>
      </c>
      <c r="C1109" s="51">
        <f>Management!C1109</f>
        <v>80659</v>
      </c>
      <c r="D1109" s="49">
        <f>Management!K1109</f>
        <v>4208339</v>
      </c>
    </row>
    <row r="1110" spans="1:4" x14ac:dyDescent="0.2">
      <c r="A1110" s="52">
        <f t="shared" si="20"/>
        <v>123</v>
      </c>
      <c r="B1110" s="50">
        <f>Management!B1110</f>
        <v>43588</v>
      </c>
      <c r="C1110" s="51">
        <f>Management!C1110</f>
        <v>80659.000000000146</v>
      </c>
      <c r="D1110" s="49">
        <f>Management!K1110</f>
        <v>4158862</v>
      </c>
    </row>
    <row r="1111" spans="1:4" x14ac:dyDescent="0.2">
      <c r="A1111" s="52">
        <f t="shared" si="20"/>
        <v>124</v>
      </c>
      <c r="B1111" s="50">
        <f>Management!B1111</f>
        <v>43619</v>
      </c>
      <c r="C1111" s="51">
        <f>Management!C1111</f>
        <v>80658.999999999985</v>
      </c>
      <c r="D1111" s="49">
        <f>Management!K1111</f>
        <v>4108926</v>
      </c>
    </row>
    <row r="1112" spans="1:4" x14ac:dyDescent="0.2">
      <c r="A1112" s="52">
        <f t="shared" si="20"/>
        <v>125</v>
      </c>
      <c r="B1112" s="50">
        <f>Management!B1112</f>
        <v>43649</v>
      </c>
      <c r="C1112" s="51">
        <f>Management!C1112</f>
        <v>80659.000000000073</v>
      </c>
      <c r="D1112" s="49">
        <f>Management!K1112</f>
        <v>4058524</v>
      </c>
    </row>
    <row r="1113" spans="1:4" x14ac:dyDescent="0.2">
      <c r="A1113" s="52">
        <f t="shared" si="20"/>
        <v>126</v>
      </c>
      <c r="B1113" s="50">
        <f>Management!B1113</f>
        <v>43680</v>
      </c>
      <c r="C1113" s="51">
        <f>Management!C1113</f>
        <v>80658.999999999913</v>
      </c>
      <c r="D1113" s="49">
        <f>Management!K1113</f>
        <v>4007653</v>
      </c>
    </row>
    <row r="1114" spans="1:4" x14ac:dyDescent="0.2">
      <c r="A1114" s="52">
        <f t="shared" si="20"/>
        <v>127</v>
      </c>
      <c r="B1114" s="50">
        <f>Management!B1114</f>
        <v>43711</v>
      </c>
      <c r="C1114" s="51">
        <f>Management!C1114</f>
        <v>80658.999999999898</v>
      </c>
      <c r="D1114" s="49">
        <f>Management!K1114</f>
        <v>3956308</v>
      </c>
    </row>
    <row r="1115" spans="1:4" x14ac:dyDescent="0.2">
      <c r="A1115" s="52">
        <f t="shared" si="20"/>
        <v>128</v>
      </c>
      <c r="B1115" s="50">
        <f>Management!B1115</f>
        <v>43741</v>
      </c>
      <c r="C1115" s="51">
        <f>Management!C1115</f>
        <v>80658.999999999898</v>
      </c>
      <c r="D1115" s="49">
        <f>Management!K1115</f>
        <v>3904485</v>
      </c>
    </row>
    <row r="1116" spans="1:4" x14ac:dyDescent="0.2">
      <c r="A1116" s="52">
        <f t="shared" si="20"/>
        <v>129</v>
      </c>
      <c r="B1116" s="50">
        <f>Management!B1116</f>
        <v>43772</v>
      </c>
      <c r="C1116" s="51">
        <f>Management!C1116</f>
        <v>80658.999999999985</v>
      </c>
      <c r="D1116" s="49">
        <f>Management!K1116</f>
        <v>3852180</v>
      </c>
    </row>
    <row r="1117" spans="1:4" x14ac:dyDescent="0.2">
      <c r="A1117" s="52">
        <f t="shared" si="20"/>
        <v>130</v>
      </c>
      <c r="B1117" s="50">
        <f>Management!B1117</f>
        <v>43802</v>
      </c>
      <c r="C1117" s="51">
        <f>Management!C1117</f>
        <v>80659.000000000029</v>
      </c>
      <c r="D1117" s="49">
        <f>Management!K1117</f>
        <v>3799387</v>
      </c>
    </row>
    <row r="1118" spans="1:4" x14ac:dyDescent="0.2">
      <c r="A1118" s="52">
        <f t="shared" si="20"/>
        <v>131</v>
      </c>
      <c r="B1118" s="50">
        <f>Management!B1118</f>
        <v>43833</v>
      </c>
      <c r="C1118" s="51">
        <f>Management!C1118</f>
        <v>80659.000000000087</v>
      </c>
      <c r="D1118" s="49">
        <f>Management!K1118</f>
        <v>3746103</v>
      </c>
    </row>
    <row r="1119" spans="1:4" x14ac:dyDescent="0.2">
      <c r="A1119" s="52">
        <f t="shared" si="20"/>
        <v>132</v>
      </c>
      <c r="B1119" s="50">
        <f>Management!B1119</f>
        <v>43864</v>
      </c>
      <c r="C1119" s="51">
        <f>Management!C1119</f>
        <v>80658.999999999942</v>
      </c>
      <c r="D1119" s="49">
        <f>Management!K1119</f>
        <v>3708762</v>
      </c>
    </row>
    <row r="1120" spans="1:4" x14ac:dyDescent="0.2">
      <c r="A1120" s="52">
        <f t="shared" si="20"/>
        <v>133</v>
      </c>
      <c r="B1120" s="50">
        <f>Management!B1120</f>
        <v>43893</v>
      </c>
      <c r="C1120" s="51">
        <f>Management!C1120</f>
        <v>80659.000000000116</v>
      </c>
      <c r="D1120" s="49">
        <f>Management!K1120</f>
        <v>3654700</v>
      </c>
    </row>
    <row r="1121" spans="1:4" x14ac:dyDescent="0.2">
      <c r="A1121" s="52">
        <f t="shared" si="20"/>
        <v>134</v>
      </c>
      <c r="B1121" s="50">
        <f>Management!B1121</f>
        <v>43924</v>
      </c>
      <c r="C1121" s="51">
        <f>Management!C1121</f>
        <v>80659</v>
      </c>
      <c r="D1121" s="49">
        <f>Management!K1121</f>
        <v>3600136</v>
      </c>
    </row>
    <row r="1122" spans="1:4" x14ac:dyDescent="0.2">
      <c r="A1122" s="52">
        <f t="shared" si="20"/>
        <v>135</v>
      </c>
      <c r="B1122" s="50">
        <f>Management!B1122</f>
        <v>43954</v>
      </c>
      <c r="C1122" s="51">
        <f>Management!C1122</f>
        <v>80658.999999999985</v>
      </c>
      <c r="D1122" s="49">
        <f>Management!K1122</f>
        <v>3545064</v>
      </c>
    </row>
    <row r="1123" spans="1:4" x14ac:dyDescent="0.2">
      <c r="A1123" s="52">
        <f t="shared" si="20"/>
        <v>136</v>
      </c>
      <c r="B1123" s="50">
        <f>Management!B1123</f>
        <v>43985</v>
      </c>
      <c r="C1123" s="51">
        <f>Management!C1123</f>
        <v>80658.999999999942</v>
      </c>
      <c r="D1123" s="49">
        <f>Management!K1123</f>
        <v>3489480</v>
      </c>
    </row>
    <row r="1124" spans="1:4" x14ac:dyDescent="0.2">
      <c r="A1124" s="52">
        <f t="shared" si="20"/>
        <v>137</v>
      </c>
      <c r="B1124" s="50">
        <f>Management!B1124</f>
        <v>44015</v>
      </c>
      <c r="C1124" s="51">
        <f>Management!C1124</f>
        <v>80659.000000000015</v>
      </c>
      <c r="D1124" s="49">
        <f>Management!K1124</f>
        <v>3433378</v>
      </c>
    </row>
    <row r="1125" spans="1:4" x14ac:dyDescent="0.2">
      <c r="A1125" s="52">
        <f t="shared" si="20"/>
        <v>138</v>
      </c>
      <c r="B1125" s="50">
        <f>Management!B1125</f>
        <v>44046</v>
      </c>
      <c r="C1125" s="51">
        <f>Management!C1125</f>
        <v>80658.999999999971</v>
      </c>
      <c r="D1125" s="49">
        <f>Management!K1125</f>
        <v>3376755</v>
      </c>
    </row>
    <row r="1126" spans="1:4" x14ac:dyDescent="0.2">
      <c r="A1126" s="52">
        <f t="shared" si="20"/>
        <v>139</v>
      </c>
      <c r="B1126" s="50">
        <f>Management!B1126</f>
        <v>44077</v>
      </c>
      <c r="C1126" s="51">
        <f>Management!C1126</f>
        <v>80659.000000000102</v>
      </c>
      <c r="D1126" s="49">
        <f>Management!K1126</f>
        <v>3319604</v>
      </c>
    </row>
    <row r="1127" spans="1:4" x14ac:dyDescent="0.2">
      <c r="A1127" s="52">
        <f t="shared" si="20"/>
        <v>140</v>
      </c>
      <c r="B1127" s="50">
        <f>Management!B1127</f>
        <v>44107</v>
      </c>
      <c r="C1127" s="51">
        <f>Management!C1127</f>
        <v>80659.000000000116</v>
      </c>
      <c r="D1127" s="49">
        <f>Management!K1127</f>
        <v>3261922</v>
      </c>
    </row>
    <row r="1128" spans="1:4" x14ac:dyDescent="0.2">
      <c r="A1128" s="52">
        <f t="shared" si="20"/>
        <v>141</v>
      </c>
      <c r="B1128" s="50">
        <f>Management!B1128</f>
        <v>44138</v>
      </c>
      <c r="C1128" s="51">
        <f>Management!C1128</f>
        <v>80658.999999999971</v>
      </c>
      <c r="D1128" s="49">
        <f>Management!K1128</f>
        <v>3203703</v>
      </c>
    </row>
    <row r="1129" spans="1:4" x14ac:dyDescent="0.2">
      <c r="A1129" s="52">
        <f t="shared" si="20"/>
        <v>142</v>
      </c>
      <c r="B1129" s="50">
        <f>Management!B1129</f>
        <v>44168</v>
      </c>
      <c r="C1129" s="51">
        <f>Management!C1129</f>
        <v>80658.999999999942</v>
      </c>
      <c r="D1129" s="49">
        <f>Management!K1129</f>
        <v>3144943</v>
      </c>
    </row>
    <row r="1130" spans="1:4" x14ac:dyDescent="0.2">
      <c r="A1130" s="52">
        <f t="shared" si="20"/>
        <v>143</v>
      </c>
      <c r="B1130" s="50">
        <f>Management!B1130</f>
        <v>44199</v>
      </c>
      <c r="C1130" s="51">
        <f>Management!C1130</f>
        <v>80659.000000000015</v>
      </c>
      <c r="D1130" s="49">
        <f>Management!K1130</f>
        <v>3085635</v>
      </c>
    </row>
    <row r="1131" spans="1:4" x14ac:dyDescent="0.2">
      <c r="A1131" s="52">
        <f t="shared" si="20"/>
        <v>144</v>
      </c>
      <c r="B1131" s="50">
        <f>Management!B1131</f>
        <v>44230</v>
      </c>
      <c r="C1131" s="51">
        <f>Management!C1131</f>
        <v>80658.999999999956</v>
      </c>
      <c r="D1131" s="49">
        <f>Management!K1131</f>
        <v>3040575</v>
      </c>
    </row>
    <row r="1132" spans="1:4" x14ac:dyDescent="0.2">
      <c r="A1132" s="52">
        <f t="shared" si="20"/>
        <v>145</v>
      </c>
      <c r="B1132" s="50">
        <f>Management!B1132</f>
        <v>44258</v>
      </c>
      <c r="C1132" s="51">
        <f>Management!C1132</f>
        <v>80659.000000000044</v>
      </c>
      <c r="D1132" s="49">
        <f>Management!K1132</f>
        <v>2980356</v>
      </c>
    </row>
    <row r="1133" spans="1:4" x14ac:dyDescent="0.2">
      <c r="A1133" s="52">
        <f t="shared" si="20"/>
        <v>146</v>
      </c>
      <c r="B1133" s="50">
        <f>Management!B1133</f>
        <v>44289</v>
      </c>
      <c r="C1133" s="51">
        <f>Management!C1133</f>
        <v>80658.999999999971</v>
      </c>
      <c r="D1133" s="49">
        <f>Management!K1133</f>
        <v>2919577</v>
      </c>
    </row>
    <row r="1134" spans="1:4" x14ac:dyDescent="0.2">
      <c r="A1134" s="52">
        <f t="shared" si="20"/>
        <v>147</v>
      </c>
      <c r="B1134" s="50">
        <f>Management!B1134</f>
        <v>44319</v>
      </c>
      <c r="C1134" s="51">
        <f>Management!C1134</f>
        <v>80659.000000000044</v>
      </c>
      <c r="D1134" s="49">
        <f>Management!K1134</f>
        <v>2858233</v>
      </c>
    </row>
    <row r="1135" spans="1:4" x14ac:dyDescent="0.2">
      <c r="A1135" s="52">
        <f t="shared" si="20"/>
        <v>148</v>
      </c>
      <c r="B1135" s="50">
        <f>Management!B1135</f>
        <v>44350</v>
      </c>
      <c r="C1135" s="51">
        <f>Management!C1135</f>
        <v>80658.999999999971</v>
      </c>
      <c r="D1135" s="49">
        <f>Management!K1135</f>
        <v>2796318</v>
      </c>
    </row>
    <row r="1136" spans="1:4" x14ac:dyDescent="0.2">
      <c r="A1136" s="52">
        <f t="shared" si="20"/>
        <v>149</v>
      </c>
      <c r="B1136" s="50">
        <f>Management!B1136</f>
        <v>44380</v>
      </c>
      <c r="C1136" s="51">
        <f>Management!C1136</f>
        <v>80659.000000000029</v>
      </c>
      <c r="D1136" s="49">
        <f>Management!K1136</f>
        <v>2733828</v>
      </c>
    </row>
    <row r="1137" spans="1:5" x14ac:dyDescent="0.2">
      <c r="A1137" s="52">
        <f t="shared" si="20"/>
        <v>150</v>
      </c>
      <c r="B1137" s="50">
        <f>Management!B1137</f>
        <v>44411</v>
      </c>
      <c r="C1137" s="51">
        <f>Management!C1137</f>
        <v>80658.999999999985</v>
      </c>
      <c r="D1137" s="49">
        <f>Management!K1137</f>
        <v>2670757</v>
      </c>
    </row>
    <row r="1138" spans="1:5" x14ac:dyDescent="0.2">
      <c r="A1138" s="52">
        <f t="shared" si="20"/>
        <v>151</v>
      </c>
      <c r="B1138" s="50">
        <f>Management!B1138</f>
        <v>44442</v>
      </c>
      <c r="C1138" s="51">
        <f>Management!C1138</f>
        <v>80659</v>
      </c>
      <c r="D1138" s="49">
        <f>Management!K1138</f>
        <v>2607098</v>
      </c>
    </row>
    <row r="1139" spans="1:5" x14ac:dyDescent="0.2">
      <c r="A1139" s="52">
        <f t="shared" si="20"/>
        <v>152</v>
      </c>
      <c r="B1139" s="50">
        <f>Management!B1139</f>
        <v>44472</v>
      </c>
      <c r="C1139" s="51">
        <f>Management!C1139</f>
        <v>80659.000000000029</v>
      </c>
      <c r="D1139" s="49">
        <f>Management!K1139</f>
        <v>2542848</v>
      </c>
    </row>
    <row r="1140" spans="1:5" x14ac:dyDescent="0.2">
      <c r="A1140" s="52">
        <f t="shared" si="20"/>
        <v>153</v>
      </c>
      <c r="B1140" s="50">
        <f>Management!B1140</f>
        <v>44503</v>
      </c>
      <c r="C1140" s="51">
        <f>Management!C1140</f>
        <v>80659.000000000015</v>
      </c>
      <c r="D1140" s="49">
        <f>Management!K1140</f>
        <v>2478000</v>
      </c>
    </row>
    <row r="1141" spans="1:5" x14ac:dyDescent="0.2">
      <c r="A1141" s="52">
        <f t="shared" si="20"/>
        <v>154</v>
      </c>
      <c r="B1141" s="50">
        <f>Management!B1141</f>
        <v>44533</v>
      </c>
      <c r="C1141" s="51">
        <f>Management!C1141</f>
        <v>80659.000000000015</v>
      </c>
      <c r="D1141" s="49">
        <f>Management!K1141</f>
        <v>2412548</v>
      </c>
    </row>
    <row r="1142" spans="1:5" x14ac:dyDescent="0.2">
      <c r="A1142" s="52">
        <f t="shared" si="20"/>
        <v>155</v>
      </c>
      <c r="B1142" s="50">
        <f>Management!B1142</f>
        <v>44564</v>
      </c>
      <c r="C1142" s="51">
        <f>Management!C1142</f>
        <v>80659.000000000015</v>
      </c>
      <c r="D1142" s="49">
        <f>Management!K1142</f>
        <v>2346488</v>
      </c>
    </row>
    <row r="1143" spans="1:5" x14ac:dyDescent="0.2">
      <c r="A1143" s="52">
        <f t="shared" ref="A1143:A1206" si="21">A1142+1</f>
        <v>156</v>
      </c>
      <c r="B1143" s="50">
        <f>Management!B1143</f>
        <v>44595</v>
      </c>
      <c r="C1143" s="51">
        <f>Management!C1143</f>
        <v>80659</v>
      </c>
      <c r="D1143" s="49">
        <f>Management!K1143</f>
        <v>2171249.9999998785</v>
      </c>
    </row>
    <row r="1144" spans="1:5" x14ac:dyDescent="0.2">
      <c r="A1144" s="52"/>
      <c r="B1144" s="50"/>
      <c r="C1144" s="51">
        <f>Management!C1144</f>
        <v>12582803.999999998</v>
      </c>
      <c r="D1144" s="49"/>
    </row>
    <row r="1145" spans="1:5" x14ac:dyDescent="0.2">
      <c r="A1145" s="52"/>
      <c r="B1145" s="50"/>
      <c r="C1145" s="51"/>
      <c r="D1145" s="49"/>
    </row>
    <row r="1146" spans="1:5" x14ac:dyDescent="0.2">
      <c r="A1146" s="52"/>
      <c r="B1146" s="50" t="str">
        <f>Management!B1146</f>
        <v>Due Dt</v>
      </c>
      <c r="C1146" s="51" t="str">
        <f>Management!C1146</f>
        <v>Rentals</v>
      </c>
      <c r="D1146" s="49" t="str">
        <f>Management!K1146</f>
        <v>Term. Value</v>
      </c>
      <c r="E1146">
        <v>14</v>
      </c>
    </row>
    <row r="1147" spans="1:5" x14ac:dyDescent="0.2">
      <c r="A1147" s="52">
        <f t="shared" si="21"/>
        <v>1</v>
      </c>
      <c r="B1147" s="50">
        <f>Management!B1147</f>
        <v>39875</v>
      </c>
      <c r="C1147" s="51">
        <f>Management!C1147</f>
        <v>79003.999999999767</v>
      </c>
      <c r="D1147" s="49">
        <f>Management!K1147</f>
        <v>7635751</v>
      </c>
    </row>
    <row r="1148" spans="1:5" x14ac:dyDescent="0.2">
      <c r="A1148" s="52">
        <f t="shared" si="21"/>
        <v>2</v>
      </c>
      <c r="B1148" s="50">
        <f>Management!B1148</f>
        <v>39906</v>
      </c>
      <c r="C1148" s="51">
        <f>Management!C1148</f>
        <v>79004.000000000378</v>
      </c>
      <c r="D1148" s="49">
        <f>Management!K1148</f>
        <v>7619546</v>
      </c>
    </row>
    <row r="1149" spans="1:5" x14ac:dyDescent="0.2">
      <c r="A1149" s="52">
        <f t="shared" si="21"/>
        <v>3</v>
      </c>
      <c r="B1149" s="50">
        <f>Management!B1149</f>
        <v>39936</v>
      </c>
      <c r="C1149" s="51">
        <f>Management!C1149</f>
        <v>79004.000000000204</v>
      </c>
      <c r="D1149" s="49">
        <f>Management!K1149</f>
        <v>7603181</v>
      </c>
    </row>
    <row r="1150" spans="1:5" x14ac:dyDescent="0.2">
      <c r="A1150" s="52">
        <f t="shared" si="21"/>
        <v>4</v>
      </c>
      <c r="B1150" s="50">
        <f>Management!B1150</f>
        <v>39967</v>
      </c>
      <c r="C1150" s="51">
        <f>Management!C1150</f>
        <v>79003.999999999651</v>
      </c>
      <c r="D1150" s="49">
        <f>Management!K1150</f>
        <v>7586656</v>
      </c>
    </row>
    <row r="1151" spans="1:5" x14ac:dyDescent="0.2">
      <c r="A1151" s="52">
        <f t="shared" si="21"/>
        <v>5</v>
      </c>
      <c r="B1151" s="50">
        <f>Management!B1151</f>
        <v>39997</v>
      </c>
      <c r="C1151" s="51">
        <f>Management!C1151</f>
        <v>79003.999999999796</v>
      </c>
      <c r="D1151" s="49">
        <f>Management!K1151</f>
        <v>7569968</v>
      </c>
    </row>
    <row r="1152" spans="1:5" x14ac:dyDescent="0.2">
      <c r="A1152" s="52">
        <f t="shared" si="21"/>
        <v>6</v>
      </c>
      <c r="B1152" s="50">
        <f>Management!B1152</f>
        <v>40028</v>
      </c>
      <c r="C1152" s="51">
        <f>Management!C1152</f>
        <v>79004</v>
      </c>
      <c r="D1152" s="49">
        <f>Management!K1152</f>
        <v>7553116</v>
      </c>
    </row>
    <row r="1153" spans="1:4" x14ac:dyDescent="0.2">
      <c r="A1153" s="52">
        <f t="shared" si="21"/>
        <v>7</v>
      </c>
      <c r="B1153" s="50">
        <f>Management!B1153</f>
        <v>40059</v>
      </c>
      <c r="C1153" s="51">
        <f>Management!C1153</f>
        <v>79004.000000000276</v>
      </c>
      <c r="D1153" s="49">
        <f>Management!K1153</f>
        <v>7536098</v>
      </c>
    </row>
    <row r="1154" spans="1:4" x14ac:dyDescent="0.2">
      <c r="A1154" s="52">
        <f t="shared" si="21"/>
        <v>8</v>
      </c>
      <c r="B1154" s="50">
        <f>Management!B1154</f>
        <v>40089</v>
      </c>
      <c r="C1154" s="51">
        <f>Management!C1154</f>
        <v>79003.999999999825</v>
      </c>
      <c r="D1154" s="49">
        <f>Management!K1154</f>
        <v>7518913</v>
      </c>
    </row>
    <row r="1155" spans="1:4" x14ac:dyDescent="0.2">
      <c r="A1155" s="52">
        <f t="shared" si="21"/>
        <v>9</v>
      </c>
      <c r="B1155" s="50">
        <f>Management!B1155</f>
        <v>40120</v>
      </c>
      <c r="C1155" s="51">
        <f>Management!C1155</f>
        <v>79003.999999999636</v>
      </c>
      <c r="D1155" s="49">
        <f>Management!K1155</f>
        <v>7501558</v>
      </c>
    </row>
    <row r="1156" spans="1:4" x14ac:dyDescent="0.2">
      <c r="A1156" s="52">
        <f t="shared" si="21"/>
        <v>10</v>
      </c>
      <c r="B1156" s="50">
        <f>Management!B1156</f>
        <v>40150</v>
      </c>
      <c r="C1156" s="51">
        <f>Management!C1156</f>
        <v>79004.000000000233</v>
      </c>
      <c r="D1156" s="49">
        <f>Management!K1156</f>
        <v>7484033</v>
      </c>
    </row>
    <row r="1157" spans="1:4" x14ac:dyDescent="0.2">
      <c r="A1157" s="52">
        <f t="shared" si="21"/>
        <v>11</v>
      </c>
      <c r="B1157" s="50">
        <f>Management!B1157</f>
        <v>40181</v>
      </c>
      <c r="C1157" s="51">
        <f>Management!C1157</f>
        <v>79004.000000000437</v>
      </c>
      <c r="D1157" s="49">
        <f>Management!K1157</f>
        <v>7466334</v>
      </c>
    </row>
    <row r="1158" spans="1:4" x14ac:dyDescent="0.2">
      <c r="A1158" s="52">
        <f t="shared" si="21"/>
        <v>12</v>
      </c>
      <c r="B1158" s="50">
        <f>Management!B1158</f>
        <v>40212</v>
      </c>
      <c r="C1158" s="51">
        <f>Management!C1158</f>
        <v>79004.000000000087</v>
      </c>
      <c r="D1158" s="49">
        <f>Management!K1158</f>
        <v>7495642</v>
      </c>
    </row>
    <row r="1159" spans="1:4" x14ac:dyDescent="0.2">
      <c r="A1159" s="52">
        <f t="shared" si="21"/>
        <v>13</v>
      </c>
      <c r="B1159" s="50">
        <f>Management!B1159</f>
        <v>40240</v>
      </c>
      <c r="C1159" s="51">
        <f>Management!C1159</f>
        <v>79003.99999999968</v>
      </c>
      <c r="D1159" s="49">
        <f>Management!K1159</f>
        <v>7478224</v>
      </c>
    </row>
    <row r="1160" spans="1:4" x14ac:dyDescent="0.2">
      <c r="A1160" s="52">
        <f t="shared" si="21"/>
        <v>14</v>
      </c>
      <c r="B1160" s="50">
        <f>Management!B1160</f>
        <v>40271</v>
      </c>
      <c r="C1160" s="51">
        <f>Management!C1160</f>
        <v>79003.999999999913</v>
      </c>
      <c r="D1160" s="49">
        <f>Management!K1160</f>
        <v>7460637</v>
      </c>
    </row>
    <row r="1161" spans="1:4" x14ac:dyDescent="0.2">
      <c r="A1161" s="52">
        <f t="shared" si="21"/>
        <v>15</v>
      </c>
      <c r="B1161" s="50">
        <f>Management!B1161</f>
        <v>40301</v>
      </c>
      <c r="C1161" s="51">
        <f>Management!C1161</f>
        <v>79003.99999999968</v>
      </c>
      <c r="D1161" s="49">
        <f>Management!K1161</f>
        <v>7442879</v>
      </c>
    </row>
    <row r="1162" spans="1:4" x14ac:dyDescent="0.2">
      <c r="A1162" s="52">
        <f t="shared" si="21"/>
        <v>16</v>
      </c>
      <c r="B1162" s="50">
        <f>Management!B1162</f>
        <v>40332</v>
      </c>
      <c r="C1162" s="51">
        <f>Management!C1162</f>
        <v>79003.999999999956</v>
      </c>
      <c r="D1162" s="49">
        <f>Management!K1162</f>
        <v>7424948</v>
      </c>
    </row>
    <row r="1163" spans="1:4" x14ac:dyDescent="0.2">
      <c r="A1163" s="52">
        <f t="shared" si="21"/>
        <v>17</v>
      </c>
      <c r="B1163" s="50">
        <f>Management!B1163</f>
        <v>40362</v>
      </c>
      <c r="C1163" s="51">
        <f>Management!C1163</f>
        <v>79004.000000000087</v>
      </c>
      <c r="D1163" s="49">
        <f>Management!K1163</f>
        <v>7406842</v>
      </c>
    </row>
    <row r="1164" spans="1:4" x14ac:dyDescent="0.2">
      <c r="A1164" s="52">
        <f t="shared" si="21"/>
        <v>18</v>
      </c>
      <c r="B1164" s="50">
        <f>Management!B1164</f>
        <v>40393</v>
      </c>
      <c r="C1164" s="51">
        <f>Management!C1164</f>
        <v>79003.999999999622</v>
      </c>
      <c r="D1164" s="49">
        <f>Management!K1164</f>
        <v>7388560</v>
      </c>
    </row>
    <row r="1165" spans="1:4" x14ac:dyDescent="0.2">
      <c r="A1165" s="52">
        <f t="shared" si="21"/>
        <v>19</v>
      </c>
      <c r="B1165" s="50">
        <f>Management!B1165</f>
        <v>40424</v>
      </c>
      <c r="C1165" s="51">
        <f>Management!C1165</f>
        <v>79004.000000000407</v>
      </c>
      <c r="D1165" s="49">
        <f>Management!K1165</f>
        <v>7370100</v>
      </c>
    </row>
    <row r="1166" spans="1:4" x14ac:dyDescent="0.2">
      <c r="A1166" s="52">
        <f t="shared" si="21"/>
        <v>20</v>
      </c>
      <c r="B1166" s="50">
        <f>Management!B1166</f>
        <v>40454</v>
      </c>
      <c r="C1166" s="51">
        <f>Management!C1166</f>
        <v>79003.999999999767</v>
      </c>
      <c r="D1166" s="49">
        <f>Management!K1166</f>
        <v>7351460</v>
      </c>
    </row>
    <row r="1167" spans="1:4" x14ac:dyDescent="0.2">
      <c r="A1167" s="52">
        <f t="shared" si="21"/>
        <v>21</v>
      </c>
      <c r="B1167" s="50">
        <f>Management!B1167</f>
        <v>40485</v>
      </c>
      <c r="C1167" s="51">
        <f>Management!C1167</f>
        <v>79004.00000000016</v>
      </c>
      <c r="D1167" s="49">
        <f>Management!K1167</f>
        <v>7332638</v>
      </c>
    </row>
    <row r="1168" spans="1:4" x14ac:dyDescent="0.2">
      <c r="A1168" s="52">
        <f t="shared" si="21"/>
        <v>22</v>
      </c>
      <c r="B1168" s="50">
        <f>Management!B1168</f>
        <v>40515</v>
      </c>
      <c r="C1168" s="51">
        <f>Management!C1168</f>
        <v>79004.000000000146</v>
      </c>
      <c r="D1168" s="49">
        <f>Management!K1168</f>
        <v>7313633</v>
      </c>
    </row>
    <row r="1169" spans="1:4" x14ac:dyDescent="0.2">
      <c r="A1169" s="52">
        <f t="shared" si="21"/>
        <v>23</v>
      </c>
      <c r="B1169" s="50">
        <f>Management!B1169</f>
        <v>40546</v>
      </c>
      <c r="C1169" s="51">
        <f>Management!C1169</f>
        <v>79004.000000000204</v>
      </c>
      <c r="D1169" s="49">
        <f>Management!K1169</f>
        <v>7294443</v>
      </c>
    </row>
    <row r="1170" spans="1:4" x14ac:dyDescent="0.2">
      <c r="A1170" s="52">
        <f t="shared" si="21"/>
        <v>24</v>
      </c>
      <c r="B1170" s="50">
        <f>Management!B1170</f>
        <v>40577</v>
      </c>
      <c r="C1170" s="51">
        <f>Management!C1170</f>
        <v>79003.999999999811</v>
      </c>
      <c r="D1170" s="49">
        <f>Management!K1170</f>
        <v>7317526</v>
      </c>
    </row>
    <row r="1171" spans="1:4" x14ac:dyDescent="0.2">
      <c r="A1171" s="52">
        <f t="shared" si="21"/>
        <v>25</v>
      </c>
      <c r="B1171" s="50">
        <f>Management!B1171</f>
        <v>40605</v>
      </c>
      <c r="C1171" s="51">
        <f>Management!C1171</f>
        <v>79004.000000000087</v>
      </c>
      <c r="D1171" s="49">
        <f>Management!K1171</f>
        <v>7298527</v>
      </c>
    </row>
    <row r="1172" spans="1:4" x14ac:dyDescent="0.2">
      <c r="A1172" s="52">
        <f t="shared" si="21"/>
        <v>26</v>
      </c>
      <c r="B1172" s="50">
        <f>Management!B1172</f>
        <v>40636</v>
      </c>
      <c r="C1172" s="51">
        <f>Management!C1172</f>
        <v>79004.000000000029</v>
      </c>
      <c r="D1172" s="49">
        <f>Management!K1172</f>
        <v>7279345</v>
      </c>
    </row>
    <row r="1173" spans="1:4" x14ac:dyDescent="0.2">
      <c r="A1173" s="52">
        <f t="shared" si="21"/>
        <v>27</v>
      </c>
      <c r="B1173" s="50">
        <f>Management!B1173</f>
        <v>40666</v>
      </c>
      <c r="C1173" s="51">
        <f>Management!C1173</f>
        <v>79003.999999999622</v>
      </c>
      <c r="D1173" s="49">
        <f>Management!K1173</f>
        <v>7259978</v>
      </c>
    </row>
    <row r="1174" spans="1:4" x14ac:dyDescent="0.2">
      <c r="A1174" s="52">
        <f t="shared" si="21"/>
        <v>28</v>
      </c>
      <c r="B1174" s="50">
        <f>Management!B1174</f>
        <v>40697</v>
      </c>
      <c r="C1174" s="51">
        <f>Management!C1174</f>
        <v>79004.000000000349</v>
      </c>
      <c r="D1174" s="49">
        <f>Management!K1174</f>
        <v>7240424</v>
      </c>
    </row>
    <row r="1175" spans="1:4" x14ac:dyDescent="0.2">
      <c r="A1175" s="52">
        <f t="shared" si="21"/>
        <v>29</v>
      </c>
      <c r="B1175" s="50">
        <f>Management!B1175</f>
        <v>40727</v>
      </c>
      <c r="C1175" s="51">
        <f>Management!C1175</f>
        <v>79004.000000000058</v>
      </c>
      <c r="D1175" s="49">
        <f>Management!K1175</f>
        <v>7220681</v>
      </c>
    </row>
    <row r="1176" spans="1:4" x14ac:dyDescent="0.2">
      <c r="A1176" s="52">
        <f t="shared" si="21"/>
        <v>30</v>
      </c>
      <c r="B1176" s="50">
        <f>Management!B1176</f>
        <v>40758</v>
      </c>
      <c r="C1176" s="51">
        <f>Management!C1176</f>
        <v>79004.000000000058</v>
      </c>
      <c r="D1176" s="49">
        <f>Management!K1176</f>
        <v>7200748</v>
      </c>
    </row>
    <row r="1177" spans="1:4" x14ac:dyDescent="0.2">
      <c r="A1177" s="52">
        <f t="shared" si="21"/>
        <v>31</v>
      </c>
      <c r="B1177" s="50">
        <f>Management!B1177</f>
        <v>40789</v>
      </c>
      <c r="C1177" s="51">
        <f>Management!C1177</f>
        <v>79004.000000000407</v>
      </c>
      <c r="D1177" s="49">
        <f>Management!K1177</f>
        <v>7180622</v>
      </c>
    </row>
    <row r="1178" spans="1:4" x14ac:dyDescent="0.2">
      <c r="A1178" s="52">
        <f t="shared" si="21"/>
        <v>32</v>
      </c>
      <c r="B1178" s="50">
        <f>Management!B1178</f>
        <v>40819</v>
      </c>
      <c r="C1178" s="51">
        <f>Management!C1178</f>
        <v>79004.000000000378</v>
      </c>
      <c r="D1178" s="49">
        <f>Management!K1178</f>
        <v>7160302</v>
      </c>
    </row>
    <row r="1179" spans="1:4" x14ac:dyDescent="0.2">
      <c r="A1179" s="52">
        <f t="shared" si="21"/>
        <v>33</v>
      </c>
      <c r="B1179" s="50">
        <f>Management!B1179</f>
        <v>40850</v>
      </c>
      <c r="C1179" s="51">
        <f>Management!C1179</f>
        <v>79003.999999999971</v>
      </c>
      <c r="D1179" s="49">
        <f>Management!K1179</f>
        <v>7139785</v>
      </c>
    </row>
    <row r="1180" spans="1:4" x14ac:dyDescent="0.2">
      <c r="A1180" s="52">
        <f t="shared" si="21"/>
        <v>34</v>
      </c>
      <c r="B1180" s="50">
        <f>Management!B1180</f>
        <v>40880</v>
      </c>
      <c r="C1180" s="51">
        <f>Management!C1180</f>
        <v>79004.000000000437</v>
      </c>
      <c r="D1180" s="49">
        <f>Management!K1180</f>
        <v>7119071</v>
      </c>
    </row>
    <row r="1181" spans="1:4" x14ac:dyDescent="0.2">
      <c r="A1181" s="52">
        <f t="shared" si="21"/>
        <v>35</v>
      </c>
      <c r="B1181" s="50">
        <f>Management!B1181</f>
        <v>40911</v>
      </c>
      <c r="C1181" s="51">
        <f>Management!C1181</f>
        <v>79004.00000000032</v>
      </c>
      <c r="D1181" s="49">
        <f>Management!K1181</f>
        <v>7098156</v>
      </c>
    </row>
    <row r="1182" spans="1:4" x14ac:dyDescent="0.2">
      <c r="A1182" s="52">
        <f t="shared" si="21"/>
        <v>36</v>
      </c>
      <c r="B1182" s="50">
        <f>Management!B1182</f>
        <v>40942</v>
      </c>
      <c r="C1182" s="51">
        <f>Management!C1182</f>
        <v>79003.999999999985</v>
      </c>
      <c r="D1182" s="49">
        <f>Management!K1182</f>
        <v>7115249</v>
      </c>
    </row>
    <row r="1183" spans="1:4" x14ac:dyDescent="0.2">
      <c r="A1183" s="52">
        <f t="shared" si="21"/>
        <v>37</v>
      </c>
      <c r="B1183" s="50">
        <f>Management!B1183</f>
        <v>40971</v>
      </c>
      <c r="C1183" s="51">
        <f>Management!C1183</f>
        <v>79003.999999999913</v>
      </c>
      <c r="D1183" s="49">
        <f>Management!K1183</f>
        <v>7094438</v>
      </c>
    </row>
    <row r="1184" spans="1:4" x14ac:dyDescent="0.2">
      <c r="A1184" s="52">
        <f t="shared" si="21"/>
        <v>38</v>
      </c>
      <c r="B1184" s="50">
        <f>Management!B1184</f>
        <v>41002</v>
      </c>
      <c r="C1184" s="51">
        <f>Management!C1184</f>
        <v>79003.999999999796</v>
      </c>
      <c r="D1184" s="49">
        <f>Management!K1184</f>
        <v>7073429</v>
      </c>
    </row>
    <row r="1185" spans="1:4" x14ac:dyDescent="0.2">
      <c r="A1185" s="52">
        <f t="shared" si="21"/>
        <v>39</v>
      </c>
      <c r="B1185" s="50">
        <f>Management!B1185</f>
        <v>41032</v>
      </c>
      <c r="C1185" s="51">
        <f>Management!C1185</f>
        <v>79004.000000000233</v>
      </c>
      <c r="D1185" s="49">
        <f>Management!K1185</f>
        <v>7052218</v>
      </c>
    </row>
    <row r="1186" spans="1:4" x14ac:dyDescent="0.2">
      <c r="A1186" s="52">
        <f t="shared" si="21"/>
        <v>40</v>
      </c>
      <c r="B1186" s="50">
        <f>Management!B1186</f>
        <v>41063</v>
      </c>
      <c r="C1186" s="51">
        <f>Management!C1186</f>
        <v>79004.00000000032</v>
      </c>
      <c r="D1186" s="49">
        <f>Management!K1186</f>
        <v>7030804</v>
      </c>
    </row>
    <row r="1187" spans="1:4" x14ac:dyDescent="0.2">
      <c r="A1187" s="52">
        <f t="shared" si="21"/>
        <v>41</v>
      </c>
      <c r="B1187" s="50">
        <f>Management!B1187</f>
        <v>41093</v>
      </c>
      <c r="C1187" s="51">
        <f>Management!C1187</f>
        <v>79003.999999999767</v>
      </c>
      <c r="D1187" s="49">
        <f>Management!K1187</f>
        <v>7009184</v>
      </c>
    </row>
    <row r="1188" spans="1:4" x14ac:dyDescent="0.2">
      <c r="A1188" s="52">
        <f t="shared" si="21"/>
        <v>42</v>
      </c>
      <c r="B1188" s="50">
        <f>Management!B1188</f>
        <v>41124</v>
      </c>
      <c r="C1188" s="51">
        <f>Management!C1188</f>
        <v>79003.999999999607</v>
      </c>
      <c r="D1188" s="49">
        <f>Management!K1188</f>
        <v>6987358</v>
      </c>
    </row>
    <row r="1189" spans="1:4" x14ac:dyDescent="0.2">
      <c r="A1189" s="52">
        <f t="shared" si="21"/>
        <v>43</v>
      </c>
      <c r="B1189" s="50">
        <f>Management!B1189</f>
        <v>41155</v>
      </c>
      <c r="C1189" s="51">
        <f>Management!C1189</f>
        <v>79003.999999999825</v>
      </c>
      <c r="D1189" s="49">
        <f>Management!K1189</f>
        <v>6965322</v>
      </c>
    </row>
    <row r="1190" spans="1:4" x14ac:dyDescent="0.2">
      <c r="A1190" s="52">
        <f t="shared" si="21"/>
        <v>44</v>
      </c>
      <c r="B1190" s="50">
        <f>Management!B1190</f>
        <v>41185</v>
      </c>
      <c r="C1190" s="51">
        <f>Management!C1190</f>
        <v>79004.000000000407</v>
      </c>
      <c r="D1190" s="49">
        <f>Management!K1190</f>
        <v>6943074</v>
      </c>
    </row>
    <row r="1191" spans="1:4" x14ac:dyDescent="0.2">
      <c r="A1191" s="52">
        <f t="shared" si="21"/>
        <v>45</v>
      </c>
      <c r="B1191" s="50">
        <f>Management!B1191</f>
        <v>41216</v>
      </c>
      <c r="C1191" s="51">
        <f>Management!C1191</f>
        <v>79003.999999999942</v>
      </c>
      <c r="D1191" s="49">
        <f>Management!K1191</f>
        <v>6920614</v>
      </c>
    </row>
    <row r="1192" spans="1:4" x14ac:dyDescent="0.2">
      <c r="A1192" s="52">
        <f t="shared" si="21"/>
        <v>46</v>
      </c>
      <c r="B1192" s="50">
        <f>Management!B1192</f>
        <v>41246</v>
      </c>
      <c r="C1192" s="51">
        <f>Management!C1192</f>
        <v>79004.00000000032</v>
      </c>
      <c r="D1192" s="49">
        <f>Management!K1192</f>
        <v>6897938</v>
      </c>
    </row>
    <row r="1193" spans="1:4" x14ac:dyDescent="0.2">
      <c r="A1193" s="52">
        <f t="shared" si="21"/>
        <v>47</v>
      </c>
      <c r="B1193" s="50">
        <f>Management!B1193</f>
        <v>41277</v>
      </c>
      <c r="C1193" s="51">
        <f>Management!C1193</f>
        <v>79004.00000000032</v>
      </c>
      <c r="D1193" s="49">
        <f>Management!K1193</f>
        <v>6875044</v>
      </c>
    </row>
    <row r="1194" spans="1:4" x14ac:dyDescent="0.2">
      <c r="A1194" s="52">
        <f t="shared" si="21"/>
        <v>48</v>
      </c>
      <c r="B1194" s="50">
        <f>Management!B1194</f>
        <v>41308</v>
      </c>
      <c r="C1194" s="51">
        <f>Management!C1194</f>
        <v>79003.999999999913</v>
      </c>
      <c r="D1194" s="49">
        <f>Management!K1194</f>
        <v>6886321</v>
      </c>
    </row>
    <row r="1195" spans="1:4" x14ac:dyDescent="0.2">
      <c r="A1195" s="52">
        <f t="shared" si="21"/>
        <v>49</v>
      </c>
      <c r="B1195" s="50">
        <f>Management!B1195</f>
        <v>41336</v>
      </c>
      <c r="C1195" s="51">
        <f>Management!C1195</f>
        <v>79003.999999999825</v>
      </c>
      <c r="D1195" s="49">
        <f>Management!K1195</f>
        <v>6863445</v>
      </c>
    </row>
    <row r="1196" spans="1:4" x14ac:dyDescent="0.2">
      <c r="A1196" s="52">
        <f t="shared" si="21"/>
        <v>50</v>
      </c>
      <c r="B1196" s="50">
        <f>Management!B1196</f>
        <v>41367</v>
      </c>
      <c r="C1196" s="51">
        <f>Management!C1196</f>
        <v>79003.999999999898</v>
      </c>
      <c r="D1196" s="49">
        <f>Management!K1196</f>
        <v>6840352</v>
      </c>
    </row>
    <row r="1197" spans="1:4" x14ac:dyDescent="0.2">
      <c r="A1197" s="52">
        <f t="shared" si="21"/>
        <v>51</v>
      </c>
      <c r="B1197" s="50">
        <f>Management!B1197</f>
        <v>41397</v>
      </c>
      <c r="C1197" s="51">
        <f>Management!C1197</f>
        <v>79003.999999999622</v>
      </c>
      <c r="D1197" s="49">
        <f>Management!K1197</f>
        <v>6817039</v>
      </c>
    </row>
    <row r="1198" spans="1:4" x14ac:dyDescent="0.2">
      <c r="A1198" s="52">
        <f t="shared" si="21"/>
        <v>52</v>
      </c>
      <c r="B1198" s="50">
        <f>Management!B1198</f>
        <v>41428</v>
      </c>
      <c r="C1198" s="51">
        <f>Management!C1198</f>
        <v>79004.000000000437</v>
      </c>
      <c r="D1198" s="49">
        <f>Management!K1198</f>
        <v>6793504</v>
      </c>
    </row>
    <row r="1199" spans="1:4" x14ac:dyDescent="0.2">
      <c r="A1199" s="52">
        <f t="shared" si="21"/>
        <v>53</v>
      </c>
      <c r="B1199" s="50">
        <f>Management!B1199</f>
        <v>41458</v>
      </c>
      <c r="C1199" s="51">
        <f>Management!C1199</f>
        <v>79003.999999999593</v>
      </c>
      <c r="D1199" s="49">
        <f>Management!K1199</f>
        <v>6769745</v>
      </c>
    </row>
    <row r="1200" spans="1:4" x14ac:dyDescent="0.2">
      <c r="A1200" s="52">
        <f t="shared" si="21"/>
        <v>54</v>
      </c>
      <c r="B1200" s="50">
        <f>Management!B1200</f>
        <v>41489</v>
      </c>
      <c r="C1200" s="51">
        <f>Management!C1200</f>
        <v>79003.999999999767</v>
      </c>
      <c r="D1200" s="49">
        <f>Management!K1200</f>
        <v>6745759</v>
      </c>
    </row>
    <row r="1201" spans="1:4" x14ac:dyDescent="0.2">
      <c r="A1201" s="52">
        <f t="shared" si="21"/>
        <v>55</v>
      </c>
      <c r="B1201" s="50">
        <f>Management!B1201</f>
        <v>41520</v>
      </c>
      <c r="C1201" s="51">
        <f>Management!C1201</f>
        <v>79004.000000000029</v>
      </c>
      <c r="D1201" s="49">
        <f>Management!K1201</f>
        <v>6721545</v>
      </c>
    </row>
    <row r="1202" spans="1:4" x14ac:dyDescent="0.2">
      <c r="A1202" s="52">
        <f t="shared" si="21"/>
        <v>56</v>
      </c>
      <c r="B1202" s="50">
        <f>Management!B1202</f>
        <v>41550</v>
      </c>
      <c r="C1202" s="51">
        <f>Management!C1202</f>
        <v>79003.999999999622</v>
      </c>
      <c r="D1202" s="49">
        <f>Management!K1202</f>
        <v>6697100</v>
      </c>
    </row>
    <row r="1203" spans="1:4" x14ac:dyDescent="0.2">
      <c r="A1203" s="52">
        <f t="shared" si="21"/>
        <v>57</v>
      </c>
      <c r="B1203" s="50">
        <f>Management!B1203</f>
        <v>41581</v>
      </c>
      <c r="C1203" s="51">
        <f>Management!C1203</f>
        <v>79004.000000000378</v>
      </c>
      <c r="D1203" s="49">
        <f>Management!K1203</f>
        <v>6672421</v>
      </c>
    </row>
    <row r="1204" spans="1:4" x14ac:dyDescent="0.2">
      <c r="A1204" s="52">
        <f t="shared" si="21"/>
        <v>58</v>
      </c>
      <c r="B1204" s="50">
        <f>Management!B1204</f>
        <v>41611</v>
      </c>
      <c r="C1204" s="51">
        <f>Management!C1204</f>
        <v>79003.999999999913</v>
      </c>
      <c r="D1204" s="49">
        <f>Management!K1204</f>
        <v>6647508</v>
      </c>
    </row>
    <row r="1205" spans="1:4" x14ac:dyDescent="0.2">
      <c r="A1205" s="52">
        <f t="shared" si="21"/>
        <v>59</v>
      </c>
      <c r="B1205" s="50">
        <f>Management!B1205</f>
        <v>41642</v>
      </c>
      <c r="C1205" s="51">
        <f>Management!C1205</f>
        <v>79003.999999999622</v>
      </c>
      <c r="D1205" s="49">
        <f>Management!K1205</f>
        <v>6622357</v>
      </c>
    </row>
    <row r="1206" spans="1:4" x14ac:dyDescent="0.2">
      <c r="A1206" s="52">
        <f t="shared" si="21"/>
        <v>60</v>
      </c>
      <c r="B1206" s="50">
        <f>Management!B1206</f>
        <v>41673</v>
      </c>
      <c r="C1206" s="51">
        <f>Management!C1206</f>
        <v>79004.000000000276</v>
      </c>
      <c r="D1206" s="49">
        <f>Management!K1206</f>
        <v>6627916</v>
      </c>
    </row>
    <row r="1207" spans="1:4" x14ac:dyDescent="0.2">
      <c r="A1207" s="52">
        <f t="shared" ref="A1207:A1270" si="22">A1206+1</f>
        <v>61</v>
      </c>
      <c r="B1207" s="50">
        <f>Management!B1207</f>
        <v>41701</v>
      </c>
      <c r="C1207" s="51">
        <f>Management!C1207</f>
        <v>79003.999999999593</v>
      </c>
      <c r="D1207" s="49">
        <f>Management!K1207</f>
        <v>6602696</v>
      </c>
    </row>
    <row r="1208" spans="1:4" x14ac:dyDescent="0.2">
      <c r="A1208" s="52">
        <f t="shared" si="22"/>
        <v>62</v>
      </c>
      <c r="B1208" s="50">
        <f>Management!B1208</f>
        <v>41732</v>
      </c>
      <c r="C1208" s="51">
        <f>Management!C1208</f>
        <v>79004.000000000146</v>
      </c>
      <c r="D1208" s="49">
        <f>Management!K1208</f>
        <v>6577238</v>
      </c>
    </row>
    <row r="1209" spans="1:4" x14ac:dyDescent="0.2">
      <c r="A1209" s="52">
        <f t="shared" si="22"/>
        <v>63</v>
      </c>
      <c r="B1209" s="50">
        <f>Management!B1209</f>
        <v>41762</v>
      </c>
      <c r="C1209" s="51">
        <f>Management!C1209</f>
        <v>79004.000000000029</v>
      </c>
      <c r="D1209" s="49">
        <f>Management!K1209</f>
        <v>6551538</v>
      </c>
    </row>
    <row r="1210" spans="1:4" x14ac:dyDescent="0.2">
      <c r="A1210" s="52">
        <f t="shared" si="22"/>
        <v>64</v>
      </c>
      <c r="B1210" s="50">
        <f>Management!B1210</f>
        <v>41793</v>
      </c>
      <c r="C1210" s="51">
        <f>Management!C1210</f>
        <v>79004.000000000437</v>
      </c>
      <c r="D1210" s="49">
        <f>Management!K1210</f>
        <v>6525595</v>
      </c>
    </row>
    <row r="1211" spans="1:4" x14ac:dyDescent="0.2">
      <c r="A1211" s="52">
        <f t="shared" si="22"/>
        <v>65</v>
      </c>
      <c r="B1211" s="50">
        <f>Management!B1211</f>
        <v>41823</v>
      </c>
      <c r="C1211" s="51">
        <f>Management!C1211</f>
        <v>79003.999999999942</v>
      </c>
      <c r="D1211" s="49">
        <f>Management!K1211</f>
        <v>6499405</v>
      </c>
    </row>
    <row r="1212" spans="1:4" x14ac:dyDescent="0.2">
      <c r="A1212" s="52">
        <f t="shared" si="22"/>
        <v>66</v>
      </c>
      <c r="B1212" s="50">
        <f>Management!B1212</f>
        <v>41854</v>
      </c>
      <c r="C1212" s="51">
        <f>Management!C1212</f>
        <v>79003.99999999968</v>
      </c>
      <c r="D1212" s="49">
        <f>Management!K1212</f>
        <v>6472968</v>
      </c>
    </row>
    <row r="1213" spans="1:4" x14ac:dyDescent="0.2">
      <c r="A1213" s="52">
        <f t="shared" si="22"/>
        <v>67</v>
      </c>
      <c r="B1213" s="50">
        <f>Management!B1213</f>
        <v>41885</v>
      </c>
      <c r="C1213" s="51">
        <f>Management!C1213</f>
        <v>79003.999999999593</v>
      </c>
      <c r="D1213" s="49">
        <f>Management!K1213</f>
        <v>6446279</v>
      </c>
    </row>
    <row r="1214" spans="1:4" x14ac:dyDescent="0.2">
      <c r="A1214" s="52">
        <f t="shared" si="22"/>
        <v>68</v>
      </c>
      <c r="B1214" s="50">
        <f>Management!B1214</f>
        <v>41915</v>
      </c>
      <c r="C1214" s="51">
        <f>Management!C1214</f>
        <v>79004.00000000032</v>
      </c>
      <c r="D1214" s="49">
        <f>Management!K1214</f>
        <v>6419338</v>
      </c>
    </row>
    <row r="1215" spans="1:4" x14ac:dyDescent="0.2">
      <c r="A1215" s="52">
        <f t="shared" si="22"/>
        <v>69</v>
      </c>
      <c r="B1215" s="50">
        <f>Management!B1215</f>
        <v>41946</v>
      </c>
      <c r="C1215" s="51">
        <f>Management!C1215</f>
        <v>79003.999999999942</v>
      </c>
      <c r="D1215" s="49">
        <f>Management!K1215</f>
        <v>6392140</v>
      </c>
    </row>
    <row r="1216" spans="1:4" x14ac:dyDescent="0.2">
      <c r="A1216" s="52">
        <f t="shared" si="22"/>
        <v>70</v>
      </c>
      <c r="B1216" s="50">
        <f>Management!B1216</f>
        <v>41976</v>
      </c>
      <c r="C1216" s="51">
        <f>Management!C1216</f>
        <v>79004.000000000116</v>
      </c>
      <c r="D1216" s="49">
        <f>Management!K1216</f>
        <v>6364685</v>
      </c>
    </row>
    <row r="1217" spans="1:4" x14ac:dyDescent="0.2">
      <c r="A1217" s="52">
        <f t="shared" si="22"/>
        <v>71</v>
      </c>
      <c r="B1217" s="50">
        <f>Management!B1217</f>
        <v>42007</v>
      </c>
      <c r="C1217" s="51">
        <f>Management!C1217</f>
        <v>79004.000000000029</v>
      </c>
      <c r="D1217" s="49">
        <f>Management!K1217</f>
        <v>6336969</v>
      </c>
    </row>
    <row r="1218" spans="1:4" x14ac:dyDescent="0.2">
      <c r="A1218" s="52">
        <f t="shared" si="22"/>
        <v>72</v>
      </c>
      <c r="B1218" s="50">
        <f>Management!B1218</f>
        <v>42038</v>
      </c>
      <c r="C1218" s="51">
        <f>Management!C1218</f>
        <v>79004.000000000087</v>
      </c>
      <c r="D1218" s="49">
        <f>Management!K1218</f>
        <v>6336850</v>
      </c>
    </row>
    <row r="1219" spans="1:4" x14ac:dyDescent="0.2">
      <c r="A1219" s="52">
        <f t="shared" si="22"/>
        <v>73</v>
      </c>
      <c r="B1219" s="50">
        <f>Management!B1219</f>
        <v>42066</v>
      </c>
      <c r="C1219" s="51">
        <f>Management!C1219</f>
        <v>79004.00000000016</v>
      </c>
      <c r="D1219" s="49">
        <f>Management!K1219</f>
        <v>6308978</v>
      </c>
    </row>
    <row r="1220" spans="1:4" x14ac:dyDescent="0.2">
      <c r="A1220" s="52">
        <f t="shared" si="22"/>
        <v>74</v>
      </c>
      <c r="B1220" s="50">
        <f>Management!B1220</f>
        <v>42097</v>
      </c>
      <c r="C1220" s="51">
        <f>Management!C1220</f>
        <v>79004.000000000116</v>
      </c>
      <c r="D1220" s="49">
        <f>Management!K1220</f>
        <v>6280843</v>
      </c>
    </row>
    <row r="1221" spans="1:4" x14ac:dyDescent="0.2">
      <c r="A1221" s="52">
        <f t="shared" si="22"/>
        <v>75</v>
      </c>
      <c r="B1221" s="50">
        <f>Management!B1221</f>
        <v>42127</v>
      </c>
      <c r="C1221" s="51">
        <f>Management!C1221</f>
        <v>79004.000000000087</v>
      </c>
      <c r="D1221" s="49">
        <f>Management!K1221</f>
        <v>6252443</v>
      </c>
    </row>
    <row r="1222" spans="1:4" x14ac:dyDescent="0.2">
      <c r="A1222" s="52">
        <f t="shared" si="22"/>
        <v>76</v>
      </c>
      <c r="B1222" s="50">
        <f>Management!B1222</f>
        <v>42158</v>
      </c>
      <c r="C1222" s="51">
        <f>Management!C1222</f>
        <v>79003.999999999971</v>
      </c>
      <c r="D1222" s="49">
        <f>Management!K1222</f>
        <v>6223774</v>
      </c>
    </row>
    <row r="1223" spans="1:4" x14ac:dyDescent="0.2">
      <c r="A1223" s="52">
        <f t="shared" si="22"/>
        <v>77</v>
      </c>
      <c r="B1223" s="50">
        <f>Management!B1223</f>
        <v>42188</v>
      </c>
      <c r="C1223" s="51">
        <f>Management!C1223</f>
        <v>79003.999999999796</v>
      </c>
      <c r="D1223" s="49">
        <f>Management!K1223</f>
        <v>6194834</v>
      </c>
    </row>
    <row r="1224" spans="1:4" x14ac:dyDescent="0.2">
      <c r="A1224" s="52">
        <f t="shared" si="22"/>
        <v>78</v>
      </c>
      <c r="B1224" s="50">
        <f>Management!B1224</f>
        <v>42219</v>
      </c>
      <c r="C1224" s="51">
        <f>Management!C1224</f>
        <v>79004</v>
      </c>
      <c r="D1224" s="49">
        <f>Management!K1224</f>
        <v>6165621</v>
      </c>
    </row>
    <row r="1225" spans="1:4" x14ac:dyDescent="0.2">
      <c r="A1225" s="52">
        <f t="shared" si="22"/>
        <v>79</v>
      </c>
      <c r="B1225" s="50">
        <f>Management!B1225</f>
        <v>42250</v>
      </c>
      <c r="C1225" s="51">
        <f>Management!C1225</f>
        <v>79004.000000000029</v>
      </c>
      <c r="D1225" s="49">
        <f>Management!K1225</f>
        <v>6136132</v>
      </c>
    </row>
    <row r="1226" spans="1:4" x14ac:dyDescent="0.2">
      <c r="A1226" s="52">
        <f t="shared" si="22"/>
        <v>80</v>
      </c>
      <c r="B1226" s="50">
        <f>Management!B1226</f>
        <v>42280</v>
      </c>
      <c r="C1226" s="51">
        <f>Management!C1226</f>
        <v>79004</v>
      </c>
      <c r="D1226" s="49">
        <f>Management!K1226</f>
        <v>6106364</v>
      </c>
    </row>
    <row r="1227" spans="1:4" x14ac:dyDescent="0.2">
      <c r="A1227" s="52">
        <f t="shared" si="22"/>
        <v>81</v>
      </c>
      <c r="B1227" s="50">
        <f>Management!B1227</f>
        <v>42311</v>
      </c>
      <c r="C1227" s="51">
        <f>Management!C1227</f>
        <v>79004.000000000044</v>
      </c>
      <c r="D1227" s="49">
        <f>Management!K1227</f>
        <v>6076315</v>
      </c>
    </row>
    <row r="1228" spans="1:4" x14ac:dyDescent="0.2">
      <c r="A1228" s="52">
        <f t="shared" si="22"/>
        <v>82</v>
      </c>
      <c r="B1228" s="50">
        <f>Management!B1228</f>
        <v>42341</v>
      </c>
      <c r="C1228" s="51">
        <f>Management!C1228</f>
        <v>79004.000000000204</v>
      </c>
      <c r="D1228" s="49">
        <f>Management!K1228</f>
        <v>6045982</v>
      </c>
    </row>
    <row r="1229" spans="1:4" x14ac:dyDescent="0.2">
      <c r="A1229" s="52">
        <f t="shared" si="22"/>
        <v>83</v>
      </c>
      <c r="B1229" s="50">
        <f>Management!B1229</f>
        <v>42372</v>
      </c>
      <c r="C1229" s="51">
        <f>Management!C1229</f>
        <v>79003.999999999956</v>
      </c>
      <c r="D1229" s="49">
        <f>Management!K1229</f>
        <v>6015362</v>
      </c>
    </row>
    <row r="1230" spans="1:4" x14ac:dyDescent="0.2">
      <c r="A1230" s="52">
        <f t="shared" si="22"/>
        <v>84</v>
      </c>
      <c r="B1230" s="50">
        <f>Management!B1230</f>
        <v>42403</v>
      </c>
      <c r="C1230" s="51">
        <f>Management!C1230</f>
        <v>79003.999999999796</v>
      </c>
      <c r="D1230" s="49">
        <f>Management!K1230</f>
        <v>6009522</v>
      </c>
    </row>
    <row r="1231" spans="1:4" x14ac:dyDescent="0.2">
      <c r="A1231" s="52">
        <f t="shared" si="22"/>
        <v>85</v>
      </c>
      <c r="B1231" s="50">
        <f>Management!B1231</f>
        <v>42432</v>
      </c>
      <c r="C1231" s="51">
        <f>Management!C1231</f>
        <v>79004.000000000087</v>
      </c>
      <c r="D1231" s="49">
        <f>Management!K1231</f>
        <v>5978656</v>
      </c>
    </row>
    <row r="1232" spans="1:4" x14ac:dyDescent="0.2">
      <c r="A1232" s="52">
        <f t="shared" si="22"/>
        <v>86</v>
      </c>
      <c r="B1232" s="50">
        <f>Management!B1232</f>
        <v>42463</v>
      </c>
      <c r="C1232" s="51">
        <f>Management!C1232</f>
        <v>79004.000000000175</v>
      </c>
      <c r="D1232" s="49">
        <f>Management!K1232</f>
        <v>5947499</v>
      </c>
    </row>
    <row r="1233" spans="1:4" x14ac:dyDescent="0.2">
      <c r="A1233" s="52">
        <f t="shared" si="22"/>
        <v>87</v>
      </c>
      <c r="B1233" s="50">
        <f>Management!B1233</f>
        <v>42493</v>
      </c>
      <c r="C1233" s="51">
        <f>Management!C1233</f>
        <v>79003.999999999796</v>
      </c>
      <c r="D1233" s="49">
        <f>Management!K1233</f>
        <v>5916049</v>
      </c>
    </row>
    <row r="1234" spans="1:4" x14ac:dyDescent="0.2">
      <c r="A1234" s="52">
        <f t="shared" si="22"/>
        <v>88</v>
      </c>
      <c r="B1234" s="50">
        <f>Management!B1234</f>
        <v>42524</v>
      </c>
      <c r="C1234" s="51">
        <f>Management!C1234</f>
        <v>79003.999999999854</v>
      </c>
      <c r="D1234" s="49">
        <f>Management!K1234</f>
        <v>5884303</v>
      </c>
    </row>
    <row r="1235" spans="1:4" x14ac:dyDescent="0.2">
      <c r="A1235" s="52">
        <f t="shared" si="22"/>
        <v>89</v>
      </c>
      <c r="B1235" s="50">
        <f>Management!B1235</f>
        <v>42554</v>
      </c>
      <c r="C1235" s="51">
        <f>Management!C1235</f>
        <v>79004.000000000175</v>
      </c>
      <c r="D1235" s="49">
        <f>Management!K1235</f>
        <v>5852257</v>
      </c>
    </row>
    <row r="1236" spans="1:4" x14ac:dyDescent="0.2">
      <c r="A1236" s="52">
        <f t="shared" si="22"/>
        <v>90</v>
      </c>
      <c r="B1236" s="50">
        <f>Management!B1236</f>
        <v>42585</v>
      </c>
      <c r="C1236" s="51">
        <f>Management!C1236</f>
        <v>79003.999999999942</v>
      </c>
      <c r="D1236" s="49">
        <f>Management!K1236</f>
        <v>5819910</v>
      </c>
    </row>
    <row r="1237" spans="1:4" x14ac:dyDescent="0.2">
      <c r="A1237" s="52">
        <f t="shared" si="22"/>
        <v>91</v>
      </c>
      <c r="B1237" s="50">
        <f>Management!B1237</f>
        <v>42616</v>
      </c>
      <c r="C1237" s="51">
        <f>Management!C1237</f>
        <v>79003.999999999942</v>
      </c>
      <c r="D1237" s="49">
        <f>Management!K1237</f>
        <v>5787259</v>
      </c>
    </row>
    <row r="1238" spans="1:4" x14ac:dyDescent="0.2">
      <c r="A1238" s="52">
        <f t="shared" si="22"/>
        <v>92</v>
      </c>
      <c r="B1238" s="50">
        <f>Management!B1238</f>
        <v>42646</v>
      </c>
      <c r="C1238" s="51">
        <f>Management!C1238</f>
        <v>79003.999999999942</v>
      </c>
      <c r="D1238" s="49">
        <f>Management!K1238</f>
        <v>5754299</v>
      </c>
    </row>
    <row r="1239" spans="1:4" x14ac:dyDescent="0.2">
      <c r="A1239" s="52">
        <f t="shared" si="22"/>
        <v>93</v>
      </c>
      <c r="B1239" s="50">
        <f>Management!B1239</f>
        <v>42677</v>
      </c>
      <c r="C1239" s="51">
        <f>Management!C1239</f>
        <v>79003.99999999984</v>
      </c>
      <c r="D1239" s="49">
        <f>Management!K1239</f>
        <v>5721029</v>
      </c>
    </row>
    <row r="1240" spans="1:4" x14ac:dyDescent="0.2">
      <c r="A1240" s="52">
        <f t="shared" si="22"/>
        <v>94</v>
      </c>
      <c r="B1240" s="50">
        <f>Management!B1240</f>
        <v>42707</v>
      </c>
      <c r="C1240" s="51">
        <f>Management!C1240</f>
        <v>79004.000000000087</v>
      </c>
      <c r="D1240" s="49">
        <f>Management!K1240</f>
        <v>5687446</v>
      </c>
    </row>
    <row r="1241" spans="1:4" x14ac:dyDescent="0.2">
      <c r="A1241" s="52">
        <f t="shared" si="22"/>
        <v>95</v>
      </c>
      <c r="B1241" s="50">
        <f>Management!B1241</f>
        <v>42738</v>
      </c>
      <c r="C1241" s="51">
        <f>Management!C1241</f>
        <v>79003.999999999971</v>
      </c>
      <c r="D1241" s="49">
        <f>Management!K1241</f>
        <v>5653546</v>
      </c>
    </row>
    <row r="1242" spans="1:4" x14ac:dyDescent="0.2">
      <c r="A1242" s="52">
        <f t="shared" si="22"/>
        <v>96</v>
      </c>
      <c r="B1242" s="50">
        <f>Management!B1242</f>
        <v>42769</v>
      </c>
      <c r="C1242" s="51">
        <f>Management!C1242</f>
        <v>79003.999999999854</v>
      </c>
      <c r="D1242" s="49">
        <f>Management!K1242</f>
        <v>5641887</v>
      </c>
    </row>
    <row r="1243" spans="1:4" x14ac:dyDescent="0.2">
      <c r="A1243" s="52">
        <f t="shared" si="22"/>
        <v>97</v>
      </c>
      <c r="B1243" s="50">
        <f>Management!B1243</f>
        <v>42797</v>
      </c>
      <c r="C1243" s="51">
        <f>Management!C1243</f>
        <v>79004.000000000116</v>
      </c>
      <c r="D1243" s="49">
        <f>Management!K1243</f>
        <v>5607647</v>
      </c>
    </row>
    <row r="1244" spans="1:4" x14ac:dyDescent="0.2">
      <c r="A1244" s="52">
        <f t="shared" si="22"/>
        <v>98</v>
      </c>
      <c r="B1244" s="50">
        <f>Management!B1244</f>
        <v>42828</v>
      </c>
      <c r="C1244" s="51">
        <f>Management!C1244</f>
        <v>79003.999999999971</v>
      </c>
      <c r="D1244" s="49">
        <f>Management!K1244</f>
        <v>5573085</v>
      </c>
    </row>
    <row r="1245" spans="1:4" x14ac:dyDescent="0.2">
      <c r="A1245" s="52">
        <f t="shared" si="22"/>
        <v>99</v>
      </c>
      <c r="B1245" s="50">
        <f>Management!B1245</f>
        <v>42858</v>
      </c>
      <c r="C1245" s="51">
        <f>Management!C1245</f>
        <v>79004.000000000029</v>
      </c>
      <c r="D1245" s="49">
        <f>Management!K1245</f>
        <v>5538199</v>
      </c>
    </row>
    <row r="1246" spans="1:4" x14ac:dyDescent="0.2">
      <c r="A1246" s="52">
        <f t="shared" si="22"/>
        <v>100</v>
      </c>
      <c r="B1246" s="50">
        <f>Management!B1246</f>
        <v>42889</v>
      </c>
      <c r="C1246" s="51">
        <f>Management!C1246</f>
        <v>79003.999999999942</v>
      </c>
      <c r="D1246" s="49">
        <f>Management!K1246</f>
        <v>5502985</v>
      </c>
    </row>
    <row r="1247" spans="1:4" x14ac:dyDescent="0.2">
      <c r="A1247" s="52">
        <f t="shared" si="22"/>
        <v>101</v>
      </c>
      <c r="B1247" s="50">
        <f>Management!B1247</f>
        <v>42919</v>
      </c>
      <c r="C1247" s="51">
        <f>Management!C1247</f>
        <v>79004.000000000029</v>
      </c>
      <c r="D1247" s="49">
        <f>Management!K1247</f>
        <v>5467440</v>
      </c>
    </row>
    <row r="1248" spans="1:4" x14ac:dyDescent="0.2">
      <c r="A1248" s="52">
        <f t="shared" si="22"/>
        <v>102</v>
      </c>
      <c r="B1248" s="50">
        <f>Management!B1248</f>
        <v>42950</v>
      </c>
      <c r="C1248" s="51">
        <f>Management!C1248</f>
        <v>79004</v>
      </c>
      <c r="D1248" s="49">
        <f>Management!K1248</f>
        <v>5431562</v>
      </c>
    </row>
    <row r="1249" spans="1:4" x14ac:dyDescent="0.2">
      <c r="A1249" s="52">
        <f t="shared" si="22"/>
        <v>103</v>
      </c>
      <c r="B1249" s="50">
        <f>Management!B1249</f>
        <v>42981</v>
      </c>
      <c r="C1249" s="51">
        <f>Management!C1249</f>
        <v>79004.000000000116</v>
      </c>
      <c r="D1249" s="49">
        <f>Management!K1249</f>
        <v>5395346</v>
      </c>
    </row>
    <row r="1250" spans="1:4" x14ac:dyDescent="0.2">
      <c r="A1250" s="52">
        <f t="shared" si="22"/>
        <v>104</v>
      </c>
      <c r="B1250" s="50">
        <f>Management!B1250</f>
        <v>43011</v>
      </c>
      <c r="C1250" s="51">
        <f>Management!C1250</f>
        <v>79004.000000000146</v>
      </c>
      <c r="D1250" s="49">
        <f>Management!K1250</f>
        <v>5358789</v>
      </c>
    </row>
    <row r="1251" spans="1:4" x14ac:dyDescent="0.2">
      <c r="A1251" s="52">
        <f t="shared" si="22"/>
        <v>105</v>
      </c>
      <c r="B1251" s="50">
        <f>Management!B1251</f>
        <v>43042</v>
      </c>
      <c r="C1251" s="51">
        <f>Management!C1251</f>
        <v>79003.999999999811</v>
      </c>
      <c r="D1251" s="49">
        <f>Management!K1251</f>
        <v>5321890</v>
      </c>
    </row>
    <row r="1252" spans="1:4" x14ac:dyDescent="0.2">
      <c r="A1252" s="52">
        <f t="shared" si="22"/>
        <v>106</v>
      </c>
      <c r="B1252" s="50">
        <f>Management!B1252</f>
        <v>43072</v>
      </c>
      <c r="C1252" s="51">
        <f>Management!C1252</f>
        <v>79003.999999999854</v>
      </c>
      <c r="D1252" s="49">
        <f>Management!K1252</f>
        <v>5284643</v>
      </c>
    </row>
    <row r="1253" spans="1:4" x14ac:dyDescent="0.2">
      <c r="A1253" s="52">
        <f t="shared" si="22"/>
        <v>107</v>
      </c>
      <c r="B1253" s="50">
        <f>Management!B1253</f>
        <v>43103</v>
      </c>
      <c r="C1253" s="51">
        <f>Management!C1253</f>
        <v>79004.000000000233</v>
      </c>
      <c r="D1253" s="49">
        <f>Management!K1253</f>
        <v>5247046</v>
      </c>
    </row>
    <row r="1254" spans="1:4" x14ac:dyDescent="0.2">
      <c r="A1254" s="52">
        <f t="shared" si="22"/>
        <v>108</v>
      </c>
      <c r="B1254" s="50">
        <f>Management!B1254</f>
        <v>43134</v>
      </c>
      <c r="C1254" s="51">
        <f>Management!C1254</f>
        <v>79003.999999999898</v>
      </c>
      <c r="D1254" s="49">
        <f>Management!K1254</f>
        <v>5229396</v>
      </c>
    </row>
    <row r="1255" spans="1:4" x14ac:dyDescent="0.2">
      <c r="A1255" s="52">
        <f t="shared" si="22"/>
        <v>109</v>
      </c>
      <c r="B1255" s="50">
        <f>Management!B1255</f>
        <v>43162</v>
      </c>
      <c r="C1255" s="51">
        <f>Management!C1255</f>
        <v>79004.000000000146</v>
      </c>
      <c r="D1255" s="49">
        <f>Management!K1255</f>
        <v>5191360</v>
      </c>
    </row>
    <row r="1256" spans="1:4" x14ac:dyDescent="0.2">
      <c r="A1256" s="52">
        <f t="shared" si="22"/>
        <v>110</v>
      </c>
      <c r="B1256" s="50">
        <f>Management!B1256</f>
        <v>43193</v>
      </c>
      <c r="C1256" s="51">
        <f>Management!C1256</f>
        <v>79003.999999999942</v>
      </c>
      <c r="D1256" s="49">
        <f>Management!K1256</f>
        <v>5152968</v>
      </c>
    </row>
    <row r="1257" spans="1:4" x14ac:dyDescent="0.2">
      <c r="A1257" s="52">
        <f t="shared" si="22"/>
        <v>111</v>
      </c>
      <c r="B1257" s="50">
        <f>Management!B1257</f>
        <v>43223</v>
      </c>
      <c r="C1257" s="51">
        <f>Management!C1257</f>
        <v>79004.000000000116</v>
      </c>
      <c r="D1257" s="49">
        <f>Management!K1257</f>
        <v>5114216</v>
      </c>
    </row>
    <row r="1258" spans="1:4" x14ac:dyDescent="0.2">
      <c r="A1258" s="52">
        <f t="shared" si="22"/>
        <v>112</v>
      </c>
      <c r="B1258" s="50">
        <f>Management!B1258</f>
        <v>43254</v>
      </c>
      <c r="C1258" s="51">
        <f>Management!C1258</f>
        <v>79003.999999999971</v>
      </c>
      <c r="D1258" s="49">
        <f>Management!K1258</f>
        <v>5075100</v>
      </c>
    </row>
    <row r="1259" spans="1:4" x14ac:dyDescent="0.2">
      <c r="A1259" s="52">
        <f t="shared" si="22"/>
        <v>113</v>
      </c>
      <c r="B1259" s="50">
        <f>Management!B1259</f>
        <v>43284</v>
      </c>
      <c r="C1259" s="51">
        <f>Management!C1259</f>
        <v>79004.000000000189</v>
      </c>
      <c r="D1259" s="49">
        <f>Management!K1259</f>
        <v>5035618</v>
      </c>
    </row>
    <row r="1260" spans="1:4" x14ac:dyDescent="0.2">
      <c r="A1260" s="52">
        <f t="shared" si="22"/>
        <v>114</v>
      </c>
      <c r="B1260" s="50">
        <f>Management!B1260</f>
        <v>43315</v>
      </c>
      <c r="C1260" s="51">
        <f>Management!C1260</f>
        <v>79004.000000000087</v>
      </c>
      <c r="D1260" s="49">
        <f>Management!K1260</f>
        <v>4995765</v>
      </c>
    </row>
    <row r="1261" spans="1:4" x14ac:dyDescent="0.2">
      <c r="A1261" s="52">
        <f t="shared" si="22"/>
        <v>115</v>
      </c>
      <c r="B1261" s="50">
        <f>Management!B1261</f>
        <v>43346</v>
      </c>
      <c r="C1261" s="51">
        <f>Management!C1261</f>
        <v>79004.000000000015</v>
      </c>
      <c r="D1261" s="49">
        <f>Management!K1261</f>
        <v>4955538</v>
      </c>
    </row>
    <row r="1262" spans="1:4" x14ac:dyDescent="0.2">
      <c r="A1262" s="52">
        <f t="shared" si="22"/>
        <v>116</v>
      </c>
      <c r="B1262" s="50">
        <f>Management!B1262</f>
        <v>43376</v>
      </c>
      <c r="C1262" s="51">
        <f>Management!C1262</f>
        <v>79003.999999999913</v>
      </c>
      <c r="D1262" s="49">
        <f>Management!K1262</f>
        <v>4914934</v>
      </c>
    </row>
    <row r="1263" spans="1:4" x14ac:dyDescent="0.2">
      <c r="A1263" s="52">
        <f t="shared" si="22"/>
        <v>117</v>
      </c>
      <c r="B1263" s="50">
        <f>Management!B1263</f>
        <v>43407</v>
      </c>
      <c r="C1263" s="51">
        <f>Management!C1263</f>
        <v>79003.999999999811</v>
      </c>
      <c r="D1263" s="49">
        <f>Management!K1263</f>
        <v>4873950</v>
      </c>
    </row>
    <row r="1264" spans="1:4" x14ac:dyDescent="0.2">
      <c r="A1264" s="52">
        <f t="shared" si="22"/>
        <v>118</v>
      </c>
      <c r="B1264" s="50">
        <f>Management!B1264</f>
        <v>43437</v>
      </c>
      <c r="C1264" s="51">
        <f>Management!C1264</f>
        <v>79004.000000000116</v>
      </c>
      <c r="D1264" s="49">
        <f>Management!K1264</f>
        <v>4832580</v>
      </c>
    </row>
    <row r="1265" spans="1:4" x14ac:dyDescent="0.2">
      <c r="A1265" s="52">
        <f t="shared" si="22"/>
        <v>119</v>
      </c>
      <c r="B1265" s="50">
        <f>Management!B1265</f>
        <v>43468</v>
      </c>
      <c r="C1265" s="51">
        <f>Management!C1265</f>
        <v>79003.999999999796</v>
      </c>
      <c r="D1265" s="49">
        <f>Management!K1265</f>
        <v>4790823</v>
      </c>
    </row>
    <row r="1266" spans="1:4" x14ac:dyDescent="0.2">
      <c r="A1266" s="52">
        <f t="shared" si="22"/>
        <v>120</v>
      </c>
      <c r="B1266" s="50">
        <f>Management!B1266</f>
        <v>43499</v>
      </c>
      <c r="C1266" s="51">
        <f>Management!C1266</f>
        <v>79003.999999999913</v>
      </c>
      <c r="D1266" s="49">
        <f>Management!K1266</f>
        <v>4766943</v>
      </c>
    </row>
    <row r="1267" spans="1:4" x14ac:dyDescent="0.2">
      <c r="A1267" s="52">
        <f t="shared" si="22"/>
        <v>121</v>
      </c>
      <c r="B1267" s="50">
        <f>Management!B1267</f>
        <v>43527</v>
      </c>
      <c r="C1267" s="51">
        <f>Management!C1267</f>
        <v>79004.000000000087</v>
      </c>
      <c r="D1267" s="49">
        <f>Management!K1267</f>
        <v>4724642</v>
      </c>
    </row>
    <row r="1268" spans="1:4" x14ac:dyDescent="0.2">
      <c r="A1268" s="52">
        <f t="shared" si="22"/>
        <v>122</v>
      </c>
      <c r="B1268" s="50">
        <f>Management!B1268</f>
        <v>43558</v>
      </c>
      <c r="C1268" s="51">
        <f>Management!C1268</f>
        <v>79004.000000000102</v>
      </c>
      <c r="D1268" s="49">
        <f>Management!K1268</f>
        <v>4681946</v>
      </c>
    </row>
    <row r="1269" spans="1:4" x14ac:dyDescent="0.2">
      <c r="A1269" s="52">
        <f t="shared" si="22"/>
        <v>123</v>
      </c>
      <c r="B1269" s="50">
        <f>Management!B1269</f>
        <v>43588</v>
      </c>
      <c r="C1269" s="51">
        <f>Management!C1269</f>
        <v>79003.999999999971</v>
      </c>
      <c r="D1269" s="49">
        <f>Management!K1269</f>
        <v>4638849</v>
      </c>
    </row>
    <row r="1270" spans="1:4" x14ac:dyDescent="0.2">
      <c r="A1270" s="52">
        <f t="shared" si="22"/>
        <v>124</v>
      </c>
      <c r="B1270" s="50">
        <f>Management!B1270</f>
        <v>43619</v>
      </c>
      <c r="C1270" s="51">
        <f>Management!C1270</f>
        <v>79003.999999999869</v>
      </c>
      <c r="D1270" s="49">
        <f>Management!K1270</f>
        <v>4595349</v>
      </c>
    </row>
    <row r="1271" spans="1:4" x14ac:dyDescent="0.2">
      <c r="A1271" s="52">
        <f t="shared" ref="A1271:A1334" si="23">A1270+1</f>
        <v>125</v>
      </c>
      <c r="B1271" s="50">
        <f>Management!B1271</f>
        <v>43649</v>
      </c>
      <c r="C1271" s="51">
        <f>Management!C1271</f>
        <v>79003.999999999971</v>
      </c>
      <c r="D1271" s="49">
        <f>Management!K1271</f>
        <v>4551441</v>
      </c>
    </row>
    <row r="1272" spans="1:4" x14ac:dyDescent="0.2">
      <c r="A1272" s="52">
        <f t="shared" si="23"/>
        <v>126</v>
      </c>
      <c r="B1272" s="50">
        <f>Management!B1272</f>
        <v>43680</v>
      </c>
      <c r="C1272" s="51">
        <f>Management!C1272</f>
        <v>79004.000000000233</v>
      </c>
      <c r="D1272" s="49">
        <f>Management!K1272</f>
        <v>4507122</v>
      </c>
    </row>
    <row r="1273" spans="1:4" x14ac:dyDescent="0.2">
      <c r="A1273" s="52">
        <f t="shared" si="23"/>
        <v>127</v>
      </c>
      <c r="B1273" s="50">
        <f>Management!B1273</f>
        <v>43711</v>
      </c>
      <c r="C1273" s="51">
        <f>Management!C1273</f>
        <v>79004.000000000233</v>
      </c>
      <c r="D1273" s="49">
        <f>Management!K1273</f>
        <v>4462388</v>
      </c>
    </row>
    <row r="1274" spans="1:4" x14ac:dyDescent="0.2">
      <c r="A1274" s="52">
        <f t="shared" si="23"/>
        <v>128</v>
      </c>
      <c r="B1274" s="50">
        <f>Management!B1274</f>
        <v>43741</v>
      </c>
      <c r="C1274" s="51">
        <f>Management!C1274</f>
        <v>79003.999999999913</v>
      </c>
      <c r="D1274" s="49">
        <f>Management!K1274</f>
        <v>4417235</v>
      </c>
    </row>
    <row r="1275" spans="1:4" x14ac:dyDescent="0.2">
      <c r="A1275" s="52">
        <f t="shared" si="23"/>
        <v>129</v>
      </c>
      <c r="B1275" s="50">
        <f>Management!B1275</f>
        <v>43772</v>
      </c>
      <c r="C1275" s="51">
        <f>Management!C1275</f>
        <v>79003.999999999985</v>
      </c>
      <c r="D1275" s="49">
        <f>Management!K1275</f>
        <v>4371658</v>
      </c>
    </row>
    <row r="1276" spans="1:4" x14ac:dyDescent="0.2">
      <c r="A1276" s="52">
        <f t="shared" si="23"/>
        <v>130</v>
      </c>
      <c r="B1276" s="50">
        <f>Management!B1276</f>
        <v>43802</v>
      </c>
      <c r="C1276" s="51">
        <f>Management!C1276</f>
        <v>79003.99999999984</v>
      </c>
      <c r="D1276" s="49">
        <f>Management!K1276</f>
        <v>4325655</v>
      </c>
    </row>
    <row r="1277" spans="1:4" x14ac:dyDescent="0.2">
      <c r="A1277" s="52">
        <f t="shared" si="23"/>
        <v>131</v>
      </c>
      <c r="B1277" s="50">
        <f>Management!B1277</f>
        <v>43833</v>
      </c>
      <c r="C1277" s="51">
        <f>Management!C1277</f>
        <v>79004.000000000146</v>
      </c>
      <c r="D1277" s="49">
        <f>Management!K1277</f>
        <v>4279221</v>
      </c>
    </row>
    <row r="1278" spans="1:4" x14ac:dyDescent="0.2">
      <c r="A1278" s="52">
        <f t="shared" si="23"/>
        <v>132</v>
      </c>
      <c r="B1278" s="50">
        <f>Management!B1278</f>
        <v>43864</v>
      </c>
      <c r="C1278" s="51">
        <f>Management!C1278</f>
        <v>79004</v>
      </c>
      <c r="D1278" s="49">
        <f>Management!K1278</f>
        <v>4248791</v>
      </c>
    </row>
    <row r="1279" spans="1:4" x14ac:dyDescent="0.2">
      <c r="A1279" s="52">
        <f t="shared" si="23"/>
        <v>133</v>
      </c>
      <c r="B1279" s="50">
        <f>Management!B1279</f>
        <v>43893</v>
      </c>
      <c r="C1279" s="51">
        <f>Management!C1279</f>
        <v>79003.999999999825</v>
      </c>
      <c r="D1279" s="49">
        <f>Management!K1279</f>
        <v>4201702</v>
      </c>
    </row>
    <row r="1280" spans="1:4" x14ac:dyDescent="0.2">
      <c r="A1280" s="52">
        <f t="shared" si="23"/>
        <v>134</v>
      </c>
      <c r="B1280" s="50">
        <f>Management!B1280</f>
        <v>43924</v>
      </c>
      <c r="C1280" s="51">
        <f>Management!C1280</f>
        <v>79004.000000000204</v>
      </c>
      <c r="D1280" s="49">
        <f>Management!K1280</f>
        <v>4154172</v>
      </c>
    </row>
    <row r="1281" spans="1:4" x14ac:dyDescent="0.2">
      <c r="A1281" s="52">
        <f t="shared" si="23"/>
        <v>135</v>
      </c>
      <c r="B1281" s="50">
        <f>Management!B1281</f>
        <v>43954</v>
      </c>
      <c r="C1281" s="51">
        <f>Management!C1281</f>
        <v>79004</v>
      </c>
      <c r="D1281" s="49">
        <f>Management!K1281</f>
        <v>4106198</v>
      </c>
    </row>
    <row r="1282" spans="1:4" x14ac:dyDescent="0.2">
      <c r="A1282" s="52">
        <f t="shared" si="23"/>
        <v>136</v>
      </c>
      <c r="B1282" s="50">
        <f>Management!B1282</f>
        <v>43985</v>
      </c>
      <c r="C1282" s="51">
        <f>Management!C1282</f>
        <v>79003.999999999927</v>
      </c>
      <c r="D1282" s="49">
        <f>Management!K1282</f>
        <v>4057775</v>
      </c>
    </row>
    <row r="1283" spans="1:4" x14ac:dyDescent="0.2">
      <c r="A1283" s="52">
        <f t="shared" si="23"/>
        <v>137</v>
      </c>
      <c r="B1283" s="50">
        <f>Management!B1283</f>
        <v>44015</v>
      </c>
      <c r="C1283" s="51">
        <f>Management!C1283</f>
        <v>79003.999999999942</v>
      </c>
      <c r="D1283" s="49">
        <f>Management!K1283</f>
        <v>4008898</v>
      </c>
    </row>
    <row r="1284" spans="1:4" x14ac:dyDescent="0.2">
      <c r="A1284" s="52">
        <f t="shared" si="23"/>
        <v>138</v>
      </c>
      <c r="B1284" s="50">
        <f>Management!B1284</f>
        <v>44046</v>
      </c>
      <c r="C1284" s="51">
        <f>Management!C1284</f>
        <v>79004.000000000073</v>
      </c>
      <c r="D1284" s="49">
        <f>Management!K1284</f>
        <v>3959564</v>
      </c>
    </row>
    <row r="1285" spans="1:4" x14ac:dyDescent="0.2">
      <c r="A1285" s="52">
        <f t="shared" si="23"/>
        <v>139</v>
      </c>
      <c r="B1285" s="50">
        <f>Management!B1285</f>
        <v>44077</v>
      </c>
      <c r="C1285" s="51">
        <f>Management!C1285</f>
        <v>79004.000000000058</v>
      </c>
      <c r="D1285" s="49">
        <f>Management!K1285</f>
        <v>3909769</v>
      </c>
    </row>
    <row r="1286" spans="1:4" x14ac:dyDescent="0.2">
      <c r="A1286" s="52">
        <f t="shared" si="23"/>
        <v>140</v>
      </c>
      <c r="B1286" s="50">
        <f>Management!B1286</f>
        <v>44107</v>
      </c>
      <c r="C1286" s="51">
        <f>Management!C1286</f>
        <v>79004</v>
      </c>
      <c r="D1286" s="49">
        <f>Management!K1286</f>
        <v>3859507</v>
      </c>
    </row>
    <row r="1287" spans="1:4" x14ac:dyDescent="0.2">
      <c r="A1287" s="52">
        <f t="shared" si="23"/>
        <v>141</v>
      </c>
      <c r="B1287" s="50">
        <f>Management!B1287</f>
        <v>44138</v>
      </c>
      <c r="C1287" s="51">
        <f>Management!C1287</f>
        <v>79004.000000000029</v>
      </c>
      <c r="D1287" s="49">
        <f>Management!K1287</f>
        <v>3808775</v>
      </c>
    </row>
    <row r="1288" spans="1:4" x14ac:dyDescent="0.2">
      <c r="A1288" s="52">
        <f t="shared" si="23"/>
        <v>142</v>
      </c>
      <c r="B1288" s="50">
        <f>Management!B1288</f>
        <v>44168</v>
      </c>
      <c r="C1288" s="51">
        <f>Management!C1288</f>
        <v>79003.999999999956</v>
      </c>
      <c r="D1288" s="49">
        <f>Management!K1288</f>
        <v>3757568</v>
      </c>
    </row>
    <row r="1289" spans="1:4" x14ac:dyDescent="0.2">
      <c r="A1289" s="52">
        <f t="shared" si="23"/>
        <v>143</v>
      </c>
      <c r="B1289" s="50">
        <f>Management!B1289</f>
        <v>44199</v>
      </c>
      <c r="C1289" s="51">
        <f>Management!C1289</f>
        <v>79004.000000000087</v>
      </c>
      <c r="D1289" s="49">
        <f>Management!K1289</f>
        <v>3705881</v>
      </c>
    </row>
    <row r="1290" spans="1:4" x14ac:dyDescent="0.2">
      <c r="A1290" s="52">
        <f t="shared" si="23"/>
        <v>144</v>
      </c>
      <c r="B1290" s="50">
        <f>Management!B1290</f>
        <v>44230</v>
      </c>
      <c r="C1290" s="51">
        <f>Management!C1290</f>
        <v>79004.000000000073</v>
      </c>
      <c r="D1290" s="49">
        <f>Management!K1290</f>
        <v>3668510</v>
      </c>
    </row>
    <row r="1291" spans="1:4" x14ac:dyDescent="0.2">
      <c r="A1291" s="52">
        <f t="shared" si="23"/>
        <v>145</v>
      </c>
      <c r="B1291" s="50">
        <f>Management!B1291</f>
        <v>44258</v>
      </c>
      <c r="C1291" s="51">
        <f>Management!C1291</f>
        <v>79003.999999999913</v>
      </c>
      <c r="D1291" s="49">
        <f>Management!K1291</f>
        <v>3616049</v>
      </c>
    </row>
    <row r="1292" spans="1:4" x14ac:dyDescent="0.2">
      <c r="A1292" s="52">
        <f t="shared" si="23"/>
        <v>146</v>
      </c>
      <c r="B1292" s="50">
        <f>Management!B1292</f>
        <v>44289</v>
      </c>
      <c r="C1292" s="51">
        <f>Management!C1292</f>
        <v>79003.999999999913</v>
      </c>
      <c r="D1292" s="49">
        <f>Management!K1292</f>
        <v>3563097</v>
      </c>
    </row>
    <row r="1293" spans="1:4" x14ac:dyDescent="0.2">
      <c r="A1293" s="52">
        <f t="shared" si="23"/>
        <v>147</v>
      </c>
      <c r="B1293" s="50">
        <f>Management!B1293</f>
        <v>44319</v>
      </c>
      <c r="C1293" s="51">
        <f>Management!C1293</f>
        <v>79003.999999999971</v>
      </c>
      <c r="D1293" s="49">
        <f>Management!K1293</f>
        <v>3509650</v>
      </c>
    </row>
    <row r="1294" spans="1:4" x14ac:dyDescent="0.2">
      <c r="A1294" s="52">
        <f t="shared" si="23"/>
        <v>148</v>
      </c>
      <c r="B1294" s="50">
        <f>Management!B1294</f>
        <v>44350</v>
      </c>
      <c r="C1294" s="51">
        <f>Management!C1294</f>
        <v>79003.999999999956</v>
      </c>
      <c r="D1294" s="49">
        <f>Management!K1294</f>
        <v>3455704</v>
      </c>
    </row>
    <row r="1295" spans="1:4" x14ac:dyDescent="0.2">
      <c r="A1295" s="52">
        <f t="shared" si="23"/>
        <v>149</v>
      </c>
      <c r="B1295" s="50">
        <f>Management!B1295</f>
        <v>44380</v>
      </c>
      <c r="C1295" s="51">
        <f>Management!C1295</f>
        <v>79003.999999999913</v>
      </c>
      <c r="D1295" s="49">
        <f>Management!K1295</f>
        <v>3401252</v>
      </c>
    </row>
    <row r="1296" spans="1:4" x14ac:dyDescent="0.2">
      <c r="A1296" s="52">
        <f t="shared" si="23"/>
        <v>150</v>
      </c>
      <c r="B1296" s="50">
        <f>Management!B1296</f>
        <v>44411</v>
      </c>
      <c r="C1296" s="51">
        <f>Management!C1296</f>
        <v>79004.000000000044</v>
      </c>
      <c r="D1296" s="49">
        <f>Management!K1296</f>
        <v>3346292</v>
      </c>
    </row>
    <row r="1297" spans="1:4" x14ac:dyDescent="0.2">
      <c r="A1297" s="52">
        <f t="shared" si="23"/>
        <v>151</v>
      </c>
      <c r="B1297" s="50">
        <f>Management!B1297</f>
        <v>44442</v>
      </c>
      <c r="C1297" s="51">
        <f>Management!C1297</f>
        <v>79004</v>
      </c>
      <c r="D1297" s="49">
        <f>Management!K1297</f>
        <v>3290817</v>
      </c>
    </row>
    <row r="1298" spans="1:4" x14ac:dyDescent="0.2">
      <c r="A1298" s="52">
        <f t="shared" si="23"/>
        <v>152</v>
      </c>
      <c r="B1298" s="50">
        <f>Management!B1298</f>
        <v>44472</v>
      </c>
      <c r="C1298" s="51">
        <f>Management!C1298</f>
        <v>79004.000000000058</v>
      </c>
      <c r="D1298" s="49">
        <f>Management!K1298</f>
        <v>3234823</v>
      </c>
    </row>
    <row r="1299" spans="1:4" x14ac:dyDescent="0.2">
      <c r="A1299" s="52">
        <f t="shared" si="23"/>
        <v>153</v>
      </c>
      <c r="B1299" s="50">
        <f>Management!B1299</f>
        <v>44503</v>
      </c>
      <c r="C1299" s="51">
        <f>Management!C1299</f>
        <v>79004.000000000116</v>
      </c>
      <c r="D1299" s="49">
        <f>Management!K1299</f>
        <v>3178305</v>
      </c>
    </row>
    <row r="1300" spans="1:4" x14ac:dyDescent="0.2">
      <c r="A1300" s="52">
        <f t="shared" si="23"/>
        <v>154</v>
      </c>
      <c r="B1300" s="50">
        <f>Management!B1300</f>
        <v>44533</v>
      </c>
      <c r="C1300" s="51">
        <f>Management!C1300</f>
        <v>79004.000000000029</v>
      </c>
      <c r="D1300" s="49">
        <f>Management!K1300</f>
        <v>3121259</v>
      </c>
    </row>
    <row r="1301" spans="1:4" x14ac:dyDescent="0.2">
      <c r="A1301" s="52">
        <f t="shared" si="23"/>
        <v>155</v>
      </c>
      <c r="B1301" s="50">
        <f>Management!B1301</f>
        <v>44564</v>
      </c>
      <c r="C1301" s="51">
        <f>Management!C1301</f>
        <v>79004.000000000015</v>
      </c>
      <c r="D1301" s="49">
        <f>Management!K1301</f>
        <v>3063678</v>
      </c>
    </row>
    <row r="1302" spans="1:4" x14ac:dyDescent="0.2">
      <c r="A1302" s="52">
        <f t="shared" si="23"/>
        <v>156</v>
      </c>
      <c r="B1302" s="50">
        <f>Management!B1302</f>
        <v>44595</v>
      </c>
      <c r="C1302" s="51">
        <f>Management!C1302</f>
        <v>79003.999999999971</v>
      </c>
      <c r="D1302" s="49">
        <f>Management!K1302</f>
        <v>3018879</v>
      </c>
    </row>
    <row r="1303" spans="1:4" x14ac:dyDescent="0.2">
      <c r="A1303" s="52">
        <f t="shared" si="23"/>
        <v>157</v>
      </c>
      <c r="B1303" s="50">
        <f>Management!B1303</f>
        <v>44623</v>
      </c>
      <c r="C1303" s="51">
        <f>Management!C1303</f>
        <v>79004</v>
      </c>
      <c r="D1303" s="49">
        <f>Management!K1303</f>
        <v>2960394</v>
      </c>
    </row>
    <row r="1304" spans="1:4" x14ac:dyDescent="0.2">
      <c r="A1304" s="52">
        <f t="shared" si="23"/>
        <v>158</v>
      </c>
      <c r="B1304" s="50">
        <f>Management!B1304</f>
        <v>44654</v>
      </c>
      <c r="C1304" s="51">
        <f>Management!C1304</f>
        <v>79003.999999999971</v>
      </c>
      <c r="D1304" s="49">
        <f>Management!K1304</f>
        <v>2901362</v>
      </c>
    </row>
    <row r="1305" spans="1:4" x14ac:dyDescent="0.2">
      <c r="A1305" s="52">
        <f t="shared" si="23"/>
        <v>159</v>
      </c>
      <c r="B1305" s="50">
        <f>Management!B1305</f>
        <v>44684</v>
      </c>
      <c r="C1305" s="51">
        <f>Management!C1305</f>
        <v>79004.000000000058</v>
      </c>
      <c r="D1305" s="49">
        <f>Management!K1305</f>
        <v>2841778</v>
      </c>
    </row>
    <row r="1306" spans="1:4" x14ac:dyDescent="0.2">
      <c r="A1306" s="52">
        <f t="shared" si="23"/>
        <v>160</v>
      </c>
      <c r="B1306" s="50">
        <f>Management!B1306</f>
        <v>44715</v>
      </c>
      <c r="C1306" s="51">
        <f>Management!C1306</f>
        <v>79003.999999999971</v>
      </c>
      <c r="D1306" s="49">
        <f>Management!K1306</f>
        <v>2781637</v>
      </c>
    </row>
    <row r="1307" spans="1:4" x14ac:dyDescent="0.2">
      <c r="A1307" s="52">
        <f t="shared" si="23"/>
        <v>161</v>
      </c>
      <c r="B1307" s="50">
        <f>Management!B1307</f>
        <v>44745</v>
      </c>
      <c r="C1307" s="51">
        <f>Management!C1307</f>
        <v>79003.999999999971</v>
      </c>
      <c r="D1307" s="49">
        <f>Management!K1307</f>
        <v>2720934</v>
      </c>
    </row>
    <row r="1308" spans="1:4" x14ac:dyDescent="0.2">
      <c r="A1308" s="52">
        <f t="shared" si="23"/>
        <v>162</v>
      </c>
      <c r="B1308" s="50">
        <f>Management!B1308</f>
        <v>44776</v>
      </c>
      <c r="C1308" s="51">
        <f>Management!C1308</f>
        <v>79004.000000000015</v>
      </c>
      <c r="D1308" s="49">
        <f>Management!K1308</f>
        <v>2659663</v>
      </c>
    </row>
    <row r="1309" spans="1:4" x14ac:dyDescent="0.2">
      <c r="A1309" s="52">
        <f t="shared" si="23"/>
        <v>163</v>
      </c>
      <c r="B1309" s="50">
        <f>Management!B1309</f>
        <v>44807</v>
      </c>
      <c r="C1309" s="51">
        <f>Management!C1309</f>
        <v>79003.999999999985</v>
      </c>
      <c r="D1309" s="49">
        <f>Management!K1309</f>
        <v>2597819</v>
      </c>
    </row>
    <row r="1310" spans="1:4" x14ac:dyDescent="0.2">
      <c r="A1310" s="52">
        <f t="shared" si="23"/>
        <v>164</v>
      </c>
      <c r="B1310" s="50">
        <f>Management!B1310</f>
        <v>44837</v>
      </c>
      <c r="C1310" s="51">
        <f>Management!C1310</f>
        <v>79003.999999999985</v>
      </c>
      <c r="D1310" s="49">
        <f>Management!K1310</f>
        <v>2535397</v>
      </c>
    </row>
    <row r="1311" spans="1:4" x14ac:dyDescent="0.2">
      <c r="A1311" s="52">
        <f t="shared" si="23"/>
        <v>165</v>
      </c>
      <c r="B1311" s="50">
        <f>Management!B1311</f>
        <v>44868</v>
      </c>
      <c r="C1311" s="51">
        <f>Management!C1311</f>
        <v>79004.000000000015</v>
      </c>
      <c r="D1311" s="49">
        <f>Management!K1311</f>
        <v>2472390</v>
      </c>
    </row>
    <row r="1312" spans="1:4" x14ac:dyDescent="0.2">
      <c r="A1312" s="52">
        <f t="shared" si="23"/>
        <v>166</v>
      </c>
      <c r="B1312" s="50">
        <f>Management!B1312</f>
        <v>44898</v>
      </c>
      <c r="C1312" s="51">
        <f>Management!C1312</f>
        <v>79004</v>
      </c>
      <c r="D1312" s="49">
        <f>Management!K1312</f>
        <v>2408795</v>
      </c>
    </row>
    <row r="1313" spans="1:5" x14ac:dyDescent="0.2">
      <c r="A1313" s="52">
        <f t="shared" si="23"/>
        <v>167</v>
      </c>
      <c r="B1313" s="50">
        <f>Management!B1313</f>
        <v>44929</v>
      </c>
      <c r="C1313" s="51">
        <f>Management!C1313</f>
        <v>79003.999999999985</v>
      </c>
      <c r="D1313" s="49">
        <f>Management!K1313</f>
        <v>2344604</v>
      </c>
    </row>
    <row r="1314" spans="1:5" x14ac:dyDescent="0.2">
      <c r="A1314" s="52">
        <f t="shared" si="23"/>
        <v>168</v>
      </c>
      <c r="B1314" s="50">
        <f>Management!B1314</f>
        <v>44960</v>
      </c>
      <c r="C1314" s="51">
        <f>Management!C1314</f>
        <v>79004</v>
      </c>
      <c r="D1314" s="49">
        <f>Management!K1314</f>
        <v>2171250.0000003157</v>
      </c>
    </row>
    <row r="1315" spans="1:5" x14ac:dyDescent="0.2">
      <c r="A1315" s="52"/>
      <c r="B1315" s="50"/>
      <c r="C1315" s="51">
        <f>Management!C1315</f>
        <v>13272672.000000002</v>
      </c>
      <c r="D1315" s="49"/>
    </row>
    <row r="1316" spans="1:5" x14ac:dyDescent="0.2">
      <c r="A1316" s="52"/>
      <c r="B1316" s="50"/>
      <c r="C1316" s="51"/>
      <c r="D1316" s="49"/>
    </row>
    <row r="1317" spans="1:5" x14ac:dyDescent="0.2">
      <c r="A1317" s="52"/>
      <c r="B1317" s="50" t="str">
        <f>Management!B1317</f>
        <v>Due Dt</v>
      </c>
      <c r="C1317" s="51" t="str">
        <f>Management!C1317</f>
        <v>Rentals</v>
      </c>
      <c r="D1317" s="49" t="str">
        <f>Management!K1317</f>
        <v>Term. Value</v>
      </c>
      <c r="E1317">
        <v>15</v>
      </c>
    </row>
    <row r="1318" spans="1:5" x14ac:dyDescent="0.2">
      <c r="A1318" s="52">
        <f t="shared" si="23"/>
        <v>1</v>
      </c>
      <c r="B1318" s="50">
        <f>Management!B1318</f>
        <v>39875</v>
      </c>
      <c r="C1318" s="51">
        <f>Management!C1318</f>
        <v>77646.999999999563</v>
      </c>
      <c r="D1318" s="49">
        <f>Management!K1318</f>
        <v>7637580</v>
      </c>
    </row>
    <row r="1319" spans="1:5" x14ac:dyDescent="0.2">
      <c r="A1319" s="52">
        <f t="shared" si="23"/>
        <v>2</v>
      </c>
      <c r="B1319" s="50">
        <f>Management!B1319</f>
        <v>39906</v>
      </c>
      <c r="C1319" s="51">
        <f>Management!C1319</f>
        <v>77646.999999999884</v>
      </c>
      <c r="D1319" s="49">
        <f>Management!K1319</f>
        <v>7623220</v>
      </c>
    </row>
    <row r="1320" spans="1:5" x14ac:dyDescent="0.2">
      <c r="A1320" s="52">
        <f t="shared" si="23"/>
        <v>3</v>
      </c>
      <c r="B1320" s="50">
        <f>Management!B1320</f>
        <v>39936</v>
      </c>
      <c r="C1320" s="51">
        <f>Management!C1320</f>
        <v>77647.000000000044</v>
      </c>
      <c r="D1320" s="49">
        <f>Management!K1320</f>
        <v>7608718</v>
      </c>
    </row>
    <row r="1321" spans="1:5" x14ac:dyDescent="0.2">
      <c r="A1321" s="52">
        <f t="shared" si="23"/>
        <v>4</v>
      </c>
      <c r="B1321" s="50">
        <f>Management!B1321</f>
        <v>39967</v>
      </c>
      <c r="C1321" s="51">
        <f>Management!C1321</f>
        <v>77646.999999999622</v>
      </c>
      <c r="D1321" s="49">
        <f>Management!K1321</f>
        <v>7594071</v>
      </c>
    </row>
    <row r="1322" spans="1:5" x14ac:dyDescent="0.2">
      <c r="A1322" s="52">
        <f t="shared" si="23"/>
        <v>5</v>
      </c>
      <c r="B1322" s="50">
        <f>Management!B1322</f>
        <v>39997</v>
      </c>
      <c r="C1322" s="51">
        <f>Management!C1322</f>
        <v>77647</v>
      </c>
      <c r="D1322" s="49">
        <f>Management!K1322</f>
        <v>7579278</v>
      </c>
    </row>
    <row r="1323" spans="1:5" x14ac:dyDescent="0.2">
      <c r="A1323" s="52">
        <f t="shared" si="23"/>
        <v>6</v>
      </c>
      <c r="B1323" s="50">
        <f>Management!B1323</f>
        <v>40028</v>
      </c>
      <c r="C1323" s="51">
        <f>Management!C1323</f>
        <v>77647.000000000175</v>
      </c>
      <c r="D1323" s="49">
        <f>Management!K1323</f>
        <v>7564338</v>
      </c>
    </row>
    <row r="1324" spans="1:5" x14ac:dyDescent="0.2">
      <c r="A1324" s="52">
        <f t="shared" si="23"/>
        <v>7</v>
      </c>
      <c r="B1324" s="50">
        <f>Management!B1324</f>
        <v>40059</v>
      </c>
      <c r="C1324" s="51">
        <f>Management!C1324</f>
        <v>77647.000000000233</v>
      </c>
      <c r="D1324" s="49">
        <f>Management!K1324</f>
        <v>7549249</v>
      </c>
    </row>
    <row r="1325" spans="1:5" x14ac:dyDescent="0.2">
      <c r="A1325" s="52">
        <f t="shared" si="23"/>
        <v>8</v>
      </c>
      <c r="B1325" s="50">
        <f>Management!B1325</f>
        <v>40089</v>
      </c>
      <c r="C1325" s="51">
        <f>Management!C1325</f>
        <v>77646.999999999665</v>
      </c>
      <c r="D1325" s="49">
        <f>Management!K1325</f>
        <v>7534009</v>
      </c>
    </row>
    <row r="1326" spans="1:5" x14ac:dyDescent="0.2">
      <c r="A1326" s="52">
        <f t="shared" si="23"/>
        <v>9</v>
      </c>
      <c r="B1326" s="50">
        <f>Management!B1326</f>
        <v>40120</v>
      </c>
      <c r="C1326" s="51">
        <f>Management!C1326</f>
        <v>77646.99999999984</v>
      </c>
      <c r="D1326" s="49">
        <f>Management!K1326</f>
        <v>7518618</v>
      </c>
    </row>
    <row r="1327" spans="1:5" x14ac:dyDescent="0.2">
      <c r="A1327" s="52">
        <f t="shared" si="23"/>
        <v>10</v>
      </c>
      <c r="B1327" s="50">
        <f>Management!B1327</f>
        <v>40150</v>
      </c>
      <c r="C1327" s="51">
        <f>Management!C1327</f>
        <v>77646.999999999971</v>
      </c>
      <c r="D1327" s="49">
        <f>Management!K1327</f>
        <v>7503073</v>
      </c>
    </row>
    <row r="1328" spans="1:5" x14ac:dyDescent="0.2">
      <c r="A1328" s="52">
        <f t="shared" si="23"/>
        <v>11</v>
      </c>
      <c r="B1328" s="50">
        <f>Management!B1328</f>
        <v>40181</v>
      </c>
      <c r="C1328" s="51">
        <f>Management!C1328</f>
        <v>77646.999999999956</v>
      </c>
      <c r="D1328" s="49">
        <f>Management!K1328</f>
        <v>7487373</v>
      </c>
    </row>
    <row r="1329" spans="1:4" x14ac:dyDescent="0.2">
      <c r="A1329" s="52">
        <f t="shared" si="23"/>
        <v>12</v>
      </c>
      <c r="B1329" s="50">
        <f>Management!B1329</f>
        <v>40212</v>
      </c>
      <c r="C1329" s="51">
        <f>Management!C1329</f>
        <v>77647.000000000437</v>
      </c>
      <c r="D1329" s="49">
        <f>Management!K1329</f>
        <v>7518696</v>
      </c>
    </row>
    <row r="1330" spans="1:4" x14ac:dyDescent="0.2">
      <c r="A1330" s="52">
        <f t="shared" si="23"/>
        <v>13</v>
      </c>
      <c r="B1330" s="50">
        <f>Management!B1330</f>
        <v>40240</v>
      </c>
      <c r="C1330" s="51">
        <f>Management!C1330</f>
        <v>77647.000000000146</v>
      </c>
      <c r="D1330" s="49">
        <f>Management!K1330</f>
        <v>7503314</v>
      </c>
    </row>
    <row r="1331" spans="1:4" x14ac:dyDescent="0.2">
      <c r="A1331" s="52">
        <f t="shared" si="23"/>
        <v>14</v>
      </c>
      <c r="B1331" s="50">
        <f>Management!B1331</f>
        <v>40271</v>
      </c>
      <c r="C1331" s="51">
        <f>Management!C1331</f>
        <v>77646.999999999593</v>
      </c>
      <c r="D1331" s="49">
        <f>Management!K1331</f>
        <v>7487781</v>
      </c>
    </row>
    <row r="1332" spans="1:4" x14ac:dyDescent="0.2">
      <c r="A1332" s="52">
        <f t="shared" si="23"/>
        <v>15</v>
      </c>
      <c r="B1332" s="50">
        <f>Management!B1332</f>
        <v>40301</v>
      </c>
      <c r="C1332" s="51">
        <f>Management!C1332</f>
        <v>77647.000000000044</v>
      </c>
      <c r="D1332" s="49">
        <f>Management!K1332</f>
        <v>7472094</v>
      </c>
    </row>
    <row r="1333" spans="1:4" x14ac:dyDescent="0.2">
      <c r="A1333" s="52">
        <f t="shared" si="23"/>
        <v>16</v>
      </c>
      <c r="B1333" s="50">
        <f>Management!B1333</f>
        <v>40332</v>
      </c>
      <c r="C1333" s="51">
        <f>Management!C1333</f>
        <v>77647.000000000233</v>
      </c>
      <c r="D1333" s="49">
        <f>Management!K1333</f>
        <v>7456254</v>
      </c>
    </row>
    <row r="1334" spans="1:4" x14ac:dyDescent="0.2">
      <c r="A1334" s="52">
        <f t="shared" si="23"/>
        <v>17</v>
      </c>
      <c r="B1334" s="50">
        <f>Management!B1334</f>
        <v>40362</v>
      </c>
      <c r="C1334" s="51">
        <f>Management!C1334</f>
        <v>77647.000000000306</v>
      </c>
      <c r="D1334" s="49">
        <f>Management!K1334</f>
        <v>7440257</v>
      </c>
    </row>
    <row r="1335" spans="1:4" x14ac:dyDescent="0.2">
      <c r="A1335" s="52">
        <f t="shared" ref="A1335:A1398" si="24">A1334+1</f>
        <v>18</v>
      </c>
      <c r="B1335" s="50">
        <f>Management!B1335</f>
        <v>40393</v>
      </c>
      <c r="C1335" s="51">
        <f>Management!C1335</f>
        <v>77647.000000000393</v>
      </c>
      <c r="D1335" s="49">
        <f>Management!K1335</f>
        <v>7424102</v>
      </c>
    </row>
    <row r="1336" spans="1:4" x14ac:dyDescent="0.2">
      <c r="A1336" s="52">
        <f t="shared" si="24"/>
        <v>19</v>
      </c>
      <c r="B1336" s="50">
        <f>Management!B1336</f>
        <v>40424</v>
      </c>
      <c r="C1336" s="51">
        <f>Management!C1336</f>
        <v>77646.999999999738</v>
      </c>
      <c r="D1336" s="49">
        <f>Management!K1336</f>
        <v>7407789</v>
      </c>
    </row>
    <row r="1337" spans="1:4" x14ac:dyDescent="0.2">
      <c r="A1337" s="52">
        <f t="shared" si="24"/>
        <v>20</v>
      </c>
      <c r="B1337" s="50">
        <f>Management!B1337</f>
        <v>40454</v>
      </c>
      <c r="C1337" s="51">
        <f>Management!C1337</f>
        <v>77647.000000000262</v>
      </c>
      <c r="D1337" s="49">
        <f>Management!K1337</f>
        <v>7391314</v>
      </c>
    </row>
    <row r="1338" spans="1:4" x14ac:dyDescent="0.2">
      <c r="A1338" s="52">
        <f t="shared" si="24"/>
        <v>21</v>
      </c>
      <c r="B1338" s="50">
        <f>Management!B1338</f>
        <v>40485</v>
      </c>
      <c r="C1338" s="51">
        <f>Management!C1338</f>
        <v>77647.000000000437</v>
      </c>
      <c r="D1338" s="49">
        <f>Management!K1338</f>
        <v>7374677</v>
      </c>
    </row>
    <row r="1339" spans="1:4" x14ac:dyDescent="0.2">
      <c r="A1339" s="52">
        <f t="shared" si="24"/>
        <v>22</v>
      </c>
      <c r="B1339" s="50">
        <f>Management!B1339</f>
        <v>40515</v>
      </c>
      <c r="C1339" s="51">
        <f>Management!C1339</f>
        <v>77646.999999999651</v>
      </c>
      <c r="D1339" s="49">
        <f>Management!K1339</f>
        <v>7357877</v>
      </c>
    </row>
    <row r="1340" spans="1:4" x14ac:dyDescent="0.2">
      <c r="A1340" s="52">
        <f t="shared" si="24"/>
        <v>23</v>
      </c>
      <c r="B1340" s="50">
        <f>Management!B1340</f>
        <v>40546</v>
      </c>
      <c r="C1340" s="51">
        <f>Management!C1340</f>
        <v>77646.999999999825</v>
      </c>
      <c r="D1340" s="49">
        <f>Management!K1340</f>
        <v>7340910</v>
      </c>
    </row>
    <row r="1341" spans="1:4" x14ac:dyDescent="0.2">
      <c r="A1341" s="52">
        <f t="shared" si="24"/>
        <v>24</v>
      </c>
      <c r="B1341" s="50">
        <f>Management!B1341</f>
        <v>40577</v>
      </c>
      <c r="C1341" s="51">
        <f>Management!C1341</f>
        <v>77646.999999999942</v>
      </c>
      <c r="D1341" s="49">
        <f>Management!K1341</f>
        <v>7366236</v>
      </c>
    </row>
    <row r="1342" spans="1:4" x14ac:dyDescent="0.2">
      <c r="A1342" s="52">
        <f t="shared" si="24"/>
        <v>25</v>
      </c>
      <c r="B1342" s="50">
        <f>Management!B1342</f>
        <v>40605</v>
      </c>
      <c r="C1342" s="51">
        <f>Management!C1342</f>
        <v>77647.000000000204</v>
      </c>
      <c r="D1342" s="49">
        <f>Management!K1342</f>
        <v>7349503</v>
      </c>
    </row>
    <row r="1343" spans="1:4" x14ac:dyDescent="0.2">
      <c r="A1343" s="52">
        <f t="shared" si="24"/>
        <v>26</v>
      </c>
      <c r="B1343" s="50">
        <f>Management!B1343</f>
        <v>40636</v>
      </c>
      <c r="C1343" s="51">
        <f>Management!C1343</f>
        <v>77646.999999999782</v>
      </c>
      <c r="D1343" s="49">
        <f>Management!K1343</f>
        <v>7332606</v>
      </c>
    </row>
    <row r="1344" spans="1:4" x14ac:dyDescent="0.2">
      <c r="A1344" s="52">
        <f t="shared" si="24"/>
        <v>27</v>
      </c>
      <c r="B1344" s="50">
        <f>Management!B1344</f>
        <v>40666</v>
      </c>
      <c r="C1344" s="51">
        <f>Management!C1344</f>
        <v>77647.000000000029</v>
      </c>
      <c r="D1344" s="49">
        <f>Management!K1344</f>
        <v>7315544</v>
      </c>
    </row>
    <row r="1345" spans="1:4" x14ac:dyDescent="0.2">
      <c r="A1345" s="52">
        <f t="shared" si="24"/>
        <v>28</v>
      </c>
      <c r="B1345" s="50">
        <f>Management!B1345</f>
        <v>40697</v>
      </c>
      <c r="C1345" s="51">
        <f>Management!C1345</f>
        <v>77646.999999999913</v>
      </c>
      <c r="D1345" s="49">
        <f>Management!K1345</f>
        <v>7298316</v>
      </c>
    </row>
    <row r="1346" spans="1:4" x14ac:dyDescent="0.2">
      <c r="A1346" s="52">
        <f t="shared" si="24"/>
        <v>29</v>
      </c>
      <c r="B1346" s="50">
        <f>Management!B1346</f>
        <v>40727</v>
      </c>
      <c r="C1346" s="51">
        <f>Management!C1346</f>
        <v>77647.000000000466</v>
      </c>
      <c r="D1346" s="49">
        <f>Management!K1346</f>
        <v>7280920</v>
      </c>
    </row>
    <row r="1347" spans="1:4" x14ac:dyDescent="0.2">
      <c r="A1347" s="52">
        <f t="shared" si="24"/>
        <v>30</v>
      </c>
      <c r="B1347" s="50">
        <f>Management!B1347</f>
        <v>40758</v>
      </c>
      <c r="C1347" s="51">
        <f>Management!C1347</f>
        <v>77646.999999999854</v>
      </c>
      <c r="D1347" s="49">
        <f>Management!K1347</f>
        <v>7263355</v>
      </c>
    </row>
    <row r="1348" spans="1:4" x14ac:dyDescent="0.2">
      <c r="A1348" s="52">
        <f t="shared" si="24"/>
        <v>31</v>
      </c>
      <c r="B1348" s="50">
        <f>Management!B1348</f>
        <v>40789</v>
      </c>
      <c r="C1348" s="51">
        <f>Management!C1348</f>
        <v>77646.999999999854</v>
      </c>
      <c r="D1348" s="49">
        <f>Management!K1348</f>
        <v>7245618</v>
      </c>
    </row>
    <row r="1349" spans="1:4" x14ac:dyDescent="0.2">
      <c r="A1349" s="52">
        <f t="shared" si="24"/>
        <v>32</v>
      </c>
      <c r="B1349" s="50">
        <f>Management!B1349</f>
        <v>40819</v>
      </c>
      <c r="C1349" s="51">
        <f>Management!C1349</f>
        <v>77646.99999999968</v>
      </c>
      <c r="D1349" s="49">
        <f>Management!K1349</f>
        <v>7227707</v>
      </c>
    </row>
    <row r="1350" spans="1:4" x14ac:dyDescent="0.2">
      <c r="A1350" s="52">
        <f t="shared" si="24"/>
        <v>33</v>
      </c>
      <c r="B1350" s="50">
        <f>Management!B1350</f>
        <v>40850</v>
      </c>
      <c r="C1350" s="51">
        <f>Management!C1350</f>
        <v>77646.999999999884</v>
      </c>
      <c r="D1350" s="49">
        <f>Management!K1350</f>
        <v>7209622</v>
      </c>
    </row>
    <row r="1351" spans="1:4" x14ac:dyDescent="0.2">
      <c r="A1351" s="52">
        <f t="shared" si="24"/>
        <v>34</v>
      </c>
      <c r="B1351" s="50">
        <f>Management!B1351</f>
        <v>40880</v>
      </c>
      <c r="C1351" s="51">
        <f>Management!C1351</f>
        <v>77646.999999999593</v>
      </c>
      <c r="D1351" s="49">
        <f>Management!K1351</f>
        <v>7191361</v>
      </c>
    </row>
    <row r="1352" spans="1:4" x14ac:dyDescent="0.2">
      <c r="A1352" s="52">
        <f t="shared" si="24"/>
        <v>35</v>
      </c>
      <c r="B1352" s="50">
        <f>Management!B1352</f>
        <v>40911</v>
      </c>
      <c r="C1352" s="51">
        <f>Management!C1352</f>
        <v>77647.000000000437</v>
      </c>
      <c r="D1352" s="49">
        <f>Management!K1352</f>
        <v>7172920</v>
      </c>
    </row>
    <row r="1353" spans="1:4" x14ac:dyDescent="0.2">
      <c r="A1353" s="52">
        <f t="shared" si="24"/>
        <v>36</v>
      </c>
      <c r="B1353" s="50">
        <f>Management!B1353</f>
        <v>40942</v>
      </c>
      <c r="C1353" s="51">
        <f>Management!C1353</f>
        <v>77646.999999999563</v>
      </c>
      <c r="D1353" s="49">
        <f>Management!K1353</f>
        <v>7192510</v>
      </c>
    </row>
    <row r="1354" spans="1:4" x14ac:dyDescent="0.2">
      <c r="A1354" s="52">
        <f t="shared" si="24"/>
        <v>37</v>
      </c>
      <c r="B1354" s="50">
        <f>Management!B1354</f>
        <v>40971</v>
      </c>
      <c r="C1354" s="51">
        <f>Management!C1354</f>
        <v>77646.999999999913</v>
      </c>
      <c r="D1354" s="49">
        <f>Management!K1354</f>
        <v>7174220</v>
      </c>
    </row>
    <row r="1355" spans="1:4" x14ac:dyDescent="0.2">
      <c r="A1355" s="52">
        <f t="shared" si="24"/>
        <v>38</v>
      </c>
      <c r="B1355" s="50">
        <f>Management!B1355</f>
        <v>41002</v>
      </c>
      <c r="C1355" s="51">
        <f>Management!C1355</f>
        <v>77646.999999999884</v>
      </c>
      <c r="D1355" s="49">
        <f>Management!K1355</f>
        <v>7155754</v>
      </c>
    </row>
    <row r="1356" spans="1:4" x14ac:dyDescent="0.2">
      <c r="A1356" s="52">
        <f t="shared" si="24"/>
        <v>39</v>
      </c>
      <c r="B1356" s="50">
        <f>Management!B1356</f>
        <v>41032</v>
      </c>
      <c r="C1356" s="51">
        <f>Management!C1356</f>
        <v>77647.000000000407</v>
      </c>
      <c r="D1356" s="49">
        <f>Management!K1356</f>
        <v>7137108</v>
      </c>
    </row>
    <row r="1357" spans="1:4" x14ac:dyDescent="0.2">
      <c r="A1357" s="52">
        <f t="shared" si="24"/>
        <v>40</v>
      </c>
      <c r="B1357" s="50">
        <f>Management!B1357</f>
        <v>41063</v>
      </c>
      <c r="C1357" s="51">
        <f>Management!C1357</f>
        <v>77646.999999999913</v>
      </c>
      <c r="D1357" s="49">
        <f>Management!K1357</f>
        <v>7118283</v>
      </c>
    </row>
    <row r="1358" spans="1:4" x14ac:dyDescent="0.2">
      <c r="A1358" s="52">
        <f t="shared" si="24"/>
        <v>41</v>
      </c>
      <c r="B1358" s="50">
        <f>Management!B1358</f>
        <v>41093</v>
      </c>
      <c r="C1358" s="51">
        <f>Management!C1358</f>
        <v>77647.000000000087</v>
      </c>
      <c r="D1358" s="49">
        <f>Management!K1358</f>
        <v>7099275</v>
      </c>
    </row>
    <row r="1359" spans="1:4" x14ac:dyDescent="0.2">
      <c r="A1359" s="52">
        <f t="shared" si="24"/>
        <v>42</v>
      </c>
      <c r="B1359" s="50">
        <f>Management!B1359</f>
        <v>41124</v>
      </c>
      <c r="C1359" s="51">
        <f>Management!C1359</f>
        <v>77647.000000000233</v>
      </c>
      <c r="D1359" s="49">
        <f>Management!K1359</f>
        <v>7080083</v>
      </c>
    </row>
    <row r="1360" spans="1:4" x14ac:dyDescent="0.2">
      <c r="A1360" s="52">
        <f t="shared" si="24"/>
        <v>43</v>
      </c>
      <c r="B1360" s="50">
        <f>Management!B1360</f>
        <v>41155</v>
      </c>
      <c r="C1360" s="51">
        <f>Management!C1360</f>
        <v>77646.999999999898</v>
      </c>
      <c r="D1360" s="49">
        <f>Management!K1360</f>
        <v>7060705</v>
      </c>
    </row>
    <row r="1361" spans="1:4" x14ac:dyDescent="0.2">
      <c r="A1361" s="52">
        <f t="shared" si="24"/>
        <v>44</v>
      </c>
      <c r="B1361" s="50">
        <f>Management!B1361</f>
        <v>41185</v>
      </c>
      <c r="C1361" s="51">
        <f>Management!C1361</f>
        <v>77647.000000000029</v>
      </c>
      <c r="D1361" s="49">
        <f>Management!K1361</f>
        <v>7041140</v>
      </c>
    </row>
    <row r="1362" spans="1:4" x14ac:dyDescent="0.2">
      <c r="A1362" s="52">
        <f t="shared" si="24"/>
        <v>45</v>
      </c>
      <c r="B1362" s="50">
        <f>Management!B1362</f>
        <v>41216</v>
      </c>
      <c r="C1362" s="51">
        <f>Management!C1362</f>
        <v>77646.999999999985</v>
      </c>
      <c r="D1362" s="49">
        <f>Management!K1362</f>
        <v>7021385</v>
      </c>
    </row>
    <row r="1363" spans="1:4" x14ac:dyDescent="0.2">
      <c r="A1363" s="52">
        <f t="shared" si="24"/>
        <v>46</v>
      </c>
      <c r="B1363" s="50">
        <f>Management!B1363</f>
        <v>41246</v>
      </c>
      <c r="C1363" s="51">
        <f>Management!C1363</f>
        <v>77647.000000000204</v>
      </c>
      <c r="D1363" s="49">
        <f>Management!K1363</f>
        <v>7001439</v>
      </c>
    </row>
    <row r="1364" spans="1:4" x14ac:dyDescent="0.2">
      <c r="A1364" s="52">
        <f t="shared" si="24"/>
        <v>47</v>
      </c>
      <c r="B1364" s="50">
        <f>Management!B1364</f>
        <v>41277</v>
      </c>
      <c r="C1364" s="51">
        <f>Management!C1364</f>
        <v>77646.99999999968</v>
      </c>
      <c r="D1364" s="49">
        <f>Management!K1364</f>
        <v>6981300</v>
      </c>
    </row>
    <row r="1365" spans="1:4" x14ac:dyDescent="0.2">
      <c r="A1365" s="52">
        <f t="shared" si="24"/>
        <v>48</v>
      </c>
      <c r="B1365" s="50">
        <f>Management!B1365</f>
        <v>41308</v>
      </c>
      <c r="C1365" s="51">
        <f>Management!C1365</f>
        <v>77647.000000000175</v>
      </c>
      <c r="D1365" s="49">
        <f>Management!K1365</f>
        <v>6995355</v>
      </c>
    </row>
    <row r="1366" spans="1:4" x14ac:dyDescent="0.2">
      <c r="A1366" s="52">
        <f t="shared" si="24"/>
        <v>49</v>
      </c>
      <c r="B1366" s="50">
        <f>Management!B1366</f>
        <v>41336</v>
      </c>
      <c r="C1366" s="51">
        <f>Management!C1366</f>
        <v>77646.999999999884</v>
      </c>
      <c r="D1366" s="49">
        <f>Management!K1366</f>
        <v>6975285</v>
      </c>
    </row>
    <row r="1367" spans="1:4" x14ac:dyDescent="0.2">
      <c r="A1367" s="52">
        <f t="shared" si="24"/>
        <v>50</v>
      </c>
      <c r="B1367" s="50">
        <f>Management!B1367</f>
        <v>41367</v>
      </c>
      <c r="C1367" s="51">
        <f>Management!C1367</f>
        <v>77647.000000000422</v>
      </c>
      <c r="D1367" s="49">
        <f>Management!K1367</f>
        <v>6955022</v>
      </c>
    </row>
    <row r="1368" spans="1:4" x14ac:dyDescent="0.2">
      <c r="A1368" s="52">
        <f t="shared" si="24"/>
        <v>51</v>
      </c>
      <c r="B1368" s="50">
        <f>Management!B1368</f>
        <v>41397</v>
      </c>
      <c r="C1368" s="51">
        <f>Management!C1368</f>
        <v>77646.999999999563</v>
      </c>
      <c r="D1368" s="49">
        <f>Management!K1368</f>
        <v>6934564</v>
      </c>
    </row>
    <row r="1369" spans="1:4" x14ac:dyDescent="0.2">
      <c r="A1369" s="52">
        <f t="shared" si="24"/>
        <v>52</v>
      </c>
      <c r="B1369" s="50">
        <f>Management!B1369</f>
        <v>41428</v>
      </c>
      <c r="C1369" s="51">
        <f>Management!C1369</f>
        <v>77647.000000000029</v>
      </c>
      <c r="D1369" s="49">
        <f>Management!K1369</f>
        <v>6913909</v>
      </c>
    </row>
    <row r="1370" spans="1:4" x14ac:dyDescent="0.2">
      <c r="A1370" s="52">
        <f t="shared" si="24"/>
        <v>53</v>
      </c>
      <c r="B1370" s="50">
        <f>Management!B1370</f>
        <v>41458</v>
      </c>
      <c r="C1370" s="51">
        <f>Management!C1370</f>
        <v>77647.000000000466</v>
      </c>
      <c r="D1370" s="49">
        <f>Management!K1370</f>
        <v>6893056</v>
      </c>
    </row>
    <row r="1371" spans="1:4" x14ac:dyDescent="0.2">
      <c r="A1371" s="52">
        <f t="shared" si="24"/>
        <v>54</v>
      </c>
      <c r="B1371" s="50">
        <f>Management!B1371</f>
        <v>41489</v>
      </c>
      <c r="C1371" s="51">
        <f>Management!C1371</f>
        <v>77646.999999999651</v>
      </c>
      <c r="D1371" s="49">
        <f>Management!K1371</f>
        <v>6872002</v>
      </c>
    </row>
    <row r="1372" spans="1:4" x14ac:dyDescent="0.2">
      <c r="A1372" s="52">
        <f t="shared" si="24"/>
        <v>55</v>
      </c>
      <c r="B1372" s="50">
        <f>Management!B1372</f>
        <v>41520</v>
      </c>
      <c r="C1372" s="51">
        <f>Management!C1372</f>
        <v>77646.999999999593</v>
      </c>
      <c r="D1372" s="49">
        <f>Management!K1372</f>
        <v>6850746</v>
      </c>
    </row>
    <row r="1373" spans="1:4" x14ac:dyDescent="0.2">
      <c r="A1373" s="52">
        <f t="shared" si="24"/>
        <v>56</v>
      </c>
      <c r="B1373" s="50">
        <f>Management!B1373</f>
        <v>41550</v>
      </c>
      <c r="C1373" s="51">
        <f>Management!C1373</f>
        <v>77647.000000000349</v>
      </c>
      <c r="D1373" s="49">
        <f>Management!K1373</f>
        <v>6829286</v>
      </c>
    </row>
    <row r="1374" spans="1:4" x14ac:dyDescent="0.2">
      <c r="A1374" s="52">
        <f t="shared" si="24"/>
        <v>57</v>
      </c>
      <c r="B1374" s="50">
        <f>Management!B1374</f>
        <v>41581</v>
      </c>
      <c r="C1374" s="51">
        <f>Management!C1374</f>
        <v>77647.000000000116</v>
      </c>
      <c r="D1374" s="49">
        <f>Management!K1374</f>
        <v>6807619</v>
      </c>
    </row>
    <row r="1375" spans="1:4" x14ac:dyDescent="0.2">
      <c r="A1375" s="52">
        <f t="shared" si="24"/>
        <v>58</v>
      </c>
      <c r="B1375" s="50">
        <f>Management!B1375</f>
        <v>41611</v>
      </c>
      <c r="C1375" s="51">
        <f>Management!C1375</f>
        <v>77647.000000000116</v>
      </c>
      <c r="D1375" s="49">
        <f>Management!K1375</f>
        <v>6785744</v>
      </c>
    </row>
    <row r="1376" spans="1:4" x14ac:dyDescent="0.2">
      <c r="A1376" s="52">
        <f t="shared" si="24"/>
        <v>59</v>
      </c>
      <c r="B1376" s="50">
        <f>Management!B1376</f>
        <v>41642</v>
      </c>
      <c r="C1376" s="51">
        <f>Management!C1376</f>
        <v>77646.99999999968</v>
      </c>
      <c r="D1376" s="49">
        <f>Management!K1376</f>
        <v>6763658</v>
      </c>
    </row>
    <row r="1377" spans="1:4" x14ac:dyDescent="0.2">
      <c r="A1377" s="52">
        <f t="shared" si="24"/>
        <v>60</v>
      </c>
      <c r="B1377" s="50">
        <f>Management!B1377</f>
        <v>41673</v>
      </c>
      <c r="C1377" s="51">
        <f>Management!C1377</f>
        <v>77646.999999999593</v>
      </c>
      <c r="D1377" s="49">
        <f>Management!K1377</f>
        <v>6772309</v>
      </c>
    </row>
    <row r="1378" spans="1:4" x14ac:dyDescent="0.2">
      <c r="A1378" s="52">
        <f t="shared" si="24"/>
        <v>61</v>
      </c>
      <c r="B1378" s="50">
        <f>Management!B1378</f>
        <v>41701</v>
      </c>
      <c r="C1378" s="51">
        <f>Management!C1378</f>
        <v>77647.000000000058</v>
      </c>
      <c r="D1378" s="49">
        <f>Management!K1378</f>
        <v>6750211</v>
      </c>
    </row>
    <row r="1379" spans="1:4" x14ac:dyDescent="0.2">
      <c r="A1379" s="52">
        <f t="shared" si="24"/>
        <v>62</v>
      </c>
      <c r="B1379" s="50">
        <f>Management!B1379</f>
        <v>41732</v>
      </c>
      <c r="C1379" s="51">
        <f>Management!C1379</f>
        <v>77647.000000000393</v>
      </c>
      <c r="D1379" s="49">
        <f>Management!K1379</f>
        <v>6727902</v>
      </c>
    </row>
    <row r="1380" spans="1:4" x14ac:dyDescent="0.2">
      <c r="A1380" s="52">
        <f t="shared" si="24"/>
        <v>63</v>
      </c>
      <c r="B1380" s="50">
        <f>Management!B1380</f>
        <v>41762</v>
      </c>
      <c r="C1380" s="51">
        <f>Management!C1380</f>
        <v>77647.000000000437</v>
      </c>
      <c r="D1380" s="49">
        <f>Management!K1380</f>
        <v>6705380</v>
      </c>
    </row>
    <row r="1381" spans="1:4" x14ac:dyDescent="0.2">
      <c r="A1381" s="52">
        <f t="shared" si="24"/>
        <v>64</v>
      </c>
      <c r="B1381" s="50">
        <f>Management!B1381</f>
        <v>41793</v>
      </c>
      <c r="C1381" s="51">
        <f>Management!C1381</f>
        <v>77646.999999999593</v>
      </c>
      <c r="D1381" s="49">
        <f>Management!K1381</f>
        <v>6682642</v>
      </c>
    </row>
    <row r="1382" spans="1:4" x14ac:dyDescent="0.2">
      <c r="A1382" s="52">
        <f t="shared" si="24"/>
        <v>65</v>
      </c>
      <c r="B1382" s="50">
        <f>Management!B1382</f>
        <v>41823</v>
      </c>
      <c r="C1382" s="51">
        <f>Management!C1382</f>
        <v>77647.000000000204</v>
      </c>
      <c r="D1382" s="49">
        <f>Management!K1382</f>
        <v>6659687</v>
      </c>
    </row>
    <row r="1383" spans="1:4" x14ac:dyDescent="0.2">
      <c r="A1383" s="52">
        <f t="shared" si="24"/>
        <v>66</v>
      </c>
      <c r="B1383" s="50">
        <f>Management!B1383</f>
        <v>41854</v>
      </c>
      <c r="C1383" s="51">
        <f>Management!C1383</f>
        <v>77646.999999999825</v>
      </c>
      <c r="D1383" s="49">
        <f>Management!K1383</f>
        <v>6636513</v>
      </c>
    </row>
    <row r="1384" spans="1:4" x14ac:dyDescent="0.2">
      <c r="A1384" s="52">
        <f t="shared" si="24"/>
        <v>67</v>
      </c>
      <c r="B1384" s="50">
        <f>Management!B1384</f>
        <v>41885</v>
      </c>
      <c r="C1384" s="51">
        <f>Management!C1384</f>
        <v>77647.000000000437</v>
      </c>
      <c r="D1384" s="49">
        <f>Management!K1384</f>
        <v>6613116</v>
      </c>
    </row>
    <row r="1385" spans="1:4" x14ac:dyDescent="0.2">
      <c r="A1385" s="52">
        <f t="shared" si="24"/>
        <v>68</v>
      </c>
      <c r="B1385" s="50">
        <f>Management!B1385</f>
        <v>41915</v>
      </c>
      <c r="C1385" s="51">
        <f>Management!C1385</f>
        <v>77646.999999999636</v>
      </c>
      <c r="D1385" s="49">
        <f>Management!K1385</f>
        <v>6589496</v>
      </c>
    </row>
    <row r="1386" spans="1:4" x14ac:dyDescent="0.2">
      <c r="A1386" s="52">
        <f t="shared" si="24"/>
        <v>69</v>
      </c>
      <c r="B1386" s="50">
        <f>Management!B1386</f>
        <v>41946</v>
      </c>
      <c r="C1386" s="51">
        <f>Management!C1386</f>
        <v>77647.000000000466</v>
      </c>
      <c r="D1386" s="49">
        <f>Management!K1386</f>
        <v>6565651</v>
      </c>
    </row>
    <row r="1387" spans="1:4" x14ac:dyDescent="0.2">
      <c r="A1387" s="52">
        <f t="shared" si="24"/>
        <v>70</v>
      </c>
      <c r="B1387" s="50">
        <f>Management!B1387</f>
        <v>41976</v>
      </c>
      <c r="C1387" s="51">
        <f>Management!C1387</f>
        <v>77647.000000000466</v>
      </c>
      <c r="D1387" s="49">
        <f>Management!K1387</f>
        <v>6541577</v>
      </c>
    </row>
    <row r="1388" spans="1:4" x14ac:dyDescent="0.2">
      <c r="A1388" s="52">
        <f t="shared" si="24"/>
        <v>71</v>
      </c>
      <c r="B1388" s="50">
        <f>Management!B1388</f>
        <v>42007</v>
      </c>
      <c r="C1388" s="51">
        <f>Management!C1388</f>
        <v>77647.000000000116</v>
      </c>
      <c r="D1388" s="49">
        <f>Management!K1388</f>
        <v>6517272</v>
      </c>
    </row>
    <row r="1389" spans="1:4" x14ac:dyDescent="0.2">
      <c r="A1389" s="52">
        <f t="shared" si="24"/>
        <v>72</v>
      </c>
      <c r="B1389" s="50">
        <f>Management!B1389</f>
        <v>42038</v>
      </c>
      <c r="C1389" s="51">
        <f>Management!C1389</f>
        <v>77647.000000000291</v>
      </c>
      <c r="D1389" s="49">
        <f>Management!K1389</f>
        <v>6520595</v>
      </c>
    </row>
    <row r="1390" spans="1:4" x14ac:dyDescent="0.2">
      <c r="A1390" s="52">
        <f t="shared" si="24"/>
        <v>73</v>
      </c>
      <c r="B1390" s="50">
        <f>Management!B1390</f>
        <v>42066</v>
      </c>
      <c r="C1390" s="51">
        <f>Management!C1390</f>
        <v>77646.999999999578</v>
      </c>
      <c r="D1390" s="49">
        <f>Management!K1390</f>
        <v>6496197</v>
      </c>
    </row>
    <row r="1391" spans="1:4" x14ac:dyDescent="0.2">
      <c r="A1391" s="52">
        <f t="shared" si="24"/>
        <v>74</v>
      </c>
      <c r="B1391" s="50">
        <f>Management!B1391</f>
        <v>42097</v>
      </c>
      <c r="C1391" s="51">
        <f>Management!C1391</f>
        <v>77646.999999999942</v>
      </c>
      <c r="D1391" s="49">
        <f>Management!K1391</f>
        <v>6471567</v>
      </c>
    </row>
    <row r="1392" spans="1:4" x14ac:dyDescent="0.2">
      <c r="A1392" s="52">
        <f t="shared" si="24"/>
        <v>75</v>
      </c>
      <c r="B1392" s="50">
        <f>Management!B1392</f>
        <v>42127</v>
      </c>
      <c r="C1392" s="51">
        <f>Management!C1392</f>
        <v>77647.000000000378</v>
      </c>
      <c r="D1392" s="49">
        <f>Management!K1392</f>
        <v>6446702</v>
      </c>
    </row>
    <row r="1393" spans="1:4" x14ac:dyDescent="0.2">
      <c r="A1393" s="52">
        <f t="shared" si="24"/>
        <v>76</v>
      </c>
      <c r="B1393" s="50">
        <f>Management!B1393</f>
        <v>42158</v>
      </c>
      <c r="C1393" s="51">
        <f>Management!C1393</f>
        <v>77646.999999999884</v>
      </c>
      <c r="D1393" s="49">
        <f>Management!K1393</f>
        <v>6421601</v>
      </c>
    </row>
    <row r="1394" spans="1:4" x14ac:dyDescent="0.2">
      <c r="A1394" s="52">
        <f t="shared" si="24"/>
        <v>77</v>
      </c>
      <c r="B1394" s="50">
        <f>Management!B1394</f>
        <v>42188</v>
      </c>
      <c r="C1394" s="51">
        <f>Management!C1394</f>
        <v>77647.000000000247</v>
      </c>
      <c r="D1394" s="49">
        <f>Management!K1394</f>
        <v>6396261</v>
      </c>
    </row>
    <row r="1395" spans="1:4" x14ac:dyDescent="0.2">
      <c r="A1395" s="52">
        <f t="shared" si="24"/>
        <v>78</v>
      </c>
      <c r="B1395" s="50">
        <f>Management!B1395</f>
        <v>42219</v>
      </c>
      <c r="C1395" s="51">
        <f>Management!C1395</f>
        <v>77647.000000000451</v>
      </c>
      <c r="D1395" s="49">
        <f>Management!K1395</f>
        <v>6370679</v>
      </c>
    </row>
    <row r="1396" spans="1:4" x14ac:dyDescent="0.2">
      <c r="A1396" s="52">
        <f t="shared" si="24"/>
        <v>79</v>
      </c>
      <c r="B1396" s="50">
        <f>Management!B1396</f>
        <v>42250</v>
      </c>
      <c r="C1396" s="51">
        <f>Management!C1396</f>
        <v>77647.000000000233</v>
      </c>
      <c r="D1396" s="49">
        <f>Management!K1396</f>
        <v>6344854</v>
      </c>
    </row>
    <row r="1397" spans="1:4" x14ac:dyDescent="0.2">
      <c r="A1397" s="52">
        <f t="shared" si="24"/>
        <v>80</v>
      </c>
      <c r="B1397" s="50">
        <f>Management!B1397</f>
        <v>42280</v>
      </c>
      <c r="C1397" s="51">
        <f>Management!C1397</f>
        <v>77647.000000000029</v>
      </c>
      <c r="D1397" s="49">
        <f>Management!K1397</f>
        <v>6318783</v>
      </c>
    </row>
    <row r="1398" spans="1:4" x14ac:dyDescent="0.2">
      <c r="A1398" s="52">
        <f t="shared" si="24"/>
        <v>81</v>
      </c>
      <c r="B1398" s="50">
        <f>Management!B1398</f>
        <v>42311</v>
      </c>
      <c r="C1398" s="51">
        <f>Management!C1398</f>
        <v>77647.000000000058</v>
      </c>
      <c r="D1398" s="49">
        <f>Management!K1398</f>
        <v>6292464</v>
      </c>
    </row>
    <row r="1399" spans="1:4" x14ac:dyDescent="0.2">
      <c r="A1399" s="52">
        <f t="shared" ref="A1399:A1462" si="25">A1398+1</f>
        <v>82</v>
      </c>
      <c r="B1399" s="50">
        <f>Management!B1399</f>
        <v>42341</v>
      </c>
      <c r="C1399" s="51">
        <f>Management!C1399</f>
        <v>77647.000000000087</v>
      </c>
      <c r="D1399" s="49">
        <f>Management!K1399</f>
        <v>6265894</v>
      </c>
    </row>
    <row r="1400" spans="1:4" x14ac:dyDescent="0.2">
      <c r="A1400" s="52">
        <f t="shared" si="25"/>
        <v>83</v>
      </c>
      <c r="B1400" s="50">
        <f>Management!B1400</f>
        <v>42372</v>
      </c>
      <c r="C1400" s="51">
        <f>Management!C1400</f>
        <v>77647.000000000029</v>
      </c>
      <c r="D1400" s="49">
        <f>Management!K1400</f>
        <v>6239071</v>
      </c>
    </row>
    <row r="1401" spans="1:4" x14ac:dyDescent="0.2">
      <c r="A1401" s="52">
        <f t="shared" si="25"/>
        <v>84</v>
      </c>
      <c r="B1401" s="50">
        <f>Management!B1401</f>
        <v>42403</v>
      </c>
      <c r="C1401" s="51">
        <f>Management!C1401</f>
        <v>77647.000000000044</v>
      </c>
      <c r="D1401" s="49">
        <f>Management!K1401</f>
        <v>6237063</v>
      </c>
    </row>
    <row r="1402" spans="1:4" x14ac:dyDescent="0.2">
      <c r="A1402" s="52">
        <f t="shared" si="25"/>
        <v>85</v>
      </c>
      <c r="B1402" s="50">
        <f>Management!B1402</f>
        <v>42432</v>
      </c>
      <c r="C1402" s="51">
        <f>Management!C1402</f>
        <v>77647.000000000058</v>
      </c>
      <c r="D1402" s="49">
        <f>Management!K1402</f>
        <v>6210063</v>
      </c>
    </row>
    <row r="1403" spans="1:4" x14ac:dyDescent="0.2">
      <c r="A1403" s="52">
        <f t="shared" si="25"/>
        <v>86</v>
      </c>
      <c r="B1403" s="50">
        <f>Management!B1403</f>
        <v>42463</v>
      </c>
      <c r="C1403" s="51">
        <f>Management!C1403</f>
        <v>77646.999999999811</v>
      </c>
      <c r="D1403" s="49">
        <f>Management!K1403</f>
        <v>6182806</v>
      </c>
    </row>
    <row r="1404" spans="1:4" x14ac:dyDescent="0.2">
      <c r="A1404" s="52">
        <f t="shared" si="25"/>
        <v>87</v>
      </c>
      <c r="B1404" s="50">
        <f>Management!B1404</f>
        <v>42493</v>
      </c>
      <c r="C1404" s="51">
        <f>Management!C1404</f>
        <v>77647</v>
      </c>
      <c r="D1404" s="49">
        <f>Management!K1404</f>
        <v>6155292</v>
      </c>
    </row>
    <row r="1405" spans="1:4" x14ac:dyDescent="0.2">
      <c r="A1405" s="52">
        <f t="shared" si="25"/>
        <v>88</v>
      </c>
      <c r="B1405" s="50">
        <f>Management!B1405</f>
        <v>42524</v>
      </c>
      <c r="C1405" s="51">
        <f>Management!C1405</f>
        <v>77647.000000000029</v>
      </c>
      <c r="D1405" s="49">
        <f>Management!K1405</f>
        <v>6127516</v>
      </c>
    </row>
    <row r="1406" spans="1:4" x14ac:dyDescent="0.2">
      <c r="A1406" s="52">
        <f t="shared" si="25"/>
        <v>89</v>
      </c>
      <c r="B1406" s="50">
        <f>Management!B1406</f>
        <v>42554</v>
      </c>
      <c r="C1406" s="51">
        <f>Management!C1406</f>
        <v>77646.999999999971</v>
      </c>
      <c r="D1406" s="49">
        <f>Management!K1406</f>
        <v>6099477</v>
      </c>
    </row>
    <row r="1407" spans="1:4" x14ac:dyDescent="0.2">
      <c r="A1407" s="52">
        <f t="shared" si="25"/>
        <v>90</v>
      </c>
      <c r="B1407" s="50">
        <f>Management!B1407</f>
        <v>42585</v>
      </c>
      <c r="C1407" s="51">
        <f>Management!C1407</f>
        <v>77647.000000000204</v>
      </c>
      <c r="D1407" s="49">
        <f>Management!K1407</f>
        <v>6071172</v>
      </c>
    </row>
    <row r="1408" spans="1:4" x14ac:dyDescent="0.2">
      <c r="A1408" s="52">
        <f t="shared" si="25"/>
        <v>91</v>
      </c>
      <c r="B1408" s="50">
        <f>Management!B1408</f>
        <v>42616</v>
      </c>
      <c r="C1408" s="51">
        <f>Management!C1408</f>
        <v>77647.000000000131</v>
      </c>
      <c r="D1408" s="49">
        <f>Management!K1408</f>
        <v>6042598</v>
      </c>
    </row>
    <row r="1409" spans="1:4" x14ac:dyDescent="0.2">
      <c r="A1409" s="52">
        <f t="shared" si="25"/>
        <v>92</v>
      </c>
      <c r="B1409" s="50">
        <f>Management!B1409</f>
        <v>42646</v>
      </c>
      <c r="C1409" s="51">
        <f>Management!C1409</f>
        <v>77647.000000000233</v>
      </c>
      <c r="D1409" s="49">
        <f>Management!K1409</f>
        <v>6013754</v>
      </c>
    </row>
    <row r="1410" spans="1:4" x14ac:dyDescent="0.2">
      <c r="A1410" s="52">
        <f t="shared" si="25"/>
        <v>93</v>
      </c>
      <c r="B1410" s="50">
        <f>Management!B1410</f>
        <v>42677</v>
      </c>
      <c r="C1410" s="51">
        <f>Management!C1410</f>
        <v>77647.000000000175</v>
      </c>
      <c r="D1410" s="49">
        <f>Management!K1410</f>
        <v>5984636</v>
      </c>
    </row>
    <row r="1411" spans="1:4" x14ac:dyDescent="0.2">
      <c r="A1411" s="52">
        <f t="shared" si="25"/>
        <v>94</v>
      </c>
      <c r="B1411" s="50">
        <f>Management!B1411</f>
        <v>42707</v>
      </c>
      <c r="C1411" s="51">
        <f>Management!C1411</f>
        <v>77646.999999999884</v>
      </c>
      <c r="D1411" s="49">
        <f>Management!K1411</f>
        <v>5955241</v>
      </c>
    </row>
    <row r="1412" spans="1:4" x14ac:dyDescent="0.2">
      <c r="A1412" s="52">
        <f t="shared" si="25"/>
        <v>95</v>
      </c>
      <c r="B1412" s="50">
        <f>Management!B1412</f>
        <v>42738</v>
      </c>
      <c r="C1412" s="51">
        <f>Management!C1412</f>
        <v>77646.999999999767</v>
      </c>
      <c r="D1412" s="49">
        <f>Management!K1412</f>
        <v>5925567</v>
      </c>
    </row>
    <row r="1413" spans="1:4" x14ac:dyDescent="0.2">
      <c r="A1413" s="52">
        <f t="shared" si="25"/>
        <v>96</v>
      </c>
      <c r="B1413" s="50">
        <f>Management!B1413</f>
        <v>42769</v>
      </c>
      <c r="C1413" s="51">
        <f>Management!C1413</f>
        <v>77647.000000000116</v>
      </c>
      <c r="D1413" s="49">
        <f>Management!K1413</f>
        <v>5918172</v>
      </c>
    </row>
    <row r="1414" spans="1:4" x14ac:dyDescent="0.2">
      <c r="A1414" s="52">
        <f t="shared" si="25"/>
        <v>97</v>
      </c>
      <c r="B1414" s="50">
        <f>Management!B1414</f>
        <v>42797</v>
      </c>
      <c r="C1414" s="51">
        <f>Management!C1414</f>
        <v>77647.000000000146</v>
      </c>
      <c r="D1414" s="49">
        <f>Management!K1414</f>
        <v>5888235</v>
      </c>
    </row>
    <row r="1415" spans="1:4" x14ac:dyDescent="0.2">
      <c r="A1415" s="52">
        <f t="shared" si="25"/>
        <v>98</v>
      </c>
      <c r="B1415" s="50">
        <f>Management!B1415</f>
        <v>42828</v>
      </c>
      <c r="C1415" s="51">
        <f>Management!C1415</f>
        <v>77646.999999999796</v>
      </c>
      <c r="D1415" s="49">
        <f>Management!K1415</f>
        <v>5858014</v>
      </c>
    </row>
    <row r="1416" spans="1:4" x14ac:dyDescent="0.2">
      <c r="A1416" s="52">
        <f t="shared" si="25"/>
        <v>99</v>
      </c>
      <c r="B1416" s="50">
        <f>Management!B1416</f>
        <v>42858</v>
      </c>
      <c r="C1416" s="51">
        <f>Management!C1416</f>
        <v>77647.000000000175</v>
      </c>
      <c r="D1416" s="49">
        <f>Management!K1416</f>
        <v>5827508</v>
      </c>
    </row>
    <row r="1417" spans="1:4" x14ac:dyDescent="0.2">
      <c r="A1417" s="52">
        <f t="shared" si="25"/>
        <v>100</v>
      </c>
      <c r="B1417" s="50">
        <f>Management!B1417</f>
        <v>42889</v>
      </c>
      <c r="C1417" s="51">
        <f>Management!C1417</f>
        <v>77647.000000000015</v>
      </c>
      <c r="D1417" s="49">
        <f>Management!K1417</f>
        <v>5796714</v>
      </c>
    </row>
    <row r="1418" spans="1:4" x14ac:dyDescent="0.2">
      <c r="A1418" s="52">
        <f t="shared" si="25"/>
        <v>101</v>
      </c>
      <c r="B1418" s="50">
        <f>Management!B1418</f>
        <v>42919</v>
      </c>
      <c r="C1418" s="51">
        <f>Management!C1418</f>
        <v>77646.999999999796</v>
      </c>
      <c r="D1418" s="49">
        <f>Management!K1418</f>
        <v>5765628</v>
      </c>
    </row>
    <row r="1419" spans="1:4" x14ac:dyDescent="0.2">
      <c r="A1419" s="52">
        <f t="shared" si="25"/>
        <v>102</v>
      </c>
      <c r="B1419" s="50">
        <f>Management!B1419</f>
        <v>42950</v>
      </c>
      <c r="C1419" s="51">
        <f>Management!C1419</f>
        <v>77647.000000000189</v>
      </c>
      <c r="D1419" s="49">
        <f>Management!K1419</f>
        <v>5734248</v>
      </c>
    </row>
    <row r="1420" spans="1:4" x14ac:dyDescent="0.2">
      <c r="A1420" s="52">
        <f t="shared" si="25"/>
        <v>103</v>
      </c>
      <c r="B1420" s="50">
        <f>Management!B1420</f>
        <v>42981</v>
      </c>
      <c r="C1420" s="51">
        <f>Management!C1420</f>
        <v>77647.000000000204</v>
      </c>
      <c r="D1420" s="49">
        <f>Management!K1420</f>
        <v>5702572</v>
      </c>
    </row>
    <row r="1421" spans="1:4" x14ac:dyDescent="0.2">
      <c r="A1421" s="52">
        <f t="shared" si="25"/>
        <v>104</v>
      </c>
      <c r="B1421" s="50">
        <f>Management!B1421</f>
        <v>43011</v>
      </c>
      <c r="C1421" s="51">
        <f>Management!C1421</f>
        <v>77647.000000000087</v>
      </c>
      <c r="D1421" s="49">
        <f>Management!K1421</f>
        <v>5670595</v>
      </c>
    </row>
    <row r="1422" spans="1:4" x14ac:dyDescent="0.2">
      <c r="A1422" s="52">
        <f t="shared" si="25"/>
        <v>105</v>
      </c>
      <c r="B1422" s="50">
        <f>Management!B1422</f>
        <v>43042</v>
      </c>
      <c r="C1422" s="51">
        <f>Management!C1422</f>
        <v>77647</v>
      </c>
      <c r="D1422" s="49">
        <f>Management!K1422</f>
        <v>5638316</v>
      </c>
    </row>
    <row r="1423" spans="1:4" x14ac:dyDescent="0.2">
      <c r="A1423" s="52">
        <f t="shared" si="25"/>
        <v>106</v>
      </c>
      <c r="B1423" s="50">
        <f>Management!B1423</f>
        <v>43072</v>
      </c>
      <c r="C1423" s="51">
        <f>Management!C1423</f>
        <v>77647.000000000102</v>
      </c>
      <c r="D1423" s="49">
        <f>Management!K1423</f>
        <v>5605732</v>
      </c>
    </row>
    <row r="1424" spans="1:4" x14ac:dyDescent="0.2">
      <c r="A1424" s="52">
        <f t="shared" si="25"/>
        <v>107</v>
      </c>
      <c r="B1424" s="50">
        <f>Management!B1424</f>
        <v>43103</v>
      </c>
      <c r="C1424" s="51">
        <f>Management!C1424</f>
        <v>77647.000000000029</v>
      </c>
      <c r="D1424" s="49">
        <f>Management!K1424</f>
        <v>5572839</v>
      </c>
    </row>
    <row r="1425" spans="1:4" x14ac:dyDescent="0.2">
      <c r="A1425" s="52">
        <f t="shared" si="25"/>
        <v>108</v>
      </c>
      <c r="B1425" s="50">
        <f>Management!B1425</f>
        <v>43134</v>
      </c>
      <c r="C1425" s="51">
        <f>Management!C1425</f>
        <v>77646.999999999942</v>
      </c>
      <c r="D1425" s="49">
        <f>Management!K1425</f>
        <v>5559935</v>
      </c>
    </row>
    <row r="1426" spans="1:4" x14ac:dyDescent="0.2">
      <c r="A1426" s="52">
        <f t="shared" si="25"/>
        <v>109</v>
      </c>
      <c r="B1426" s="50">
        <f>Management!B1426</f>
        <v>43162</v>
      </c>
      <c r="C1426" s="51">
        <f>Management!C1426</f>
        <v>77646.999999999985</v>
      </c>
      <c r="D1426" s="49">
        <f>Management!K1426</f>
        <v>5526689</v>
      </c>
    </row>
    <row r="1427" spans="1:4" x14ac:dyDescent="0.2">
      <c r="A1427" s="52">
        <f t="shared" si="25"/>
        <v>110</v>
      </c>
      <c r="B1427" s="50">
        <f>Management!B1427</f>
        <v>43193</v>
      </c>
      <c r="C1427" s="51">
        <f>Management!C1427</f>
        <v>77646.999999999884</v>
      </c>
      <c r="D1427" s="49">
        <f>Management!K1427</f>
        <v>5493129</v>
      </c>
    </row>
    <row r="1428" spans="1:4" x14ac:dyDescent="0.2">
      <c r="A1428" s="52">
        <f t="shared" si="25"/>
        <v>111</v>
      </c>
      <c r="B1428" s="50">
        <f>Management!B1428</f>
        <v>43223</v>
      </c>
      <c r="C1428" s="51">
        <f>Management!C1428</f>
        <v>77647.000000000116</v>
      </c>
      <c r="D1428" s="49">
        <f>Management!K1428</f>
        <v>5459252</v>
      </c>
    </row>
    <row r="1429" spans="1:4" x14ac:dyDescent="0.2">
      <c r="A1429" s="52">
        <f t="shared" si="25"/>
        <v>112</v>
      </c>
      <c r="B1429" s="50">
        <f>Management!B1429</f>
        <v>43254</v>
      </c>
      <c r="C1429" s="51">
        <f>Management!C1429</f>
        <v>77647.000000000175</v>
      </c>
      <c r="D1429" s="49">
        <f>Management!K1429</f>
        <v>5425056</v>
      </c>
    </row>
    <row r="1430" spans="1:4" x14ac:dyDescent="0.2">
      <c r="A1430" s="52">
        <f t="shared" si="25"/>
        <v>113</v>
      </c>
      <c r="B1430" s="50">
        <f>Management!B1430</f>
        <v>43284</v>
      </c>
      <c r="C1430" s="51">
        <f>Management!C1430</f>
        <v>77646.999999999869</v>
      </c>
      <c r="D1430" s="49">
        <f>Management!K1430</f>
        <v>5390537</v>
      </c>
    </row>
    <row r="1431" spans="1:4" x14ac:dyDescent="0.2">
      <c r="A1431" s="52">
        <f t="shared" si="25"/>
        <v>114</v>
      </c>
      <c r="B1431" s="50">
        <f>Management!B1431</f>
        <v>43315</v>
      </c>
      <c r="C1431" s="51">
        <f>Management!C1431</f>
        <v>77646.999999999782</v>
      </c>
      <c r="D1431" s="49">
        <f>Management!K1431</f>
        <v>5355692</v>
      </c>
    </row>
    <row r="1432" spans="1:4" x14ac:dyDescent="0.2">
      <c r="A1432" s="52">
        <f t="shared" si="25"/>
        <v>115</v>
      </c>
      <c r="B1432" s="50">
        <f>Management!B1432</f>
        <v>43346</v>
      </c>
      <c r="C1432" s="51">
        <f>Management!C1432</f>
        <v>77647.000000000218</v>
      </c>
      <c r="D1432" s="49">
        <f>Management!K1432</f>
        <v>5320518</v>
      </c>
    </row>
    <row r="1433" spans="1:4" x14ac:dyDescent="0.2">
      <c r="A1433" s="52">
        <f t="shared" si="25"/>
        <v>116</v>
      </c>
      <c r="B1433" s="50">
        <f>Management!B1433</f>
        <v>43376</v>
      </c>
      <c r="C1433" s="51">
        <f>Management!C1433</f>
        <v>77647.000000000218</v>
      </c>
      <c r="D1433" s="49">
        <f>Management!K1433</f>
        <v>5285012</v>
      </c>
    </row>
    <row r="1434" spans="1:4" x14ac:dyDescent="0.2">
      <c r="A1434" s="52">
        <f t="shared" si="25"/>
        <v>117</v>
      </c>
      <c r="B1434" s="50">
        <f>Management!B1434</f>
        <v>43407</v>
      </c>
      <c r="C1434" s="51">
        <f>Management!C1434</f>
        <v>77646.999999999913</v>
      </c>
      <c r="D1434" s="49">
        <f>Management!K1434</f>
        <v>5249171</v>
      </c>
    </row>
    <row r="1435" spans="1:4" x14ac:dyDescent="0.2">
      <c r="A1435" s="52">
        <f t="shared" si="25"/>
        <v>118</v>
      </c>
      <c r="B1435" s="50">
        <f>Management!B1435</f>
        <v>43437</v>
      </c>
      <c r="C1435" s="51">
        <f>Management!C1435</f>
        <v>77647.000000000189</v>
      </c>
      <c r="D1435" s="49">
        <f>Management!K1435</f>
        <v>5212991</v>
      </c>
    </row>
    <row r="1436" spans="1:4" x14ac:dyDescent="0.2">
      <c r="A1436" s="52">
        <f t="shared" si="25"/>
        <v>119</v>
      </c>
      <c r="B1436" s="50">
        <f>Management!B1436</f>
        <v>43468</v>
      </c>
      <c r="C1436" s="51">
        <f>Management!C1436</f>
        <v>77647.000000000058</v>
      </c>
      <c r="D1436" s="49">
        <f>Management!K1436</f>
        <v>5176470</v>
      </c>
    </row>
    <row r="1437" spans="1:4" x14ac:dyDescent="0.2">
      <c r="A1437" s="52">
        <f t="shared" si="25"/>
        <v>120</v>
      </c>
      <c r="B1437" s="50">
        <f>Management!B1437</f>
        <v>43499</v>
      </c>
      <c r="C1437" s="51">
        <f>Management!C1437</f>
        <v>77647.000000000146</v>
      </c>
      <c r="D1437" s="49">
        <f>Management!K1437</f>
        <v>5157874</v>
      </c>
    </row>
    <row r="1438" spans="1:4" x14ac:dyDescent="0.2">
      <c r="A1438" s="52">
        <f t="shared" si="25"/>
        <v>121</v>
      </c>
      <c r="B1438" s="50">
        <f>Management!B1438</f>
        <v>43527</v>
      </c>
      <c r="C1438" s="51">
        <f>Management!C1438</f>
        <v>77647.000000000087</v>
      </c>
      <c r="D1438" s="49">
        <f>Management!K1438</f>
        <v>5120904</v>
      </c>
    </row>
    <row r="1439" spans="1:4" x14ac:dyDescent="0.2">
      <c r="A1439" s="52">
        <f t="shared" si="25"/>
        <v>122</v>
      </c>
      <c r="B1439" s="50">
        <f>Management!B1439</f>
        <v>43558</v>
      </c>
      <c r="C1439" s="51">
        <f>Management!C1439</f>
        <v>77646.99999999984</v>
      </c>
      <c r="D1439" s="49">
        <f>Management!K1439</f>
        <v>5083586</v>
      </c>
    </row>
    <row r="1440" spans="1:4" x14ac:dyDescent="0.2">
      <c r="A1440" s="52">
        <f t="shared" si="25"/>
        <v>123</v>
      </c>
      <c r="B1440" s="50">
        <f>Management!B1440</f>
        <v>43588</v>
      </c>
      <c r="C1440" s="51">
        <f>Management!C1440</f>
        <v>77647.000000000029</v>
      </c>
      <c r="D1440" s="49">
        <f>Management!K1440</f>
        <v>5045917</v>
      </c>
    </row>
    <row r="1441" spans="1:4" x14ac:dyDescent="0.2">
      <c r="A1441" s="52">
        <f t="shared" si="25"/>
        <v>124</v>
      </c>
      <c r="B1441" s="50">
        <f>Management!B1441</f>
        <v>43619</v>
      </c>
      <c r="C1441" s="51">
        <f>Management!C1441</f>
        <v>77646.999999999985</v>
      </c>
      <c r="D1441" s="49">
        <f>Management!K1441</f>
        <v>5007892</v>
      </c>
    </row>
    <row r="1442" spans="1:4" x14ac:dyDescent="0.2">
      <c r="A1442" s="52">
        <f t="shared" si="25"/>
        <v>125</v>
      </c>
      <c r="B1442" s="50">
        <f>Management!B1442</f>
        <v>43649</v>
      </c>
      <c r="C1442" s="51">
        <f>Management!C1442</f>
        <v>77646.999999999869</v>
      </c>
      <c r="D1442" s="49">
        <f>Management!K1442</f>
        <v>4969510</v>
      </c>
    </row>
    <row r="1443" spans="1:4" x14ac:dyDescent="0.2">
      <c r="A1443" s="52">
        <f t="shared" si="25"/>
        <v>126</v>
      </c>
      <c r="B1443" s="50">
        <f>Management!B1443</f>
        <v>43680</v>
      </c>
      <c r="C1443" s="51">
        <f>Management!C1443</f>
        <v>77646.999999999884</v>
      </c>
      <c r="D1443" s="49">
        <f>Management!K1443</f>
        <v>4930765</v>
      </c>
    </row>
    <row r="1444" spans="1:4" x14ac:dyDescent="0.2">
      <c r="A1444" s="52">
        <f t="shared" si="25"/>
        <v>127</v>
      </c>
      <c r="B1444" s="50">
        <f>Management!B1444</f>
        <v>43711</v>
      </c>
      <c r="C1444" s="51">
        <f>Management!C1444</f>
        <v>77646.999999999825</v>
      </c>
      <c r="D1444" s="49">
        <f>Management!K1444</f>
        <v>4891656</v>
      </c>
    </row>
    <row r="1445" spans="1:4" x14ac:dyDescent="0.2">
      <c r="A1445" s="52">
        <f t="shared" si="25"/>
        <v>128</v>
      </c>
      <c r="B1445" s="50">
        <f>Management!B1445</f>
        <v>43741</v>
      </c>
      <c r="C1445" s="51">
        <f>Management!C1445</f>
        <v>77646.999999999825</v>
      </c>
      <c r="D1445" s="49">
        <f>Management!K1445</f>
        <v>4852178</v>
      </c>
    </row>
    <row r="1446" spans="1:4" x14ac:dyDescent="0.2">
      <c r="A1446" s="52">
        <f t="shared" si="25"/>
        <v>129</v>
      </c>
      <c r="B1446" s="50">
        <f>Management!B1446</f>
        <v>43772</v>
      </c>
      <c r="C1446" s="51">
        <f>Management!C1446</f>
        <v>77647</v>
      </c>
      <c r="D1446" s="49">
        <f>Management!K1446</f>
        <v>4812327</v>
      </c>
    </row>
    <row r="1447" spans="1:4" x14ac:dyDescent="0.2">
      <c r="A1447" s="52">
        <f t="shared" si="25"/>
        <v>130</v>
      </c>
      <c r="B1447" s="50">
        <f>Management!B1447</f>
        <v>43802</v>
      </c>
      <c r="C1447" s="51">
        <f>Management!C1447</f>
        <v>77647.000000000189</v>
      </c>
      <c r="D1447" s="49">
        <f>Management!K1447</f>
        <v>4772101</v>
      </c>
    </row>
    <row r="1448" spans="1:4" x14ac:dyDescent="0.2">
      <c r="A1448" s="52">
        <f t="shared" si="25"/>
        <v>131</v>
      </c>
      <c r="B1448" s="50">
        <f>Management!B1448</f>
        <v>43833</v>
      </c>
      <c r="C1448" s="51">
        <f>Management!C1448</f>
        <v>77646.999999999869</v>
      </c>
      <c r="D1448" s="49">
        <f>Management!K1448</f>
        <v>4731496</v>
      </c>
    </row>
    <row r="1449" spans="1:4" x14ac:dyDescent="0.2">
      <c r="A1449" s="52">
        <f t="shared" si="25"/>
        <v>132</v>
      </c>
      <c r="B1449" s="50">
        <f>Management!B1449</f>
        <v>43864</v>
      </c>
      <c r="C1449" s="51">
        <f>Management!C1449</f>
        <v>77646.999999999913</v>
      </c>
      <c r="D1449" s="49">
        <f>Management!K1449</f>
        <v>4706948</v>
      </c>
    </row>
    <row r="1450" spans="1:4" x14ac:dyDescent="0.2">
      <c r="A1450" s="52">
        <f t="shared" si="25"/>
        <v>133</v>
      </c>
      <c r="B1450" s="50">
        <f>Management!B1450</f>
        <v>43893</v>
      </c>
      <c r="C1450" s="51">
        <f>Management!C1450</f>
        <v>77646.999999999811</v>
      </c>
      <c r="D1450" s="49">
        <f>Management!K1450</f>
        <v>4665793</v>
      </c>
    </row>
    <row r="1451" spans="1:4" x14ac:dyDescent="0.2">
      <c r="A1451" s="52">
        <f t="shared" si="25"/>
        <v>134</v>
      </c>
      <c r="B1451" s="50">
        <f>Management!B1451</f>
        <v>43924</v>
      </c>
      <c r="C1451" s="51">
        <f>Management!C1451</f>
        <v>77646.999999999913</v>
      </c>
      <c r="D1451" s="49">
        <f>Management!K1451</f>
        <v>4624252</v>
      </c>
    </row>
    <row r="1452" spans="1:4" x14ac:dyDescent="0.2">
      <c r="A1452" s="52">
        <f t="shared" si="25"/>
        <v>135</v>
      </c>
      <c r="B1452" s="50">
        <f>Management!B1452</f>
        <v>43954</v>
      </c>
      <c r="C1452" s="51">
        <f>Management!C1452</f>
        <v>77646.999999999869</v>
      </c>
      <c r="D1452" s="49">
        <f>Management!K1452</f>
        <v>4582319</v>
      </c>
    </row>
    <row r="1453" spans="1:4" x14ac:dyDescent="0.2">
      <c r="A1453" s="52">
        <f t="shared" si="25"/>
        <v>136</v>
      </c>
      <c r="B1453" s="50">
        <f>Management!B1453</f>
        <v>43985</v>
      </c>
      <c r="C1453" s="51">
        <f>Management!C1453</f>
        <v>77646.999999999942</v>
      </c>
      <c r="D1453" s="49">
        <f>Management!K1453</f>
        <v>4539992</v>
      </c>
    </row>
    <row r="1454" spans="1:4" x14ac:dyDescent="0.2">
      <c r="A1454" s="52">
        <f t="shared" si="25"/>
        <v>137</v>
      </c>
      <c r="B1454" s="50">
        <f>Management!B1454</f>
        <v>44015</v>
      </c>
      <c r="C1454" s="51">
        <f>Management!C1454</f>
        <v>77646.999999999942</v>
      </c>
      <c r="D1454" s="49">
        <f>Management!K1454</f>
        <v>4497266</v>
      </c>
    </row>
    <row r="1455" spans="1:4" x14ac:dyDescent="0.2">
      <c r="A1455" s="52">
        <f t="shared" si="25"/>
        <v>138</v>
      </c>
      <c r="B1455" s="50">
        <f>Management!B1455</f>
        <v>44046</v>
      </c>
      <c r="C1455" s="51">
        <f>Management!C1455</f>
        <v>77646.999999999884</v>
      </c>
      <c r="D1455" s="49">
        <f>Management!K1455</f>
        <v>4454138</v>
      </c>
    </row>
    <row r="1456" spans="1:4" x14ac:dyDescent="0.2">
      <c r="A1456" s="52">
        <f t="shared" si="25"/>
        <v>139</v>
      </c>
      <c r="B1456" s="50">
        <f>Management!B1456</f>
        <v>44077</v>
      </c>
      <c r="C1456" s="51">
        <f>Management!C1456</f>
        <v>77646.999999999971</v>
      </c>
      <c r="D1456" s="49">
        <f>Management!K1456</f>
        <v>4410604</v>
      </c>
    </row>
    <row r="1457" spans="1:4" x14ac:dyDescent="0.2">
      <c r="A1457" s="52">
        <f t="shared" si="25"/>
        <v>140</v>
      </c>
      <c r="B1457" s="50">
        <f>Management!B1457</f>
        <v>44107</v>
      </c>
      <c r="C1457" s="51">
        <f>Management!C1457</f>
        <v>77647.000000000146</v>
      </c>
      <c r="D1457" s="49">
        <f>Management!K1457</f>
        <v>4366660</v>
      </c>
    </row>
    <row r="1458" spans="1:4" x14ac:dyDescent="0.2">
      <c r="A1458" s="52">
        <f t="shared" si="25"/>
        <v>141</v>
      </c>
      <c r="B1458" s="50">
        <f>Management!B1458</f>
        <v>44138</v>
      </c>
      <c r="C1458" s="51">
        <f>Management!C1458</f>
        <v>77647.000000000175</v>
      </c>
      <c r="D1458" s="49">
        <f>Management!K1458</f>
        <v>4322303</v>
      </c>
    </row>
    <row r="1459" spans="1:4" x14ac:dyDescent="0.2">
      <c r="A1459" s="52">
        <f t="shared" si="25"/>
        <v>142</v>
      </c>
      <c r="B1459" s="50">
        <f>Management!B1459</f>
        <v>44168</v>
      </c>
      <c r="C1459" s="51">
        <f>Management!C1459</f>
        <v>77647.000000000131</v>
      </c>
      <c r="D1459" s="49">
        <f>Management!K1459</f>
        <v>4277527</v>
      </c>
    </row>
    <row r="1460" spans="1:4" x14ac:dyDescent="0.2">
      <c r="A1460" s="52">
        <f t="shared" si="25"/>
        <v>143</v>
      </c>
      <c r="B1460" s="50">
        <f>Management!B1460</f>
        <v>44199</v>
      </c>
      <c r="C1460" s="51">
        <f>Management!C1460</f>
        <v>77646.999999999913</v>
      </c>
      <c r="D1460" s="49">
        <f>Management!K1460</f>
        <v>4232330</v>
      </c>
    </row>
    <row r="1461" spans="1:4" x14ac:dyDescent="0.2">
      <c r="A1461" s="52">
        <f t="shared" si="25"/>
        <v>144</v>
      </c>
      <c r="B1461" s="50">
        <f>Management!B1461</f>
        <v>44230</v>
      </c>
      <c r="C1461" s="51">
        <f>Management!C1461</f>
        <v>77647.000000000175</v>
      </c>
      <c r="D1461" s="49">
        <f>Management!K1461</f>
        <v>4201507</v>
      </c>
    </row>
    <row r="1462" spans="1:4" x14ac:dyDescent="0.2">
      <c r="A1462" s="52">
        <f t="shared" si="25"/>
        <v>145</v>
      </c>
      <c r="B1462" s="50">
        <f>Management!B1462</f>
        <v>44258</v>
      </c>
      <c r="C1462" s="51">
        <f>Management!C1462</f>
        <v>77647.00000000016</v>
      </c>
      <c r="D1462" s="49">
        <f>Management!K1462</f>
        <v>4155653</v>
      </c>
    </row>
    <row r="1463" spans="1:4" x14ac:dyDescent="0.2">
      <c r="A1463" s="52">
        <f t="shared" ref="A1463:A1526" si="26">A1462+1</f>
        <v>146</v>
      </c>
      <c r="B1463" s="50">
        <f>Management!B1463</f>
        <v>44289</v>
      </c>
      <c r="C1463" s="51">
        <f>Management!C1463</f>
        <v>77646.999999999767</v>
      </c>
      <c r="D1463" s="49">
        <f>Management!K1463</f>
        <v>4109368</v>
      </c>
    </row>
    <row r="1464" spans="1:4" x14ac:dyDescent="0.2">
      <c r="A1464" s="52">
        <f t="shared" si="26"/>
        <v>147</v>
      </c>
      <c r="B1464" s="50">
        <f>Management!B1464</f>
        <v>44319</v>
      </c>
      <c r="C1464" s="51">
        <f>Management!C1464</f>
        <v>77647.000000000044</v>
      </c>
      <c r="D1464" s="49">
        <f>Management!K1464</f>
        <v>4062647</v>
      </c>
    </row>
    <row r="1465" spans="1:4" x14ac:dyDescent="0.2">
      <c r="A1465" s="52">
        <f t="shared" si="26"/>
        <v>148</v>
      </c>
      <c r="B1465" s="50">
        <f>Management!B1465</f>
        <v>44350</v>
      </c>
      <c r="C1465" s="51">
        <f>Management!C1465</f>
        <v>77647.000000000044</v>
      </c>
      <c r="D1465" s="49">
        <f>Management!K1465</f>
        <v>4015487</v>
      </c>
    </row>
    <row r="1466" spans="1:4" x14ac:dyDescent="0.2">
      <c r="A1466" s="52">
        <f t="shared" si="26"/>
        <v>149</v>
      </c>
      <c r="B1466" s="50">
        <f>Management!B1466</f>
        <v>44380</v>
      </c>
      <c r="C1466" s="51">
        <f>Management!C1466</f>
        <v>77647.000000000044</v>
      </c>
      <c r="D1466" s="49">
        <f>Management!K1466</f>
        <v>3967884</v>
      </c>
    </row>
    <row r="1467" spans="1:4" x14ac:dyDescent="0.2">
      <c r="A1467" s="52">
        <f t="shared" si="26"/>
        <v>150</v>
      </c>
      <c r="B1467" s="50">
        <f>Management!B1467</f>
        <v>44411</v>
      </c>
      <c r="C1467" s="51">
        <f>Management!C1467</f>
        <v>77647.000000000087</v>
      </c>
      <c r="D1467" s="49">
        <f>Management!K1467</f>
        <v>3919832</v>
      </c>
    </row>
    <row r="1468" spans="1:4" x14ac:dyDescent="0.2">
      <c r="A1468" s="52">
        <f t="shared" si="26"/>
        <v>151</v>
      </c>
      <c r="B1468" s="50">
        <f>Management!B1468</f>
        <v>44442</v>
      </c>
      <c r="C1468" s="51">
        <f>Management!C1468</f>
        <v>77646.999999999956</v>
      </c>
      <c r="D1468" s="49">
        <f>Management!K1468</f>
        <v>3871329</v>
      </c>
    </row>
    <row r="1469" spans="1:4" x14ac:dyDescent="0.2">
      <c r="A1469" s="52">
        <f t="shared" si="26"/>
        <v>152</v>
      </c>
      <c r="B1469" s="50">
        <f>Management!B1469</f>
        <v>44472</v>
      </c>
      <c r="C1469" s="51">
        <f>Management!C1469</f>
        <v>77647.000000000073</v>
      </c>
      <c r="D1469" s="49">
        <f>Management!K1469</f>
        <v>3822369</v>
      </c>
    </row>
    <row r="1470" spans="1:4" x14ac:dyDescent="0.2">
      <c r="A1470" s="52">
        <f t="shared" si="26"/>
        <v>153</v>
      </c>
      <c r="B1470" s="50">
        <f>Management!B1470</f>
        <v>44503</v>
      </c>
      <c r="C1470" s="51">
        <f>Management!C1470</f>
        <v>77646.999999999942</v>
      </c>
      <c r="D1470" s="49">
        <f>Management!K1470</f>
        <v>3772948</v>
      </c>
    </row>
    <row r="1471" spans="1:4" x14ac:dyDescent="0.2">
      <c r="A1471" s="52">
        <f t="shared" si="26"/>
        <v>154</v>
      </c>
      <c r="B1471" s="50">
        <f>Management!B1471</f>
        <v>44533</v>
      </c>
      <c r="C1471" s="51">
        <f>Management!C1471</f>
        <v>77646.999999999971</v>
      </c>
      <c r="D1471" s="49">
        <f>Management!K1471</f>
        <v>3723063</v>
      </c>
    </row>
    <row r="1472" spans="1:4" x14ac:dyDescent="0.2">
      <c r="A1472" s="52">
        <f t="shared" si="26"/>
        <v>155</v>
      </c>
      <c r="B1472" s="50">
        <f>Management!B1472</f>
        <v>44564</v>
      </c>
      <c r="C1472" s="51">
        <f>Management!C1472</f>
        <v>77646.999999999898</v>
      </c>
      <c r="D1472" s="49">
        <f>Management!K1472</f>
        <v>3672708</v>
      </c>
    </row>
    <row r="1473" spans="1:4" x14ac:dyDescent="0.2">
      <c r="A1473" s="52">
        <f t="shared" si="26"/>
        <v>156</v>
      </c>
      <c r="B1473" s="50">
        <f>Management!B1473</f>
        <v>44595</v>
      </c>
      <c r="C1473" s="51">
        <f>Management!C1473</f>
        <v>77647.000000000044</v>
      </c>
      <c r="D1473" s="49">
        <f>Management!K1473</f>
        <v>3635199</v>
      </c>
    </row>
    <row r="1474" spans="1:4" x14ac:dyDescent="0.2">
      <c r="A1474" s="52">
        <f t="shared" si="26"/>
        <v>157</v>
      </c>
      <c r="B1474" s="50">
        <f>Management!B1474</f>
        <v>44623</v>
      </c>
      <c r="C1474" s="51">
        <f>Management!C1474</f>
        <v>77647</v>
      </c>
      <c r="D1474" s="49">
        <f>Management!K1474</f>
        <v>3584070</v>
      </c>
    </row>
    <row r="1475" spans="1:4" x14ac:dyDescent="0.2">
      <c r="A1475" s="52">
        <f t="shared" si="26"/>
        <v>158</v>
      </c>
      <c r="B1475" s="50">
        <f>Management!B1475</f>
        <v>44654</v>
      </c>
      <c r="C1475" s="51">
        <f>Management!C1475</f>
        <v>77647.000000000102</v>
      </c>
      <c r="D1475" s="49">
        <f>Management!K1475</f>
        <v>3532460</v>
      </c>
    </row>
    <row r="1476" spans="1:4" x14ac:dyDescent="0.2">
      <c r="A1476" s="52">
        <f t="shared" si="26"/>
        <v>159</v>
      </c>
      <c r="B1476" s="50">
        <f>Management!B1476</f>
        <v>44684</v>
      </c>
      <c r="C1476" s="51">
        <f>Management!C1476</f>
        <v>77646.999999999898</v>
      </c>
      <c r="D1476" s="49">
        <f>Management!K1476</f>
        <v>3480366</v>
      </c>
    </row>
    <row r="1477" spans="1:4" x14ac:dyDescent="0.2">
      <c r="A1477" s="52">
        <f t="shared" si="26"/>
        <v>160</v>
      </c>
      <c r="B1477" s="50">
        <f>Management!B1477</f>
        <v>44715</v>
      </c>
      <c r="C1477" s="51">
        <f>Management!C1477</f>
        <v>77647</v>
      </c>
      <c r="D1477" s="49">
        <f>Management!K1477</f>
        <v>3427781</v>
      </c>
    </row>
    <row r="1478" spans="1:4" x14ac:dyDescent="0.2">
      <c r="A1478" s="52">
        <f t="shared" si="26"/>
        <v>161</v>
      </c>
      <c r="B1478" s="50">
        <f>Management!B1478</f>
        <v>44745</v>
      </c>
      <c r="C1478" s="51">
        <f>Management!C1478</f>
        <v>77647.000000000087</v>
      </c>
      <c r="D1478" s="49">
        <f>Management!K1478</f>
        <v>3374702</v>
      </c>
    </row>
    <row r="1479" spans="1:4" x14ac:dyDescent="0.2">
      <c r="A1479" s="52">
        <f t="shared" si="26"/>
        <v>162</v>
      </c>
      <c r="B1479" s="50">
        <f>Management!B1479</f>
        <v>44776</v>
      </c>
      <c r="C1479" s="51">
        <f>Management!C1479</f>
        <v>77647.000000000015</v>
      </c>
      <c r="D1479" s="49">
        <f>Management!K1479</f>
        <v>3321125</v>
      </c>
    </row>
    <row r="1480" spans="1:4" x14ac:dyDescent="0.2">
      <c r="A1480" s="52">
        <f t="shared" si="26"/>
        <v>163</v>
      </c>
      <c r="B1480" s="50">
        <f>Management!B1480</f>
        <v>44807</v>
      </c>
      <c r="C1480" s="51">
        <f>Management!C1480</f>
        <v>77647.000000000087</v>
      </c>
      <c r="D1480" s="49">
        <f>Management!K1480</f>
        <v>3267043</v>
      </c>
    </row>
    <row r="1481" spans="1:4" x14ac:dyDescent="0.2">
      <c r="A1481" s="52">
        <f t="shared" si="26"/>
        <v>164</v>
      </c>
      <c r="B1481" s="50">
        <f>Management!B1481</f>
        <v>44837</v>
      </c>
      <c r="C1481" s="51">
        <f>Management!C1481</f>
        <v>77647.000000000029</v>
      </c>
      <c r="D1481" s="49">
        <f>Management!K1481</f>
        <v>3212452</v>
      </c>
    </row>
    <row r="1482" spans="1:4" x14ac:dyDescent="0.2">
      <c r="A1482" s="52">
        <f t="shared" si="26"/>
        <v>165</v>
      </c>
      <c r="B1482" s="50">
        <f>Management!B1482</f>
        <v>44868</v>
      </c>
      <c r="C1482" s="51">
        <f>Management!C1482</f>
        <v>77646.999999999971</v>
      </c>
      <c r="D1482" s="49">
        <f>Management!K1482</f>
        <v>3157348</v>
      </c>
    </row>
    <row r="1483" spans="1:4" x14ac:dyDescent="0.2">
      <c r="A1483" s="52">
        <f t="shared" si="26"/>
        <v>166</v>
      </c>
      <c r="B1483" s="50">
        <f>Management!B1483</f>
        <v>44898</v>
      </c>
      <c r="C1483" s="51">
        <f>Management!C1483</f>
        <v>77647.000000000029</v>
      </c>
      <c r="D1483" s="49">
        <f>Management!K1483</f>
        <v>3101726</v>
      </c>
    </row>
    <row r="1484" spans="1:4" x14ac:dyDescent="0.2">
      <c r="A1484" s="52">
        <f t="shared" si="26"/>
        <v>167</v>
      </c>
      <c r="B1484" s="50">
        <f>Management!B1484</f>
        <v>44929</v>
      </c>
      <c r="C1484" s="51">
        <f>Management!C1484</f>
        <v>77646.999999999971</v>
      </c>
      <c r="D1484" s="49">
        <f>Management!K1484</f>
        <v>3045581</v>
      </c>
    </row>
    <row r="1485" spans="1:4" x14ac:dyDescent="0.2">
      <c r="A1485" s="52">
        <f t="shared" si="26"/>
        <v>168</v>
      </c>
      <c r="B1485" s="50">
        <f>Management!B1485</f>
        <v>44960</v>
      </c>
      <c r="C1485" s="51">
        <f>Management!C1485</f>
        <v>77646.999999999942</v>
      </c>
      <c r="D1485" s="49">
        <f>Management!K1485</f>
        <v>3000897</v>
      </c>
    </row>
    <row r="1486" spans="1:4" x14ac:dyDescent="0.2">
      <c r="A1486" s="52">
        <f t="shared" si="26"/>
        <v>169</v>
      </c>
      <c r="B1486" s="50">
        <f>Management!B1486</f>
        <v>44988</v>
      </c>
      <c r="C1486" s="51">
        <f>Management!C1486</f>
        <v>77647.000000000044</v>
      </c>
      <c r="D1486" s="49">
        <f>Management!K1486</f>
        <v>2943851</v>
      </c>
    </row>
    <row r="1487" spans="1:4" x14ac:dyDescent="0.2">
      <c r="A1487" s="52">
        <f t="shared" si="26"/>
        <v>170</v>
      </c>
      <c r="B1487" s="50">
        <f>Management!B1487</f>
        <v>45019</v>
      </c>
      <c r="C1487" s="51">
        <f>Management!C1487</f>
        <v>77647.000000000044</v>
      </c>
      <c r="D1487" s="49">
        <f>Management!K1487</f>
        <v>2886268</v>
      </c>
    </row>
    <row r="1488" spans="1:4" x14ac:dyDescent="0.2">
      <c r="A1488" s="52">
        <f t="shared" si="26"/>
        <v>171</v>
      </c>
      <c r="B1488" s="50">
        <f>Management!B1488</f>
        <v>45049</v>
      </c>
      <c r="C1488" s="51">
        <f>Management!C1488</f>
        <v>77646.999999999985</v>
      </c>
      <c r="D1488" s="49">
        <f>Management!K1488</f>
        <v>2828145</v>
      </c>
    </row>
    <row r="1489" spans="1:5" x14ac:dyDescent="0.2">
      <c r="A1489" s="52">
        <f t="shared" si="26"/>
        <v>172</v>
      </c>
      <c r="B1489" s="50">
        <f>Management!B1489</f>
        <v>45080</v>
      </c>
      <c r="C1489" s="51">
        <f>Management!C1489</f>
        <v>77646.999999999942</v>
      </c>
      <c r="D1489" s="49">
        <f>Management!K1489</f>
        <v>2769475</v>
      </c>
    </row>
    <row r="1490" spans="1:5" x14ac:dyDescent="0.2">
      <c r="A1490" s="52">
        <f t="shared" si="26"/>
        <v>173</v>
      </c>
      <c r="B1490" s="50">
        <f>Management!B1490</f>
        <v>45110</v>
      </c>
      <c r="C1490" s="51">
        <f>Management!C1490</f>
        <v>77647.000000000044</v>
      </c>
      <c r="D1490" s="49">
        <f>Management!K1490</f>
        <v>2710253</v>
      </c>
    </row>
    <row r="1491" spans="1:5" x14ac:dyDescent="0.2">
      <c r="A1491" s="52">
        <f t="shared" si="26"/>
        <v>174</v>
      </c>
      <c r="B1491" s="50">
        <f>Management!B1491</f>
        <v>45141</v>
      </c>
      <c r="C1491" s="51">
        <f>Management!C1491</f>
        <v>77646.999999999985</v>
      </c>
      <c r="D1491" s="49">
        <f>Management!K1491</f>
        <v>2650475</v>
      </c>
    </row>
    <row r="1492" spans="1:5" x14ac:dyDescent="0.2">
      <c r="A1492" s="52">
        <f t="shared" si="26"/>
        <v>175</v>
      </c>
      <c r="B1492" s="50">
        <f>Management!B1492</f>
        <v>45172</v>
      </c>
      <c r="C1492" s="51">
        <f>Management!C1492</f>
        <v>77647</v>
      </c>
      <c r="D1492" s="49">
        <f>Management!K1492</f>
        <v>2590134</v>
      </c>
    </row>
    <row r="1493" spans="1:5" x14ac:dyDescent="0.2">
      <c r="A1493" s="52">
        <f t="shared" si="26"/>
        <v>176</v>
      </c>
      <c r="B1493" s="50">
        <f>Management!B1493</f>
        <v>45202</v>
      </c>
      <c r="C1493" s="51">
        <f>Management!C1493</f>
        <v>77647</v>
      </c>
      <c r="D1493" s="49">
        <f>Management!K1493</f>
        <v>2529227</v>
      </c>
    </row>
    <row r="1494" spans="1:5" x14ac:dyDescent="0.2">
      <c r="A1494" s="52">
        <f t="shared" si="26"/>
        <v>177</v>
      </c>
      <c r="B1494" s="50">
        <f>Management!B1494</f>
        <v>45233</v>
      </c>
      <c r="C1494" s="51">
        <f>Management!C1494</f>
        <v>77647.000000000015</v>
      </c>
      <c r="D1494" s="49">
        <f>Management!K1494</f>
        <v>2467746</v>
      </c>
    </row>
    <row r="1495" spans="1:5" x14ac:dyDescent="0.2">
      <c r="A1495" s="52">
        <f t="shared" si="26"/>
        <v>178</v>
      </c>
      <c r="B1495" s="50">
        <f>Management!B1495</f>
        <v>45263</v>
      </c>
      <c r="C1495" s="51">
        <f>Management!C1495</f>
        <v>77647.000000000015</v>
      </c>
      <c r="D1495" s="49">
        <f>Management!K1495</f>
        <v>2405687</v>
      </c>
    </row>
    <row r="1496" spans="1:5" x14ac:dyDescent="0.2">
      <c r="A1496" s="52">
        <f t="shared" si="26"/>
        <v>179</v>
      </c>
      <c r="B1496" s="50">
        <f>Management!B1496</f>
        <v>45294</v>
      </c>
      <c r="C1496" s="51">
        <f>Management!C1496</f>
        <v>77647.000000000015</v>
      </c>
      <c r="D1496" s="49">
        <f>Management!K1496</f>
        <v>2343044</v>
      </c>
    </row>
    <row r="1497" spans="1:5" x14ac:dyDescent="0.2">
      <c r="A1497" s="52">
        <f t="shared" si="26"/>
        <v>180</v>
      </c>
      <c r="B1497" s="50">
        <f>Management!B1497</f>
        <v>45325</v>
      </c>
      <c r="C1497" s="51">
        <f>Management!C1497</f>
        <v>77647</v>
      </c>
      <c r="D1497" s="49">
        <f>Management!K1497</f>
        <v>2171249.9999998654</v>
      </c>
    </row>
    <row r="1498" spans="1:5" x14ac:dyDescent="0.2">
      <c r="A1498" s="52"/>
      <c r="B1498" s="50"/>
      <c r="C1498" s="51">
        <f>Management!C1498</f>
        <v>13976460</v>
      </c>
      <c r="D1498" s="49"/>
    </row>
    <row r="1499" spans="1:5" x14ac:dyDescent="0.2">
      <c r="A1499" s="52"/>
      <c r="B1499" s="50"/>
      <c r="C1499" s="51"/>
      <c r="D1499" s="49"/>
    </row>
    <row r="1500" spans="1:5" x14ac:dyDescent="0.2">
      <c r="A1500" s="52"/>
      <c r="B1500" s="50" t="str">
        <f>Management!B1500</f>
        <v>Due Dt</v>
      </c>
      <c r="C1500" s="51" t="str">
        <f>Management!C1500</f>
        <v>Rentals</v>
      </c>
      <c r="D1500" s="49" t="str">
        <f>Management!K1500</f>
        <v>Term. Value</v>
      </c>
      <c r="E1500">
        <v>16</v>
      </c>
    </row>
    <row r="1501" spans="1:5" x14ac:dyDescent="0.2">
      <c r="A1501" s="52">
        <f t="shared" si="26"/>
        <v>1</v>
      </c>
      <c r="B1501" s="50">
        <f>Management!B1501</f>
        <v>39875</v>
      </c>
      <c r="C1501" s="51">
        <f>Management!C1501</f>
        <v>76522.000000000407</v>
      </c>
      <c r="D1501" s="49">
        <f>Management!K1501</f>
        <v>7639134</v>
      </c>
    </row>
    <row r="1502" spans="1:5" x14ac:dyDescent="0.2">
      <c r="A1502" s="52">
        <f t="shared" si="26"/>
        <v>2</v>
      </c>
      <c r="B1502" s="50">
        <f>Management!B1502</f>
        <v>39906</v>
      </c>
      <c r="C1502" s="51">
        <f>Management!C1502</f>
        <v>76521.999999999709</v>
      </c>
      <c r="D1502" s="49">
        <f>Management!K1502</f>
        <v>7626343</v>
      </c>
    </row>
    <row r="1503" spans="1:5" x14ac:dyDescent="0.2">
      <c r="A1503" s="52">
        <f t="shared" si="26"/>
        <v>3</v>
      </c>
      <c r="B1503" s="50">
        <f>Management!B1503</f>
        <v>39936</v>
      </c>
      <c r="C1503" s="51">
        <f>Management!C1503</f>
        <v>76522.000000000087</v>
      </c>
      <c r="D1503" s="49">
        <f>Management!K1503</f>
        <v>7613424</v>
      </c>
    </row>
    <row r="1504" spans="1:5" x14ac:dyDescent="0.2">
      <c r="A1504" s="52">
        <f t="shared" si="26"/>
        <v>4</v>
      </c>
      <c r="B1504" s="50">
        <f>Management!B1504</f>
        <v>39967</v>
      </c>
      <c r="C1504" s="51">
        <f>Management!C1504</f>
        <v>76522.000000000218</v>
      </c>
      <c r="D1504" s="49">
        <f>Management!K1504</f>
        <v>7600374</v>
      </c>
    </row>
    <row r="1505" spans="1:4" x14ac:dyDescent="0.2">
      <c r="A1505" s="52">
        <f t="shared" si="26"/>
        <v>5</v>
      </c>
      <c r="B1505" s="50">
        <f>Management!B1505</f>
        <v>39997</v>
      </c>
      <c r="C1505" s="51">
        <f>Management!C1505</f>
        <v>76522.000000000349</v>
      </c>
      <c r="D1505" s="49">
        <f>Management!K1505</f>
        <v>7587192</v>
      </c>
    </row>
    <row r="1506" spans="1:4" x14ac:dyDescent="0.2">
      <c r="A1506" s="52">
        <f t="shared" si="26"/>
        <v>6</v>
      </c>
      <c r="B1506" s="50">
        <f>Management!B1506</f>
        <v>40028</v>
      </c>
      <c r="C1506" s="51">
        <f>Management!C1506</f>
        <v>76521.999999999622</v>
      </c>
      <c r="D1506" s="49">
        <f>Management!K1506</f>
        <v>7573878</v>
      </c>
    </row>
    <row r="1507" spans="1:4" x14ac:dyDescent="0.2">
      <c r="A1507" s="52">
        <f t="shared" si="26"/>
        <v>7</v>
      </c>
      <c r="B1507" s="50">
        <f>Management!B1507</f>
        <v>40059</v>
      </c>
      <c r="C1507" s="51">
        <f>Management!C1507</f>
        <v>76522.000000000291</v>
      </c>
      <c r="D1507" s="49">
        <f>Management!K1507</f>
        <v>7560429</v>
      </c>
    </row>
    <row r="1508" spans="1:4" x14ac:dyDescent="0.2">
      <c r="A1508" s="52">
        <f t="shared" si="26"/>
        <v>8</v>
      </c>
      <c r="B1508" s="50">
        <f>Management!B1508</f>
        <v>40089</v>
      </c>
      <c r="C1508" s="51">
        <f>Management!C1508</f>
        <v>76522.000000000131</v>
      </c>
      <c r="D1508" s="49">
        <f>Management!K1508</f>
        <v>7546845</v>
      </c>
    </row>
    <row r="1509" spans="1:4" x14ac:dyDescent="0.2">
      <c r="A1509" s="52">
        <f t="shared" si="26"/>
        <v>9</v>
      </c>
      <c r="B1509" s="50">
        <f>Management!B1509</f>
        <v>40120</v>
      </c>
      <c r="C1509" s="51">
        <f>Management!C1509</f>
        <v>76521.999999999622</v>
      </c>
      <c r="D1509" s="49">
        <f>Management!K1509</f>
        <v>7533124</v>
      </c>
    </row>
    <row r="1510" spans="1:4" x14ac:dyDescent="0.2">
      <c r="A1510" s="52">
        <f t="shared" si="26"/>
        <v>10</v>
      </c>
      <c r="B1510" s="50">
        <f>Management!B1510</f>
        <v>40150</v>
      </c>
      <c r="C1510" s="51">
        <f>Management!C1510</f>
        <v>76522.000000000335</v>
      </c>
      <c r="D1510" s="49">
        <f>Management!K1510</f>
        <v>7519265</v>
      </c>
    </row>
    <row r="1511" spans="1:4" x14ac:dyDescent="0.2">
      <c r="A1511" s="52">
        <f t="shared" si="26"/>
        <v>11</v>
      </c>
      <c r="B1511" s="50">
        <f>Management!B1511</f>
        <v>40181</v>
      </c>
      <c r="C1511" s="51">
        <f>Management!C1511</f>
        <v>76522</v>
      </c>
      <c r="D1511" s="49">
        <f>Management!K1511</f>
        <v>7505266</v>
      </c>
    </row>
    <row r="1512" spans="1:4" x14ac:dyDescent="0.2">
      <c r="A1512" s="52">
        <f t="shared" si="26"/>
        <v>12</v>
      </c>
      <c r="B1512" s="50">
        <f>Management!B1512</f>
        <v>40212</v>
      </c>
      <c r="C1512" s="51">
        <f>Management!C1512</f>
        <v>76521.999999999578</v>
      </c>
      <c r="D1512" s="49">
        <f>Management!K1512</f>
        <v>7538305</v>
      </c>
    </row>
    <row r="1513" spans="1:4" x14ac:dyDescent="0.2">
      <c r="A1513" s="52">
        <f t="shared" si="26"/>
        <v>13</v>
      </c>
      <c r="B1513" s="50">
        <f>Management!B1513</f>
        <v>40240</v>
      </c>
      <c r="C1513" s="51">
        <f>Management!C1513</f>
        <v>76521.999999999578</v>
      </c>
      <c r="D1513" s="49">
        <f>Management!K1513</f>
        <v>7524654</v>
      </c>
    </row>
    <row r="1514" spans="1:4" x14ac:dyDescent="0.2">
      <c r="A1514" s="52">
        <f t="shared" si="26"/>
        <v>14</v>
      </c>
      <c r="B1514" s="50">
        <f>Management!B1514</f>
        <v>40271</v>
      </c>
      <c r="C1514" s="51">
        <f>Management!C1514</f>
        <v>76521.999999999869</v>
      </c>
      <c r="D1514" s="49">
        <f>Management!K1514</f>
        <v>7510866</v>
      </c>
    </row>
    <row r="1515" spans="1:4" x14ac:dyDescent="0.2">
      <c r="A1515" s="52">
        <f t="shared" si="26"/>
        <v>15</v>
      </c>
      <c r="B1515" s="50">
        <f>Management!B1515</f>
        <v>40301</v>
      </c>
      <c r="C1515" s="51">
        <f>Management!C1515</f>
        <v>76521.999999999942</v>
      </c>
      <c r="D1515" s="49">
        <f>Management!K1515</f>
        <v>7496942</v>
      </c>
    </row>
    <row r="1516" spans="1:4" x14ac:dyDescent="0.2">
      <c r="A1516" s="52">
        <f t="shared" si="26"/>
        <v>16</v>
      </c>
      <c r="B1516" s="50">
        <f>Management!B1516</f>
        <v>40332</v>
      </c>
      <c r="C1516" s="51">
        <f>Management!C1516</f>
        <v>76522.000000000044</v>
      </c>
      <c r="D1516" s="49">
        <f>Management!K1516</f>
        <v>7482879</v>
      </c>
    </row>
    <row r="1517" spans="1:4" x14ac:dyDescent="0.2">
      <c r="A1517" s="52">
        <f t="shared" si="26"/>
        <v>17</v>
      </c>
      <c r="B1517" s="50">
        <f>Management!B1517</f>
        <v>40362</v>
      </c>
      <c r="C1517" s="51">
        <f>Management!C1517</f>
        <v>76521.99999999968</v>
      </c>
      <c r="D1517" s="49">
        <f>Management!K1517</f>
        <v>7468677</v>
      </c>
    </row>
    <row r="1518" spans="1:4" x14ac:dyDescent="0.2">
      <c r="A1518" s="52">
        <f t="shared" si="26"/>
        <v>18</v>
      </c>
      <c r="B1518" s="50">
        <f>Management!B1518</f>
        <v>40393</v>
      </c>
      <c r="C1518" s="51">
        <f>Management!C1518</f>
        <v>76521.99999999968</v>
      </c>
      <c r="D1518" s="49">
        <f>Management!K1518</f>
        <v>7454332</v>
      </c>
    </row>
    <row r="1519" spans="1:4" x14ac:dyDescent="0.2">
      <c r="A1519" s="52">
        <f t="shared" si="26"/>
        <v>19</v>
      </c>
      <c r="B1519" s="50">
        <f>Management!B1519</f>
        <v>40424</v>
      </c>
      <c r="C1519" s="51">
        <f>Management!C1519</f>
        <v>76522.00000000016</v>
      </c>
      <c r="D1519" s="49">
        <f>Management!K1519</f>
        <v>7439845</v>
      </c>
    </row>
    <row r="1520" spans="1:4" x14ac:dyDescent="0.2">
      <c r="A1520" s="52">
        <f t="shared" si="26"/>
        <v>20</v>
      </c>
      <c r="B1520" s="50">
        <f>Management!B1520</f>
        <v>40454</v>
      </c>
      <c r="C1520" s="51">
        <f>Management!C1520</f>
        <v>76521.999999999651</v>
      </c>
      <c r="D1520" s="49">
        <f>Management!K1520</f>
        <v>7425214</v>
      </c>
    </row>
    <row r="1521" spans="1:4" x14ac:dyDescent="0.2">
      <c r="A1521" s="52">
        <f t="shared" si="26"/>
        <v>21</v>
      </c>
      <c r="B1521" s="50">
        <f>Management!B1521</f>
        <v>40485</v>
      </c>
      <c r="C1521" s="51">
        <f>Management!C1521</f>
        <v>76522.000000000335</v>
      </c>
      <c r="D1521" s="49">
        <f>Management!K1521</f>
        <v>7410437</v>
      </c>
    </row>
    <row r="1522" spans="1:4" x14ac:dyDescent="0.2">
      <c r="A1522" s="52">
        <f t="shared" si="26"/>
        <v>22</v>
      </c>
      <c r="B1522" s="50">
        <f>Management!B1522</f>
        <v>40515</v>
      </c>
      <c r="C1522" s="51">
        <f>Management!C1522</f>
        <v>76521.999999999753</v>
      </c>
      <c r="D1522" s="49">
        <f>Management!K1522</f>
        <v>7395512</v>
      </c>
    </row>
    <row r="1523" spans="1:4" x14ac:dyDescent="0.2">
      <c r="A1523" s="52">
        <f t="shared" si="26"/>
        <v>23</v>
      </c>
      <c r="B1523" s="50">
        <f>Management!B1523</f>
        <v>40546</v>
      </c>
      <c r="C1523" s="51">
        <f>Management!C1523</f>
        <v>76522.000000000364</v>
      </c>
      <c r="D1523" s="49">
        <f>Management!K1523</f>
        <v>7380439</v>
      </c>
    </row>
    <row r="1524" spans="1:4" x14ac:dyDescent="0.2">
      <c r="A1524" s="52">
        <f t="shared" si="26"/>
        <v>24</v>
      </c>
      <c r="B1524" s="50">
        <f>Management!B1524</f>
        <v>40577</v>
      </c>
      <c r="C1524" s="51">
        <f>Management!C1524</f>
        <v>76521.999999999825</v>
      </c>
      <c r="D1524" s="49">
        <f>Management!K1524</f>
        <v>7407675</v>
      </c>
    </row>
    <row r="1525" spans="1:4" x14ac:dyDescent="0.2">
      <c r="A1525" s="52">
        <f t="shared" si="26"/>
        <v>25</v>
      </c>
      <c r="B1525" s="50">
        <f>Management!B1525</f>
        <v>40605</v>
      </c>
      <c r="C1525" s="51">
        <f>Management!C1525</f>
        <v>76522.000000000073</v>
      </c>
      <c r="D1525" s="49">
        <f>Management!K1525</f>
        <v>7392869</v>
      </c>
    </row>
    <row r="1526" spans="1:4" x14ac:dyDescent="0.2">
      <c r="A1526" s="52">
        <f t="shared" si="26"/>
        <v>26</v>
      </c>
      <c r="B1526" s="50">
        <f>Management!B1526</f>
        <v>40636</v>
      </c>
      <c r="C1526" s="51">
        <f>Management!C1526</f>
        <v>76521.999999999709</v>
      </c>
      <c r="D1526" s="49">
        <f>Management!K1526</f>
        <v>7377917</v>
      </c>
    </row>
    <row r="1527" spans="1:4" x14ac:dyDescent="0.2">
      <c r="A1527" s="52">
        <f t="shared" ref="A1527:A1590" si="27">A1526+1</f>
        <v>27</v>
      </c>
      <c r="B1527" s="50">
        <f>Management!B1527</f>
        <v>40666</v>
      </c>
      <c r="C1527" s="51">
        <f>Management!C1527</f>
        <v>76522.000000000233</v>
      </c>
      <c r="D1527" s="49">
        <f>Management!K1527</f>
        <v>7362817</v>
      </c>
    </row>
    <row r="1528" spans="1:4" x14ac:dyDescent="0.2">
      <c r="A1528" s="52">
        <f t="shared" si="27"/>
        <v>28</v>
      </c>
      <c r="B1528" s="50">
        <f>Management!B1528</f>
        <v>40697</v>
      </c>
      <c r="C1528" s="51">
        <f>Management!C1528</f>
        <v>76522.000000000335</v>
      </c>
      <c r="D1528" s="49">
        <f>Management!K1528</f>
        <v>7347569</v>
      </c>
    </row>
    <row r="1529" spans="1:4" x14ac:dyDescent="0.2">
      <c r="A1529" s="52">
        <f t="shared" si="27"/>
        <v>29</v>
      </c>
      <c r="B1529" s="50">
        <f>Management!B1529</f>
        <v>40727</v>
      </c>
      <c r="C1529" s="51">
        <f>Management!C1529</f>
        <v>76521.999999999782</v>
      </c>
      <c r="D1529" s="49">
        <f>Management!K1529</f>
        <v>7332171</v>
      </c>
    </row>
    <row r="1530" spans="1:4" x14ac:dyDescent="0.2">
      <c r="A1530" s="52">
        <f t="shared" si="27"/>
        <v>30</v>
      </c>
      <c r="B1530" s="50">
        <f>Management!B1530</f>
        <v>40758</v>
      </c>
      <c r="C1530" s="51">
        <f>Management!C1530</f>
        <v>76521.999999999694</v>
      </c>
      <c r="D1530" s="49">
        <f>Management!K1530</f>
        <v>7316620</v>
      </c>
    </row>
    <row r="1531" spans="1:4" x14ac:dyDescent="0.2">
      <c r="A1531" s="52">
        <f t="shared" si="27"/>
        <v>31</v>
      </c>
      <c r="B1531" s="50">
        <f>Management!B1531</f>
        <v>40789</v>
      </c>
      <c r="C1531" s="51">
        <f>Management!C1531</f>
        <v>76522.000000000204</v>
      </c>
      <c r="D1531" s="49">
        <f>Management!K1531</f>
        <v>7300917</v>
      </c>
    </row>
    <row r="1532" spans="1:4" x14ac:dyDescent="0.2">
      <c r="A1532" s="52">
        <f t="shared" si="27"/>
        <v>32</v>
      </c>
      <c r="B1532" s="50">
        <f>Management!B1532</f>
        <v>40819</v>
      </c>
      <c r="C1532" s="51">
        <f>Management!C1532</f>
        <v>76522.000000000437</v>
      </c>
      <c r="D1532" s="49">
        <f>Management!K1532</f>
        <v>7285059</v>
      </c>
    </row>
    <row r="1533" spans="1:4" x14ac:dyDescent="0.2">
      <c r="A1533" s="52">
        <f t="shared" si="27"/>
        <v>33</v>
      </c>
      <c r="B1533" s="50">
        <f>Management!B1533</f>
        <v>40850</v>
      </c>
      <c r="C1533" s="51">
        <f>Management!C1533</f>
        <v>76521.99999999968</v>
      </c>
      <c r="D1533" s="49">
        <f>Management!K1533</f>
        <v>7269044</v>
      </c>
    </row>
    <row r="1534" spans="1:4" x14ac:dyDescent="0.2">
      <c r="A1534" s="52">
        <f t="shared" si="27"/>
        <v>34</v>
      </c>
      <c r="B1534" s="50">
        <f>Management!B1534</f>
        <v>40880</v>
      </c>
      <c r="C1534" s="51">
        <f>Management!C1534</f>
        <v>76521.999999999593</v>
      </c>
      <c r="D1534" s="49">
        <f>Management!K1534</f>
        <v>7252872</v>
      </c>
    </row>
    <row r="1535" spans="1:4" x14ac:dyDescent="0.2">
      <c r="A1535" s="52">
        <f t="shared" si="27"/>
        <v>35</v>
      </c>
      <c r="B1535" s="50">
        <f>Management!B1535</f>
        <v>40911</v>
      </c>
      <c r="C1535" s="51">
        <f>Management!C1535</f>
        <v>76521.999999999563</v>
      </c>
      <c r="D1535" s="49">
        <f>Management!K1535</f>
        <v>7236540</v>
      </c>
    </row>
    <row r="1536" spans="1:4" x14ac:dyDescent="0.2">
      <c r="A1536" s="52">
        <f t="shared" si="27"/>
        <v>36</v>
      </c>
      <c r="B1536" s="50">
        <f>Management!B1536</f>
        <v>40942</v>
      </c>
      <c r="C1536" s="51">
        <f>Management!C1536</f>
        <v>76521.999999999709</v>
      </c>
      <c r="D1536" s="49">
        <f>Management!K1536</f>
        <v>7258257</v>
      </c>
    </row>
    <row r="1537" spans="1:4" x14ac:dyDescent="0.2">
      <c r="A1537" s="52">
        <f t="shared" si="27"/>
        <v>37</v>
      </c>
      <c r="B1537" s="50">
        <f>Management!B1537</f>
        <v>40971</v>
      </c>
      <c r="C1537" s="51">
        <f>Management!C1537</f>
        <v>76522.000000000291</v>
      </c>
      <c r="D1537" s="49">
        <f>Management!K1537</f>
        <v>7242113</v>
      </c>
    </row>
    <row r="1538" spans="1:4" x14ac:dyDescent="0.2">
      <c r="A1538" s="52">
        <f t="shared" si="27"/>
        <v>38</v>
      </c>
      <c r="B1538" s="50">
        <f>Management!B1538</f>
        <v>41002</v>
      </c>
      <c r="C1538" s="51">
        <f>Management!C1538</f>
        <v>76521.999999999869</v>
      </c>
      <c r="D1538" s="49">
        <f>Management!K1538</f>
        <v>7225811</v>
      </c>
    </row>
    <row r="1539" spans="1:4" x14ac:dyDescent="0.2">
      <c r="A1539" s="52">
        <f t="shared" si="27"/>
        <v>39</v>
      </c>
      <c r="B1539" s="50">
        <f>Management!B1539</f>
        <v>41032</v>
      </c>
      <c r="C1539" s="51">
        <f>Management!C1539</f>
        <v>76522</v>
      </c>
      <c r="D1539" s="49">
        <f>Management!K1539</f>
        <v>7209350</v>
      </c>
    </row>
    <row r="1540" spans="1:4" x14ac:dyDescent="0.2">
      <c r="A1540" s="52">
        <f t="shared" si="27"/>
        <v>40</v>
      </c>
      <c r="B1540" s="50">
        <f>Management!B1540</f>
        <v>41063</v>
      </c>
      <c r="C1540" s="51">
        <f>Management!C1540</f>
        <v>76521.999999999913</v>
      </c>
      <c r="D1540" s="49">
        <f>Management!K1540</f>
        <v>7192729</v>
      </c>
    </row>
    <row r="1541" spans="1:4" x14ac:dyDescent="0.2">
      <c r="A1541" s="52">
        <f t="shared" si="27"/>
        <v>41</v>
      </c>
      <c r="B1541" s="50">
        <f>Management!B1541</f>
        <v>41093</v>
      </c>
      <c r="C1541" s="51">
        <f>Management!C1541</f>
        <v>76521.999999999767</v>
      </c>
      <c r="D1541" s="49">
        <f>Management!K1541</f>
        <v>7175945</v>
      </c>
    </row>
    <row r="1542" spans="1:4" x14ac:dyDescent="0.2">
      <c r="A1542" s="52">
        <f t="shared" si="27"/>
        <v>42</v>
      </c>
      <c r="B1542" s="50">
        <f>Management!B1542</f>
        <v>41124</v>
      </c>
      <c r="C1542" s="51">
        <f>Management!C1542</f>
        <v>76521.999999999563</v>
      </c>
      <c r="D1542" s="49">
        <f>Management!K1542</f>
        <v>7158998</v>
      </c>
    </row>
    <row r="1543" spans="1:4" x14ac:dyDescent="0.2">
      <c r="A1543" s="52">
        <f t="shared" si="27"/>
        <v>43</v>
      </c>
      <c r="B1543" s="50">
        <f>Management!B1543</f>
        <v>41155</v>
      </c>
      <c r="C1543" s="51">
        <f>Management!C1543</f>
        <v>76522.000000000349</v>
      </c>
      <c r="D1543" s="49">
        <f>Management!K1543</f>
        <v>7141885</v>
      </c>
    </row>
    <row r="1544" spans="1:4" x14ac:dyDescent="0.2">
      <c r="A1544" s="52">
        <f t="shared" si="27"/>
        <v>44</v>
      </c>
      <c r="B1544" s="50">
        <f>Management!B1544</f>
        <v>41185</v>
      </c>
      <c r="C1544" s="51">
        <f>Management!C1544</f>
        <v>76521.999999999563</v>
      </c>
      <c r="D1544" s="49">
        <f>Management!K1544</f>
        <v>7124604</v>
      </c>
    </row>
    <row r="1545" spans="1:4" x14ac:dyDescent="0.2">
      <c r="A1545" s="52">
        <f t="shared" si="27"/>
        <v>45</v>
      </c>
      <c r="B1545" s="50">
        <f>Management!B1545</f>
        <v>41216</v>
      </c>
      <c r="C1545" s="51">
        <f>Management!C1545</f>
        <v>76521.999999999738</v>
      </c>
      <c r="D1545" s="49">
        <f>Management!K1545</f>
        <v>7107155</v>
      </c>
    </row>
    <row r="1546" spans="1:4" x14ac:dyDescent="0.2">
      <c r="A1546" s="52">
        <f t="shared" si="27"/>
        <v>46</v>
      </c>
      <c r="B1546" s="50">
        <f>Management!B1546</f>
        <v>41246</v>
      </c>
      <c r="C1546" s="51">
        <f>Management!C1546</f>
        <v>76522.000000000407</v>
      </c>
      <c r="D1546" s="49">
        <f>Management!K1546</f>
        <v>7089536</v>
      </c>
    </row>
    <row r="1547" spans="1:4" x14ac:dyDescent="0.2">
      <c r="A1547" s="52">
        <f t="shared" si="27"/>
        <v>47</v>
      </c>
      <c r="B1547" s="50">
        <f>Management!B1547</f>
        <v>41277</v>
      </c>
      <c r="C1547" s="51">
        <f>Management!C1547</f>
        <v>76521.999999999971</v>
      </c>
      <c r="D1547" s="49">
        <f>Management!K1547</f>
        <v>7071744</v>
      </c>
    </row>
    <row r="1548" spans="1:4" x14ac:dyDescent="0.2">
      <c r="A1548" s="52">
        <f t="shared" si="27"/>
        <v>48</v>
      </c>
      <c r="B1548" s="50">
        <f>Management!B1548</f>
        <v>41308</v>
      </c>
      <c r="C1548" s="51">
        <f>Management!C1548</f>
        <v>76522.000000000029</v>
      </c>
      <c r="D1548" s="49">
        <f>Management!K1548</f>
        <v>7088168</v>
      </c>
    </row>
    <row r="1549" spans="1:4" x14ac:dyDescent="0.2">
      <c r="A1549" s="52">
        <f t="shared" si="27"/>
        <v>49</v>
      </c>
      <c r="B1549" s="50">
        <f>Management!B1549</f>
        <v>41336</v>
      </c>
      <c r="C1549" s="51">
        <f>Management!C1549</f>
        <v>76522.000000000335</v>
      </c>
      <c r="D1549" s="49">
        <f>Management!K1549</f>
        <v>7070487</v>
      </c>
    </row>
    <row r="1550" spans="1:4" x14ac:dyDescent="0.2">
      <c r="A1550" s="52">
        <f t="shared" si="27"/>
        <v>50</v>
      </c>
      <c r="B1550" s="50">
        <f>Management!B1550</f>
        <v>41367</v>
      </c>
      <c r="C1550" s="51">
        <f>Management!C1550</f>
        <v>76522.000000000349</v>
      </c>
      <c r="D1550" s="49">
        <f>Management!K1550</f>
        <v>7052634</v>
      </c>
    </row>
    <row r="1551" spans="1:4" x14ac:dyDescent="0.2">
      <c r="A1551" s="52">
        <f t="shared" si="27"/>
        <v>51</v>
      </c>
      <c r="B1551" s="50">
        <f>Management!B1551</f>
        <v>41397</v>
      </c>
      <c r="C1551" s="51">
        <f>Management!C1551</f>
        <v>76522.000000000306</v>
      </c>
      <c r="D1551" s="49">
        <f>Management!K1551</f>
        <v>7034609</v>
      </c>
    </row>
    <row r="1552" spans="1:4" x14ac:dyDescent="0.2">
      <c r="A1552" s="52">
        <f t="shared" si="27"/>
        <v>52</v>
      </c>
      <c r="B1552" s="50">
        <f>Management!B1552</f>
        <v>41428</v>
      </c>
      <c r="C1552" s="51">
        <f>Management!C1552</f>
        <v>76522.000000000451</v>
      </c>
      <c r="D1552" s="49">
        <f>Management!K1552</f>
        <v>7016409</v>
      </c>
    </row>
    <row r="1553" spans="1:4" x14ac:dyDescent="0.2">
      <c r="A1553" s="52">
        <f t="shared" si="27"/>
        <v>53</v>
      </c>
      <c r="B1553" s="50">
        <f>Management!B1553</f>
        <v>41458</v>
      </c>
      <c r="C1553" s="51">
        <f>Management!C1553</f>
        <v>76521.999999999593</v>
      </c>
      <c r="D1553" s="49">
        <f>Management!K1553</f>
        <v>6998033</v>
      </c>
    </row>
    <row r="1554" spans="1:4" x14ac:dyDescent="0.2">
      <c r="A1554" s="52">
        <f t="shared" si="27"/>
        <v>54</v>
      </c>
      <c r="B1554" s="50">
        <f>Management!B1554</f>
        <v>41489</v>
      </c>
      <c r="C1554" s="51">
        <f>Management!C1554</f>
        <v>76522.000000000233</v>
      </c>
      <c r="D1554" s="49">
        <f>Management!K1554</f>
        <v>6979479</v>
      </c>
    </row>
    <row r="1555" spans="1:4" x14ac:dyDescent="0.2">
      <c r="A1555" s="52">
        <f t="shared" si="27"/>
        <v>55</v>
      </c>
      <c r="B1555" s="50">
        <f>Management!B1555</f>
        <v>41520</v>
      </c>
      <c r="C1555" s="51">
        <f>Management!C1555</f>
        <v>76522.000000000306</v>
      </c>
      <c r="D1555" s="49">
        <f>Management!K1555</f>
        <v>6960744</v>
      </c>
    </row>
    <row r="1556" spans="1:4" x14ac:dyDescent="0.2">
      <c r="A1556" s="52">
        <f t="shared" si="27"/>
        <v>56</v>
      </c>
      <c r="B1556" s="50">
        <f>Management!B1556</f>
        <v>41550</v>
      </c>
      <c r="C1556" s="51">
        <f>Management!C1556</f>
        <v>76522.000000000131</v>
      </c>
      <c r="D1556" s="49">
        <f>Management!K1556</f>
        <v>6941828</v>
      </c>
    </row>
    <row r="1557" spans="1:4" x14ac:dyDescent="0.2">
      <c r="A1557" s="52">
        <f t="shared" si="27"/>
        <v>57</v>
      </c>
      <c r="B1557" s="50">
        <f>Management!B1557</f>
        <v>41581</v>
      </c>
      <c r="C1557" s="51">
        <f>Management!C1557</f>
        <v>76521.999999999854</v>
      </c>
      <c r="D1557" s="49">
        <f>Management!K1557</f>
        <v>6922729</v>
      </c>
    </row>
    <row r="1558" spans="1:4" x14ac:dyDescent="0.2">
      <c r="A1558" s="52">
        <f t="shared" si="27"/>
        <v>58</v>
      </c>
      <c r="B1558" s="50">
        <f>Management!B1558</f>
        <v>41611</v>
      </c>
      <c r="C1558" s="51">
        <f>Management!C1558</f>
        <v>76522.000000000437</v>
      </c>
      <c r="D1558" s="49">
        <f>Management!K1558</f>
        <v>6903444</v>
      </c>
    </row>
    <row r="1559" spans="1:4" x14ac:dyDescent="0.2">
      <c r="A1559" s="52">
        <f t="shared" si="27"/>
        <v>59</v>
      </c>
      <c r="B1559" s="50">
        <f>Management!B1559</f>
        <v>41642</v>
      </c>
      <c r="C1559" s="51">
        <f>Management!C1559</f>
        <v>76521.999999999593</v>
      </c>
      <c r="D1559" s="49">
        <f>Management!K1559</f>
        <v>6883972</v>
      </c>
    </row>
    <row r="1560" spans="1:4" x14ac:dyDescent="0.2">
      <c r="A1560" s="52">
        <f t="shared" si="27"/>
        <v>60</v>
      </c>
      <c r="B1560" s="50">
        <f>Management!B1560</f>
        <v>41673</v>
      </c>
      <c r="C1560" s="51">
        <f>Management!C1560</f>
        <v>76522.000000000116</v>
      </c>
      <c r="D1560" s="49">
        <f>Management!K1560</f>
        <v>6895262</v>
      </c>
    </row>
    <row r="1561" spans="1:4" x14ac:dyDescent="0.2">
      <c r="A1561" s="52">
        <f t="shared" si="27"/>
        <v>61</v>
      </c>
      <c r="B1561" s="50">
        <f>Management!B1561</f>
        <v>41701</v>
      </c>
      <c r="C1561" s="51">
        <f>Management!C1561</f>
        <v>76522.000000000087</v>
      </c>
      <c r="D1561" s="49">
        <f>Management!K1561</f>
        <v>6875825</v>
      </c>
    </row>
    <row r="1562" spans="1:4" x14ac:dyDescent="0.2">
      <c r="A1562" s="52">
        <f t="shared" si="27"/>
        <v>62</v>
      </c>
      <c r="B1562" s="50">
        <f>Management!B1562</f>
        <v>41732</v>
      </c>
      <c r="C1562" s="51">
        <f>Management!C1562</f>
        <v>76522.000000000349</v>
      </c>
      <c r="D1562" s="49">
        <f>Management!K1562</f>
        <v>6856201</v>
      </c>
    </row>
    <row r="1563" spans="1:4" x14ac:dyDescent="0.2">
      <c r="A1563" s="52">
        <f t="shared" si="27"/>
        <v>63</v>
      </c>
      <c r="B1563" s="50">
        <f>Management!B1563</f>
        <v>41762</v>
      </c>
      <c r="C1563" s="51">
        <f>Management!C1563</f>
        <v>76521.999999999593</v>
      </c>
      <c r="D1563" s="49">
        <f>Management!K1563</f>
        <v>6836387</v>
      </c>
    </row>
    <row r="1564" spans="1:4" x14ac:dyDescent="0.2">
      <c r="A1564" s="52">
        <f t="shared" si="27"/>
        <v>64</v>
      </c>
      <c r="B1564" s="50">
        <f>Management!B1564</f>
        <v>41793</v>
      </c>
      <c r="C1564" s="51">
        <f>Management!C1564</f>
        <v>76521.999999999913</v>
      </c>
      <c r="D1564" s="49">
        <f>Management!K1564</f>
        <v>6816383</v>
      </c>
    </row>
    <row r="1565" spans="1:4" x14ac:dyDescent="0.2">
      <c r="A1565" s="52">
        <f t="shared" si="27"/>
        <v>65</v>
      </c>
      <c r="B1565" s="50">
        <f>Management!B1565</f>
        <v>41823</v>
      </c>
      <c r="C1565" s="51">
        <f>Management!C1565</f>
        <v>76522.00000000032</v>
      </c>
      <c r="D1565" s="49">
        <f>Management!K1565</f>
        <v>6796187</v>
      </c>
    </row>
    <row r="1566" spans="1:4" x14ac:dyDescent="0.2">
      <c r="A1566" s="52">
        <f t="shared" si="27"/>
        <v>66</v>
      </c>
      <c r="B1566" s="50">
        <f>Management!B1566</f>
        <v>41854</v>
      </c>
      <c r="C1566" s="51">
        <f>Management!C1566</f>
        <v>76521.999999999913</v>
      </c>
      <c r="D1566" s="49">
        <f>Management!K1566</f>
        <v>6775796</v>
      </c>
    </row>
    <row r="1567" spans="1:4" x14ac:dyDescent="0.2">
      <c r="A1567" s="52">
        <f t="shared" si="27"/>
        <v>67</v>
      </c>
      <c r="B1567" s="50">
        <f>Management!B1567</f>
        <v>41885</v>
      </c>
      <c r="C1567" s="51">
        <f>Management!C1567</f>
        <v>76521.999999999825</v>
      </c>
      <c r="D1567" s="49">
        <f>Management!K1567</f>
        <v>6755208</v>
      </c>
    </row>
    <row r="1568" spans="1:4" x14ac:dyDescent="0.2">
      <c r="A1568" s="52">
        <f t="shared" si="27"/>
        <v>68</v>
      </c>
      <c r="B1568" s="50">
        <f>Management!B1568</f>
        <v>41915</v>
      </c>
      <c r="C1568" s="51">
        <f>Management!C1568</f>
        <v>76522.000000000116</v>
      </c>
      <c r="D1568" s="49">
        <f>Management!K1568</f>
        <v>6734422</v>
      </c>
    </row>
    <row r="1569" spans="1:4" x14ac:dyDescent="0.2">
      <c r="A1569" s="52">
        <f t="shared" si="27"/>
        <v>69</v>
      </c>
      <c r="B1569" s="50">
        <f>Management!B1569</f>
        <v>41946</v>
      </c>
      <c r="C1569" s="51">
        <f>Management!C1569</f>
        <v>76522.000000000029</v>
      </c>
      <c r="D1569" s="49">
        <f>Management!K1569</f>
        <v>6713435</v>
      </c>
    </row>
    <row r="1570" spans="1:4" x14ac:dyDescent="0.2">
      <c r="A1570" s="52">
        <f t="shared" si="27"/>
        <v>70</v>
      </c>
      <c r="B1570" s="50">
        <f>Management!B1570</f>
        <v>41976</v>
      </c>
      <c r="C1570" s="51">
        <f>Management!C1570</f>
        <v>76522.000000000437</v>
      </c>
      <c r="D1570" s="49">
        <f>Management!K1570</f>
        <v>6692246</v>
      </c>
    </row>
    <row r="1571" spans="1:4" x14ac:dyDescent="0.2">
      <c r="A1571" s="52">
        <f t="shared" si="27"/>
        <v>71</v>
      </c>
      <c r="B1571" s="50">
        <f>Management!B1571</f>
        <v>42007</v>
      </c>
      <c r="C1571" s="51">
        <f>Management!C1571</f>
        <v>76522.000000000407</v>
      </c>
      <c r="D1571" s="49">
        <f>Management!K1571</f>
        <v>6670853</v>
      </c>
    </row>
    <row r="1572" spans="1:4" x14ac:dyDescent="0.2">
      <c r="A1572" s="52">
        <f t="shared" si="27"/>
        <v>72</v>
      </c>
      <c r="B1572" s="50">
        <f>Management!B1572</f>
        <v>42038</v>
      </c>
      <c r="C1572" s="51">
        <f>Management!C1572</f>
        <v>76522.000000000349</v>
      </c>
      <c r="D1572" s="49">
        <f>Management!K1572</f>
        <v>6677113</v>
      </c>
    </row>
    <row r="1573" spans="1:4" x14ac:dyDescent="0.2">
      <c r="A1573" s="52">
        <f t="shared" si="27"/>
        <v>73</v>
      </c>
      <c r="B1573" s="50">
        <f>Management!B1573</f>
        <v>42066</v>
      </c>
      <c r="C1573" s="51">
        <f>Management!C1573</f>
        <v>76522.000000000058</v>
      </c>
      <c r="D1573" s="49">
        <f>Management!K1573</f>
        <v>6655679</v>
      </c>
    </row>
    <row r="1574" spans="1:4" x14ac:dyDescent="0.2">
      <c r="A1574" s="52">
        <f t="shared" si="27"/>
        <v>74</v>
      </c>
      <c r="B1574" s="50">
        <f>Management!B1574</f>
        <v>42097</v>
      </c>
      <c r="C1574" s="51">
        <f>Management!C1574</f>
        <v>76522.000000000393</v>
      </c>
      <c r="D1574" s="49">
        <f>Management!K1574</f>
        <v>6634039</v>
      </c>
    </row>
    <row r="1575" spans="1:4" x14ac:dyDescent="0.2">
      <c r="A1575" s="52">
        <f t="shared" si="27"/>
        <v>75</v>
      </c>
      <c r="B1575" s="50">
        <f>Management!B1575</f>
        <v>42127</v>
      </c>
      <c r="C1575" s="51">
        <f>Management!C1575</f>
        <v>76521.999999999622</v>
      </c>
      <c r="D1575" s="49">
        <f>Management!K1575</f>
        <v>6612192</v>
      </c>
    </row>
    <row r="1576" spans="1:4" x14ac:dyDescent="0.2">
      <c r="A1576" s="52">
        <f t="shared" si="27"/>
        <v>76</v>
      </c>
      <c r="B1576" s="50">
        <f>Management!B1576</f>
        <v>42158</v>
      </c>
      <c r="C1576" s="51">
        <f>Management!C1576</f>
        <v>76521.99999999968</v>
      </c>
      <c r="D1576" s="49">
        <f>Management!K1576</f>
        <v>6590135</v>
      </c>
    </row>
    <row r="1577" spans="1:4" x14ac:dyDescent="0.2">
      <c r="A1577" s="52">
        <f t="shared" si="27"/>
        <v>77</v>
      </c>
      <c r="B1577" s="50">
        <f>Management!B1577</f>
        <v>42188</v>
      </c>
      <c r="C1577" s="51">
        <f>Management!C1577</f>
        <v>76522.000000000291</v>
      </c>
      <c r="D1577" s="49">
        <f>Management!K1577</f>
        <v>6567867</v>
      </c>
    </row>
    <row r="1578" spans="1:4" x14ac:dyDescent="0.2">
      <c r="A1578" s="52">
        <f t="shared" si="27"/>
        <v>78</v>
      </c>
      <c r="B1578" s="50">
        <f>Management!B1578</f>
        <v>42219</v>
      </c>
      <c r="C1578" s="51">
        <f>Management!C1578</f>
        <v>76521.999999999898</v>
      </c>
      <c r="D1578" s="49">
        <f>Management!K1578</f>
        <v>6545385</v>
      </c>
    </row>
    <row r="1579" spans="1:4" x14ac:dyDescent="0.2">
      <c r="A1579" s="52">
        <f t="shared" si="27"/>
        <v>79</v>
      </c>
      <c r="B1579" s="50">
        <f>Management!B1579</f>
        <v>42250</v>
      </c>
      <c r="C1579" s="51">
        <f>Management!C1579</f>
        <v>76522.000000000029</v>
      </c>
      <c r="D1579" s="49">
        <f>Management!K1579</f>
        <v>6522688</v>
      </c>
    </row>
    <row r="1580" spans="1:4" x14ac:dyDescent="0.2">
      <c r="A1580" s="52">
        <f t="shared" si="27"/>
        <v>80</v>
      </c>
      <c r="B1580" s="50">
        <f>Management!B1580</f>
        <v>42280</v>
      </c>
      <c r="C1580" s="51">
        <f>Management!C1580</f>
        <v>76522.000000000116</v>
      </c>
      <c r="D1580" s="49">
        <f>Management!K1580</f>
        <v>6499773</v>
      </c>
    </row>
    <row r="1581" spans="1:4" x14ac:dyDescent="0.2">
      <c r="A1581" s="52">
        <f t="shared" si="27"/>
        <v>81</v>
      </c>
      <c r="B1581" s="50">
        <f>Management!B1581</f>
        <v>42311</v>
      </c>
      <c r="C1581" s="51">
        <f>Management!C1581</f>
        <v>76522.000000000175</v>
      </c>
      <c r="D1581" s="49">
        <f>Management!K1581</f>
        <v>6476639</v>
      </c>
    </row>
    <row r="1582" spans="1:4" x14ac:dyDescent="0.2">
      <c r="A1582" s="52">
        <f t="shared" si="27"/>
        <v>82</v>
      </c>
      <c r="B1582" s="50">
        <f>Management!B1582</f>
        <v>42341</v>
      </c>
      <c r="C1582" s="51">
        <f>Management!C1582</f>
        <v>76522</v>
      </c>
      <c r="D1582" s="49">
        <f>Management!K1582</f>
        <v>6453282</v>
      </c>
    </row>
    <row r="1583" spans="1:4" x14ac:dyDescent="0.2">
      <c r="A1583" s="52">
        <f t="shared" si="27"/>
        <v>83</v>
      </c>
      <c r="B1583" s="50">
        <f>Management!B1583</f>
        <v>42372</v>
      </c>
      <c r="C1583" s="51">
        <f>Management!C1583</f>
        <v>76522.000000000204</v>
      </c>
      <c r="D1583" s="49">
        <f>Management!K1583</f>
        <v>6429702</v>
      </c>
    </row>
    <row r="1584" spans="1:4" x14ac:dyDescent="0.2">
      <c r="A1584" s="52">
        <f t="shared" si="27"/>
        <v>84</v>
      </c>
      <c r="B1584" s="50">
        <f>Management!B1584</f>
        <v>42403</v>
      </c>
      <c r="C1584" s="51">
        <f>Management!C1584</f>
        <v>76522.000000000058</v>
      </c>
      <c r="D1584" s="49">
        <f>Management!K1584</f>
        <v>6430965</v>
      </c>
    </row>
    <row r="1585" spans="1:4" x14ac:dyDescent="0.2">
      <c r="A1585" s="52">
        <f t="shared" si="27"/>
        <v>85</v>
      </c>
      <c r="B1585" s="50">
        <f>Management!B1585</f>
        <v>42432</v>
      </c>
      <c r="C1585" s="51">
        <f>Management!C1585</f>
        <v>76521.99999999968</v>
      </c>
      <c r="D1585" s="49">
        <f>Management!K1585</f>
        <v>6407265</v>
      </c>
    </row>
    <row r="1586" spans="1:4" x14ac:dyDescent="0.2">
      <c r="A1586" s="52">
        <f t="shared" si="27"/>
        <v>86</v>
      </c>
      <c r="B1586" s="50">
        <f>Management!B1586</f>
        <v>42463</v>
      </c>
      <c r="C1586" s="51">
        <f>Management!C1586</f>
        <v>76522.000000000233</v>
      </c>
      <c r="D1586" s="49">
        <f>Management!K1586</f>
        <v>6383340</v>
      </c>
    </row>
    <row r="1587" spans="1:4" x14ac:dyDescent="0.2">
      <c r="A1587" s="52">
        <f t="shared" si="27"/>
        <v>87</v>
      </c>
      <c r="B1587" s="50">
        <f>Management!B1587</f>
        <v>42493</v>
      </c>
      <c r="C1587" s="51">
        <f>Management!C1587</f>
        <v>76522.000000000378</v>
      </c>
      <c r="D1587" s="49">
        <f>Management!K1587</f>
        <v>6359186</v>
      </c>
    </row>
    <row r="1588" spans="1:4" x14ac:dyDescent="0.2">
      <c r="A1588" s="52">
        <f t="shared" si="27"/>
        <v>88</v>
      </c>
      <c r="B1588" s="50">
        <f>Management!B1588</f>
        <v>42524</v>
      </c>
      <c r="C1588" s="51">
        <f>Management!C1588</f>
        <v>76522.000000000116</v>
      </c>
      <c r="D1588" s="49">
        <f>Management!K1588</f>
        <v>6334801</v>
      </c>
    </row>
    <row r="1589" spans="1:4" x14ac:dyDescent="0.2">
      <c r="A1589" s="52">
        <f t="shared" si="27"/>
        <v>89</v>
      </c>
      <c r="B1589" s="50">
        <f>Management!B1589</f>
        <v>42554</v>
      </c>
      <c r="C1589" s="51">
        <f>Management!C1589</f>
        <v>76522.000000000087</v>
      </c>
      <c r="D1589" s="49">
        <f>Management!K1589</f>
        <v>6310184</v>
      </c>
    </row>
    <row r="1590" spans="1:4" x14ac:dyDescent="0.2">
      <c r="A1590" s="52">
        <f t="shared" si="27"/>
        <v>90</v>
      </c>
      <c r="B1590" s="50">
        <f>Management!B1590</f>
        <v>42585</v>
      </c>
      <c r="C1590" s="51">
        <f>Management!C1590</f>
        <v>76522.000000000029</v>
      </c>
      <c r="D1590" s="49">
        <f>Management!K1590</f>
        <v>6285332</v>
      </c>
    </row>
    <row r="1591" spans="1:4" x14ac:dyDescent="0.2">
      <c r="A1591" s="52">
        <f t="shared" ref="A1591:A1654" si="28">A1590+1</f>
        <v>91</v>
      </c>
      <c r="B1591" s="50">
        <f>Management!B1591</f>
        <v>42616</v>
      </c>
      <c r="C1591" s="51">
        <f>Management!C1591</f>
        <v>76522.00000000016</v>
      </c>
      <c r="D1591" s="49">
        <f>Management!K1591</f>
        <v>6260242</v>
      </c>
    </row>
    <row r="1592" spans="1:4" x14ac:dyDescent="0.2">
      <c r="A1592" s="52">
        <f t="shared" si="28"/>
        <v>92</v>
      </c>
      <c r="B1592" s="50">
        <f>Management!B1592</f>
        <v>42646</v>
      </c>
      <c r="C1592" s="51">
        <f>Management!C1592</f>
        <v>76521.999999999913</v>
      </c>
      <c r="D1592" s="49">
        <f>Management!K1592</f>
        <v>6234913</v>
      </c>
    </row>
    <row r="1593" spans="1:4" x14ac:dyDescent="0.2">
      <c r="A1593" s="52">
        <f t="shared" si="28"/>
        <v>93</v>
      </c>
      <c r="B1593" s="50">
        <f>Management!B1593</f>
        <v>42677</v>
      </c>
      <c r="C1593" s="51">
        <f>Management!C1593</f>
        <v>76522.000000000146</v>
      </c>
      <c r="D1593" s="49">
        <f>Management!K1593</f>
        <v>6209342</v>
      </c>
    </row>
    <row r="1594" spans="1:4" x14ac:dyDescent="0.2">
      <c r="A1594" s="52">
        <f t="shared" si="28"/>
        <v>94</v>
      </c>
      <c r="B1594" s="50">
        <f>Management!B1594</f>
        <v>42707</v>
      </c>
      <c r="C1594" s="51">
        <f>Management!C1594</f>
        <v>76522.000000000146</v>
      </c>
      <c r="D1594" s="49">
        <f>Management!K1594</f>
        <v>6183526</v>
      </c>
    </row>
    <row r="1595" spans="1:4" x14ac:dyDescent="0.2">
      <c r="A1595" s="52">
        <f t="shared" si="28"/>
        <v>95</v>
      </c>
      <c r="B1595" s="50">
        <f>Management!B1595</f>
        <v>42738</v>
      </c>
      <c r="C1595" s="51">
        <f>Management!C1595</f>
        <v>76521.999999999971</v>
      </c>
      <c r="D1595" s="49">
        <f>Management!K1595</f>
        <v>6157464</v>
      </c>
    </row>
    <row r="1596" spans="1:4" x14ac:dyDescent="0.2">
      <c r="A1596" s="52">
        <f t="shared" si="28"/>
        <v>96</v>
      </c>
      <c r="B1596" s="50">
        <f>Management!B1596</f>
        <v>42769</v>
      </c>
      <c r="C1596" s="51">
        <f>Management!C1596</f>
        <v>76522.000000000087</v>
      </c>
      <c r="D1596" s="49">
        <f>Management!K1596</f>
        <v>6153713</v>
      </c>
    </row>
    <row r="1597" spans="1:4" x14ac:dyDescent="0.2">
      <c r="A1597" s="52">
        <f t="shared" si="28"/>
        <v>97</v>
      </c>
      <c r="B1597" s="50">
        <f>Management!B1597</f>
        <v>42797</v>
      </c>
      <c r="C1597" s="51">
        <f>Management!C1597</f>
        <v>76522.000000000087</v>
      </c>
      <c r="D1597" s="49">
        <f>Management!K1597</f>
        <v>6127452</v>
      </c>
    </row>
    <row r="1598" spans="1:4" x14ac:dyDescent="0.2">
      <c r="A1598" s="52">
        <f t="shared" si="28"/>
        <v>98</v>
      </c>
      <c r="B1598" s="50">
        <f>Management!B1598</f>
        <v>42828</v>
      </c>
      <c r="C1598" s="51">
        <f>Management!C1598</f>
        <v>76522.000000000029</v>
      </c>
      <c r="D1598" s="49">
        <f>Management!K1598</f>
        <v>6100942</v>
      </c>
    </row>
    <row r="1599" spans="1:4" x14ac:dyDescent="0.2">
      <c r="A1599" s="52">
        <f t="shared" si="28"/>
        <v>99</v>
      </c>
      <c r="B1599" s="50">
        <f>Management!B1599</f>
        <v>42858</v>
      </c>
      <c r="C1599" s="51">
        <f>Management!C1599</f>
        <v>76522.000000000175</v>
      </c>
      <c r="D1599" s="49">
        <f>Management!K1599</f>
        <v>6074180</v>
      </c>
    </row>
    <row r="1600" spans="1:4" x14ac:dyDescent="0.2">
      <c r="A1600" s="52">
        <f t="shared" si="28"/>
        <v>100</v>
      </c>
      <c r="B1600" s="50">
        <f>Management!B1600</f>
        <v>42889</v>
      </c>
      <c r="C1600" s="51">
        <f>Management!C1600</f>
        <v>76521.999999999927</v>
      </c>
      <c r="D1600" s="49">
        <f>Management!K1600</f>
        <v>6047163</v>
      </c>
    </row>
    <row r="1601" spans="1:4" x14ac:dyDescent="0.2">
      <c r="A1601" s="52">
        <f t="shared" si="28"/>
        <v>101</v>
      </c>
      <c r="B1601" s="50">
        <f>Management!B1601</f>
        <v>42919</v>
      </c>
      <c r="C1601" s="51">
        <f>Management!C1601</f>
        <v>76521.999999999985</v>
      </c>
      <c r="D1601" s="49">
        <f>Management!K1601</f>
        <v>6019888</v>
      </c>
    </row>
    <row r="1602" spans="1:4" x14ac:dyDescent="0.2">
      <c r="A1602" s="52">
        <f t="shared" si="28"/>
        <v>102</v>
      </c>
      <c r="B1602" s="50">
        <f>Management!B1602</f>
        <v>42950</v>
      </c>
      <c r="C1602" s="51">
        <f>Management!C1602</f>
        <v>76521.999999999971</v>
      </c>
      <c r="D1602" s="49">
        <f>Management!K1602</f>
        <v>5992355</v>
      </c>
    </row>
    <row r="1603" spans="1:4" x14ac:dyDescent="0.2">
      <c r="A1603" s="52">
        <f t="shared" si="28"/>
        <v>103</v>
      </c>
      <c r="B1603" s="50">
        <f>Management!B1603</f>
        <v>42981</v>
      </c>
      <c r="C1603" s="51">
        <f>Management!C1603</f>
        <v>76521.999999999985</v>
      </c>
      <c r="D1603" s="49">
        <f>Management!K1603</f>
        <v>5964559</v>
      </c>
    </row>
    <row r="1604" spans="1:4" x14ac:dyDescent="0.2">
      <c r="A1604" s="52">
        <f t="shared" si="28"/>
        <v>104</v>
      </c>
      <c r="B1604" s="50">
        <f>Management!B1604</f>
        <v>43011</v>
      </c>
      <c r="C1604" s="51">
        <f>Management!C1604</f>
        <v>76521.999999999825</v>
      </c>
      <c r="D1604" s="49">
        <f>Management!K1604</f>
        <v>5936498</v>
      </c>
    </row>
    <row r="1605" spans="1:4" x14ac:dyDescent="0.2">
      <c r="A1605" s="52">
        <f t="shared" si="28"/>
        <v>105</v>
      </c>
      <c r="B1605" s="50">
        <f>Management!B1605</f>
        <v>43042</v>
      </c>
      <c r="C1605" s="51">
        <f>Management!C1605</f>
        <v>76522.000000000087</v>
      </c>
      <c r="D1605" s="49">
        <f>Management!K1605</f>
        <v>5908170</v>
      </c>
    </row>
    <row r="1606" spans="1:4" x14ac:dyDescent="0.2">
      <c r="A1606" s="52">
        <f t="shared" si="28"/>
        <v>106</v>
      </c>
      <c r="B1606" s="50">
        <f>Management!B1606</f>
        <v>43072</v>
      </c>
      <c r="C1606" s="51">
        <f>Management!C1606</f>
        <v>76521.999999999796</v>
      </c>
      <c r="D1606" s="49">
        <f>Management!K1606</f>
        <v>5879573</v>
      </c>
    </row>
    <row r="1607" spans="1:4" x14ac:dyDescent="0.2">
      <c r="A1607" s="52">
        <f t="shared" si="28"/>
        <v>107</v>
      </c>
      <c r="B1607" s="50">
        <f>Management!B1607</f>
        <v>43103</v>
      </c>
      <c r="C1607" s="51">
        <f>Management!C1607</f>
        <v>76521.999999999825</v>
      </c>
      <c r="D1607" s="49">
        <f>Management!K1607</f>
        <v>5850703</v>
      </c>
    </row>
    <row r="1608" spans="1:4" x14ac:dyDescent="0.2">
      <c r="A1608" s="52">
        <f t="shared" si="28"/>
        <v>108</v>
      </c>
      <c r="B1608" s="50">
        <f>Management!B1608</f>
        <v>43134</v>
      </c>
      <c r="C1608" s="51">
        <f>Management!C1608</f>
        <v>76521.999999999927</v>
      </c>
      <c r="D1608" s="49">
        <f>Management!K1608</f>
        <v>5841858</v>
      </c>
    </row>
    <row r="1609" spans="1:4" x14ac:dyDescent="0.2">
      <c r="A1609" s="52">
        <f t="shared" si="28"/>
        <v>109</v>
      </c>
      <c r="B1609" s="50">
        <f>Management!B1609</f>
        <v>43162</v>
      </c>
      <c r="C1609" s="51">
        <f>Management!C1609</f>
        <v>76521.999999999854</v>
      </c>
      <c r="D1609" s="49">
        <f>Management!K1609</f>
        <v>5812708</v>
      </c>
    </row>
    <row r="1610" spans="1:4" x14ac:dyDescent="0.2">
      <c r="A1610" s="52">
        <f t="shared" si="28"/>
        <v>110</v>
      </c>
      <c r="B1610" s="50">
        <f>Management!B1610</f>
        <v>43193</v>
      </c>
      <c r="C1610" s="51">
        <f>Management!C1610</f>
        <v>76522</v>
      </c>
      <c r="D1610" s="49">
        <f>Management!K1610</f>
        <v>5783281</v>
      </c>
    </row>
    <row r="1611" spans="1:4" x14ac:dyDescent="0.2">
      <c r="A1611" s="52">
        <f t="shared" si="28"/>
        <v>111</v>
      </c>
      <c r="B1611" s="50">
        <f>Management!B1611</f>
        <v>43223</v>
      </c>
      <c r="C1611" s="51">
        <f>Management!C1611</f>
        <v>76521.999999999796</v>
      </c>
      <c r="D1611" s="49">
        <f>Management!K1611</f>
        <v>5753575</v>
      </c>
    </row>
    <row r="1612" spans="1:4" x14ac:dyDescent="0.2">
      <c r="A1612" s="52">
        <f t="shared" si="28"/>
        <v>112</v>
      </c>
      <c r="B1612" s="50">
        <f>Management!B1612</f>
        <v>43254</v>
      </c>
      <c r="C1612" s="51">
        <f>Management!C1612</f>
        <v>76522.000000000116</v>
      </c>
      <c r="D1612" s="49">
        <f>Management!K1612</f>
        <v>5723586</v>
      </c>
    </row>
    <row r="1613" spans="1:4" x14ac:dyDescent="0.2">
      <c r="A1613" s="52">
        <f t="shared" si="28"/>
        <v>113</v>
      </c>
      <c r="B1613" s="50">
        <f>Management!B1613</f>
        <v>43284</v>
      </c>
      <c r="C1613" s="51">
        <f>Management!C1613</f>
        <v>76521.999999999767</v>
      </c>
      <c r="D1613" s="49">
        <f>Management!K1613</f>
        <v>5693313</v>
      </c>
    </row>
    <row r="1614" spans="1:4" x14ac:dyDescent="0.2">
      <c r="A1614" s="52">
        <f t="shared" si="28"/>
        <v>114</v>
      </c>
      <c r="B1614" s="50">
        <f>Management!B1614</f>
        <v>43315</v>
      </c>
      <c r="C1614" s="51">
        <f>Management!C1614</f>
        <v>76522.000000000175</v>
      </c>
      <c r="D1614" s="49">
        <f>Management!K1614</f>
        <v>5662753</v>
      </c>
    </row>
    <row r="1615" spans="1:4" x14ac:dyDescent="0.2">
      <c r="A1615" s="52">
        <f t="shared" si="28"/>
        <v>115</v>
      </c>
      <c r="B1615" s="50">
        <f>Management!B1615</f>
        <v>43346</v>
      </c>
      <c r="C1615" s="51">
        <f>Management!C1615</f>
        <v>76522.000000000058</v>
      </c>
      <c r="D1615" s="49">
        <f>Management!K1615</f>
        <v>5631902</v>
      </c>
    </row>
    <row r="1616" spans="1:4" x14ac:dyDescent="0.2">
      <c r="A1616" s="52">
        <f t="shared" si="28"/>
        <v>116</v>
      </c>
      <c r="B1616" s="50">
        <f>Management!B1616</f>
        <v>43376</v>
      </c>
      <c r="C1616" s="51">
        <f>Management!C1616</f>
        <v>76521.999999999913</v>
      </c>
      <c r="D1616" s="49">
        <f>Management!K1616</f>
        <v>5600759</v>
      </c>
    </row>
    <row r="1617" spans="1:4" x14ac:dyDescent="0.2">
      <c r="A1617" s="52">
        <f t="shared" si="28"/>
        <v>117</v>
      </c>
      <c r="B1617" s="50">
        <f>Management!B1617</f>
        <v>43407</v>
      </c>
      <c r="C1617" s="51">
        <f>Management!C1617</f>
        <v>76522.000000000175</v>
      </c>
      <c r="D1617" s="49">
        <f>Management!K1617</f>
        <v>5569319</v>
      </c>
    </row>
    <row r="1618" spans="1:4" x14ac:dyDescent="0.2">
      <c r="A1618" s="52">
        <f t="shared" si="28"/>
        <v>118</v>
      </c>
      <c r="B1618" s="50">
        <f>Management!B1618</f>
        <v>43437</v>
      </c>
      <c r="C1618" s="51">
        <f>Management!C1618</f>
        <v>76522</v>
      </c>
      <c r="D1618" s="49">
        <f>Management!K1618</f>
        <v>5537581</v>
      </c>
    </row>
    <row r="1619" spans="1:4" x14ac:dyDescent="0.2">
      <c r="A1619" s="52">
        <f t="shared" si="28"/>
        <v>119</v>
      </c>
      <c r="B1619" s="50">
        <f>Management!B1619</f>
        <v>43468</v>
      </c>
      <c r="C1619" s="51">
        <f>Management!C1619</f>
        <v>76522.000000000131</v>
      </c>
      <c r="D1619" s="49">
        <f>Management!K1619</f>
        <v>5505542</v>
      </c>
    </row>
    <row r="1620" spans="1:4" x14ac:dyDescent="0.2">
      <c r="A1620" s="52">
        <f t="shared" si="28"/>
        <v>120</v>
      </c>
      <c r="B1620" s="50">
        <f>Management!B1620</f>
        <v>43499</v>
      </c>
      <c r="C1620" s="51">
        <f>Management!C1620</f>
        <v>76521.999999999942</v>
      </c>
      <c r="D1620" s="49">
        <f>Management!K1620</f>
        <v>5491468</v>
      </c>
    </row>
    <row r="1621" spans="1:4" x14ac:dyDescent="0.2">
      <c r="A1621" s="52">
        <f t="shared" si="28"/>
        <v>121</v>
      </c>
      <c r="B1621" s="50">
        <f>Management!B1621</f>
        <v>43527</v>
      </c>
      <c r="C1621" s="51">
        <f>Management!C1621</f>
        <v>76522.000000000146</v>
      </c>
      <c r="D1621" s="49">
        <f>Management!K1621</f>
        <v>5459062</v>
      </c>
    </row>
    <row r="1622" spans="1:4" x14ac:dyDescent="0.2">
      <c r="A1622" s="52">
        <f t="shared" si="28"/>
        <v>122</v>
      </c>
      <c r="B1622" s="50">
        <f>Management!B1622</f>
        <v>43558</v>
      </c>
      <c r="C1622" s="51">
        <f>Management!C1622</f>
        <v>76521.999999999869</v>
      </c>
      <c r="D1622" s="49">
        <f>Management!K1622</f>
        <v>5426348</v>
      </c>
    </row>
    <row r="1623" spans="1:4" x14ac:dyDescent="0.2">
      <c r="A1623" s="52">
        <f t="shared" si="28"/>
        <v>123</v>
      </c>
      <c r="B1623" s="50">
        <f>Management!B1623</f>
        <v>43588</v>
      </c>
      <c r="C1623" s="51">
        <f>Management!C1623</f>
        <v>76522.000000000087</v>
      </c>
      <c r="D1623" s="49">
        <f>Management!K1623</f>
        <v>5393325</v>
      </c>
    </row>
    <row r="1624" spans="1:4" x14ac:dyDescent="0.2">
      <c r="A1624" s="52">
        <f t="shared" si="28"/>
        <v>124</v>
      </c>
      <c r="B1624" s="50">
        <f>Management!B1624</f>
        <v>43619</v>
      </c>
      <c r="C1624" s="51">
        <f>Management!C1624</f>
        <v>76521.999999999942</v>
      </c>
      <c r="D1624" s="49">
        <f>Management!K1624</f>
        <v>5359989</v>
      </c>
    </row>
    <row r="1625" spans="1:4" x14ac:dyDescent="0.2">
      <c r="A1625" s="52">
        <f t="shared" si="28"/>
        <v>125</v>
      </c>
      <c r="B1625" s="50">
        <f>Management!B1625</f>
        <v>43649</v>
      </c>
      <c r="C1625" s="51">
        <f>Management!C1625</f>
        <v>76521.999999999854</v>
      </c>
      <c r="D1625" s="49">
        <f>Management!K1625</f>
        <v>5326337</v>
      </c>
    </row>
    <row r="1626" spans="1:4" x14ac:dyDescent="0.2">
      <c r="A1626" s="52">
        <f t="shared" si="28"/>
        <v>126</v>
      </c>
      <c r="B1626" s="50">
        <f>Management!B1626</f>
        <v>43680</v>
      </c>
      <c r="C1626" s="51">
        <f>Management!C1626</f>
        <v>76522.000000000087</v>
      </c>
      <c r="D1626" s="49">
        <f>Management!K1626</f>
        <v>5292366</v>
      </c>
    </row>
    <row r="1627" spans="1:4" x14ac:dyDescent="0.2">
      <c r="A1627" s="52">
        <f t="shared" si="28"/>
        <v>127</v>
      </c>
      <c r="B1627" s="50">
        <f>Management!B1627</f>
        <v>43711</v>
      </c>
      <c r="C1627" s="51">
        <f>Management!C1627</f>
        <v>76521.999999999942</v>
      </c>
      <c r="D1627" s="49">
        <f>Management!K1627</f>
        <v>5258073</v>
      </c>
    </row>
    <row r="1628" spans="1:4" x14ac:dyDescent="0.2">
      <c r="A1628" s="52">
        <f t="shared" si="28"/>
        <v>128</v>
      </c>
      <c r="B1628" s="50">
        <f>Management!B1628</f>
        <v>43741</v>
      </c>
      <c r="C1628" s="51">
        <f>Management!C1628</f>
        <v>76522</v>
      </c>
      <c r="D1628" s="49">
        <f>Management!K1628</f>
        <v>5223455</v>
      </c>
    </row>
    <row r="1629" spans="1:4" x14ac:dyDescent="0.2">
      <c r="A1629" s="52">
        <f t="shared" si="28"/>
        <v>129</v>
      </c>
      <c r="B1629" s="50">
        <f>Management!B1629</f>
        <v>43772</v>
      </c>
      <c r="C1629" s="51">
        <f>Management!C1629</f>
        <v>76521.999999999825</v>
      </c>
      <c r="D1629" s="49">
        <f>Management!K1629</f>
        <v>5188508</v>
      </c>
    </row>
    <row r="1630" spans="1:4" x14ac:dyDescent="0.2">
      <c r="A1630" s="52">
        <f t="shared" si="28"/>
        <v>130</v>
      </c>
      <c r="B1630" s="50">
        <f>Management!B1630</f>
        <v>43802</v>
      </c>
      <c r="C1630" s="51">
        <f>Management!C1630</f>
        <v>76521.99999999984</v>
      </c>
      <c r="D1630" s="49">
        <f>Management!K1630</f>
        <v>5153231</v>
      </c>
    </row>
    <row r="1631" spans="1:4" x14ac:dyDescent="0.2">
      <c r="A1631" s="52">
        <f t="shared" si="28"/>
        <v>131</v>
      </c>
      <c r="B1631" s="50">
        <f>Management!B1631</f>
        <v>43833</v>
      </c>
      <c r="C1631" s="51">
        <f>Management!C1631</f>
        <v>76521.999999999971</v>
      </c>
      <c r="D1631" s="49">
        <f>Management!K1631</f>
        <v>5117619</v>
      </c>
    </row>
    <row r="1632" spans="1:4" x14ac:dyDescent="0.2">
      <c r="A1632" s="52">
        <f t="shared" si="28"/>
        <v>132</v>
      </c>
      <c r="B1632" s="50">
        <f>Management!B1632</f>
        <v>43864</v>
      </c>
      <c r="C1632" s="51">
        <f>Management!C1632</f>
        <v>76521.999999999913</v>
      </c>
      <c r="D1632" s="49">
        <f>Management!K1632</f>
        <v>5098109</v>
      </c>
    </row>
    <row r="1633" spans="1:4" x14ac:dyDescent="0.2">
      <c r="A1633" s="52">
        <f t="shared" si="28"/>
        <v>133</v>
      </c>
      <c r="B1633" s="50">
        <f>Management!B1633</f>
        <v>43893</v>
      </c>
      <c r="C1633" s="51">
        <f>Management!C1633</f>
        <v>76522.000000000116</v>
      </c>
      <c r="D1633" s="49">
        <f>Management!K1633</f>
        <v>5062039</v>
      </c>
    </row>
    <row r="1634" spans="1:4" x14ac:dyDescent="0.2">
      <c r="A1634" s="52">
        <f t="shared" si="28"/>
        <v>134</v>
      </c>
      <c r="B1634" s="50">
        <f>Management!B1634</f>
        <v>43924</v>
      </c>
      <c r="C1634" s="51">
        <f>Management!C1634</f>
        <v>76522.00000000016</v>
      </c>
      <c r="D1634" s="49">
        <f>Management!K1634</f>
        <v>5025628</v>
      </c>
    </row>
    <row r="1635" spans="1:4" x14ac:dyDescent="0.2">
      <c r="A1635" s="52">
        <f t="shared" si="28"/>
        <v>135</v>
      </c>
      <c r="B1635" s="50">
        <f>Management!B1635</f>
        <v>43954</v>
      </c>
      <c r="C1635" s="51">
        <f>Management!C1635</f>
        <v>76521.999999999796</v>
      </c>
      <c r="D1635" s="49">
        <f>Management!K1635</f>
        <v>4988872</v>
      </c>
    </row>
    <row r="1636" spans="1:4" x14ac:dyDescent="0.2">
      <c r="A1636" s="52">
        <f t="shared" si="28"/>
        <v>136</v>
      </c>
      <c r="B1636" s="50">
        <f>Management!B1636</f>
        <v>43985</v>
      </c>
      <c r="C1636" s="51">
        <f>Management!C1636</f>
        <v>76521.999999999971</v>
      </c>
      <c r="D1636" s="49">
        <f>Management!K1636</f>
        <v>4951768</v>
      </c>
    </row>
    <row r="1637" spans="1:4" x14ac:dyDescent="0.2">
      <c r="A1637" s="52">
        <f t="shared" si="28"/>
        <v>137</v>
      </c>
      <c r="B1637" s="50">
        <f>Management!B1637</f>
        <v>44015</v>
      </c>
      <c r="C1637" s="51">
        <f>Management!C1637</f>
        <v>76521.999999999942</v>
      </c>
      <c r="D1637" s="49">
        <f>Management!K1637</f>
        <v>4914313</v>
      </c>
    </row>
    <row r="1638" spans="1:4" x14ac:dyDescent="0.2">
      <c r="A1638" s="52">
        <f t="shared" si="28"/>
        <v>138</v>
      </c>
      <c r="B1638" s="50">
        <f>Management!B1638</f>
        <v>44046</v>
      </c>
      <c r="C1638" s="51">
        <f>Management!C1638</f>
        <v>76522.000000000116</v>
      </c>
      <c r="D1638" s="49">
        <f>Management!K1638</f>
        <v>4876503</v>
      </c>
    </row>
    <row r="1639" spans="1:4" x14ac:dyDescent="0.2">
      <c r="A1639" s="52">
        <f t="shared" si="28"/>
        <v>139</v>
      </c>
      <c r="B1639" s="50">
        <f>Management!B1639</f>
        <v>44077</v>
      </c>
      <c r="C1639" s="51">
        <f>Management!C1639</f>
        <v>76521.999999999913</v>
      </c>
      <c r="D1639" s="49">
        <f>Management!K1639</f>
        <v>4838336</v>
      </c>
    </row>
    <row r="1640" spans="1:4" x14ac:dyDescent="0.2">
      <c r="A1640" s="52">
        <f t="shared" si="28"/>
        <v>140</v>
      </c>
      <c r="B1640" s="50">
        <f>Management!B1640</f>
        <v>44107</v>
      </c>
      <c r="C1640" s="51">
        <f>Management!C1640</f>
        <v>76521.999999999898</v>
      </c>
      <c r="D1640" s="49">
        <f>Management!K1640</f>
        <v>4799808</v>
      </c>
    </row>
    <row r="1641" spans="1:4" x14ac:dyDescent="0.2">
      <c r="A1641" s="52">
        <f t="shared" si="28"/>
        <v>141</v>
      </c>
      <c r="B1641" s="50">
        <f>Management!B1641</f>
        <v>44138</v>
      </c>
      <c r="C1641" s="51">
        <f>Management!C1641</f>
        <v>76522.000000000175</v>
      </c>
      <c r="D1641" s="49">
        <f>Management!K1641</f>
        <v>4760915</v>
      </c>
    </row>
    <row r="1642" spans="1:4" x14ac:dyDescent="0.2">
      <c r="A1642" s="52">
        <f t="shared" si="28"/>
        <v>142</v>
      </c>
      <c r="B1642" s="50">
        <f>Management!B1642</f>
        <v>44168</v>
      </c>
      <c r="C1642" s="51">
        <f>Management!C1642</f>
        <v>76521.999999999825</v>
      </c>
      <c r="D1642" s="49">
        <f>Management!K1642</f>
        <v>4721653</v>
      </c>
    </row>
    <row r="1643" spans="1:4" x14ac:dyDescent="0.2">
      <c r="A1643" s="52">
        <f t="shared" si="28"/>
        <v>143</v>
      </c>
      <c r="B1643" s="50">
        <f>Management!B1643</f>
        <v>44199</v>
      </c>
      <c r="C1643" s="51">
        <f>Management!C1643</f>
        <v>76522.000000000087</v>
      </c>
      <c r="D1643" s="49">
        <f>Management!K1643</f>
        <v>4682020</v>
      </c>
    </row>
    <row r="1644" spans="1:4" x14ac:dyDescent="0.2">
      <c r="A1644" s="52">
        <f t="shared" si="28"/>
        <v>144</v>
      </c>
      <c r="B1644" s="50">
        <f>Management!B1644</f>
        <v>44230</v>
      </c>
      <c r="C1644" s="51">
        <f>Management!C1644</f>
        <v>76522.000000000146</v>
      </c>
      <c r="D1644" s="49">
        <f>Management!K1644</f>
        <v>4656811</v>
      </c>
    </row>
    <row r="1645" spans="1:4" x14ac:dyDescent="0.2">
      <c r="A1645" s="52">
        <f t="shared" si="28"/>
        <v>145</v>
      </c>
      <c r="B1645" s="50">
        <f>Management!B1645</f>
        <v>44258</v>
      </c>
      <c r="C1645" s="51">
        <f>Management!C1645</f>
        <v>76522.000000000116</v>
      </c>
      <c r="D1645" s="49">
        <f>Management!K1645</f>
        <v>4616622</v>
      </c>
    </row>
    <row r="1646" spans="1:4" x14ac:dyDescent="0.2">
      <c r="A1646" s="52">
        <f t="shared" si="28"/>
        <v>146</v>
      </c>
      <c r="B1646" s="50">
        <f>Management!B1646</f>
        <v>44289</v>
      </c>
      <c r="C1646" s="51">
        <f>Management!C1646</f>
        <v>76521.999999999825</v>
      </c>
      <c r="D1646" s="49">
        <f>Management!K1646</f>
        <v>4576054</v>
      </c>
    </row>
    <row r="1647" spans="1:4" x14ac:dyDescent="0.2">
      <c r="A1647" s="52">
        <f t="shared" si="28"/>
        <v>147</v>
      </c>
      <c r="B1647" s="50">
        <f>Management!B1647</f>
        <v>44319</v>
      </c>
      <c r="C1647" s="51">
        <f>Management!C1647</f>
        <v>76521.999999999942</v>
      </c>
      <c r="D1647" s="49">
        <f>Management!K1647</f>
        <v>4535101</v>
      </c>
    </row>
    <row r="1648" spans="1:4" x14ac:dyDescent="0.2">
      <c r="A1648" s="52">
        <f t="shared" si="28"/>
        <v>148</v>
      </c>
      <c r="B1648" s="50">
        <f>Management!B1648</f>
        <v>44350</v>
      </c>
      <c r="C1648" s="51">
        <f>Management!C1648</f>
        <v>76522.000000000131</v>
      </c>
      <c r="D1648" s="49">
        <f>Management!K1648</f>
        <v>4493762</v>
      </c>
    </row>
    <row r="1649" spans="1:4" x14ac:dyDescent="0.2">
      <c r="A1649" s="52">
        <f t="shared" si="28"/>
        <v>149</v>
      </c>
      <c r="B1649" s="50">
        <f>Management!B1649</f>
        <v>44380</v>
      </c>
      <c r="C1649" s="51">
        <f>Management!C1649</f>
        <v>76521.999999999825</v>
      </c>
      <c r="D1649" s="49">
        <f>Management!K1649</f>
        <v>4452031</v>
      </c>
    </row>
    <row r="1650" spans="1:4" x14ac:dyDescent="0.2">
      <c r="A1650" s="52">
        <f t="shared" si="28"/>
        <v>150</v>
      </c>
      <c r="B1650" s="50">
        <f>Management!B1650</f>
        <v>44411</v>
      </c>
      <c r="C1650" s="51">
        <f>Management!C1650</f>
        <v>76522.000000000233</v>
      </c>
      <c r="D1650" s="49">
        <f>Management!K1650</f>
        <v>4409907</v>
      </c>
    </row>
    <row r="1651" spans="1:4" x14ac:dyDescent="0.2">
      <c r="A1651" s="52">
        <f t="shared" si="28"/>
        <v>151</v>
      </c>
      <c r="B1651" s="50">
        <f>Management!B1651</f>
        <v>44442</v>
      </c>
      <c r="C1651" s="51">
        <f>Management!C1651</f>
        <v>76522.000000000204</v>
      </c>
      <c r="D1651" s="49">
        <f>Management!K1651</f>
        <v>4367383</v>
      </c>
    </row>
    <row r="1652" spans="1:4" x14ac:dyDescent="0.2">
      <c r="A1652" s="52">
        <f t="shared" si="28"/>
        <v>152</v>
      </c>
      <c r="B1652" s="50">
        <f>Management!B1652</f>
        <v>44472</v>
      </c>
      <c r="C1652" s="51">
        <f>Management!C1652</f>
        <v>76521.999999999942</v>
      </c>
      <c r="D1652" s="49">
        <f>Management!K1652</f>
        <v>4324458</v>
      </c>
    </row>
    <row r="1653" spans="1:4" x14ac:dyDescent="0.2">
      <c r="A1653" s="52">
        <f t="shared" si="28"/>
        <v>153</v>
      </c>
      <c r="B1653" s="50">
        <f>Management!B1653</f>
        <v>44503</v>
      </c>
      <c r="C1653" s="51">
        <f>Management!C1653</f>
        <v>76522.000000000146</v>
      </c>
      <c r="D1653" s="49">
        <f>Management!K1653</f>
        <v>4281127</v>
      </c>
    </row>
    <row r="1654" spans="1:4" x14ac:dyDescent="0.2">
      <c r="A1654" s="52">
        <f t="shared" si="28"/>
        <v>154</v>
      </c>
      <c r="B1654" s="50">
        <f>Management!B1654</f>
        <v>44533</v>
      </c>
      <c r="C1654" s="51">
        <f>Management!C1654</f>
        <v>76522.000000000058</v>
      </c>
      <c r="D1654" s="49">
        <f>Management!K1654</f>
        <v>4237386</v>
      </c>
    </row>
    <row r="1655" spans="1:4" x14ac:dyDescent="0.2">
      <c r="A1655" s="52">
        <f t="shared" ref="A1655:A1718" si="29">A1654+1</f>
        <v>155</v>
      </c>
      <c r="B1655" s="50">
        <f>Management!B1655</f>
        <v>44564</v>
      </c>
      <c r="C1655" s="51">
        <f>Management!C1655</f>
        <v>76522.000000000073</v>
      </c>
      <c r="D1655" s="49">
        <f>Management!K1655</f>
        <v>4193231</v>
      </c>
    </row>
    <row r="1656" spans="1:4" x14ac:dyDescent="0.2">
      <c r="A1656" s="52">
        <f t="shared" si="29"/>
        <v>156</v>
      </c>
      <c r="B1656" s="50">
        <f>Management!B1656</f>
        <v>44595</v>
      </c>
      <c r="C1656" s="51">
        <f>Management!C1656</f>
        <v>76521.999999999927</v>
      </c>
      <c r="D1656" s="49">
        <f>Management!K1656</f>
        <v>4161978</v>
      </c>
    </row>
    <row r="1657" spans="1:4" x14ac:dyDescent="0.2">
      <c r="A1657" s="52">
        <f t="shared" si="29"/>
        <v>157</v>
      </c>
      <c r="B1657" s="50">
        <f>Management!B1657</f>
        <v>44623</v>
      </c>
      <c r="C1657" s="51">
        <f>Management!C1657</f>
        <v>76521.999999999898</v>
      </c>
      <c r="D1657" s="49">
        <f>Management!K1657</f>
        <v>4117163</v>
      </c>
    </row>
    <row r="1658" spans="1:4" x14ac:dyDescent="0.2">
      <c r="A1658" s="52">
        <f t="shared" si="29"/>
        <v>158</v>
      </c>
      <c r="B1658" s="50">
        <f>Management!B1658</f>
        <v>44654</v>
      </c>
      <c r="C1658" s="51">
        <f>Management!C1658</f>
        <v>76522.000000000116</v>
      </c>
      <c r="D1658" s="49">
        <f>Management!K1658</f>
        <v>4071923</v>
      </c>
    </row>
    <row r="1659" spans="1:4" x14ac:dyDescent="0.2">
      <c r="A1659" s="52">
        <f t="shared" si="29"/>
        <v>159</v>
      </c>
      <c r="B1659" s="50">
        <f>Management!B1659</f>
        <v>44684</v>
      </c>
      <c r="C1659" s="51">
        <f>Management!C1659</f>
        <v>76522</v>
      </c>
      <c r="D1659" s="49">
        <f>Management!K1659</f>
        <v>4026257</v>
      </c>
    </row>
    <row r="1660" spans="1:4" x14ac:dyDescent="0.2">
      <c r="A1660" s="52">
        <f t="shared" si="29"/>
        <v>160</v>
      </c>
      <c r="B1660" s="50">
        <f>Management!B1660</f>
        <v>44715</v>
      </c>
      <c r="C1660" s="51">
        <f>Management!C1660</f>
        <v>76521.999999999942</v>
      </c>
      <c r="D1660" s="49">
        <f>Management!K1660</f>
        <v>3980159</v>
      </c>
    </row>
    <row r="1661" spans="1:4" x14ac:dyDescent="0.2">
      <c r="A1661" s="52">
        <f t="shared" si="29"/>
        <v>161</v>
      </c>
      <c r="B1661" s="50">
        <f>Management!B1661</f>
        <v>44745</v>
      </c>
      <c r="C1661" s="51">
        <f>Management!C1661</f>
        <v>76521.999999999985</v>
      </c>
      <c r="D1661" s="49">
        <f>Management!K1661</f>
        <v>3933626</v>
      </c>
    </row>
    <row r="1662" spans="1:4" x14ac:dyDescent="0.2">
      <c r="A1662" s="52">
        <f t="shared" si="29"/>
        <v>162</v>
      </c>
      <c r="B1662" s="50">
        <f>Management!B1662</f>
        <v>44776</v>
      </c>
      <c r="C1662" s="51">
        <f>Management!C1662</f>
        <v>76521.999999999913</v>
      </c>
      <c r="D1662" s="49">
        <f>Management!K1662</f>
        <v>3886652</v>
      </c>
    </row>
    <row r="1663" spans="1:4" x14ac:dyDescent="0.2">
      <c r="A1663" s="52">
        <f t="shared" si="29"/>
        <v>163</v>
      </c>
      <c r="B1663" s="50">
        <f>Management!B1663</f>
        <v>44807</v>
      </c>
      <c r="C1663" s="51">
        <f>Management!C1663</f>
        <v>76521.999999999942</v>
      </c>
      <c r="D1663" s="49">
        <f>Management!K1663</f>
        <v>3839235</v>
      </c>
    </row>
    <row r="1664" spans="1:4" x14ac:dyDescent="0.2">
      <c r="A1664" s="52">
        <f t="shared" si="29"/>
        <v>164</v>
      </c>
      <c r="B1664" s="50">
        <f>Management!B1664</f>
        <v>44837</v>
      </c>
      <c r="C1664" s="51">
        <f>Management!C1664</f>
        <v>76521.999999999971</v>
      </c>
      <c r="D1664" s="49">
        <f>Management!K1664</f>
        <v>3791370</v>
      </c>
    </row>
    <row r="1665" spans="1:4" x14ac:dyDescent="0.2">
      <c r="A1665" s="52">
        <f t="shared" si="29"/>
        <v>165</v>
      </c>
      <c r="B1665" s="50">
        <f>Management!B1665</f>
        <v>44868</v>
      </c>
      <c r="C1665" s="51">
        <f>Management!C1665</f>
        <v>76521.999999999884</v>
      </c>
      <c r="D1665" s="49">
        <f>Management!K1665</f>
        <v>3743053</v>
      </c>
    </row>
    <row r="1666" spans="1:4" x14ac:dyDescent="0.2">
      <c r="A1666" s="52">
        <f t="shared" si="29"/>
        <v>166</v>
      </c>
      <c r="B1666" s="50">
        <f>Management!B1666</f>
        <v>44898</v>
      </c>
      <c r="C1666" s="51">
        <f>Management!C1666</f>
        <v>76522.000000000102</v>
      </c>
      <c r="D1666" s="49">
        <f>Management!K1666</f>
        <v>3694278</v>
      </c>
    </row>
    <row r="1667" spans="1:4" x14ac:dyDescent="0.2">
      <c r="A1667" s="52">
        <f t="shared" si="29"/>
        <v>167</v>
      </c>
      <c r="B1667" s="50">
        <f>Management!B1667</f>
        <v>44929</v>
      </c>
      <c r="C1667" s="51">
        <f>Management!C1667</f>
        <v>76521.999999999913</v>
      </c>
      <c r="D1667" s="49">
        <f>Management!K1667</f>
        <v>3645043</v>
      </c>
    </row>
    <row r="1668" spans="1:4" x14ac:dyDescent="0.2">
      <c r="A1668" s="52">
        <f t="shared" si="29"/>
        <v>168</v>
      </c>
      <c r="B1668" s="50">
        <f>Management!B1668</f>
        <v>44960</v>
      </c>
      <c r="C1668" s="51">
        <f>Management!C1668</f>
        <v>76521.999999999884</v>
      </c>
      <c r="D1668" s="49">
        <f>Management!K1668</f>
        <v>3607332</v>
      </c>
    </row>
    <row r="1669" spans="1:4" x14ac:dyDescent="0.2">
      <c r="A1669" s="52">
        <f t="shared" si="29"/>
        <v>169</v>
      </c>
      <c r="B1669" s="50">
        <f>Management!B1669</f>
        <v>44988</v>
      </c>
      <c r="C1669" s="51">
        <f>Management!C1669</f>
        <v>76522.000000000029</v>
      </c>
      <c r="D1669" s="49">
        <f>Management!K1669</f>
        <v>3557322</v>
      </c>
    </row>
    <row r="1670" spans="1:4" x14ac:dyDescent="0.2">
      <c r="A1670" s="52">
        <f t="shared" si="29"/>
        <v>170</v>
      </c>
      <c r="B1670" s="50">
        <f>Management!B1670</f>
        <v>45019</v>
      </c>
      <c r="C1670" s="51">
        <f>Management!C1670</f>
        <v>76522.000000000087</v>
      </c>
      <c r="D1670" s="49">
        <f>Management!K1670</f>
        <v>3506839</v>
      </c>
    </row>
    <row r="1671" spans="1:4" x14ac:dyDescent="0.2">
      <c r="A1671" s="52">
        <f t="shared" si="29"/>
        <v>171</v>
      </c>
      <c r="B1671" s="50">
        <f>Management!B1671</f>
        <v>45049</v>
      </c>
      <c r="C1671" s="51">
        <f>Management!C1671</f>
        <v>76521.999999999942</v>
      </c>
      <c r="D1671" s="49">
        <f>Management!K1671</f>
        <v>3455880</v>
      </c>
    </row>
    <row r="1672" spans="1:4" x14ac:dyDescent="0.2">
      <c r="A1672" s="52">
        <f t="shared" si="29"/>
        <v>172</v>
      </c>
      <c r="B1672" s="50">
        <f>Management!B1672</f>
        <v>45080</v>
      </c>
      <c r="C1672" s="51">
        <f>Management!C1672</f>
        <v>76522.000000000044</v>
      </c>
      <c r="D1672" s="49">
        <f>Management!K1672</f>
        <v>3404439</v>
      </c>
    </row>
    <row r="1673" spans="1:4" x14ac:dyDescent="0.2">
      <c r="A1673" s="52">
        <f t="shared" si="29"/>
        <v>173</v>
      </c>
      <c r="B1673" s="50">
        <f>Management!B1673</f>
        <v>45110</v>
      </c>
      <c r="C1673" s="51">
        <f>Management!C1673</f>
        <v>76521.999999999956</v>
      </c>
      <c r="D1673" s="49">
        <f>Management!K1673</f>
        <v>3352513</v>
      </c>
    </row>
    <row r="1674" spans="1:4" x14ac:dyDescent="0.2">
      <c r="A1674" s="52">
        <f t="shared" si="29"/>
        <v>174</v>
      </c>
      <c r="B1674" s="50">
        <f>Management!B1674</f>
        <v>45141</v>
      </c>
      <c r="C1674" s="51">
        <f>Management!C1674</f>
        <v>76522.000000000044</v>
      </c>
      <c r="D1674" s="49">
        <f>Management!K1674</f>
        <v>3300096</v>
      </c>
    </row>
    <row r="1675" spans="1:4" x14ac:dyDescent="0.2">
      <c r="A1675" s="52">
        <f t="shared" si="29"/>
        <v>175</v>
      </c>
      <c r="B1675" s="50">
        <f>Management!B1675</f>
        <v>45172</v>
      </c>
      <c r="C1675" s="51">
        <f>Management!C1675</f>
        <v>76522.000000000058</v>
      </c>
      <c r="D1675" s="49">
        <f>Management!K1675</f>
        <v>3247184</v>
      </c>
    </row>
    <row r="1676" spans="1:4" x14ac:dyDescent="0.2">
      <c r="A1676" s="52">
        <f t="shared" si="29"/>
        <v>176</v>
      </c>
      <c r="B1676" s="50">
        <f>Management!B1676</f>
        <v>45202</v>
      </c>
      <c r="C1676" s="51">
        <f>Management!C1676</f>
        <v>76522.000000000058</v>
      </c>
      <c r="D1676" s="49">
        <f>Management!K1676</f>
        <v>3193772</v>
      </c>
    </row>
    <row r="1677" spans="1:4" x14ac:dyDescent="0.2">
      <c r="A1677" s="52">
        <f t="shared" si="29"/>
        <v>177</v>
      </c>
      <c r="B1677" s="50">
        <f>Management!B1677</f>
        <v>45233</v>
      </c>
      <c r="C1677" s="51">
        <f>Management!C1677</f>
        <v>76522.000000000087</v>
      </c>
      <c r="D1677" s="49">
        <f>Management!K1677</f>
        <v>3139855</v>
      </c>
    </row>
    <row r="1678" spans="1:4" x14ac:dyDescent="0.2">
      <c r="A1678" s="52">
        <f t="shared" si="29"/>
        <v>178</v>
      </c>
      <c r="B1678" s="50">
        <f>Management!B1678</f>
        <v>45263</v>
      </c>
      <c r="C1678" s="51">
        <f>Management!C1678</f>
        <v>76522</v>
      </c>
      <c r="D1678" s="49">
        <f>Management!K1678</f>
        <v>3085429</v>
      </c>
    </row>
    <row r="1679" spans="1:4" x14ac:dyDescent="0.2">
      <c r="A1679" s="52">
        <f t="shared" si="29"/>
        <v>179</v>
      </c>
      <c r="B1679" s="50">
        <f>Management!B1679</f>
        <v>45294</v>
      </c>
      <c r="C1679" s="51">
        <f>Management!C1679</f>
        <v>76521.999999999956</v>
      </c>
      <c r="D1679" s="49">
        <f>Management!K1679</f>
        <v>3030488</v>
      </c>
    </row>
    <row r="1680" spans="1:4" x14ac:dyDescent="0.2">
      <c r="A1680" s="52">
        <f t="shared" si="29"/>
        <v>180</v>
      </c>
      <c r="B1680" s="50">
        <f>Management!B1680</f>
        <v>45325</v>
      </c>
      <c r="C1680" s="51">
        <f>Management!C1680</f>
        <v>76521.999999999971</v>
      </c>
      <c r="D1680" s="49">
        <f>Management!K1680</f>
        <v>2985818</v>
      </c>
    </row>
    <row r="1681" spans="1:5" x14ac:dyDescent="0.2">
      <c r="A1681" s="52">
        <f t="shared" si="29"/>
        <v>181</v>
      </c>
      <c r="B1681" s="50">
        <f>Management!B1681</f>
        <v>45354</v>
      </c>
      <c r="C1681" s="51">
        <f>Management!C1681</f>
        <v>76522.000000000058</v>
      </c>
      <c r="D1681" s="49">
        <f>Management!K1681</f>
        <v>2929979</v>
      </c>
    </row>
    <row r="1682" spans="1:5" x14ac:dyDescent="0.2">
      <c r="A1682" s="52">
        <f t="shared" si="29"/>
        <v>182</v>
      </c>
      <c r="B1682" s="50">
        <f>Management!B1682</f>
        <v>45385</v>
      </c>
      <c r="C1682" s="51">
        <f>Management!C1682</f>
        <v>76522.000000000029</v>
      </c>
      <c r="D1682" s="49">
        <f>Management!K1682</f>
        <v>2873612</v>
      </c>
    </row>
    <row r="1683" spans="1:5" x14ac:dyDescent="0.2">
      <c r="A1683" s="52">
        <f t="shared" si="29"/>
        <v>183</v>
      </c>
      <c r="B1683" s="50">
        <f>Management!B1683</f>
        <v>45415</v>
      </c>
      <c r="C1683" s="51">
        <f>Management!C1683</f>
        <v>76522</v>
      </c>
      <c r="D1683" s="49">
        <f>Management!K1683</f>
        <v>2816713</v>
      </c>
    </row>
    <row r="1684" spans="1:5" x14ac:dyDescent="0.2">
      <c r="A1684" s="52">
        <f t="shared" si="29"/>
        <v>184</v>
      </c>
      <c r="B1684" s="50">
        <f>Management!B1684</f>
        <v>45446</v>
      </c>
      <c r="C1684" s="51">
        <f>Management!C1684</f>
        <v>76521.999999999971</v>
      </c>
      <c r="D1684" s="49">
        <f>Management!K1684</f>
        <v>2759276</v>
      </c>
    </row>
    <row r="1685" spans="1:5" x14ac:dyDescent="0.2">
      <c r="A1685" s="52">
        <f t="shared" si="29"/>
        <v>185</v>
      </c>
      <c r="B1685" s="50">
        <f>Management!B1685</f>
        <v>45476</v>
      </c>
      <c r="C1685" s="51">
        <f>Management!C1685</f>
        <v>76522.000000000044</v>
      </c>
      <c r="D1685" s="49">
        <f>Management!K1685</f>
        <v>2701297</v>
      </c>
    </row>
    <row r="1686" spans="1:5" x14ac:dyDescent="0.2">
      <c r="A1686" s="52">
        <f t="shared" si="29"/>
        <v>186</v>
      </c>
      <c r="B1686" s="50">
        <f>Management!B1686</f>
        <v>45507</v>
      </c>
      <c r="C1686" s="51">
        <f>Management!C1686</f>
        <v>76522.000000000015</v>
      </c>
      <c r="D1686" s="49">
        <f>Management!K1686</f>
        <v>2642770</v>
      </c>
    </row>
    <row r="1687" spans="1:5" x14ac:dyDescent="0.2">
      <c r="A1687" s="52">
        <f t="shared" si="29"/>
        <v>187</v>
      </c>
      <c r="B1687" s="50">
        <f>Management!B1687</f>
        <v>45538</v>
      </c>
      <c r="C1687" s="51">
        <f>Management!C1687</f>
        <v>76521.999999999985</v>
      </c>
      <c r="D1687" s="49">
        <f>Management!K1687</f>
        <v>2583691</v>
      </c>
    </row>
    <row r="1688" spans="1:5" x14ac:dyDescent="0.2">
      <c r="A1688" s="52">
        <f t="shared" si="29"/>
        <v>188</v>
      </c>
      <c r="B1688" s="50">
        <f>Management!B1688</f>
        <v>45568</v>
      </c>
      <c r="C1688" s="51">
        <f>Management!C1688</f>
        <v>76522</v>
      </c>
      <c r="D1688" s="49">
        <f>Management!K1688</f>
        <v>2524053</v>
      </c>
    </row>
    <row r="1689" spans="1:5" x14ac:dyDescent="0.2">
      <c r="A1689" s="52">
        <f t="shared" si="29"/>
        <v>189</v>
      </c>
      <c r="B1689" s="50">
        <f>Management!B1689</f>
        <v>45599</v>
      </c>
      <c r="C1689" s="51">
        <f>Management!C1689</f>
        <v>76521.999999999985</v>
      </c>
      <c r="D1689" s="49">
        <f>Management!K1689</f>
        <v>2463851</v>
      </c>
    </row>
    <row r="1690" spans="1:5" x14ac:dyDescent="0.2">
      <c r="A1690" s="52">
        <f t="shared" si="29"/>
        <v>190</v>
      </c>
      <c r="B1690" s="50">
        <f>Management!B1690</f>
        <v>45629</v>
      </c>
      <c r="C1690" s="51">
        <f>Management!C1690</f>
        <v>76522</v>
      </c>
      <c r="D1690" s="49">
        <f>Management!K1690</f>
        <v>2403081</v>
      </c>
    </row>
    <row r="1691" spans="1:5" x14ac:dyDescent="0.2">
      <c r="A1691" s="52">
        <f t="shared" si="29"/>
        <v>191</v>
      </c>
      <c r="B1691" s="50">
        <f>Management!B1691</f>
        <v>45660</v>
      </c>
      <c r="C1691" s="51">
        <f>Management!C1691</f>
        <v>76522</v>
      </c>
      <c r="D1691" s="49">
        <f>Management!K1691</f>
        <v>2341737</v>
      </c>
    </row>
    <row r="1692" spans="1:5" x14ac:dyDescent="0.2">
      <c r="A1692" s="52">
        <f t="shared" si="29"/>
        <v>192</v>
      </c>
      <c r="B1692" s="50">
        <f>Management!B1692</f>
        <v>45691</v>
      </c>
      <c r="C1692" s="51">
        <f>Management!C1692</f>
        <v>76522</v>
      </c>
      <c r="D1692" s="49">
        <f>Management!K1692</f>
        <v>2171250.0000002235</v>
      </c>
    </row>
    <row r="1693" spans="1:5" x14ac:dyDescent="0.2">
      <c r="A1693" s="52"/>
      <c r="B1693" s="50"/>
      <c r="C1693" s="51">
        <f>Management!C1693</f>
        <v>14692224</v>
      </c>
      <c r="D1693" s="49"/>
    </row>
    <row r="1694" spans="1:5" x14ac:dyDescent="0.2">
      <c r="A1694" s="52"/>
      <c r="B1694" s="50"/>
      <c r="C1694" s="51"/>
      <c r="D1694" s="49"/>
    </row>
    <row r="1695" spans="1:5" x14ac:dyDescent="0.2">
      <c r="A1695" s="52"/>
      <c r="B1695" s="50" t="str">
        <f>Management!B1695</f>
        <v>Due Dt</v>
      </c>
      <c r="C1695" s="51" t="str">
        <f>Management!C1695</f>
        <v>Rentals</v>
      </c>
      <c r="D1695" s="49" t="str">
        <f>Management!K1695</f>
        <v>Term. Value</v>
      </c>
      <c r="E1695">
        <v>17</v>
      </c>
    </row>
    <row r="1696" spans="1:5" x14ac:dyDescent="0.2">
      <c r="A1696" s="52">
        <f t="shared" si="29"/>
        <v>1</v>
      </c>
      <c r="B1696" s="50">
        <f>Management!B1696</f>
        <v>39875</v>
      </c>
      <c r="C1696" s="51">
        <f>Management!C1696</f>
        <v>75588.999999999593</v>
      </c>
      <c r="D1696" s="49">
        <f>Management!K1696</f>
        <v>7640463</v>
      </c>
    </row>
    <row r="1697" spans="1:4" x14ac:dyDescent="0.2">
      <c r="A1697" s="52">
        <f t="shared" si="29"/>
        <v>2</v>
      </c>
      <c r="B1697" s="50">
        <f>Management!B1697</f>
        <v>39906</v>
      </c>
      <c r="C1697" s="51">
        <f>Management!C1697</f>
        <v>75589.000000000291</v>
      </c>
      <c r="D1697" s="49">
        <f>Management!K1697</f>
        <v>7629013</v>
      </c>
    </row>
    <row r="1698" spans="1:4" x14ac:dyDescent="0.2">
      <c r="A1698" s="52">
        <f t="shared" si="29"/>
        <v>3</v>
      </c>
      <c r="B1698" s="50">
        <f>Management!B1698</f>
        <v>39936</v>
      </c>
      <c r="C1698" s="51">
        <f>Management!C1698</f>
        <v>75588.999999999913</v>
      </c>
      <c r="D1698" s="49">
        <f>Management!K1698</f>
        <v>7617446</v>
      </c>
    </row>
    <row r="1699" spans="1:4" x14ac:dyDescent="0.2">
      <c r="A1699" s="52">
        <f t="shared" si="29"/>
        <v>4</v>
      </c>
      <c r="B1699" s="50">
        <f>Management!B1699</f>
        <v>39967</v>
      </c>
      <c r="C1699" s="51">
        <f>Management!C1699</f>
        <v>75588.999999999942</v>
      </c>
      <c r="D1699" s="49">
        <f>Management!K1699</f>
        <v>7605761</v>
      </c>
    </row>
    <row r="1700" spans="1:4" x14ac:dyDescent="0.2">
      <c r="A1700" s="52">
        <f t="shared" si="29"/>
        <v>5</v>
      </c>
      <c r="B1700" s="50">
        <f>Management!B1700</f>
        <v>39997</v>
      </c>
      <c r="C1700" s="51">
        <f>Management!C1700</f>
        <v>75588.999999999956</v>
      </c>
      <c r="D1700" s="49">
        <f>Management!K1700</f>
        <v>7593957</v>
      </c>
    </row>
    <row r="1701" spans="1:4" x14ac:dyDescent="0.2">
      <c r="A1701" s="52">
        <f t="shared" si="29"/>
        <v>6</v>
      </c>
      <c r="B1701" s="50">
        <f>Management!B1701</f>
        <v>40028</v>
      </c>
      <c r="C1701" s="51">
        <f>Management!C1701</f>
        <v>75589.000000000407</v>
      </c>
      <c r="D1701" s="49">
        <f>Management!K1701</f>
        <v>7582033</v>
      </c>
    </row>
    <row r="1702" spans="1:4" x14ac:dyDescent="0.2">
      <c r="A1702" s="52">
        <f t="shared" si="29"/>
        <v>7</v>
      </c>
      <c r="B1702" s="50">
        <f>Management!B1702</f>
        <v>40059</v>
      </c>
      <c r="C1702" s="51">
        <f>Management!C1702</f>
        <v>75588.999999999709</v>
      </c>
      <c r="D1702" s="49">
        <f>Management!K1702</f>
        <v>7569987</v>
      </c>
    </row>
    <row r="1703" spans="1:4" x14ac:dyDescent="0.2">
      <c r="A1703" s="52">
        <f t="shared" si="29"/>
        <v>8</v>
      </c>
      <c r="B1703" s="50">
        <f>Management!B1703</f>
        <v>40089</v>
      </c>
      <c r="C1703" s="51">
        <f>Management!C1703</f>
        <v>75589.000000000131</v>
      </c>
      <c r="D1703" s="49">
        <f>Management!K1703</f>
        <v>7557818</v>
      </c>
    </row>
    <row r="1704" spans="1:4" x14ac:dyDescent="0.2">
      <c r="A1704" s="52">
        <f t="shared" si="29"/>
        <v>9</v>
      </c>
      <c r="B1704" s="50">
        <f>Management!B1704</f>
        <v>40120</v>
      </c>
      <c r="C1704" s="51">
        <f>Management!C1704</f>
        <v>75589.000000000175</v>
      </c>
      <c r="D1704" s="49">
        <f>Management!K1704</f>
        <v>7545525</v>
      </c>
    </row>
    <row r="1705" spans="1:4" x14ac:dyDescent="0.2">
      <c r="A1705" s="52">
        <f t="shared" si="29"/>
        <v>10</v>
      </c>
      <c r="B1705" s="50">
        <f>Management!B1705</f>
        <v>40150</v>
      </c>
      <c r="C1705" s="51">
        <f>Management!C1705</f>
        <v>75589.000000000102</v>
      </c>
      <c r="D1705" s="49">
        <f>Management!K1705</f>
        <v>7533106</v>
      </c>
    </row>
    <row r="1706" spans="1:4" x14ac:dyDescent="0.2">
      <c r="A1706" s="52">
        <f t="shared" si="29"/>
        <v>11</v>
      </c>
      <c r="B1706" s="50">
        <f>Management!B1706</f>
        <v>40181</v>
      </c>
      <c r="C1706" s="51">
        <f>Management!C1706</f>
        <v>75588.999999999782</v>
      </c>
      <c r="D1706" s="49">
        <f>Management!K1706</f>
        <v>7520561</v>
      </c>
    </row>
    <row r="1707" spans="1:4" x14ac:dyDescent="0.2">
      <c r="A1707" s="52">
        <f t="shared" si="29"/>
        <v>12</v>
      </c>
      <c r="B1707" s="50">
        <f>Management!B1707</f>
        <v>40212</v>
      </c>
      <c r="C1707" s="51">
        <f>Management!C1707</f>
        <v>75589.000000000102</v>
      </c>
      <c r="D1707" s="49">
        <f>Management!K1707</f>
        <v>7555067</v>
      </c>
    </row>
    <row r="1708" spans="1:4" x14ac:dyDescent="0.2">
      <c r="A1708" s="52">
        <f t="shared" si="29"/>
        <v>13</v>
      </c>
      <c r="B1708" s="50">
        <f>Management!B1708</f>
        <v>40240</v>
      </c>
      <c r="C1708" s="51">
        <f>Management!C1708</f>
        <v>75589</v>
      </c>
      <c r="D1708" s="49">
        <f>Management!K1708</f>
        <v>7542896</v>
      </c>
    </row>
    <row r="1709" spans="1:4" x14ac:dyDescent="0.2">
      <c r="A1709" s="52">
        <f t="shared" si="29"/>
        <v>14</v>
      </c>
      <c r="B1709" s="50">
        <f>Management!B1709</f>
        <v>40271</v>
      </c>
      <c r="C1709" s="51">
        <f>Management!C1709</f>
        <v>75588.999999999985</v>
      </c>
      <c r="D1709" s="49">
        <f>Management!K1709</f>
        <v>7530603</v>
      </c>
    </row>
    <row r="1710" spans="1:4" x14ac:dyDescent="0.2">
      <c r="A1710" s="52">
        <f t="shared" si="29"/>
        <v>15</v>
      </c>
      <c r="B1710" s="50">
        <f>Management!B1710</f>
        <v>40301</v>
      </c>
      <c r="C1710" s="51">
        <f>Management!C1710</f>
        <v>75589.000000000349</v>
      </c>
      <c r="D1710" s="49">
        <f>Management!K1710</f>
        <v>7518186</v>
      </c>
    </row>
    <row r="1711" spans="1:4" x14ac:dyDescent="0.2">
      <c r="A1711" s="52">
        <f t="shared" si="29"/>
        <v>16</v>
      </c>
      <c r="B1711" s="50">
        <f>Management!B1711</f>
        <v>40332</v>
      </c>
      <c r="C1711" s="51">
        <f>Management!C1711</f>
        <v>75588.999999999578</v>
      </c>
      <c r="D1711" s="49">
        <f>Management!K1711</f>
        <v>7505645</v>
      </c>
    </row>
    <row r="1712" spans="1:4" x14ac:dyDescent="0.2">
      <c r="A1712" s="52">
        <f t="shared" si="29"/>
        <v>17</v>
      </c>
      <c r="B1712" s="50">
        <f>Management!B1712</f>
        <v>40362</v>
      </c>
      <c r="C1712" s="51">
        <f>Management!C1712</f>
        <v>75588.999999999593</v>
      </c>
      <c r="D1712" s="49">
        <f>Management!K1712</f>
        <v>7492977</v>
      </c>
    </row>
    <row r="1713" spans="1:4" x14ac:dyDescent="0.2">
      <c r="A1713" s="52">
        <f t="shared" si="29"/>
        <v>18</v>
      </c>
      <c r="B1713" s="50">
        <f>Management!B1713</f>
        <v>40393</v>
      </c>
      <c r="C1713" s="51">
        <f>Management!C1713</f>
        <v>75589.000000000233</v>
      </c>
      <c r="D1713" s="49">
        <f>Management!K1713</f>
        <v>7480181</v>
      </c>
    </row>
    <row r="1714" spans="1:4" x14ac:dyDescent="0.2">
      <c r="A1714" s="52">
        <f t="shared" si="29"/>
        <v>19</v>
      </c>
      <c r="B1714" s="50">
        <f>Management!B1714</f>
        <v>40424</v>
      </c>
      <c r="C1714" s="51">
        <f>Management!C1714</f>
        <v>75588.999999999636</v>
      </c>
      <c r="D1714" s="49">
        <f>Management!K1714</f>
        <v>7467257</v>
      </c>
    </row>
    <row r="1715" spans="1:4" x14ac:dyDescent="0.2">
      <c r="A1715" s="52">
        <f t="shared" si="29"/>
        <v>20</v>
      </c>
      <c r="B1715" s="50">
        <f>Management!B1715</f>
        <v>40454</v>
      </c>
      <c r="C1715" s="51">
        <f>Management!C1715</f>
        <v>75588.999999999884</v>
      </c>
      <c r="D1715" s="49">
        <f>Management!K1715</f>
        <v>7454202</v>
      </c>
    </row>
    <row r="1716" spans="1:4" x14ac:dyDescent="0.2">
      <c r="A1716" s="52">
        <f t="shared" si="29"/>
        <v>21</v>
      </c>
      <c r="B1716" s="50">
        <f>Management!B1716</f>
        <v>40485</v>
      </c>
      <c r="C1716" s="51">
        <f>Management!C1716</f>
        <v>75588.999999999854</v>
      </c>
      <c r="D1716" s="49">
        <f>Management!K1716</f>
        <v>7441016</v>
      </c>
    </row>
    <row r="1717" spans="1:4" x14ac:dyDescent="0.2">
      <c r="A1717" s="52">
        <f t="shared" si="29"/>
        <v>22</v>
      </c>
      <c r="B1717" s="50">
        <f>Management!B1717</f>
        <v>40515</v>
      </c>
      <c r="C1717" s="51">
        <f>Management!C1717</f>
        <v>75589</v>
      </c>
      <c r="D1717" s="49">
        <f>Management!K1717</f>
        <v>7427697</v>
      </c>
    </row>
    <row r="1718" spans="1:4" x14ac:dyDescent="0.2">
      <c r="A1718" s="52">
        <f t="shared" si="29"/>
        <v>23</v>
      </c>
      <c r="B1718" s="50">
        <f>Management!B1718</f>
        <v>40546</v>
      </c>
      <c r="C1718" s="51">
        <f>Management!C1718</f>
        <v>75589.000000000029</v>
      </c>
      <c r="D1718" s="49">
        <f>Management!K1718</f>
        <v>7414244</v>
      </c>
    </row>
    <row r="1719" spans="1:4" x14ac:dyDescent="0.2">
      <c r="A1719" s="52">
        <f t="shared" ref="A1719:A1782" si="30">A1718+1</f>
        <v>24</v>
      </c>
      <c r="B1719" s="50">
        <f>Management!B1719</f>
        <v>40577</v>
      </c>
      <c r="C1719" s="51">
        <f>Management!C1719</f>
        <v>75589</v>
      </c>
      <c r="D1719" s="49">
        <f>Management!K1719</f>
        <v>7443115</v>
      </c>
    </row>
    <row r="1720" spans="1:4" x14ac:dyDescent="0.2">
      <c r="A1720" s="52">
        <f t="shared" si="30"/>
        <v>25</v>
      </c>
      <c r="B1720" s="50">
        <f>Management!B1720</f>
        <v>40605</v>
      </c>
      <c r="C1720" s="51">
        <f>Management!C1720</f>
        <v>75589.000000000131</v>
      </c>
      <c r="D1720" s="49">
        <f>Management!K1720</f>
        <v>7429958</v>
      </c>
    </row>
    <row r="1721" spans="1:4" x14ac:dyDescent="0.2">
      <c r="A1721" s="52">
        <f t="shared" si="30"/>
        <v>26</v>
      </c>
      <c r="B1721" s="50">
        <f>Management!B1721</f>
        <v>40636</v>
      </c>
      <c r="C1721" s="51">
        <f>Management!C1721</f>
        <v>75589.00000000016</v>
      </c>
      <c r="D1721" s="49">
        <f>Management!K1721</f>
        <v>7416671</v>
      </c>
    </row>
    <row r="1722" spans="1:4" x14ac:dyDescent="0.2">
      <c r="A1722" s="52">
        <f t="shared" si="30"/>
        <v>27</v>
      </c>
      <c r="B1722" s="50">
        <f>Management!B1722</f>
        <v>40666</v>
      </c>
      <c r="C1722" s="51">
        <f>Management!C1722</f>
        <v>75589.000000000306</v>
      </c>
      <c r="D1722" s="49">
        <f>Management!K1722</f>
        <v>7403251</v>
      </c>
    </row>
    <row r="1723" spans="1:4" x14ac:dyDescent="0.2">
      <c r="A1723" s="52">
        <f t="shared" si="30"/>
        <v>28</v>
      </c>
      <c r="B1723" s="50">
        <f>Management!B1723</f>
        <v>40697</v>
      </c>
      <c r="C1723" s="51">
        <f>Management!C1723</f>
        <v>75588.999999999898</v>
      </c>
      <c r="D1723" s="49">
        <f>Management!K1723</f>
        <v>7389698</v>
      </c>
    </row>
    <row r="1724" spans="1:4" x14ac:dyDescent="0.2">
      <c r="A1724" s="52">
        <f t="shared" si="30"/>
        <v>29</v>
      </c>
      <c r="B1724" s="50">
        <f>Management!B1724</f>
        <v>40727</v>
      </c>
      <c r="C1724" s="51">
        <f>Management!C1724</f>
        <v>75589.000000000291</v>
      </c>
      <c r="D1724" s="49">
        <f>Management!K1724</f>
        <v>7376010</v>
      </c>
    </row>
    <row r="1725" spans="1:4" x14ac:dyDescent="0.2">
      <c r="A1725" s="52">
        <f t="shared" si="30"/>
        <v>30</v>
      </c>
      <c r="B1725" s="50">
        <f>Management!B1725</f>
        <v>40758</v>
      </c>
      <c r="C1725" s="51">
        <f>Management!C1725</f>
        <v>75588.999999999927</v>
      </c>
      <c r="D1725" s="49">
        <f>Management!K1725</f>
        <v>7362186</v>
      </c>
    </row>
    <row r="1726" spans="1:4" x14ac:dyDescent="0.2">
      <c r="A1726" s="52">
        <f t="shared" si="30"/>
        <v>31</v>
      </c>
      <c r="B1726" s="50">
        <f>Management!B1726</f>
        <v>40789</v>
      </c>
      <c r="C1726" s="51">
        <f>Management!C1726</f>
        <v>75589.000000000189</v>
      </c>
      <c r="D1726" s="49">
        <f>Management!K1726</f>
        <v>7348224</v>
      </c>
    </row>
    <row r="1727" spans="1:4" x14ac:dyDescent="0.2">
      <c r="A1727" s="52">
        <f t="shared" si="30"/>
        <v>32</v>
      </c>
      <c r="B1727" s="50">
        <f>Management!B1727</f>
        <v>40819</v>
      </c>
      <c r="C1727" s="51">
        <f>Management!C1727</f>
        <v>75589.000000000349</v>
      </c>
      <c r="D1727" s="49">
        <f>Management!K1727</f>
        <v>7334123</v>
      </c>
    </row>
    <row r="1728" spans="1:4" x14ac:dyDescent="0.2">
      <c r="A1728" s="52">
        <f t="shared" si="30"/>
        <v>33</v>
      </c>
      <c r="B1728" s="50">
        <f>Management!B1728</f>
        <v>40850</v>
      </c>
      <c r="C1728" s="51">
        <f>Management!C1728</f>
        <v>75588.999999999724</v>
      </c>
      <c r="D1728" s="49">
        <f>Management!K1728</f>
        <v>7319881</v>
      </c>
    </row>
    <row r="1729" spans="1:4" x14ac:dyDescent="0.2">
      <c r="A1729" s="52">
        <f t="shared" si="30"/>
        <v>34</v>
      </c>
      <c r="B1729" s="50">
        <f>Management!B1729</f>
        <v>40880</v>
      </c>
      <c r="C1729" s="51">
        <f>Management!C1729</f>
        <v>75588.999999999913</v>
      </c>
      <c r="D1729" s="49">
        <f>Management!K1729</f>
        <v>7305498</v>
      </c>
    </row>
    <row r="1730" spans="1:4" x14ac:dyDescent="0.2">
      <c r="A1730" s="52">
        <f t="shared" si="30"/>
        <v>35</v>
      </c>
      <c r="B1730" s="50">
        <f>Management!B1730</f>
        <v>40911</v>
      </c>
      <c r="C1730" s="51">
        <f>Management!C1730</f>
        <v>75589.000000000175</v>
      </c>
      <c r="D1730" s="49">
        <f>Management!K1730</f>
        <v>7290971</v>
      </c>
    </row>
    <row r="1731" spans="1:4" x14ac:dyDescent="0.2">
      <c r="A1731" s="52">
        <f t="shared" si="30"/>
        <v>36</v>
      </c>
      <c r="B1731" s="50">
        <f>Management!B1731</f>
        <v>40942</v>
      </c>
      <c r="C1731" s="51">
        <f>Management!C1731</f>
        <v>75589.000000000204</v>
      </c>
      <c r="D1731" s="49">
        <f>Management!K1731</f>
        <v>7314509</v>
      </c>
    </row>
    <row r="1732" spans="1:4" x14ac:dyDescent="0.2">
      <c r="A1732" s="52">
        <f t="shared" si="30"/>
        <v>37</v>
      </c>
      <c r="B1732" s="50">
        <f>Management!B1732</f>
        <v>40971</v>
      </c>
      <c r="C1732" s="51">
        <f>Management!C1732</f>
        <v>75588.999999999767</v>
      </c>
      <c r="D1732" s="49">
        <f>Management!K1732</f>
        <v>7300204</v>
      </c>
    </row>
    <row r="1733" spans="1:4" x14ac:dyDescent="0.2">
      <c r="A1733" s="52">
        <f t="shared" si="30"/>
        <v>38</v>
      </c>
      <c r="B1733" s="50">
        <f>Management!B1733</f>
        <v>41002</v>
      </c>
      <c r="C1733" s="51">
        <f>Management!C1733</f>
        <v>75588.999999999825</v>
      </c>
      <c r="D1733" s="49">
        <f>Management!K1733</f>
        <v>7285757</v>
      </c>
    </row>
    <row r="1734" spans="1:4" x14ac:dyDescent="0.2">
      <c r="A1734" s="52">
        <f t="shared" si="30"/>
        <v>39</v>
      </c>
      <c r="B1734" s="50">
        <f>Management!B1734</f>
        <v>41032</v>
      </c>
      <c r="C1734" s="51">
        <f>Management!C1734</f>
        <v>75589.000000000466</v>
      </c>
      <c r="D1734" s="49">
        <f>Management!K1734</f>
        <v>7271169</v>
      </c>
    </row>
    <row r="1735" spans="1:4" x14ac:dyDescent="0.2">
      <c r="A1735" s="52">
        <f t="shared" si="30"/>
        <v>40</v>
      </c>
      <c r="B1735" s="50">
        <f>Management!B1735</f>
        <v>41063</v>
      </c>
      <c r="C1735" s="51">
        <f>Management!C1735</f>
        <v>75589.000000000146</v>
      </c>
      <c r="D1735" s="49">
        <f>Management!K1735</f>
        <v>7256436</v>
      </c>
    </row>
    <row r="1736" spans="1:4" x14ac:dyDescent="0.2">
      <c r="A1736" s="52">
        <f t="shared" si="30"/>
        <v>41</v>
      </c>
      <c r="B1736" s="50">
        <f>Management!B1736</f>
        <v>41093</v>
      </c>
      <c r="C1736" s="51">
        <f>Management!C1736</f>
        <v>75588.999999999884</v>
      </c>
      <c r="D1736" s="49">
        <f>Management!K1736</f>
        <v>7241558</v>
      </c>
    </row>
    <row r="1737" spans="1:4" x14ac:dyDescent="0.2">
      <c r="A1737" s="52">
        <f t="shared" si="30"/>
        <v>42</v>
      </c>
      <c r="B1737" s="50">
        <f>Management!B1737</f>
        <v>41124</v>
      </c>
      <c r="C1737" s="51">
        <f>Management!C1737</f>
        <v>75589.000000000349</v>
      </c>
      <c r="D1737" s="49">
        <f>Management!K1737</f>
        <v>7226534</v>
      </c>
    </row>
    <row r="1738" spans="1:4" x14ac:dyDescent="0.2">
      <c r="A1738" s="52">
        <f t="shared" si="30"/>
        <v>43</v>
      </c>
      <c r="B1738" s="50">
        <f>Management!B1738</f>
        <v>41155</v>
      </c>
      <c r="C1738" s="51">
        <f>Management!C1738</f>
        <v>75588.999999999665</v>
      </c>
      <c r="D1738" s="49">
        <f>Management!K1738</f>
        <v>7211361</v>
      </c>
    </row>
    <row r="1739" spans="1:4" x14ac:dyDescent="0.2">
      <c r="A1739" s="52">
        <f t="shared" si="30"/>
        <v>44</v>
      </c>
      <c r="B1739" s="50">
        <f>Management!B1739</f>
        <v>41185</v>
      </c>
      <c r="C1739" s="51">
        <f>Management!C1739</f>
        <v>75588.999999999913</v>
      </c>
      <c r="D1739" s="49">
        <f>Management!K1739</f>
        <v>7196039</v>
      </c>
    </row>
    <row r="1740" spans="1:4" x14ac:dyDescent="0.2">
      <c r="A1740" s="52">
        <f t="shared" si="30"/>
        <v>45</v>
      </c>
      <c r="B1740" s="50">
        <f>Management!B1740</f>
        <v>41216</v>
      </c>
      <c r="C1740" s="51">
        <f>Management!C1740</f>
        <v>75589.000000000204</v>
      </c>
      <c r="D1740" s="49">
        <f>Management!K1740</f>
        <v>7180566</v>
      </c>
    </row>
    <row r="1741" spans="1:4" x14ac:dyDescent="0.2">
      <c r="A1741" s="52">
        <f t="shared" si="30"/>
        <v>46</v>
      </c>
      <c r="B1741" s="50">
        <f>Management!B1741</f>
        <v>41246</v>
      </c>
      <c r="C1741" s="51">
        <f>Management!C1741</f>
        <v>75588.999999999782</v>
      </c>
      <c r="D1741" s="49">
        <f>Management!K1741</f>
        <v>7164940</v>
      </c>
    </row>
    <row r="1742" spans="1:4" x14ac:dyDescent="0.2">
      <c r="A1742" s="52">
        <f t="shared" si="30"/>
        <v>47</v>
      </c>
      <c r="B1742" s="50">
        <f>Management!B1742</f>
        <v>41277</v>
      </c>
      <c r="C1742" s="51">
        <f>Management!C1742</f>
        <v>75588.999999999854</v>
      </c>
      <c r="D1742" s="49">
        <f>Management!K1742</f>
        <v>7149160</v>
      </c>
    </row>
    <row r="1743" spans="1:4" x14ac:dyDescent="0.2">
      <c r="A1743" s="52">
        <f t="shared" si="30"/>
        <v>48</v>
      </c>
      <c r="B1743" s="50">
        <f>Management!B1743</f>
        <v>41308</v>
      </c>
      <c r="C1743" s="51">
        <f>Management!C1743</f>
        <v>75588.999999999942</v>
      </c>
      <c r="D1743" s="49">
        <f>Management!K1743</f>
        <v>7167614</v>
      </c>
    </row>
    <row r="1744" spans="1:4" x14ac:dyDescent="0.2">
      <c r="A1744" s="52">
        <f t="shared" si="30"/>
        <v>49</v>
      </c>
      <c r="B1744" s="50">
        <f>Management!B1744</f>
        <v>41336</v>
      </c>
      <c r="C1744" s="51">
        <f>Management!C1744</f>
        <v>75589.000000000276</v>
      </c>
      <c r="D1744" s="49">
        <f>Management!K1744</f>
        <v>7151982</v>
      </c>
    </row>
    <row r="1745" spans="1:4" x14ac:dyDescent="0.2">
      <c r="A1745" s="52">
        <f t="shared" si="30"/>
        <v>50</v>
      </c>
      <c r="B1745" s="50">
        <f>Management!B1745</f>
        <v>41367</v>
      </c>
      <c r="C1745" s="51">
        <f>Management!C1745</f>
        <v>75589.00000000032</v>
      </c>
      <c r="D1745" s="49">
        <f>Management!K1745</f>
        <v>7136197</v>
      </c>
    </row>
    <row r="1746" spans="1:4" x14ac:dyDescent="0.2">
      <c r="A1746" s="52">
        <f t="shared" si="30"/>
        <v>51</v>
      </c>
      <c r="B1746" s="50">
        <f>Management!B1746</f>
        <v>41397</v>
      </c>
      <c r="C1746" s="51">
        <f>Management!C1746</f>
        <v>75588.999999999854</v>
      </c>
      <c r="D1746" s="49">
        <f>Management!K1746</f>
        <v>7120258</v>
      </c>
    </row>
    <row r="1747" spans="1:4" x14ac:dyDescent="0.2">
      <c r="A1747" s="52">
        <f t="shared" si="30"/>
        <v>52</v>
      </c>
      <c r="B1747" s="50">
        <f>Management!B1747</f>
        <v>41428</v>
      </c>
      <c r="C1747" s="51">
        <f>Management!C1747</f>
        <v>75589.000000000087</v>
      </c>
      <c r="D1747" s="49">
        <f>Management!K1747</f>
        <v>7104163</v>
      </c>
    </row>
    <row r="1748" spans="1:4" x14ac:dyDescent="0.2">
      <c r="A1748" s="52">
        <f t="shared" si="30"/>
        <v>53</v>
      </c>
      <c r="B1748" s="50">
        <f>Management!B1748</f>
        <v>41458</v>
      </c>
      <c r="C1748" s="51">
        <f>Management!C1748</f>
        <v>75588.999999999913</v>
      </c>
      <c r="D1748" s="49">
        <f>Management!K1748</f>
        <v>7087910</v>
      </c>
    </row>
    <row r="1749" spans="1:4" x14ac:dyDescent="0.2">
      <c r="A1749" s="52">
        <f t="shared" si="30"/>
        <v>54</v>
      </c>
      <c r="B1749" s="50">
        <f>Management!B1749</f>
        <v>41489</v>
      </c>
      <c r="C1749" s="51">
        <f>Management!C1749</f>
        <v>75589.000000000451</v>
      </c>
      <c r="D1749" s="49">
        <f>Management!K1749</f>
        <v>7071499</v>
      </c>
    </row>
    <row r="1750" spans="1:4" x14ac:dyDescent="0.2">
      <c r="A1750" s="52">
        <f t="shared" si="30"/>
        <v>55</v>
      </c>
      <c r="B1750" s="50">
        <f>Management!B1750</f>
        <v>41520</v>
      </c>
      <c r="C1750" s="51">
        <f>Management!C1750</f>
        <v>75588.99999999968</v>
      </c>
      <c r="D1750" s="49">
        <f>Management!K1750</f>
        <v>7054927</v>
      </c>
    </row>
    <row r="1751" spans="1:4" x14ac:dyDescent="0.2">
      <c r="A1751" s="52">
        <f t="shared" si="30"/>
        <v>56</v>
      </c>
      <c r="B1751" s="50">
        <f>Management!B1751</f>
        <v>41550</v>
      </c>
      <c r="C1751" s="51">
        <f>Management!C1751</f>
        <v>75589.00000000032</v>
      </c>
      <c r="D1751" s="49">
        <f>Management!K1751</f>
        <v>7038194</v>
      </c>
    </row>
    <row r="1752" spans="1:4" x14ac:dyDescent="0.2">
      <c r="A1752" s="52">
        <f t="shared" si="30"/>
        <v>57</v>
      </c>
      <c r="B1752" s="50">
        <f>Management!B1752</f>
        <v>41581</v>
      </c>
      <c r="C1752" s="51">
        <f>Management!C1752</f>
        <v>75589.000000000204</v>
      </c>
      <c r="D1752" s="49">
        <f>Management!K1752</f>
        <v>7021296</v>
      </c>
    </row>
    <row r="1753" spans="1:4" x14ac:dyDescent="0.2">
      <c r="A1753" s="52">
        <f t="shared" si="30"/>
        <v>58</v>
      </c>
      <c r="B1753" s="50">
        <f>Management!B1753</f>
        <v>41611</v>
      </c>
      <c r="C1753" s="51">
        <f>Management!C1753</f>
        <v>75588.99999999968</v>
      </c>
      <c r="D1753" s="49">
        <f>Management!K1753</f>
        <v>7004233</v>
      </c>
    </row>
    <row r="1754" spans="1:4" x14ac:dyDescent="0.2">
      <c r="A1754" s="52">
        <f t="shared" si="30"/>
        <v>59</v>
      </c>
      <c r="B1754" s="50">
        <f>Management!B1754</f>
        <v>41642</v>
      </c>
      <c r="C1754" s="51">
        <f>Management!C1754</f>
        <v>75588.999999999767</v>
      </c>
      <c r="D1754" s="49">
        <f>Management!K1754</f>
        <v>6987004</v>
      </c>
    </row>
    <row r="1755" spans="1:4" x14ac:dyDescent="0.2">
      <c r="A1755" s="52">
        <f t="shared" si="30"/>
        <v>60</v>
      </c>
      <c r="B1755" s="50">
        <f>Management!B1755</f>
        <v>41673</v>
      </c>
      <c r="C1755" s="51">
        <f>Management!C1755</f>
        <v>75589</v>
      </c>
      <c r="D1755" s="49">
        <f>Management!K1755</f>
        <v>7000555</v>
      </c>
    </row>
    <row r="1756" spans="1:4" x14ac:dyDescent="0.2">
      <c r="A1756" s="52">
        <f t="shared" si="30"/>
        <v>61</v>
      </c>
      <c r="B1756" s="50">
        <f>Management!B1756</f>
        <v>41701</v>
      </c>
      <c r="C1756" s="51">
        <f>Management!C1756</f>
        <v>75589.000000000233</v>
      </c>
      <c r="D1756" s="49">
        <f>Management!K1756</f>
        <v>6983401</v>
      </c>
    </row>
    <row r="1757" spans="1:4" x14ac:dyDescent="0.2">
      <c r="A1757" s="52">
        <f t="shared" si="30"/>
        <v>62</v>
      </c>
      <c r="B1757" s="50">
        <f>Management!B1757</f>
        <v>41732</v>
      </c>
      <c r="C1757" s="51">
        <f>Management!C1757</f>
        <v>75588.999999999971</v>
      </c>
      <c r="D1757" s="49">
        <f>Management!K1757</f>
        <v>6966081</v>
      </c>
    </row>
    <row r="1758" spans="1:4" x14ac:dyDescent="0.2">
      <c r="A1758" s="52">
        <f t="shared" si="30"/>
        <v>63</v>
      </c>
      <c r="B1758" s="50">
        <f>Management!B1758</f>
        <v>41762</v>
      </c>
      <c r="C1758" s="51">
        <f>Management!C1758</f>
        <v>75589.000000000146</v>
      </c>
      <c r="D1758" s="49">
        <f>Management!K1758</f>
        <v>6948593</v>
      </c>
    </row>
    <row r="1759" spans="1:4" x14ac:dyDescent="0.2">
      <c r="A1759" s="52">
        <f t="shared" si="30"/>
        <v>64</v>
      </c>
      <c r="B1759" s="50">
        <f>Management!B1759</f>
        <v>41793</v>
      </c>
      <c r="C1759" s="51">
        <f>Management!C1759</f>
        <v>75588.999999999825</v>
      </c>
      <c r="D1759" s="49">
        <f>Management!K1759</f>
        <v>6930935</v>
      </c>
    </row>
    <row r="1760" spans="1:4" x14ac:dyDescent="0.2">
      <c r="A1760" s="52">
        <f t="shared" si="30"/>
        <v>65</v>
      </c>
      <c r="B1760" s="50">
        <f>Management!B1760</f>
        <v>41823</v>
      </c>
      <c r="C1760" s="51">
        <f>Management!C1760</f>
        <v>75589.000000000466</v>
      </c>
      <c r="D1760" s="49">
        <f>Management!K1760</f>
        <v>6913105</v>
      </c>
    </row>
    <row r="1761" spans="1:4" x14ac:dyDescent="0.2">
      <c r="A1761" s="52">
        <f t="shared" si="30"/>
        <v>66</v>
      </c>
      <c r="B1761" s="50">
        <f>Management!B1761</f>
        <v>41854</v>
      </c>
      <c r="C1761" s="51">
        <f>Management!C1761</f>
        <v>75588.99999999984</v>
      </c>
      <c r="D1761" s="49">
        <f>Management!K1761</f>
        <v>6895102</v>
      </c>
    </row>
    <row r="1762" spans="1:4" x14ac:dyDescent="0.2">
      <c r="A1762" s="52">
        <f t="shared" si="30"/>
        <v>67</v>
      </c>
      <c r="B1762" s="50">
        <f>Management!B1762</f>
        <v>41885</v>
      </c>
      <c r="C1762" s="51">
        <f>Management!C1762</f>
        <v>75589.000000000233</v>
      </c>
      <c r="D1762" s="49">
        <f>Management!K1762</f>
        <v>6876925</v>
      </c>
    </row>
    <row r="1763" spans="1:4" x14ac:dyDescent="0.2">
      <c r="A1763" s="52">
        <f t="shared" si="30"/>
        <v>68</v>
      </c>
      <c r="B1763" s="50">
        <f>Management!B1763</f>
        <v>41915</v>
      </c>
      <c r="C1763" s="51">
        <f>Management!C1763</f>
        <v>75589.000000000058</v>
      </c>
      <c r="D1763" s="49">
        <f>Management!K1763</f>
        <v>6858571</v>
      </c>
    </row>
    <row r="1764" spans="1:4" x14ac:dyDescent="0.2">
      <c r="A1764" s="52">
        <f t="shared" si="30"/>
        <v>69</v>
      </c>
      <c r="B1764" s="50">
        <f>Management!B1764</f>
        <v>41946</v>
      </c>
      <c r="C1764" s="51">
        <f>Management!C1764</f>
        <v>75589.000000000015</v>
      </c>
      <c r="D1764" s="49">
        <f>Management!K1764</f>
        <v>6840038</v>
      </c>
    </row>
    <row r="1765" spans="1:4" x14ac:dyDescent="0.2">
      <c r="A1765" s="52">
        <f t="shared" si="30"/>
        <v>70</v>
      </c>
      <c r="B1765" s="50">
        <f>Management!B1765</f>
        <v>41976</v>
      </c>
      <c r="C1765" s="51">
        <f>Management!C1765</f>
        <v>75589.000000000378</v>
      </c>
      <c r="D1765" s="49">
        <f>Management!K1765</f>
        <v>6821325</v>
      </c>
    </row>
    <row r="1766" spans="1:4" x14ac:dyDescent="0.2">
      <c r="A1766" s="52">
        <f t="shared" si="30"/>
        <v>71</v>
      </c>
      <c r="B1766" s="50">
        <f>Management!B1766</f>
        <v>42007</v>
      </c>
      <c r="C1766" s="51">
        <f>Management!C1766</f>
        <v>75588.999999999942</v>
      </c>
      <c r="D1766" s="49">
        <f>Management!K1766</f>
        <v>6802431</v>
      </c>
    </row>
    <row r="1767" spans="1:4" x14ac:dyDescent="0.2">
      <c r="A1767" s="52">
        <f t="shared" si="30"/>
        <v>72</v>
      </c>
      <c r="B1767" s="50">
        <f>Management!B1767</f>
        <v>42038</v>
      </c>
      <c r="C1767" s="51">
        <f>Management!C1767</f>
        <v>75589.00000000032</v>
      </c>
      <c r="D1767" s="49">
        <f>Management!K1767</f>
        <v>6811213</v>
      </c>
    </row>
    <row r="1768" spans="1:4" x14ac:dyDescent="0.2">
      <c r="A1768" s="52">
        <f t="shared" si="30"/>
        <v>73</v>
      </c>
      <c r="B1768" s="50">
        <f>Management!B1768</f>
        <v>42066</v>
      </c>
      <c r="C1768" s="51">
        <f>Management!C1768</f>
        <v>75588.99999999968</v>
      </c>
      <c r="D1768" s="49">
        <f>Management!K1768</f>
        <v>6792323</v>
      </c>
    </row>
    <row r="1769" spans="1:4" x14ac:dyDescent="0.2">
      <c r="A1769" s="52">
        <f t="shared" si="30"/>
        <v>74</v>
      </c>
      <c r="B1769" s="50">
        <f>Management!B1769</f>
        <v>42097</v>
      </c>
      <c r="C1769" s="51">
        <f>Management!C1769</f>
        <v>75588.999999999825</v>
      </c>
      <c r="D1769" s="49">
        <f>Management!K1769</f>
        <v>6773251</v>
      </c>
    </row>
    <row r="1770" spans="1:4" x14ac:dyDescent="0.2">
      <c r="A1770" s="52">
        <f t="shared" si="30"/>
        <v>75</v>
      </c>
      <c r="B1770" s="50">
        <f>Management!B1770</f>
        <v>42127</v>
      </c>
      <c r="C1770" s="51">
        <f>Management!C1770</f>
        <v>75588.999999999767</v>
      </c>
      <c r="D1770" s="49">
        <f>Management!K1770</f>
        <v>6753994</v>
      </c>
    </row>
    <row r="1771" spans="1:4" x14ac:dyDescent="0.2">
      <c r="A1771" s="52">
        <f t="shared" si="30"/>
        <v>76</v>
      </c>
      <c r="B1771" s="50">
        <f>Management!B1771</f>
        <v>42158</v>
      </c>
      <c r="C1771" s="51">
        <f>Management!C1771</f>
        <v>75588.999999999796</v>
      </c>
      <c r="D1771" s="49">
        <f>Management!K1771</f>
        <v>6734552</v>
      </c>
    </row>
    <row r="1772" spans="1:4" x14ac:dyDescent="0.2">
      <c r="A1772" s="52">
        <f t="shared" si="30"/>
        <v>77</v>
      </c>
      <c r="B1772" s="50">
        <f>Management!B1772</f>
        <v>42188</v>
      </c>
      <c r="C1772" s="51">
        <f>Management!C1772</f>
        <v>75589.000000000087</v>
      </c>
      <c r="D1772" s="49">
        <f>Management!K1772</f>
        <v>6714922</v>
      </c>
    </row>
    <row r="1773" spans="1:4" x14ac:dyDescent="0.2">
      <c r="A1773" s="52">
        <f t="shared" si="30"/>
        <v>78</v>
      </c>
      <c r="B1773" s="50">
        <f>Management!B1773</f>
        <v>42219</v>
      </c>
      <c r="C1773" s="51">
        <f>Management!C1773</f>
        <v>75588.999999999956</v>
      </c>
      <c r="D1773" s="49">
        <f>Management!K1773</f>
        <v>6695103</v>
      </c>
    </row>
    <row r="1774" spans="1:4" x14ac:dyDescent="0.2">
      <c r="A1774" s="52">
        <f t="shared" si="30"/>
        <v>79</v>
      </c>
      <c r="B1774" s="50">
        <f>Management!B1774</f>
        <v>42250</v>
      </c>
      <c r="C1774" s="51">
        <f>Management!C1774</f>
        <v>75589.000000000291</v>
      </c>
      <c r="D1774" s="49">
        <f>Management!K1774</f>
        <v>6675092</v>
      </c>
    </row>
    <row r="1775" spans="1:4" x14ac:dyDescent="0.2">
      <c r="A1775" s="52">
        <f t="shared" si="30"/>
        <v>80</v>
      </c>
      <c r="B1775" s="50">
        <f>Management!B1775</f>
        <v>42280</v>
      </c>
      <c r="C1775" s="51">
        <f>Management!C1775</f>
        <v>75589.000000000175</v>
      </c>
      <c r="D1775" s="49">
        <f>Management!K1775</f>
        <v>6654887</v>
      </c>
    </row>
    <row r="1776" spans="1:4" x14ac:dyDescent="0.2">
      <c r="A1776" s="52">
        <f t="shared" si="30"/>
        <v>81</v>
      </c>
      <c r="B1776" s="50">
        <f>Management!B1776</f>
        <v>42311</v>
      </c>
      <c r="C1776" s="51">
        <f>Management!C1776</f>
        <v>75589.000000000247</v>
      </c>
      <c r="D1776" s="49">
        <f>Management!K1776</f>
        <v>6634488</v>
      </c>
    </row>
    <row r="1777" spans="1:4" x14ac:dyDescent="0.2">
      <c r="A1777" s="52">
        <f t="shared" si="30"/>
        <v>82</v>
      </c>
      <c r="B1777" s="50">
        <f>Management!B1777</f>
        <v>42341</v>
      </c>
      <c r="C1777" s="51">
        <f>Management!C1777</f>
        <v>75589.000000000233</v>
      </c>
      <c r="D1777" s="49">
        <f>Management!K1777</f>
        <v>6613892</v>
      </c>
    </row>
    <row r="1778" spans="1:4" x14ac:dyDescent="0.2">
      <c r="A1778" s="52">
        <f t="shared" si="30"/>
        <v>83</v>
      </c>
      <c r="B1778" s="50">
        <f>Management!B1778</f>
        <v>42372</v>
      </c>
      <c r="C1778" s="51">
        <f>Management!C1778</f>
        <v>75589.000000000335</v>
      </c>
      <c r="D1778" s="49">
        <f>Management!K1778</f>
        <v>6593096</v>
      </c>
    </row>
    <row r="1779" spans="1:4" x14ac:dyDescent="0.2">
      <c r="A1779" s="52">
        <f t="shared" si="30"/>
        <v>84</v>
      </c>
      <c r="B1779" s="50">
        <f>Management!B1779</f>
        <v>42403</v>
      </c>
      <c r="C1779" s="51">
        <f>Management!C1779</f>
        <v>75589.000000000437</v>
      </c>
      <c r="D1779" s="49">
        <f>Management!K1779</f>
        <v>6597170</v>
      </c>
    </row>
    <row r="1780" spans="1:4" x14ac:dyDescent="0.2">
      <c r="A1780" s="52">
        <f t="shared" si="30"/>
        <v>85</v>
      </c>
      <c r="B1780" s="50">
        <f>Management!B1780</f>
        <v>42432</v>
      </c>
      <c r="C1780" s="51">
        <f>Management!C1780</f>
        <v>75589.000000000146</v>
      </c>
      <c r="D1780" s="49">
        <f>Management!K1780</f>
        <v>6576306</v>
      </c>
    </row>
    <row r="1781" spans="1:4" x14ac:dyDescent="0.2">
      <c r="A1781" s="52">
        <f t="shared" si="30"/>
        <v>86</v>
      </c>
      <c r="B1781" s="50">
        <f>Management!B1781</f>
        <v>42463</v>
      </c>
      <c r="C1781" s="51">
        <f>Management!C1781</f>
        <v>75589.000000000407</v>
      </c>
      <c r="D1781" s="49">
        <f>Management!K1781</f>
        <v>6555243</v>
      </c>
    </row>
    <row r="1782" spans="1:4" x14ac:dyDescent="0.2">
      <c r="A1782" s="52">
        <f t="shared" si="30"/>
        <v>87</v>
      </c>
      <c r="B1782" s="50">
        <f>Management!B1782</f>
        <v>42493</v>
      </c>
      <c r="C1782" s="51">
        <f>Management!C1782</f>
        <v>75588.999999999796</v>
      </c>
      <c r="D1782" s="49">
        <f>Management!K1782</f>
        <v>6533976</v>
      </c>
    </row>
    <row r="1783" spans="1:4" x14ac:dyDescent="0.2">
      <c r="A1783" s="52">
        <f t="shared" ref="A1783:A1846" si="31">A1782+1</f>
        <v>88</v>
      </c>
      <c r="B1783" s="50">
        <f>Management!B1783</f>
        <v>42524</v>
      </c>
      <c r="C1783" s="51">
        <f>Management!C1783</f>
        <v>75589.000000000087</v>
      </c>
      <c r="D1783" s="49">
        <f>Management!K1783</f>
        <v>6512506</v>
      </c>
    </row>
    <row r="1784" spans="1:4" x14ac:dyDescent="0.2">
      <c r="A1784" s="52">
        <f t="shared" si="31"/>
        <v>89</v>
      </c>
      <c r="B1784" s="50">
        <f>Management!B1784</f>
        <v>42554</v>
      </c>
      <c r="C1784" s="51">
        <f>Management!C1784</f>
        <v>75589.000000000349</v>
      </c>
      <c r="D1784" s="49">
        <f>Management!K1784</f>
        <v>6490829</v>
      </c>
    </row>
    <row r="1785" spans="1:4" x14ac:dyDescent="0.2">
      <c r="A1785" s="52">
        <f t="shared" si="31"/>
        <v>90</v>
      </c>
      <c r="B1785" s="50">
        <f>Management!B1785</f>
        <v>42585</v>
      </c>
      <c r="C1785" s="51">
        <f>Management!C1785</f>
        <v>75588.999999999942</v>
      </c>
      <c r="D1785" s="49">
        <f>Management!K1785</f>
        <v>6468944</v>
      </c>
    </row>
    <row r="1786" spans="1:4" x14ac:dyDescent="0.2">
      <c r="A1786" s="52">
        <f t="shared" si="31"/>
        <v>91</v>
      </c>
      <c r="B1786" s="50">
        <f>Management!B1786</f>
        <v>42616</v>
      </c>
      <c r="C1786" s="51">
        <f>Management!C1786</f>
        <v>75588.999999999622</v>
      </c>
      <c r="D1786" s="49">
        <f>Management!K1786</f>
        <v>6446848</v>
      </c>
    </row>
    <row r="1787" spans="1:4" x14ac:dyDescent="0.2">
      <c r="A1787" s="52">
        <f t="shared" si="31"/>
        <v>92</v>
      </c>
      <c r="B1787" s="50">
        <f>Management!B1787</f>
        <v>42646</v>
      </c>
      <c r="C1787" s="51">
        <f>Management!C1787</f>
        <v>75589.000000000262</v>
      </c>
      <c r="D1787" s="49">
        <f>Management!K1787</f>
        <v>6424540</v>
      </c>
    </row>
    <row r="1788" spans="1:4" x14ac:dyDescent="0.2">
      <c r="A1788" s="52">
        <f t="shared" si="31"/>
        <v>93</v>
      </c>
      <c r="B1788" s="50">
        <f>Management!B1788</f>
        <v>42677</v>
      </c>
      <c r="C1788" s="51">
        <f>Management!C1788</f>
        <v>75588.999999999622</v>
      </c>
      <c r="D1788" s="49">
        <f>Management!K1788</f>
        <v>6402018</v>
      </c>
    </row>
    <row r="1789" spans="1:4" x14ac:dyDescent="0.2">
      <c r="A1789" s="52">
        <f t="shared" si="31"/>
        <v>94</v>
      </c>
      <c r="B1789" s="50">
        <f>Management!B1789</f>
        <v>42707</v>
      </c>
      <c r="C1789" s="51">
        <f>Management!C1789</f>
        <v>75588.999999999622</v>
      </c>
      <c r="D1789" s="49">
        <f>Management!K1789</f>
        <v>6379279</v>
      </c>
    </row>
    <row r="1790" spans="1:4" x14ac:dyDescent="0.2">
      <c r="A1790" s="52">
        <f t="shared" si="31"/>
        <v>95</v>
      </c>
      <c r="B1790" s="50">
        <f>Management!B1790</f>
        <v>42738</v>
      </c>
      <c r="C1790" s="51">
        <f>Management!C1790</f>
        <v>75588.999999999651</v>
      </c>
      <c r="D1790" s="49">
        <f>Management!K1790</f>
        <v>6356321</v>
      </c>
    </row>
    <row r="1791" spans="1:4" x14ac:dyDescent="0.2">
      <c r="A1791" s="52">
        <f t="shared" si="31"/>
        <v>96</v>
      </c>
      <c r="B1791" s="50">
        <f>Management!B1791</f>
        <v>42769</v>
      </c>
      <c r="C1791" s="51">
        <f>Management!C1791</f>
        <v>75589.000000000116</v>
      </c>
      <c r="D1791" s="49">
        <f>Management!K1791</f>
        <v>6355702</v>
      </c>
    </row>
    <row r="1792" spans="1:4" x14ac:dyDescent="0.2">
      <c r="A1792" s="52">
        <f t="shared" si="31"/>
        <v>97</v>
      </c>
      <c r="B1792" s="50">
        <f>Management!B1792</f>
        <v>42797</v>
      </c>
      <c r="C1792" s="51">
        <f>Management!C1792</f>
        <v>75589.000000000044</v>
      </c>
      <c r="D1792" s="49">
        <f>Management!K1792</f>
        <v>6332603</v>
      </c>
    </row>
    <row r="1793" spans="1:4" x14ac:dyDescent="0.2">
      <c r="A1793" s="52">
        <f t="shared" si="31"/>
        <v>98</v>
      </c>
      <c r="B1793" s="50">
        <f>Management!B1793</f>
        <v>42828</v>
      </c>
      <c r="C1793" s="51">
        <f>Management!C1793</f>
        <v>75589</v>
      </c>
      <c r="D1793" s="49">
        <f>Management!K1793</f>
        <v>6309283</v>
      </c>
    </row>
    <row r="1794" spans="1:4" x14ac:dyDescent="0.2">
      <c r="A1794" s="52">
        <f t="shared" si="31"/>
        <v>99</v>
      </c>
      <c r="B1794" s="50">
        <f>Management!B1794</f>
        <v>42858</v>
      </c>
      <c r="C1794" s="51">
        <f>Management!C1794</f>
        <v>75588.999999999971</v>
      </c>
      <c r="D1794" s="49">
        <f>Management!K1794</f>
        <v>6285739</v>
      </c>
    </row>
    <row r="1795" spans="1:4" x14ac:dyDescent="0.2">
      <c r="A1795" s="52">
        <f t="shared" si="31"/>
        <v>100</v>
      </c>
      <c r="B1795" s="50">
        <f>Management!B1795</f>
        <v>42889</v>
      </c>
      <c r="C1795" s="51">
        <f>Management!C1795</f>
        <v>75589.000000000233</v>
      </c>
      <c r="D1795" s="49">
        <f>Management!K1795</f>
        <v>6261970</v>
      </c>
    </row>
    <row r="1796" spans="1:4" x14ac:dyDescent="0.2">
      <c r="A1796" s="52">
        <f t="shared" si="31"/>
        <v>101</v>
      </c>
      <c r="B1796" s="50">
        <f>Management!B1796</f>
        <v>42919</v>
      </c>
      <c r="C1796" s="51">
        <f>Management!C1796</f>
        <v>75589.000000000204</v>
      </c>
      <c r="D1796" s="49">
        <f>Management!K1796</f>
        <v>6237973</v>
      </c>
    </row>
    <row r="1797" spans="1:4" x14ac:dyDescent="0.2">
      <c r="A1797" s="52">
        <f t="shared" si="31"/>
        <v>102</v>
      </c>
      <c r="B1797" s="50">
        <f>Management!B1797</f>
        <v>42950</v>
      </c>
      <c r="C1797" s="51">
        <f>Management!C1797</f>
        <v>75589.000000000029</v>
      </c>
      <c r="D1797" s="49">
        <f>Management!K1797</f>
        <v>6213747</v>
      </c>
    </row>
    <row r="1798" spans="1:4" x14ac:dyDescent="0.2">
      <c r="A1798" s="52">
        <f t="shared" si="31"/>
        <v>103</v>
      </c>
      <c r="B1798" s="50">
        <f>Management!B1798</f>
        <v>42981</v>
      </c>
      <c r="C1798" s="51">
        <f>Management!C1798</f>
        <v>75589.000000000204</v>
      </c>
      <c r="D1798" s="49">
        <f>Management!K1798</f>
        <v>6189288</v>
      </c>
    </row>
    <row r="1799" spans="1:4" x14ac:dyDescent="0.2">
      <c r="A1799" s="52">
        <f t="shared" si="31"/>
        <v>104</v>
      </c>
      <c r="B1799" s="50">
        <f>Management!B1799</f>
        <v>43011</v>
      </c>
      <c r="C1799" s="51">
        <f>Management!C1799</f>
        <v>75589.000000000073</v>
      </c>
      <c r="D1799" s="49">
        <f>Management!K1799</f>
        <v>6164596</v>
      </c>
    </row>
    <row r="1800" spans="1:4" x14ac:dyDescent="0.2">
      <c r="A1800" s="52">
        <f t="shared" si="31"/>
        <v>105</v>
      </c>
      <c r="B1800" s="50">
        <f>Management!B1800</f>
        <v>43042</v>
      </c>
      <c r="C1800" s="51">
        <f>Management!C1800</f>
        <v>75588.999999999884</v>
      </c>
      <c r="D1800" s="49">
        <f>Management!K1800</f>
        <v>6139666</v>
      </c>
    </row>
    <row r="1801" spans="1:4" x14ac:dyDescent="0.2">
      <c r="A1801" s="52">
        <f t="shared" si="31"/>
        <v>106</v>
      </c>
      <c r="B1801" s="50">
        <f>Management!B1801</f>
        <v>43072</v>
      </c>
      <c r="C1801" s="51">
        <f>Management!C1801</f>
        <v>75589.000000000087</v>
      </c>
      <c r="D1801" s="49">
        <f>Management!K1801</f>
        <v>6114498</v>
      </c>
    </row>
    <row r="1802" spans="1:4" x14ac:dyDescent="0.2">
      <c r="A1802" s="52">
        <f t="shared" si="31"/>
        <v>107</v>
      </c>
      <c r="B1802" s="50">
        <f>Management!B1802</f>
        <v>43103</v>
      </c>
      <c r="C1802" s="51">
        <f>Management!C1802</f>
        <v>75588.999999999854</v>
      </c>
      <c r="D1802" s="49">
        <f>Management!K1802</f>
        <v>6089089</v>
      </c>
    </row>
    <row r="1803" spans="1:4" x14ac:dyDescent="0.2">
      <c r="A1803" s="52">
        <f t="shared" si="31"/>
        <v>108</v>
      </c>
      <c r="B1803" s="50">
        <f>Management!B1803</f>
        <v>43134</v>
      </c>
      <c r="C1803" s="51">
        <f>Management!C1803</f>
        <v>75589.000000000146</v>
      </c>
      <c r="D1803" s="49">
        <f>Management!K1803</f>
        <v>6083736</v>
      </c>
    </row>
    <row r="1804" spans="1:4" x14ac:dyDescent="0.2">
      <c r="A1804" s="52">
        <f t="shared" si="31"/>
        <v>109</v>
      </c>
      <c r="B1804" s="50">
        <f>Management!B1804</f>
        <v>43162</v>
      </c>
      <c r="C1804" s="51">
        <f>Management!C1804</f>
        <v>75588.999999999825</v>
      </c>
      <c r="D1804" s="49">
        <f>Management!K1804</f>
        <v>6058109</v>
      </c>
    </row>
    <row r="1805" spans="1:4" x14ac:dyDescent="0.2">
      <c r="A1805" s="52">
        <f t="shared" si="31"/>
        <v>110</v>
      </c>
      <c r="B1805" s="50">
        <f>Management!B1805</f>
        <v>43193</v>
      </c>
      <c r="C1805" s="51">
        <f>Management!C1805</f>
        <v>75589.000000000146</v>
      </c>
      <c r="D1805" s="49">
        <f>Management!K1805</f>
        <v>6032238</v>
      </c>
    </row>
    <row r="1806" spans="1:4" x14ac:dyDescent="0.2">
      <c r="A1806" s="52">
        <f t="shared" si="31"/>
        <v>111</v>
      </c>
      <c r="B1806" s="50">
        <f>Management!B1806</f>
        <v>43223</v>
      </c>
      <c r="C1806" s="51">
        <f>Management!C1806</f>
        <v>75588.999999999913</v>
      </c>
      <c r="D1806" s="49">
        <f>Management!K1806</f>
        <v>6006120</v>
      </c>
    </row>
    <row r="1807" spans="1:4" x14ac:dyDescent="0.2">
      <c r="A1807" s="52">
        <f t="shared" si="31"/>
        <v>112</v>
      </c>
      <c r="B1807" s="50">
        <f>Management!B1807</f>
        <v>43254</v>
      </c>
      <c r="C1807" s="51">
        <f>Management!C1807</f>
        <v>75588.999999999884</v>
      </c>
      <c r="D1807" s="49">
        <f>Management!K1807</f>
        <v>5979752</v>
      </c>
    </row>
    <row r="1808" spans="1:4" x14ac:dyDescent="0.2">
      <c r="A1808" s="52">
        <f t="shared" si="31"/>
        <v>113</v>
      </c>
      <c r="B1808" s="50">
        <f>Management!B1808</f>
        <v>43284</v>
      </c>
      <c r="C1808" s="51">
        <f>Management!C1808</f>
        <v>75589</v>
      </c>
      <c r="D1808" s="49">
        <f>Management!K1808</f>
        <v>5953133</v>
      </c>
    </row>
    <row r="1809" spans="1:4" x14ac:dyDescent="0.2">
      <c r="A1809" s="52">
        <f t="shared" si="31"/>
        <v>114</v>
      </c>
      <c r="B1809" s="50">
        <f>Management!B1809</f>
        <v>43315</v>
      </c>
      <c r="C1809" s="51">
        <f>Management!C1809</f>
        <v>75589.000000000175</v>
      </c>
      <c r="D1809" s="49">
        <f>Management!K1809</f>
        <v>5926259</v>
      </c>
    </row>
    <row r="1810" spans="1:4" x14ac:dyDescent="0.2">
      <c r="A1810" s="52">
        <f t="shared" si="31"/>
        <v>115</v>
      </c>
      <c r="B1810" s="50">
        <f>Management!B1810</f>
        <v>43346</v>
      </c>
      <c r="C1810" s="51">
        <f>Management!C1810</f>
        <v>75588.999999999854</v>
      </c>
      <c r="D1810" s="49">
        <f>Management!K1810</f>
        <v>5899129</v>
      </c>
    </row>
    <row r="1811" spans="1:4" x14ac:dyDescent="0.2">
      <c r="A1811" s="52">
        <f t="shared" si="31"/>
        <v>116</v>
      </c>
      <c r="B1811" s="50">
        <f>Management!B1811</f>
        <v>43376</v>
      </c>
      <c r="C1811" s="51">
        <f>Management!C1811</f>
        <v>75588.999999999854</v>
      </c>
      <c r="D1811" s="49">
        <f>Management!K1811</f>
        <v>5871740</v>
      </c>
    </row>
    <row r="1812" spans="1:4" x14ac:dyDescent="0.2">
      <c r="A1812" s="52">
        <f t="shared" si="31"/>
        <v>117</v>
      </c>
      <c r="B1812" s="50">
        <f>Management!B1812</f>
        <v>43407</v>
      </c>
      <c r="C1812" s="51">
        <f>Management!C1812</f>
        <v>75588.999999999913</v>
      </c>
      <c r="D1812" s="49">
        <f>Management!K1812</f>
        <v>5844089</v>
      </c>
    </row>
    <row r="1813" spans="1:4" x14ac:dyDescent="0.2">
      <c r="A1813" s="52">
        <f t="shared" si="31"/>
        <v>118</v>
      </c>
      <c r="B1813" s="50">
        <f>Management!B1813</f>
        <v>43437</v>
      </c>
      <c r="C1813" s="51">
        <f>Management!C1813</f>
        <v>75589.000000000204</v>
      </c>
      <c r="D1813" s="49">
        <f>Management!K1813</f>
        <v>5816173</v>
      </c>
    </row>
    <row r="1814" spans="1:4" x14ac:dyDescent="0.2">
      <c r="A1814" s="52">
        <f t="shared" si="31"/>
        <v>119</v>
      </c>
      <c r="B1814" s="50">
        <f>Management!B1814</f>
        <v>43468</v>
      </c>
      <c r="C1814" s="51">
        <f>Management!C1814</f>
        <v>75589.000000000044</v>
      </c>
      <c r="D1814" s="49">
        <f>Management!K1814</f>
        <v>5787991</v>
      </c>
    </row>
    <row r="1815" spans="1:4" x14ac:dyDescent="0.2">
      <c r="A1815" s="52">
        <f t="shared" si="31"/>
        <v>120</v>
      </c>
      <c r="B1815" s="50">
        <f>Management!B1815</f>
        <v>43499</v>
      </c>
      <c r="C1815" s="51">
        <f>Management!C1815</f>
        <v>75589.000000000029</v>
      </c>
      <c r="D1815" s="49">
        <f>Management!K1815</f>
        <v>5777810</v>
      </c>
    </row>
    <row r="1816" spans="1:4" x14ac:dyDescent="0.2">
      <c r="A1816" s="52">
        <f t="shared" si="31"/>
        <v>121</v>
      </c>
      <c r="B1816" s="50">
        <f>Management!B1816</f>
        <v>43527</v>
      </c>
      <c r="C1816" s="51">
        <f>Management!C1816</f>
        <v>75589.00000000016</v>
      </c>
      <c r="D1816" s="49">
        <f>Management!K1816</f>
        <v>5749332</v>
      </c>
    </row>
    <row r="1817" spans="1:4" x14ac:dyDescent="0.2">
      <c r="A1817" s="52">
        <f t="shared" si="31"/>
        <v>122</v>
      </c>
      <c r="B1817" s="50">
        <f>Management!B1817</f>
        <v>43558</v>
      </c>
      <c r="C1817" s="51">
        <f>Management!C1817</f>
        <v>75588.999999999971</v>
      </c>
      <c r="D1817" s="49">
        <f>Management!K1817</f>
        <v>5720583</v>
      </c>
    </row>
    <row r="1818" spans="1:4" x14ac:dyDescent="0.2">
      <c r="A1818" s="52">
        <f t="shared" si="31"/>
        <v>123</v>
      </c>
      <c r="B1818" s="50">
        <f>Management!B1818</f>
        <v>43588</v>
      </c>
      <c r="C1818" s="51">
        <f>Management!C1818</f>
        <v>75589.000000000102</v>
      </c>
      <c r="D1818" s="49">
        <f>Management!K1818</f>
        <v>5691559</v>
      </c>
    </row>
    <row r="1819" spans="1:4" x14ac:dyDescent="0.2">
      <c r="A1819" s="52">
        <f t="shared" si="31"/>
        <v>124</v>
      </c>
      <c r="B1819" s="50">
        <f>Management!B1819</f>
        <v>43619</v>
      </c>
      <c r="C1819" s="51">
        <f>Management!C1819</f>
        <v>75588.999999999796</v>
      </c>
      <c r="D1819" s="49">
        <f>Management!K1819</f>
        <v>5662260</v>
      </c>
    </row>
    <row r="1820" spans="1:4" x14ac:dyDescent="0.2">
      <c r="A1820" s="52">
        <f t="shared" si="31"/>
        <v>125</v>
      </c>
      <c r="B1820" s="50">
        <f>Management!B1820</f>
        <v>43649</v>
      </c>
      <c r="C1820" s="51">
        <f>Management!C1820</f>
        <v>75588.999999999884</v>
      </c>
      <c r="D1820" s="49">
        <f>Management!K1820</f>
        <v>5632681</v>
      </c>
    </row>
    <row r="1821" spans="1:4" x14ac:dyDescent="0.2">
      <c r="A1821" s="52">
        <f t="shared" si="31"/>
        <v>126</v>
      </c>
      <c r="B1821" s="50">
        <f>Management!B1821</f>
        <v>43680</v>
      </c>
      <c r="C1821" s="51">
        <f>Management!C1821</f>
        <v>75589.000000000116</v>
      </c>
      <c r="D1821" s="49">
        <f>Management!K1821</f>
        <v>5602820</v>
      </c>
    </row>
    <row r="1822" spans="1:4" x14ac:dyDescent="0.2">
      <c r="A1822" s="52">
        <f t="shared" si="31"/>
        <v>127</v>
      </c>
      <c r="B1822" s="50">
        <f>Management!B1822</f>
        <v>43711</v>
      </c>
      <c r="C1822" s="51">
        <f>Management!C1822</f>
        <v>75588.999999999796</v>
      </c>
      <c r="D1822" s="49">
        <f>Management!K1822</f>
        <v>5572675</v>
      </c>
    </row>
    <row r="1823" spans="1:4" x14ac:dyDescent="0.2">
      <c r="A1823" s="52">
        <f t="shared" si="31"/>
        <v>128</v>
      </c>
      <c r="B1823" s="50">
        <f>Management!B1823</f>
        <v>43741</v>
      </c>
      <c r="C1823" s="51">
        <f>Management!C1823</f>
        <v>75589.000000000175</v>
      </c>
      <c r="D1823" s="49">
        <f>Management!K1823</f>
        <v>5542242</v>
      </c>
    </row>
    <row r="1824" spans="1:4" x14ac:dyDescent="0.2">
      <c r="A1824" s="52">
        <f t="shared" si="31"/>
        <v>129</v>
      </c>
      <c r="B1824" s="50">
        <f>Management!B1824</f>
        <v>43772</v>
      </c>
      <c r="C1824" s="51">
        <f>Management!C1824</f>
        <v>75589.000000000146</v>
      </c>
      <c r="D1824" s="49">
        <f>Management!K1824</f>
        <v>5511519</v>
      </c>
    </row>
    <row r="1825" spans="1:4" x14ac:dyDescent="0.2">
      <c r="A1825" s="52">
        <f t="shared" si="31"/>
        <v>130</v>
      </c>
      <c r="B1825" s="50">
        <f>Management!B1825</f>
        <v>43802</v>
      </c>
      <c r="C1825" s="51">
        <f>Management!C1825</f>
        <v>75589.000000000087</v>
      </c>
      <c r="D1825" s="49">
        <f>Management!K1825</f>
        <v>5480504</v>
      </c>
    </row>
    <row r="1826" spans="1:4" x14ac:dyDescent="0.2">
      <c r="A1826" s="52">
        <f t="shared" si="31"/>
        <v>131</v>
      </c>
      <c r="B1826" s="50">
        <f>Management!B1826</f>
        <v>43833</v>
      </c>
      <c r="C1826" s="51">
        <f>Management!C1826</f>
        <v>75589.000000000146</v>
      </c>
      <c r="D1826" s="49">
        <f>Management!K1826</f>
        <v>5449193</v>
      </c>
    </row>
    <row r="1827" spans="1:4" x14ac:dyDescent="0.2">
      <c r="A1827" s="52">
        <f t="shared" si="31"/>
        <v>132</v>
      </c>
      <c r="B1827" s="50">
        <f>Management!B1827</f>
        <v>43864</v>
      </c>
      <c r="C1827" s="51">
        <f>Management!C1827</f>
        <v>75589.000000000087</v>
      </c>
      <c r="D1827" s="49">
        <f>Management!K1827</f>
        <v>5434023</v>
      </c>
    </row>
    <row r="1828" spans="1:4" x14ac:dyDescent="0.2">
      <c r="A1828" s="52">
        <f t="shared" si="31"/>
        <v>133</v>
      </c>
      <c r="B1828" s="50">
        <f>Management!B1828</f>
        <v>43893</v>
      </c>
      <c r="C1828" s="51">
        <f>Management!C1828</f>
        <v>75589.000000000146</v>
      </c>
      <c r="D1828" s="49">
        <f>Management!K1828</f>
        <v>5402332</v>
      </c>
    </row>
    <row r="1829" spans="1:4" x14ac:dyDescent="0.2">
      <c r="A1829" s="52">
        <f t="shared" si="31"/>
        <v>134</v>
      </c>
      <c r="B1829" s="50">
        <f>Management!B1829</f>
        <v>43924</v>
      </c>
      <c r="C1829" s="51">
        <f>Management!C1829</f>
        <v>75589.000000000175</v>
      </c>
      <c r="D1829" s="49">
        <f>Management!K1829</f>
        <v>5370340</v>
      </c>
    </row>
    <row r="1830" spans="1:4" x14ac:dyDescent="0.2">
      <c r="A1830" s="52">
        <f t="shared" si="31"/>
        <v>135</v>
      </c>
      <c r="B1830" s="50">
        <f>Management!B1830</f>
        <v>43954</v>
      </c>
      <c r="C1830" s="51">
        <f>Management!C1830</f>
        <v>75588.999999999796</v>
      </c>
      <c r="D1830" s="49">
        <f>Management!K1830</f>
        <v>5338044</v>
      </c>
    </row>
    <row r="1831" spans="1:4" x14ac:dyDescent="0.2">
      <c r="A1831" s="52">
        <f t="shared" si="31"/>
        <v>136</v>
      </c>
      <c r="B1831" s="50">
        <f>Management!B1831</f>
        <v>43985</v>
      </c>
      <c r="C1831" s="51">
        <f>Management!C1831</f>
        <v>75588.999999999884</v>
      </c>
      <c r="D1831" s="49">
        <f>Management!K1831</f>
        <v>5305440</v>
      </c>
    </row>
    <row r="1832" spans="1:4" x14ac:dyDescent="0.2">
      <c r="A1832" s="52">
        <f t="shared" si="31"/>
        <v>137</v>
      </c>
      <c r="B1832" s="50">
        <f>Management!B1832</f>
        <v>44015</v>
      </c>
      <c r="C1832" s="51">
        <f>Management!C1832</f>
        <v>75589.000000000087</v>
      </c>
      <c r="D1832" s="49">
        <f>Management!K1832</f>
        <v>5272526</v>
      </c>
    </row>
    <row r="1833" spans="1:4" x14ac:dyDescent="0.2">
      <c r="A1833" s="52">
        <f t="shared" si="31"/>
        <v>138</v>
      </c>
      <c r="B1833" s="50">
        <f>Management!B1833</f>
        <v>44046</v>
      </c>
      <c r="C1833" s="51">
        <f>Management!C1833</f>
        <v>75588.999999999796</v>
      </c>
      <c r="D1833" s="49">
        <f>Management!K1833</f>
        <v>5239300</v>
      </c>
    </row>
    <row r="1834" spans="1:4" x14ac:dyDescent="0.2">
      <c r="A1834" s="52">
        <f t="shared" si="31"/>
        <v>139</v>
      </c>
      <c r="B1834" s="50">
        <f>Management!B1834</f>
        <v>44077</v>
      </c>
      <c r="C1834" s="51">
        <f>Management!C1834</f>
        <v>75589.000000000175</v>
      </c>
      <c r="D1834" s="49">
        <f>Management!K1834</f>
        <v>5205757</v>
      </c>
    </row>
    <row r="1835" spans="1:4" x14ac:dyDescent="0.2">
      <c r="A1835" s="52">
        <f t="shared" si="31"/>
        <v>140</v>
      </c>
      <c r="B1835" s="50">
        <f>Management!B1835</f>
        <v>44107</v>
      </c>
      <c r="C1835" s="51">
        <f>Management!C1835</f>
        <v>75589.000000000218</v>
      </c>
      <c r="D1835" s="49">
        <f>Management!K1835</f>
        <v>5171895</v>
      </c>
    </row>
    <row r="1836" spans="1:4" x14ac:dyDescent="0.2">
      <c r="A1836" s="52">
        <f t="shared" si="31"/>
        <v>141</v>
      </c>
      <c r="B1836" s="50">
        <f>Management!B1836</f>
        <v>44138</v>
      </c>
      <c r="C1836" s="51">
        <f>Management!C1836</f>
        <v>75589.000000000029</v>
      </c>
      <c r="D1836" s="49">
        <f>Management!K1836</f>
        <v>5137710</v>
      </c>
    </row>
    <row r="1837" spans="1:4" x14ac:dyDescent="0.2">
      <c r="A1837" s="52">
        <f t="shared" si="31"/>
        <v>142</v>
      </c>
      <c r="B1837" s="50">
        <f>Management!B1837</f>
        <v>44168</v>
      </c>
      <c r="C1837" s="51">
        <f>Management!C1837</f>
        <v>75589.000000000146</v>
      </c>
      <c r="D1837" s="49">
        <f>Management!K1837</f>
        <v>5103201</v>
      </c>
    </row>
    <row r="1838" spans="1:4" x14ac:dyDescent="0.2">
      <c r="A1838" s="52">
        <f t="shared" si="31"/>
        <v>143</v>
      </c>
      <c r="B1838" s="50">
        <f>Management!B1838</f>
        <v>44199</v>
      </c>
      <c r="C1838" s="51">
        <f>Management!C1838</f>
        <v>75589</v>
      </c>
      <c r="D1838" s="49">
        <f>Management!K1838</f>
        <v>5068363</v>
      </c>
    </row>
    <row r="1839" spans="1:4" x14ac:dyDescent="0.2">
      <c r="A1839" s="52">
        <f t="shared" si="31"/>
        <v>144</v>
      </c>
      <c r="B1839" s="50">
        <f>Management!B1839</f>
        <v>44230</v>
      </c>
      <c r="C1839" s="51">
        <f>Management!C1839</f>
        <v>75589.000000000102</v>
      </c>
      <c r="D1839" s="49">
        <f>Management!K1839</f>
        <v>5047993</v>
      </c>
    </row>
    <row r="1840" spans="1:4" x14ac:dyDescent="0.2">
      <c r="A1840" s="52">
        <f t="shared" si="31"/>
        <v>145</v>
      </c>
      <c r="B1840" s="50">
        <f>Management!B1840</f>
        <v>44258</v>
      </c>
      <c r="C1840" s="51">
        <f>Management!C1840</f>
        <v>75589</v>
      </c>
      <c r="D1840" s="49">
        <f>Management!K1840</f>
        <v>5012687</v>
      </c>
    </row>
    <row r="1841" spans="1:4" x14ac:dyDescent="0.2">
      <c r="A1841" s="52">
        <f t="shared" si="31"/>
        <v>146</v>
      </c>
      <c r="B1841" s="50">
        <f>Management!B1841</f>
        <v>44289</v>
      </c>
      <c r="C1841" s="51">
        <f>Management!C1841</f>
        <v>75588.999999999942</v>
      </c>
      <c r="D1841" s="49">
        <f>Management!K1841</f>
        <v>4977046</v>
      </c>
    </row>
    <row r="1842" spans="1:4" x14ac:dyDescent="0.2">
      <c r="A1842" s="52">
        <f t="shared" si="31"/>
        <v>147</v>
      </c>
      <c r="B1842" s="50">
        <f>Management!B1842</f>
        <v>44319</v>
      </c>
      <c r="C1842" s="51">
        <f>Management!C1842</f>
        <v>75588.999999999913</v>
      </c>
      <c r="D1842" s="49">
        <f>Management!K1842</f>
        <v>4941066</v>
      </c>
    </row>
    <row r="1843" spans="1:4" x14ac:dyDescent="0.2">
      <c r="A1843" s="52">
        <f t="shared" si="31"/>
        <v>148</v>
      </c>
      <c r="B1843" s="50">
        <f>Management!B1843</f>
        <v>44350</v>
      </c>
      <c r="C1843" s="51">
        <f>Management!C1843</f>
        <v>75589.000000000116</v>
      </c>
      <c r="D1843" s="49">
        <f>Management!K1843</f>
        <v>4904744</v>
      </c>
    </row>
    <row r="1844" spans="1:4" x14ac:dyDescent="0.2">
      <c r="A1844" s="52">
        <f t="shared" si="31"/>
        <v>149</v>
      </c>
      <c r="B1844" s="50">
        <f>Management!B1844</f>
        <v>44380</v>
      </c>
      <c r="C1844" s="51">
        <f>Management!C1844</f>
        <v>75589.000000000175</v>
      </c>
      <c r="D1844" s="49">
        <f>Management!K1844</f>
        <v>4868077</v>
      </c>
    </row>
    <row r="1845" spans="1:4" x14ac:dyDescent="0.2">
      <c r="A1845" s="52">
        <f t="shared" si="31"/>
        <v>150</v>
      </c>
      <c r="B1845" s="50">
        <f>Management!B1845</f>
        <v>44411</v>
      </c>
      <c r="C1845" s="51">
        <f>Management!C1845</f>
        <v>75588.999999999767</v>
      </c>
      <c r="D1845" s="49">
        <f>Management!K1845</f>
        <v>4831062</v>
      </c>
    </row>
    <row r="1846" spans="1:4" x14ac:dyDescent="0.2">
      <c r="A1846" s="52">
        <f t="shared" si="31"/>
        <v>151</v>
      </c>
      <c r="B1846" s="50">
        <f>Management!B1846</f>
        <v>44442</v>
      </c>
      <c r="C1846" s="51">
        <f>Management!C1846</f>
        <v>75589.000000000029</v>
      </c>
      <c r="D1846" s="49">
        <f>Management!K1846</f>
        <v>4793695</v>
      </c>
    </row>
    <row r="1847" spans="1:4" x14ac:dyDescent="0.2">
      <c r="A1847" s="52">
        <f t="shared" ref="A1847:A1899" si="32">A1846+1</f>
        <v>152</v>
      </c>
      <c r="B1847" s="50">
        <f>Management!B1847</f>
        <v>44472</v>
      </c>
      <c r="C1847" s="51">
        <f>Management!C1847</f>
        <v>75589.000000000146</v>
      </c>
      <c r="D1847" s="49">
        <f>Management!K1847</f>
        <v>4755973</v>
      </c>
    </row>
    <row r="1848" spans="1:4" x14ac:dyDescent="0.2">
      <c r="A1848" s="52">
        <f t="shared" si="32"/>
        <v>153</v>
      </c>
      <c r="B1848" s="50">
        <f>Management!B1848</f>
        <v>44503</v>
      </c>
      <c r="C1848" s="51">
        <f>Management!C1848</f>
        <v>75588.999999999884</v>
      </c>
      <c r="D1848" s="49">
        <f>Management!K1848</f>
        <v>4717893</v>
      </c>
    </row>
    <row r="1849" spans="1:4" x14ac:dyDescent="0.2">
      <c r="A1849" s="52">
        <f t="shared" si="32"/>
        <v>154</v>
      </c>
      <c r="B1849" s="50">
        <f>Management!B1849</f>
        <v>44533</v>
      </c>
      <c r="C1849" s="51">
        <f>Management!C1849</f>
        <v>75588.999999999767</v>
      </c>
      <c r="D1849" s="49">
        <f>Management!K1849</f>
        <v>4679450</v>
      </c>
    </row>
    <row r="1850" spans="1:4" x14ac:dyDescent="0.2">
      <c r="A1850" s="52">
        <f t="shared" si="32"/>
        <v>155</v>
      </c>
      <c r="B1850" s="50">
        <f>Management!B1850</f>
        <v>44564</v>
      </c>
      <c r="C1850" s="51">
        <f>Management!C1850</f>
        <v>75589.000000000058</v>
      </c>
      <c r="D1850" s="49">
        <f>Management!K1850</f>
        <v>4640642</v>
      </c>
    </row>
    <row r="1851" spans="1:4" x14ac:dyDescent="0.2">
      <c r="A1851" s="52">
        <f t="shared" si="32"/>
        <v>156</v>
      </c>
      <c r="B1851" s="50">
        <f>Management!B1851</f>
        <v>44595</v>
      </c>
      <c r="C1851" s="51">
        <f>Management!C1851</f>
        <v>75588.999999999796</v>
      </c>
      <c r="D1851" s="49">
        <f>Management!K1851</f>
        <v>4614785</v>
      </c>
    </row>
    <row r="1852" spans="1:4" x14ac:dyDescent="0.2">
      <c r="A1852" s="52">
        <f t="shared" si="32"/>
        <v>157</v>
      </c>
      <c r="B1852" s="50">
        <f>Management!B1852</f>
        <v>44623</v>
      </c>
      <c r="C1852" s="51">
        <f>Management!C1852</f>
        <v>75588.999999999884</v>
      </c>
      <c r="D1852" s="49">
        <f>Management!K1852</f>
        <v>4575414</v>
      </c>
    </row>
    <row r="1853" spans="1:4" x14ac:dyDescent="0.2">
      <c r="A1853" s="52">
        <f t="shared" si="32"/>
        <v>158</v>
      </c>
      <c r="B1853" s="50">
        <f>Management!B1853</f>
        <v>44654</v>
      </c>
      <c r="C1853" s="51">
        <f>Management!C1853</f>
        <v>75588.999999999811</v>
      </c>
      <c r="D1853" s="49">
        <f>Management!K1853</f>
        <v>4535670</v>
      </c>
    </row>
    <row r="1854" spans="1:4" x14ac:dyDescent="0.2">
      <c r="A1854" s="52">
        <f t="shared" si="32"/>
        <v>159</v>
      </c>
      <c r="B1854" s="50">
        <f>Management!B1854</f>
        <v>44684</v>
      </c>
      <c r="C1854" s="51">
        <f>Management!C1854</f>
        <v>75588.999999999942</v>
      </c>
      <c r="D1854" s="49">
        <f>Management!K1854</f>
        <v>4495548</v>
      </c>
    </row>
    <row r="1855" spans="1:4" x14ac:dyDescent="0.2">
      <c r="A1855" s="52">
        <f t="shared" si="32"/>
        <v>160</v>
      </c>
      <c r="B1855" s="50">
        <f>Management!B1855</f>
        <v>44715</v>
      </c>
      <c r="C1855" s="51">
        <f>Management!C1855</f>
        <v>75589.000000000087</v>
      </c>
      <c r="D1855" s="49">
        <f>Management!K1855</f>
        <v>4455045</v>
      </c>
    </row>
    <row r="1856" spans="1:4" x14ac:dyDescent="0.2">
      <c r="A1856" s="52">
        <f t="shared" si="32"/>
        <v>161</v>
      </c>
      <c r="B1856" s="50">
        <f>Management!B1856</f>
        <v>44745</v>
      </c>
      <c r="C1856" s="51">
        <f>Management!C1856</f>
        <v>75588.999999999869</v>
      </c>
      <c r="D1856" s="49">
        <f>Management!K1856</f>
        <v>4414158</v>
      </c>
    </row>
    <row r="1857" spans="1:4" x14ac:dyDescent="0.2">
      <c r="A1857" s="52">
        <f t="shared" si="32"/>
        <v>162</v>
      </c>
      <c r="B1857" s="50">
        <f>Management!B1857</f>
        <v>44776</v>
      </c>
      <c r="C1857" s="51">
        <f>Management!C1857</f>
        <v>75589.000000000146</v>
      </c>
      <c r="D1857" s="49">
        <f>Management!K1857</f>
        <v>4372883</v>
      </c>
    </row>
    <row r="1858" spans="1:4" x14ac:dyDescent="0.2">
      <c r="A1858" s="52">
        <f t="shared" si="32"/>
        <v>163</v>
      </c>
      <c r="B1858" s="50">
        <f>Management!B1858</f>
        <v>44807</v>
      </c>
      <c r="C1858" s="51">
        <f>Management!C1858</f>
        <v>75589.000000000131</v>
      </c>
      <c r="D1858" s="49">
        <f>Management!K1858</f>
        <v>4331216</v>
      </c>
    </row>
    <row r="1859" spans="1:4" x14ac:dyDescent="0.2">
      <c r="A1859" s="52">
        <f t="shared" si="32"/>
        <v>164</v>
      </c>
      <c r="B1859" s="50">
        <f>Management!B1859</f>
        <v>44837</v>
      </c>
      <c r="C1859" s="51">
        <f>Management!C1859</f>
        <v>75589.000000000116</v>
      </c>
      <c r="D1859" s="49">
        <f>Management!K1859</f>
        <v>4289153</v>
      </c>
    </row>
    <row r="1860" spans="1:4" x14ac:dyDescent="0.2">
      <c r="A1860" s="52">
        <f t="shared" si="32"/>
        <v>165</v>
      </c>
      <c r="B1860" s="50">
        <f>Management!B1860</f>
        <v>44868</v>
      </c>
      <c r="C1860" s="51">
        <f>Management!C1860</f>
        <v>75589.000000000204</v>
      </c>
      <c r="D1860" s="49">
        <f>Management!K1860</f>
        <v>4246690</v>
      </c>
    </row>
    <row r="1861" spans="1:4" x14ac:dyDescent="0.2">
      <c r="A1861" s="52">
        <f t="shared" si="32"/>
        <v>166</v>
      </c>
      <c r="B1861" s="50">
        <f>Management!B1861</f>
        <v>44898</v>
      </c>
      <c r="C1861" s="51">
        <f>Management!C1861</f>
        <v>75589.000000000146</v>
      </c>
      <c r="D1861" s="49">
        <f>Management!K1861</f>
        <v>4203825</v>
      </c>
    </row>
    <row r="1862" spans="1:4" x14ac:dyDescent="0.2">
      <c r="A1862" s="52">
        <f t="shared" si="32"/>
        <v>167</v>
      </c>
      <c r="B1862" s="50">
        <f>Management!B1862</f>
        <v>44929</v>
      </c>
      <c r="C1862" s="51">
        <f>Management!C1862</f>
        <v>75588.999999999913</v>
      </c>
      <c r="D1862" s="49">
        <f>Management!K1862</f>
        <v>4160552</v>
      </c>
    </row>
    <row r="1863" spans="1:4" x14ac:dyDescent="0.2">
      <c r="A1863" s="52">
        <f t="shared" si="32"/>
        <v>168</v>
      </c>
      <c r="B1863" s="50">
        <f>Management!B1863</f>
        <v>44960</v>
      </c>
      <c r="C1863" s="51">
        <f>Management!C1863</f>
        <v>75589.000000000175</v>
      </c>
      <c r="D1863" s="49">
        <f>Management!K1863</f>
        <v>4128858</v>
      </c>
    </row>
    <row r="1864" spans="1:4" x14ac:dyDescent="0.2">
      <c r="A1864" s="52">
        <f t="shared" si="32"/>
        <v>169</v>
      </c>
      <c r="B1864" s="50">
        <f>Management!B1864</f>
        <v>44988</v>
      </c>
      <c r="C1864" s="51">
        <f>Management!C1864</f>
        <v>75588.999999999913</v>
      </c>
      <c r="D1864" s="49">
        <f>Management!K1864</f>
        <v>4084920</v>
      </c>
    </row>
    <row r="1865" spans="1:4" x14ac:dyDescent="0.2">
      <c r="A1865" s="52">
        <f t="shared" si="32"/>
        <v>170</v>
      </c>
      <c r="B1865" s="50">
        <f>Management!B1865</f>
        <v>45019</v>
      </c>
      <c r="C1865" s="51">
        <f>Management!C1865</f>
        <v>75588.999999999956</v>
      </c>
      <c r="D1865" s="49">
        <f>Management!K1865</f>
        <v>4040565</v>
      </c>
    </row>
    <row r="1866" spans="1:4" x14ac:dyDescent="0.2">
      <c r="A1866" s="52">
        <f t="shared" si="32"/>
        <v>171</v>
      </c>
      <c r="B1866" s="50">
        <f>Management!B1866</f>
        <v>45049</v>
      </c>
      <c r="C1866" s="51">
        <f>Management!C1866</f>
        <v>75589.000000000058</v>
      </c>
      <c r="D1866" s="49">
        <f>Management!K1866</f>
        <v>3995789</v>
      </c>
    </row>
    <row r="1867" spans="1:4" x14ac:dyDescent="0.2">
      <c r="A1867" s="52">
        <f t="shared" si="32"/>
        <v>172</v>
      </c>
      <c r="B1867" s="50">
        <f>Management!B1867</f>
        <v>45080</v>
      </c>
      <c r="C1867" s="51">
        <f>Management!C1867</f>
        <v>75588.999999999913</v>
      </c>
      <c r="D1867" s="49">
        <f>Management!K1867</f>
        <v>3950588</v>
      </c>
    </row>
    <row r="1868" spans="1:4" x14ac:dyDescent="0.2">
      <c r="A1868" s="52">
        <f t="shared" si="32"/>
        <v>173</v>
      </c>
      <c r="B1868" s="50">
        <f>Management!B1868</f>
        <v>45110</v>
      </c>
      <c r="C1868" s="51">
        <f>Management!C1868</f>
        <v>75588.999999999971</v>
      </c>
      <c r="D1868" s="49">
        <f>Management!K1868</f>
        <v>3904959</v>
      </c>
    </row>
    <row r="1869" spans="1:4" x14ac:dyDescent="0.2">
      <c r="A1869" s="52">
        <f t="shared" si="32"/>
        <v>174</v>
      </c>
      <c r="B1869" s="50">
        <f>Management!B1869</f>
        <v>45141</v>
      </c>
      <c r="C1869" s="51">
        <f>Management!C1869</f>
        <v>75588.999999999985</v>
      </c>
      <c r="D1869" s="49">
        <f>Management!K1869</f>
        <v>3858896</v>
      </c>
    </row>
    <row r="1870" spans="1:4" x14ac:dyDescent="0.2">
      <c r="A1870" s="52">
        <f t="shared" si="32"/>
        <v>175</v>
      </c>
      <c r="B1870" s="50">
        <f>Management!B1870</f>
        <v>45172</v>
      </c>
      <c r="C1870" s="51">
        <f>Management!C1870</f>
        <v>75589.000000000015</v>
      </c>
      <c r="D1870" s="49">
        <f>Management!K1870</f>
        <v>3812397</v>
      </c>
    </row>
    <row r="1871" spans="1:4" x14ac:dyDescent="0.2">
      <c r="A1871" s="52">
        <f t="shared" si="32"/>
        <v>176</v>
      </c>
      <c r="B1871" s="50">
        <f>Management!B1871</f>
        <v>45202</v>
      </c>
      <c r="C1871" s="51">
        <f>Management!C1871</f>
        <v>75588.999999999956</v>
      </c>
      <c r="D1871" s="49">
        <f>Management!K1871</f>
        <v>3765455</v>
      </c>
    </row>
    <row r="1872" spans="1:4" x14ac:dyDescent="0.2">
      <c r="A1872" s="52">
        <f t="shared" si="32"/>
        <v>177</v>
      </c>
      <c r="B1872" s="50">
        <f>Management!B1872</f>
        <v>45233</v>
      </c>
      <c r="C1872" s="51">
        <f>Management!C1872</f>
        <v>75589.000000000058</v>
      </c>
      <c r="D1872" s="49">
        <f>Management!K1872</f>
        <v>3718069</v>
      </c>
    </row>
    <row r="1873" spans="1:4" x14ac:dyDescent="0.2">
      <c r="A1873" s="52">
        <f t="shared" si="32"/>
        <v>178</v>
      </c>
      <c r="B1873" s="50">
        <f>Management!B1873</f>
        <v>45263</v>
      </c>
      <c r="C1873" s="51">
        <f>Management!C1873</f>
        <v>75588.999999999898</v>
      </c>
      <c r="D1873" s="49">
        <f>Management!K1873</f>
        <v>3670232</v>
      </c>
    </row>
    <row r="1874" spans="1:4" x14ac:dyDescent="0.2">
      <c r="A1874" s="52">
        <f t="shared" si="32"/>
        <v>179</v>
      </c>
      <c r="B1874" s="50">
        <f>Management!B1874</f>
        <v>45294</v>
      </c>
      <c r="C1874" s="51">
        <f>Management!C1874</f>
        <v>75589.000000000087</v>
      </c>
      <c r="D1874" s="49">
        <f>Management!K1874</f>
        <v>3621941</v>
      </c>
    </row>
    <row r="1875" spans="1:4" x14ac:dyDescent="0.2">
      <c r="A1875" s="52">
        <f t="shared" si="32"/>
        <v>180</v>
      </c>
      <c r="B1875" s="50">
        <f>Management!B1875</f>
        <v>45325</v>
      </c>
      <c r="C1875" s="51">
        <f>Management!C1875</f>
        <v>75588.999999999898</v>
      </c>
      <c r="D1875" s="49">
        <f>Management!K1875</f>
        <v>3583982</v>
      </c>
    </row>
    <row r="1876" spans="1:4" x14ac:dyDescent="0.2">
      <c r="A1876" s="52">
        <f t="shared" si="32"/>
        <v>181</v>
      </c>
      <c r="B1876" s="50">
        <f>Management!B1876</f>
        <v>45354</v>
      </c>
      <c r="C1876" s="51">
        <f>Management!C1876</f>
        <v>75588.999999999884</v>
      </c>
      <c r="D1876" s="49">
        <f>Management!K1876</f>
        <v>3534915</v>
      </c>
    </row>
    <row r="1877" spans="1:4" x14ac:dyDescent="0.2">
      <c r="A1877" s="52">
        <f t="shared" si="32"/>
        <v>182</v>
      </c>
      <c r="B1877" s="50">
        <f>Management!B1877</f>
        <v>45385</v>
      </c>
      <c r="C1877" s="51">
        <f>Management!C1877</f>
        <v>75589</v>
      </c>
      <c r="D1877" s="49">
        <f>Management!K1877</f>
        <v>3485382</v>
      </c>
    </row>
    <row r="1878" spans="1:4" x14ac:dyDescent="0.2">
      <c r="A1878" s="52">
        <f t="shared" si="32"/>
        <v>183</v>
      </c>
      <c r="B1878" s="50">
        <f>Management!B1878</f>
        <v>45415</v>
      </c>
      <c r="C1878" s="51">
        <f>Management!C1878</f>
        <v>75589.000000000073</v>
      </c>
      <c r="D1878" s="49">
        <f>Management!K1878</f>
        <v>3435379</v>
      </c>
    </row>
    <row r="1879" spans="1:4" x14ac:dyDescent="0.2">
      <c r="A1879" s="52">
        <f t="shared" si="32"/>
        <v>184</v>
      </c>
      <c r="B1879" s="50">
        <f>Management!B1879</f>
        <v>45446</v>
      </c>
      <c r="C1879" s="51">
        <f>Management!C1879</f>
        <v>75589</v>
      </c>
      <c r="D1879" s="49">
        <f>Management!K1879</f>
        <v>3384902</v>
      </c>
    </row>
    <row r="1880" spans="1:4" x14ac:dyDescent="0.2">
      <c r="A1880" s="52">
        <f t="shared" si="32"/>
        <v>185</v>
      </c>
      <c r="B1880" s="50">
        <f>Management!B1880</f>
        <v>45476</v>
      </c>
      <c r="C1880" s="51">
        <f>Management!C1880</f>
        <v>75589.000000000015</v>
      </c>
      <c r="D1880" s="49">
        <f>Management!K1880</f>
        <v>3333946</v>
      </c>
    </row>
    <row r="1881" spans="1:4" x14ac:dyDescent="0.2">
      <c r="A1881" s="52">
        <f t="shared" si="32"/>
        <v>186</v>
      </c>
      <c r="B1881" s="50">
        <f>Management!B1881</f>
        <v>45507</v>
      </c>
      <c r="C1881" s="51">
        <f>Management!C1881</f>
        <v>75588.999999999942</v>
      </c>
      <c r="D1881" s="49">
        <f>Management!K1881</f>
        <v>3282507</v>
      </c>
    </row>
    <row r="1882" spans="1:4" x14ac:dyDescent="0.2">
      <c r="A1882" s="52">
        <f t="shared" si="32"/>
        <v>187</v>
      </c>
      <c r="B1882" s="50">
        <f>Management!B1882</f>
        <v>45538</v>
      </c>
      <c r="C1882" s="51">
        <f>Management!C1882</f>
        <v>75589.000000000087</v>
      </c>
      <c r="D1882" s="49">
        <f>Management!K1882</f>
        <v>3230579</v>
      </c>
    </row>
    <row r="1883" spans="1:4" x14ac:dyDescent="0.2">
      <c r="A1883" s="52">
        <f t="shared" si="32"/>
        <v>188</v>
      </c>
      <c r="B1883" s="50">
        <f>Management!B1883</f>
        <v>45568</v>
      </c>
      <c r="C1883" s="51">
        <f>Management!C1883</f>
        <v>75588.999999999884</v>
      </c>
      <c r="D1883" s="49">
        <f>Management!K1883</f>
        <v>3178159</v>
      </c>
    </row>
    <row r="1884" spans="1:4" x14ac:dyDescent="0.2">
      <c r="A1884" s="52">
        <f t="shared" si="32"/>
        <v>189</v>
      </c>
      <c r="B1884" s="50">
        <f>Management!B1884</f>
        <v>45599</v>
      </c>
      <c r="C1884" s="51">
        <f>Management!C1884</f>
        <v>75588.999999999985</v>
      </c>
      <c r="D1884" s="49">
        <f>Management!K1884</f>
        <v>3125241</v>
      </c>
    </row>
    <row r="1885" spans="1:4" x14ac:dyDescent="0.2">
      <c r="A1885" s="52">
        <f t="shared" si="32"/>
        <v>190</v>
      </c>
      <c r="B1885" s="50">
        <f>Management!B1885</f>
        <v>45629</v>
      </c>
      <c r="C1885" s="51">
        <f>Management!C1885</f>
        <v>75588.999999999942</v>
      </c>
      <c r="D1885" s="49">
        <f>Management!K1885</f>
        <v>3071821</v>
      </c>
    </row>
    <row r="1886" spans="1:4" x14ac:dyDescent="0.2">
      <c r="A1886" s="52">
        <f t="shared" si="32"/>
        <v>191</v>
      </c>
      <c r="B1886" s="50">
        <f>Management!B1886</f>
        <v>45660</v>
      </c>
      <c r="C1886" s="51">
        <f>Management!C1886</f>
        <v>75589.000000000044</v>
      </c>
      <c r="D1886" s="49">
        <f>Management!K1886</f>
        <v>3017894</v>
      </c>
    </row>
    <row r="1887" spans="1:4" x14ac:dyDescent="0.2">
      <c r="A1887" s="52">
        <f t="shared" si="32"/>
        <v>192</v>
      </c>
      <c r="B1887" s="50">
        <f>Management!B1887</f>
        <v>45691</v>
      </c>
      <c r="C1887" s="51">
        <f>Management!C1887</f>
        <v>75589</v>
      </c>
      <c r="D1887" s="49">
        <f>Management!K1887</f>
        <v>2973164</v>
      </c>
    </row>
    <row r="1888" spans="1:4" x14ac:dyDescent="0.2">
      <c r="A1888" s="52">
        <f t="shared" si="32"/>
        <v>193</v>
      </c>
      <c r="B1888" s="50">
        <f>Management!B1888</f>
        <v>45719</v>
      </c>
      <c r="C1888" s="51">
        <f>Management!C1888</f>
        <v>75588.999999999985</v>
      </c>
      <c r="D1888" s="49">
        <f>Management!K1888</f>
        <v>2918339</v>
      </c>
    </row>
    <row r="1889" spans="1:5" x14ac:dyDescent="0.2">
      <c r="A1889" s="52">
        <f t="shared" si="32"/>
        <v>194</v>
      </c>
      <c r="B1889" s="50">
        <f>Management!B1889</f>
        <v>45750</v>
      </c>
      <c r="C1889" s="51">
        <f>Management!C1889</f>
        <v>75588.999999999956</v>
      </c>
      <c r="D1889" s="49">
        <f>Management!K1889</f>
        <v>2862993</v>
      </c>
    </row>
    <row r="1890" spans="1:5" x14ac:dyDescent="0.2">
      <c r="A1890" s="52">
        <f t="shared" si="32"/>
        <v>195</v>
      </c>
      <c r="B1890" s="50">
        <f>Management!B1890</f>
        <v>45780</v>
      </c>
      <c r="C1890" s="51">
        <f>Management!C1890</f>
        <v>75588.999999999942</v>
      </c>
      <c r="D1890" s="49">
        <f>Management!K1890</f>
        <v>2807122</v>
      </c>
    </row>
    <row r="1891" spans="1:5" x14ac:dyDescent="0.2">
      <c r="A1891" s="52">
        <f t="shared" si="32"/>
        <v>196</v>
      </c>
      <c r="B1891" s="50">
        <f>Management!B1891</f>
        <v>45811</v>
      </c>
      <c r="C1891" s="51">
        <f>Management!C1891</f>
        <v>75589.000000000029</v>
      </c>
      <c r="D1891" s="49">
        <f>Management!K1891</f>
        <v>2750721</v>
      </c>
    </row>
    <row r="1892" spans="1:5" x14ac:dyDescent="0.2">
      <c r="A1892" s="52">
        <f t="shared" si="32"/>
        <v>197</v>
      </c>
      <c r="B1892" s="50">
        <f>Management!B1892</f>
        <v>45841</v>
      </c>
      <c r="C1892" s="51">
        <f>Management!C1892</f>
        <v>75589</v>
      </c>
      <c r="D1892" s="49">
        <f>Management!K1892</f>
        <v>2693785</v>
      </c>
    </row>
    <row r="1893" spans="1:5" x14ac:dyDescent="0.2">
      <c r="A1893" s="52">
        <f t="shared" si="32"/>
        <v>198</v>
      </c>
      <c r="B1893" s="50">
        <f>Management!B1893</f>
        <v>45872</v>
      </c>
      <c r="C1893" s="51">
        <f>Management!C1893</f>
        <v>75589.000000000015</v>
      </c>
      <c r="D1893" s="49">
        <f>Management!K1893</f>
        <v>2636309</v>
      </c>
    </row>
    <row r="1894" spans="1:5" x14ac:dyDescent="0.2">
      <c r="A1894" s="52">
        <f t="shared" si="32"/>
        <v>199</v>
      </c>
      <c r="B1894" s="50">
        <f>Management!B1894</f>
        <v>45903</v>
      </c>
      <c r="C1894" s="51">
        <f>Management!C1894</f>
        <v>75589</v>
      </c>
      <c r="D1894" s="49">
        <f>Management!K1894</f>
        <v>2578287</v>
      </c>
    </row>
    <row r="1895" spans="1:5" x14ac:dyDescent="0.2">
      <c r="A1895" s="52">
        <f t="shared" si="32"/>
        <v>200</v>
      </c>
      <c r="B1895" s="50">
        <f>Management!B1895</f>
        <v>45933</v>
      </c>
      <c r="C1895" s="51">
        <f>Management!C1895</f>
        <v>75589</v>
      </c>
      <c r="D1895" s="49">
        <f>Management!K1895</f>
        <v>2519715</v>
      </c>
    </row>
    <row r="1896" spans="1:5" x14ac:dyDescent="0.2">
      <c r="A1896" s="52">
        <f t="shared" si="32"/>
        <v>201</v>
      </c>
      <c r="B1896" s="50">
        <f>Management!B1896</f>
        <v>45964</v>
      </c>
      <c r="C1896" s="51">
        <f>Management!C1896</f>
        <v>75588.999999999985</v>
      </c>
      <c r="D1896" s="49">
        <f>Management!K1896</f>
        <v>2460586</v>
      </c>
    </row>
    <row r="1897" spans="1:5" x14ac:dyDescent="0.2">
      <c r="A1897" s="52">
        <f t="shared" si="32"/>
        <v>202</v>
      </c>
      <c r="B1897" s="50">
        <f>Management!B1897</f>
        <v>45994</v>
      </c>
      <c r="C1897" s="51">
        <f>Management!C1897</f>
        <v>75589</v>
      </c>
      <c r="D1897" s="49">
        <f>Management!K1897</f>
        <v>2400897</v>
      </c>
    </row>
    <row r="1898" spans="1:5" x14ac:dyDescent="0.2">
      <c r="A1898" s="52">
        <f t="shared" si="32"/>
        <v>203</v>
      </c>
      <c r="B1898" s="50">
        <f>Management!B1898</f>
        <v>46025</v>
      </c>
      <c r="C1898" s="51">
        <f>Management!C1898</f>
        <v>75589</v>
      </c>
      <c r="D1898" s="49">
        <f>Management!K1898</f>
        <v>2340641</v>
      </c>
    </row>
    <row r="1899" spans="1:5" x14ac:dyDescent="0.2">
      <c r="A1899" s="52">
        <f t="shared" si="32"/>
        <v>204</v>
      </c>
      <c r="B1899" s="50">
        <f>Management!B1899</f>
        <v>46056</v>
      </c>
      <c r="C1899" s="51">
        <f>Management!C1899</f>
        <v>75589</v>
      </c>
      <c r="D1899" s="49">
        <f>Management!K1899</f>
        <v>2171249.9999998314</v>
      </c>
    </row>
    <row r="1900" spans="1:5" x14ac:dyDescent="0.2">
      <c r="A1900" s="52"/>
      <c r="B1900" s="50"/>
      <c r="C1900" s="51">
        <f>Management!C1900</f>
        <v>15420156.000000002</v>
      </c>
      <c r="D1900" s="49"/>
    </row>
    <row r="1901" spans="1:5" x14ac:dyDescent="0.2">
      <c r="A1901" s="52"/>
      <c r="B1901" s="50"/>
      <c r="C1901" s="51"/>
      <c r="D1901" s="49"/>
    </row>
    <row r="1902" spans="1:5" x14ac:dyDescent="0.2">
      <c r="A1902" s="52"/>
      <c r="B1902" s="50" t="str">
        <f>Management!B1902</f>
        <v>Due Dt</v>
      </c>
      <c r="C1902" s="51" t="str">
        <f>Management!C1902</f>
        <v>Rentals</v>
      </c>
      <c r="D1902" s="49" t="str">
        <f>Management!K1902</f>
        <v>Term. Value</v>
      </c>
      <c r="E1902">
        <v>18</v>
      </c>
    </row>
    <row r="1903" spans="1:5" x14ac:dyDescent="0.2">
      <c r="A1903" s="52">
        <f t="shared" ref="A1903:A1966" si="33">A1902+1</f>
        <v>1</v>
      </c>
      <c r="B1903" s="50">
        <f>Management!B1903</f>
        <v>39875</v>
      </c>
      <c r="C1903" s="51">
        <f>Management!C1903</f>
        <v>74803.000000000466</v>
      </c>
      <c r="D1903" s="49">
        <f>Management!K1903</f>
        <v>7641605</v>
      </c>
    </row>
    <row r="1904" spans="1:5" x14ac:dyDescent="0.2">
      <c r="A1904" s="52">
        <f t="shared" si="33"/>
        <v>2</v>
      </c>
      <c r="B1904" s="50">
        <f>Management!B1904</f>
        <v>39906</v>
      </c>
      <c r="C1904" s="51">
        <f>Management!C1904</f>
        <v>74803.000000000233</v>
      </c>
      <c r="D1904" s="49">
        <f>Management!K1904</f>
        <v>7631307</v>
      </c>
    </row>
    <row r="1905" spans="1:4" x14ac:dyDescent="0.2">
      <c r="A1905" s="52">
        <f t="shared" si="33"/>
        <v>3</v>
      </c>
      <c r="B1905" s="50">
        <f>Management!B1905</f>
        <v>39936</v>
      </c>
      <c r="C1905" s="51">
        <f>Management!C1905</f>
        <v>74803.000000000335</v>
      </c>
      <c r="D1905" s="49">
        <f>Management!K1905</f>
        <v>7620903</v>
      </c>
    </row>
    <row r="1906" spans="1:4" x14ac:dyDescent="0.2">
      <c r="A1906" s="52">
        <f t="shared" si="33"/>
        <v>4</v>
      </c>
      <c r="B1906" s="50">
        <f>Management!B1906</f>
        <v>39967</v>
      </c>
      <c r="C1906" s="51">
        <f>Management!C1906</f>
        <v>74803.000000000378</v>
      </c>
      <c r="D1906" s="49">
        <f>Management!K1906</f>
        <v>7610392</v>
      </c>
    </row>
    <row r="1907" spans="1:4" x14ac:dyDescent="0.2">
      <c r="A1907" s="52">
        <f t="shared" si="33"/>
        <v>5</v>
      </c>
      <c r="B1907" s="50">
        <f>Management!B1907</f>
        <v>39997</v>
      </c>
      <c r="C1907" s="51">
        <f>Management!C1907</f>
        <v>74802.999999999796</v>
      </c>
      <c r="D1907" s="49">
        <f>Management!K1907</f>
        <v>7599773</v>
      </c>
    </row>
    <row r="1908" spans="1:4" x14ac:dyDescent="0.2">
      <c r="A1908" s="52">
        <f t="shared" si="33"/>
        <v>6</v>
      </c>
      <c r="B1908" s="50">
        <f>Management!B1908</f>
        <v>40028</v>
      </c>
      <c r="C1908" s="51">
        <f>Management!C1908</f>
        <v>74803.000000000087</v>
      </c>
      <c r="D1908" s="49">
        <f>Management!K1908</f>
        <v>7589044</v>
      </c>
    </row>
    <row r="1909" spans="1:4" x14ac:dyDescent="0.2">
      <c r="A1909" s="52">
        <f t="shared" si="33"/>
        <v>7</v>
      </c>
      <c r="B1909" s="50">
        <f>Management!B1909</f>
        <v>40059</v>
      </c>
      <c r="C1909" s="51">
        <f>Management!C1909</f>
        <v>74802.999999999593</v>
      </c>
      <c r="D1909" s="49">
        <f>Management!K1909</f>
        <v>7578205</v>
      </c>
    </row>
    <row r="1910" spans="1:4" x14ac:dyDescent="0.2">
      <c r="A1910" s="52">
        <f t="shared" si="33"/>
        <v>8</v>
      </c>
      <c r="B1910" s="50">
        <f>Management!B1910</f>
        <v>40089</v>
      </c>
      <c r="C1910" s="51">
        <f>Management!C1910</f>
        <v>74802.999999999549</v>
      </c>
      <c r="D1910" s="49">
        <f>Management!K1910</f>
        <v>7567254</v>
      </c>
    </row>
    <row r="1911" spans="1:4" x14ac:dyDescent="0.2">
      <c r="A1911" s="52">
        <f t="shared" si="33"/>
        <v>9</v>
      </c>
      <c r="B1911" s="50">
        <f>Management!B1911</f>
        <v>40120</v>
      </c>
      <c r="C1911" s="51">
        <f>Management!C1911</f>
        <v>74802.999999999578</v>
      </c>
      <c r="D1911" s="49">
        <f>Management!K1911</f>
        <v>7556190</v>
      </c>
    </row>
    <row r="1912" spans="1:4" x14ac:dyDescent="0.2">
      <c r="A1912" s="52">
        <f t="shared" si="33"/>
        <v>10</v>
      </c>
      <c r="B1912" s="50">
        <f>Management!B1912</f>
        <v>40150</v>
      </c>
      <c r="C1912" s="51">
        <f>Management!C1912</f>
        <v>74802.999999999854</v>
      </c>
      <c r="D1912" s="49">
        <f>Management!K1912</f>
        <v>7545012</v>
      </c>
    </row>
    <row r="1913" spans="1:4" x14ac:dyDescent="0.2">
      <c r="A1913" s="52">
        <f t="shared" si="33"/>
        <v>11</v>
      </c>
      <c r="B1913" s="50">
        <f>Management!B1913</f>
        <v>40181</v>
      </c>
      <c r="C1913" s="51">
        <f>Management!C1913</f>
        <v>74802.999999999549</v>
      </c>
      <c r="D1913" s="49">
        <f>Management!K1913</f>
        <v>7533719</v>
      </c>
    </row>
    <row r="1914" spans="1:4" x14ac:dyDescent="0.2">
      <c r="A1914" s="52">
        <f t="shared" si="33"/>
        <v>12</v>
      </c>
      <c r="B1914" s="50">
        <f>Management!B1914</f>
        <v>40212</v>
      </c>
      <c r="C1914" s="51">
        <f>Management!C1914</f>
        <v>74802.999999999651</v>
      </c>
      <c r="D1914" s="49">
        <f>Management!K1914</f>
        <v>7569489</v>
      </c>
    </row>
    <row r="1915" spans="1:4" x14ac:dyDescent="0.2">
      <c r="A1915" s="52">
        <f t="shared" si="33"/>
        <v>13</v>
      </c>
      <c r="B1915" s="50">
        <f>Management!B1915</f>
        <v>40240</v>
      </c>
      <c r="C1915" s="51">
        <f>Management!C1915</f>
        <v>74803.000000000175</v>
      </c>
      <c r="D1915" s="49">
        <f>Management!K1915</f>
        <v>7558590</v>
      </c>
    </row>
    <row r="1916" spans="1:4" x14ac:dyDescent="0.2">
      <c r="A1916" s="52">
        <f t="shared" si="33"/>
        <v>14</v>
      </c>
      <c r="B1916" s="50">
        <f>Management!B1916</f>
        <v>40271</v>
      </c>
      <c r="C1916" s="51">
        <f>Management!C1916</f>
        <v>74803.000000000407</v>
      </c>
      <c r="D1916" s="49">
        <f>Management!K1916</f>
        <v>7547581</v>
      </c>
    </row>
    <row r="1917" spans="1:4" x14ac:dyDescent="0.2">
      <c r="A1917" s="52">
        <f t="shared" si="33"/>
        <v>15</v>
      </c>
      <c r="B1917" s="50">
        <f>Management!B1917</f>
        <v>40301</v>
      </c>
      <c r="C1917" s="51">
        <f>Management!C1917</f>
        <v>74803.00000000016</v>
      </c>
      <c r="D1917" s="49">
        <f>Management!K1917</f>
        <v>7536460</v>
      </c>
    </row>
    <row r="1918" spans="1:4" x14ac:dyDescent="0.2">
      <c r="A1918" s="52">
        <f t="shared" si="33"/>
        <v>16</v>
      </c>
      <c r="B1918" s="50">
        <f>Management!B1918</f>
        <v>40332</v>
      </c>
      <c r="C1918" s="51">
        <f>Management!C1918</f>
        <v>74802.999999999782</v>
      </c>
      <c r="D1918" s="49">
        <f>Management!K1918</f>
        <v>7525227</v>
      </c>
    </row>
    <row r="1919" spans="1:4" x14ac:dyDescent="0.2">
      <c r="A1919" s="52">
        <f t="shared" si="33"/>
        <v>17</v>
      </c>
      <c r="B1919" s="50">
        <f>Management!B1919</f>
        <v>40362</v>
      </c>
      <c r="C1919" s="51">
        <f>Management!C1919</f>
        <v>74802.999999999549</v>
      </c>
      <c r="D1919" s="49">
        <f>Management!K1919</f>
        <v>7513879</v>
      </c>
    </row>
    <row r="1920" spans="1:4" x14ac:dyDescent="0.2">
      <c r="A1920" s="52">
        <f t="shared" si="33"/>
        <v>18</v>
      </c>
      <c r="B1920" s="50">
        <f>Management!B1920</f>
        <v>40393</v>
      </c>
      <c r="C1920" s="51">
        <f>Management!C1920</f>
        <v>74802.999999999636</v>
      </c>
      <c r="D1920" s="49">
        <f>Management!K1920</f>
        <v>7502415</v>
      </c>
    </row>
    <row r="1921" spans="1:4" x14ac:dyDescent="0.2">
      <c r="A1921" s="52">
        <f t="shared" si="33"/>
        <v>19</v>
      </c>
      <c r="B1921" s="50">
        <f>Management!B1921</f>
        <v>40424</v>
      </c>
      <c r="C1921" s="51">
        <f>Management!C1921</f>
        <v>74803.00000000016</v>
      </c>
      <c r="D1921" s="49">
        <f>Management!K1921</f>
        <v>7490836</v>
      </c>
    </row>
    <row r="1922" spans="1:4" x14ac:dyDescent="0.2">
      <c r="A1922" s="52">
        <f t="shared" si="33"/>
        <v>20</v>
      </c>
      <c r="B1922" s="50">
        <f>Management!B1922</f>
        <v>40454</v>
      </c>
      <c r="C1922" s="51">
        <f>Management!C1922</f>
        <v>74802.99999999984</v>
      </c>
      <c r="D1922" s="49">
        <f>Management!K1922</f>
        <v>7479138</v>
      </c>
    </row>
    <row r="1923" spans="1:4" x14ac:dyDescent="0.2">
      <c r="A1923" s="52">
        <f t="shared" si="33"/>
        <v>21</v>
      </c>
      <c r="B1923" s="50">
        <f>Management!B1923</f>
        <v>40485</v>
      </c>
      <c r="C1923" s="51">
        <f>Management!C1923</f>
        <v>74802.999999999651</v>
      </c>
      <c r="D1923" s="49">
        <f>Management!K1923</f>
        <v>7467322</v>
      </c>
    </row>
    <row r="1924" spans="1:4" x14ac:dyDescent="0.2">
      <c r="A1924" s="52">
        <f t="shared" si="33"/>
        <v>22</v>
      </c>
      <c r="B1924" s="50">
        <f>Management!B1924</f>
        <v>40515</v>
      </c>
      <c r="C1924" s="51">
        <f>Management!C1924</f>
        <v>74802.999999999811</v>
      </c>
      <c r="D1924" s="49">
        <f>Management!K1924</f>
        <v>7455385</v>
      </c>
    </row>
    <row r="1925" spans="1:4" x14ac:dyDescent="0.2">
      <c r="A1925" s="52">
        <f t="shared" si="33"/>
        <v>23</v>
      </c>
      <c r="B1925" s="50">
        <f>Management!B1925</f>
        <v>40546</v>
      </c>
      <c r="C1925" s="51">
        <f>Management!C1925</f>
        <v>74802.999999999811</v>
      </c>
      <c r="D1925" s="49">
        <f>Management!K1925</f>
        <v>7443327</v>
      </c>
    </row>
    <row r="1926" spans="1:4" x14ac:dyDescent="0.2">
      <c r="A1926" s="52">
        <f t="shared" si="33"/>
        <v>24</v>
      </c>
      <c r="B1926" s="50">
        <f>Management!B1926</f>
        <v>40577</v>
      </c>
      <c r="C1926" s="51">
        <f>Management!C1926</f>
        <v>74802.999999999724</v>
      </c>
      <c r="D1926" s="49">
        <f>Management!K1926</f>
        <v>7473606</v>
      </c>
    </row>
    <row r="1927" spans="1:4" x14ac:dyDescent="0.2">
      <c r="A1927" s="52">
        <f t="shared" si="33"/>
        <v>25</v>
      </c>
      <c r="B1927" s="50">
        <f>Management!B1927</f>
        <v>40605</v>
      </c>
      <c r="C1927" s="51">
        <f>Management!C1927</f>
        <v>74803.000000000058</v>
      </c>
      <c r="D1927" s="49">
        <f>Management!K1927</f>
        <v>7461867</v>
      </c>
    </row>
    <row r="1928" spans="1:4" x14ac:dyDescent="0.2">
      <c r="A1928" s="52">
        <f t="shared" si="33"/>
        <v>26</v>
      </c>
      <c r="B1928" s="50">
        <f>Management!B1928</f>
        <v>40636</v>
      </c>
      <c r="C1928" s="51">
        <f>Management!C1928</f>
        <v>74802.999999999927</v>
      </c>
      <c r="D1928" s="49">
        <f>Management!K1928</f>
        <v>7450011</v>
      </c>
    </row>
    <row r="1929" spans="1:4" x14ac:dyDescent="0.2">
      <c r="A1929" s="52">
        <f t="shared" si="33"/>
        <v>27</v>
      </c>
      <c r="B1929" s="50">
        <f>Management!B1929</f>
        <v>40666</v>
      </c>
      <c r="C1929" s="51">
        <f>Management!C1929</f>
        <v>74802.999999999782</v>
      </c>
      <c r="D1929" s="49">
        <f>Management!K1929</f>
        <v>7438035</v>
      </c>
    </row>
    <row r="1930" spans="1:4" x14ac:dyDescent="0.2">
      <c r="A1930" s="52">
        <f t="shared" si="33"/>
        <v>28</v>
      </c>
      <c r="B1930" s="50">
        <f>Management!B1930</f>
        <v>40697</v>
      </c>
      <c r="C1930" s="51">
        <f>Management!C1930</f>
        <v>74802.999999999767</v>
      </c>
      <c r="D1930" s="49">
        <f>Management!K1930</f>
        <v>7425940</v>
      </c>
    </row>
    <row r="1931" spans="1:4" x14ac:dyDescent="0.2">
      <c r="A1931" s="52">
        <f t="shared" si="33"/>
        <v>29</v>
      </c>
      <c r="B1931" s="50">
        <f>Management!B1931</f>
        <v>40727</v>
      </c>
      <c r="C1931" s="51">
        <f>Management!C1931</f>
        <v>74802.999999999869</v>
      </c>
      <c r="D1931" s="49">
        <f>Management!K1931</f>
        <v>7413723</v>
      </c>
    </row>
    <row r="1932" spans="1:4" x14ac:dyDescent="0.2">
      <c r="A1932" s="52">
        <f t="shared" si="33"/>
        <v>30</v>
      </c>
      <c r="B1932" s="50">
        <f>Management!B1932</f>
        <v>40758</v>
      </c>
      <c r="C1932" s="51">
        <f>Management!C1932</f>
        <v>74802.999999999694</v>
      </c>
      <c r="D1932" s="49">
        <f>Management!K1932</f>
        <v>7401383</v>
      </c>
    </row>
    <row r="1933" spans="1:4" x14ac:dyDescent="0.2">
      <c r="A1933" s="52">
        <f t="shared" si="33"/>
        <v>31</v>
      </c>
      <c r="B1933" s="50">
        <f>Management!B1933</f>
        <v>40789</v>
      </c>
      <c r="C1933" s="51">
        <f>Management!C1933</f>
        <v>74802.999999999956</v>
      </c>
      <c r="D1933" s="49">
        <f>Management!K1933</f>
        <v>7388920</v>
      </c>
    </row>
    <row r="1934" spans="1:4" x14ac:dyDescent="0.2">
      <c r="A1934" s="52">
        <f t="shared" si="33"/>
        <v>32</v>
      </c>
      <c r="B1934" s="50">
        <f>Management!B1934</f>
        <v>40819</v>
      </c>
      <c r="C1934" s="51">
        <f>Management!C1934</f>
        <v>74803</v>
      </c>
      <c r="D1934" s="49">
        <f>Management!K1934</f>
        <v>7376331</v>
      </c>
    </row>
    <row r="1935" spans="1:4" x14ac:dyDescent="0.2">
      <c r="A1935" s="52">
        <f t="shared" si="33"/>
        <v>33</v>
      </c>
      <c r="B1935" s="50">
        <f>Management!B1935</f>
        <v>40850</v>
      </c>
      <c r="C1935" s="51">
        <f>Management!C1935</f>
        <v>74803.000000000073</v>
      </c>
      <c r="D1935" s="49">
        <f>Management!K1935</f>
        <v>7363616</v>
      </c>
    </row>
    <row r="1936" spans="1:4" x14ac:dyDescent="0.2">
      <c r="A1936" s="52">
        <f t="shared" si="33"/>
        <v>34</v>
      </c>
      <c r="B1936" s="50">
        <f>Management!B1936</f>
        <v>40880</v>
      </c>
      <c r="C1936" s="51">
        <f>Management!C1936</f>
        <v>74802.999999999622</v>
      </c>
      <c r="D1936" s="49">
        <f>Management!K1936</f>
        <v>7350772</v>
      </c>
    </row>
    <row r="1937" spans="1:4" x14ac:dyDescent="0.2">
      <c r="A1937" s="52">
        <f t="shared" si="33"/>
        <v>35</v>
      </c>
      <c r="B1937" s="50">
        <f>Management!B1937</f>
        <v>40911</v>
      </c>
      <c r="C1937" s="51">
        <f>Management!C1937</f>
        <v>74803.000000000204</v>
      </c>
      <c r="D1937" s="49">
        <f>Management!K1937</f>
        <v>7337800</v>
      </c>
    </row>
    <row r="1938" spans="1:4" x14ac:dyDescent="0.2">
      <c r="A1938" s="52">
        <f t="shared" si="33"/>
        <v>36</v>
      </c>
      <c r="B1938" s="50">
        <f>Management!B1938</f>
        <v>40942</v>
      </c>
      <c r="C1938" s="51">
        <f>Management!C1938</f>
        <v>74803.000000000058</v>
      </c>
      <c r="D1938" s="49">
        <f>Management!K1938</f>
        <v>7362907</v>
      </c>
    </row>
    <row r="1939" spans="1:4" x14ac:dyDescent="0.2">
      <c r="A1939" s="52">
        <f t="shared" si="33"/>
        <v>37</v>
      </c>
      <c r="B1939" s="50">
        <f>Management!B1939</f>
        <v>40971</v>
      </c>
      <c r="C1939" s="51">
        <f>Management!C1939</f>
        <v>74802.999999999811</v>
      </c>
      <c r="D1939" s="49">
        <f>Management!K1939</f>
        <v>7350183</v>
      </c>
    </row>
    <row r="1940" spans="1:4" x14ac:dyDescent="0.2">
      <c r="A1940" s="52">
        <f t="shared" si="33"/>
        <v>38</v>
      </c>
      <c r="B1940" s="50">
        <f>Management!B1940</f>
        <v>41002</v>
      </c>
      <c r="C1940" s="51">
        <f>Management!C1940</f>
        <v>74802.999999999782</v>
      </c>
      <c r="D1940" s="49">
        <f>Management!K1940</f>
        <v>7337332</v>
      </c>
    </row>
    <row r="1941" spans="1:4" x14ac:dyDescent="0.2">
      <c r="A1941" s="52">
        <f t="shared" si="33"/>
        <v>39</v>
      </c>
      <c r="B1941" s="50">
        <f>Management!B1941</f>
        <v>41032</v>
      </c>
      <c r="C1941" s="51">
        <f>Management!C1941</f>
        <v>74803.000000000073</v>
      </c>
      <c r="D1941" s="49">
        <f>Management!K1941</f>
        <v>7324353</v>
      </c>
    </row>
    <row r="1942" spans="1:4" x14ac:dyDescent="0.2">
      <c r="A1942" s="52">
        <f t="shared" si="33"/>
        <v>40</v>
      </c>
      <c r="B1942" s="50">
        <f>Management!B1942</f>
        <v>41063</v>
      </c>
      <c r="C1942" s="51">
        <f>Management!C1942</f>
        <v>74802.999999999738</v>
      </c>
      <c r="D1942" s="49">
        <f>Management!K1942</f>
        <v>7311245</v>
      </c>
    </row>
    <row r="1943" spans="1:4" x14ac:dyDescent="0.2">
      <c r="A1943" s="52">
        <f t="shared" si="33"/>
        <v>41</v>
      </c>
      <c r="B1943" s="50">
        <f>Management!B1943</f>
        <v>41093</v>
      </c>
      <c r="C1943" s="51">
        <f>Management!C1943</f>
        <v>74802.999999999709</v>
      </c>
      <c r="D1943" s="49">
        <f>Management!K1943</f>
        <v>7298007</v>
      </c>
    </row>
    <row r="1944" spans="1:4" x14ac:dyDescent="0.2">
      <c r="A1944" s="52">
        <f t="shared" si="33"/>
        <v>42</v>
      </c>
      <c r="B1944" s="50">
        <f>Management!B1944</f>
        <v>41124</v>
      </c>
      <c r="C1944" s="51">
        <f>Management!C1944</f>
        <v>74802.999999999913</v>
      </c>
      <c r="D1944" s="49">
        <f>Management!K1944</f>
        <v>7284638</v>
      </c>
    </row>
    <row r="1945" spans="1:4" x14ac:dyDescent="0.2">
      <c r="A1945" s="52">
        <f t="shared" si="33"/>
        <v>43</v>
      </c>
      <c r="B1945" s="50">
        <f>Management!B1945</f>
        <v>41155</v>
      </c>
      <c r="C1945" s="51">
        <f>Management!C1945</f>
        <v>74803.000000000393</v>
      </c>
      <c r="D1945" s="49">
        <f>Management!K1945</f>
        <v>7271135</v>
      </c>
    </row>
    <row r="1946" spans="1:4" x14ac:dyDescent="0.2">
      <c r="A1946" s="52">
        <f t="shared" si="33"/>
        <v>44</v>
      </c>
      <c r="B1946" s="50">
        <f>Management!B1946</f>
        <v>41185</v>
      </c>
      <c r="C1946" s="51">
        <f>Management!C1946</f>
        <v>74803.000000000087</v>
      </c>
      <c r="D1946" s="49">
        <f>Management!K1946</f>
        <v>7257499</v>
      </c>
    </row>
    <row r="1947" spans="1:4" x14ac:dyDescent="0.2">
      <c r="A1947" s="52">
        <f t="shared" si="33"/>
        <v>45</v>
      </c>
      <c r="B1947" s="50">
        <f>Management!B1947</f>
        <v>41216</v>
      </c>
      <c r="C1947" s="51">
        <f>Management!C1947</f>
        <v>74802.999999999651</v>
      </c>
      <c r="D1947" s="49">
        <f>Management!K1947</f>
        <v>7243727</v>
      </c>
    </row>
    <row r="1948" spans="1:4" x14ac:dyDescent="0.2">
      <c r="A1948" s="52">
        <f t="shared" si="33"/>
        <v>46</v>
      </c>
      <c r="B1948" s="50">
        <f>Management!B1948</f>
        <v>41246</v>
      </c>
      <c r="C1948" s="51">
        <f>Management!C1948</f>
        <v>74802.999999999971</v>
      </c>
      <c r="D1948" s="49">
        <f>Management!K1948</f>
        <v>7229817</v>
      </c>
    </row>
    <row r="1949" spans="1:4" x14ac:dyDescent="0.2">
      <c r="A1949" s="52">
        <f t="shared" si="33"/>
        <v>47</v>
      </c>
      <c r="B1949" s="50">
        <f>Management!B1949</f>
        <v>41277</v>
      </c>
      <c r="C1949" s="51">
        <f>Management!C1949</f>
        <v>74802.99999999984</v>
      </c>
      <c r="D1949" s="49">
        <f>Management!K1949</f>
        <v>7215770</v>
      </c>
    </row>
    <row r="1950" spans="1:4" x14ac:dyDescent="0.2">
      <c r="A1950" s="52">
        <f t="shared" si="33"/>
        <v>48</v>
      </c>
      <c r="B1950" s="50">
        <f>Management!B1950</f>
        <v>41308</v>
      </c>
      <c r="C1950" s="51">
        <f>Management!C1950</f>
        <v>74802.999999999694</v>
      </c>
      <c r="D1950" s="49">
        <f>Management!K1950</f>
        <v>7235972</v>
      </c>
    </row>
    <row r="1951" spans="1:4" x14ac:dyDescent="0.2">
      <c r="A1951" s="52">
        <f t="shared" si="33"/>
        <v>49</v>
      </c>
      <c r="B1951" s="50">
        <f>Management!B1951</f>
        <v>41336</v>
      </c>
      <c r="C1951" s="51">
        <f>Management!C1951</f>
        <v>74802.999999999709</v>
      </c>
      <c r="D1951" s="49">
        <f>Management!K1951</f>
        <v>7222103</v>
      </c>
    </row>
    <row r="1952" spans="1:4" x14ac:dyDescent="0.2">
      <c r="A1952" s="52">
        <f t="shared" si="33"/>
        <v>50</v>
      </c>
      <c r="B1952" s="50">
        <f>Management!B1952</f>
        <v>41367</v>
      </c>
      <c r="C1952" s="51">
        <f>Management!C1952</f>
        <v>74802.999999999869</v>
      </c>
      <c r="D1952" s="49">
        <f>Management!K1952</f>
        <v>7208096</v>
      </c>
    </row>
    <row r="1953" spans="1:4" x14ac:dyDescent="0.2">
      <c r="A1953" s="52">
        <f t="shared" si="33"/>
        <v>51</v>
      </c>
      <c r="B1953" s="50">
        <f>Management!B1953</f>
        <v>41397</v>
      </c>
      <c r="C1953" s="51">
        <f>Management!C1953</f>
        <v>74803.000000000058</v>
      </c>
      <c r="D1953" s="49">
        <f>Management!K1953</f>
        <v>7193952</v>
      </c>
    </row>
    <row r="1954" spans="1:4" x14ac:dyDescent="0.2">
      <c r="A1954" s="52">
        <f t="shared" si="33"/>
        <v>52</v>
      </c>
      <c r="B1954" s="50">
        <f>Management!B1954</f>
        <v>41428</v>
      </c>
      <c r="C1954" s="51">
        <f>Management!C1954</f>
        <v>74803.000000000087</v>
      </c>
      <c r="D1954" s="49">
        <f>Management!K1954</f>
        <v>7179669</v>
      </c>
    </row>
    <row r="1955" spans="1:4" x14ac:dyDescent="0.2">
      <c r="A1955" s="52">
        <f t="shared" si="33"/>
        <v>53</v>
      </c>
      <c r="B1955" s="50">
        <f>Management!B1955</f>
        <v>41458</v>
      </c>
      <c r="C1955" s="51">
        <f>Management!C1955</f>
        <v>74803.000000000335</v>
      </c>
      <c r="D1955" s="49">
        <f>Management!K1955</f>
        <v>7165244</v>
      </c>
    </row>
    <row r="1956" spans="1:4" x14ac:dyDescent="0.2">
      <c r="A1956" s="52">
        <f t="shared" si="33"/>
        <v>54</v>
      </c>
      <c r="B1956" s="50">
        <f>Management!B1956</f>
        <v>41489</v>
      </c>
      <c r="C1956" s="51">
        <f>Management!C1956</f>
        <v>74802.999999999563</v>
      </c>
      <c r="D1956" s="49">
        <f>Management!K1956</f>
        <v>7150678</v>
      </c>
    </row>
    <row r="1957" spans="1:4" x14ac:dyDescent="0.2">
      <c r="A1957" s="52">
        <f t="shared" si="33"/>
        <v>55</v>
      </c>
      <c r="B1957" s="50">
        <f>Management!B1957</f>
        <v>41520</v>
      </c>
      <c r="C1957" s="51">
        <f>Management!C1957</f>
        <v>74803.000000000393</v>
      </c>
      <c r="D1957" s="49">
        <f>Management!K1957</f>
        <v>7135968</v>
      </c>
    </row>
    <row r="1958" spans="1:4" x14ac:dyDescent="0.2">
      <c r="A1958" s="52">
        <f t="shared" si="33"/>
        <v>56</v>
      </c>
      <c r="B1958" s="50">
        <f>Management!B1958</f>
        <v>41550</v>
      </c>
      <c r="C1958" s="51">
        <f>Management!C1958</f>
        <v>74802.999999999796</v>
      </c>
      <c r="D1958" s="49">
        <f>Management!K1958</f>
        <v>7121114</v>
      </c>
    </row>
    <row r="1959" spans="1:4" x14ac:dyDescent="0.2">
      <c r="A1959" s="52">
        <f t="shared" si="33"/>
        <v>57</v>
      </c>
      <c r="B1959" s="50">
        <f>Management!B1959</f>
        <v>41581</v>
      </c>
      <c r="C1959" s="51">
        <f>Management!C1959</f>
        <v>74802.999999999971</v>
      </c>
      <c r="D1959" s="49">
        <f>Management!K1959</f>
        <v>7106113</v>
      </c>
    </row>
    <row r="1960" spans="1:4" x14ac:dyDescent="0.2">
      <c r="A1960" s="52">
        <f t="shared" si="33"/>
        <v>58</v>
      </c>
      <c r="B1960" s="50">
        <f>Management!B1960</f>
        <v>41611</v>
      </c>
      <c r="C1960" s="51">
        <f>Management!C1960</f>
        <v>74803.000000000116</v>
      </c>
      <c r="D1960" s="49">
        <f>Management!K1960</f>
        <v>7090964</v>
      </c>
    </row>
    <row r="1961" spans="1:4" x14ac:dyDescent="0.2">
      <c r="A1961" s="52">
        <f t="shared" si="33"/>
        <v>59</v>
      </c>
      <c r="B1961" s="50">
        <f>Management!B1961</f>
        <v>41642</v>
      </c>
      <c r="C1961" s="51">
        <f>Management!C1961</f>
        <v>74803.000000000291</v>
      </c>
      <c r="D1961" s="49">
        <f>Management!K1961</f>
        <v>7075665</v>
      </c>
    </row>
    <row r="1962" spans="1:4" x14ac:dyDescent="0.2">
      <c r="A1962" s="52">
        <f t="shared" si="33"/>
        <v>60</v>
      </c>
      <c r="B1962" s="50">
        <f>Management!B1962</f>
        <v>41673</v>
      </c>
      <c r="C1962" s="51">
        <f>Management!C1962</f>
        <v>74802.999999999534</v>
      </c>
      <c r="D1962" s="49">
        <f>Management!K1962</f>
        <v>7091166</v>
      </c>
    </row>
    <row r="1963" spans="1:4" x14ac:dyDescent="0.2">
      <c r="A1963" s="52">
        <f t="shared" si="33"/>
        <v>61</v>
      </c>
      <c r="B1963" s="50">
        <f>Management!B1963</f>
        <v>41701</v>
      </c>
      <c r="C1963" s="51">
        <f>Management!C1963</f>
        <v>74803.00000000032</v>
      </c>
      <c r="D1963" s="49">
        <f>Management!K1963</f>
        <v>7075977</v>
      </c>
    </row>
    <row r="1964" spans="1:4" x14ac:dyDescent="0.2">
      <c r="A1964" s="52">
        <f t="shared" si="33"/>
        <v>62</v>
      </c>
      <c r="B1964" s="50">
        <f>Management!B1964</f>
        <v>41732</v>
      </c>
      <c r="C1964" s="51">
        <f>Management!C1964</f>
        <v>74803.000000000407</v>
      </c>
      <c r="D1964" s="49">
        <f>Management!K1964</f>
        <v>7060640</v>
      </c>
    </row>
    <row r="1965" spans="1:4" x14ac:dyDescent="0.2">
      <c r="A1965" s="52">
        <f t="shared" si="33"/>
        <v>63</v>
      </c>
      <c r="B1965" s="50">
        <f>Management!B1965</f>
        <v>41762</v>
      </c>
      <c r="C1965" s="51">
        <f>Management!C1965</f>
        <v>74803.000000000058</v>
      </c>
      <c r="D1965" s="49">
        <f>Management!K1965</f>
        <v>7045153</v>
      </c>
    </row>
    <row r="1966" spans="1:4" x14ac:dyDescent="0.2">
      <c r="A1966" s="52">
        <f t="shared" si="33"/>
        <v>64</v>
      </c>
      <c r="B1966" s="50">
        <f>Management!B1966</f>
        <v>41793</v>
      </c>
      <c r="C1966" s="51">
        <f>Management!C1966</f>
        <v>74803.000000000029</v>
      </c>
      <c r="D1966" s="49">
        <f>Management!K1966</f>
        <v>7029515</v>
      </c>
    </row>
    <row r="1967" spans="1:4" x14ac:dyDescent="0.2">
      <c r="A1967" s="52">
        <f t="shared" ref="A1967:A2030" si="34">A1966+1</f>
        <v>65</v>
      </c>
      <c r="B1967" s="50">
        <f>Management!B1967</f>
        <v>41823</v>
      </c>
      <c r="C1967" s="51">
        <f>Management!C1967</f>
        <v>74803.000000000407</v>
      </c>
      <c r="D1967" s="49">
        <f>Management!K1967</f>
        <v>7013724</v>
      </c>
    </row>
    <row r="1968" spans="1:4" x14ac:dyDescent="0.2">
      <c r="A1968" s="52">
        <f t="shared" si="34"/>
        <v>66</v>
      </c>
      <c r="B1968" s="50">
        <f>Management!B1968</f>
        <v>41854</v>
      </c>
      <c r="C1968" s="51">
        <f>Management!C1968</f>
        <v>74803.000000000364</v>
      </c>
      <c r="D1968" s="49">
        <f>Management!K1968</f>
        <v>6997778</v>
      </c>
    </row>
    <row r="1969" spans="1:4" x14ac:dyDescent="0.2">
      <c r="A1969" s="52">
        <f t="shared" si="34"/>
        <v>67</v>
      </c>
      <c r="B1969" s="50">
        <f>Management!B1969</f>
        <v>41885</v>
      </c>
      <c r="C1969" s="51">
        <f>Management!C1969</f>
        <v>74803.000000000058</v>
      </c>
      <c r="D1969" s="49">
        <f>Management!K1969</f>
        <v>6981677</v>
      </c>
    </row>
    <row r="1970" spans="1:4" x14ac:dyDescent="0.2">
      <c r="A1970" s="52">
        <f t="shared" si="34"/>
        <v>68</v>
      </c>
      <c r="B1970" s="50">
        <f>Management!B1970</f>
        <v>41915</v>
      </c>
      <c r="C1970" s="51">
        <f>Management!C1970</f>
        <v>74803.000000000233</v>
      </c>
      <c r="D1970" s="49">
        <f>Management!K1970</f>
        <v>6965418</v>
      </c>
    </row>
    <row r="1971" spans="1:4" x14ac:dyDescent="0.2">
      <c r="A1971" s="52">
        <f t="shared" si="34"/>
        <v>69</v>
      </c>
      <c r="B1971" s="50">
        <f>Management!B1971</f>
        <v>41946</v>
      </c>
      <c r="C1971" s="51">
        <f>Management!C1971</f>
        <v>74802.999999999884</v>
      </c>
      <c r="D1971" s="49">
        <f>Management!K1971</f>
        <v>6949000</v>
      </c>
    </row>
    <row r="1972" spans="1:4" x14ac:dyDescent="0.2">
      <c r="A1972" s="52">
        <f t="shared" si="34"/>
        <v>70</v>
      </c>
      <c r="B1972" s="50">
        <f>Management!B1972</f>
        <v>41976</v>
      </c>
      <c r="C1972" s="51">
        <f>Management!C1972</f>
        <v>74803.000000000422</v>
      </c>
      <c r="D1972" s="49">
        <f>Management!K1972</f>
        <v>6932421</v>
      </c>
    </row>
    <row r="1973" spans="1:4" x14ac:dyDescent="0.2">
      <c r="A1973" s="52">
        <f t="shared" si="34"/>
        <v>71</v>
      </c>
      <c r="B1973" s="50">
        <f>Management!B1973</f>
        <v>42007</v>
      </c>
      <c r="C1973" s="51">
        <f>Management!C1973</f>
        <v>74802.999999999913</v>
      </c>
      <c r="D1973" s="49">
        <f>Management!K1973</f>
        <v>6915680</v>
      </c>
    </row>
    <row r="1974" spans="1:4" x14ac:dyDescent="0.2">
      <c r="A1974" s="52">
        <f t="shared" si="34"/>
        <v>72</v>
      </c>
      <c r="B1974" s="50">
        <f>Management!B1974</f>
        <v>42038</v>
      </c>
      <c r="C1974" s="51">
        <f>Management!C1974</f>
        <v>74803.000000000087</v>
      </c>
      <c r="D1974" s="49">
        <f>Management!K1974</f>
        <v>6926635</v>
      </c>
    </row>
    <row r="1975" spans="1:4" x14ac:dyDescent="0.2">
      <c r="A1975" s="52">
        <f t="shared" si="34"/>
        <v>73</v>
      </c>
      <c r="B1975" s="50">
        <f>Management!B1975</f>
        <v>42066</v>
      </c>
      <c r="C1975" s="51">
        <f>Management!C1975</f>
        <v>74802.999999999825</v>
      </c>
      <c r="D1975" s="49">
        <f>Management!K1975</f>
        <v>6909937</v>
      </c>
    </row>
    <row r="1976" spans="1:4" x14ac:dyDescent="0.2">
      <c r="A1976" s="52">
        <f t="shared" si="34"/>
        <v>74</v>
      </c>
      <c r="B1976" s="50">
        <f>Management!B1976</f>
        <v>42097</v>
      </c>
      <c r="C1976" s="51">
        <f>Management!C1976</f>
        <v>74803.000000000058</v>
      </c>
      <c r="D1976" s="49">
        <f>Management!K1976</f>
        <v>6893076</v>
      </c>
    </row>
    <row r="1977" spans="1:4" x14ac:dyDescent="0.2">
      <c r="A1977" s="52">
        <f t="shared" si="34"/>
        <v>75</v>
      </c>
      <c r="B1977" s="50">
        <f>Management!B1977</f>
        <v>42127</v>
      </c>
      <c r="C1977" s="51">
        <f>Management!C1977</f>
        <v>74803.000000000407</v>
      </c>
      <c r="D1977" s="49">
        <f>Management!K1977</f>
        <v>6876051</v>
      </c>
    </row>
    <row r="1978" spans="1:4" x14ac:dyDescent="0.2">
      <c r="A1978" s="52">
        <f t="shared" si="34"/>
        <v>76</v>
      </c>
      <c r="B1978" s="50">
        <f>Management!B1978</f>
        <v>42158</v>
      </c>
      <c r="C1978" s="51">
        <f>Management!C1978</f>
        <v>74802.999999999767</v>
      </c>
      <c r="D1978" s="49">
        <f>Management!K1978</f>
        <v>6858862</v>
      </c>
    </row>
    <row r="1979" spans="1:4" x14ac:dyDescent="0.2">
      <c r="A1979" s="52">
        <f t="shared" si="34"/>
        <v>77</v>
      </c>
      <c r="B1979" s="50">
        <f>Management!B1979</f>
        <v>42188</v>
      </c>
      <c r="C1979" s="51">
        <f>Management!C1979</f>
        <v>74803.000000000335</v>
      </c>
      <c r="D1979" s="49">
        <f>Management!K1979</f>
        <v>6841505</v>
      </c>
    </row>
    <row r="1980" spans="1:4" x14ac:dyDescent="0.2">
      <c r="A1980" s="52">
        <f t="shared" si="34"/>
        <v>78</v>
      </c>
      <c r="B1980" s="50">
        <f>Management!B1980</f>
        <v>42219</v>
      </c>
      <c r="C1980" s="51">
        <f>Management!C1980</f>
        <v>74803.000000000131</v>
      </c>
      <c r="D1980" s="49">
        <f>Management!K1980</f>
        <v>6823979</v>
      </c>
    </row>
    <row r="1981" spans="1:4" x14ac:dyDescent="0.2">
      <c r="A1981" s="52">
        <f t="shared" si="34"/>
        <v>79</v>
      </c>
      <c r="B1981" s="50">
        <f>Management!B1981</f>
        <v>42250</v>
      </c>
      <c r="C1981" s="51">
        <f>Management!C1981</f>
        <v>74803.000000000407</v>
      </c>
      <c r="D1981" s="49">
        <f>Management!K1981</f>
        <v>6806283</v>
      </c>
    </row>
    <row r="1982" spans="1:4" x14ac:dyDescent="0.2">
      <c r="A1982" s="52">
        <f t="shared" si="34"/>
        <v>80</v>
      </c>
      <c r="B1982" s="50">
        <f>Management!B1982</f>
        <v>42280</v>
      </c>
      <c r="C1982" s="51">
        <f>Management!C1982</f>
        <v>74802.999999999971</v>
      </c>
      <c r="D1982" s="49">
        <f>Management!K1982</f>
        <v>6788415</v>
      </c>
    </row>
    <row r="1983" spans="1:4" x14ac:dyDescent="0.2">
      <c r="A1983" s="52">
        <f t="shared" si="34"/>
        <v>81</v>
      </c>
      <c r="B1983" s="50">
        <f>Management!B1983</f>
        <v>42311</v>
      </c>
      <c r="C1983" s="51">
        <f>Management!C1983</f>
        <v>74802.999999999767</v>
      </c>
      <c r="D1983" s="49">
        <f>Management!K1983</f>
        <v>6770374</v>
      </c>
    </row>
    <row r="1984" spans="1:4" x14ac:dyDescent="0.2">
      <c r="A1984" s="52">
        <f t="shared" si="34"/>
        <v>82</v>
      </c>
      <c r="B1984" s="50">
        <f>Management!B1984</f>
        <v>42341</v>
      </c>
      <c r="C1984" s="51">
        <f>Management!C1984</f>
        <v>74802.999999999651</v>
      </c>
      <c r="D1984" s="49">
        <f>Management!K1984</f>
        <v>6752157</v>
      </c>
    </row>
    <row r="1985" spans="1:4" x14ac:dyDescent="0.2">
      <c r="A1985" s="52">
        <f t="shared" si="34"/>
        <v>83</v>
      </c>
      <c r="B1985" s="50">
        <f>Management!B1985</f>
        <v>42372</v>
      </c>
      <c r="C1985" s="51">
        <f>Management!C1985</f>
        <v>74802.999999999913</v>
      </c>
      <c r="D1985" s="49">
        <f>Management!K1985</f>
        <v>6733763</v>
      </c>
    </row>
    <row r="1986" spans="1:4" x14ac:dyDescent="0.2">
      <c r="A1986" s="52">
        <f t="shared" si="34"/>
        <v>84</v>
      </c>
      <c r="B1986" s="50">
        <f>Management!B1986</f>
        <v>42403</v>
      </c>
      <c r="C1986" s="51">
        <f>Management!C1986</f>
        <v>74802.999999999593</v>
      </c>
      <c r="D1986" s="49">
        <f>Management!K1986</f>
        <v>6740260</v>
      </c>
    </row>
    <row r="1987" spans="1:4" x14ac:dyDescent="0.2">
      <c r="A1987" s="52">
        <f t="shared" si="34"/>
        <v>85</v>
      </c>
      <c r="B1987" s="50">
        <f>Management!B1987</f>
        <v>42432</v>
      </c>
      <c r="C1987" s="51">
        <f>Management!C1987</f>
        <v>74803.000000000146</v>
      </c>
      <c r="D1987" s="49">
        <f>Management!K1987</f>
        <v>6721841</v>
      </c>
    </row>
    <row r="1988" spans="1:4" x14ac:dyDescent="0.2">
      <c r="A1988" s="52">
        <f t="shared" si="34"/>
        <v>86</v>
      </c>
      <c r="B1988" s="50">
        <f>Management!B1988</f>
        <v>42463</v>
      </c>
      <c r="C1988" s="51">
        <f>Management!C1988</f>
        <v>74803.000000000087</v>
      </c>
      <c r="D1988" s="49">
        <f>Management!K1988</f>
        <v>6703243</v>
      </c>
    </row>
    <row r="1989" spans="1:4" x14ac:dyDescent="0.2">
      <c r="A1989" s="52">
        <f t="shared" si="34"/>
        <v>87</v>
      </c>
      <c r="B1989" s="50">
        <f>Management!B1989</f>
        <v>42493</v>
      </c>
      <c r="C1989" s="51">
        <f>Management!C1989</f>
        <v>74803</v>
      </c>
      <c r="D1989" s="49">
        <f>Management!K1989</f>
        <v>6684467</v>
      </c>
    </row>
    <row r="1990" spans="1:4" x14ac:dyDescent="0.2">
      <c r="A1990" s="52">
        <f t="shared" si="34"/>
        <v>88</v>
      </c>
      <c r="B1990" s="50">
        <f>Management!B1990</f>
        <v>42524</v>
      </c>
      <c r="C1990" s="51">
        <f>Management!C1990</f>
        <v>74802.999999999563</v>
      </c>
      <c r="D1990" s="49">
        <f>Management!K1990</f>
        <v>6665508</v>
      </c>
    </row>
    <row r="1991" spans="1:4" x14ac:dyDescent="0.2">
      <c r="A1991" s="52">
        <f t="shared" si="34"/>
        <v>89</v>
      </c>
      <c r="B1991" s="50">
        <f>Management!B1991</f>
        <v>42554</v>
      </c>
      <c r="C1991" s="51">
        <f>Management!C1991</f>
        <v>74803.000000000116</v>
      </c>
      <c r="D1991" s="49">
        <f>Management!K1991</f>
        <v>6646366</v>
      </c>
    </row>
    <row r="1992" spans="1:4" x14ac:dyDescent="0.2">
      <c r="A1992" s="52">
        <f t="shared" si="34"/>
        <v>90</v>
      </c>
      <c r="B1992" s="50">
        <f>Management!B1992</f>
        <v>42585</v>
      </c>
      <c r="C1992" s="51">
        <f>Management!C1992</f>
        <v>74802.999999999549</v>
      </c>
      <c r="D1992" s="49">
        <f>Management!K1992</f>
        <v>6627040</v>
      </c>
    </row>
    <row r="1993" spans="1:4" x14ac:dyDescent="0.2">
      <c r="A1993" s="52">
        <f t="shared" si="34"/>
        <v>91</v>
      </c>
      <c r="B1993" s="50">
        <f>Management!B1993</f>
        <v>42616</v>
      </c>
      <c r="C1993" s="51">
        <f>Management!C1993</f>
        <v>74803.000000000175</v>
      </c>
      <c r="D1993" s="49">
        <f>Management!K1993</f>
        <v>6607526</v>
      </c>
    </row>
    <row r="1994" spans="1:4" x14ac:dyDescent="0.2">
      <c r="A1994" s="52">
        <f t="shared" si="34"/>
        <v>92</v>
      </c>
      <c r="B1994" s="50">
        <f>Management!B1994</f>
        <v>42646</v>
      </c>
      <c r="C1994" s="51">
        <f>Management!C1994</f>
        <v>74802.999999999563</v>
      </c>
      <c r="D1994" s="49">
        <f>Management!K1994</f>
        <v>6587824</v>
      </c>
    </row>
    <row r="1995" spans="1:4" x14ac:dyDescent="0.2">
      <c r="A1995" s="52">
        <f t="shared" si="34"/>
        <v>93</v>
      </c>
      <c r="B1995" s="50">
        <f>Management!B1995</f>
        <v>42677</v>
      </c>
      <c r="C1995" s="51">
        <f>Management!C1995</f>
        <v>74802.999999999942</v>
      </c>
      <c r="D1995" s="49">
        <f>Management!K1995</f>
        <v>6567931</v>
      </c>
    </row>
    <row r="1996" spans="1:4" x14ac:dyDescent="0.2">
      <c r="A1996" s="52">
        <f t="shared" si="34"/>
        <v>94</v>
      </c>
      <c r="B1996" s="50">
        <f>Management!B1996</f>
        <v>42707</v>
      </c>
      <c r="C1996" s="51">
        <f>Management!C1996</f>
        <v>74802.999999999636</v>
      </c>
      <c r="D1996" s="49">
        <f>Management!K1996</f>
        <v>6547846</v>
      </c>
    </row>
    <row r="1997" spans="1:4" x14ac:dyDescent="0.2">
      <c r="A1997" s="52">
        <f t="shared" si="34"/>
        <v>95</v>
      </c>
      <c r="B1997" s="50">
        <f>Management!B1997</f>
        <v>42738</v>
      </c>
      <c r="C1997" s="51">
        <f>Management!C1997</f>
        <v>74803.000000000058</v>
      </c>
      <c r="D1997" s="49">
        <f>Management!K1997</f>
        <v>6527566</v>
      </c>
    </row>
    <row r="1998" spans="1:4" x14ac:dyDescent="0.2">
      <c r="A1998" s="52">
        <f t="shared" si="34"/>
        <v>96</v>
      </c>
      <c r="B1998" s="50">
        <f>Management!B1998</f>
        <v>42769</v>
      </c>
      <c r="C1998" s="51">
        <f>Management!C1998</f>
        <v>74802.999999999534</v>
      </c>
      <c r="D1998" s="49">
        <f>Management!K1998</f>
        <v>6529650</v>
      </c>
    </row>
    <row r="1999" spans="1:4" x14ac:dyDescent="0.2">
      <c r="A1999" s="52">
        <f t="shared" si="34"/>
        <v>97</v>
      </c>
      <c r="B1999" s="50">
        <f>Management!B1999</f>
        <v>42797</v>
      </c>
      <c r="C1999" s="51">
        <f>Management!C1999</f>
        <v>74802.999999999651</v>
      </c>
      <c r="D1999" s="49">
        <f>Management!K1999</f>
        <v>6509277</v>
      </c>
    </row>
    <row r="2000" spans="1:4" x14ac:dyDescent="0.2">
      <c r="A2000" s="52">
        <f t="shared" si="34"/>
        <v>98</v>
      </c>
      <c r="B2000" s="50">
        <f>Management!B2000</f>
        <v>42828</v>
      </c>
      <c r="C2000" s="51">
        <f>Management!C2000</f>
        <v>74803</v>
      </c>
      <c r="D2000" s="49">
        <f>Management!K2000</f>
        <v>6488708</v>
      </c>
    </row>
    <row r="2001" spans="1:4" x14ac:dyDescent="0.2">
      <c r="A2001" s="52">
        <f t="shared" si="34"/>
        <v>99</v>
      </c>
      <c r="B2001" s="50">
        <f>Management!B2001</f>
        <v>42858</v>
      </c>
      <c r="C2001" s="51">
        <f>Management!C2001</f>
        <v>74803.000000000058</v>
      </c>
      <c r="D2001" s="49">
        <f>Management!K2001</f>
        <v>6467941</v>
      </c>
    </row>
    <row r="2002" spans="1:4" x14ac:dyDescent="0.2">
      <c r="A2002" s="52">
        <f t="shared" si="34"/>
        <v>100</v>
      </c>
      <c r="B2002" s="50">
        <f>Management!B2002</f>
        <v>42889</v>
      </c>
      <c r="C2002" s="51">
        <f>Management!C2002</f>
        <v>74803.000000000146</v>
      </c>
      <c r="D2002" s="49">
        <f>Management!K2002</f>
        <v>6446974</v>
      </c>
    </row>
    <row r="2003" spans="1:4" x14ac:dyDescent="0.2">
      <c r="A2003" s="52">
        <f t="shared" si="34"/>
        <v>101</v>
      </c>
      <c r="B2003" s="50">
        <f>Management!B2003</f>
        <v>42919</v>
      </c>
      <c r="C2003" s="51">
        <f>Management!C2003</f>
        <v>74802.999999999884</v>
      </c>
      <c r="D2003" s="49">
        <f>Management!K2003</f>
        <v>6425805</v>
      </c>
    </row>
    <row r="2004" spans="1:4" x14ac:dyDescent="0.2">
      <c r="A2004" s="52">
        <f t="shared" si="34"/>
        <v>102</v>
      </c>
      <c r="B2004" s="50">
        <f>Management!B2004</f>
        <v>42950</v>
      </c>
      <c r="C2004" s="51">
        <f>Management!C2004</f>
        <v>74802.999999999622</v>
      </c>
      <c r="D2004" s="49">
        <f>Management!K2004</f>
        <v>6404433</v>
      </c>
    </row>
    <row r="2005" spans="1:4" x14ac:dyDescent="0.2">
      <c r="A2005" s="52">
        <f t="shared" si="34"/>
        <v>103</v>
      </c>
      <c r="B2005" s="50">
        <f>Management!B2005</f>
        <v>42981</v>
      </c>
      <c r="C2005" s="51">
        <f>Management!C2005</f>
        <v>74802.999999999709</v>
      </c>
      <c r="D2005" s="49">
        <f>Management!K2005</f>
        <v>6382854</v>
      </c>
    </row>
    <row r="2006" spans="1:4" x14ac:dyDescent="0.2">
      <c r="A2006" s="52">
        <f t="shared" si="34"/>
        <v>104</v>
      </c>
      <c r="B2006" s="50">
        <f>Management!B2006</f>
        <v>43011</v>
      </c>
      <c r="C2006" s="51">
        <f>Management!C2006</f>
        <v>74802.999999999593</v>
      </c>
      <c r="D2006" s="49">
        <f>Management!K2006</f>
        <v>6361068</v>
      </c>
    </row>
    <row r="2007" spans="1:4" x14ac:dyDescent="0.2">
      <c r="A2007" s="52">
        <f t="shared" si="34"/>
        <v>105</v>
      </c>
      <c r="B2007" s="50">
        <f>Management!B2007</f>
        <v>43042</v>
      </c>
      <c r="C2007" s="51">
        <f>Management!C2007</f>
        <v>74803.00000000016</v>
      </c>
      <c r="D2007" s="49">
        <f>Management!K2007</f>
        <v>6339072</v>
      </c>
    </row>
    <row r="2008" spans="1:4" x14ac:dyDescent="0.2">
      <c r="A2008" s="52">
        <f t="shared" si="34"/>
        <v>106</v>
      </c>
      <c r="B2008" s="50">
        <f>Management!B2008</f>
        <v>43072</v>
      </c>
      <c r="C2008" s="51">
        <f>Management!C2008</f>
        <v>74802.999999999884</v>
      </c>
      <c r="D2008" s="49">
        <f>Management!K2008</f>
        <v>6316864</v>
      </c>
    </row>
    <row r="2009" spans="1:4" x14ac:dyDescent="0.2">
      <c r="A2009" s="52">
        <f t="shared" si="34"/>
        <v>107</v>
      </c>
      <c r="B2009" s="50">
        <f>Management!B2009</f>
        <v>43103</v>
      </c>
      <c r="C2009" s="51">
        <f>Management!C2009</f>
        <v>74802.999999999942</v>
      </c>
      <c r="D2009" s="49">
        <f>Management!K2009</f>
        <v>6294442</v>
      </c>
    </row>
    <row r="2010" spans="1:4" x14ac:dyDescent="0.2">
      <c r="A2010" s="52">
        <f t="shared" si="34"/>
        <v>108</v>
      </c>
      <c r="B2010" s="50">
        <f>Management!B2010</f>
        <v>43134</v>
      </c>
      <c r="C2010" s="51">
        <f>Management!C2010</f>
        <v>74802.999999999796</v>
      </c>
      <c r="D2010" s="49">
        <f>Management!K2010</f>
        <v>6292104</v>
      </c>
    </row>
    <row r="2011" spans="1:4" x14ac:dyDescent="0.2">
      <c r="A2011" s="52">
        <f t="shared" si="34"/>
        <v>109</v>
      </c>
      <c r="B2011" s="50">
        <f>Management!B2011</f>
        <v>43162</v>
      </c>
      <c r="C2011" s="51">
        <f>Management!C2011</f>
        <v>74802.999999999942</v>
      </c>
      <c r="D2011" s="49">
        <f>Management!K2011</f>
        <v>6269519</v>
      </c>
    </row>
    <row r="2012" spans="1:4" x14ac:dyDescent="0.2">
      <c r="A2012" s="52">
        <f t="shared" si="34"/>
        <v>110</v>
      </c>
      <c r="B2012" s="50">
        <f>Management!B2012</f>
        <v>43193</v>
      </c>
      <c r="C2012" s="51">
        <f>Management!C2012</f>
        <v>74802.999999999782</v>
      </c>
      <c r="D2012" s="49">
        <f>Management!K2012</f>
        <v>6246716</v>
      </c>
    </row>
    <row r="2013" spans="1:4" x14ac:dyDescent="0.2">
      <c r="A2013" s="52">
        <f t="shared" si="34"/>
        <v>111</v>
      </c>
      <c r="B2013" s="50">
        <f>Management!B2013</f>
        <v>43223</v>
      </c>
      <c r="C2013" s="51">
        <f>Management!C2013</f>
        <v>74803.000000000175</v>
      </c>
      <c r="D2013" s="49">
        <f>Management!K2013</f>
        <v>6223696</v>
      </c>
    </row>
    <row r="2014" spans="1:4" x14ac:dyDescent="0.2">
      <c r="A2014" s="52">
        <f t="shared" si="34"/>
        <v>112</v>
      </c>
      <c r="B2014" s="50">
        <f>Management!B2014</f>
        <v>43254</v>
      </c>
      <c r="C2014" s="51">
        <f>Management!C2014</f>
        <v>74802.999999999825</v>
      </c>
      <c r="D2014" s="49">
        <f>Management!K2014</f>
        <v>6200454</v>
      </c>
    </row>
    <row r="2015" spans="1:4" x14ac:dyDescent="0.2">
      <c r="A2015" s="52">
        <f t="shared" si="34"/>
        <v>113</v>
      </c>
      <c r="B2015" s="50">
        <f>Management!B2015</f>
        <v>43284</v>
      </c>
      <c r="C2015" s="51">
        <f>Management!C2015</f>
        <v>74802.999999999825</v>
      </c>
      <c r="D2015" s="49">
        <f>Management!K2015</f>
        <v>6176989</v>
      </c>
    </row>
    <row r="2016" spans="1:4" x14ac:dyDescent="0.2">
      <c r="A2016" s="52">
        <f t="shared" si="34"/>
        <v>114</v>
      </c>
      <c r="B2016" s="50">
        <f>Management!B2016</f>
        <v>43315</v>
      </c>
      <c r="C2016" s="51">
        <f>Management!C2016</f>
        <v>74802.999999999869</v>
      </c>
      <c r="D2016" s="49">
        <f>Management!K2016</f>
        <v>6153299</v>
      </c>
    </row>
    <row r="2017" spans="1:4" x14ac:dyDescent="0.2">
      <c r="A2017" s="52">
        <f t="shared" si="34"/>
        <v>115</v>
      </c>
      <c r="B2017" s="50">
        <f>Management!B2017</f>
        <v>43346</v>
      </c>
      <c r="C2017" s="51">
        <f>Management!C2017</f>
        <v>74803.000000000029</v>
      </c>
      <c r="D2017" s="49">
        <f>Management!K2017</f>
        <v>6129382</v>
      </c>
    </row>
    <row r="2018" spans="1:4" x14ac:dyDescent="0.2">
      <c r="A2018" s="52">
        <f t="shared" si="34"/>
        <v>116</v>
      </c>
      <c r="B2018" s="50">
        <f>Management!B2018</f>
        <v>43376</v>
      </c>
      <c r="C2018" s="51">
        <f>Management!C2018</f>
        <v>74803.000000000087</v>
      </c>
      <c r="D2018" s="49">
        <f>Management!K2018</f>
        <v>6105235</v>
      </c>
    </row>
    <row r="2019" spans="1:4" x14ac:dyDescent="0.2">
      <c r="A2019" s="52">
        <f t="shared" si="34"/>
        <v>117</v>
      </c>
      <c r="B2019" s="50">
        <f>Management!B2019</f>
        <v>43407</v>
      </c>
      <c r="C2019" s="51">
        <f>Management!C2019</f>
        <v>74802.999999999767</v>
      </c>
      <c r="D2019" s="49">
        <f>Management!K2019</f>
        <v>6080856</v>
      </c>
    </row>
    <row r="2020" spans="1:4" x14ac:dyDescent="0.2">
      <c r="A2020" s="52">
        <f t="shared" si="34"/>
        <v>118</v>
      </c>
      <c r="B2020" s="50">
        <f>Management!B2020</f>
        <v>43437</v>
      </c>
      <c r="C2020" s="51">
        <f>Management!C2020</f>
        <v>74803.000000000029</v>
      </c>
      <c r="D2020" s="49">
        <f>Management!K2020</f>
        <v>6056243</v>
      </c>
    </row>
    <row r="2021" spans="1:4" x14ac:dyDescent="0.2">
      <c r="A2021" s="52">
        <f t="shared" si="34"/>
        <v>119</v>
      </c>
      <c r="B2021" s="50">
        <f>Management!B2021</f>
        <v>43468</v>
      </c>
      <c r="C2021" s="51">
        <f>Management!C2021</f>
        <v>74802.999999999884</v>
      </c>
      <c r="D2021" s="49">
        <f>Management!K2021</f>
        <v>6031394</v>
      </c>
    </row>
    <row r="2022" spans="1:4" x14ac:dyDescent="0.2">
      <c r="A2022" s="52">
        <f t="shared" si="34"/>
        <v>120</v>
      </c>
      <c r="B2022" s="50">
        <f>Management!B2022</f>
        <v>43499</v>
      </c>
      <c r="C2022" s="51">
        <f>Management!C2022</f>
        <v>74803.000000000044</v>
      </c>
      <c r="D2022" s="49">
        <f>Management!K2022</f>
        <v>6024576</v>
      </c>
    </row>
    <row r="2023" spans="1:4" x14ac:dyDescent="0.2">
      <c r="A2023" s="52">
        <f t="shared" si="34"/>
        <v>121</v>
      </c>
      <c r="B2023" s="50">
        <f>Management!B2023</f>
        <v>43527</v>
      </c>
      <c r="C2023" s="51">
        <f>Management!C2023</f>
        <v>74802.999999999884</v>
      </c>
      <c r="D2023" s="49">
        <f>Management!K2023</f>
        <v>5999491</v>
      </c>
    </row>
    <row r="2024" spans="1:4" x14ac:dyDescent="0.2">
      <c r="A2024" s="52">
        <f t="shared" si="34"/>
        <v>122</v>
      </c>
      <c r="B2024" s="50">
        <f>Management!B2024</f>
        <v>43558</v>
      </c>
      <c r="C2024" s="51">
        <f>Management!C2024</f>
        <v>74802.999999999942</v>
      </c>
      <c r="D2024" s="49">
        <f>Management!K2024</f>
        <v>5974166</v>
      </c>
    </row>
    <row r="2025" spans="1:4" x14ac:dyDescent="0.2">
      <c r="A2025" s="52">
        <f t="shared" si="34"/>
        <v>123</v>
      </c>
      <c r="B2025" s="50">
        <f>Management!B2025</f>
        <v>43588</v>
      </c>
      <c r="C2025" s="51">
        <f>Management!C2025</f>
        <v>74802.999999999942</v>
      </c>
      <c r="D2025" s="49">
        <f>Management!K2025</f>
        <v>5948599</v>
      </c>
    </row>
    <row r="2026" spans="1:4" x14ac:dyDescent="0.2">
      <c r="A2026" s="52">
        <f t="shared" si="34"/>
        <v>124</v>
      </c>
      <c r="B2026" s="50">
        <f>Management!B2026</f>
        <v>43619</v>
      </c>
      <c r="C2026" s="51">
        <f>Management!C2026</f>
        <v>74803</v>
      </c>
      <c r="D2026" s="49">
        <f>Management!K2026</f>
        <v>5922786</v>
      </c>
    </row>
    <row r="2027" spans="1:4" x14ac:dyDescent="0.2">
      <c r="A2027" s="52">
        <f t="shared" si="34"/>
        <v>125</v>
      </c>
      <c r="B2027" s="50">
        <f>Management!B2027</f>
        <v>43649</v>
      </c>
      <c r="C2027" s="51">
        <f>Management!C2027</f>
        <v>74803.00000000016</v>
      </c>
      <c r="D2027" s="49">
        <f>Management!K2027</f>
        <v>5896727</v>
      </c>
    </row>
    <row r="2028" spans="1:4" x14ac:dyDescent="0.2">
      <c r="A2028" s="52">
        <f t="shared" si="34"/>
        <v>126</v>
      </c>
      <c r="B2028" s="50">
        <f>Management!B2028</f>
        <v>43680</v>
      </c>
      <c r="C2028" s="51">
        <f>Management!C2028</f>
        <v>74803.000000000029</v>
      </c>
      <c r="D2028" s="49">
        <f>Management!K2028</f>
        <v>5870418</v>
      </c>
    </row>
    <row r="2029" spans="1:4" x14ac:dyDescent="0.2">
      <c r="A2029" s="52">
        <f t="shared" si="34"/>
        <v>127</v>
      </c>
      <c r="B2029" s="50">
        <f>Management!B2029</f>
        <v>43711</v>
      </c>
      <c r="C2029" s="51">
        <f>Management!C2029</f>
        <v>74803.000000000087</v>
      </c>
      <c r="D2029" s="49">
        <f>Management!K2029</f>
        <v>5843857</v>
      </c>
    </row>
    <row r="2030" spans="1:4" x14ac:dyDescent="0.2">
      <c r="A2030" s="52">
        <f t="shared" si="34"/>
        <v>128</v>
      </c>
      <c r="B2030" s="50">
        <f>Management!B2030</f>
        <v>43741</v>
      </c>
      <c r="C2030" s="51">
        <f>Management!C2030</f>
        <v>74803.000000000029</v>
      </c>
      <c r="D2030" s="49">
        <f>Management!K2030</f>
        <v>5817042</v>
      </c>
    </row>
    <row r="2031" spans="1:4" x14ac:dyDescent="0.2">
      <c r="A2031" s="52">
        <f t="shared" ref="A2031:A2094" si="35">A2030+1</f>
        <v>129</v>
      </c>
      <c r="B2031" s="50">
        <f>Management!B2031</f>
        <v>43772</v>
      </c>
      <c r="C2031" s="51">
        <f>Management!C2031</f>
        <v>74803.000000000189</v>
      </c>
      <c r="D2031" s="49">
        <f>Management!K2031</f>
        <v>5789971</v>
      </c>
    </row>
    <row r="2032" spans="1:4" x14ac:dyDescent="0.2">
      <c r="A2032" s="52">
        <f t="shared" si="35"/>
        <v>130</v>
      </c>
      <c r="B2032" s="50">
        <f>Management!B2032</f>
        <v>43802</v>
      </c>
      <c r="C2032" s="51">
        <f>Management!C2032</f>
        <v>74802.999999999942</v>
      </c>
      <c r="D2032" s="49">
        <f>Management!K2032</f>
        <v>5762640</v>
      </c>
    </row>
    <row r="2033" spans="1:4" x14ac:dyDescent="0.2">
      <c r="A2033" s="52">
        <f t="shared" si="35"/>
        <v>131</v>
      </c>
      <c r="B2033" s="50">
        <f>Management!B2033</f>
        <v>43833</v>
      </c>
      <c r="C2033" s="51">
        <f>Management!C2033</f>
        <v>74803.000000000029</v>
      </c>
      <c r="D2033" s="49">
        <f>Management!K2033</f>
        <v>5735047</v>
      </c>
    </row>
    <row r="2034" spans="1:4" x14ac:dyDescent="0.2">
      <c r="A2034" s="52">
        <f t="shared" si="35"/>
        <v>132</v>
      </c>
      <c r="B2034" s="50">
        <f>Management!B2034</f>
        <v>43864</v>
      </c>
      <c r="C2034" s="51">
        <f>Management!C2034</f>
        <v>74802.999999999942</v>
      </c>
      <c r="D2034" s="49">
        <f>Management!K2034</f>
        <v>5723630</v>
      </c>
    </row>
    <row r="2035" spans="1:4" x14ac:dyDescent="0.2">
      <c r="A2035" s="52">
        <f t="shared" si="35"/>
        <v>133</v>
      </c>
      <c r="B2035" s="50">
        <f>Management!B2035</f>
        <v>43893</v>
      </c>
      <c r="C2035" s="51">
        <f>Management!C2035</f>
        <v>74802.999999999767</v>
      </c>
      <c r="D2035" s="49">
        <f>Management!K2035</f>
        <v>5695725</v>
      </c>
    </row>
    <row r="2036" spans="1:4" x14ac:dyDescent="0.2">
      <c r="A2036" s="52">
        <f t="shared" si="35"/>
        <v>134</v>
      </c>
      <c r="B2036" s="50">
        <f>Management!B2036</f>
        <v>43924</v>
      </c>
      <c r="C2036" s="51">
        <f>Management!C2036</f>
        <v>74803.000000000146</v>
      </c>
      <c r="D2036" s="49">
        <f>Management!K2036</f>
        <v>5667554</v>
      </c>
    </row>
    <row r="2037" spans="1:4" x14ac:dyDescent="0.2">
      <c r="A2037" s="52">
        <f t="shared" si="35"/>
        <v>135</v>
      </c>
      <c r="B2037" s="50">
        <f>Management!B2037</f>
        <v>43954</v>
      </c>
      <c r="C2037" s="51">
        <f>Management!C2037</f>
        <v>74802.99999999984</v>
      </c>
      <c r="D2037" s="49">
        <f>Management!K2037</f>
        <v>5639113</v>
      </c>
    </row>
    <row r="2038" spans="1:4" x14ac:dyDescent="0.2">
      <c r="A2038" s="52">
        <f t="shared" si="35"/>
        <v>136</v>
      </c>
      <c r="B2038" s="50">
        <f>Management!B2038</f>
        <v>43985</v>
      </c>
      <c r="C2038" s="51">
        <f>Management!C2038</f>
        <v>74802.99999999984</v>
      </c>
      <c r="D2038" s="49">
        <f>Management!K2038</f>
        <v>5610401</v>
      </c>
    </row>
    <row r="2039" spans="1:4" x14ac:dyDescent="0.2">
      <c r="A2039" s="52">
        <f t="shared" si="35"/>
        <v>137</v>
      </c>
      <c r="B2039" s="50">
        <f>Management!B2039</f>
        <v>44015</v>
      </c>
      <c r="C2039" s="51">
        <f>Management!C2039</f>
        <v>74803</v>
      </c>
      <c r="D2039" s="49">
        <f>Management!K2039</f>
        <v>5581415</v>
      </c>
    </row>
    <row r="2040" spans="1:4" x14ac:dyDescent="0.2">
      <c r="A2040" s="52">
        <f t="shared" si="35"/>
        <v>138</v>
      </c>
      <c r="B2040" s="50">
        <f>Management!B2040</f>
        <v>44046</v>
      </c>
      <c r="C2040" s="51">
        <f>Management!C2040</f>
        <v>74803.000000000044</v>
      </c>
      <c r="D2040" s="49">
        <f>Management!K2040</f>
        <v>5552151</v>
      </c>
    </row>
    <row r="2041" spans="1:4" x14ac:dyDescent="0.2">
      <c r="A2041" s="52">
        <f t="shared" si="35"/>
        <v>139</v>
      </c>
      <c r="B2041" s="50">
        <f>Management!B2041</f>
        <v>44077</v>
      </c>
      <c r="C2041" s="51">
        <f>Management!C2041</f>
        <v>74802.999999999898</v>
      </c>
      <c r="D2041" s="49">
        <f>Management!K2041</f>
        <v>5522608</v>
      </c>
    </row>
    <row r="2042" spans="1:4" x14ac:dyDescent="0.2">
      <c r="A2042" s="52">
        <f t="shared" si="35"/>
        <v>140</v>
      </c>
      <c r="B2042" s="50">
        <f>Management!B2042</f>
        <v>44107</v>
      </c>
      <c r="C2042" s="51">
        <f>Management!C2042</f>
        <v>74803.000000000029</v>
      </c>
      <c r="D2042" s="49">
        <f>Management!K2042</f>
        <v>5492783</v>
      </c>
    </row>
    <row r="2043" spans="1:4" x14ac:dyDescent="0.2">
      <c r="A2043" s="52">
        <f t="shared" si="35"/>
        <v>141</v>
      </c>
      <c r="B2043" s="50">
        <f>Management!B2043</f>
        <v>44138</v>
      </c>
      <c r="C2043" s="51">
        <f>Management!C2043</f>
        <v>74802.999999999854</v>
      </c>
      <c r="D2043" s="49">
        <f>Management!K2043</f>
        <v>5462673</v>
      </c>
    </row>
    <row r="2044" spans="1:4" x14ac:dyDescent="0.2">
      <c r="A2044" s="52">
        <f t="shared" si="35"/>
        <v>142</v>
      </c>
      <c r="B2044" s="50">
        <f>Management!B2044</f>
        <v>44168</v>
      </c>
      <c r="C2044" s="51">
        <f>Management!C2044</f>
        <v>74803.000000000029</v>
      </c>
      <c r="D2044" s="49">
        <f>Management!K2044</f>
        <v>5432274</v>
      </c>
    </row>
    <row r="2045" spans="1:4" x14ac:dyDescent="0.2">
      <c r="A2045" s="52">
        <f t="shared" si="35"/>
        <v>143</v>
      </c>
      <c r="B2045" s="50">
        <f>Management!B2045</f>
        <v>44199</v>
      </c>
      <c r="C2045" s="51">
        <f>Management!C2045</f>
        <v>74802.999999999971</v>
      </c>
      <c r="D2045" s="49">
        <f>Management!K2045</f>
        <v>5401585</v>
      </c>
    </row>
    <row r="2046" spans="1:4" x14ac:dyDescent="0.2">
      <c r="A2046" s="52">
        <f t="shared" si="35"/>
        <v>144</v>
      </c>
      <c r="B2046" s="50">
        <f>Management!B2046</f>
        <v>44230</v>
      </c>
      <c r="C2046" s="51">
        <f>Management!C2046</f>
        <v>74803.000000000087</v>
      </c>
      <c r="D2046" s="49">
        <f>Management!K2046</f>
        <v>5385403</v>
      </c>
    </row>
    <row r="2047" spans="1:4" x14ac:dyDescent="0.2">
      <c r="A2047" s="52">
        <f t="shared" si="35"/>
        <v>145</v>
      </c>
      <c r="B2047" s="50">
        <f>Management!B2047</f>
        <v>44258</v>
      </c>
      <c r="C2047" s="51">
        <f>Management!C2047</f>
        <v>74803.000000000204</v>
      </c>
      <c r="D2047" s="49">
        <f>Management!K2047</f>
        <v>5354322</v>
      </c>
    </row>
    <row r="2048" spans="1:4" x14ac:dyDescent="0.2">
      <c r="A2048" s="52">
        <f t="shared" si="35"/>
        <v>146</v>
      </c>
      <c r="B2048" s="50">
        <f>Management!B2048</f>
        <v>44289</v>
      </c>
      <c r="C2048" s="51">
        <f>Management!C2048</f>
        <v>74803.000000000116</v>
      </c>
      <c r="D2048" s="49">
        <f>Management!K2048</f>
        <v>5322945</v>
      </c>
    </row>
    <row r="2049" spans="1:4" x14ac:dyDescent="0.2">
      <c r="A2049" s="52">
        <f t="shared" si="35"/>
        <v>147</v>
      </c>
      <c r="B2049" s="50">
        <f>Management!B2049</f>
        <v>44319</v>
      </c>
      <c r="C2049" s="51">
        <f>Management!C2049</f>
        <v>74802.999999999884</v>
      </c>
      <c r="D2049" s="49">
        <f>Management!K2049</f>
        <v>5291268</v>
      </c>
    </row>
    <row r="2050" spans="1:4" x14ac:dyDescent="0.2">
      <c r="A2050" s="52">
        <f t="shared" si="35"/>
        <v>148</v>
      </c>
      <c r="B2050" s="50">
        <f>Management!B2050</f>
        <v>44350</v>
      </c>
      <c r="C2050" s="51">
        <f>Management!C2050</f>
        <v>74803.000000000175</v>
      </c>
      <c r="D2050" s="49">
        <f>Management!K2050</f>
        <v>5259289</v>
      </c>
    </row>
    <row r="2051" spans="1:4" x14ac:dyDescent="0.2">
      <c r="A2051" s="52">
        <f t="shared" si="35"/>
        <v>149</v>
      </c>
      <c r="B2051" s="50">
        <f>Management!B2051</f>
        <v>44380</v>
      </c>
      <c r="C2051" s="51">
        <f>Management!C2051</f>
        <v>74802.999999999854</v>
      </c>
      <c r="D2051" s="49">
        <f>Management!K2051</f>
        <v>5227005</v>
      </c>
    </row>
    <row r="2052" spans="1:4" x14ac:dyDescent="0.2">
      <c r="A2052" s="52">
        <f t="shared" si="35"/>
        <v>150</v>
      </c>
      <c r="B2052" s="50">
        <f>Management!B2052</f>
        <v>44411</v>
      </c>
      <c r="C2052" s="51">
        <f>Management!C2052</f>
        <v>74802.999999999884</v>
      </c>
      <c r="D2052" s="49">
        <f>Management!K2052</f>
        <v>5194413</v>
      </c>
    </row>
    <row r="2053" spans="1:4" x14ac:dyDescent="0.2">
      <c r="A2053" s="52">
        <f t="shared" si="35"/>
        <v>151</v>
      </c>
      <c r="B2053" s="50">
        <f>Management!B2053</f>
        <v>44442</v>
      </c>
      <c r="C2053" s="51">
        <f>Management!C2053</f>
        <v>74802.999999999898</v>
      </c>
      <c r="D2053" s="49">
        <f>Management!K2053</f>
        <v>5161510</v>
      </c>
    </row>
    <row r="2054" spans="1:4" x14ac:dyDescent="0.2">
      <c r="A2054" s="52">
        <f t="shared" si="35"/>
        <v>152</v>
      </c>
      <c r="B2054" s="50">
        <f>Management!B2054</f>
        <v>44472</v>
      </c>
      <c r="C2054" s="51">
        <f>Management!C2054</f>
        <v>74803.000000000175</v>
      </c>
      <c r="D2054" s="49">
        <f>Management!K2054</f>
        <v>5128292</v>
      </c>
    </row>
    <row r="2055" spans="1:4" x14ac:dyDescent="0.2">
      <c r="A2055" s="52">
        <f t="shared" si="35"/>
        <v>153</v>
      </c>
      <c r="B2055" s="50">
        <f>Management!B2055</f>
        <v>44503</v>
      </c>
      <c r="C2055" s="51">
        <f>Management!C2055</f>
        <v>74802.999999999854</v>
      </c>
      <c r="D2055" s="49">
        <f>Management!K2055</f>
        <v>5094758</v>
      </c>
    </row>
    <row r="2056" spans="1:4" x14ac:dyDescent="0.2">
      <c r="A2056" s="52">
        <f t="shared" si="35"/>
        <v>154</v>
      </c>
      <c r="B2056" s="50">
        <f>Management!B2056</f>
        <v>44533</v>
      </c>
      <c r="C2056" s="51">
        <f>Management!C2056</f>
        <v>74803.000000000175</v>
      </c>
      <c r="D2056" s="49">
        <f>Management!K2056</f>
        <v>5060904</v>
      </c>
    </row>
    <row r="2057" spans="1:4" x14ac:dyDescent="0.2">
      <c r="A2057" s="52">
        <f t="shared" si="35"/>
        <v>155</v>
      </c>
      <c r="B2057" s="50">
        <f>Management!B2057</f>
        <v>44564</v>
      </c>
      <c r="C2057" s="51">
        <f>Management!C2057</f>
        <v>74803</v>
      </c>
      <c r="D2057" s="49">
        <f>Management!K2057</f>
        <v>5026727</v>
      </c>
    </row>
    <row r="2058" spans="1:4" x14ac:dyDescent="0.2">
      <c r="A2058" s="52">
        <f t="shared" si="35"/>
        <v>156</v>
      </c>
      <c r="B2058" s="50">
        <f>Management!B2058</f>
        <v>44595</v>
      </c>
      <c r="C2058" s="51">
        <f>Management!C2058</f>
        <v>74803.000000000175</v>
      </c>
      <c r="D2058" s="49">
        <f>Management!K2058</f>
        <v>5005543</v>
      </c>
    </row>
    <row r="2059" spans="1:4" x14ac:dyDescent="0.2">
      <c r="A2059" s="52">
        <f t="shared" si="35"/>
        <v>157</v>
      </c>
      <c r="B2059" s="50">
        <f>Management!B2059</f>
        <v>44623</v>
      </c>
      <c r="C2059" s="51">
        <f>Management!C2059</f>
        <v>74803.000000000058</v>
      </c>
      <c r="D2059" s="49">
        <f>Management!K2059</f>
        <v>4970887</v>
      </c>
    </row>
    <row r="2060" spans="1:4" x14ac:dyDescent="0.2">
      <c r="A2060" s="52">
        <f t="shared" si="35"/>
        <v>158</v>
      </c>
      <c r="B2060" s="50">
        <f>Management!B2060</f>
        <v>44654</v>
      </c>
      <c r="C2060" s="51">
        <f>Management!C2060</f>
        <v>74802.999999999971</v>
      </c>
      <c r="D2060" s="49">
        <f>Management!K2060</f>
        <v>4935902</v>
      </c>
    </row>
    <row r="2061" spans="1:4" x14ac:dyDescent="0.2">
      <c r="A2061" s="52">
        <f t="shared" si="35"/>
        <v>159</v>
      </c>
      <c r="B2061" s="50">
        <f>Management!B2061</f>
        <v>44684</v>
      </c>
      <c r="C2061" s="51">
        <f>Management!C2061</f>
        <v>74802.999999999942</v>
      </c>
      <c r="D2061" s="49">
        <f>Management!K2061</f>
        <v>4900583</v>
      </c>
    </row>
    <row r="2062" spans="1:4" x14ac:dyDescent="0.2">
      <c r="A2062" s="52">
        <f t="shared" si="35"/>
        <v>160</v>
      </c>
      <c r="B2062" s="50">
        <f>Management!B2062</f>
        <v>44715</v>
      </c>
      <c r="C2062" s="51">
        <f>Management!C2062</f>
        <v>74802.999999999971</v>
      </c>
      <c r="D2062" s="49">
        <f>Management!K2062</f>
        <v>4864927</v>
      </c>
    </row>
    <row r="2063" spans="1:4" x14ac:dyDescent="0.2">
      <c r="A2063" s="52">
        <f t="shared" si="35"/>
        <v>161</v>
      </c>
      <c r="B2063" s="50">
        <f>Management!B2063</f>
        <v>44745</v>
      </c>
      <c r="C2063" s="51">
        <f>Management!C2063</f>
        <v>74802.999999999796</v>
      </c>
      <c r="D2063" s="49">
        <f>Management!K2063</f>
        <v>4828931</v>
      </c>
    </row>
    <row r="2064" spans="1:4" x14ac:dyDescent="0.2">
      <c r="A2064" s="52">
        <f t="shared" si="35"/>
        <v>162</v>
      </c>
      <c r="B2064" s="50">
        <f>Management!B2064</f>
        <v>44776</v>
      </c>
      <c r="C2064" s="51">
        <f>Management!C2064</f>
        <v>74802.999999999796</v>
      </c>
      <c r="D2064" s="49">
        <f>Management!K2064</f>
        <v>4792593</v>
      </c>
    </row>
    <row r="2065" spans="1:4" x14ac:dyDescent="0.2">
      <c r="A2065" s="52">
        <f t="shared" si="35"/>
        <v>163</v>
      </c>
      <c r="B2065" s="50">
        <f>Management!B2065</f>
        <v>44807</v>
      </c>
      <c r="C2065" s="51">
        <f>Management!C2065</f>
        <v>74803.000000000146</v>
      </c>
      <c r="D2065" s="49">
        <f>Management!K2065</f>
        <v>4755908</v>
      </c>
    </row>
    <row r="2066" spans="1:4" x14ac:dyDescent="0.2">
      <c r="A2066" s="52">
        <f t="shared" si="35"/>
        <v>164</v>
      </c>
      <c r="B2066" s="50">
        <f>Management!B2066</f>
        <v>44837</v>
      </c>
      <c r="C2066" s="51">
        <f>Management!C2066</f>
        <v>74802.999999999796</v>
      </c>
      <c r="D2066" s="49">
        <f>Management!K2066</f>
        <v>4718873</v>
      </c>
    </row>
    <row r="2067" spans="1:4" x14ac:dyDescent="0.2">
      <c r="A2067" s="52">
        <f t="shared" si="35"/>
        <v>165</v>
      </c>
      <c r="B2067" s="50">
        <f>Management!B2067</f>
        <v>44868</v>
      </c>
      <c r="C2067" s="51">
        <f>Management!C2067</f>
        <v>74803.000000000058</v>
      </c>
      <c r="D2067" s="49">
        <f>Management!K2067</f>
        <v>4681485</v>
      </c>
    </row>
    <row r="2068" spans="1:4" x14ac:dyDescent="0.2">
      <c r="A2068" s="52">
        <f t="shared" si="35"/>
        <v>166</v>
      </c>
      <c r="B2068" s="50">
        <f>Management!B2068</f>
        <v>44898</v>
      </c>
      <c r="C2068" s="51">
        <f>Management!C2068</f>
        <v>74802.999999999796</v>
      </c>
      <c r="D2068" s="49">
        <f>Management!K2068</f>
        <v>4643741</v>
      </c>
    </row>
    <row r="2069" spans="1:4" x14ac:dyDescent="0.2">
      <c r="A2069" s="52">
        <f t="shared" si="35"/>
        <v>167</v>
      </c>
      <c r="B2069" s="50">
        <f>Management!B2069</f>
        <v>44929</v>
      </c>
      <c r="C2069" s="51">
        <f>Management!C2069</f>
        <v>74803.00000000016</v>
      </c>
      <c r="D2069" s="49">
        <f>Management!K2069</f>
        <v>4605636</v>
      </c>
    </row>
    <row r="2070" spans="1:4" x14ac:dyDescent="0.2">
      <c r="A2070" s="52">
        <f t="shared" si="35"/>
        <v>168</v>
      </c>
      <c r="B2070" s="50">
        <f>Management!B2070</f>
        <v>44960</v>
      </c>
      <c r="C2070" s="51">
        <f>Management!C2070</f>
        <v>74803.000000000146</v>
      </c>
      <c r="D2070" s="49">
        <f>Management!K2070</f>
        <v>4579158</v>
      </c>
    </row>
    <row r="2071" spans="1:4" x14ac:dyDescent="0.2">
      <c r="A2071" s="52">
        <f t="shared" si="35"/>
        <v>169</v>
      </c>
      <c r="B2071" s="50">
        <f>Management!B2071</f>
        <v>44988</v>
      </c>
      <c r="C2071" s="51">
        <f>Management!C2071</f>
        <v>74802.999999999782</v>
      </c>
      <c r="D2071" s="49">
        <f>Management!K2071</f>
        <v>4540484</v>
      </c>
    </row>
    <row r="2072" spans="1:4" x14ac:dyDescent="0.2">
      <c r="A2072" s="52">
        <f t="shared" si="35"/>
        <v>170</v>
      </c>
      <c r="B2072" s="50">
        <f>Management!B2072</f>
        <v>45019</v>
      </c>
      <c r="C2072" s="51">
        <f>Management!C2072</f>
        <v>74802.999999999942</v>
      </c>
      <c r="D2072" s="49">
        <f>Management!K2072</f>
        <v>4501441</v>
      </c>
    </row>
    <row r="2073" spans="1:4" x14ac:dyDescent="0.2">
      <c r="A2073" s="52">
        <f t="shared" si="35"/>
        <v>171</v>
      </c>
      <c r="B2073" s="50">
        <f>Management!B2073</f>
        <v>45049</v>
      </c>
      <c r="C2073" s="51">
        <f>Management!C2073</f>
        <v>74802.999999999971</v>
      </c>
      <c r="D2073" s="49">
        <f>Management!K2073</f>
        <v>4462026</v>
      </c>
    </row>
    <row r="2074" spans="1:4" x14ac:dyDescent="0.2">
      <c r="A2074" s="52">
        <f t="shared" si="35"/>
        <v>172</v>
      </c>
      <c r="B2074" s="50">
        <f>Management!B2074</f>
        <v>45080</v>
      </c>
      <c r="C2074" s="51">
        <f>Management!C2074</f>
        <v>74802.999999999825</v>
      </c>
      <c r="D2074" s="49">
        <f>Management!K2074</f>
        <v>4422236</v>
      </c>
    </row>
    <row r="2075" spans="1:4" x14ac:dyDescent="0.2">
      <c r="A2075" s="52">
        <f t="shared" si="35"/>
        <v>173</v>
      </c>
      <c r="B2075" s="50">
        <f>Management!B2075</f>
        <v>45110</v>
      </c>
      <c r="C2075" s="51">
        <f>Management!C2075</f>
        <v>74803.000000000233</v>
      </c>
      <c r="D2075" s="49">
        <f>Management!K2075</f>
        <v>4382066</v>
      </c>
    </row>
    <row r="2076" spans="1:4" x14ac:dyDescent="0.2">
      <c r="A2076" s="52">
        <f t="shared" si="35"/>
        <v>174</v>
      </c>
      <c r="B2076" s="50">
        <f>Management!B2076</f>
        <v>45141</v>
      </c>
      <c r="C2076" s="51">
        <f>Management!C2076</f>
        <v>74802.999999999811</v>
      </c>
      <c r="D2076" s="49">
        <f>Management!K2076</f>
        <v>4341514</v>
      </c>
    </row>
    <row r="2077" spans="1:4" x14ac:dyDescent="0.2">
      <c r="A2077" s="52">
        <f t="shared" si="35"/>
        <v>175</v>
      </c>
      <c r="B2077" s="50">
        <f>Management!B2077</f>
        <v>45172</v>
      </c>
      <c r="C2077" s="51">
        <f>Management!C2077</f>
        <v>74803.000000000175</v>
      </c>
      <c r="D2077" s="49">
        <f>Management!K2077</f>
        <v>4300576</v>
      </c>
    </row>
    <row r="2078" spans="1:4" x14ac:dyDescent="0.2">
      <c r="A2078" s="52">
        <f t="shared" si="35"/>
        <v>176</v>
      </c>
      <c r="B2078" s="50">
        <f>Management!B2078</f>
        <v>45202</v>
      </c>
      <c r="C2078" s="51">
        <f>Management!C2078</f>
        <v>74803.000000000058</v>
      </c>
      <c r="D2078" s="49">
        <f>Management!K2078</f>
        <v>4259248</v>
      </c>
    </row>
    <row r="2079" spans="1:4" x14ac:dyDescent="0.2">
      <c r="A2079" s="52">
        <f t="shared" si="35"/>
        <v>177</v>
      </c>
      <c r="B2079" s="50">
        <f>Management!B2079</f>
        <v>45233</v>
      </c>
      <c r="C2079" s="51">
        <f>Management!C2079</f>
        <v>74802.999999999913</v>
      </c>
      <c r="D2079" s="49">
        <f>Management!K2079</f>
        <v>4217526</v>
      </c>
    </row>
    <row r="2080" spans="1:4" x14ac:dyDescent="0.2">
      <c r="A2080" s="52">
        <f t="shared" si="35"/>
        <v>178</v>
      </c>
      <c r="B2080" s="50">
        <f>Management!B2080</f>
        <v>45263</v>
      </c>
      <c r="C2080" s="51">
        <f>Management!C2080</f>
        <v>74803.000000000131</v>
      </c>
      <c r="D2080" s="49">
        <f>Management!K2080</f>
        <v>4175406</v>
      </c>
    </row>
    <row r="2081" spans="1:4" x14ac:dyDescent="0.2">
      <c r="A2081" s="52">
        <f t="shared" si="35"/>
        <v>179</v>
      </c>
      <c r="B2081" s="50">
        <f>Management!B2081</f>
        <v>45294</v>
      </c>
      <c r="C2081" s="51">
        <f>Management!C2081</f>
        <v>74803.000000000087</v>
      </c>
      <c r="D2081" s="49">
        <f>Management!K2081</f>
        <v>4132885</v>
      </c>
    </row>
    <row r="2082" spans="1:4" x14ac:dyDescent="0.2">
      <c r="A2082" s="52">
        <f t="shared" si="35"/>
        <v>180</v>
      </c>
      <c r="B2082" s="50">
        <f>Management!B2082</f>
        <v>45325</v>
      </c>
      <c r="C2082" s="51">
        <f>Management!C2082</f>
        <v>74802.999999999825</v>
      </c>
      <c r="D2082" s="49">
        <f>Management!K2082</f>
        <v>4100748</v>
      </c>
    </row>
    <row r="2083" spans="1:4" x14ac:dyDescent="0.2">
      <c r="A2083" s="52">
        <f t="shared" si="35"/>
        <v>181</v>
      </c>
      <c r="B2083" s="50">
        <f>Management!B2083</f>
        <v>45354</v>
      </c>
      <c r="C2083" s="51">
        <f>Management!C2083</f>
        <v>74802.999999999942</v>
      </c>
      <c r="D2083" s="49">
        <f>Management!K2083</f>
        <v>4057557</v>
      </c>
    </row>
    <row r="2084" spans="1:4" x14ac:dyDescent="0.2">
      <c r="A2084" s="52">
        <f t="shared" si="35"/>
        <v>182</v>
      </c>
      <c r="B2084" s="50">
        <f>Management!B2084</f>
        <v>45385</v>
      </c>
      <c r="C2084" s="51">
        <f>Management!C2084</f>
        <v>74802.999999999898</v>
      </c>
      <c r="D2084" s="49">
        <f>Management!K2084</f>
        <v>4013954</v>
      </c>
    </row>
    <row r="2085" spans="1:4" x14ac:dyDescent="0.2">
      <c r="A2085" s="52">
        <f t="shared" si="35"/>
        <v>183</v>
      </c>
      <c r="B2085" s="50">
        <f>Management!B2085</f>
        <v>45415</v>
      </c>
      <c r="C2085" s="51">
        <f>Management!C2085</f>
        <v>74803.000000000029</v>
      </c>
      <c r="D2085" s="49">
        <f>Management!K2085</f>
        <v>3969936</v>
      </c>
    </row>
    <row r="2086" spans="1:4" x14ac:dyDescent="0.2">
      <c r="A2086" s="52">
        <f t="shared" si="35"/>
        <v>184</v>
      </c>
      <c r="B2086" s="50">
        <f>Management!B2086</f>
        <v>45446</v>
      </c>
      <c r="C2086" s="51">
        <f>Management!C2086</f>
        <v>74803.000000000087</v>
      </c>
      <c r="D2086" s="49">
        <f>Management!K2086</f>
        <v>3925499</v>
      </c>
    </row>
    <row r="2087" spans="1:4" x14ac:dyDescent="0.2">
      <c r="A2087" s="52">
        <f t="shared" si="35"/>
        <v>185</v>
      </c>
      <c r="B2087" s="50">
        <f>Management!B2087</f>
        <v>45476</v>
      </c>
      <c r="C2087" s="51">
        <f>Management!C2087</f>
        <v>74803.000000000044</v>
      </c>
      <c r="D2087" s="49">
        <f>Management!K2087</f>
        <v>3880639</v>
      </c>
    </row>
    <row r="2088" spans="1:4" x14ac:dyDescent="0.2">
      <c r="A2088" s="52">
        <f t="shared" si="35"/>
        <v>186</v>
      </c>
      <c r="B2088" s="50">
        <f>Management!B2088</f>
        <v>45507</v>
      </c>
      <c r="C2088" s="51">
        <f>Management!C2088</f>
        <v>74803.000000000058</v>
      </c>
      <c r="D2088" s="49">
        <f>Management!K2088</f>
        <v>3835352</v>
      </c>
    </row>
    <row r="2089" spans="1:4" x14ac:dyDescent="0.2">
      <c r="A2089" s="52">
        <f t="shared" si="35"/>
        <v>187</v>
      </c>
      <c r="B2089" s="50">
        <f>Management!B2089</f>
        <v>45538</v>
      </c>
      <c r="C2089" s="51">
        <f>Management!C2089</f>
        <v>74803.000000000102</v>
      </c>
      <c r="D2089" s="49">
        <f>Management!K2089</f>
        <v>3789633</v>
      </c>
    </row>
    <row r="2090" spans="1:4" x14ac:dyDescent="0.2">
      <c r="A2090" s="52">
        <f t="shared" si="35"/>
        <v>188</v>
      </c>
      <c r="B2090" s="50">
        <f>Management!B2090</f>
        <v>45568</v>
      </c>
      <c r="C2090" s="51">
        <f>Management!C2090</f>
        <v>74802.999999999884</v>
      </c>
      <c r="D2090" s="49">
        <f>Management!K2090</f>
        <v>3743479</v>
      </c>
    </row>
    <row r="2091" spans="1:4" x14ac:dyDescent="0.2">
      <c r="A2091" s="52">
        <f t="shared" si="35"/>
        <v>189</v>
      </c>
      <c r="B2091" s="50">
        <f>Management!B2091</f>
        <v>45599</v>
      </c>
      <c r="C2091" s="51">
        <f>Management!C2091</f>
        <v>74802.999999999942</v>
      </c>
      <c r="D2091" s="49">
        <f>Management!K2091</f>
        <v>3696886</v>
      </c>
    </row>
    <row r="2092" spans="1:4" x14ac:dyDescent="0.2">
      <c r="A2092" s="52">
        <f t="shared" si="35"/>
        <v>190</v>
      </c>
      <c r="B2092" s="50">
        <f>Management!B2092</f>
        <v>45629</v>
      </c>
      <c r="C2092" s="51">
        <f>Management!C2092</f>
        <v>74802.999999999956</v>
      </c>
      <c r="D2092" s="49">
        <f>Management!K2092</f>
        <v>3649848</v>
      </c>
    </row>
    <row r="2093" spans="1:4" x14ac:dyDescent="0.2">
      <c r="A2093" s="52">
        <f t="shared" si="35"/>
        <v>191</v>
      </c>
      <c r="B2093" s="50">
        <f>Management!B2093</f>
        <v>45660</v>
      </c>
      <c r="C2093" s="51">
        <f>Management!C2093</f>
        <v>74803.000000000029</v>
      </c>
      <c r="D2093" s="49">
        <f>Management!K2093</f>
        <v>3602363</v>
      </c>
    </row>
    <row r="2094" spans="1:4" x14ac:dyDescent="0.2">
      <c r="A2094" s="52">
        <f t="shared" si="35"/>
        <v>192</v>
      </c>
      <c r="B2094" s="50">
        <f>Management!B2094</f>
        <v>45691</v>
      </c>
      <c r="C2094" s="51">
        <f>Management!C2094</f>
        <v>74802.999999999927</v>
      </c>
      <c r="D2094" s="49">
        <f>Management!K2094</f>
        <v>3564134</v>
      </c>
    </row>
    <row r="2095" spans="1:4" x14ac:dyDescent="0.2">
      <c r="A2095" s="52">
        <f t="shared" ref="A2095:A2158" si="36">A2094+1</f>
        <v>193</v>
      </c>
      <c r="B2095" s="50">
        <f>Management!B2095</f>
        <v>45719</v>
      </c>
      <c r="C2095" s="51">
        <f>Management!C2095</f>
        <v>74802.999999999898</v>
      </c>
      <c r="D2095" s="49">
        <f>Management!K2095</f>
        <v>3515869</v>
      </c>
    </row>
    <row r="2096" spans="1:4" x14ac:dyDescent="0.2">
      <c r="A2096" s="52">
        <f t="shared" si="36"/>
        <v>194</v>
      </c>
      <c r="B2096" s="50">
        <f>Management!B2096</f>
        <v>45750</v>
      </c>
      <c r="C2096" s="51">
        <f>Management!C2096</f>
        <v>74803.000000000073</v>
      </c>
      <c r="D2096" s="49">
        <f>Management!K2096</f>
        <v>3467145</v>
      </c>
    </row>
    <row r="2097" spans="1:4" x14ac:dyDescent="0.2">
      <c r="A2097" s="52">
        <f t="shared" si="36"/>
        <v>195</v>
      </c>
      <c r="B2097" s="50">
        <f>Management!B2097</f>
        <v>45780</v>
      </c>
      <c r="C2097" s="51">
        <f>Management!C2097</f>
        <v>74802.999999999942</v>
      </c>
      <c r="D2097" s="49">
        <f>Management!K2097</f>
        <v>3417956</v>
      </c>
    </row>
    <row r="2098" spans="1:4" x14ac:dyDescent="0.2">
      <c r="A2098" s="52">
        <f t="shared" si="36"/>
        <v>196</v>
      </c>
      <c r="B2098" s="50">
        <f>Management!B2098</f>
        <v>45811</v>
      </c>
      <c r="C2098" s="51">
        <f>Management!C2098</f>
        <v>74803.000000000073</v>
      </c>
      <c r="D2098" s="49">
        <f>Management!K2098</f>
        <v>3368299</v>
      </c>
    </row>
    <row r="2099" spans="1:4" x14ac:dyDescent="0.2">
      <c r="A2099" s="52">
        <f t="shared" si="36"/>
        <v>197</v>
      </c>
      <c r="B2099" s="50">
        <f>Management!B2099</f>
        <v>45841</v>
      </c>
      <c r="C2099" s="51">
        <f>Management!C2099</f>
        <v>74802.999999999898</v>
      </c>
      <c r="D2099" s="49">
        <f>Management!K2099</f>
        <v>3318170</v>
      </c>
    </row>
    <row r="2100" spans="1:4" x14ac:dyDescent="0.2">
      <c r="A2100" s="52">
        <f t="shared" si="36"/>
        <v>198</v>
      </c>
      <c r="B2100" s="50">
        <f>Management!B2100</f>
        <v>45872</v>
      </c>
      <c r="C2100" s="51">
        <f>Management!C2100</f>
        <v>74803.000000000087</v>
      </c>
      <c r="D2100" s="49">
        <f>Management!K2100</f>
        <v>3267563</v>
      </c>
    </row>
    <row r="2101" spans="1:4" x14ac:dyDescent="0.2">
      <c r="A2101" s="52">
        <f t="shared" si="36"/>
        <v>199</v>
      </c>
      <c r="B2101" s="50">
        <f>Management!B2101</f>
        <v>45903</v>
      </c>
      <c r="C2101" s="51">
        <f>Management!C2101</f>
        <v>74802.999999999913</v>
      </c>
      <c r="D2101" s="49">
        <f>Management!K2101</f>
        <v>3216474</v>
      </c>
    </row>
    <row r="2102" spans="1:4" x14ac:dyDescent="0.2">
      <c r="A2102" s="52">
        <f t="shared" si="36"/>
        <v>200</v>
      </c>
      <c r="B2102" s="50">
        <f>Management!B2102</f>
        <v>45933</v>
      </c>
      <c r="C2102" s="51">
        <f>Management!C2102</f>
        <v>74802.999999999898</v>
      </c>
      <c r="D2102" s="49">
        <f>Management!K2102</f>
        <v>3164898</v>
      </c>
    </row>
    <row r="2103" spans="1:4" x14ac:dyDescent="0.2">
      <c r="A2103" s="52">
        <f t="shared" si="36"/>
        <v>201</v>
      </c>
      <c r="B2103" s="50">
        <f>Management!B2103</f>
        <v>45964</v>
      </c>
      <c r="C2103" s="51">
        <f>Management!C2103</f>
        <v>74803.000000000029</v>
      </c>
      <c r="D2103" s="49">
        <f>Management!K2103</f>
        <v>3112832</v>
      </c>
    </row>
    <row r="2104" spans="1:4" x14ac:dyDescent="0.2">
      <c r="A2104" s="52">
        <f t="shared" si="36"/>
        <v>202</v>
      </c>
      <c r="B2104" s="50">
        <f>Management!B2104</f>
        <v>45994</v>
      </c>
      <c r="C2104" s="51">
        <f>Management!C2104</f>
        <v>74802.999999999956</v>
      </c>
      <c r="D2104" s="49">
        <f>Management!K2104</f>
        <v>3060269</v>
      </c>
    </row>
    <row r="2105" spans="1:4" x14ac:dyDescent="0.2">
      <c r="A2105" s="52">
        <f t="shared" si="36"/>
        <v>203</v>
      </c>
      <c r="B2105" s="50">
        <f>Management!B2105</f>
        <v>46025</v>
      </c>
      <c r="C2105" s="51">
        <f>Management!C2105</f>
        <v>74802.999999999956</v>
      </c>
      <c r="D2105" s="49">
        <f>Management!K2105</f>
        <v>3007206</v>
      </c>
    </row>
    <row r="2106" spans="1:4" x14ac:dyDescent="0.2">
      <c r="A2106" s="52">
        <f t="shared" si="36"/>
        <v>204</v>
      </c>
      <c r="B2106" s="50">
        <f>Management!B2106</f>
        <v>46056</v>
      </c>
      <c r="C2106" s="51">
        <f>Management!C2106</f>
        <v>74802.999999999942</v>
      </c>
      <c r="D2106" s="49">
        <f>Management!K2106</f>
        <v>2962377</v>
      </c>
    </row>
    <row r="2107" spans="1:4" x14ac:dyDescent="0.2">
      <c r="A2107" s="52">
        <f t="shared" si="36"/>
        <v>205</v>
      </c>
      <c r="B2107" s="50">
        <f>Management!B2107</f>
        <v>46084</v>
      </c>
      <c r="C2107" s="51">
        <f>Management!C2107</f>
        <v>74802.999999999971</v>
      </c>
      <c r="D2107" s="49">
        <f>Management!K2107</f>
        <v>2908415</v>
      </c>
    </row>
    <row r="2108" spans="1:4" x14ac:dyDescent="0.2">
      <c r="A2108" s="52">
        <f t="shared" si="36"/>
        <v>206</v>
      </c>
      <c r="B2108" s="50">
        <f>Management!B2108</f>
        <v>46115</v>
      </c>
      <c r="C2108" s="51">
        <f>Management!C2108</f>
        <v>74802.999999999971</v>
      </c>
      <c r="D2108" s="49">
        <f>Management!K2108</f>
        <v>2853938</v>
      </c>
    </row>
    <row r="2109" spans="1:4" x14ac:dyDescent="0.2">
      <c r="A2109" s="52">
        <f t="shared" si="36"/>
        <v>207</v>
      </c>
      <c r="B2109" s="50">
        <f>Management!B2109</f>
        <v>46145</v>
      </c>
      <c r="C2109" s="51">
        <f>Management!C2109</f>
        <v>74802.999999999985</v>
      </c>
      <c r="D2109" s="49">
        <f>Management!K2109</f>
        <v>2798944</v>
      </c>
    </row>
    <row r="2110" spans="1:4" x14ac:dyDescent="0.2">
      <c r="A2110" s="52">
        <f t="shared" si="36"/>
        <v>208</v>
      </c>
      <c r="B2110" s="50">
        <f>Management!B2110</f>
        <v>46176</v>
      </c>
      <c r="C2110" s="51">
        <f>Management!C2110</f>
        <v>74802.999999999985</v>
      </c>
      <c r="D2110" s="49">
        <f>Management!K2110</f>
        <v>2743425</v>
      </c>
    </row>
    <row r="2111" spans="1:4" x14ac:dyDescent="0.2">
      <c r="A2111" s="52">
        <f t="shared" si="36"/>
        <v>209</v>
      </c>
      <c r="B2111" s="50">
        <f>Management!B2111</f>
        <v>46206</v>
      </c>
      <c r="C2111" s="51">
        <f>Management!C2111</f>
        <v>74803.000000000058</v>
      </c>
      <c r="D2111" s="49">
        <f>Management!K2111</f>
        <v>2687378</v>
      </c>
    </row>
    <row r="2112" spans="1:4" x14ac:dyDescent="0.2">
      <c r="A2112" s="52">
        <f t="shared" si="36"/>
        <v>210</v>
      </c>
      <c r="B2112" s="50">
        <f>Management!B2112</f>
        <v>46237</v>
      </c>
      <c r="C2112" s="51">
        <f>Management!C2112</f>
        <v>74803.000000000029</v>
      </c>
      <c r="D2112" s="49">
        <f>Management!K2112</f>
        <v>2630797</v>
      </c>
    </row>
    <row r="2113" spans="1:5" x14ac:dyDescent="0.2">
      <c r="A2113" s="52">
        <f t="shared" si="36"/>
        <v>211</v>
      </c>
      <c r="B2113" s="50">
        <f>Management!B2113</f>
        <v>46268</v>
      </c>
      <c r="C2113" s="51">
        <f>Management!C2113</f>
        <v>74803</v>
      </c>
      <c r="D2113" s="49">
        <f>Management!K2113</f>
        <v>2573677</v>
      </c>
    </row>
    <row r="2114" spans="1:5" x14ac:dyDescent="0.2">
      <c r="A2114" s="52">
        <f t="shared" si="36"/>
        <v>212</v>
      </c>
      <c r="B2114" s="50">
        <f>Management!B2114</f>
        <v>46298</v>
      </c>
      <c r="C2114" s="51">
        <f>Management!C2114</f>
        <v>74803.000000000015</v>
      </c>
      <c r="D2114" s="49">
        <f>Management!K2114</f>
        <v>2516013</v>
      </c>
    </row>
    <row r="2115" spans="1:5" x14ac:dyDescent="0.2">
      <c r="A2115" s="52">
        <f t="shared" si="36"/>
        <v>213</v>
      </c>
      <c r="B2115" s="50">
        <f>Management!B2115</f>
        <v>46329</v>
      </c>
      <c r="C2115" s="51">
        <f>Management!C2115</f>
        <v>74802.999999999985</v>
      </c>
      <c r="D2115" s="49">
        <f>Management!K2115</f>
        <v>2457800</v>
      </c>
    </row>
    <row r="2116" spans="1:5" x14ac:dyDescent="0.2">
      <c r="A2116" s="52">
        <f t="shared" si="36"/>
        <v>214</v>
      </c>
      <c r="B2116" s="50">
        <f>Management!B2116</f>
        <v>46359</v>
      </c>
      <c r="C2116" s="51">
        <f>Management!C2116</f>
        <v>74803</v>
      </c>
      <c r="D2116" s="49">
        <f>Management!K2116</f>
        <v>2399033</v>
      </c>
    </row>
    <row r="2117" spans="1:5" x14ac:dyDescent="0.2">
      <c r="A2117" s="52">
        <f t="shared" si="36"/>
        <v>215</v>
      </c>
      <c r="B2117" s="50">
        <f>Management!B2117</f>
        <v>46390</v>
      </c>
      <c r="C2117" s="51">
        <f>Management!C2117</f>
        <v>74803</v>
      </c>
      <c r="D2117" s="49">
        <f>Management!K2117</f>
        <v>2339705</v>
      </c>
    </row>
    <row r="2118" spans="1:5" x14ac:dyDescent="0.2">
      <c r="A2118" s="52">
        <f t="shared" si="36"/>
        <v>216</v>
      </c>
      <c r="B2118" s="50">
        <f>Management!B2118</f>
        <v>46421</v>
      </c>
      <c r="C2118" s="51">
        <f>Management!C2118</f>
        <v>74803</v>
      </c>
      <c r="D2118" s="49">
        <f>Management!K2118</f>
        <v>2171250.0000001532</v>
      </c>
    </row>
    <row r="2119" spans="1:5" x14ac:dyDescent="0.2">
      <c r="A2119" s="52"/>
      <c r="B2119" s="50"/>
      <c r="C2119" s="51">
        <f>Management!C2119</f>
        <v>16157447.999999994</v>
      </c>
      <c r="D2119" s="49"/>
    </row>
    <row r="2120" spans="1:5" ht="4.5" customHeight="1" x14ac:dyDescent="0.2">
      <c r="A2120" s="78"/>
      <c r="B2120" s="79"/>
      <c r="C2120" s="80"/>
      <c r="D2120" s="81"/>
    </row>
    <row r="2121" spans="1:5" x14ac:dyDescent="0.2">
      <c r="A2121" s="52"/>
      <c r="B2121" s="50" t="str">
        <f>Management!B2121</f>
        <v>Due Dt</v>
      </c>
      <c r="C2121" s="51" t="str">
        <f>Management!C2121</f>
        <v>Rentals</v>
      </c>
      <c r="D2121" s="49" t="str">
        <f>Management!K2121</f>
        <v>Term. Value</v>
      </c>
      <c r="E2121">
        <v>19</v>
      </c>
    </row>
    <row r="2122" spans="1:5" x14ac:dyDescent="0.2">
      <c r="A2122" s="52">
        <f t="shared" si="36"/>
        <v>1</v>
      </c>
      <c r="B2122" s="50">
        <f>Management!B2122</f>
        <v>39875</v>
      </c>
      <c r="C2122" s="51">
        <f>Management!C2122</f>
        <v>74149.99999999968</v>
      </c>
      <c r="D2122" s="49">
        <f>Management!K2122</f>
        <v>7642589</v>
      </c>
    </row>
    <row r="2123" spans="1:5" x14ac:dyDescent="0.2">
      <c r="A2123" s="52">
        <f t="shared" si="36"/>
        <v>2</v>
      </c>
      <c r="B2123" s="50">
        <f>Management!B2123</f>
        <v>39906</v>
      </c>
      <c r="C2123" s="51">
        <f>Management!C2123</f>
        <v>74149.99999999968</v>
      </c>
      <c r="D2123" s="49">
        <f>Management!K2123</f>
        <v>7633285</v>
      </c>
    </row>
    <row r="2124" spans="1:5" x14ac:dyDescent="0.2">
      <c r="A2124" s="52">
        <f t="shared" si="36"/>
        <v>3</v>
      </c>
      <c r="B2124" s="50">
        <f>Management!B2124</f>
        <v>39936</v>
      </c>
      <c r="C2124" s="51">
        <f>Management!C2124</f>
        <v>74149.99999999968</v>
      </c>
      <c r="D2124" s="49">
        <f>Management!K2124</f>
        <v>7623884</v>
      </c>
    </row>
    <row r="2125" spans="1:5" x14ac:dyDescent="0.2">
      <c r="A2125" s="52">
        <f t="shared" si="36"/>
        <v>4</v>
      </c>
      <c r="B2125" s="50">
        <f>Management!B2125</f>
        <v>39967</v>
      </c>
      <c r="C2125" s="51">
        <f>Management!C2125</f>
        <v>74150.000000000087</v>
      </c>
      <c r="D2125" s="49">
        <f>Management!K2125</f>
        <v>7614384</v>
      </c>
    </row>
    <row r="2126" spans="1:5" x14ac:dyDescent="0.2">
      <c r="A2126" s="52">
        <f t="shared" si="36"/>
        <v>5</v>
      </c>
      <c r="B2126" s="50">
        <f>Management!B2126</f>
        <v>39997</v>
      </c>
      <c r="C2126" s="51">
        <f>Management!C2126</f>
        <v>74150.000000000087</v>
      </c>
      <c r="D2126" s="49">
        <f>Management!K2126</f>
        <v>7604786</v>
      </c>
    </row>
    <row r="2127" spans="1:5" x14ac:dyDescent="0.2">
      <c r="A2127" s="52">
        <f t="shared" si="36"/>
        <v>6</v>
      </c>
      <c r="B2127" s="50">
        <f>Management!B2127</f>
        <v>40028</v>
      </c>
      <c r="C2127" s="51">
        <f>Management!C2127</f>
        <v>74149.999999999971</v>
      </c>
      <c r="D2127" s="49">
        <f>Management!K2127</f>
        <v>7595088</v>
      </c>
    </row>
    <row r="2128" spans="1:5" x14ac:dyDescent="0.2">
      <c r="A2128" s="52">
        <f t="shared" si="36"/>
        <v>7</v>
      </c>
      <c r="B2128" s="50">
        <f>Management!B2128</f>
        <v>40059</v>
      </c>
      <c r="C2128" s="51">
        <f>Management!C2128</f>
        <v>74149.999999999796</v>
      </c>
      <c r="D2128" s="49">
        <f>Management!K2128</f>
        <v>7585288</v>
      </c>
    </row>
    <row r="2129" spans="1:4" x14ac:dyDescent="0.2">
      <c r="A2129" s="52">
        <f t="shared" si="36"/>
        <v>8</v>
      </c>
      <c r="B2129" s="50">
        <f>Management!B2129</f>
        <v>40089</v>
      </c>
      <c r="C2129" s="51">
        <f>Management!C2129</f>
        <v>74149.999999999636</v>
      </c>
      <c r="D2129" s="49">
        <f>Management!K2129</f>
        <v>7575387</v>
      </c>
    </row>
    <row r="2130" spans="1:4" x14ac:dyDescent="0.2">
      <c r="A2130" s="52">
        <f t="shared" si="36"/>
        <v>9</v>
      </c>
      <c r="B2130" s="50">
        <f>Management!B2130</f>
        <v>40120</v>
      </c>
      <c r="C2130" s="51">
        <f>Management!C2130</f>
        <v>74150.000000000364</v>
      </c>
      <c r="D2130" s="49">
        <f>Management!K2130</f>
        <v>7565382</v>
      </c>
    </row>
    <row r="2131" spans="1:4" x14ac:dyDescent="0.2">
      <c r="A2131" s="52">
        <f t="shared" si="36"/>
        <v>10</v>
      </c>
      <c r="B2131" s="50">
        <f>Management!B2131</f>
        <v>40150</v>
      </c>
      <c r="C2131" s="51">
        <f>Management!C2131</f>
        <v>74150.000000000044</v>
      </c>
      <c r="D2131" s="49">
        <f>Management!K2131</f>
        <v>7555272</v>
      </c>
    </row>
    <row r="2132" spans="1:4" x14ac:dyDescent="0.2">
      <c r="A2132" s="52">
        <f t="shared" si="36"/>
        <v>11</v>
      </c>
      <c r="B2132" s="50">
        <f>Management!B2132</f>
        <v>40181</v>
      </c>
      <c r="C2132" s="51">
        <f>Management!C2132</f>
        <v>74149.999999999724</v>
      </c>
      <c r="D2132" s="49">
        <f>Management!K2132</f>
        <v>7545057</v>
      </c>
    </row>
    <row r="2133" spans="1:4" x14ac:dyDescent="0.2">
      <c r="A2133" s="52">
        <f t="shared" si="36"/>
        <v>12</v>
      </c>
      <c r="B2133" s="50">
        <f>Management!B2133</f>
        <v>40212</v>
      </c>
      <c r="C2133" s="51">
        <f>Management!C2133</f>
        <v>74150.000000000262</v>
      </c>
      <c r="D2133" s="49">
        <f>Management!K2133</f>
        <v>7581916</v>
      </c>
    </row>
    <row r="2134" spans="1:4" x14ac:dyDescent="0.2">
      <c r="A2134" s="52">
        <f t="shared" si="36"/>
        <v>13</v>
      </c>
      <c r="B2134" s="50">
        <f>Management!B2134</f>
        <v>40240</v>
      </c>
      <c r="C2134" s="51">
        <f>Management!C2134</f>
        <v>74149.999999999724</v>
      </c>
      <c r="D2134" s="49">
        <f>Management!K2134</f>
        <v>7572116</v>
      </c>
    </row>
    <row r="2135" spans="1:4" x14ac:dyDescent="0.2">
      <c r="A2135" s="52">
        <f t="shared" si="36"/>
        <v>14</v>
      </c>
      <c r="B2135" s="50">
        <f>Management!B2135</f>
        <v>40271</v>
      </c>
      <c r="C2135" s="51">
        <f>Management!C2135</f>
        <v>74150.000000000146</v>
      </c>
      <c r="D2135" s="49">
        <f>Management!K2135</f>
        <v>7562215</v>
      </c>
    </row>
    <row r="2136" spans="1:4" x14ac:dyDescent="0.2">
      <c r="A2136" s="52">
        <f t="shared" si="36"/>
        <v>15</v>
      </c>
      <c r="B2136" s="50">
        <f>Management!B2136</f>
        <v>40301</v>
      </c>
      <c r="C2136" s="51">
        <f>Management!C2136</f>
        <v>74149.999999999942</v>
      </c>
      <c r="D2136" s="49">
        <f>Management!K2136</f>
        <v>7552212</v>
      </c>
    </row>
    <row r="2137" spans="1:4" x14ac:dyDescent="0.2">
      <c r="A2137" s="52">
        <f t="shared" si="36"/>
        <v>16</v>
      </c>
      <c r="B2137" s="50">
        <f>Management!B2137</f>
        <v>40332</v>
      </c>
      <c r="C2137" s="51">
        <f>Management!C2137</f>
        <v>74150.000000000029</v>
      </c>
      <c r="D2137" s="49">
        <f>Management!K2137</f>
        <v>7542107</v>
      </c>
    </row>
    <row r="2138" spans="1:4" x14ac:dyDescent="0.2">
      <c r="A2138" s="52">
        <f t="shared" si="36"/>
        <v>17</v>
      </c>
      <c r="B2138" s="50">
        <f>Management!B2138</f>
        <v>40362</v>
      </c>
      <c r="C2138" s="51">
        <f>Management!C2138</f>
        <v>74149.999999999549</v>
      </c>
      <c r="D2138" s="49">
        <f>Management!K2138</f>
        <v>7531898</v>
      </c>
    </row>
    <row r="2139" spans="1:4" x14ac:dyDescent="0.2">
      <c r="A2139" s="52">
        <f t="shared" si="36"/>
        <v>18</v>
      </c>
      <c r="B2139" s="50">
        <f>Management!B2139</f>
        <v>40393</v>
      </c>
      <c r="C2139" s="51">
        <f>Management!C2139</f>
        <v>74150.000000000175</v>
      </c>
      <c r="D2139" s="49">
        <f>Management!K2139</f>
        <v>7521585</v>
      </c>
    </row>
    <row r="2140" spans="1:4" x14ac:dyDescent="0.2">
      <c r="A2140" s="52">
        <f t="shared" si="36"/>
        <v>19</v>
      </c>
      <c r="B2140" s="50">
        <f>Management!B2140</f>
        <v>40424</v>
      </c>
      <c r="C2140" s="51">
        <f>Management!C2140</f>
        <v>74150.000000000131</v>
      </c>
      <c r="D2140" s="49">
        <f>Management!K2140</f>
        <v>7511165</v>
      </c>
    </row>
    <row r="2141" spans="1:4" x14ac:dyDescent="0.2">
      <c r="A2141" s="52">
        <f t="shared" si="36"/>
        <v>20</v>
      </c>
      <c r="B2141" s="50">
        <f>Management!B2141</f>
        <v>40454</v>
      </c>
      <c r="C2141" s="51">
        <f>Management!C2141</f>
        <v>74150.000000000233</v>
      </c>
      <c r="D2141" s="49">
        <f>Management!K2141</f>
        <v>7500638</v>
      </c>
    </row>
    <row r="2142" spans="1:4" x14ac:dyDescent="0.2">
      <c r="A2142" s="52">
        <f t="shared" si="36"/>
        <v>21</v>
      </c>
      <c r="B2142" s="50">
        <f>Management!B2142</f>
        <v>40485</v>
      </c>
      <c r="C2142" s="51">
        <f>Management!C2142</f>
        <v>74149.99999999968</v>
      </c>
      <c r="D2142" s="49">
        <f>Management!K2142</f>
        <v>7490003</v>
      </c>
    </row>
    <row r="2143" spans="1:4" x14ac:dyDescent="0.2">
      <c r="A2143" s="52">
        <f t="shared" si="36"/>
        <v>22</v>
      </c>
      <c r="B2143" s="50">
        <f>Management!B2143</f>
        <v>40515</v>
      </c>
      <c r="C2143" s="51">
        <f>Management!C2143</f>
        <v>74149.999999999534</v>
      </c>
      <c r="D2143" s="49">
        <f>Management!K2143</f>
        <v>7479258</v>
      </c>
    </row>
    <row r="2144" spans="1:4" x14ac:dyDescent="0.2">
      <c r="A2144" s="52">
        <f t="shared" si="36"/>
        <v>23</v>
      </c>
      <c r="B2144" s="50">
        <f>Management!B2144</f>
        <v>40546</v>
      </c>
      <c r="C2144" s="51">
        <f>Management!C2144</f>
        <v>74150.000000000451</v>
      </c>
      <c r="D2144" s="49">
        <f>Management!K2144</f>
        <v>7468403</v>
      </c>
    </row>
    <row r="2145" spans="1:4" x14ac:dyDescent="0.2">
      <c r="A2145" s="52">
        <f t="shared" si="36"/>
        <v>24</v>
      </c>
      <c r="B2145" s="50">
        <f>Management!B2145</f>
        <v>40577</v>
      </c>
      <c r="C2145" s="51">
        <f>Management!C2145</f>
        <v>74150.000000000102</v>
      </c>
      <c r="D2145" s="49">
        <f>Management!K2145</f>
        <v>7499896</v>
      </c>
    </row>
    <row r="2146" spans="1:4" x14ac:dyDescent="0.2">
      <c r="A2146" s="52">
        <f t="shared" si="36"/>
        <v>25</v>
      </c>
      <c r="B2146" s="50">
        <f>Management!B2146</f>
        <v>40605</v>
      </c>
      <c r="C2146" s="51">
        <f>Management!C2146</f>
        <v>74149.999999999825</v>
      </c>
      <c r="D2146" s="49">
        <f>Management!K2146</f>
        <v>7489383</v>
      </c>
    </row>
    <row r="2147" spans="1:4" x14ac:dyDescent="0.2">
      <c r="A2147" s="52">
        <f t="shared" si="36"/>
        <v>26</v>
      </c>
      <c r="B2147" s="50">
        <f>Management!B2147</f>
        <v>40636</v>
      </c>
      <c r="C2147" s="51">
        <f>Management!C2147</f>
        <v>74149.99999999984</v>
      </c>
      <c r="D2147" s="49">
        <f>Management!K2147</f>
        <v>7478763</v>
      </c>
    </row>
    <row r="2148" spans="1:4" x14ac:dyDescent="0.2">
      <c r="A2148" s="52">
        <f t="shared" si="36"/>
        <v>27</v>
      </c>
      <c r="B2148" s="50">
        <f>Management!B2148</f>
        <v>40666</v>
      </c>
      <c r="C2148" s="51">
        <f>Management!C2148</f>
        <v>74150.000000000044</v>
      </c>
      <c r="D2148" s="49">
        <f>Management!K2148</f>
        <v>7468035</v>
      </c>
    </row>
    <row r="2149" spans="1:4" x14ac:dyDescent="0.2">
      <c r="A2149" s="52">
        <f t="shared" si="36"/>
        <v>28</v>
      </c>
      <c r="B2149" s="50">
        <f>Management!B2149</f>
        <v>40697</v>
      </c>
      <c r="C2149" s="51">
        <f>Management!C2149</f>
        <v>74150.000000000146</v>
      </c>
      <c r="D2149" s="49">
        <f>Management!K2149</f>
        <v>7457199</v>
      </c>
    </row>
    <row r="2150" spans="1:4" x14ac:dyDescent="0.2">
      <c r="A2150" s="52">
        <f t="shared" si="36"/>
        <v>29</v>
      </c>
      <c r="B2150" s="50">
        <f>Management!B2150</f>
        <v>40727</v>
      </c>
      <c r="C2150" s="51">
        <f>Management!C2150</f>
        <v>74149.999999999927</v>
      </c>
      <c r="D2150" s="49">
        <f>Management!K2150</f>
        <v>7446253</v>
      </c>
    </row>
    <row r="2151" spans="1:4" x14ac:dyDescent="0.2">
      <c r="A2151" s="52">
        <f t="shared" si="36"/>
        <v>30</v>
      </c>
      <c r="B2151" s="50">
        <f>Management!B2151</f>
        <v>40758</v>
      </c>
      <c r="C2151" s="51">
        <f>Management!C2151</f>
        <v>74150.000000000044</v>
      </c>
      <c r="D2151" s="49">
        <f>Management!K2151</f>
        <v>7435195</v>
      </c>
    </row>
    <row r="2152" spans="1:4" x14ac:dyDescent="0.2">
      <c r="A2152" s="52">
        <f t="shared" si="36"/>
        <v>31</v>
      </c>
      <c r="B2152" s="50">
        <f>Management!B2152</f>
        <v>40789</v>
      </c>
      <c r="C2152" s="51">
        <f>Management!C2152</f>
        <v>74150.000000000291</v>
      </c>
      <c r="D2152" s="49">
        <f>Management!K2152</f>
        <v>7424026</v>
      </c>
    </row>
    <row r="2153" spans="1:4" x14ac:dyDescent="0.2">
      <c r="A2153" s="52">
        <f t="shared" si="36"/>
        <v>32</v>
      </c>
      <c r="B2153" s="50">
        <f>Management!B2153</f>
        <v>40819</v>
      </c>
      <c r="C2153" s="51">
        <f>Management!C2153</f>
        <v>74149.99999999968</v>
      </c>
      <c r="D2153" s="49">
        <f>Management!K2153</f>
        <v>7412743</v>
      </c>
    </row>
    <row r="2154" spans="1:4" x14ac:dyDescent="0.2">
      <c r="A2154" s="52">
        <f t="shared" si="36"/>
        <v>33</v>
      </c>
      <c r="B2154" s="50">
        <f>Management!B2154</f>
        <v>40850</v>
      </c>
      <c r="C2154" s="51">
        <f>Management!C2154</f>
        <v>74149.999999999796</v>
      </c>
      <c r="D2154" s="49">
        <f>Management!K2154</f>
        <v>7401346</v>
      </c>
    </row>
    <row r="2155" spans="1:4" x14ac:dyDescent="0.2">
      <c r="A2155" s="52">
        <f t="shared" si="36"/>
        <v>34</v>
      </c>
      <c r="B2155" s="50">
        <f>Management!B2155</f>
        <v>40880</v>
      </c>
      <c r="C2155" s="51">
        <f>Management!C2155</f>
        <v>74149.999999999782</v>
      </c>
      <c r="D2155" s="49">
        <f>Management!K2155</f>
        <v>7389833</v>
      </c>
    </row>
    <row r="2156" spans="1:4" x14ac:dyDescent="0.2">
      <c r="A2156" s="52">
        <f t="shared" si="36"/>
        <v>35</v>
      </c>
      <c r="B2156" s="50">
        <f>Management!B2156</f>
        <v>40911</v>
      </c>
      <c r="C2156" s="51">
        <f>Management!C2156</f>
        <v>74149.999999999636</v>
      </c>
      <c r="D2156" s="49">
        <f>Management!K2156</f>
        <v>7378203</v>
      </c>
    </row>
    <row r="2157" spans="1:4" x14ac:dyDescent="0.2">
      <c r="A2157" s="52">
        <f t="shared" si="36"/>
        <v>36</v>
      </c>
      <c r="B2157" s="50">
        <f>Management!B2157</f>
        <v>40942</v>
      </c>
      <c r="C2157" s="51">
        <f>Management!C2157</f>
        <v>74149.99999999984</v>
      </c>
      <c r="D2157" s="49">
        <f>Management!K2157</f>
        <v>7404665</v>
      </c>
    </row>
    <row r="2158" spans="1:4" x14ac:dyDescent="0.2">
      <c r="A2158" s="52">
        <f t="shared" si="36"/>
        <v>37</v>
      </c>
      <c r="B2158" s="50">
        <f>Management!B2158</f>
        <v>40971</v>
      </c>
      <c r="C2158" s="51">
        <f>Management!C2158</f>
        <v>74150.000000000204</v>
      </c>
      <c r="D2158" s="49">
        <f>Management!K2158</f>
        <v>7393307</v>
      </c>
    </row>
    <row r="2159" spans="1:4" x14ac:dyDescent="0.2">
      <c r="A2159" s="52">
        <f t="shared" ref="A2159:A2222" si="37">A2158+1</f>
        <v>38</v>
      </c>
      <c r="B2159" s="50">
        <f>Management!B2159</f>
        <v>41002</v>
      </c>
      <c r="C2159" s="51">
        <f>Management!C2159</f>
        <v>74149.999999999913</v>
      </c>
      <c r="D2159" s="49">
        <f>Management!K2159</f>
        <v>7381835</v>
      </c>
    </row>
    <row r="2160" spans="1:4" x14ac:dyDescent="0.2">
      <c r="A2160" s="52">
        <f t="shared" si="37"/>
        <v>39</v>
      </c>
      <c r="B2160" s="50">
        <f>Management!B2160</f>
        <v>41032</v>
      </c>
      <c r="C2160" s="51">
        <f>Management!C2160</f>
        <v>74149.999999999607</v>
      </c>
      <c r="D2160" s="49">
        <f>Management!K2160</f>
        <v>7370248</v>
      </c>
    </row>
    <row r="2161" spans="1:4" x14ac:dyDescent="0.2">
      <c r="A2161" s="52">
        <f t="shared" si="37"/>
        <v>40</v>
      </c>
      <c r="B2161" s="50">
        <f>Management!B2161</f>
        <v>41063</v>
      </c>
      <c r="C2161" s="51">
        <f>Management!C2161</f>
        <v>74150.000000000335</v>
      </c>
      <c r="D2161" s="49">
        <f>Management!K2161</f>
        <v>7358546</v>
      </c>
    </row>
    <row r="2162" spans="1:4" x14ac:dyDescent="0.2">
      <c r="A2162" s="52">
        <f t="shared" si="37"/>
        <v>41</v>
      </c>
      <c r="B2162" s="50">
        <f>Management!B2162</f>
        <v>41093</v>
      </c>
      <c r="C2162" s="51">
        <f>Management!C2162</f>
        <v>74149.999999999825</v>
      </c>
      <c r="D2162" s="49">
        <f>Management!K2162</f>
        <v>7346725</v>
      </c>
    </row>
    <row r="2163" spans="1:4" x14ac:dyDescent="0.2">
      <c r="A2163" s="52">
        <f t="shared" si="37"/>
        <v>42</v>
      </c>
      <c r="B2163" s="50">
        <f>Management!B2163</f>
        <v>41124</v>
      </c>
      <c r="C2163" s="51">
        <f>Management!C2163</f>
        <v>74149.999999999913</v>
      </c>
      <c r="D2163" s="49">
        <f>Management!K2163</f>
        <v>7334787</v>
      </c>
    </row>
    <row r="2164" spans="1:4" x14ac:dyDescent="0.2">
      <c r="A2164" s="52">
        <f t="shared" si="37"/>
        <v>43</v>
      </c>
      <c r="B2164" s="50">
        <f>Management!B2164</f>
        <v>41155</v>
      </c>
      <c r="C2164" s="51">
        <f>Management!C2164</f>
        <v>74150.000000000087</v>
      </c>
      <c r="D2164" s="49">
        <f>Management!K2164</f>
        <v>7322728</v>
      </c>
    </row>
    <row r="2165" spans="1:4" x14ac:dyDescent="0.2">
      <c r="A2165" s="52">
        <f t="shared" si="37"/>
        <v>44</v>
      </c>
      <c r="B2165" s="50">
        <f>Management!B2165</f>
        <v>41185</v>
      </c>
      <c r="C2165" s="51">
        <f>Management!C2165</f>
        <v>74150.000000000466</v>
      </c>
      <c r="D2165" s="49">
        <f>Management!K2165</f>
        <v>7310549</v>
      </c>
    </row>
    <row r="2166" spans="1:4" x14ac:dyDescent="0.2">
      <c r="A2166" s="52">
        <f t="shared" si="37"/>
        <v>45</v>
      </c>
      <c r="B2166" s="50">
        <f>Management!B2166</f>
        <v>41216</v>
      </c>
      <c r="C2166" s="51">
        <f>Management!C2166</f>
        <v>74150.000000000189</v>
      </c>
      <c r="D2166" s="49">
        <f>Management!K2166</f>
        <v>7298247</v>
      </c>
    </row>
    <row r="2167" spans="1:4" x14ac:dyDescent="0.2">
      <c r="A2167" s="52">
        <f t="shared" si="37"/>
        <v>46</v>
      </c>
      <c r="B2167" s="50">
        <f>Management!B2167</f>
        <v>41246</v>
      </c>
      <c r="C2167" s="51">
        <f>Management!C2167</f>
        <v>74150.000000000058</v>
      </c>
      <c r="D2167" s="49">
        <f>Management!K2167</f>
        <v>7285822</v>
      </c>
    </row>
    <row r="2168" spans="1:4" x14ac:dyDescent="0.2">
      <c r="A2168" s="52">
        <f t="shared" si="37"/>
        <v>47</v>
      </c>
      <c r="B2168" s="50">
        <f>Management!B2168</f>
        <v>41277</v>
      </c>
      <c r="C2168" s="51">
        <f>Management!C2168</f>
        <v>74150.000000000349</v>
      </c>
      <c r="D2168" s="49">
        <f>Management!K2168</f>
        <v>7273272</v>
      </c>
    </row>
    <row r="2169" spans="1:4" x14ac:dyDescent="0.2">
      <c r="A2169" s="52">
        <f t="shared" si="37"/>
        <v>48</v>
      </c>
      <c r="B2169" s="50">
        <f>Management!B2169</f>
        <v>41308</v>
      </c>
      <c r="C2169" s="51">
        <f>Management!C2169</f>
        <v>74150.000000000058</v>
      </c>
      <c r="D2169" s="49">
        <f>Management!K2169</f>
        <v>7294986</v>
      </c>
    </row>
    <row r="2170" spans="1:4" x14ac:dyDescent="0.2">
      <c r="A2170" s="52">
        <f t="shared" si="37"/>
        <v>49</v>
      </c>
      <c r="B2170" s="50">
        <f>Management!B2170</f>
        <v>41336</v>
      </c>
      <c r="C2170" s="51">
        <f>Management!C2170</f>
        <v>74150.000000000204</v>
      </c>
      <c r="D2170" s="49">
        <f>Management!K2170</f>
        <v>7282641</v>
      </c>
    </row>
    <row r="2171" spans="1:4" x14ac:dyDescent="0.2">
      <c r="A2171" s="52">
        <f t="shared" si="37"/>
        <v>50</v>
      </c>
      <c r="B2171" s="50">
        <f>Management!B2171</f>
        <v>41367</v>
      </c>
      <c r="C2171" s="51">
        <f>Management!C2171</f>
        <v>74149.999999999738</v>
      </c>
      <c r="D2171" s="49">
        <f>Management!K2171</f>
        <v>7270174</v>
      </c>
    </row>
    <row r="2172" spans="1:4" x14ac:dyDescent="0.2">
      <c r="A2172" s="52">
        <f t="shared" si="37"/>
        <v>51</v>
      </c>
      <c r="B2172" s="50">
        <f>Management!B2172</f>
        <v>41397</v>
      </c>
      <c r="C2172" s="51">
        <f>Management!C2172</f>
        <v>74150.000000000407</v>
      </c>
      <c r="D2172" s="49">
        <f>Management!K2172</f>
        <v>7257583</v>
      </c>
    </row>
    <row r="2173" spans="1:4" x14ac:dyDescent="0.2">
      <c r="A2173" s="52">
        <f t="shared" si="37"/>
        <v>52</v>
      </c>
      <c r="B2173" s="50">
        <f>Management!B2173</f>
        <v>41428</v>
      </c>
      <c r="C2173" s="51">
        <f>Management!C2173</f>
        <v>74149.999999999534</v>
      </c>
      <c r="D2173" s="49">
        <f>Management!K2173</f>
        <v>7244867</v>
      </c>
    </row>
    <row r="2174" spans="1:4" x14ac:dyDescent="0.2">
      <c r="A2174" s="52">
        <f t="shared" si="37"/>
        <v>53</v>
      </c>
      <c r="B2174" s="50">
        <f>Management!B2174</f>
        <v>41458</v>
      </c>
      <c r="C2174" s="51">
        <f>Management!C2174</f>
        <v>74150.000000000204</v>
      </c>
      <c r="D2174" s="49">
        <f>Management!K2174</f>
        <v>7232024</v>
      </c>
    </row>
    <row r="2175" spans="1:4" x14ac:dyDescent="0.2">
      <c r="A2175" s="52">
        <f t="shared" si="37"/>
        <v>54</v>
      </c>
      <c r="B2175" s="50">
        <f>Management!B2175</f>
        <v>41489</v>
      </c>
      <c r="C2175" s="51">
        <f>Management!C2175</f>
        <v>74149.999999999942</v>
      </c>
      <c r="D2175" s="49">
        <f>Management!K2175</f>
        <v>7219055</v>
      </c>
    </row>
    <row r="2176" spans="1:4" x14ac:dyDescent="0.2">
      <c r="A2176" s="52">
        <f t="shared" si="37"/>
        <v>55</v>
      </c>
      <c r="B2176" s="50">
        <f>Management!B2176</f>
        <v>41520</v>
      </c>
      <c r="C2176" s="51">
        <f>Management!C2176</f>
        <v>74150.000000000466</v>
      </c>
      <c r="D2176" s="49">
        <f>Management!K2176</f>
        <v>7205956</v>
      </c>
    </row>
    <row r="2177" spans="1:4" x14ac:dyDescent="0.2">
      <c r="A2177" s="52">
        <f t="shared" si="37"/>
        <v>56</v>
      </c>
      <c r="B2177" s="50">
        <f>Management!B2177</f>
        <v>41550</v>
      </c>
      <c r="C2177" s="51">
        <f>Management!C2177</f>
        <v>74149.999999999665</v>
      </c>
      <c r="D2177" s="49">
        <f>Management!K2177</f>
        <v>7192727</v>
      </c>
    </row>
    <row r="2178" spans="1:4" x14ac:dyDescent="0.2">
      <c r="A2178" s="52">
        <f t="shared" si="37"/>
        <v>57</v>
      </c>
      <c r="B2178" s="50">
        <f>Management!B2178</f>
        <v>41581</v>
      </c>
      <c r="C2178" s="51">
        <f>Management!C2178</f>
        <v>74150.000000000116</v>
      </c>
      <c r="D2178" s="49">
        <f>Management!K2178</f>
        <v>7179367</v>
      </c>
    </row>
    <row r="2179" spans="1:4" x14ac:dyDescent="0.2">
      <c r="A2179" s="52">
        <f t="shared" si="37"/>
        <v>58</v>
      </c>
      <c r="B2179" s="50">
        <f>Management!B2179</f>
        <v>41611</v>
      </c>
      <c r="C2179" s="51">
        <f>Management!C2179</f>
        <v>74150.00000000032</v>
      </c>
      <c r="D2179" s="49">
        <f>Management!K2179</f>
        <v>7165873</v>
      </c>
    </row>
    <row r="2180" spans="1:4" x14ac:dyDescent="0.2">
      <c r="A2180" s="52">
        <f t="shared" si="37"/>
        <v>59</v>
      </c>
      <c r="B2180" s="50">
        <f>Management!B2180</f>
        <v>41642</v>
      </c>
      <c r="C2180" s="51">
        <f>Management!C2180</f>
        <v>74149.99999999984</v>
      </c>
      <c r="D2180" s="49">
        <f>Management!K2180</f>
        <v>7152246</v>
      </c>
    </row>
    <row r="2181" spans="1:4" x14ac:dyDescent="0.2">
      <c r="A2181" s="52">
        <f t="shared" si="37"/>
        <v>60</v>
      </c>
      <c r="B2181" s="50">
        <f>Management!B2181</f>
        <v>41673</v>
      </c>
      <c r="C2181" s="51">
        <f>Management!C2181</f>
        <v>74150.000000000233</v>
      </c>
      <c r="D2181" s="49">
        <f>Management!K2181</f>
        <v>7169433</v>
      </c>
    </row>
    <row r="2182" spans="1:4" x14ac:dyDescent="0.2">
      <c r="A2182" s="52">
        <f t="shared" si="37"/>
        <v>61</v>
      </c>
      <c r="B2182" s="50">
        <f>Management!B2182</f>
        <v>41701</v>
      </c>
      <c r="C2182" s="51">
        <f>Management!C2182</f>
        <v>74149.999999999767</v>
      </c>
      <c r="D2182" s="49">
        <f>Management!K2182</f>
        <v>7155946</v>
      </c>
    </row>
    <row r="2183" spans="1:4" x14ac:dyDescent="0.2">
      <c r="A2183" s="52">
        <f t="shared" si="37"/>
        <v>62</v>
      </c>
      <c r="B2183" s="50">
        <f>Management!B2183</f>
        <v>41732</v>
      </c>
      <c r="C2183" s="51">
        <f>Management!C2183</f>
        <v>74150.000000000146</v>
      </c>
      <c r="D2183" s="49">
        <f>Management!K2183</f>
        <v>7142327</v>
      </c>
    </row>
    <row r="2184" spans="1:4" x14ac:dyDescent="0.2">
      <c r="A2184" s="52">
        <f t="shared" si="37"/>
        <v>63</v>
      </c>
      <c r="B2184" s="50">
        <f>Management!B2184</f>
        <v>41762</v>
      </c>
      <c r="C2184" s="51">
        <f>Management!C2184</f>
        <v>74150.000000000058</v>
      </c>
      <c r="D2184" s="49">
        <f>Management!K2184</f>
        <v>7128573</v>
      </c>
    </row>
    <row r="2185" spans="1:4" x14ac:dyDescent="0.2">
      <c r="A2185" s="52">
        <f t="shared" si="37"/>
        <v>64</v>
      </c>
      <c r="B2185" s="50">
        <f>Management!B2185</f>
        <v>41793</v>
      </c>
      <c r="C2185" s="51">
        <f>Management!C2185</f>
        <v>74149.999999999738</v>
      </c>
      <c r="D2185" s="49">
        <f>Management!K2185</f>
        <v>7114683</v>
      </c>
    </row>
    <row r="2186" spans="1:4" x14ac:dyDescent="0.2">
      <c r="A2186" s="52">
        <f t="shared" si="37"/>
        <v>65</v>
      </c>
      <c r="B2186" s="50">
        <f>Management!B2186</f>
        <v>41823</v>
      </c>
      <c r="C2186" s="51">
        <f>Management!C2186</f>
        <v>74149.999999999607</v>
      </c>
      <c r="D2186" s="49">
        <f>Management!K2186</f>
        <v>7100657</v>
      </c>
    </row>
    <row r="2187" spans="1:4" x14ac:dyDescent="0.2">
      <c r="A2187" s="52">
        <f t="shared" si="37"/>
        <v>66</v>
      </c>
      <c r="B2187" s="50">
        <f>Management!B2187</f>
        <v>41854</v>
      </c>
      <c r="C2187" s="51">
        <f>Management!C2187</f>
        <v>74150.000000000466</v>
      </c>
      <c r="D2187" s="49">
        <f>Management!K2187</f>
        <v>7086493</v>
      </c>
    </row>
    <row r="2188" spans="1:4" x14ac:dyDescent="0.2">
      <c r="A2188" s="52">
        <f t="shared" si="37"/>
        <v>67</v>
      </c>
      <c r="B2188" s="50">
        <f>Management!B2188</f>
        <v>41885</v>
      </c>
      <c r="C2188" s="51">
        <f>Management!C2188</f>
        <v>74150.000000000407</v>
      </c>
      <c r="D2188" s="49">
        <f>Management!K2188</f>
        <v>7072189</v>
      </c>
    </row>
    <row r="2189" spans="1:4" x14ac:dyDescent="0.2">
      <c r="A2189" s="52">
        <f t="shared" si="37"/>
        <v>68</v>
      </c>
      <c r="B2189" s="50">
        <f>Management!B2189</f>
        <v>41915</v>
      </c>
      <c r="C2189" s="51">
        <f>Management!C2189</f>
        <v>74150.000000000437</v>
      </c>
      <c r="D2189" s="49">
        <f>Management!K2189</f>
        <v>7057744</v>
      </c>
    </row>
    <row r="2190" spans="1:4" x14ac:dyDescent="0.2">
      <c r="A2190" s="52">
        <f t="shared" si="37"/>
        <v>69</v>
      </c>
      <c r="B2190" s="50">
        <f>Management!B2190</f>
        <v>41946</v>
      </c>
      <c r="C2190" s="51">
        <f>Management!C2190</f>
        <v>74150.000000000116</v>
      </c>
      <c r="D2190" s="49">
        <f>Management!K2190</f>
        <v>7043157</v>
      </c>
    </row>
    <row r="2191" spans="1:4" x14ac:dyDescent="0.2">
      <c r="A2191" s="52">
        <f t="shared" si="37"/>
        <v>70</v>
      </c>
      <c r="B2191" s="50">
        <f>Management!B2191</f>
        <v>41976</v>
      </c>
      <c r="C2191" s="51">
        <f>Management!C2191</f>
        <v>74149.99999999968</v>
      </c>
      <c r="D2191" s="49">
        <f>Management!K2191</f>
        <v>7028426</v>
      </c>
    </row>
    <row r="2192" spans="1:4" x14ac:dyDescent="0.2">
      <c r="A2192" s="52">
        <f t="shared" si="37"/>
        <v>71</v>
      </c>
      <c r="B2192" s="50">
        <f>Management!B2192</f>
        <v>42007</v>
      </c>
      <c r="C2192" s="51">
        <f>Management!C2192</f>
        <v>74149.99999999968</v>
      </c>
      <c r="D2192" s="49">
        <f>Management!K2192</f>
        <v>7013550</v>
      </c>
    </row>
    <row r="2193" spans="1:4" x14ac:dyDescent="0.2">
      <c r="A2193" s="52">
        <f t="shared" si="37"/>
        <v>72</v>
      </c>
      <c r="B2193" s="50">
        <f>Management!B2193</f>
        <v>42038</v>
      </c>
      <c r="C2193" s="51">
        <f>Management!C2193</f>
        <v>74150.000000000058</v>
      </c>
      <c r="D2193" s="49">
        <f>Management!K2193</f>
        <v>7026387</v>
      </c>
    </row>
    <row r="2194" spans="1:4" x14ac:dyDescent="0.2">
      <c r="A2194" s="52">
        <f t="shared" si="37"/>
        <v>73</v>
      </c>
      <c r="B2194" s="50">
        <f>Management!B2194</f>
        <v>42066</v>
      </c>
      <c r="C2194" s="51">
        <f>Management!C2194</f>
        <v>74150.000000000175</v>
      </c>
      <c r="D2194" s="49">
        <f>Management!K2194</f>
        <v>7011587</v>
      </c>
    </row>
    <row r="2195" spans="1:4" x14ac:dyDescent="0.2">
      <c r="A2195" s="52">
        <f t="shared" si="37"/>
        <v>74</v>
      </c>
      <c r="B2195" s="50">
        <f>Management!B2195</f>
        <v>42097</v>
      </c>
      <c r="C2195" s="51">
        <f>Management!C2195</f>
        <v>74149.999999999884</v>
      </c>
      <c r="D2195" s="49">
        <f>Management!K2195</f>
        <v>6996643</v>
      </c>
    </row>
    <row r="2196" spans="1:4" x14ac:dyDescent="0.2">
      <c r="A2196" s="52">
        <f t="shared" si="37"/>
        <v>75</v>
      </c>
      <c r="B2196" s="50">
        <f>Management!B2196</f>
        <v>42127</v>
      </c>
      <c r="C2196" s="51">
        <f>Management!C2196</f>
        <v>74149.999999999563</v>
      </c>
      <c r="D2196" s="49">
        <f>Management!K2196</f>
        <v>6981552</v>
      </c>
    </row>
    <row r="2197" spans="1:4" x14ac:dyDescent="0.2">
      <c r="A2197" s="52">
        <f t="shared" si="37"/>
        <v>76</v>
      </c>
      <c r="B2197" s="50">
        <f>Management!B2197</f>
        <v>42158</v>
      </c>
      <c r="C2197" s="51">
        <f>Management!C2197</f>
        <v>74149.999999999622</v>
      </c>
      <c r="D2197" s="49">
        <f>Management!K2197</f>
        <v>6966314</v>
      </c>
    </row>
    <row r="2198" spans="1:4" x14ac:dyDescent="0.2">
      <c r="A2198" s="52">
        <f t="shared" si="37"/>
        <v>77</v>
      </c>
      <c r="B2198" s="50">
        <f>Management!B2198</f>
        <v>42188</v>
      </c>
      <c r="C2198" s="51">
        <f>Management!C2198</f>
        <v>74149.999999999563</v>
      </c>
      <c r="D2198" s="49">
        <f>Management!K2198</f>
        <v>6950927</v>
      </c>
    </row>
    <row r="2199" spans="1:4" x14ac:dyDescent="0.2">
      <c r="A2199" s="52">
        <f t="shared" si="37"/>
        <v>78</v>
      </c>
      <c r="B2199" s="50">
        <f>Management!B2199</f>
        <v>42219</v>
      </c>
      <c r="C2199" s="51">
        <f>Management!C2199</f>
        <v>74150.000000000306</v>
      </c>
      <c r="D2199" s="49">
        <f>Management!K2199</f>
        <v>6935389</v>
      </c>
    </row>
    <row r="2200" spans="1:4" x14ac:dyDescent="0.2">
      <c r="A2200" s="52">
        <f t="shared" si="37"/>
        <v>79</v>
      </c>
      <c r="B2200" s="50">
        <f>Management!B2200</f>
        <v>42250</v>
      </c>
      <c r="C2200" s="51">
        <f>Management!C2200</f>
        <v>74150.000000000364</v>
      </c>
      <c r="D2200" s="49">
        <f>Management!K2200</f>
        <v>6919699</v>
      </c>
    </row>
    <row r="2201" spans="1:4" x14ac:dyDescent="0.2">
      <c r="A2201" s="52">
        <f t="shared" si="37"/>
        <v>80</v>
      </c>
      <c r="B2201" s="50">
        <f>Management!B2201</f>
        <v>42280</v>
      </c>
      <c r="C2201" s="51">
        <f>Management!C2201</f>
        <v>74149.999999999971</v>
      </c>
      <c r="D2201" s="49">
        <f>Management!K2201</f>
        <v>6903856</v>
      </c>
    </row>
    <row r="2202" spans="1:4" x14ac:dyDescent="0.2">
      <c r="A2202" s="52">
        <f t="shared" si="37"/>
        <v>81</v>
      </c>
      <c r="B2202" s="50">
        <f>Management!B2202</f>
        <v>42311</v>
      </c>
      <c r="C2202" s="51">
        <f>Management!C2202</f>
        <v>74149.999999999636</v>
      </c>
      <c r="D2202" s="49">
        <f>Management!K2202</f>
        <v>6887858</v>
      </c>
    </row>
    <row r="2203" spans="1:4" x14ac:dyDescent="0.2">
      <c r="A2203" s="52">
        <f t="shared" si="37"/>
        <v>82</v>
      </c>
      <c r="B2203" s="50">
        <f>Management!B2203</f>
        <v>42341</v>
      </c>
      <c r="C2203" s="51">
        <f>Management!C2203</f>
        <v>74150.000000000218</v>
      </c>
      <c r="D2203" s="49">
        <f>Management!K2203</f>
        <v>6871703</v>
      </c>
    </row>
    <row r="2204" spans="1:4" x14ac:dyDescent="0.2">
      <c r="A2204" s="52">
        <f t="shared" si="37"/>
        <v>83</v>
      </c>
      <c r="B2204" s="50">
        <f>Management!B2204</f>
        <v>42372</v>
      </c>
      <c r="C2204" s="51">
        <f>Management!C2204</f>
        <v>74150.000000000058</v>
      </c>
      <c r="D2204" s="49">
        <f>Management!K2204</f>
        <v>6855389</v>
      </c>
    </row>
    <row r="2205" spans="1:4" x14ac:dyDescent="0.2">
      <c r="A2205" s="52">
        <f t="shared" si="37"/>
        <v>84</v>
      </c>
      <c r="B2205" s="50">
        <f>Management!B2205</f>
        <v>42403</v>
      </c>
      <c r="C2205" s="51">
        <f>Management!C2205</f>
        <v>74149.999999999651</v>
      </c>
      <c r="D2205" s="49">
        <f>Management!K2205</f>
        <v>6863986</v>
      </c>
    </row>
    <row r="2206" spans="1:4" x14ac:dyDescent="0.2">
      <c r="A2206" s="52">
        <f t="shared" si="37"/>
        <v>85</v>
      </c>
      <c r="B2206" s="50">
        <f>Management!B2206</f>
        <v>42432</v>
      </c>
      <c r="C2206" s="51">
        <f>Management!C2206</f>
        <v>74149.999999999971</v>
      </c>
      <c r="D2206" s="49">
        <f>Management!K2206</f>
        <v>6847686</v>
      </c>
    </row>
    <row r="2207" spans="1:4" x14ac:dyDescent="0.2">
      <c r="A2207" s="52">
        <f t="shared" si="37"/>
        <v>86</v>
      </c>
      <c r="B2207" s="50">
        <f>Management!B2207</f>
        <v>42463</v>
      </c>
      <c r="C2207" s="51">
        <f>Management!C2207</f>
        <v>74149.999999999593</v>
      </c>
      <c r="D2207" s="49">
        <f>Management!K2207</f>
        <v>6831228</v>
      </c>
    </row>
    <row r="2208" spans="1:4" x14ac:dyDescent="0.2">
      <c r="A2208" s="52">
        <f t="shared" si="37"/>
        <v>87</v>
      </c>
      <c r="B2208" s="50">
        <f>Management!B2208</f>
        <v>42493</v>
      </c>
      <c r="C2208" s="51">
        <f>Management!C2208</f>
        <v>74149.999999999622</v>
      </c>
      <c r="D2208" s="49">
        <f>Management!K2208</f>
        <v>6814609</v>
      </c>
    </row>
    <row r="2209" spans="1:4" x14ac:dyDescent="0.2">
      <c r="A2209" s="52">
        <f t="shared" si="37"/>
        <v>88</v>
      </c>
      <c r="B2209" s="50">
        <f>Management!B2209</f>
        <v>42524</v>
      </c>
      <c r="C2209" s="51">
        <f>Management!C2209</f>
        <v>74149.999999999622</v>
      </c>
      <c r="D2209" s="49">
        <f>Management!K2209</f>
        <v>6797829</v>
      </c>
    </row>
    <row r="2210" spans="1:4" x14ac:dyDescent="0.2">
      <c r="A2210" s="52">
        <f t="shared" si="37"/>
        <v>89</v>
      </c>
      <c r="B2210" s="50">
        <f>Management!B2210</f>
        <v>42554</v>
      </c>
      <c r="C2210" s="51">
        <f>Management!C2210</f>
        <v>74149.999999999738</v>
      </c>
      <c r="D2210" s="49">
        <f>Management!K2210</f>
        <v>6780885</v>
      </c>
    </row>
    <row r="2211" spans="1:4" x14ac:dyDescent="0.2">
      <c r="A2211" s="52">
        <f t="shared" si="37"/>
        <v>90</v>
      </c>
      <c r="B2211" s="50">
        <f>Management!B2211</f>
        <v>42585</v>
      </c>
      <c r="C2211" s="51">
        <f>Management!C2211</f>
        <v>74149.999999999651</v>
      </c>
      <c r="D2211" s="49">
        <f>Management!K2211</f>
        <v>6763777</v>
      </c>
    </row>
    <row r="2212" spans="1:4" x14ac:dyDescent="0.2">
      <c r="A2212" s="52">
        <f t="shared" si="37"/>
        <v>91</v>
      </c>
      <c r="B2212" s="50">
        <f>Management!B2212</f>
        <v>42616</v>
      </c>
      <c r="C2212" s="51">
        <f>Management!C2212</f>
        <v>74149.99999999968</v>
      </c>
      <c r="D2212" s="49">
        <f>Management!K2212</f>
        <v>6746502</v>
      </c>
    </row>
    <row r="2213" spans="1:4" x14ac:dyDescent="0.2">
      <c r="A2213" s="52">
        <f t="shared" si="37"/>
        <v>92</v>
      </c>
      <c r="B2213" s="50">
        <f>Management!B2213</f>
        <v>42646</v>
      </c>
      <c r="C2213" s="51">
        <f>Management!C2213</f>
        <v>74149.999999999665</v>
      </c>
      <c r="D2213" s="49">
        <f>Management!K2213</f>
        <v>6729059</v>
      </c>
    </row>
    <row r="2214" spans="1:4" x14ac:dyDescent="0.2">
      <c r="A2214" s="52">
        <f t="shared" si="37"/>
        <v>93</v>
      </c>
      <c r="B2214" s="50">
        <f>Management!B2214</f>
        <v>42677</v>
      </c>
      <c r="C2214" s="51">
        <f>Management!C2214</f>
        <v>74150.000000000262</v>
      </c>
      <c r="D2214" s="49">
        <f>Management!K2214</f>
        <v>6711446</v>
      </c>
    </row>
    <row r="2215" spans="1:4" x14ac:dyDescent="0.2">
      <c r="A2215" s="52">
        <f t="shared" si="37"/>
        <v>94</v>
      </c>
      <c r="B2215" s="50">
        <f>Management!B2215</f>
        <v>42707</v>
      </c>
      <c r="C2215" s="51">
        <f>Management!C2215</f>
        <v>74149.999999999724</v>
      </c>
      <c r="D2215" s="49">
        <f>Management!K2215</f>
        <v>6693662</v>
      </c>
    </row>
    <row r="2216" spans="1:4" x14ac:dyDescent="0.2">
      <c r="A2216" s="52">
        <f t="shared" si="37"/>
        <v>95</v>
      </c>
      <c r="B2216" s="50">
        <f>Management!B2216</f>
        <v>42738</v>
      </c>
      <c r="C2216" s="51">
        <f>Management!C2216</f>
        <v>74149.999999999622</v>
      </c>
      <c r="D2216" s="49">
        <f>Management!K2216</f>
        <v>6675705</v>
      </c>
    </row>
    <row r="2217" spans="1:4" x14ac:dyDescent="0.2">
      <c r="A2217" s="52">
        <f t="shared" si="37"/>
        <v>96</v>
      </c>
      <c r="B2217" s="50">
        <f>Management!B2217</f>
        <v>42769</v>
      </c>
      <c r="C2217" s="51">
        <f>Management!C2217</f>
        <v>74149.999999999854</v>
      </c>
      <c r="D2217" s="49">
        <f>Management!K2217</f>
        <v>6680133</v>
      </c>
    </row>
    <row r="2218" spans="1:4" x14ac:dyDescent="0.2">
      <c r="A2218" s="52">
        <f t="shared" si="37"/>
        <v>97</v>
      </c>
      <c r="B2218" s="50">
        <f>Management!B2218</f>
        <v>42797</v>
      </c>
      <c r="C2218" s="51">
        <f>Management!C2218</f>
        <v>74149.999999999884</v>
      </c>
      <c r="D2218" s="49">
        <f>Management!K2218</f>
        <v>6662125</v>
      </c>
    </row>
    <row r="2219" spans="1:4" x14ac:dyDescent="0.2">
      <c r="A2219" s="52">
        <f t="shared" si="37"/>
        <v>98</v>
      </c>
      <c r="B2219" s="50">
        <f>Management!B2219</f>
        <v>42828</v>
      </c>
      <c r="C2219" s="51">
        <f>Management!C2219</f>
        <v>74149.999999999796</v>
      </c>
      <c r="D2219" s="49">
        <f>Management!K2219</f>
        <v>6643943</v>
      </c>
    </row>
    <row r="2220" spans="1:4" x14ac:dyDescent="0.2">
      <c r="A2220" s="52">
        <f t="shared" si="37"/>
        <v>99</v>
      </c>
      <c r="B2220" s="50">
        <f>Management!B2220</f>
        <v>42858</v>
      </c>
      <c r="C2220" s="51">
        <f>Management!C2220</f>
        <v>74150.000000000276</v>
      </c>
      <c r="D2220" s="49">
        <f>Management!K2220</f>
        <v>6625584</v>
      </c>
    </row>
    <row r="2221" spans="1:4" x14ac:dyDescent="0.2">
      <c r="A2221" s="52">
        <f t="shared" si="37"/>
        <v>100</v>
      </c>
      <c r="B2221" s="50">
        <f>Management!B2221</f>
        <v>42889</v>
      </c>
      <c r="C2221" s="51">
        <f>Management!C2221</f>
        <v>74150.000000000437</v>
      </c>
      <c r="D2221" s="49">
        <f>Management!K2221</f>
        <v>6607048</v>
      </c>
    </row>
    <row r="2222" spans="1:4" x14ac:dyDescent="0.2">
      <c r="A2222" s="52">
        <f t="shared" si="37"/>
        <v>101</v>
      </c>
      <c r="B2222" s="50">
        <f>Management!B2222</f>
        <v>42919</v>
      </c>
      <c r="C2222" s="51">
        <f>Management!C2222</f>
        <v>74149.999999999593</v>
      </c>
      <c r="D2222" s="49">
        <f>Management!K2222</f>
        <v>6588333</v>
      </c>
    </row>
    <row r="2223" spans="1:4" x14ac:dyDescent="0.2">
      <c r="A2223" s="52">
        <f t="shared" ref="A2223:A2286" si="38">A2222+1</f>
        <v>102</v>
      </c>
      <c r="B2223" s="50">
        <f>Management!B2223</f>
        <v>42950</v>
      </c>
      <c r="C2223" s="51">
        <f>Management!C2223</f>
        <v>74149.999999999738</v>
      </c>
      <c r="D2223" s="49">
        <f>Management!K2223</f>
        <v>6569436</v>
      </c>
    </row>
    <row r="2224" spans="1:4" x14ac:dyDescent="0.2">
      <c r="A2224" s="52">
        <f t="shared" si="38"/>
        <v>103</v>
      </c>
      <c r="B2224" s="50">
        <f>Management!B2224</f>
        <v>42981</v>
      </c>
      <c r="C2224" s="51">
        <f>Management!C2224</f>
        <v>74149.99999999968</v>
      </c>
      <c r="D2224" s="49">
        <f>Management!K2224</f>
        <v>6550356</v>
      </c>
    </row>
    <row r="2225" spans="1:4" x14ac:dyDescent="0.2">
      <c r="A2225" s="52">
        <f t="shared" si="38"/>
        <v>104</v>
      </c>
      <c r="B2225" s="50">
        <f>Management!B2225</f>
        <v>43011</v>
      </c>
      <c r="C2225" s="51">
        <f>Management!C2225</f>
        <v>74150.000000000306</v>
      </c>
      <c r="D2225" s="49">
        <f>Management!K2225</f>
        <v>6531092</v>
      </c>
    </row>
    <row r="2226" spans="1:4" x14ac:dyDescent="0.2">
      <c r="A2226" s="52">
        <f t="shared" si="38"/>
        <v>105</v>
      </c>
      <c r="B2226" s="50">
        <f>Management!B2226</f>
        <v>43042</v>
      </c>
      <c r="C2226" s="51">
        <f>Management!C2226</f>
        <v>74149.99999999968</v>
      </c>
      <c r="D2226" s="49">
        <f>Management!K2226</f>
        <v>6511640</v>
      </c>
    </row>
    <row r="2227" spans="1:4" x14ac:dyDescent="0.2">
      <c r="A2227" s="52">
        <f t="shared" si="38"/>
        <v>106</v>
      </c>
      <c r="B2227" s="50">
        <f>Management!B2227</f>
        <v>43072</v>
      </c>
      <c r="C2227" s="51">
        <f>Management!C2227</f>
        <v>74150.000000000116</v>
      </c>
      <c r="D2227" s="49">
        <f>Management!K2227</f>
        <v>6492001</v>
      </c>
    </row>
    <row r="2228" spans="1:4" x14ac:dyDescent="0.2">
      <c r="A2228" s="52">
        <f t="shared" si="38"/>
        <v>107</v>
      </c>
      <c r="B2228" s="50">
        <f>Management!B2228</f>
        <v>43103</v>
      </c>
      <c r="C2228" s="51">
        <f>Management!C2228</f>
        <v>74150.000000000349</v>
      </c>
      <c r="D2228" s="49">
        <f>Management!K2228</f>
        <v>6472170</v>
      </c>
    </row>
    <row r="2229" spans="1:4" x14ac:dyDescent="0.2">
      <c r="A2229" s="52">
        <f t="shared" si="38"/>
        <v>108</v>
      </c>
      <c r="B2229" s="50">
        <f>Management!B2229</f>
        <v>43134</v>
      </c>
      <c r="C2229" s="51">
        <f>Management!C2229</f>
        <v>74149.999999999593</v>
      </c>
      <c r="D2229" s="49">
        <f>Management!K2229</f>
        <v>6472448</v>
      </c>
    </row>
    <row r="2230" spans="1:4" x14ac:dyDescent="0.2">
      <c r="A2230" s="52">
        <f t="shared" si="38"/>
        <v>109</v>
      </c>
      <c r="B2230" s="50">
        <f>Management!B2230</f>
        <v>43162</v>
      </c>
      <c r="C2230" s="51">
        <f>Management!C2230</f>
        <v>74149.999999999913</v>
      </c>
      <c r="D2230" s="49">
        <f>Management!K2230</f>
        <v>6452503</v>
      </c>
    </row>
    <row r="2231" spans="1:4" x14ac:dyDescent="0.2">
      <c r="A2231" s="52">
        <f t="shared" si="38"/>
        <v>110</v>
      </c>
      <c r="B2231" s="50">
        <f>Management!B2231</f>
        <v>43193</v>
      </c>
      <c r="C2231" s="51">
        <f>Management!C2231</f>
        <v>74150.000000000262</v>
      </c>
      <c r="D2231" s="49">
        <f>Management!K2231</f>
        <v>6432365</v>
      </c>
    </row>
    <row r="2232" spans="1:4" x14ac:dyDescent="0.2">
      <c r="A2232" s="52">
        <f t="shared" si="38"/>
        <v>111</v>
      </c>
      <c r="B2232" s="50">
        <f>Management!B2232</f>
        <v>43223</v>
      </c>
      <c r="C2232" s="51">
        <f>Management!C2232</f>
        <v>74150.000000000233</v>
      </c>
      <c r="D2232" s="49">
        <f>Management!K2232</f>
        <v>6412032</v>
      </c>
    </row>
    <row r="2233" spans="1:4" x14ac:dyDescent="0.2">
      <c r="A2233" s="52">
        <f t="shared" si="38"/>
        <v>112</v>
      </c>
      <c r="B2233" s="50">
        <f>Management!B2233</f>
        <v>43254</v>
      </c>
      <c r="C2233" s="51">
        <f>Management!C2233</f>
        <v>74150.000000000146</v>
      </c>
      <c r="D2233" s="49">
        <f>Management!K2233</f>
        <v>6391504</v>
      </c>
    </row>
    <row r="2234" spans="1:4" x14ac:dyDescent="0.2">
      <c r="A2234" s="52">
        <f t="shared" si="38"/>
        <v>113</v>
      </c>
      <c r="B2234" s="50">
        <f>Management!B2234</f>
        <v>43284</v>
      </c>
      <c r="C2234" s="51">
        <f>Management!C2234</f>
        <v>74149.999999999767</v>
      </c>
      <c r="D2234" s="49">
        <f>Management!K2234</f>
        <v>6370777</v>
      </c>
    </row>
    <row r="2235" spans="1:4" x14ac:dyDescent="0.2">
      <c r="A2235" s="52">
        <f t="shared" si="38"/>
        <v>114</v>
      </c>
      <c r="B2235" s="50">
        <f>Management!B2235</f>
        <v>43315</v>
      </c>
      <c r="C2235" s="51">
        <f>Management!C2235</f>
        <v>74150.000000000175</v>
      </c>
      <c r="D2235" s="49">
        <f>Management!K2235</f>
        <v>6349851</v>
      </c>
    </row>
    <row r="2236" spans="1:4" x14ac:dyDescent="0.2">
      <c r="A2236" s="52">
        <f t="shared" si="38"/>
        <v>115</v>
      </c>
      <c r="B2236" s="50">
        <f>Management!B2236</f>
        <v>43346</v>
      </c>
      <c r="C2236" s="51">
        <f>Management!C2236</f>
        <v>74150.000000000116</v>
      </c>
      <c r="D2236" s="49">
        <f>Management!K2236</f>
        <v>6328723</v>
      </c>
    </row>
    <row r="2237" spans="1:4" x14ac:dyDescent="0.2">
      <c r="A2237" s="52">
        <f t="shared" si="38"/>
        <v>116</v>
      </c>
      <c r="B2237" s="50">
        <f>Management!B2237</f>
        <v>43376</v>
      </c>
      <c r="C2237" s="51">
        <f>Management!C2237</f>
        <v>74149.999999999854</v>
      </c>
      <c r="D2237" s="49">
        <f>Management!K2237</f>
        <v>6307390</v>
      </c>
    </row>
    <row r="2238" spans="1:4" x14ac:dyDescent="0.2">
      <c r="A2238" s="52">
        <f t="shared" si="38"/>
        <v>117</v>
      </c>
      <c r="B2238" s="50">
        <f>Management!B2238</f>
        <v>43407</v>
      </c>
      <c r="C2238" s="51">
        <f>Management!C2238</f>
        <v>74150.000000000087</v>
      </c>
      <c r="D2238" s="49">
        <f>Management!K2238</f>
        <v>6285852</v>
      </c>
    </row>
    <row r="2239" spans="1:4" x14ac:dyDescent="0.2">
      <c r="A2239" s="52">
        <f t="shared" si="38"/>
        <v>118</v>
      </c>
      <c r="B2239" s="50">
        <f>Management!B2239</f>
        <v>43437</v>
      </c>
      <c r="C2239" s="51">
        <f>Management!C2239</f>
        <v>74150.000000000058</v>
      </c>
      <c r="D2239" s="49">
        <f>Management!K2239</f>
        <v>6264106</v>
      </c>
    </row>
    <row r="2240" spans="1:4" x14ac:dyDescent="0.2">
      <c r="A2240" s="52">
        <f t="shared" si="38"/>
        <v>119</v>
      </c>
      <c r="B2240" s="50">
        <f>Management!B2240</f>
        <v>43468</v>
      </c>
      <c r="C2240" s="51">
        <f>Management!C2240</f>
        <v>74149.999999999956</v>
      </c>
      <c r="D2240" s="49">
        <f>Management!K2240</f>
        <v>6242150</v>
      </c>
    </row>
    <row r="2241" spans="1:4" x14ac:dyDescent="0.2">
      <c r="A2241" s="52">
        <f t="shared" si="38"/>
        <v>120</v>
      </c>
      <c r="B2241" s="50">
        <f>Management!B2241</f>
        <v>43499</v>
      </c>
      <c r="C2241" s="51">
        <f>Management!C2241</f>
        <v>74149.999999999825</v>
      </c>
      <c r="D2241" s="49">
        <f>Management!K2241</f>
        <v>6238251</v>
      </c>
    </row>
    <row r="2242" spans="1:4" x14ac:dyDescent="0.2">
      <c r="A2242" s="52">
        <f t="shared" si="38"/>
        <v>121</v>
      </c>
      <c r="B2242" s="50">
        <f>Management!B2242</f>
        <v>43527</v>
      </c>
      <c r="C2242" s="51">
        <f>Management!C2242</f>
        <v>74150.000000000189</v>
      </c>
      <c r="D2242" s="49">
        <f>Management!K2242</f>
        <v>6216113</v>
      </c>
    </row>
    <row r="2243" spans="1:4" x14ac:dyDescent="0.2">
      <c r="A2243" s="52">
        <f t="shared" si="38"/>
        <v>122</v>
      </c>
      <c r="B2243" s="50">
        <f>Management!B2243</f>
        <v>43558</v>
      </c>
      <c r="C2243" s="51">
        <f>Management!C2243</f>
        <v>74150.000000000233</v>
      </c>
      <c r="D2243" s="49">
        <f>Management!K2243</f>
        <v>6193761</v>
      </c>
    </row>
    <row r="2244" spans="1:4" x14ac:dyDescent="0.2">
      <c r="A2244" s="52">
        <f t="shared" si="38"/>
        <v>123</v>
      </c>
      <c r="B2244" s="50">
        <f>Management!B2244</f>
        <v>43588</v>
      </c>
      <c r="C2244" s="51">
        <f>Management!C2244</f>
        <v>74149.999999999825</v>
      </c>
      <c r="D2244" s="49">
        <f>Management!K2244</f>
        <v>6171195</v>
      </c>
    </row>
    <row r="2245" spans="1:4" x14ac:dyDescent="0.2">
      <c r="A2245" s="52">
        <f t="shared" si="38"/>
        <v>124</v>
      </c>
      <c r="B2245" s="50">
        <f>Management!B2245</f>
        <v>43619</v>
      </c>
      <c r="C2245" s="51">
        <f>Management!C2245</f>
        <v>74150</v>
      </c>
      <c r="D2245" s="49">
        <f>Management!K2245</f>
        <v>6148411</v>
      </c>
    </row>
    <row r="2246" spans="1:4" x14ac:dyDescent="0.2">
      <c r="A2246" s="52">
        <f t="shared" si="38"/>
        <v>125</v>
      </c>
      <c r="B2246" s="50">
        <f>Management!B2246</f>
        <v>43649</v>
      </c>
      <c r="C2246" s="51">
        <f>Management!C2246</f>
        <v>74150.000000000175</v>
      </c>
      <c r="D2246" s="49">
        <f>Management!K2246</f>
        <v>6125409</v>
      </c>
    </row>
    <row r="2247" spans="1:4" x14ac:dyDescent="0.2">
      <c r="A2247" s="52">
        <f t="shared" si="38"/>
        <v>126</v>
      </c>
      <c r="B2247" s="50">
        <f>Management!B2247</f>
        <v>43680</v>
      </c>
      <c r="C2247" s="51">
        <f>Management!C2247</f>
        <v>74150.000000000204</v>
      </c>
      <c r="D2247" s="49">
        <f>Management!K2247</f>
        <v>6102185</v>
      </c>
    </row>
    <row r="2248" spans="1:4" x14ac:dyDescent="0.2">
      <c r="A2248" s="52">
        <f t="shared" si="38"/>
        <v>127</v>
      </c>
      <c r="B2248" s="50">
        <f>Management!B2248</f>
        <v>43711</v>
      </c>
      <c r="C2248" s="51">
        <f>Management!C2248</f>
        <v>74150.000000000146</v>
      </c>
      <c r="D2248" s="49">
        <f>Management!K2248</f>
        <v>6078737</v>
      </c>
    </row>
    <row r="2249" spans="1:4" x14ac:dyDescent="0.2">
      <c r="A2249" s="52">
        <f t="shared" si="38"/>
        <v>128</v>
      </c>
      <c r="B2249" s="50">
        <f>Management!B2249</f>
        <v>43741</v>
      </c>
      <c r="C2249" s="51">
        <f>Management!C2249</f>
        <v>74150.000000000175</v>
      </c>
      <c r="D2249" s="49">
        <f>Management!K2249</f>
        <v>6055064</v>
      </c>
    </row>
    <row r="2250" spans="1:4" x14ac:dyDescent="0.2">
      <c r="A2250" s="52">
        <f t="shared" si="38"/>
        <v>129</v>
      </c>
      <c r="B2250" s="50">
        <f>Management!B2250</f>
        <v>43772</v>
      </c>
      <c r="C2250" s="51">
        <f>Management!C2250</f>
        <v>74149.999999999942</v>
      </c>
      <c r="D2250" s="49">
        <f>Management!K2250</f>
        <v>6031163</v>
      </c>
    </row>
    <row r="2251" spans="1:4" x14ac:dyDescent="0.2">
      <c r="A2251" s="52">
        <f t="shared" si="38"/>
        <v>130</v>
      </c>
      <c r="B2251" s="50">
        <f>Management!B2251</f>
        <v>43802</v>
      </c>
      <c r="C2251" s="51">
        <f>Management!C2251</f>
        <v>74149.999999999796</v>
      </c>
      <c r="D2251" s="49">
        <f>Management!K2251</f>
        <v>6007032</v>
      </c>
    </row>
    <row r="2252" spans="1:4" x14ac:dyDescent="0.2">
      <c r="A2252" s="52">
        <f t="shared" si="38"/>
        <v>131</v>
      </c>
      <c r="B2252" s="50">
        <f>Management!B2252</f>
        <v>43833</v>
      </c>
      <c r="C2252" s="51">
        <f>Management!C2252</f>
        <v>74150.000000000102</v>
      </c>
      <c r="D2252" s="49">
        <f>Management!K2252</f>
        <v>5982668</v>
      </c>
    </row>
    <row r="2253" spans="1:4" x14ac:dyDescent="0.2">
      <c r="A2253" s="52">
        <f t="shared" si="38"/>
        <v>132</v>
      </c>
      <c r="B2253" s="50">
        <f>Management!B2253</f>
        <v>43864</v>
      </c>
      <c r="C2253" s="51">
        <f>Management!C2253</f>
        <v>74150.000000000218</v>
      </c>
      <c r="D2253" s="49">
        <f>Management!K2253</f>
        <v>5974511</v>
      </c>
    </row>
    <row r="2254" spans="1:4" x14ac:dyDescent="0.2">
      <c r="A2254" s="52">
        <f t="shared" si="38"/>
        <v>133</v>
      </c>
      <c r="B2254" s="50">
        <f>Management!B2254</f>
        <v>43893</v>
      </c>
      <c r="C2254" s="51">
        <f>Management!C2254</f>
        <v>74149.999999999942</v>
      </c>
      <c r="D2254" s="49">
        <f>Management!K2254</f>
        <v>5949895</v>
      </c>
    </row>
    <row r="2255" spans="1:4" x14ac:dyDescent="0.2">
      <c r="A2255" s="52">
        <f t="shared" si="38"/>
        <v>134</v>
      </c>
      <c r="B2255" s="50">
        <f>Management!B2255</f>
        <v>43924</v>
      </c>
      <c r="C2255" s="51">
        <f>Management!C2255</f>
        <v>74150.000000000116</v>
      </c>
      <c r="D2255" s="49">
        <f>Management!K2255</f>
        <v>5925043</v>
      </c>
    </row>
    <row r="2256" spans="1:4" x14ac:dyDescent="0.2">
      <c r="A2256" s="52">
        <f t="shared" si="38"/>
        <v>135</v>
      </c>
      <c r="B2256" s="50">
        <f>Management!B2256</f>
        <v>43954</v>
      </c>
      <c r="C2256" s="51">
        <f>Management!C2256</f>
        <v>74150.000000000204</v>
      </c>
      <c r="D2256" s="49">
        <f>Management!K2256</f>
        <v>5899953</v>
      </c>
    </row>
    <row r="2257" spans="1:4" x14ac:dyDescent="0.2">
      <c r="A2257" s="52">
        <f t="shared" si="38"/>
        <v>136</v>
      </c>
      <c r="B2257" s="50">
        <f>Management!B2257</f>
        <v>43985</v>
      </c>
      <c r="C2257" s="51">
        <f>Management!C2257</f>
        <v>74150.000000000087</v>
      </c>
      <c r="D2257" s="49">
        <f>Management!K2257</f>
        <v>5874622</v>
      </c>
    </row>
    <row r="2258" spans="1:4" x14ac:dyDescent="0.2">
      <c r="A2258" s="52">
        <f t="shared" si="38"/>
        <v>137</v>
      </c>
      <c r="B2258" s="50">
        <f>Management!B2258</f>
        <v>44015</v>
      </c>
      <c r="C2258" s="51">
        <f>Management!C2258</f>
        <v>74150.000000000204</v>
      </c>
      <c r="D2258" s="49">
        <f>Management!K2258</f>
        <v>5849048</v>
      </c>
    </row>
    <row r="2259" spans="1:4" x14ac:dyDescent="0.2">
      <c r="A2259" s="52">
        <f t="shared" si="38"/>
        <v>138</v>
      </c>
      <c r="B2259" s="50">
        <f>Management!B2259</f>
        <v>44046</v>
      </c>
      <c r="C2259" s="51">
        <f>Management!C2259</f>
        <v>74150.000000000218</v>
      </c>
      <c r="D2259" s="49">
        <f>Management!K2259</f>
        <v>5823228</v>
      </c>
    </row>
    <row r="2260" spans="1:4" x14ac:dyDescent="0.2">
      <c r="A2260" s="52">
        <f t="shared" si="38"/>
        <v>139</v>
      </c>
      <c r="B2260" s="50">
        <f>Management!B2260</f>
        <v>44077</v>
      </c>
      <c r="C2260" s="51">
        <f>Management!C2260</f>
        <v>74150.00000000016</v>
      </c>
      <c r="D2260" s="49">
        <f>Management!K2260</f>
        <v>5797160</v>
      </c>
    </row>
    <row r="2261" spans="1:4" x14ac:dyDescent="0.2">
      <c r="A2261" s="52">
        <f t="shared" si="38"/>
        <v>140</v>
      </c>
      <c r="B2261" s="50">
        <f>Management!B2261</f>
        <v>44107</v>
      </c>
      <c r="C2261" s="51">
        <f>Management!C2261</f>
        <v>74149.999999999796</v>
      </c>
      <c r="D2261" s="49">
        <f>Management!K2261</f>
        <v>5770843</v>
      </c>
    </row>
    <row r="2262" spans="1:4" x14ac:dyDescent="0.2">
      <c r="A2262" s="52">
        <f t="shared" si="38"/>
        <v>141</v>
      </c>
      <c r="B2262" s="50">
        <f>Management!B2262</f>
        <v>44138</v>
      </c>
      <c r="C2262" s="51">
        <f>Management!C2262</f>
        <v>74149.999999999884</v>
      </c>
      <c r="D2262" s="49">
        <f>Management!K2262</f>
        <v>5744272</v>
      </c>
    </row>
    <row r="2263" spans="1:4" x14ac:dyDescent="0.2">
      <c r="A2263" s="52">
        <f t="shared" si="38"/>
        <v>142</v>
      </c>
      <c r="B2263" s="50">
        <f>Management!B2263</f>
        <v>44168</v>
      </c>
      <c r="C2263" s="51">
        <f>Management!C2263</f>
        <v>74150.000000000044</v>
      </c>
      <c r="D2263" s="49">
        <f>Management!K2263</f>
        <v>5717446</v>
      </c>
    </row>
    <row r="2264" spans="1:4" x14ac:dyDescent="0.2">
      <c r="A2264" s="52">
        <f t="shared" si="38"/>
        <v>143</v>
      </c>
      <c r="B2264" s="50">
        <f>Management!B2264</f>
        <v>44199</v>
      </c>
      <c r="C2264" s="51">
        <f>Management!C2264</f>
        <v>74149.999999999971</v>
      </c>
      <c r="D2264" s="49">
        <f>Management!K2264</f>
        <v>5690363</v>
      </c>
    </row>
    <row r="2265" spans="1:4" x14ac:dyDescent="0.2">
      <c r="A2265" s="52">
        <f t="shared" si="38"/>
        <v>144</v>
      </c>
      <c r="B2265" s="50">
        <f>Management!B2265</f>
        <v>44230</v>
      </c>
      <c r="C2265" s="51">
        <f>Management!C2265</f>
        <v>74149.999999999942</v>
      </c>
      <c r="D2265" s="49">
        <f>Management!K2265</f>
        <v>5677819</v>
      </c>
    </row>
    <row r="2266" spans="1:4" x14ac:dyDescent="0.2">
      <c r="A2266" s="52">
        <f t="shared" si="38"/>
        <v>145</v>
      </c>
      <c r="B2266" s="50">
        <f>Management!B2266</f>
        <v>44258</v>
      </c>
      <c r="C2266" s="51">
        <f>Management!C2266</f>
        <v>74149.999999999825</v>
      </c>
      <c r="D2266" s="49">
        <f>Management!K2266</f>
        <v>5650410</v>
      </c>
    </row>
    <row r="2267" spans="1:4" x14ac:dyDescent="0.2">
      <c r="A2267" s="52">
        <f t="shared" si="38"/>
        <v>146</v>
      </c>
      <c r="B2267" s="50">
        <f>Management!B2267</f>
        <v>44289</v>
      </c>
      <c r="C2267" s="51">
        <f>Management!C2267</f>
        <v>74150</v>
      </c>
      <c r="D2267" s="49">
        <f>Management!K2267</f>
        <v>5622739</v>
      </c>
    </row>
    <row r="2268" spans="1:4" x14ac:dyDescent="0.2">
      <c r="A2268" s="52">
        <f t="shared" si="38"/>
        <v>147</v>
      </c>
      <c r="B2268" s="50">
        <f>Management!B2268</f>
        <v>44319</v>
      </c>
      <c r="C2268" s="51">
        <f>Management!C2268</f>
        <v>74150.000000000175</v>
      </c>
      <c r="D2268" s="49">
        <f>Management!K2268</f>
        <v>5594802</v>
      </c>
    </row>
    <row r="2269" spans="1:4" x14ac:dyDescent="0.2">
      <c r="A2269" s="52">
        <f t="shared" si="38"/>
        <v>148</v>
      </c>
      <c r="B2269" s="50">
        <f>Management!B2269</f>
        <v>44350</v>
      </c>
      <c r="C2269" s="51">
        <f>Management!C2269</f>
        <v>74150.000000000204</v>
      </c>
      <c r="D2269" s="49">
        <f>Management!K2269</f>
        <v>5566598</v>
      </c>
    </row>
    <row r="2270" spans="1:4" x14ac:dyDescent="0.2">
      <c r="A2270" s="52">
        <f t="shared" si="38"/>
        <v>149</v>
      </c>
      <c r="B2270" s="50">
        <f>Management!B2270</f>
        <v>44380</v>
      </c>
      <c r="C2270" s="51">
        <f>Management!C2270</f>
        <v>74150.000000000058</v>
      </c>
      <c r="D2270" s="49">
        <f>Management!K2270</f>
        <v>5538123</v>
      </c>
    </row>
    <row r="2271" spans="1:4" x14ac:dyDescent="0.2">
      <c r="A2271" s="52">
        <f t="shared" si="38"/>
        <v>150</v>
      </c>
      <c r="B2271" s="50">
        <f>Management!B2271</f>
        <v>44411</v>
      </c>
      <c r="C2271" s="51">
        <f>Management!C2271</f>
        <v>74150.000000000175</v>
      </c>
      <c r="D2271" s="49">
        <f>Management!K2271</f>
        <v>5509376</v>
      </c>
    </row>
    <row r="2272" spans="1:4" x14ac:dyDescent="0.2">
      <c r="A2272" s="52">
        <f t="shared" si="38"/>
        <v>151</v>
      </c>
      <c r="B2272" s="50">
        <f>Management!B2272</f>
        <v>44442</v>
      </c>
      <c r="C2272" s="51">
        <f>Management!C2272</f>
        <v>74150.000000000087</v>
      </c>
      <c r="D2272" s="49">
        <f>Management!K2272</f>
        <v>5480352</v>
      </c>
    </row>
    <row r="2273" spans="1:4" x14ac:dyDescent="0.2">
      <c r="A2273" s="52">
        <f t="shared" si="38"/>
        <v>152</v>
      </c>
      <c r="B2273" s="50">
        <f>Management!B2273</f>
        <v>44472</v>
      </c>
      <c r="C2273" s="51">
        <f>Management!C2273</f>
        <v>74149.999999999884</v>
      </c>
      <c r="D2273" s="49">
        <f>Management!K2273</f>
        <v>5451051</v>
      </c>
    </row>
    <row r="2274" spans="1:4" x14ac:dyDescent="0.2">
      <c r="A2274" s="52">
        <f t="shared" si="38"/>
        <v>153</v>
      </c>
      <c r="B2274" s="50">
        <f>Management!B2274</f>
        <v>44503</v>
      </c>
      <c r="C2274" s="51">
        <f>Management!C2274</f>
        <v>74150.000000000131</v>
      </c>
      <c r="D2274" s="49">
        <f>Management!K2274</f>
        <v>5421469</v>
      </c>
    </row>
    <row r="2275" spans="1:4" x14ac:dyDescent="0.2">
      <c r="A2275" s="52">
        <f t="shared" si="38"/>
        <v>154</v>
      </c>
      <c r="B2275" s="50">
        <f>Management!B2275</f>
        <v>44533</v>
      </c>
      <c r="C2275" s="51">
        <f>Management!C2275</f>
        <v>74150.000000000146</v>
      </c>
      <c r="D2275" s="49">
        <f>Management!K2275</f>
        <v>5391603</v>
      </c>
    </row>
    <row r="2276" spans="1:4" x14ac:dyDescent="0.2">
      <c r="A2276" s="52">
        <f t="shared" si="38"/>
        <v>155</v>
      </c>
      <c r="B2276" s="50">
        <f>Management!B2276</f>
        <v>44564</v>
      </c>
      <c r="C2276" s="51">
        <f>Management!C2276</f>
        <v>74150.000000000087</v>
      </c>
      <c r="D2276" s="49">
        <f>Management!K2276</f>
        <v>5361451</v>
      </c>
    </row>
    <row r="2277" spans="1:4" x14ac:dyDescent="0.2">
      <c r="A2277" s="52">
        <f t="shared" si="38"/>
        <v>156</v>
      </c>
      <c r="B2277" s="50">
        <f>Management!B2277</f>
        <v>44595</v>
      </c>
      <c r="C2277" s="51">
        <f>Management!C2277</f>
        <v>74149.999999999884</v>
      </c>
      <c r="D2277" s="49">
        <f>Management!K2277</f>
        <v>5344330</v>
      </c>
    </row>
    <row r="2278" spans="1:4" x14ac:dyDescent="0.2">
      <c r="A2278" s="52">
        <f t="shared" si="38"/>
        <v>157</v>
      </c>
      <c r="B2278" s="50">
        <f>Management!B2278</f>
        <v>44623</v>
      </c>
      <c r="C2278" s="51">
        <f>Management!C2278</f>
        <v>74149.999999999796</v>
      </c>
      <c r="D2278" s="49">
        <f>Management!K2278</f>
        <v>5313774</v>
      </c>
    </row>
    <row r="2279" spans="1:4" x14ac:dyDescent="0.2">
      <c r="A2279" s="52">
        <f t="shared" si="38"/>
        <v>158</v>
      </c>
      <c r="B2279" s="50">
        <f>Management!B2279</f>
        <v>44654</v>
      </c>
      <c r="C2279" s="51">
        <f>Management!C2279</f>
        <v>74150.000000000015</v>
      </c>
      <c r="D2279" s="49">
        <f>Management!K2279</f>
        <v>5282927</v>
      </c>
    </row>
    <row r="2280" spans="1:4" x14ac:dyDescent="0.2">
      <c r="A2280" s="52">
        <f t="shared" si="38"/>
        <v>159</v>
      </c>
      <c r="B2280" s="50">
        <f>Management!B2280</f>
        <v>44684</v>
      </c>
      <c r="C2280" s="51">
        <f>Management!C2280</f>
        <v>74150.000000000087</v>
      </c>
      <c r="D2280" s="49">
        <f>Management!K2280</f>
        <v>5251783</v>
      </c>
    </row>
    <row r="2281" spans="1:4" x14ac:dyDescent="0.2">
      <c r="A2281" s="52">
        <f t="shared" si="38"/>
        <v>160</v>
      </c>
      <c r="B2281" s="50">
        <f>Management!B2281</f>
        <v>44715</v>
      </c>
      <c r="C2281" s="51">
        <f>Management!C2281</f>
        <v>74149.999999999942</v>
      </c>
      <c r="D2281" s="49">
        <f>Management!K2281</f>
        <v>5220342</v>
      </c>
    </row>
    <row r="2282" spans="1:4" x14ac:dyDescent="0.2">
      <c r="A2282" s="52">
        <f t="shared" si="38"/>
        <v>161</v>
      </c>
      <c r="B2282" s="50">
        <f>Management!B2282</f>
        <v>44745</v>
      </c>
      <c r="C2282" s="51">
        <f>Management!C2282</f>
        <v>74149.999999999971</v>
      </c>
      <c r="D2282" s="49">
        <f>Management!K2282</f>
        <v>5188600</v>
      </c>
    </row>
    <row r="2283" spans="1:4" x14ac:dyDescent="0.2">
      <c r="A2283" s="52">
        <f t="shared" si="38"/>
        <v>162</v>
      </c>
      <c r="B2283" s="50">
        <f>Management!B2283</f>
        <v>44776</v>
      </c>
      <c r="C2283" s="51">
        <f>Management!C2283</f>
        <v>74150</v>
      </c>
      <c r="D2283" s="49">
        <f>Management!K2283</f>
        <v>5156554</v>
      </c>
    </row>
    <row r="2284" spans="1:4" x14ac:dyDescent="0.2">
      <c r="A2284" s="52">
        <f t="shared" si="38"/>
        <v>163</v>
      </c>
      <c r="B2284" s="50">
        <f>Management!B2284</f>
        <v>44807</v>
      </c>
      <c r="C2284" s="51">
        <f>Management!C2284</f>
        <v>74150</v>
      </c>
      <c r="D2284" s="49">
        <f>Management!K2284</f>
        <v>5124202</v>
      </c>
    </row>
    <row r="2285" spans="1:4" x14ac:dyDescent="0.2">
      <c r="A2285" s="52">
        <f t="shared" si="38"/>
        <v>164</v>
      </c>
      <c r="B2285" s="50">
        <f>Management!B2285</f>
        <v>44837</v>
      </c>
      <c r="C2285" s="51">
        <f>Management!C2285</f>
        <v>74149.999999999854</v>
      </c>
      <c r="D2285" s="49">
        <f>Management!K2285</f>
        <v>5091539</v>
      </c>
    </row>
    <row r="2286" spans="1:4" x14ac:dyDescent="0.2">
      <c r="A2286" s="52">
        <f t="shared" si="38"/>
        <v>165</v>
      </c>
      <c r="B2286" s="50">
        <f>Management!B2286</f>
        <v>44868</v>
      </c>
      <c r="C2286" s="51">
        <f>Management!C2286</f>
        <v>74149.999999999796</v>
      </c>
      <c r="D2286" s="49">
        <f>Management!K2286</f>
        <v>5058564</v>
      </c>
    </row>
    <row r="2287" spans="1:4" x14ac:dyDescent="0.2">
      <c r="A2287" s="52">
        <f t="shared" ref="A2287:A2349" si="39">A2286+1</f>
        <v>166</v>
      </c>
      <c r="B2287" s="50">
        <f>Management!B2287</f>
        <v>44898</v>
      </c>
      <c r="C2287" s="51">
        <f>Management!C2287</f>
        <v>74149.999999999913</v>
      </c>
      <c r="D2287" s="49">
        <f>Management!K2287</f>
        <v>5025273</v>
      </c>
    </row>
    <row r="2288" spans="1:4" x14ac:dyDescent="0.2">
      <c r="A2288" s="52">
        <f t="shared" si="39"/>
        <v>167</v>
      </c>
      <c r="B2288" s="50">
        <f>Management!B2288</f>
        <v>44929</v>
      </c>
      <c r="C2288" s="51">
        <f>Management!C2288</f>
        <v>74150.000000000175</v>
      </c>
      <c r="D2288" s="49">
        <f>Management!K2288</f>
        <v>4991663</v>
      </c>
    </row>
    <row r="2289" spans="1:4" x14ac:dyDescent="0.2">
      <c r="A2289" s="52">
        <f t="shared" si="39"/>
        <v>168</v>
      </c>
      <c r="B2289" s="50">
        <f>Management!B2289</f>
        <v>44960</v>
      </c>
      <c r="C2289" s="51">
        <f>Management!C2289</f>
        <v>74149.999999999884</v>
      </c>
      <c r="D2289" s="49">
        <f>Management!K2289</f>
        <v>4969722</v>
      </c>
    </row>
    <row r="2290" spans="1:4" x14ac:dyDescent="0.2">
      <c r="A2290" s="52">
        <f t="shared" si="39"/>
        <v>169</v>
      </c>
      <c r="B2290" s="50">
        <f>Management!B2290</f>
        <v>44988</v>
      </c>
      <c r="C2290" s="51">
        <f>Management!C2290</f>
        <v>74150.000000000146</v>
      </c>
      <c r="D2290" s="49">
        <f>Management!K2290</f>
        <v>4935625</v>
      </c>
    </row>
    <row r="2291" spans="1:4" x14ac:dyDescent="0.2">
      <c r="A2291" s="52">
        <f t="shared" si="39"/>
        <v>170</v>
      </c>
      <c r="B2291" s="50">
        <f>Management!B2291</f>
        <v>45019</v>
      </c>
      <c r="C2291" s="51">
        <f>Management!C2291</f>
        <v>74149.999999999956</v>
      </c>
      <c r="D2291" s="49">
        <f>Management!K2291</f>
        <v>4901202</v>
      </c>
    </row>
    <row r="2292" spans="1:4" x14ac:dyDescent="0.2">
      <c r="A2292" s="52">
        <f t="shared" si="39"/>
        <v>171</v>
      </c>
      <c r="B2292" s="50">
        <f>Management!B2292</f>
        <v>45049</v>
      </c>
      <c r="C2292" s="51">
        <f>Management!C2292</f>
        <v>74150.000000000204</v>
      </c>
      <c r="D2292" s="49">
        <f>Management!K2292</f>
        <v>4866450</v>
      </c>
    </row>
    <row r="2293" spans="1:4" x14ac:dyDescent="0.2">
      <c r="A2293" s="52">
        <f t="shared" si="39"/>
        <v>172</v>
      </c>
      <c r="B2293" s="50">
        <f>Management!B2293</f>
        <v>45080</v>
      </c>
      <c r="C2293" s="51">
        <f>Management!C2293</f>
        <v>74150.000000000175</v>
      </c>
      <c r="D2293" s="49">
        <f>Management!K2293</f>
        <v>4831366</v>
      </c>
    </row>
    <row r="2294" spans="1:4" x14ac:dyDescent="0.2">
      <c r="A2294" s="52">
        <f t="shared" si="39"/>
        <v>173</v>
      </c>
      <c r="B2294" s="50">
        <f>Management!B2294</f>
        <v>45110</v>
      </c>
      <c r="C2294" s="51">
        <f>Management!C2294</f>
        <v>74149.999999999884</v>
      </c>
      <c r="D2294" s="49">
        <f>Management!K2294</f>
        <v>4795946</v>
      </c>
    </row>
    <row r="2295" spans="1:4" x14ac:dyDescent="0.2">
      <c r="A2295" s="52">
        <f t="shared" si="39"/>
        <v>174</v>
      </c>
      <c r="B2295" s="50">
        <f>Management!B2295</f>
        <v>45141</v>
      </c>
      <c r="C2295" s="51">
        <f>Management!C2295</f>
        <v>74149.999999999796</v>
      </c>
      <c r="D2295" s="49">
        <f>Management!K2295</f>
        <v>4760188</v>
      </c>
    </row>
    <row r="2296" spans="1:4" x14ac:dyDescent="0.2">
      <c r="A2296" s="52">
        <f t="shared" si="39"/>
        <v>175</v>
      </c>
      <c r="B2296" s="50">
        <f>Management!B2296</f>
        <v>45172</v>
      </c>
      <c r="C2296" s="51">
        <f>Management!C2296</f>
        <v>74149.999999999767</v>
      </c>
      <c r="D2296" s="49">
        <f>Management!K2296</f>
        <v>4724087</v>
      </c>
    </row>
    <row r="2297" spans="1:4" x14ac:dyDescent="0.2">
      <c r="A2297" s="52">
        <f t="shared" si="39"/>
        <v>176</v>
      </c>
      <c r="B2297" s="50">
        <f>Management!B2297</f>
        <v>45202</v>
      </c>
      <c r="C2297" s="51">
        <f>Management!C2297</f>
        <v>74149.999999999854</v>
      </c>
      <c r="D2297" s="49">
        <f>Management!K2297</f>
        <v>4687642</v>
      </c>
    </row>
    <row r="2298" spans="1:4" x14ac:dyDescent="0.2">
      <c r="A2298" s="52">
        <f t="shared" si="39"/>
        <v>177</v>
      </c>
      <c r="B2298" s="50">
        <f>Management!B2298</f>
        <v>45233</v>
      </c>
      <c r="C2298" s="51">
        <f>Management!C2298</f>
        <v>74149.999999999782</v>
      </c>
      <c r="D2298" s="49">
        <f>Management!K2298</f>
        <v>4650847</v>
      </c>
    </row>
    <row r="2299" spans="1:4" x14ac:dyDescent="0.2">
      <c r="A2299" s="52">
        <f t="shared" si="39"/>
        <v>178</v>
      </c>
      <c r="B2299" s="50">
        <f>Management!B2299</f>
        <v>45263</v>
      </c>
      <c r="C2299" s="51">
        <f>Management!C2299</f>
        <v>74149.999999999971</v>
      </c>
      <c r="D2299" s="49">
        <f>Management!K2299</f>
        <v>4613701</v>
      </c>
    </row>
    <row r="2300" spans="1:4" x14ac:dyDescent="0.2">
      <c r="A2300" s="52">
        <f t="shared" si="39"/>
        <v>179</v>
      </c>
      <c r="B2300" s="50">
        <f>Management!B2300</f>
        <v>45294</v>
      </c>
      <c r="C2300" s="51">
        <f>Management!C2300</f>
        <v>74149.999999999942</v>
      </c>
      <c r="D2300" s="49">
        <f>Management!K2300</f>
        <v>4576199</v>
      </c>
    </row>
    <row r="2301" spans="1:4" x14ac:dyDescent="0.2">
      <c r="A2301" s="52">
        <f t="shared" si="39"/>
        <v>180</v>
      </c>
      <c r="B2301" s="50">
        <f>Management!B2301</f>
        <v>45325</v>
      </c>
      <c r="C2301" s="51">
        <f>Management!C2301</f>
        <v>74150.000000000029</v>
      </c>
      <c r="D2301" s="49">
        <f>Management!K2301</f>
        <v>4549128</v>
      </c>
    </row>
    <row r="2302" spans="1:4" x14ac:dyDescent="0.2">
      <c r="A2302" s="52">
        <f t="shared" si="39"/>
        <v>181</v>
      </c>
      <c r="B2302" s="50">
        <f>Management!B2302</f>
        <v>45354</v>
      </c>
      <c r="C2302" s="51">
        <f>Management!C2302</f>
        <v>74150.000000000146</v>
      </c>
      <c r="D2302" s="49">
        <f>Management!K2302</f>
        <v>4511049</v>
      </c>
    </row>
    <row r="2303" spans="1:4" x14ac:dyDescent="0.2">
      <c r="A2303" s="52">
        <f t="shared" si="39"/>
        <v>182</v>
      </c>
      <c r="B2303" s="50">
        <f>Management!B2303</f>
        <v>45385</v>
      </c>
      <c r="C2303" s="51">
        <f>Management!C2303</f>
        <v>74150.000000000131</v>
      </c>
      <c r="D2303" s="49">
        <f>Management!K2303</f>
        <v>4472605</v>
      </c>
    </row>
    <row r="2304" spans="1:4" x14ac:dyDescent="0.2">
      <c r="A2304" s="52">
        <f t="shared" si="39"/>
        <v>183</v>
      </c>
      <c r="B2304" s="50">
        <f>Management!B2304</f>
        <v>45415</v>
      </c>
      <c r="C2304" s="51">
        <f>Management!C2304</f>
        <v>74149.999999999913</v>
      </c>
      <c r="D2304" s="49">
        <f>Management!K2304</f>
        <v>4433795</v>
      </c>
    </row>
    <row r="2305" spans="1:4" x14ac:dyDescent="0.2">
      <c r="A2305" s="52">
        <f t="shared" si="39"/>
        <v>184</v>
      </c>
      <c r="B2305" s="50">
        <f>Management!B2305</f>
        <v>45446</v>
      </c>
      <c r="C2305" s="51">
        <f>Management!C2305</f>
        <v>74149.999999999942</v>
      </c>
      <c r="D2305" s="49">
        <f>Management!K2305</f>
        <v>4394614</v>
      </c>
    </row>
    <row r="2306" spans="1:4" x14ac:dyDescent="0.2">
      <c r="A2306" s="52">
        <f t="shared" si="39"/>
        <v>185</v>
      </c>
      <c r="B2306" s="50">
        <f>Management!B2306</f>
        <v>45476</v>
      </c>
      <c r="C2306" s="51">
        <f>Management!C2306</f>
        <v>74149.999999999971</v>
      </c>
      <c r="D2306" s="49">
        <f>Management!K2306</f>
        <v>4355058</v>
      </c>
    </row>
    <row r="2307" spans="1:4" x14ac:dyDescent="0.2">
      <c r="A2307" s="52">
        <f t="shared" si="39"/>
        <v>186</v>
      </c>
      <c r="B2307" s="50">
        <f>Management!B2307</f>
        <v>45507</v>
      </c>
      <c r="C2307" s="51">
        <f>Management!C2307</f>
        <v>74149.999999999927</v>
      </c>
      <c r="D2307" s="49">
        <f>Management!K2307</f>
        <v>4315123</v>
      </c>
    </row>
    <row r="2308" spans="1:4" x14ac:dyDescent="0.2">
      <c r="A2308" s="52">
        <f t="shared" si="39"/>
        <v>187</v>
      </c>
      <c r="B2308" s="50">
        <f>Management!B2308</f>
        <v>45538</v>
      </c>
      <c r="C2308" s="51">
        <f>Management!C2308</f>
        <v>74149.999999999956</v>
      </c>
      <c r="D2308" s="49">
        <f>Management!K2308</f>
        <v>4274808</v>
      </c>
    </row>
    <row r="2309" spans="1:4" x14ac:dyDescent="0.2">
      <c r="A2309" s="52">
        <f t="shared" si="39"/>
        <v>188</v>
      </c>
      <c r="B2309" s="50">
        <f>Management!B2309</f>
        <v>45568</v>
      </c>
      <c r="C2309" s="51">
        <f>Management!C2309</f>
        <v>74149.999999999942</v>
      </c>
      <c r="D2309" s="49">
        <f>Management!K2309</f>
        <v>4234106</v>
      </c>
    </row>
    <row r="2310" spans="1:4" x14ac:dyDescent="0.2">
      <c r="A2310" s="52">
        <f t="shared" si="39"/>
        <v>189</v>
      </c>
      <c r="B2310" s="50">
        <f>Management!B2310</f>
        <v>45599</v>
      </c>
      <c r="C2310" s="51">
        <f>Management!C2310</f>
        <v>74149.999999999927</v>
      </c>
      <c r="D2310" s="49">
        <f>Management!K2310</f>
        <v>4193016</v>
      </c>
    </row>
    <row r="2311" spans="1:4" x14ac:dyDescent="0.2">
      <c r="A2311" s="52">
        <f t="shared" si="39"/>
        <v>190</v>
      </c>
      <c r="B2311" s="50">
        <f>Management!B2311</f>
        <v>45629</v>
      </c>
      <c r="C2311" s="51">
        <f>Management!C2311</f>
        <v>74149.999999999884</v>
      </c>
      <c r="D2311" s="49">
        <f>Management!K2311</f>
        <v>4151532</v>
      </c>
    </row>
    <row r="2312" spans="1:4" x14ac:dyDescent="0.2">
      <c r="A2312" s="52">
        <f t="shared" si="39"/>
        <v>191</v>
      </c>
      <c r="B2312" s="50">
        <f>Management!B2312</f>
        <v>45660</v>
      </c>
      <c r="C2312" s="51">
        <f>Management!C2312</f>
        <v>74150.000000000116</v>
      </c>
      <c r="D2312" s="49">
        <f>Management!K2312</f>
        <v>4109652</v>
      </c>
    </row>
    <row r="2313" spans="1:4" x14ac:dyDescent="0.2">
      <c r="A2313" s="52">
        <f t="shared" si="39"/>
        <v>192</v>
      </c>
      <c r="B2313" s="50">
        <f>Management!B2313</f>
        <v>45691</v>
      </c>
      <c r="C2313" s="51">
        <f>Management!C2313</f>
        <v>74150.000000000029</v>
      </c>
      <c r="D2313" s="49">
        <f>Management!K2313</f>
        <v>4077081</v>
      </c>
    </row>
    <row r="2314" spans="1:4" x14ac:dyDescent="0.2">
      <c r="A2314" s="52">
        <f t="shared" si="39"/>
        <v>193</v>
      </c>
      <c r="B2314" s="50">
        <f>Management!B2314</f>
        <v>45719</v>
      </c>
      <c r="C2314" s="51">
        <f>Management!C2314</f>
        <v>74150.000000000116</v>
      </c>
      <c r="D2314" s="49">
        <f>Management!K2314</f>
        <v>4034526</v>
      </c>
    </row>
    <row r="2315" spans="1:4" x14ac:dyDescent="0.2">
      <c r="A2315" s="52">
        <f t="shared" si="39"/>
        <v>194</v>
      </c>
      <c r="B2315" s="50">
        <f>Management!B2315</f>
        <v>45750</v>
      </c>
      <c r="C2315" s="51">
        <f>Management!C2315</f>
        <v>74150.000000000058</v>
      </c>
      <c r="D2315" s="49">
        <f>Management!K2315</f>
        <v>3991564</v>
      </c>
    </row>
    <row r="2316" spans="1:4" x14ac:dyDescent="0.2">
      <c r="A2316" s="52">
        <f t="shared" si="39"/>
        <v>195</v>
      </c>
      <c r="B2316" s="50">
        <f>Management!B2316</f>
        <v>45780</v>
      </c>
      <c r="C2316" s="51">
        <f>Management!C2316</f>
        <v>74150.000000000058</v>
      </c>
      <c r="D2316" s="49">
        <f>Management!K2316</f>
        <v>3948191</v>
      </c>
    </row>
    <row r="2317" spans="1:4" x14ac:dyDescent="0.2">
      <c r="A2317" s="52">
        <f t="shared" si="39"/>
        <v>196</v>
      </c>
      <c r="B2317" s="50">
        <f>Management!B2317</f>
        <v>45811</v>
      </c>
      <c r="C2317" s="51">
        <f>Management!C2317</f>
        <v>74149.999999999913</v>
      </c>
      <c r="D2317" s="49">
        <f>Management!K2317</f>
        <v>3904404</v>
      </c>
    </row>
    <row r="2318" spans="1:4" x14ac:dyDescent="0.2">
      <c r="A2318" s="52">
        <f t="shared" si="39"/>
        <v>197</v>
      </c>
      <c r="B2318" s="50">
        <f>Management!B2318</f>
        <v>45841</v>
      </c>
      <c r="C2318" s="51">
        <f>Management!C2318</f>
        <v>74150.000000000058</v>
      </c>
      <c r="D2318" s="49">
        <f>Management!K2318</f>
        <v>3860198</v>
      </c>
    </row>
    <row r="2319" spans="1:4" x14ac:dyDescent="0.2">
      <c r="A2319" s="52">
        <f t="shared" si="39"/>
        <v>198</v>
      </c>
      <c r="B2319" s="50">
        <f>Management!B2319</f>
        <v>45872</v>
      </c>
      <c r="C2319" s="51">
        <f>Management!C2319</f>
        <v>74149.999999999942</v>
      </c>
      <c r="D2319" s="49">
        <f>Management!K2319</f>
        <v>3815570</v>
      </c>
    </row>
    <row r="2320" spans="1:4" x14ac:dyDescent="0.2">
      <c r="A2320" s="52">
        <f t="shared" si="39"/>
        <v>199</v>
      </c>
      <c r="B2320" s="50">
        <f>Management!B2320</f>
        <v>45903</v>
      </c>
      <c r="C2320" s="51">
        <f>Management!C2320</f>
        <v>74150.000000000015</v>
      </c>
      <c r="D2320" s="49">
        <f>Management!K2320</f>
        <v>3770516</v>
      </c>
    </row>
    <row r="2321" spans="1:4" x14ac:dyDescent="0.2">
      <c r="A2321" s="52">
        <f t="shared" si="39"/>
        <v>200</v>
      </c>
      <c r="B2321" s="50">
        <f>Management!B2321</f>
        <v>45933</v>
      </c>
      <c r="C2321" s="51">
        <f>Management!C2321</f>
        <v>74150.000000000087</v>
      </c>
      <c r="D2321" s="49">
        <f>Management!K2321</f>
        <v>3725030</v>
      </c>
    </row>
    <row r="2322" spans="1:4" x14ac:dyDescent="0.2">
      <c r="A2322" s="52">
        <f t="shared" si="39"/>
        <v>201</v>
      </c>
      <c r="B2322" s="50">
        <f>Management!B2322</f>
        <v>45964</v>
      </c>
      <c r="C2322" s="51">
        <f>Management!C2322</f>
        <v>74149.999999999913</v>
      </c>
      <c r="D2322" s="49">
        <f>Management!K2322</f>
        <v>3679110</v>
      </c>
    </row>
    <row r="2323" spans="1:4" x14ac:dyDescent="0.2">
      <c r="A2323" s="52">
        <f t="shared" si="39"/>
        <v>202</v>
      </c>
      <c r="B2323" s="50">
        <f>Management!B2323</f>
        <v>45994</v>
      </c>
      <c r="C2323" s="51">
        <f>Management!C2323</f>
        <v>74149.999999999913</v>
      </c>
      <c r="D2323" s="49">
        <f>Management!K2323</f>
        <v>3632751</v>
      </c>
    </row>
    <row r="2324" spans="1:4" x14ac:dyDescent="0.2">
      <c r="A2324" s="52">
        <f t="shared" si="39"/>
        <v>203</v>
      </c>
      <c r="B2324" s="50">
        <f>Management!B2324</f>
        <v>46025</v>
      </c>
      <c r="C2324" s="51">
        <f>Management!C2324</f>
        <v>74150.000000000102</v>
      </c>
      <c r="D2324" s="49">
        <f>Management!K2324</f>
        <v>3585949</v>
      </c>
    </row>
    <row r="2325" spans="1:4" x14ac:dyDescent="0.2">
      <c r="A2325" s="52">
        <f t="shared" si="39"/>
        <v>204</v>
      </c>
      <c r="B2325" s="50">
        <f>Management!B2325</f>
        <v>46056</v>
      </c>
      <c r="C2325" s="51">
        <f>Management!C2325</f>
        <v>74150.000000000116</v>
      </c>
      <c r="D2325" s="49">
        <f>Management!K2325</f>
        <v>3547439</v>
      </c>
    </row>
    <row r="2326" spans="1:4" x14ac:dyDescent="0.2">
      <c r="A2326" s="52">
        <f t="shared" si="39"/>
        <v>205</v>
      </c>
      <c r="B2326" s="50">
        <f>Management!B2326</f>
        <v>46084</v>
      </c>
      <c r="C2326" s="51">
        <f>Management!C2326</f>
        <v>74150.000000000058</v>
      </c>
      <c r="D2326" s="49">
        <f>Management!K2326</f>
        <v>3499854</v>
      </c>
    </row>
    <row r="2327" spans="1:4" x14ac:dyDescent="0.2">
      <c r="A2327" s="52">
        <f t="shared" si="39"/>
        <v>206</v>
      </c>
      <c r="B2327" s="50">
        <f>Management!B2327</f>
        <v>46115</v>
      </c>
      <c r="C2327" s="51">
        <f>Management!C2327</f>
        <v>74149.999999999913</v>
      </c>
      <c r="D2327" s="49">
        <f>Management!K2327</f>
        <v>3451815</v>
      </c>
    </row>
    <row r="2328" spans="1:4" x14ac:dyDescent="0.2">
      <c r="A2328" s="52">
        <f t="shared" si="39"/>
        <v>207</v>
      </c>
      <c r="B2328" s="50">
        <f>Management!B2328</f>
        <v>46145</v>
      </c>
      <c r="C2328" s="51">
        <f>Management!C2328</f>
        <v>74150</v>
      </c>
      <c r="D2328" s="49">
        <f>Management!K2328</f>
        <v>3403316</v>
      </c>
    </row>
    <row r="2329" spans="1:4" x14ac:dyDescent="0.2">
      <c r="A2329" s="52">
        <f t="shared" si="39"/>
        <v>208</v>
      </c>
      <c r="B2329" s="50">
        <f>Management!B2329</f>
        <v>46176</v>
      </c>
      <c r="C2329" s="51">
        <f>Management!C2329</f>
        <v>74150.000000000044</v>
      </c>
      <c r="D2329" s="49">
        <f>Management!K2329</f>
        <v>3354354</v>
      </c>
    </row>
    <row r="2330" spans="1:4" x14ac:dyDescent="0.2">
      <c r="A2330" s="52">
        <f t="shared" si="39"/>
        <v>209</v>
      </c>
      <c r="B2330" s="50">
        <f>Management!B2330</f>
        <v>46206</v>
      </c>
      <c r="C2330" s="51">
        <f>Management!C2330</f>
        <v>74149.999999999956</v>
      </c>
      <c r="D2330" s="49">
        <f>Management!K2330</f>
        <v>3304924</v>
      </c>
    </row>
    <row r="2331" spans="1:4" x14ac:dyDescent="0.2">
      <c r="A2331" s="52">
        <f t="shared" si="39"/>
        <v>210</v>
      </c>
      <c r="B2331" s="50">
        <f>Management!B2331</f>
        <v>46237</v>
      </c>
      <c r="C2331" s="51">
        <f>Management!C2331</f>
        <v>74149.999999999927</v>
      </c>
      <c r="D2331" s="49">
        <f>Management!K2331</f>
        <v>3255021</v>
      </c>
    </row>
    <row r="2332" spans="1:4" x14ac:dyDescent="0.2">
      <c r="A2332" s="52">
        <f t="shared" si="39"/>
        <v>211</v>
      </c>
      <c r="B2332" s="50">
        <f>Management!B2332</f>
        <v>46268</v>
      </c>
      <c r="C2332" s="51">
        <f>Management!C2332</f>
        <v>74149.999999999971</v>
      </c>
      <c r="D2332" s="49">
        <f>Management!K2332</f>
        <v>3204642</v>
      </c>
    </row>
    <row r="2333" spans="1:4" x14ac:dyDescent="0.2">
      <c r="A2333" s="52">
        <f t="shared" si="39"/>
        <v>212</v>
      </c>
      <c r="B2333" s="50">
        <f>Management!B2333</f>
        <v>46298</v>
      </c>
      <c r="C2333" s="51">
        <f>Management!C2333</f>
        <v>74149.999999999927</v>
      </c>
      <c r="D2333" s="49">
        <f>Management!K2333</f>
        <v>3153781</v>
      </c>
    </row>
    <row r="2334" spans="1:4" x14ac:dyDescent="0.2">
      <c r="A2334" s="52">
        <f t="shared" si="39"/>
        <v>213</v>
      </c>
      <c r="B2334" s="50">
        <f>Management!B2334</f>
        <v>46329</v>
      </c>
      <c r="C2334" s="51">
        <f>Management!C2334</f>
        <v>74149.999999999985</v>
      </c>
      <c r="D2334" s="49">
        <f>Management!K2334</f>
        <v>3102434</v>
      </c>
    </row>
    <row r="2335" spans="1:4" x14ac:dyDescent="0.2">
      <c r="A2335" s="52">
        <f t="shared" si="39"/>
        <v>214</v>
      </c>
      <c r="B2335" s="50">
        <f>Management!B2335</f>
        <v>46359</v>
      </c>
      <c r="C2335" s="51">
        <f>Management!C2335</f>
        <v>74149.999999999971</v>
      </c>
      <c r="D2335" s="49">
        <f>Management!K2335</f>
        <v>3050596</v>
      </c>
    </row>
    <row r="2336" spans="1:4" x14ac:dyDescent="0.2">
      <c r="A2336" s="52">
        <f t="shared" si="39"/>
        <v>215</v>
      </c>
      <c r="B2336" s="50">
        <f>Management!B2336</f>
        <v>46390</v>
      </c>
      <c r="C2336" s="51">
        <f>Management!C2336</f>
        <v>74150.000000000044</v>
      </c>
      <c r="D2336" s="49">
        <f>Management!K2336</f>
        <v>2998263</v>
      </c>
    </row>
    <row r="2337" spans="1:5" x14ac:dyDescent="0.2">
      <c r="A2337" s="52">
        <f t="shared" si="39"/>
        <v>216</v>
      </c>
      <c r="B2337" s="50">
        <f>Management!B2337</f>
        <v>46421</v>
      </c>
      <c r="C2337" s="51">
        <f>Management!C2337</f>
        <v>74150.000000000029</v>
      </c>
      <c r="D2337" s="49">
        <f>Management!K2337</f>
        <v>2953299</v>
      </c>
    </row>
    <row r="2338" spans="1:5" x14ac:dyDescent="0.2">
      <c r="A2338" s="52">
        <f t="shared" si="39"/>
        <v>217</v>
      </c>
      <c r="B2338" s="50">
        <f>Management!B2338</f>
        <v>46449</v>
      </c>
      <c r="C2338" s="51">
        <f>Management!C2338</f>
        <v>74150.000000000058</v>
      </c>
      <c r="D2338" s="49">
        <f>Management!K2338</f>
        <v>2900064</v>
      </c>
    </row>
    <row r="2339" spans="1:5" x14ac:dyDescent="0.2">
      <c r="A2339" s="52">
        <f t="shared" si="39"/>
        <v>218</v>
      </c>
      <c r="B2339" s="50">
        <f>Management!B2339</f>
        <v>46480</v>
      </c>
      <c r="C2339" s="51">
        <f>Management!C2339</f>
        <v>74149.999999999971</v>
      </c>
      <c r="D2339" s="49">
        <f>Management!K2339</f>
        <v>2846322</v>
      </c>
    </row>
    <row r="2340" spans="1:5" x14ac:dyDescent="0.2">
      <c r="A2340" s="52">
        <f t="shared" si="39"/>
        <v>219</v>
      </c>
      <c r="B2340" s="50">
        <f>Management!B2340</f>
        <v>46510</v>
      </c>
      <c r="C2340" s="51">
        <f>Management!C2340</f>
        <v>74149.999999999985</v>
      </c>
      <c r="D2340" s="49">
        <f>Management!K2340</f>
        <v>2792065</v>
      </c>
    </row>
    <row r="2341" spans="1:5" x14ac:dyDescent="0.2">
      <c r="A2341" s="52">
        <f t="shared" si="39"/>
        <v>220</v>
      </c>
      <c r="B2341" s="50">
        <f>Management!B2341</f>
        <v>46541</v>
      </c>
      <c r="C2341" s="51">
        <f>Management!C2341</f>
        <v>74150.000000000044</v>
      </c>
      <c r="D2341" s="49">
        <f>Management!K2341</f>
        <v>2737290</v>
      </c>
    </row>
    <row r="2342" spans="1:5" x14ac:dyDescent="0.2">
      <c r="A2342" s="52">
        <f t="shared" si="39"/>
        <v>221</v>
      </c>
      <c r="B2342" s="50">
        <f>Management!B2342</f>
        <v>46571</v>
      </c>
      <c r="C2342" s="51">
        <f>Management!C2342</f>
        <v>74150.000000000058</v>
      </c>
      <c r="D2342" s="49">
        <f>Management!K2342</f>
        <v>2681991</v>
      </c>
    </row>
    <row r="2343" spans="1:5" x14ac:dyDescent="0.2">
      <c r="A2343" s="52">
        <f t="shared" si="39"/>
        <v>222</v>
      </c>
      <c r="B2343" s="50">
        <f>Management!B2343</f>
        <v>46602</v>
      </c>
      <c r="C2343" s="51">
        <f>Management!C2343</f>
        <v>74150.000000000015</v>
      </c>
      <c r="D2343" s="49">
        <f>Management!K2343</f>
        <v>2626164</v>
      </c>
    </row>
    <row r="2344" spans="1:5" x14ac:dyDescent="0.2">
      <c r="A2344" s="52">
        <f t="shared" si="39"/>
        <v>223</v>
      </c>
      <c r="B2344" s="50">
        <f>Management!B2344</f>
        <v>46633</v>
      </c>
      <c r="C2344" s="51">
        <f>Management!C2344</f>
        <v>74150.000000000029</v>
      </c>
      <c r="D2344" s="49">
        <f>Management!K2344</f>
        <v>2569803</v>
      </c>
    </row>
    <row r="2345" spans="1:5" x14ac:dyDescent="0.2">
      <c r="A2345" s="75">
        <f t="shared" si="39"/>
        <v>224</v>
      </c>
      <c r="B2345" s="76">
        <f>Management!B2345</f>
        <v>46663</v>
      </c>
      <c r="C2345" s="77">
        <f>Management!C2345</f>
        <v>74150.000000000029</v>
      </c>
      <c r="D2345" s="48">
        <f>Management!K2345</f>
        <v>2512904</v>
      </c>
    </row>
    <row r="2346" spans="1:5" x14ac:dyDescent="0.2">
      <c r="A2346" s="75">
        <f t="shared" si="39"/>
        <v>225</v>
      </c>
      <c r="B2346" s="76">
        <f>Management!B2346</f>
        <v>46694</v>
      </c>
      <c r="C2346" s="77">
        <f>Management!C2346</f>
        <v>74150</v>
      </c>
      <c r="D2346" s="48">
        <f>Management!K2346</f>
        <v>2455460</v>
      </c>
    </row>
    <row r="2347" spans="1:5" x14ac:dyDescent="0.2">
      <c r="A2347" s="75">
        <f t="shared" si="39"/>
        <v>226</v>
      </c>
      <c r="B2347" s="76">
        <f>Management!B2347</f>
        <v>46724</v>
      </c>
      <c r="C2347" s="77">
        <f>Management!C2347</f>
        <v>74150</v>
      </c>
      <c r="D2347" s="48">
        <f>Management!K2347</f>
        <v>2397467</v>
      </c>
    </row>
    <row r="2348" spans="1:5" x14ac:dyDescent="0.2">
      <c r="A2348" s="75">
        <f t="shared" si="39"/>
        <v>227</v>
      </c>
      <c r="B2348" s="76">
        <f>Management!B2348</f>
        <v>46755</v>
      </c>
      <c r="C2348" s="77">
        <f>Management!C2348</f>
        <v>74150</v>
      </c>
      <c r="D2348" s="48">
        <f>Management!K2348</f>
        <v>2338920</v>
      </c>
    </row>
    <row r="2349" spans="1:5" x14ac:dyDescent="0.2">
      <c r="A2349" s="75">
        <f t="shared" si="39"/>
        <v>228</v>
      </c>
      <c r="B2349" s="76">
        <f>Management!B2349</f>
        <v>46786</v>
      </c>
      <c r="C2349" s="77">
        <f>Management!C2349</f>
        <v>74150</v>
      </c>
      <c r="D2349" s="48">
        <f>Management!K2349</f>
        <v>2171249.9999998482</v>
      </c>
    </row>
    <row r="2350" spans="1:5" x14ac:dyDescent="0.2">
      <c r="A2350" s="75"/>
      <c r="B2350" s="76"/>
      <c r="C2350" s="77">
        <f>Management!C2350</f>
        <v>16906200</v>
      </c>
      <c r="D2350" s="48"/>
    </row>
    <row r="2351" spans="1:5" x14ac:dyDescent="0.2">
      <c r="A2351" s="52"/>
      <c r="B2351" s="50"/>
      <c r="C2351" s="51"/>
      <c r="D2351" s="49"/>
    </row>
    <row r="2352" spans="1:5" x14ac:dyDescent="0.2">
      <c r="A2352" s="52"/>
      <c r="B2352" s="50" t="str">
        <f>Management!B2352</f>
        <v>Due Dt</v>
      </c>
      <c r="C2352" s="51" t="str">
        <f>Management!C2352</f>
        <v>Rentals</v>
      </c>
      <c r="D2352" s="49" t="str">
        <f>Management!K2352</f>
        <v>Term. Value</v>
      </c>
      <c r="E2352">
        <v>20</v>
      </c>
    </row>
    <row r="2353" spans="1:4" x14ac:dyDescent="0.2">
      <c r="A2353" s="52">
        <f t="shared" ref="A2353:A2416" si="40">A2352+1</f>
        <v>1</v>
      </c>
      <c r="B2353" s="50">
        <f>Management!B2353</f>
        <v>39875</v>
      </c>
      <c r="C2353" s="51">
        <f>Management!C2353</f>
        <v>73599.999999999593</v>
      </c>
      <c r="D2353" s="49">
        <f>Management!K2353</f>
        <v>7643441</v>
      </c>
    </row>
    <row r="2354" spans="1:4" x14ac:dyDescent="0.2">
      <c r="A2354" s="52">
        <f t="shared" si="40"/>
        <v>2</v>
      </c>
      <c r="B2354" s="50">
        <f>Management!B2354</f>
        <v>39906</v>
      </c>
      <c r="C2354" s="51">
        <f>Management!C2354</f>
        <v>73600.000000000407</v>
      </c>
      <c r="D2354" s="49">
        <f>Management!K2354</f>
        <v>7634996</v>
      </c>
    </row>
    <row r="2355" spans="1:4" x14ac:dyDescent="0.2">
      <c r="A2355" s="52">
        <f t="shared" si="40"/>
        <v>3</v>
      </c>
      <c r="B2355" s="50">
        <f>Management!B2355</f>
        <v>39936</v>
      </c>
      <c r="C2355" s="51">
        <f>Management!C2355</f>
        <v>73600.000000000218</v>
      </c>
      <c r="D2355" s="49">
        <f>Management!K2355</f>
        <v>7626462</v>
      </c>
    </row>
    <row r="2356" spans="1:4" x14ac:dyDescent="0.2">
      <c r="A2356" s="52">
        <f t="shared" si="40"/>
        <v>4</v>
      </c>
      <c r="B2356" s="50">
        <f>Management!B2356</f>
        <v>39967</v>
      </c>
      <c r="C2356" s="51">
        <f>Management!C2356</f>
        <v>73599.999999999971</v>
      </c>
      <c r="D2356" s="49">
        <f>Management!K2356</f>
        <v>7617838</v>
      </c>
    </row>
    <row r="2357" spans="1:4" x14ac:dyDescent="0.2">
      <c r="A2357" s="52">
        <f t="shared" si="40"/>
        <v>5</v>
      </c>
      <c r="B2357" s="50">
        <f>Management!B2357</f>
        <v>39997</v>
      </c>
      <c r="C2357" s="51">
        <f>Management!C2357</f>
        <v>73600.000000000393</v>
      </c>
      <c r="D2357" s="49">
        <f>Management!K2357</f>
        <v>7609123</v>
      </c>
    </row>
    <row r="2358" spans="1:4" x14ac:dyDescent="0.2">
      <c r="A2358" s="52">
        <f t="shared" si="40"/>
        <v>6</v>
      </c>
      <c r="B2358" s="50">
        <f>Management!B2358</f>
        <v>40028</v>
      </c>
      <c r="C2358" s="51">
        <f>Management!C2358</f>
        <v>73599.999999999913</v>
      </c>
      <c r="D2358" s="49">
        <f>Management!K2358</f>
        <v>7600316</v>
      </c>
    </row>
    <row r="2359" spans="1:4" x14ac:dyDescent="0.2">
      <c r="A2359" s="52">
        <f t="shared" si="40"/>
        <v>7</v>
      </c>
      <c r="B2359" s="50">
        <f>Management!B2359</f>
        <v>40059</v>
      </c>
      <c r="C2359" s="51">
        <f>Management!C2359</f>
        <v>73600.000000000189</v>
      </c>
      <c r="D2359" s="49">
        <f>Management!K2359</f>
        <v>7591417</v>
      </c>
    </row>
    <row r="2360" spans="1:4" x14ac:dyDescent="0.2">
      <c r="A2360" s="52">
        <f t="shared" si="40"/>
        <v>8</v>
      </c>
      <c r="B2360" s="50">
        <f>Management!B2360</f>
        <v>40089</v>
      </c>
      <c r="C2360" s="51">
        <f>Management!C2360</f>
        <v>73599.999999999636</v>
      </c>
      <c r="D2360" s="49">
        <f>Management!K2360</f>
        <v>7582423</v>
      </c>
    </row>
    <row r="2361" spans="1:4" x14ac:dyDescent="0.2">
      <c r="A2361" s="52">
        <f t="shared" si="40"/>
        <v>9</v>
      </c>
      <c r="B2361" s="50">
        <f>Management!B2361</f>
        <v>40120</v>
      </c>
      <c r="C2361" s="51">
        <f>Management!C2361</f>
        <v>73600</v>
      </c>
      <c r="D2361" s="49">
        <f>Management!K2361</f>
        <v>7573335</v>
      </c>
    </row>
    <row r="2362" spans="1:4" x14ac:dyDescent="0.2">
      <c r="A2362" s="52">
        <f t="shared" si="40"/>
        <v>10</v>
      </c>
      <c r="B2362" s="50">
        <f>Management!B2362</f>
        <v>40150</v>
      </c>
      <c r="C2362" s="51">
        <f>Management!C2362</f>
        <v>73600.000000000189</v>
      </c>
      <c r="D2362" s="49">
        <f>Management!K2362</f>
        <v>7564150</v>
      </c>
    </row>
    <row r="2363" spans="1:4" x14ac:dyDescent="0.2">
      <c r="A2363" s="52">
        <f t="shared" si="40"/>
        <v>11</v>
      </c>
      <c r="B2363" s="50">
        <f>Management!B2363</f>
        <v>40181</v>
      </c>
      <c r="C2363" s="51">
        <f>Management!C2363</f>
        <v>73599.999999999942</v>
      </c>
      <c r="D2363" s="49">
        <f>Management!K2363</f>
        <v>7554869</v>
      </c>
    </row>
    <row r="2364" spans="1:4" x14ac:dyDescent="0.2">
      <c r="A2364" s="52">
        <f t="shared" si="40"/>
        <v>12</v>
      </c>
      <c r="B2364" s="50">
        <f>Management!B2364</f>
        <v>40212</v>
      </c>
      <c r="C2364" s="51">
        <f>Management!C2364</f>
        <v>73599.999999999738</v>
      </c>
      <c r="D2364" s="49">
        <f>Management!K2364</f>
        <v>7592669</v>
      </c>
    </row>
    <row r="2365" spans="1:4" x14ac:dyDescent="0.2">
      <c r="A2365" s="52">
        <f t="shared" si="40"/>
        <v>13</v>
      </c>
      <c r="B2365" s="50">
        <f>Management!B2365</f>
        <v>40240</v>
      </c>
      <c r="C2365" s="51">
        <f>Management!C2365</f>
        <v>73599.999999999694</v>
      </c>
      <c r="D2365" s="49">
        <f>Management!K2365</f>
        <v>7583819</v>
      </c>
    </row>
    <row r="2366" spans="1:4" x14ac:dyDescent="0.2">
      <c r="A2366" s="52">
        <f t="shared" si="40"/>
        <v>14</v>
      </c>
      <c r="B2366" s="50">
        <f>Management!B2366</f>
        <v>40271</v>
      </c>
      <c r="C2366" s="51">
        <f>Management!C2366</f>
        <v>73599.999999999854</v>
      </c>
      <c r="D2366" s="49">
        <f>Management!K2366</f>
        <v>7574878</v>
      </c>
    </row>
    <row r="2367" spans="1:4" x14ac:dyDescent="0.2">
      <c r="A2367" s="52">
        <f t="shared" si="40"/>
        <v>15</v>
      </c>
      <c r="B2367" s="50">
        <f>Management!B2367</f>
        <v>40301</v>
      </c>
      <c r="C2367" s="51">
        <f>Management!C2367</f>
        <v>73600.000000000029</v>
      </c>
      <c r="D2367" s="49">
        <f>Management!K2367</f>
        <v>7565844</v>
      </c>
    </row>
    <row r="2368" spans="1:4" x14ac:dyDescent="0.2">
      <c r="A2368" s="52">
        <f t="shared" si="40"/>
        <v>16</v>
      </c>
      <c r="B2368" s="50">
        <f>Management!B2368</f>
        <v>40332</v>
      </c>
      <c r="C2368" s="51">
        <f>Management!C2368</f>
        <v>73600.00000000032</v>
      </c>
      <c r="D2368" s="49">
        <f>Management!K2368</f>
        <v>7556716</v>
      </c>
    </row>
    <row r="2369" spans="1:4" x14ac:dyDescent="0.2">
      <c r="A2369" s="52">
        <f t="shared" si="40"/>
        <v>17</v>
      </c>
      <c r="B2369" s="50">
        <f>Management!B2369</f>
        <v>40362</v>
      </c>
      <c r="C2369" s="51">
        <f>Management!C2369</f>
        <v>73600.000000000044</v>
      </c>
      <c r="D2369" s="49">
        <f>Management!K2369</f>
        <v>7547493</v>
      </c>
    </row>
    <row r="2370" spans="1:4" x14ac:dyDescent="0.2">
      <c r="A2370" s="52">
        <f t="shared" si="40"/>
        <v>18</v>
      </c>
      <c r="B2370" s="50">
        <f>Management!B2370</f>
        <v>40393</v>
      </c>
      <c r="C2370" s="51">
        <f>Management!C2370</f>
        <v>73600.000000000378</v>
      </c>
      <c r="D2370" s="49">
        <f>Management!K2370</f>
        <v>7538174</v>
      </c>
    </row>
    <row r="2371" spans="1:4" x14ac:dyDescent="0.2">
      <c r="A2371" s="52">
        <f t="shared" si="40"/>
        <v>19</v>
      </c>
      <c r="B2371" s="50">
        <f>Management!B2371</f>
        <v>40424</v>
      </c>
      <c r="C2371" s="51">
        <f>Management!C2371</f>
        <v>73600.000000000146</v>
      </c>
      <c r="D2371" s="49">
        <f>Management!K2371</f>
        <v>7528759</v>
      </c>
    </row>
    <row r="2372" spans="1:4" x14ac:dyDescent="0.2">
      <c r="A2372" s="52">
        <f t="shared" si="40"/>
        <v>20</v>
      </c>
      <c r="B2372" s="50">
        <f>Management!B2372</f>
        <v>40454</v>
      </c>
      <c r="C2372" s="51">
        <f>Management!C2372</f>
        <v>73599.999999999898</v>
      </c>
      <c r="D2372" s="49">
        <f>Management!K2372</f>
        <v>7519245</v>
      </c>
    </row>
    <row r="2373" spans="1:4" x14ac:dyDescent="0.2">
      <c r="A2373" s="52">
        <f t="shared" si="40"/>
        <v>21</v>
      </c>
      <c r="B2373" s="50">
        <f>Management!B2373</f>
        <v>40485</v>
      </c>
      <c r="C2373" s="51">
        <f>Management!C2373</f>
        <v>73599.999999999942</v>
      </c>
      <c r="D2373" s="49">
        <f>Management!K2373</f>
        <v>7509633</v>
      </c>
    </row>
    <row r="2374" spans="1:4" x14ac:dyDescent="0.2">
      <c r="A2374" s="52">
        <f t="shared" si="40"/>
        <v>22</v>
      </c>
      <c r="B2374" s="50">
        <f>Management!B2374</f>
        <v>40515</v>
      </c>
      <c r="C2374" s="51">
        <f>Management!C2374</f>
        <v>73600</v>
      </c>
      <c r="D2374" s="49">
        <f>Management!K2374</f>
        <v>7499921</v>
      </c>
    </row>
    <row r="2375" spans="1:4" x14ac:dyDescent="0.2">
      <c r="A2375" s="52">
        <f t="shared" si="40"/>
        <v>23</v>
      </c>
      <c r="B2375" s="50">
        <f>Management!B2375</f>
        <v>40546</v>
      </c>
      <c r="C2375" s="51">
        <f>Management!C2375</f>
        <v>73599.999999999593</v>
      </c>
      <c r="D2375" s="49">
        <f>Management!K2375</f>
        <v>7490108</v>
      </c>
    </row>
    <row r="2376" spans="1:4" x14ac:dyDescent="0.2">
      <c r="A2376" s="52">
        <f t="shared" si="40"/>
        <v>24</v>
      </c>
      <c r="B2376" s="50">
        <f>Management!B2376</f>
        <v>40577</v>
      </c>
      <c r="C2376" s="51">
        <f>Management!C2376</f>
        <v>73600.000000000466</v>
      </c>
      <c r="D2376" s="49">
        <f>Management!K2376</f>
        <v>7522653</v>
      </c>
    </row>
    <row r="2377" spans="1:4" x14ac:dyDescent="0.2">
      <c r="A2377" s="52">
        <f t="shared" si="40"/>
        <v>25</v>
      </c>
      <c r="B2377" s="50">
        <f>Management!B2377</f>
        <v>40605</v>
      </c>
      <c r="C2377" s="51">
        <f>Management!C2377</f>
        <v>73599.99999999984</v>
      </c>
      <c r="D2377" s="49">
        <f>Management!K2377</f>
        <v>7513200</v>
      </c>
    </row>
    <row r="2378" spans="1:4" x14ac:dyDescent="0.2">
      <c r="A2378" s="52">
        <f t="shared" si="40"/>
        <v>26</v>
      </c>
      <c r="B2378" s="50">
        <f>Management!B2378</f>
        <v>40636</v>
      </c>
      <c r="C2378" s="51">
        <f>Management!C2378</f>
        <v>73600.000000000102</v>
      </c>
      <c r="D2378" s="49">
        <f>Management!K2378</f>
        <v>7503651</v>
      </c>
    </row>
    <row r="2379" spans="1:4" x14ac:dyDescent="0.2">
      <c r="A2379" s="52">
        <f t="shared" si="40"/>
        <v>27</v>
      </c>
      <c r="B2379" s="50">
        <f>Management!B2379</f>
        <v>40666</v>
      </c>
      <c r="C2379" s="51">
        <f>Management!C2379</f>
        <v>73600.000000000422</v>
      </c>
      <c r="D2379" s="49">
        <f>Management!K2379</f>
        <v>7494005</v>
      </c>
    </row>
    <row r="2380" spans="1:4" x14ac:dyDescent="0.2">
      <c r="A2380" s="52">
        <f t="shared" si="40"/>
        <v>28</v>
      </c>
      <c r="B2380" s="50">
        <f>Management!B2380</f>
        <v>40697</v>
      </c>
      <c r="C2380" s="51">
        <f>Management!C2380</f>
        <v>73600.000000000335</v>
      </c>
      <c r="D2380" s="49">
        <f>Management!K2380</f>
        <v>7484259</v>
      </c>
    </row>
    <row r="2381" spans="1:4" x14ac:dyDescent="0.2">
      <c r="A2381" s="52">
        <f t="shared" si="40"/>
        <v>29</v>
      </c>
      <c r="B2381" s="50">
        <f>Management!B2381</f>
        <v>40727</v>
      </c>
      <c r="C2381" s="51">
        <f>Management!C2381</f>
        <v>73599.99999999984</v>
      </c>
      <c r="D2381" s="49">
        <f>Management!K2381</f>
        <v>7474413</v>
      </c>
    </row>
    <row r="2382" spans="1:4" x14ac:dyDescent="0.2">
      <c r="A2382" s="52">
        <f t="shared" si="40"/>
        <v>30</v>
      </c>
      <c r="B2382" s="50">
        <f>Management!B2382</f>
        <v>40758</v>
      </c>
      <c r="C2382" s="51">
        <f>Management!C2382</f>
        <v>73600.000000000364</v>
      </c>
      <c r="D2382" s="49">
        <f>Management!K2382</f>
        <v>7464467</v>
      </c>
    </row>
    <row r="2383" spans="1:4" x14ac:dyDescent="0.2">
      <c r="A2383" s="52">
        <f t="shared" si="40"/>
        <v>31</v>
      </c>
      <c r="B2383" s="50">
        <f>Management!B2383</f>
        <v>40789</v>
      </c>
      <c r="C2383" s="51">
        <f>Management!C2383</f>
        <v>73599.999999999971</v>
      </c>
      <c r="D2383" s="49">
        <f>Management!K2383</f>
        <v>7454419</v>
      </c>
    </row>
    <row r="2384" spans="1:4" x14ac:dyDescent="0.2">
      <c r="A2384" s="52">
        <f t="shared" si="40"/>
        <v>32</v>
      </c>
      <c r="B2384" s="50">
        <f>Management!B2384</f>
        <v>40819</v>
      </c>
      <c r="C2384" s="51">
        <f>Management!C2384</f>
        <v>73600</v>
      </c>
      <c r="D2384" s="49">
        <f>Management!K2384</f>
        <v>7444268</v>
      </c>
    </row>
    <row r="2385" spans="1:4" x14ac:dyDescent="0.2">
      <c r="A2385" s="52">
        <f t="shared" si="40"/>
        <v>33</v>
      </c>
      <c r="B2385" s="50">
        <f>Management!B2385</f>
        <v>40850</v>
      </c>
      <c r="C2385" s="51">
        <f>Management!C2385</f>
        <v>73599.999999999607</v>
      </c>
      <c r="D2385" s="49">
        <f>Management!K2385</f>
        <v>7434012</v>
      </c>
    </row>
    <row r="2386" spans="1:4" x14ac:dyDescent="0.2">
      <c r="A2386" s="52">
        <f t="shared" si="40"/>
        <v>34</v>
      </c>
      <c r="B2386" s="50">
        <f>Management!B2386</f>
        <v>40880</v>
      </c>
      <c r="C2386" s="51">
        <f>Management!C2386</f>
        <v>73600.000000000378</v>
      </c>
      <c r="D2386" s="49">
        <f>Management!K2386</f>
        <v>7423652</v>
      </c>
    </row>
    <row r="2387" spans="1:4" x14ac:dyDescent="0.2">
      <c r="A2387" s="52">
        <f t="shared" si="40"/>
        <v>35</v>
      </c>
      <c r="B2387" s="50">
        <f>Management!B2387</f>
        <v>40911</v>
      </c>
      <c r="C2387" s="51">
        <f>Management!C2387</f>
        <v>73599.999999999913</v>
      </c>
      <c r="D2387" s="49">
        <f>Management!K2387</f>
        <v>7413185</v>
      </c>
    </row>
    <row r="2388" spans="1:4" x14ac:dyDescent="0.2">
      <c r="A2388" s="52">
        <f t="shared" si="40"/>
        <v>36</v>
      </c>
      <c r="B2388" s="50">
        <f>Management!B2388</f>
        <v>40942</v>
      </c>
      <c r="C2388" s="51">
        <f>Management!C2388</f>
        <v>73599.999999999694</v>
      </c>
      <c r="D2388" s="49">
        <f>Management!K2388</f>
        <v>7440821</v>
      </c>
    </row>
    <row r="2389" spans="1:4" x14ac:dyDescent="0.2">
      <c r="A2389" s="52">
        <f t="shared" si="40"/>
        <v>37</v>
      </c>
      <c r="B2389" s="50">
        <f>Management!B2389</f>
        <v>40971</v>
      </c>
      <c r="C2389" s="51">
        <f>Management!C2389</f>
        <v>73600.000000000247</v>
      </c>
      <c r="D2389" s="49">
        <f>Management!K2389</f>
        <v>7430647</v>
      </c>
    </row>
    <row r="2390" spans="1:4" x14ac:dyDescent="0.2">
      <c r="A2390" s="52">
        <f t="shared" si="40"/>
        <v>38</v>
      </c>
      <c r="B2390" s="50">
        <f>Management!B2390</f>
        <v>41002</v>
      </c>
      <c r="C2390" s="51">
        <f>Management!C2390</f>
        <v>73600.000000000422</v>
      </c>
      <c r="D2390" s="49">
        <f>Management!K2390</f>
        <v>7420371</v>
      </c>
    </row>
    <row r="2391" spans="1:4" x14ac:dyDescent="0.2">
      <c r="A2391" s="52">
        <f t="shared" si="40"/>
        <v>39</v>
      </c>
      <c r="B2391" s="50">
        <f>Management!B2391</f>
        <v>41032</v>
      </c>
      <c r="C2391" s="51">
        <f>Management!C2391</f>
        <v>73599.999999999563</v>
      </c>
      <c r="D2391" s="49">
        <f>Management!K2391</f>
        <v>7409991</v>
      </c>
    </row>
    <row r="2392" spans="1:4" x14ac:dyDescent="0.2">
      <c r="A2392" s="52">
        <f t="shared" si="40"/>
        <v>40</v>
      </c>
      <c r="B2392" s="50">
        <f>Management!B2392</f>
        <v>41063</v>
      </c>
      <c r="C2392" s="51">
        <f>Management!C2392</f>
        <v>73600.000000000102</v>
      </c>
      <c r="D2392" s="49">
        <f>Management!K2392</f>
        <v>7399506</v>
      </c>
    </row>
    <row r="2393" spans="1:4" x14ac:dyDescent="0.2">
      <c r="A2393" s="52">
        <f t="shared" si="40"/>
        <v>41</v>
      </c>
      <c r="B2393" s="50">
        <f>Management!B2393</f>
        <v>41093</v>
      </c>
      <c r="C2393" s="51">
        <f>Management!C2393</f>
        <v>73600.000000000131</v>
      </c>
      <c r="D2393" s="49">
        <f>Management!K2393</f>
        <v>7388915</v>
      </c>
    </row>
    <row r="2394" spans="1:4" x14ac:dyDescent="0.2">
      <c r="A2394" s="52">
        <f t="shared" si="40"/>
        <v>42</v>
      </c>
      <c r="B2394" s="50">
        <f>Management!B2394</f>
        <v>41124</v>
      </c>
      <c r="C2394" s="51">
        <f>Management!C2394</f>
        <v>73599.999999999956</v>
      </c>
      <c r="D2394" s="49">
        <f>Management!K2394</f>
        <v>7378216</v>
      </c>
    </row>
    <row r="2395" spans="1:4" x14ac:dyDescent="0.2">
      <c r="A2395" s="52">
        <f t="shared" si="40"/>
        <v>43</v>
      </c>
      <c r="B2395" s="50">
        <f>Management!B2395</f>
        <v>41155</v>
      </c>
      <c r="C2395" s="51">
        <f>Management!C2395</f>
        <v>73599.999999999651</v>
      </c>
      <c r="D2395" s="49">
        <f>Management!K2395</f>
        <v>7367410</v>
      </c>
    </row>
    <row r="2396" spans="1:4" x14ac:dyDescent="0.2">
      <c r="A2396" s="52">
        <f t="shared" si="40"/>
        <v>44</v>
      </c>
      <c r="B2396" s="50">
        <f>Management!B2396</f>
        <v>41185</v>
      </c>
      <c r="C2396" s="51">
        <f>Management!C2396</f>
        <v>73599.999999999622</v>
      </c>
      <c r="D2396" s="49">
        <f>Management!K2396</f>
        <v>7356493</v>
      </c>
    </row>
    <row r="2397" spans="1:4" x14ac:dyDescent="0.2">
      <c r="A2397" s="52">
        <f t="shared" si="40"/>
        <v>45</v>
      </c>
      <c r="B2397" s="50">
        <f>Management!B2397</f>
        <v>41216</v>
      </c>
      <c r="C2397" s="51">
        <f>Management!C2397</f>
        <v>73599.999999999825</v>
      </c>
      <c r="D2397" s="49">
        <f>Management!K2397</f>
        <v>7345466</v>
      </c>
    </row>
    <row r="2398" spans="1:4" x14ac:dyDescent="0.2">
      <c r="A2398" s="52">
        <f t="shared" si="40"/>
        <v>46</v>
      </c>
      <c r="B2398" s="50">
        <f>Management!B2398</f>
        <v>41246</v>
      </c>
      <c r="C2398" s="51">
        <f>Management!C2398</f>
        <v>73599.999999999607</v>
      </c>
      <c r="D2398" s="49">
        <f>Management!K2398</f>
        <v>7334328</v>
      </c>
    </row>
    <row r="2399" spans="1:4" x14ac:dyDescent="0.2">
      <c r="A2399" s="52">
        <f t="shared" si="40"/>
        <v>47</v>
      </c>
      <c r="B2399" s="50">
        <f>Management!B2399</f>
        <v>41277</v>
      </c>
      <c r="C2399" s="51">
        <f>Management!C2399</f>
        <v>73599.999999999985</v>
      </c>
      <c r="D2399" s="49">
        <f>Management!K2399</f>
        <v>7323077</v>
      </c>
    </row>
    <row r="2400" spans="1:4" x14ac:dyDescent="0.2">
      <c r="A2400" s="52">
        <f t="shared" si="40"/>
        <v>48</v>
      </c>
      <c r="B2400" s="50">
        <f>Management!B2400</f>
        <v>41308</v>
      </c>
      <c r="C2400" s="51">
        <f>Management!C2400</f>
        <v>73600.000000000058</v>
      </c>
      <c r="D2400" s="49">
        <f>Management!K2400</f>
        <v>7346101</v>
      </c>
    </row>
    <row r="2401" spans="1:4" x14ac:dyDescent="0.2">
      <c r="A2401" s="52">
        <f t="shared" si="40"/>
        <v>49</v>
      </c>
      <c r="B2401" s="50">
        <f>Management!B2401</f>
        <v>41336</v>
      </c>
      <c r="C2401" s="51">
        <f>Management!C2401</f>
        <v>73600.000000000029</v>
      </c>
      <c r="D2401" s="49">
        <f>Management!K2401</f>
        <v>7335079</v>
      </c>
    </row>
    <row r="2402" spans="1:4" x14ac:dyDescent="0.2">
      <c r="A2402" s="52">
        <f t="shared" si="40"/>
        <v>50</v>
      </c>
      <c r="B2402" s="50">
        <f>Management!B2402</f>
        <v>41367</v>
      </c>
      <c r="C2402" s="51">
        <f>Management!C2402</f>
        <v>73600.000000000291</v>
      </c>
      <c r="D2402" s="49">
        <f>Management!K2402</f>
        <v>7323946</v>
      </c>
    </row>
    <row r="2403" spans="1:4" x14ac:dyDescent="0.2">
      <c r="A2403" s="52">
        <f t="shared" si="40"/>
        <v>51</v>
      </c>
      <c r="B2403" s="50">
        <f>Management!B2403</f>
        <v>41397</v>
      </c>
      <c r="C2403" s="51">
        <f>Management!C2403</f>
        <v>73599.999999999884</v>
      </c>
      <c r="D2403" s="49">
        <f>Management!K2403</f>
        <v>7312702</v>
      </c>
    </row>
    <row r="2404" spans="1:4" x14ac:dyDescent="0.2">
      <c r="A2404" s="52">
        <f t="shared" si="40"/>
        <v>52</v>
      </c>
      <c r="B2404" s="50">
        <f>Management!B2404</f>
        <v>41428</v>
      </c>
      <c r="C2404" s="51">
        <f>Management!C2404</f>
        <v>73600.000000000233</v>
      </c>
      <c r="D2404" s="49">
        <f>Management!K2404</f>
        <v>7301346</v>
      </c>
    </row>
    <row r="2405" spans="1:4" x14ac:dyDescent="0.2">
      <c r="A2405" s="52">
        <f t="shared" si="40"/>
        <v>53</v>
      </c>
      <c r="B2405" s="50">
        <f>Management!B2405</f>
        <v>41458</v>
      </c>
      <c r="C2405" s="51">
        <f>Management!C2405</f>
        <v>73600.000000000349</v>
      </c>
      <c r="D2405" s="49">
        <f>Management!K2405</f>
        <v>7289876</v>
      </c>
    </row>
    <row r="2406" spans="1:4" x14ac:dyDescent="0.2">
      <c r="A2406" s="52">
        <f t="shared" si="40"/>
        <v>54</v>
      </c>
      <c r="B2406" s="50">
        <f>Management!B2406</f>
        <v>41489</v>
      </c>
      <c r="C2406" s="51">
        <f>Management!C2406</f>
        <v>73600.000000000175</v>
      </c>
      <c r="D2406" s="49">
        <f>Management!K2406</f>
        <v>7278291</v>
      </c>
    </row>
    <row r="2407" spans="1:4" x14ac:dyDescent="0.2">
      <c r="A2407" s="52">
        <f t="shared" si="40"/>
        <v>55</v>
      </c>
      <c r="B2407" s="50">
        <f>Management!B2407</f>
        <v>41520</v>
      </c>
      <c r="C2407" s="51">
        <f>Management!C2407</f>
        <v>73599.999999999927</v>
      </c>
      <c r="D2407" s="49">
        <f>Management!K2407</f>
        <v>7266589</v>
      </c>
    </row>
    <row r="2408" spans="1:4" x14ac:dyDescent="0.2">
      <c r="A2408" s="52">
        <f t="shared" si="40"/>
        <v>56</v>
      </c>
      <c r="B2408" s="50">
        <f>Management!B2408</f>
        <v>41550</v>
      </c>
      <c r="C2408" s="51">
        <f>Management!C2408</f>
        <v>73600.000000000349</v>
      </c>
      <c r="D2408" s="49">
        <f>Management!K2408</f>
        <v>7254771</v>
      </c>
    </row>
    <row r="2409" spans="1:4" x14ac:dyDescent="0.2">
      <c r="A2409" s="52">
        <f t="shared" si="40"/>
        <v>57</v>
      </c>
      <c r="B2409" s="50">
        <f>Management!B2409</f>
        <v>41581</v>
      </c>
      <c r="C2409" s="51">
        <f>Management!C2409</f>
        <v>73600.000000000175</v>
      </c>
      <c r="D2409" s="49">
        <f>Management!K2409</f>
        <v>7242834</v>
      </c>
    </row>
    <row r="2410" spans="1:4" x14ac:dyDescent="0.2">
      <c r="A2410" s="52">
        <f t="shared" si="40"/>
        <v>58</v>
      </c>
      <c r="B2410" s="50">
        <f>Management!B2410</f>
        <v>41611</v>
      </c>
      <c r="C2410" s="51">
        <f>Management!C2410</f>
        <v>73600.000000000087</v>
      </c>
      <c r="D2410" s="49">
        <f>Management!K2410</f>
        <v>7230777</v>
      </c>
    </row>
    <row r="2411" spans="1:4" x14ac:dyDescent="0.2">
      <c r="A2411" s="52">
        <f t="shared" si="40"/>
        <v>59</v>
      </c>
      <c r="B2411" s="50">
        <f>Management!B2411</f>
        <v>41642</v>
      </c>
      <c r="C2411" s="51">
        <f>Management!C2411</f>
        <v>73599.999999999942</v>
      </c>
      <c r="D2411" s="49">
        <f>Management!K2411</f>
        <v>7218600</v>
      </c>
    </row>
    <row r="2412" spans="1:4" x14ac:dyDescent="0.2">
      <c r="A2412" s="52">
        <f t="shared" si="40"/>
        <v>60</v>
      </c>
      <c r="B2412" s="50">
        <f>Management!B2412</f>
        <v>41673</v>
      </c>
      <c r="C2412" s="51">
        <f>Management!C2412</f>
        <v>73600.000000000233</v>
      </c>
      <c r="D2412" s="49">
        <f>Management!K2412</f>
        <v>7237250</v>
      </c>
    </row>
    <row r="2413" spans="1:4" x14ac:dyDescent="0.2">
      <c r="A2413" s="52">
        <f t="shared" si="40"/>
        <v>61</v>
      </c>
      <c r="B2413" s="50">
        <f>Management!B2413</f>
        <v>41701</v>
      </c>
      <c r="C2413" s="51">
        <f>Management!C2413</f>
        <v>73600.000000000262</v>
      </c>
      <c r="D2413" s="49">
        <f>Management!K2413</f>
        <v>7225240</v>
      </c>
    </row>
    <row r="2414" spans="1:4" x14ac:dyDescent="0.2">
      <c r="A2414" s="52">
        <f t="shared" si="40"/>
        <v>62</v>
      </c>
      <c r="B2414" s="50">
        <f>Management!B2414</f>
        <v>41732</v>
      </c>
      <c r="C2414" s="51">
        <f>Management!C2414</f>
        <v>73599.999999999651</v>
      </c>
      <c r="D2414" s="49">
        <f>Management!K2414</f>
        <v>7213110</v>
      </c>
    </row>
    <row r="2415" spans="1:4" x14ac:dyDescent="0.2">
      <c r="A2415" s="52">
        <f t="shared" si="40"/>
        <v>63</v>
      </c>
      <c r="B2415" s="50">
        <f>Management!B2415</f>
        <v>41762</v>
      </c>
      <c r="C2415" s="51">
        <f>Management!C2415</f>
        <v>73599.999999999738</v>
      </c>
      <c r="D2415" s="49">
        <f>Management!K2415</f>
        <v>7200861</v>
      </c>
    </row>
    <row r="2416" spans="1:4" x14ac:dyDescent="0.2">
      <c r="A2416" s="52">
        <f t="shared" si="40"/>
        <v>64</v>
      </c>
      <c r="B2416" s="50">
        <f>Management!B2416</f>
        <v>41793</v>
      </c>
      <c r="C2416" s="51">
        <f>Management!C2416</f>
        <v>73600.000000000466</v>
      </c>
      <c r="D2416" s="49">
        <f>Management!K2416</f>
        <v>7188489</v>
      </c>
    </row>
    <row r="2417" spans="1:4" x14ac:dyDescent="0.2">
      <c r="A2417" s="52">
        <f t="shared" ref="A2417:A2480" si="41">A2416+1</f>
        <v>65</v>
      </c>
      <c r="B2417" s="50">
        <f>Management!B2417</f>
        <v>41823</v>
      </c>
      <c r="C2417" s="51">
        <f>Management!C2417</f>
        <v>73600.000000000058</v>
      </c>
      <c r="D2417" s="49">
        <f>Management!K2417</f>
        <v>7175995</v>
      </c>
    </row>
    <row r="2418" spans="1:4" x14ac:dyDescent="0.2">
      <c r="A2418" s="52">
        <f t="shared" si="41"/>
        <v>66</v>
      </c>
      <c r="B2418" s="50">
        <f>Management!B2418</f>
        <v>41854</v>
      </c>
      <c r="C2418" s="51">
        <f>Management!C2418</f>
        <v>73599.999999999694</v>
      </c>
      <c r="D2418" s="49">
        <f>Management!K2418</f>
        <v>7163377</v>
      </c>
    </row>
    <row r="2419" spans="1:4" x14ac:dyDescent="0.2">
      <c r="A2419" s="52">
        <f t="shared" si="41"/>
        <v>67</v>
      </c>
      <c r="B2419" s="50">
        <f>Management!B2419</f>
        <v>41885</v>
      </c>
      <c r="C2419" s="51">
        <f>Management!C2419</f>
        <v>73599.999999999563</v>
      </c>
      <c r="D2419" s="49">
        <f>Management!K2419</f>
        <v>7150633</v>
      </c>
    </row>
    <row r="2420" spans="1:4" x14ac:dyDescent="0.2">
      <c r="A2420" s="52">
        <f t="shared" si="41"/>
        <v>68</v>
      </c>
      <c r="B2420" s="50">
        <f>Management!B2420</f>
        <v>41915</v>
      </c>
      <c r="C2420" s="51">
        <f>Management!C2420</f>
        <v>73599.999999999869</v>
      </c>
      <c r="D2420" s="49">
        <f>Management!K2420</f>
        <v>7137763</v>
      </c>
    </row>
    <row r="2421" spans="1:4" x14ac:dyDescent="0.2">
      <c r="A2421" s="52">
        <f t="shared" si="41"/>
        <v>69</v>
      </c>
      <c r="B2421" s="50">
        <f>Management!B2421</f>
        <v>41946</v>
      </c>
      <c r="C2421" s="51">
        <f>Management!C2421</f>
        <v>73599.999999999927</v>
      </c>
      <c r="D2421" s="49">
        <f>Management!K2421</f>
        <v>7124765</v>
      </c>
    </row>
    <row r="2422" spans="1:4" x14ac:dyDescent="0.2">
      <c r="A2422" s="52">
        <f t="shared" si="41"/>
        <v>70</v>
      </c>
      <c r="B2422" s="50">
        <f>Management!B2422</f>
        <v>41976</v>
      </c>
      <c r="C2422" s="51">
        <f>Management!C2422</f>
        <v>73600</v>
      </c>
      <c r="D2422" s="49">
        <f>Management!K2422</f>
        <v>7111638</v>
      </c>
    </row>
    <row r="2423" spans="1:4" x14ac:dyDescent="0.2">
      <c r="A2423" s="52">
        <f t="shared" si="41"/>
        <v>71</v>
      </c>
      <c r="B2423" s="50">
        <f>Management!B2423</f>
        <v>42007</v>
      </c>
      <c r="C2423" s="51">
        <f>Management!C2423</f>
        <v>73600.000000000291</v>
      </c>
      <c r="D2423" s="49">
        <f>Management!K2423</f>
        <v>7098381</v>
      </c>
    </row>
    <row r="2424" spans="1:4" x14ac:dyDescent="0.2">
      <c r="A2424" s="52">
        <f t="shared" si="41"/>
        <v>72</v>
      </c>
      <c r="B2424" s="50">
        <f>Management!B2424</f>
        <v>42038</v>
      </c>
      <c r="C2424" s="51">
        <f>Management!C2424</f>
        <v>73600.000000000058</v>
      </c>
      <c r="D2424" s="49">
        <f>Management!K2424</f>
        <v>7112852</v>
      </c>
    </row>
    <row r="2425" spans="1:4" x14ac:dyDescent="0.2">
      <c r="A2425" s="52">
        <f t="shared" si="41"/>
        <v>73</v>
      </c>
      <c r="B2425" s="50">
        <f>Management!B2425</f>
        <v>42066</v>
      </c>
      <c r="C2425" s="51">
        <f>Management!C2425</f>
        <v>73599.999999999942</v>
      </c>
      <c r="D2425" s="49">
        <f>Management!K2425</f>
        <v>7099701</v>
      </c>
    </row>
    <row r="2426" spans="1:4" x14ac:dyDescent="0.2">
      <c r="A2426" s="52">
        <f t="shared" si="41"/>
        <v>74</v>
      </c>
      <c r="B2426" s="50">
        <f>Management!B2426</f>
        <v>42097</v>
      </c>
      <c r="C2426" s="51">
        <f>Management!C2426</f>
        <v>73599.999999999738</v>
      </c>
      <c r="D2426" s="49">
        <f>Management!K2426</f>
        <v>7086420</v>
      </c>
    </row>
    <row r="2427" spans="1:4" x14ac:dyDescent="0.2">
      <c r="A2427" s="52">
        <f t="shared" si="41"/>
        <v>75</v>
      </c>
      <c r="B2427" s="50">
        <f>Management!B2427</f>
        <v>42127</v>
      </c>
      <c r="C2427" s="51">
        <f>Management!C2427</f>
        <v>73600.000000000335</v>
      </c>
      <c r="D2427" s="49">
        <f>Management!K2427</f>
        <v>7073009</v>
      </c>
    </row>
    <row r="2428" spans="1:4" x14ac:dyDescent="0.2">
      <c r="A2428" s="52">
        <f t="shared" si="41"/>
        <v>76</v>
      </c>
      <c r="B2428" s="50">
        <f>Management!B2428</f>
        <v>42158</v>
      </c>
      <c r="C2428" s="51">
        <f>Management!C2428</f>
        <v>73600</v>
      </c>
      <c r="D2428" s="49">
        <f>Management!K2428</f>
        <v>7059466</v>
      </c>
    </row>
    <row r="2429" spans="1:4" x14ac:dyDescent="0.2">
      <c r="A2429" s="52">
        <f t="shared" si="41"/>
        <v>77</v>
      </c>
      <c r="B2429" s="50">
        <f>Management!B2429</f>
        <v>42188</v>
      </c>
      <c r="C2429" s="51">
        <f>Management!C2429</f>
        <v>73600.000000000058</v>
      </c>
      <c r="D2429" s="49">
        <f>Management!K2429</f>
        <v>7045789</v>
      </c>
    </row>
    <row r="2430" spans="1:4" x14ac:dyDescent="0.2">
      <c r="A2430" s="52">
        <f t="shared" si="41"/>
        <v>78</v>
      </c>
      <c r="B2430" s="50">
        <f>Management!B2430</f>
        <v>42219</v>
      </c>
      <c r="C2430" s="51">
        <f>Management!C2430</f>
        <v>73600.000000000262</v>
      </c>
      <c r="D2430" s="49">
        <f>Management!K2430</f>
        <v>7031978</v>
      </c>
    </row>
    <row r="2431" spans="1:4" x14ac:dyDescent="0.2">
      <c r="A2431" s="52">
        <f t="shared" si="41"/>
        <v>79</v>
      </c>
      <c r="B2431" s="50">
        <f>Management!B2431</f>
        <v>42250</v>
      </c>
      <c r="C2431" s="51">
        <f>Management!C2431</f>
        <v>73599.999999999622</v>
      </c>
      <c r="D2431" s="49">
        <f>Management!K2431</f>
        <v>7018031</v>
      </c>
    </row>
    <row r="2432" spans="1:4" x14ac:dyDescent="0.2">
      <c r="A2432" s="52">
        <f t="shared" si="41"/>
        <v>80</v>
      </c>
      <c r="B2432" s="50">
        <f>Management!B2432</f>
        <v>42280</v>
      </c>
      <c r="C2432" s="51">
        <f>Management!C2432</f>
        <v>73599.999999999724</v>
      </c>
      <c r="D2432" s="49">
        <f>Management!K2432</f>
        <v>7003946</v>
      </c>
    </row>
    <row r="2433" spans="1:4" x14ac:dyDescent="0.2">
      <c r="A2433" s="52">
        <f t="shared" si="41"/>
        <v>81</v>
      </c>
      <c r="B2433" s="50">
        <f>Management!B2433</f>
        <v>42311</v>
      </c>
      <c r="C2433" s="51">
        <f>Management!C2433</f>
        <v>73600.000000000349</v>
      </c>
      <c r="D2433" s="49">
        <f>Management!K2433</f>
        <v>6989722</v>
      </c>
    </row>
    <row r="2434" spans="1:4" x14ac:dyDescent="0.2">
      <c r="A2434" s="52">
        <f t="shared" si="41"/>
        <v>82</v>
      </c>
      <c r="B2434" s="50">
        <f>Management!B2434</f>
        <v>42341</v>
      </c>
      <c r="C2434" s="51">
        <f>Management!C2434</f>
        <v>73599.999999999913</v>
      </c>
      <c r="D2434" s="49">
        <f>Management!K2434</f>
        <v>6975358</v>
      </c>
    </row>
    <row r="2435" spans="1:4" x14ac:dyDescent="0.2">
      <c r="A2435" s="52">
        <f t="shared" si="41"/>
        <v>83</v>
      </c>
      <c r="B2435" s="50">
        <f>Management!B2435</f>
        <v>42372</v>
      </c>
      <c r="C2435" s="51">
        <f>Management!C2435</f>
        <v>73600.000000000407</v>
      </c>
      <c r="D2435" s="49">
        <f>Management!K2435</f>
        <v>6960852</v>
      </c>
    </row>
    <row r="2436" spans="1:4" x14ac:dyDescent="0.2">
      <c r="A2436" s="52">
        <f t="shared" si="41"/>
        <v>84</v>
      </c>
      <c r="B2436" s="50">
        <f>Management!B2436</f>
        <v>42403</v>
      </c>
      <c r="C2436" s="51">
        <f>Management!C2436</f>
        <v>73599.999999999796</v>
      </c>
      <c r="D2436" s="49">
        <f>Management!K2436</f>
        <v>6971273</v>
      </c>
    </row>
    <row r="2437" spans="1:4" x14ac:dyDescent="0.2">
      <c r="A2437" s="52">
        <f t="shared" si="41"/>
        <v>85</v>
      </c>
      <c r="B2437" s="50">
        <f>Management!B2437</f>
        <v>42432</v>
      </c>
      <c r="C2437" s="51">
        <f>Management!C2437</f>
        <v>73600.000000000102</v>
      </c>
      <c r="D2437" s="49">
        <f>Management!K2437</f>
        <v>6956815</v>
      </c>
    </row>
    <row r="2438" spans="1:4" x14ac:dyDescent="0.2">
      <c r="A2438" s="52">
        <f t="shared" si="41"/>
        <v>86</v>
      </c>
      <c r="B2438" s="50">
        <f>Management!B2438</f>
        <v>42463</v>
      </c>
      <c r="C2438" s="51">
        <f>Management!C2438</f>
        <v>73599.999999999665</v>
      </c>
      <c r="D2438" s="49">
        <f>Management!K2438</f>
        <v>6942214</v>
      </c>
    </row>
    <row r="2439" spans="1:4" x14ac:dyDescent="0.2">
      <c r="A2439" s="52">
        <f t="shared" si="41"/>
        <v>87</v>
      </c>
      <c r="B2439" s="50">
        <f>Management!B2439</f>
        <v>42493</v>
      </c>
      <c r="C2439" s="51">
        <f>Management!C2439</f>
        <v>73599.999999999738</v>
      </c>
      <c r="D2439" s="49">
        <f>Management!K2439</f>
        <v>6927471</v>
      </c>
    </row>
    <row r="2440" spans="1:4" x14ac:dyDescent="0.2">
      <c r="A2440" s="52">
        <f t="shared" si="41"/>
        <v>88</v>
      </c>
      <c r="B2440" s="50">
        <f>Management!B2440</f>
        <v>42524</v>
      </c>
      <c r="C2440" s="51">
        <f>Management!C2440</f>
        <v>73600.000000000058</v>
      </c>
      <c r="D2440" s="49">
        <f>Management!K2440</f>
        <v>6912583</v>
      </c>
    </row>
    <row r="2441" spans="1:4" x14ac:dyDescent="0.2">
      <c r="A2441" s="52">
        <f t="shared" si="41"/>
        <v>89</v>
      </c>
      <c r="B2441" s="50">
        <f>Management!B2441</f>
        <v>42554</v>
      </c>
      <c r="C2441" s="51">
        <f>Management!C2441</f>
        <v>73599.999999999549</v>
      </c>
      <c r="D2441" s="49">
        <f>Management!K2441</f>
        <v>6897550</v>
      </c>
    </row>
    <row r="2442" spans="1:4" x14ac:dyDescent="0.2">
      <c r="A2442" s="52">
        <f t="shared" si="41"/>
        <v>90</v>
      </c>
      <c r="B2442" s="50">
        <f>Management!B2442</f>
        <v>42585</v>
      </c>
      <c r="C2442" s="51">
        <f>Management!C2442</f>
        <v>73599.999999999753</v>
      </c>
      <c r="D2442" s="49">
        <f>Management!K2442</f>
        <v>6882369</v>
      </c>
    </row>
    <row r="2443" spans="1:4" x14ac:dyDescent="0.2">
      <c r="A2443" s="52">
        <f t="shared" si="41"/>
        <v>91</v>
      </c>
      <c r="B2443" s="50">
        <f>Management!B2443</f>
        <v>42616</v>
      </c>
      <c r="C2443" s="51">
        <f>Management!C2443</f>
        <v>73600.000000000058</v>
      </c>
      <c r="D2443" s="49">
        <f>Management!K2443</f>
        <v>6867040</v>
      </c>
    </row>
    <row r="2444" spans="1:4" x14ac:dyDescent="0.2">
      <c r="A2444" s="52">
        <f t="shared" si="41"/>
        <v>92</v>
      </c>
      <c r="B2444" s="50">
        <f>Management!B2444</f>
        <v>42646</v>
      </c>
      <c r="C2444" s="51">
        <f>Management!C2444</f>
        <v>73599.999999999884</v>
      </c>
      <c r="D2444" s="49">
        <f>Management!K2444</f>
        <v>6851561</v>
      </c>
    </row>
    <row r="2445" spans="1:4" x14ac:dyDescent="0.2">
      <c r="A2445" s="52">
        <f t="shared" si="41"/>
        <v>93</v>
      </c>
      <c r="B2445" s="50">
        <f>Management!B2445</f>
        <v>42677</v>
      </c>
      <c r="C2445" s="51">
        <f>Management!C2445</f>
        <v>73599.999999999607</v>
      </c>
      <c r="D2445" s="49">
        <f>Management!K2445</f>
        <v>6835930</v>
      </c>
    </row>
    <row r="2446" spans="1:4" x14ac:dyDescent="0.2">
      <c r="A2446" s="52">
        <f t="shared" si="41"/>
        <v>94</v>
      </c>
      <c r="B2446" s="50">
        <f>Management!B2446</f>
        <v>42707</v>
      </c>
      <c r="C2446" s="51">
        <f>Management!C2446</f>
        <v>73599.999999999738</v>
      </c>
      <c r="D2446" s="49">
        <f>Management!K2446</f>
        <v>6820146</v>
      </c>
    </row>
    <row r="2447" spans="1:4" x14ac:dyDescent="0.2">
      <c r="A2447" s="52">
        <f t="shared" si="41"/>
        <v>95</v>
      </c>
      <c r="B2447" s="50">
        <f>Management!B2447</f>
        <v>42738</v>
      </c>
      <c r="C2447" s="51">
        <f>Management!C2447</f>
        <v>73600.000000000233</v>
      </c>
      <c r="D2447" s="49">
        <f>Management!K2447</f>
        <v>6804207</v>
      </c>
    </row>
    <row r="2448" spans="1:4" x14ac:dyDescent="0.2">
      <c r="A2448" s="52">
        <f t="shared" si="41"/>
        <v>96</v>
      </c>
      <c r="B2448" s="50">
        <f>Management!B2448</f>
        <v>42769</v>
      </c>
      <c r="C2448" s="51">
        <f>Management!C2448</f>
        <v>73600.000000000262</v>
      </c>
      <c r="D2448" s="49">
        <f>Management!K2448</f>
        <v>6810672</v>
      </c>
    </row>
    <row r="2449" spans="1:4" x14ac:dyDescent="0.2">
      <c r="A2449" s="52">
        <f t="shared" si="41"/>
        <v>97</v>
      </c>
      <c r="B2449" s="50">
        <f>Management!B2449</f>
        <v>42797</v>
      </c>
      <c r="C2449" s="51">
        <f>Management!C2449</f>
        <v>73599.999999999738</v>
      </c>
      <c r="D2449" s="49">
        <f>Management!K2449</f>
        <v>6794720</v>
      </c>
    </row>
    <row r="2450" spans="1:4" x14ac:dyDescent="0.2">
      <c r="A2450" s="52">
        <f t="shared" si="41"/>
        <v>98</v>
      </c>
      <c r="B2450" s="50">
        <f>Management!B2450</f>
        <v>42828</v>
      </c>
      <c r="C2450" s="51">
        <f>Management!C2450</f>
        <v>73599.999999999622</v>
      </c>
      <c r="D2450" s="49">
        <f>Management!K2450</f>
        <v>6778613</v>
      </c>
    </row>
    <row r="2451" spans="1:4" x14ac:dyDescent="0.2">
      <c r="A2451" s="52">
        <f t="shared" si="41"/>
        <v>99</v>
      </c>
      <c r="B2451" s="50">
        <f>Management!B2451</f>
        <v>42858</v>
      </c>
      <c r="C2451" s="51">
        <f>Management!C2451</f>
        <v>73599.999999999753</v>
      </c>
      <c r="D2451" s="49">
        <f>Management!K2451</f>
        <v>6762349</v>
      </c>
    </row>
    <row r="2452" spans="1:4" x14ac:dyDescent="0.2">
      <c r="A2452" s="52">
        <f t="shared" si="41"/>
        <v>100</v>
      </c>
      <c r="B2452" s="50">
        <f>Management!B2452</f>
        <v>42889</v>
      </c>
      <c r="C2452" s="51">
        <f>Management!C2452</f>
        <v>73599.999999999825</v>
      </c>
      <c r="D2452" s="49">
        <f>Management!K2452</f>
        <v>6745927</v>
      </c>
    </row>
    <row r="2453" spans="1:4" x14ac:dyDescent="0.2">
      <c r="A2453" s="52">
        <f t="shared" si="41"/>
        <v>101</v>
      </c>
      <c r="B2453" s="50">
        <f>Management!B2453</f>
        <v>42919</v>
      </c>
      <c r="C2453" s="51">
        <f>Management!C2453</f>
        <v>73599.999999999796</v>
      </c>
      <c r="D2453" s="49">
        <f>Management!K2453</f>
        <v>6729344</v>
      </c>
    </row>
    <row r="2454" spans="1:4" x14ac:dyDescent="0.2">
      <c r="A2454" s="52">
        <f t="shared" si="41"/>
        <v>102</v>
      </c>
      <c r="B2454" s="50">
        <f>Management!B2454</f>
        <v>42950</v>
      </c>
      <c r="C2454" s="51">
        <f>Management!C2454</f>
        <v>73600.000000000262</v>
      </c>
      <c r="D2454" s="49">
        <f>Management!K2454</f>
        <v>6712600</v>
      </c>
    </row>
    <row r="2455" spans="1:4" x14ac:dyDescent="0.2">
      <c r="A2455" s="52">
        <f t="shared" si="41"/>
        <v>103</v>
      </c>
      <c r="B2455" s="50">
        <f>Management!B2455</f>
        <v>42981</v>
      </c>
      <c r="C2455" s="51">
        <f>Management!C2455</f>
        <v>73599.99999999968</v>
      </c>
      <c r="D2455" s="49">
        <f>Management!K2455</f>
        <v>6695693</v>
      </c>
    </row>
    <row r="2456" spans="1:4" x14ac:dyDescent="0.2">
      <c r="A2456" s="52">
        <f t="shared" si="41"/>
        <v>104</v>
      </c>
      <c r="B2456" s="50">
        <f>Management!B2456</f>
        <v>43011</v>
      </c>
      <c r="C2456" s="51">
        <f>Management!C2456</f>
        <v>73600.000000000407</v>
      </c>
      <c r="D2456" s="49">
        <f>Management!K2456</f>
        <v>6678622</v>
      </c>
    </row>
    <row r="2457" spans="1:4" x14ac:dyDescent="0.2">
      <c r="A2457" s="52">
        <f t="shared" si="41"/>
        <v>105</v>
      </c>
      <c r="B2457" s="50">
        <f>Management!B2457</f>
        <v>43042</v>
      </c>
      <c r="C2457" s="51">
        <f>Management!C2457</f>
        <v>73599.999999999563</v>
      </c>
      <c r="D2457" s="49">
        <f>Management!K2457</f>
        <v>6661384</v>
      </c>
    </row>
    <row r="2458" spans="1:4" x14ac:dyDescent="0.2">
      <c r="A2458" s="52">
        <f t="shared" si="41"/>
        <v>106</v>
      </c>
      <c r="B2458" s="50">
        <f>Management!B2458</f>
        <v>43072</v>
      </c>
      <c r="C2458" s="51">
        <f>Management!C2458</f>
        <v>73600.000000000276</v>
      </c>
      <c r="D2458" s="49">
        <f>Management!K2458</f>
        <v>6643977</v>
      </c>
    </row>
    <row r="2459" spans="1:4" x14ac:dyDescent="0.2">
      <c r="A2459" s="52">
        <f t="shared" si="41"/>
        <v>107</v>
      </c>
      <c r="B2459" s="50">
        <f>Management!B2459</f>
        <v>43103</v>
      </c>
      <c r="C2459" s="51">
        <f>Management!C2459</f>
        <v>73599.999999999636</v>
      </c>
      <c r="D2459" s="49">
        <f>Management!K2459</f>
        <v>6626402</v>
      </c>
    </row>
    <row r="2460" spans="1:4" x14ac:dyDescent="0.2">
      <c r="A2460" s="52">
        <f t="shared" si="41"/>
        <v>108</v>
      </c>
      <c r="B2460" s="50">
        <f>Management!B2460</f>
        <v>43134</v>
      </c>
      <c r="C2460" s="51">
        <f>Management!C2460</f>
        <v>73599.999999999884</v>
      </c>
      <c r="D2460" s="49">
        <f>Management!K2460</f>
        <v>6628955</v>
      </c>
    </row>
    <row r="2461" spans="1:4" x14ac:dyDescent="0.2">
      <c r="A2461" s="52">
        <f t="shared" si="41"/>
        <v>109</v>
      </c>
      <c r="B2461" s="50">
        <f>Management!B2461</f>
        <v>43162</v>
      </c>
      <c r="C2461" s="51">
        <f>Management!C2461</f>
        <v>73599.999999999593</v>
      </c>
      <c r="D2461" s="49">
        <f>Management!K2461</f>
        <v>6611305</v>
      </c>
    </row>
    <row r="2462" spans="1:4" x14ac:dyDescent="0.2">
      <c r="A2462" s="52">
        <f t="shared" si="41"/>
        <v>110</v>
      </c>
      <c r="B2462" s="50">
        <f>Management!B2462</f>
        <v>43193</v>
      </c>
      <c r="C2462" s="51">
        <f>Management!C2462</f>
        <v>73600.000000000437</v>
      </c>
      <c r="D2462" s="49">
        <f>Management!K2462</f>
        <v>6593485</v>
      </c>
    </row>
    <row r="2463" spans="1:4" x14ac:dyDescent="0.2">
      <c r="A2463" s="52">
        <f t="shared" si="41"/>
        <v>111</v>
      </c>
      <c r="B2463" s="50">
        <f>Management!B2463</f>
        <v>43223</v>
      </c>
      <c r="C2463" s="51">
        <f>Management!C2463</f>
        <v>73600.000000000015</v>
      </c>
      <c r="D2463" s="49">
        <f>Management!K2463</f>
        <v>6575491</v>
      </c>
    </row>
    <row r="2464" spans="1:4" x14ac:dyDescent="0.2">
      <c r="A2464" s="52">
        <f t="shared" si="41"/>
        <v>112</v>
      </c>
      <c r="B2464" s="50">
        <f>Management!B2464</f>
        <v>43254</v>
      </c>
      <c r="C2464" s="51">
        <f>Management!C2464</f>
        <v>73600.000000000218</v>
      </c>
      <c r="D2464" s="49">
        <f>Management!K2464</f>
        <v>6557323</v>
      </c>
    </row>
    <row r="2465" spans="1:4" x14ac:dyDescent="0.2">
      <c r="A2465" s="52">
        <f t="shared" si="41"/>
        <v>113</v>
      </c>
      <c r="B2465" s="50">
        <f>Management!B2465</f>
        <v>43284</v>
      </c>
      <c r="C2465" s="51">
        <f>Management!C2465</f>
        <v>73600</v>
      </c>
      <c r="D2465" s="49">
        <f>Management!K2465</f>
        <v>6538979</v>
      </c>
    </row>
    <row r="2466" spans="1:4" x14ac:dyDescent="0.2">
      <c r="A2466" s="52">
        <f t="shared" si="41"/>
        <v>114</v>
      </c>
      <c r="B2466" s="50">
        <f>Management!B2466</f>
        <v>43315</v>
      </c>
      <c r="C2466" s="51">
        <f>Management!C2466</f>
        <v>73600</v>
      </c>
      <c r="D2466" s="49">
        <f>Management!K2466</f>
        <v>6520457</v>
      </c>
    </row>
    <row r="2467" spans="1:4" x14ac:dyDescent="0.2">
      <c r="A2467" s="52">
        <f t="shared" si="41"/>
        <v>115</v>
      </c>
      <c r="B2467" s="50">
        <f>Management!B2467</f>
        <v>43346</v>
      </c>
      <c r="C2467" s="51">
        <f>Management!C2467</f>
        <v>73599.999999999942</v>
      </c>
      <c r="D2467" s="49">
        <f>Management!K2467</f>
        <v>6501756</v>
      </c>
    </row>
    <row r="2468" spans="1:4" x14ac:dyDescent="0.2">
      <c r="A2468" s="52">
        <f t="shared" si="41"/>
        <v>116</v>
      </c>
      <c r="B2468" s="50">
        <f>Management!B2468</f>
        <v>43376</v>
      </c>
      <c r="C2468" s="51">
        <f>Management!C2468</f>
        <v>73599.999999999622</v>
      </c>
      <c r="D2468" s="49">
        <f>Management!K2468</f>
        <v>6482872</v>
      </c>
    </row>
    <row r="2469" spans="1:4" x14ac:dyDescent="0.2">
      <c r="A2469" s="52">
        <f t="shared" si="41"/>
        <v>117</v>
      </c>
      <c r="B2469" s="50">
        <f>Management!B2469</f>
        <v>43407</v>
      </c>
      <c r="C2469" s="51">
        <f>Management!C2469</f>
        <v>73600.000000000291</v>
      </c>
      <c r="D2469" s="49">
        <f>Management!K2469</f>
        <v>6463806</v>
      </c>
    </row>
    <row r="2470" spans="1:4" x14ac:dyDescent="0.2">
      <c r="A2470" s="52">
        <f t="shared" si="41"/>
        <v>118</v>
      </c>
      <c r="B2470" s="50">
        <f>Management!B2470</f>
        <v>43437</v>
      </c>
      <c r="C2470" s="51">
        <f>Management!C2470</f>
        <v>73599.999999999971</v>
      </c>
      <c r="D2470" s="49">
        <f>Management!K2470</f>
        <v>6444555</v>
      </c>
    </row>
    <row r="2471" spans="1:4" x14ac:dyDescent="0.2">
      <c r="A2471" s="52">
        <f t="shared" si="41"/>
        <v>119</v>
      </c>
      <c r="B2471" s="50">
        <f>Management!B2471</f>
        <v>43468</v>
      </c>
      <c r="C2471" s="51">
        <f>Management!C2471</f>
        <v>73600.000000000451</v>
      </c>
      <c r="D2471" s="49">
        <f>Management!K2471</f>
        <v>6425116</v>
      </c>
    </row>
    <row r="2472" spans="1:4" x14ac:dyDescent="0.2">
      <c r="A2472" s="52">
        <f t="shared" si="41"/>
        <v>120</v>
      </c>
      <c r="B2472" s="50">
        <f>Management!B2472</f>
        <v>43499</v>
      </c>
      <c r="C2472" s="51">
        <f>Management!C2472</f>
        <v>73600.000000000029</v>
      </c>
      <c r="D2472" s="49">
        <f>Management!K2472</f>
        <v>6423759</v>
      </c>
    </row>
    <row r="2473" spans="1:4" x14ac:dyDescent="0.2">
      <c r="A2473" s="52">
        <f t="shared" si="41"/>
        <v>121</v>
      </c>
      <c r="B2473" s="50">
        <f>Management!B2473</f>
        <v>43527</v>
      </c>
      <c r="C2473" s="51">
        <f>Management!C2473</f>
        <v>73600.000000000175</v>
      </c>
      <c r="D2473" s="49">
        <f>Management!K2473</f>
        <v>6404185</v>
      </c>
    </row>
    <row r="2474" spans="1:4" x14ac:dyDescent="0.2">
      <c r="A2474" s="52">
        <f t="shared" si="41"/>
        <v>122</v>
      </c>
      <c r="B2474" s="50">
        <f>Management!B2474</f>
        <v>43558</v>
      </c>
      <c r="C2474" s="51">
        <f>Management!C2474</f>
        <v>73600</v>
      </c>
      <c r="D2474" s="49">
        <f>Management!K2474</f>
        <v>6384422</v>
      </c>
    </row>
    <row r="2475" spans="1:4" x14ac:dyDescent="0.2">
      <c r="A2475" s="52">
        <f t="shared" si="41"/>
        <v>123</v>
      </c>
      <c r="B2475" s="50">
        <f>Management!B2475</f>
        <v>43588</v>
      </c>
      <c r="C2475" s="51">
        <f>Management!C2475</f>
        <v>73599.999999999825</v>
      </c>
      <c r="D2475" s="49">
        <f>Management!K2475</f>
        <v>6364468</v>
      </c>
    </row>
    <row r="2476" spans="1:4" x14ac:dyDescent="0.2">
      <c r="A2476" s="52">
        <f t="shared" si="41"/>
        <v>124</v>
      </c>
      <c r="B2476" s="50">
        <f>Management!B2476</f>
        <v>43619</v>
      </c>
      <c r="C2476" s="51">
        <f>Management!C2476</f>
        <v>73599.999999999738</v>
      </c>
      <c r="D2476" s="49">
        <f>Management!K2476</f>
        <v>6344321</v>
      </c>
    </row>
    <row r="2477" spans="1:4" x14ac:dyDescent="0.2">
      <c r="A2477" s="52">
        <f t="shared" si="41"/>
        <v>125</v>
      </c>
      <c r="B2477" s="50">
        <f>Management!B2477</f>
        <v>43649</v>
      </c>
      <c r="C2477" s="51">
        <f>Management!C2477</f>
        <v>73599.999999999651</v>
      </c>
      <c r="D2477" s="49">
        <f>Management!K2477</f>
        <v>6323979</v>
      </c>
    </row>
    <row r="2478" spans="1:4" x14ac:dyDescent="0.2">
      <c r="A2478" s="52">
        <f t="shared" si="41"/>
        <v>126</v>
      </c>
      <c r="B2478" s="50">
        <f>Management!B2478</f>
        <v>43680</v>
      </c>
      <c r="C2478" s="51">
        <f>Management!C2478</f>
        <v>73599.999999999884</v>
      </c>
      <c r="D2478" s="49">
        <f>Management!K2478</f>
        <v>6303441</v>
      </c>
    </row>
    <row r="2479" spans="1:4" x14ac:dyDescent="0.2">
      <c r="A2479" s="52">
        <f t="shared" si="41"/>
        <v>127</v>
      </c>
      <c r="B2479" s="50">
        <f>Management!B2479</f>
        <v>43711</v>
      </c>
      <c r="C2479" s="51">
        <f>Management!C2479</f>
        <v>73599.999999999767</v>
      </c>
      <c r="D2479" s="49">
        <f>Management!K2479</f>
        <v>6282704</v>
      </c>
    </row>
    <row r="2480" spans="1:4" x14ac:dyDescent="0.2">
      <c r="A2480" s="52">
        <f t="shared" si="41"/>
        <v>128</v>
      </c>
      <c r="B2480" s="50">
        <f>Management!B2480</f>
        <v>43741</v>
      </c>
      <c r="C2480" s="51">
        <f>Management!C2480</f>
        <v>73600.000000000204</v>
      </c>
      <c r="D2480" s="49">
        <f>Management!K2480</f>
        <v>6261766</v>
      </c>
    </row>
    <row r="2481" spans="1:4" x14ac:dyDescent="0.2">
      <c r="A2481" s="52">
        <f t="shared" ref="A2481:A2544" si="42">A2480+1</f>
        <v>129</v>
      </c>
      <c r="B2481" s="50">
        <f>Management!B2481</f>
        <v>43772</v>
      </c>
      <c r="C2481" s="51">
        <f>Management!C2481</f>
        <v>73600.000000000146</v>
      </c>
      <c r="D2481" s="49">
        <f>Management!K2481</f>
        <v>6240626</v>
      </c>
    </row>
    <row r="2482" spans="1:4" x14ac:dyDescent="0.2">
      <c r="A2482" s="52">
        <f t="shared" si="42"/>
        <v>130</v>
      </c>
      <c r="B2482" s="50">
        <f>Management!B2482</f>
        <v>43802</v>
      </c>
      <c r="C2482" s="51">
        <f>Management!C2482</f>
        <v>73600.000000000087</v>
      </c>
      <c r="D2482" s="49">
        <f>Management!K2482</f>
        <v>6219282</v>
      </c>
    </row>
    <row r="2483" spans="1:4" x14ac:dyDescent="0.2">
      <c r="A2483" s="52">
        <f t="shared" si="42"/>
        <v>131</v>
      </c>
      <c r="B2483" s="50">
        <f>Management!B2483</f>
        <v>43833</v>
      </c>
      <c r="C2483" s="51">
        <f>Management!C2483</f>
        <v>73599.999999999971</v>
      </c>
      <c r="D2483" s="49">
        <f>Management!K2483</f>
        <v>6197731</v>
      </c>
    </row>
    <row r="2484" spans="1:4" x14ac:dyDescent="0.2">
      <c r="A2484" s="52">
        <f t="shared" si="42"/>
        <v>132</v>
      </c>
      <c r="B2484" s="50">
        <f>Management!B2484</f>
        <v>43864</v>
      </c>
      <c r="C2484" s="51">
        <f>Management!C2484</f>
        <v>73599.999999999796</v>
      </c>
      <c r="D2484" s="49">
        <f>Management!K2484</f>
        <v>6192411</v>
      </c>
    </row>
    <row r="2485" spans="1:4" x14ac:dyDescent="0.2">
      <c r="A2485" s="52">
        <f t="shared" si="42"/>
        <v>133</v>
      </c>
      <c r="B2485" s="50">
        <f>Management!B2485</f>
        <v>43893</v>
      </c>
      <c r="C2485" s="51">
        <f>Management!C2485</f>
        <v>73599.999999999913</v>
      </c>
      <c r="D2485" s="49">
        <f>Management!K2485</f>
        <v>6170660</v>
      </c>
    </row>
    <row r="2486" spans="1:4" x14ac:dyDescent="0.2">
      <c r="A2486" s="52">
        <f t="shared" si="42"/>
        <v>134</v>
      </c>
      <c r="B2486" s="50">
        <f>Management!B2486</f>
        <v>43924</v>
      </c>
      <c r="C2486" s="51">
        <f>Management!C2486</f>
        <v>73600.000000000087</v>
      </c>
      <c r="D2486" s="49">
        <f>Management!K2486</f>
        <v>6148700</v>
      </c>
    </row>
    <row r="2487" spans="1:4" x14ac:dyDescent="0.2">
      <c r="A2487" s="52">
        <f t="shared" si="42"/>
        <v>135</v>
      </c>
      <c r="B2487" s="50">
        <f>Management!B2487</f>
        <v>43954</v>
      </c>
      <c r="C2487" s="51">
        <f>Management!C2487</f>
        <v>73599.999999999898</v>
      </c>
      <c r="D2487" s="49">
        <f>Management!K2487</f>
        <v>6126527</v>
      </c>
    </row>
    <row r="2488" spans="1:4" x14ac:dyDescent="0.2">
      <c r="A2488" s="52">
        <f t="shared" si="42"/>
        <v>136</v>
      </c>
      <c r="B2488" s="50">
        <f>Management!B2488</f>
        <v>43985</v>
      </c>
      <c r="C2488" s="51">
        <f>Management!C2488</f>
        <v>73600.000000000131</v>
      </c>
      <c r="D2488" s="49">
        <f>Management!K2488</f>
        <v>6104141</v>
      </c>
    </row>
    <row r="2489" spans="1:4" x14ac:dyDescent="0.2">
      <c r="A2489" s="52">
        <f t="shared" si="42"/>
        <v>137</v>
      </c>
      <c r="B2489" s="50">
        <f>Management!B2489</f>
        <v>44015</v>
      </c>
      <c r="C2489" s="51">
        <f>Management!C2489</f>
        <v>73599.999999999985</v>
      </c>
      <c r="D2489" s="49">
        <f>Management!K2489</f>
        <v>6081539</v>
      </c>
    </row>
    <row r="2490" spans="1:4" x14ac:dyDescent="0.2">
      <c r="A2490" s="52">
        <f t="shared" si="42"/>
        <v>138</v>
      </c>
      <c r="B2490" s="50">
        <f>Management!B2490</f>
        <v>44046</v>
      </c>
      <c r="C2490" s="51">
        <f>Management!C2490</f>
        <v>73599.999999999854</v>
      </c>
      <c r="D2490" s="49">
        <f>Management!K2490</f>
        <v>6058720</v>
      </c>
    </row>
    <row r="2491" spans="1:4" x14ac:dyDescent="0.2">
      <c r="A2491" s="52">
        <f t="shared" si="42"/>
        <v>139</v>
      </c>
      <c r="B2491" s="50">
        <f>Management!B2491</f>
        <v>44077</v>
      </c>
      <c r="C2491" s="51">
        <f>Management!C2491</f>
        <v>73599.999999999985</v>
      </c>
      <c r="D2491" s="49">
        <f>Management!K2491</f>
        <v>6035680</v>
      </c>
    </row>
    <row r="2492" spans="1:4" x14ac:dyDescent="0.2">
      <c r="A2492" s="52">
        <f t="shared" si="42"/>
        <v>140</v>
      </c>
      <c r="B2492" s="50">
        <f>Management!B2492</f>
        <v>44107</v>
      </c>
      <c r="C2492" s="51">
        <f>Management!C2492</f>
        <v>73600.000000000116</v>
      </c>
      <c r="D2492" s="49">
        <f>Management!K2492</f>
        <v>6012417</v>
      </c>
    </row>
    <row r="2493" spans="1:4" x14ac:dyDescent="0.2">
      <c r="A2493" s="52">
        <f t="shared" si="42"/>
        <v>141</v>
      </c>
      <c r="B2493" s="50">
        <f>Management!B2493</f>
        <v>44138</v>
      </c>
      <c r="C2493" s="51">
        <f>Management!C2493</f>
        <v>73599.999999999884</v>
      </c>
      <c r="D2493" s="49">
        <f>Management!K2493</f>
        <v>5988931</v>
      </c>
    </row>
    <row r="2494" spans="1:4" x14ac:dyDescent="0.2">
      <c r="A2494" s="52">
        <f t="shared" si="42"/>
        <v>142</v>
      </c>
      <c r="B2494" s="50">
        <f>Management!B2494</f>
        <v>44168</v>
      </c>
      <c r="C2494" s="51">
        <f>Management!C2494</f>
        <v>73600.000000000189</v>
      </c>
      <c r="D2494" s="49">
        <f>Management!K2494</f>
        <v>5965218</v>
      </c>
    </row>
    <row r="2495" spans="1:4" x14ac:dyDescent="0.2">
      <c r="A2495" s="52">
        <f t="shared" si="42"/>
        <v>143</v>
      </c>
      <c r="B2495" s="50">
        <f>Management!B2495</f>
        <v>44199</v>
      </c>
      <c r="C2495" s="51">
        <f>Management!C2495</f>
        <v>73599.999999999884</v>
      </c>
      <c r="D2495" s="49">
        <f>Management!K2495</f>
        <v>5941276</v>
      </c>
    </row>
    <row r="2496" spans="1:4" x14ac:dyDescent="0.2">
      <c r="A2496" s="52">
        <f t="shared" si="42"/>
        <v>144</v>
      </c>
      <c r="B2496" s="50">
        <f>Management!B2496</f>
        <v>44230</v>
      </c>
      <c r="C2496" s="51">
        <f>Management!C2496</f>
        <v>73599.999999999767</v>
      </c>
      <c r="D2496" s="49">
        <f>Management!K2496</f>
        <v>5931903</v>
      </c>
    </row>
    <row r="2497" spans="1:4" x14ac:dyDescent="0.2">
      <c r="A2497" s="52">
        <f t="shared" si="42"/>
        <v>145</v>
      </c>
      <c r="B2497" s="50">
        <f>Management!B2497</f>
        <v>44258</v>
      </c>
      <c r="C2497" s="51">
        <f>Management!C2497</f>
        <v>73600</v>
      </c>
      <c r="D2497" s="49">
        <f>Management!K2497</f>
        <v>5907694</v>
      </c>
    </row>
    <row r="2498" spans="1:4" x14ac:dyDescent="0.2">
      <c r="A2498" s="52">
        <f t="shared" si="42"/>
        <v>146</v>
      </c>
      <c r="B2498" s="50">
        <f>Management!B2498</f>
        <v>44289</v>
      </c>
      <c r="C2498" s="51">
        <f>Management!C2498</f>
        <v>73599.999999999869</v>
      </c>
      <c r="D2498" s="49">
        <f>Management!K2498</f>
        <v>5883252</v>
      </c>
    </row>
    <row r="2499" spans="1:4" x14ac:dyDescent="0.2">
      <c r="A2499" s="52">
        <f t="shared" si="42"/>
        <v>147</v>
      </c>
      <c r="B2499" s="50">
        <f>Management!B2499</f>
        <v>44319</v>
      </c>
      <c r="C2499" s="51">
        <f>Management!C2499</f>
        <v>73599.999999999942</v>
      </c>
      <c r="D2499" s="49">
        <f>Management!K2499</f>
        <v>5858575</v>
      </c>
    </row>
    <row r="2500" spans="1:4" x14ac:dyDescent="0.2">
      <c r="A2500" s="52">
        <f t="shared" si="42"/>
        <v>148</v>
      </c>
      <c r="B2500" s="50">
        <f>Management!B2500</f>
        <v>44350</v>
      </c>
      <c r="C2500" s="51">
        <f>Management!C2500</f>
        <v>73599.999999999913</v>
      </c>
      <c r="D2500" s="49">
        <f>Management!K2500</f>
        <v>5833661</v>
      </c>
    </row>
    <row r="2501" spans="1:4" x14ac:dyDescent="0.2">
      <c r="A2501" s="52">
        <f t="shared" si="42"/>
        <v>149</v>
      </c>
      <c r="B2501" s="50">
        <f>Management!B2501</f>
        <v>44380</v>
      </c>
      <c r="C2501" s="51">
        <f>Management!C2501</f>
        <v>73599.999999999811</v>
      </c>
      <c r="D2501" s="49">
        <f>Management!K2501</f>
        <v>5808507</v>
      </c>
    </row>
    <row r="2502" spans="1:4" x14ac:dyDescent="0.2">
      <c r="A2502" s="52">
        <f t="shared" si="42"/>
        <v>150</v>
      </c>
      <c r="B2502" s="50">
        <f>Management!B2502</f>
        <v>44411</v>
      </c>
      <c r="C2502" s="51">
        <f>Management!C2502</f>
        <v>73600.000000000116</v>
      </c>
      <c r="D2502" s="49">
        <f>Management!K2502</f>
        <v>5783110</v>
      </c>
    </row>
    <row r="2503" spans="1:4" x14ac:dyDescent="0.2">
      <c r="A2503" s="52">
        <f t="shared" si="42"/>
        <v>151</v>
      </c>
      <c r="B2503" s="50">
        <f>Management!B2503</f>
        <v>44442</v>
      </c>
      <c r="C2503" s="51">
        <f>Management!C2503</f>
        <v>73599.999999999825</v>
      </c>
      <c r="D2503" s="49">
        <f>Management!K2503</f>
        <v>5757470</v>
      </c>
    </row>
    <row r="2504" spans="1:4" x14ac:dyDescent="0.2">
      <c r="A2504" s="52">
        <f t="shared" si="42"/>
        <v>152</v>
      </c>
      <c r="B2504" s="50">
        <f>Management!B2504</f>
        <v>44472</v>
      </c>
      <c r="C2504" s="51">
        <f>Management!C2504</f>
        <v>73600.000000000175</v>
      </c>
      <c r="D2504" s="49">
        <f>Management!K2504</f>
        <v>5731582</v>
      </c>
    </row>
    <row r="2505" spans="1:4" x14ac:dyDescent="0.2">
      <c r="A2505" s="52">
        <f t="shared" si="42"/>
        <v>153</v>
      </c>
      <c r="B2505" s="50">
        <f>Management!B2505</f>
        <v>44503</v>
      </c>
      <c r="C2505" s="51">
        <f>Management!C2505</f>
        <v>73600.000000000146</v>
      </c>
      <c r="D2505" s="49">
        <f>Management!K2505</f>
        <v>5705445</v>
      </c>
    </row>
    <row r="2506" spans="1:4" x14ac:dyDescent="0.2">
      <c r="A2506" s="52">
        <f t="shared" si="42"/>
        <v>154</v>
      </c>
      <c r="B2506" s="50">
        <f>Management!B2506</f>
        <v>44533</v>
      </c>
      <c r="C2506" s="51">
        <f>Management!C2506</f>
        <v>73599.999999999913</v>
      </c>
      <c r="D2506" s="49">
        <f>Management!K2506</f>
        <v>5679057</v>
      </c>
    </row>
    <row r="2507" spans="1:4" x14ac:dyDescent="0.2">
      <c r="A2507" s="52">
        <f t="shared" si="42"/>
        <v>155</v>
      </c>
      <c r="B2507" s="50">
        <f>Management!B2507</f>
        <v>44564</v>
      </c>
      <c r="C2507" s="51">
        <f>Management!C2507</f>
        <v>73600.000000000146</v>
      </c>
      <c r="D2507" s="49">
        <f>Management!K2507</f>
        <v>5652414</v>
      </c>
    </row>
    <row r="2508" spans="1:4" x14ac:dyDescent="0.2">
      <c r="A2508" s="52">
        <f t="shared" si="42"/>
        <v>156</v>
      </c>
      <c r="B2508" s="50">
        <f>Management!B2508</f>
        <v>44595</v>
      </c>
      <c r="C2508" s="51">
        <f>Management!C2508</f>
        <v>73600.000000000204</v>
      </c>
      <c r="D2508" s="49">
        <f>Management!K2508</f>
        <v>5638835</v>
      </c>
    </row>
    <row r="2509" spans="1:4" x14ac:dyDescent="0.2">
      <c r="A2509" s="52">
        <f t="shared" si="42"/>
        <v>157</v>
      </c>
      <c r="B2509" s="50">
        <f>Management!B2509</f>
        <v>44623</v>
      </c>
      <c r="C2509" s="51">
        <f>Management!C2509</f>
        <v>73600.000000000029</v>
      </c>
      <c r="D2509" s="49">
        <f>Management!K2509</f>
        <v>5611855</v>
      </c>
    </row>
    <row r="2510" spans="1:4" x14ac:dyDescent="0.2">
      <c r="A2510" s="52">
        <f t="shared" si="42"/>
        <v>158</v>
      </c>
      <c r="B2510" s="50">
        <f>Management!B2510</f>
        <v>44654</v>
      </c>
      <c r="C2510" s="51">
        <f>Management!C2510</f>
        <v>73600.000000000073</v>
      </c>
      <c r="D2510" s="49">
        <f>Management!K2510</f>
        <v>5584615</v>
      </c>
    </row>
    <row r="2511" spans="1:4" x14ac:dyDescent="0.2">
      <c r="A2511" s="52">
        <f t="shared" si="42"/>
        <v>159</v>
      </c>
      <c r="B2511" s="50">
        <f>Management!B2511</f>
        <v>44684</v>
      </c>
      <c r="C2511" s="51">
        <f>Management!C2511</f>
        <v>73600.000000000189</v>
      </c>
      <c r="D2511" s="49">
        <f>Management!K2511</f>
        <v>5557114</v>
      </c>
    </row>
    <row r="2512" spans="1:4" x14ac:dyDescent="0.2">
      <c r="A2512" s="52">
        <f t="shared" si="42"/>
        <v>160</v>
      </c>
      <c r="B2512" s="50">
        <f>Management!B2512</f>
        <v>44715</v>
      </c>
      <c r="C2512" s="51">
        <f>Management!C2512</f>
        <v>73599.999999999796</v>
      </c>
      <c r="D2512" s="49">
        <f>Management!K2512</f>
        <v>5529348</v>
      </c>
    </row>
    <row r="2513" spans="1:4" x14ac:dyDescent="0.2">
      <c r="A2513" s="52">
        <f t="shared" si="42"/>
        <v>161</v>
      </c>
      <c r="B2513" s="50">
        <f>Management!B2513</f>
        <v>44745</v>
      </c>
      <c r="C2513" s="51">
        <f>Management!C2513</f>
        <v>73600</v>
      </c>
      <c r="D2513" s="49">
        <f>Management!K2513</f>
        <v>5501316</v>
      </c>
    </row>
    <row r="2514" spans="1:4" x14ac:dyDescent="0.2">
      <c r="A2514" s="52">
        <f t="shared" si="42"/>
        <v>162</v>
      </c>
      <c r="B2514" s="50">
        <f>Management!B2514</f>
        <v>44776</v>
      </c>
      <c r="C2514" s="51">
        <f>Management!C2514</f>
        <v>73599.999999999942</v>
      </c>
      <c r="D2514" s="49">
        <f>Management!K2514</f>
        <v>5473014</v>
      </c>
    </row>
    <row r="2515" spans="1:4" x14ac:dyDescent="0.2">
      <c r="A2515" s="52">
        <f t="shared" si="42"/>
        <v>163</v>
      </c>
      <c r="B2515" s="50">
        <f>Management!B2515</f>
        <v>44807</v>
      </c>
      <c r="C2515" s="51">
        <f>Management!C2515</f>
        <v>73599.999999999971</v>
      </c>
      <c r="D2515" s="49">
        <f>Management!K2515</f>
        <v>5444440</v>
      </c>
    </row>
    <row r="2516" spans="1:4" x14ac:dyDescent="0.2">
      <c r="A2516" s="52">
        <f t="shared" si="42"/>
        <v>164</v>
      </c>
      <c r="B2516" s="50">
        <f>Management!B2516</f>
        <v>44837</v>
      </c>
      <c r="C2516" s="51">
        <f>Management!C2516</f>
        <v>73599.999999999782</v>
      </c>
      <c r="D2516" s="49">
        <f>Management!K2516</f>
        <v>5415591</v>
      </c>
    </row>
    <row r="2517" spans="1:4" x14ac:dyDescent="0.2">
      <c r="A2517" s="52">
        <f t="shared" si="42"/>
        <v>165</v>
      </c>
      <c r="B2517" s="50">
        <f>Management!B2517</f>
        <v>44868</v>
      </c>
      <c r="C2517" s="51">
        <f>Management!C2517</f>
        <v>73600.000000000131</v>
      </c>
      <c r="D2517" s="49">
        <f>Management!K2517</f>
        <v>5386465</v>
      </c>
    </row>
    <row r="2518" spans="1:4" x14ac:dyDescent="0.2">
      <c r="A2518" s="52">
        <f t="shared" si="42"/>
        <v>166</v>
      </c>
      <c r="B2518" s="50">
        <f>Management!B2518</f>
        <v>44898</v>
      </c>
      <c r="C2518" s="51">
        <f>Management!C2518</f>
        <v>73599.999999999796</v>
      </c>
      <c r="D2518" s="49">
        <f>Management!K2518</f>
        <v>5357059</v>
      </c>
    </row>
    <row r="2519" spans="1:4" x14ac:dyDescent="0.2">
      <c r="A2519" s="52">
        <f t="shared" si="42"/>
        <v>167</v>
      </c>
      <c r="B2519" s="50">
        <f>Management!B2519</f>
        <v>44929</v>
      </c>
      <c r="C2519" s="51">
        <f>Management!C2519</f>
        <v>73600.000000000087</v>
      </c>
      <c r="D2519" s="49">
        <f>Management!K2519</f>
        <v>5327371</v>
      </c>
    </row>
    <row r="2520" spans="1:4" x14ac:dyDescent="0.2">
      <c r="A2520" s="52">
        <f t="shared" si="42"/>
        <v>168</v>
      </c>
      <c r="B2520" s="50">
        <f>Management!B2520</f>
        <v>44960</v>
      </c>
      <c r="C2520" s="51">
        <f>Management!C2520</f>
        <v>73599.999999999942</v>
      </c>
      <c r="D2520" s="49">
        <f>Management!K2520</f>
        <v>5309387</v>
      </c>
    </row>
    <row r="2521" spans="1:4" x14ac:dyDescent="0.2">
      <c r="A2521" s="52">
        <f t="shared" si="42"/>
        <v>169</v>
      </c>
      <c r="B2521" s="50">
        <f>Management!B2521</f>
        <v>44988</v>
      </c>
      <c r="C2521" s="51">
        <f>Management!C2521</f>
        <v>73599.999999999985</v>
      </c>
      <c r="D2521" s="49">
        <f>Management!K2521</f>
        <v>5279284</v>
      </c>
    </row>
    <row r="2522" spans="1:4" x14ac:dyDescent="0.2">
      <c r="A2522" s="52">
        <f t="shared" si="42"/>
        <v>170</v>
      </c>
      <c r="B2522" s="50">
        <f>Management!B2522</f>
        <v>45019</v>
      </c>
      <c r="C2522" s="51">
        <f>Management!C2522</f>
        <v>73600.000000000131</v>
      </c>
      <c r="D2522" s="49">
        <f>Management!K2522</f>
        <v>5248893</v>
      </c>
    </row>
    <row r="2523" spans="1:4" x14ac:dyDescent="0.2">
      <c r="A2523" s="52">
        <f t="shared" si="42"/>
        <v>171</v>
      </c>
      <c r="B2523" s="50">
        <f>Management!B2523</f>
        <v>45049</v>
      </c>
      <c r="C2523" s="51">
        <f>Management!C2523</f>
        <v>73600.000000000189</v>
      </c>
      <c r="D2523" s="49">
        <f>Management!K2523</f>
        <v>5218210</v>
      </c>
    </row>
    <row r="2524" spans="1:4" x14ac:dyDescent="0.2">
      <c r="A2524" s="52">
        <f t="shared" si="42"/>
        <v>172</v>
      </c>
      <c r="B2524" s="50">
        <f>Management!B2524</f>
        <v>45080</v>
      </c>
      <c r="C2524" s="51">
        <f>Management!C2524</f>
        <v>73599.999999999796</v>
      </c>
      <c r="D2524" s="49">
        <f>Management!K2524</f>
        <v>5187232</v>
      </c>
    </row>
    <row r="2525" spans="1:4" x14ac:dyDescent="0.2">
      <c r="A2525" s="52">
        <f t="shared" si="42"/>
        <v>173</v>
      </c>
      <c r="B2525" s="50">
        <f>Management!B2525</f>
        <v>45110</v>
      </c>
      <c r="C2525" s="51">
        <f>Management!C2525</f>
        <v>73599.999999999782</v>
      </c>
      <c r="D2525" s="49">
        <f>Management!K2525</f>
        <v>5155957</v>
      </c>
    </row>
    <row r="2526" spans="1:4" x14ac:dyDescent="0.2">
      <c r="A2526" s="52">
        <f t="shared" si="42"/>
        <v>174</v>
      </c>
      <c r="B2526" s="50">
        <f>Management!B2526</f>
        <v>45141</v>
      </c>
      <c r="C2526" s="51">
        <f>Management!C2526</f>
        <v>73600.000000000058</v>
      </c>
      <c r="D2526" s="49">
        <f>Management!K2526</f>
        <v>5124382</v>
      </c>
    </row>
    <row r="2527" spans="1:4" x14ac:dyDescent="0.2">
      <c r="A2527" s="52">
        <f t="shared" si="42"/>
        <v>175</v>
      </c>
      <c r="B2527" s="50">
        <f>Management!B2527</f>
        <v>45172</v>
      </c>
      <c r="C2527" s="51">
        <f>Management!C2527</f>
        <v>73599.999999999854</v>
      </c>
      <c r="D2527" s="49">
        <f>Management!K2527</f>
        <v>5092504</v>
      </c>
    </row>
    <row r="2528" spans="1:4" x14ac:dyDescent="0.2">
      <c r="A2528" s="52">
        <f t="shared" si="42"/>
        <v>176</v>
      </c>
      <c r="B2528" s="50">
        <f>Management!B2528</f>
        <v>45202</v>
      </c>
      <c r="C2528" s="51">
        <f>Management!C2528</f>
        <v>73599.999999999796</v>
      </c>
      <c r="D2528" s="49">
        <f>Management!K2528</f>
        <v>5060320</v>
      </c>
    </row>
    <row r="2529" spans="1:4" x14ac:dyDescent="0.2">
      <c r="A2529" s="52">
        <f t="shared" si="42"/>
        <v>177</v>
      </c>
      <c r="B2529" s="50">
        <f>Management!B2529</f>
        <v>45233</v>
      </c>
      <c r="C2529" s="51">
        <f>Management!C2529</f>
        <v>73600.000000000044</v>
      </c>
      <c r="D2529" s="49">
        <f>Management!K2529</f>
        <v>5027826</v>
      </c>
    </row>
    <row r="2530" spans="1:4" x14ac:dyDescent="0.2">
      <c r="A2530" s="52">
        <f t="shared" si="42"/>
        <v>178</v>
      </c>
      <c r="B2530" s="50">
        <f>Management!B2530</f>
        <v>45263</v>
      </c>
      <c r="C2530" s="51">
        <f>Management!C2530</f>
        <v>73599.999999999811</v>
      </c>
      <c r="D2530" s="49">
        <f>Management!K2530</f>
        <v>4995021</v>
      </c>
    </row>
    <row r="2531" spans="1:4" x14ac:dyDescent="0.2">
      <c r="A2531" s="52">
        <f t="shared" si="42"/>
        <v>179</v>
      </c>
      <c r="B2531" s="50">
        <f>Management!B2531</f>
        <v>45294</v>
      </c>
      <c r="C2531" s="51">
        <f>Management!C2531</f>
        <v>73600.000000000116</v>
      </c>
      <c r="D2531" s="49">
        <f>Management!K2531</f>
        <v>4961900</v>
      </c>
    </row>
    <row r="2532" spans="1:4" x14ac:dyDescent="0.2">
      <c r="A2532" s="52">
        <f t="shared" si="42"/>
        <v>180</v>
      </c>
      <c r="B2532" s="50">
        <f>Management!B2532</f>
        <v>45325</v>
      </c>
      <c r="C2532" s="51">
        <f>Management!C2532</f>
        <v>73599.999999999898</v>
      </c>
      <c r="D2532" s="49">
        <f>Management!K2532</f>
        <v>4939251</v>
      </c>
    </row>
    <row r="2533" spans="1:4" x14ac:dyDescent="0.2">
      <c r="A2533" s="52">
        <f t="shared" si="42"/>
        <v>181</v>
      </c>
      <c r="B2533" s="50">
        <f>Management!B2533</f>
        <v>45354</v>
      </c>
      <c r="C2533" s="51">
        <f>Management!C2533</f>
        <v>73600.000000000146</v>
      </c>
      <c r="D2533" s="49">
        <f>Management!K2533</f>
        <v>4905635</v>
      </c>
    </row>
    <row r="2534" spans="1:4" x14ac:dyDescent="0.2">
      <c r="A2534" s="52">
        <f t="shared" si="42"/>
        <v>182</v>
      </c>
      <c r="B2534" s="50">
        <f>Management!B2534</f>
        <v>45385</v>
      </c>
      <c r="C2534" s="51">
        <f>Management!C2534</f>
        <v>73600</v>
      </c>
      <c r="D2534" s="49">
        <f>Management!K2534</f>
        <v>4871697</v>
      </c>
    </row>
    <row r="2535" spans="1:4" x14ac:dyDescent="0.2">
      <c r="A2535" s="52">
        <f t="shared" si="42"/>
        <v>183</v>
      </c>
      <c r="B2535" s="50">
        <f>Management!B2535</f>
        <v>45415</v>
      </c>
      <c r="C2535" s="51">
        <f>Management!C2535</f>
        <v>73599.999999999854</v>
      </c>
      <c r="D2535" s="49">
        <f>Management!K2535</f>
        <v>4837433</v>
      </c>
    </row>
    <row r="2536" spans="1:4" x14ac:dyDescent="0.2">
      <c r="A2536" s="52">
        <f t="shared" si="42"/>
        <v>184</v>
      </c>
      <c r="B2536" s="50">
        <f>Management!B2536</f>
        <v>45446</v>
      </c>
      <c r="C2536" s="51">
        <f>Management!C2536</f>
        <v>73599.999999999913</v>
      </c>
      <c r="D2536" s="49">
        <f>Management!K2536</f>
        <v>4802840</v>
      </c>
    </row>
    <row r="2537" spans="1:4" x14ac:dyDescent="0.2">
      <c r="A2537" s="52">
        <f t="shared" si="42"/>
        <v>185</v>
      </c>
      <c r="B2537" s="50">
        <f>Management!B2537</f>
        <v>45476</v>
      </c>
      <c r="C2537" s="51">
        <f>Management!C2537</f>
        <v>73600.000000000029</v>
      </c>
      <c r="D2537" s="49">
        <f>Management!K2537</f>
        <v>4767916</v>
      </c>
    </row>
    <row r="2538" spans="1:4" x14ac:dyDescent="0.2">
      <c r="A2538" s="52">
        <f t="shared" si="42"/>
        <v>186</v>
      </c>
      <c r="B2538" s="50">
        <f>Management!B2538</f>
        <v>45507</v>
      </c>
      <c r="C2538" s="51">
        <f>Management!C2538</f>
        <v>73599.999999999942</v>
      </c>
      <c r="D2538" s="49">
        <f>Management!K2538</f>
        <v>4732656</v>
      </c>
    </row>
    <row r="2539" spans="1:4" x14ac:dyDescent="0.2">
      <c r="A2539" s="52">
        <f t="shared" si="42"/>
        <v>187</v>
      </c>
      <c r="B2539" s="50">
        <f>Management!B2539</f>
        <v>45538</v>
      </c>
      <c r="C2539" s="51">
        <f>Management!C2539</f>
        <v>73600.000000000233</v>
      </c>
      <c r="D2539" s="49">
        <f>Management!K2539</f>
        <v>4697058</v>
      </c>
    </row>
    <row r="2540" spans="1:4" x14ac:dyDescent="0.2">
      <c r="A2540" s="52">
        <f t="shared" si="42"/>
        <v>188</v>
      </c>
      <c r="B2540" s="50">
        <f>Management!B2540</f>
        <v>45568</v>
      </c>
      <c r="C2540" s="51">
        <f>Management!C2540</f>
        <v>73599.999999999767</v>
      </c>
      <c r="D2540" s="49">
        <f>Management!K2540</f>
        <v>4661119</v>
      </c>
    </row>
    <row r="2541" spans="1:4" x14ac:dyDescent="0.2">
      <c r="A2541" s="52">
        <f t="shared" si="42"/>
        <v>189</v>
      </c>
      <c r="B2541" s="50">
        <f>Management!B2541</f>
        <v>45599</v>
      </c>
      <c r="C2541" s="51">
        <f>Management!C2541</f>
        <v>73600.000000000029</v>
      </c>
      <c r="D2541" s="49">
        <f>Management!K2541</f>
        <v>4624835</v>
      </c>
    </row>
    <row r="2542" spans="1:4" x14ac:dyDescent="0.2">
      <c r="A2542" s="52">
        <f t="shared" si="42"/>
        <v>190</v>
      </c>
      <c r="B2542" s="50">
        <f>Management!B2542</f>
        <v>45629</v>
      </c>
      <c r="C2542" s="51">
        <f>Management!C2542</f>
        <v>73599.999999999825</v>
      </c>
      <c r="D2542" s="49">
        <f>Management!K2542</f>
        <v>4588202</v>
      </c>
    </row>
    <row r="2543" spans="1:4" x14ac:dyDescent="0.2">
      <c r="A2543" s="52">
        <f t="shared" si="42"/>
        <v>191</v>
      </c>
      <c r="B2543" s="50">
        <f>Management!B2543</f>
        <v>45660</v>
      </c>
      <c r="C2543" s="51">
        <f>Management!C2543</f>
        <v>73600.000000000058</v>
      </c>
      <c r="D2543" s="49">
        <f>Management!K2543</f>
        <v>4551218</v>
      </c>
    </row>
    <row r="2544" spans="1:4" x14ac:dyDescent="0.2">
      <c r="A2544" s="52">
        <f t="shared" si="42"/>
        <v>192</v>
      </c>
      <c r="B2544" s="50">
        <f>Management!B2544</f>
        <v>45691</v>
      </c>
      <c r="C2544" s="51">
        <f>Management!C2544</f>
        <v>73600.000000000015</v>
      </c>
      <c r="D2544" s="49">
        <f>Management!K2544</f>
        <v>4523589</v>
      </c>
    </row>
    <row r="2545" spans="1:4" x14ac:dyDescent="0.2">
      <c r="A2545" s="52">
        <f t="shared" ref="A2545:A2592" si="43">A2544+1</f>
        <v>193</v>
      </c>
      <c r="B2545" s="50">
        <f>Management!B2545</f>
        <v>45719</v>
      </c>
      <c r="C2545" s="51">
        <f>Management!C2545</f>
        <v>73599.999999999884</v>
      </c>
      <c r="D2545" s="49">
        <f>Management!K2545</f>
        <v>4486021</v>
      </c>
    </row>
    <row r="2546" spans="1:4" x14ac:dyDescent="0.2">
      <c r="A2546" s="52">
        <f t="shared" si="43"/>
        <v>194</v>
      </c>
      <c r="B2546" s="50">
        <f>Management!B2546</f>
        <v>45750</v>
      </c>
      <c r="C2546" s="51">
        <f>Management!C2546</f>
        <v>73599.999999999884</v>
      </c>
      <c r="D2546" s="49">
        <f>Management!K2546</f>
        <v>4448093</v>
      </c>
    </row>
    <row r="2547" spans="1:4" x14ac:dyDescent="0.2">
      <c r="A2547" s="52">
        <f t="shared" si="43"/>
        <v>195</v>
      </c>
      <c r="B2547" s="50">
        <f>Management!B2547</f>
        <v>45780</v>
      </c>
      <c r="C2547" s="51">
        <f>Management!C2547</f>
        <v>73599.999999999796</v>
      </c>
      <c r="D2547" s="49">
        <f>Management!K2547</f>
        <v>4409801</v>
      </c>
    </row>
    <row r="2548" spans="1:4" x14ac:dyDescent="0.2">
      <c r="A2548" s="52">
        <f t="shared" si="43"/>
        <v>196</v>
      </c>
      <c r="B2548" s="50">
        <f>Management!B2548</f>
        <v>45811</v>
      </c>
      <c r="C2548" s="51">
        <f>Management!C2548</f>
        <v>73600.000000000189</v>
      </c>
      <c r="D2548" s="49">
        <f>Management!K2548</f>
        <v>4371142</v>
      </c>
    </row>
    <row r="2549" spans="1:4" x14ac:dyDescent="0.2">
      <c r="A2549" s="52">
        <f t="shared" si="43"/>
        <v>197</v>
      </c>
      <c r="B2549" s="50">
        <f>Management!B2549</f>
        <v>45841</v>
      </c>
      <c r="C2549" s="51">
        <f>Management!C2549</f>
        <v>73600.000000000204</v>
      </c>
      <c r="D2549" s="49">
        <f>Management!K2549</f>
        <v>4332112</v>
      </c>
    </row>
    <row r="2550" spans="1:4" x14ac:dyDescent="0.2">
      <c r="A2550" s="52">
        <f t="shared" si="43"/>
        <v>198</v>
      </c>
      <c r="B2550" s="50">
        <f>Management!B2550</f>
        <v>45872</v>
      </c>
      <c r="C2550" s="51">
        <f>Management!C2550</f>
        <v>73599.999999999854</v>
      </c>
      <c r="D2550" s="49">
        <f>Management!K2550</f>
        <v>4292708</v>
      </c>
    </row>
    <row r="2551" spans="1:4" x14ac:dyDescent="0.2">
      <c r="A2551" s="52">
        <f t="shared" si="43"/>
        <v>199</v>
      </c>
      <c r="B2551" s="50">
        <f>Management!B2551</f>
        <v>45903</v>
      </c>
      <c r="C2551" s="51">
        <f>Management!C2551</f>
        <v>73599.999999999942</v>
      </c>
      <c r="D2551" s="49">
        <f>Management!K2551</f>
        <v>4252926</v>
      </c>
    </row>
    <row r="2552" spans="1:4" x14ac:dyDescent="0.2">
      <c r="A2552" s="52">
        <f t="shared" si="43"/>
        <v>200</v>
      </c>
      <c r="B2552" s="50">
        <f>Management!B2552</f>
        <v>45933</v>
      </c>
      <c r="C2552" s="51">
        <f>Management!C2552</f>
        <v>73600.000000000233</v>
      </c>
      <c r="D2552" s="49">
        <f>Management!K2552</f>
        <v>4212763</v>
      </c>
    </row>
    <row r="2553" spans="1:4" x14ac:dyDescent="0.2">
      <c r="A2553" s="52">
        <f t="shared" si="43"/>
        <v>201</v>
      </c>
      <c r="B2553" s="50">
        <f>Management!B2553</f>
        <v>45964</v>
      </c>
      <c r="C2553" s="51">
        <f>Management!C2553</f>
        <v>73599.999999999942</v>
      </c>
      <c r="D2553" s="49">
        <f>Management!K2553</f>
        <v>4172214</v>
      </c>
    </row>
    <row r="2554" spans="1:4" x14ac:dyDescent="0.2">
      <c r="A2554" s="52">
        <f t="shared" si="43"/>
        <v>202</v>
      </c>
      <c r="B2554" s="50">
        <f>Management!B2554</f>
        <v>45994</v>
      </c>
      <c r="C2554" s="51">
        <f>Management!C2554</f>
        <v>73599.999999999898</v>
      </c>
      <c r="D2554" s="49">
        <f>Management!K2554</f>
        <v>4131277</v>
      </c>
    </row>
    <row r="2555" spans="1:4" x14ac:dyDescent="0.2">
      <c r="A2555" s="52">
        <f t="shared" si="43"/>
        <v>203</v>
      </c>
      <c r="B2555" s="50">
        <f>Management!B2555</f>
        <v>46025</v>
      </c>
      <c r="C2555" s="51">
        <f>Management!C2555</f>
        <v>73600.000000000058</v>
      </c>
      <c r="D2555" s="49">
        <f>Management!K2555</f>
        <v>4089946</v>
      </c>
    </row>
    <row r="2556" spans="1:4" x14ac:dyDescent="0.2">
      <c r="A2556" s="52">
        <f t="shared" si="43"/>
        <v>204</v>
      </c>
      <c r="B2556" s="50">
        <f>Management!B2556</f>
        <v>46056</v>
      </c>
      <c r="C2556" s="51">
        <f>Management!C2556</f>
        <v>73600.000000000087</v>
      </c>
      <c r="D2556" s="49">
        <f>Management!K2556</f>
        <v>4056959</v>
      </c>
    </row>
    <row r="2557" spans="1:4" x14ac:dyDescent="0.2">
      <c r="A2557" s="52">
        <f t="shared" si="43"/>
        <v>205</v>
      </c>
      <c r="B2557" s="50">
        <f>Management!B2557</f>
        <v>46084</v>
      </c>
      <c r="C2557" s="51">
        <f>Management!C2557</f>
        <v>73599.999999999913</v>
      </c>
      <c r="D2557" s="49">
        <f>Management!K2557</f>
        <v>4014948</v>
      </c>
    </row>
    <row r="2558" spans="1:4" x14ac:dyDescent="0.2">
      <c r="A2558" s="52">
        <f t="shared" si="43"/>
        <v>206</v>
      </c>
      <c r="B2558" s="50">
        <f>Management!B2558</f>
        <v>46115</v>
      </c>
      <c r="C2558" s="51">
        <f>Management!C2558</f>
        <v>73600.000000000116</v>
      </c>
      <c r="D2558" s="49">
        <f>Management!K2558</f>
        <v>3972535</v>
      </c>
    </row>
    <row r="2559" spans="1:4" x14ac:dyDescent="0.2">
      <c r="A2559" s="52">
        <f t="shared" si="43"/>
        <v>207</v>
      </c>
      <c r="B2559" s="50">
        <f>Management!B2559</f>
        <v>46145</v>
      </c>
      <c r="C2559" s="51">
        <f>Management!C2559</f>
        <v>73599.999999999971</v>
      </c>
      <c r="D2559" s="49">
        <f>Management!K2559</f>
        <v>3929715</v>
      </c>
    </row>
    <row r="2560" spans="1:4" x14ac:dyDescent="0.2">
      <c r="A2560" s="52">
        <f t="shared" si="43"/>
        <v>208</v>
      </c>
      <c r="B2560" s="50">
        <f>Management!B2560</f>
        <v>46176</v>
      </c>
      <c r="C2560" s="51">
        <f>Management!C2560</f>
        <v>73599.999999999956</v>
      </c>
      <c r="D2560" s="49">
        <f>Management!K2560</f>
        <v>3886484</v>
      </c>
    </row>
    <row r="2561" spans="1:4" x14ac:dyDescent="0.2">
      <c r="A2561" s="52">
        <f t="shared" si="43"/>
        <v>209</v>
      </c>
      <c r="B2561" s="50">
        <f>Management!B2561</f>
        <v>46206</v>
      </c>
      <c r="C2561" s="51">
        <f>Management!C2561</f>
        <v>73600.000000000116</v>
      </c>
      <c r="D2561" s="49">
        <f>Management!K2561</f>
        <v>3842839</v>
      </c>
    </row>
    <row r="2562" spans="1:4" x14ac:dyDescent="0.2">
      <c r="A2562" s="52">
        <f t="shared" si="43"/>
        <v>210</v>
      </c>
      <c r="B2562" s="50">
        <f>Management!B2562</f>
        <v>46237</v>
      </c>
      <c r="C2562" s="51">
        <f>Management!C2562</f>
        <v>73599.999999999942</v>
      </c>
      <c r="D2562" s="49">
        <f>Management!K2562</f>
        <v>3798775</v>
      </c>
    </row>
    <row r="2563" spans="1:4" x14ac:dyDescent="0.2">
      <c r="A2563" s="52">
        <f t="shared" si="43"/>
        <v>211</v>
      </c>
      <c r="B2563" s="50">
        <f>Management!B2563</f>
        <v>46268</v>
      </c>
      <c r="C2563" s="51">
        <f>Management!C2563</f>
        <v>73600.000000000116</v>
      </c>
      <c r="D2563" s="49">
        <f>Management!K2563</f>
        <v>3754289</v>
      </c>
    </row>
    <row r="2564" spans="1:4" x14ac:dyDescent="0.2">
      <c r="A2564" s="52">
        <f t="shared" si="43"/>
        <v>212</v>
      </c>
      <c r="B2564" s="50">
        <f>Management!B2564</f>
        <v>46298</v>
      </c>
      <c r="C2564" s="51">
        <f>Management!C2564</f>
        <v>73599.999999999913</v>
      </c>
      <c r="D2564" s="49">
        <f>Management!K2564</f>
        <v>3709376</v>
      </c>
    </row>
    <row r="2565" spans="1:4" x14ac:dyDescent="0.2">
      <c r="A2565" s="52">
        <f t="shared" si="43"/>
        <v>213</v>
      </c>
      <c r="B2565" s="50">
        <f>Management!B2565</f>
        <v>46329</v>
      </c>
      <c r="C2565" s="51">
        <f>Management!C2565</f>
        <v>73599.999999999942</v>
      </c>
      <c r="D2565" s="49">
        <f>Management!K2565</f>
        <v>3664033</v>
      </c>
    </row>
    <row r="2566" spans="1:4" x14ac:dyDescent="0.2">
      <c r="A2566" s="52">
        <f t="shared" si="43"/>
        <v>214</v>
      </c>
      <c r="B2566" s="50">
        <f>Management!B2566</f>
        <v>46359</v>
      </c>
      <c r="C2566" s="51">
        <f>Management!C2566</f>
        <v>73599.999999999913</v>
      </c>
      <c r="D2566" s="49">
        <f>Management!K2566</f>
        <v>3618254</v>
      </c>
    </row>
    <row r="2567" spans="1:4" x14ac:dyDescent="0.2">
      <c r="A2567" s="52">
        <f t="shared" si="43"/>
        <v>215</v>
      </c>
      <c r="B2567" s="50">
        <f>Management!B2567</f>
        <v>46390</v>
      </c>
      <c r="C2567" s="51">
        <f>Management!C2567</f>
        <v>73599.999999999942</v>
      </c>
      <c r="D2567" s="49">
        <f>Management!K2567</f>
        <v>3572037</v>
      </c>
    </row>
    <row r="2568" spans="1:4" x14ac:dyDescent="0.2">
      <c r="A2568" s="52">
        <f t="shared" si="43"/>
        <v>216</v>
      </c>
      <c r="B2568" s="50">
        <f>Management!B2568</f>
        <v>46421</v>
      </c>
      <c r="C2568" s="51">
        <f>Management!C2568</f>
        <v>73600.000000000102</v>
      </c>
      <c r="D2568" s="49">
        <f>Management!K2568</f>
        <v>3533246</v>
      </c>
    </row>
    <row r="2569" spans="1:4" x14ac:dyDescent="0.2">
      <c r="A2569" s="52">
        <f t="shared" si="43"/>
        <v>217</v>
      </c>
      <c r="B2569" s="50">
        <f>Management!B2569</f>
        <v>46449</v>
      </c>
      <c r="C2569" s="51">
        <f>Management!C2569</f>
        <v>73600</v>
      </c>
      <c r="D2569" s="49">
        <f>Management!K2569</f>
        <v>3486242</v>
      </c>
    </row>
    <row r="2570" spans="1:4" x14ac:dyDescent="0.2">
      <c r="A2570" s="52">
        <f t="shared" si="43"/>
        <v>218</v>
      </c>
      <c r="B2570" s="50">
        <f>Management!B2570</f>
        <v>46480</v>
      </c>
      <c r="C2570" s="51">
        <f>Management!C2570</f>
        <v>73600.000000000087</v>
      </c>
      <c r="D2570" s="49">
        <f>Management!K2570</f>
        <v>3438788</v>
      </c>
    </row>
    <row r="2571" spans="1:4" x14ac:dyDescent="0.2">
      <c r="A2571" s="52">
        <f t="shared" si="43"/>
        <v>219</v>
      </c>
      <c r="B2571" s="50">
        <f>Management!B2571</f>
        <v>46510</v>
      </c>
      <c r="C2571" s="51">
        <f>Management!C2571</f>
        <v>73600.000000000058</v>
      </c>
      <c r="D2571" s="49">
        <f>Management!K2571</f>
        <v>3390879</v>
      </c>
    </row>
    <row r="2572" spans="1:4" x14ac:dyDescent="0.2">
      <c r="A2572" s="52">
        <f t="shared" si="43"/>
        <v>220</v>
      </c>
      <c r="B2572" s="50">
        <f>Management!B2572</f>
        <v>46541</v>
      </c>
      <c r="C2572" s="51">
        <f>Management!C2572</f>
        <v>73600.000000000102</v>
      </c>
      <c r="D2572" s="49">
        <f>Management!K2572</f>
        <v>3342510</v>
      </c>
    </row>
    <row r="2573" spans="1:4" x14ac:dyDescent="0.2">
      <c r="A2573" s="52">
        <f t="shared" si="43"/>
        <v>221</v>
      </c>
      <c r="B2573" s="50">
        <f>Management!B2573</f>
        <v>46571</v>
      </c>
      <c r="C2573" s="51">
        <f>Management!C2573</f>
        <v>73599.999999999985</v>
      </c>
      <c r="D2573" s="49">
        <f>Management!K2573</f>
        <v>3293678</v>
      </c>
    </row>
    <row r="2574" spans="1:4" x14ac:dyDescent="0.2">
      <c r="A2574" s="52">
        <f t="shared" si="43"/>
        <v>222</v>
      </c>
      <c r="B2574" s="50">
        <f>Management!B2574</f>
        <v>46602</v>
      </c>
      <c r="C2574" s="51">
        <f>Management!C2574</f>
        <v>73599.999999999971</v>
      </c>
      <c r="D2574" s="49">
        <f>Management!K2574</f>
        <v>3244377</v>
      </c>
    </row>
    <row r="2575" spans="1:4" x14ac:dyDescent="0.2">
      <c r="A2575" s="52">
        <f t="shared" si="43"/>
        <v>223</v>
      </c>
      <c r="B2575" s="50">
        <f>Management!B2575</f>
        <v>46633</v>
      </c>
      <c r="C2575" s="51">
        <f>Management!C2575</f>
        <v>73600.000000000015</v>
      </c>
      <c r="D2575" s="49">
        <f>Management!K2575</f>
        <v>3194604</v>
      </c>
    </row>
    <row r="2576" spans="1:4" x14ac:dyDescent="0.2">
      <c r="A2576" s="52">
        <f t="shared" si="43"/>
        <v>224</v>
      </c>
      <c r="B2576" s="50">
        <f>Management!B2576</f>
        <v>46663</v>
      </c>
      <c r="C2576" s="51">
        <f>Management!C2576</f>
        <v>73600.000000000087</v>
      </c>
      <c r="D2576" s="49">
        <f>Management!K2576</f>
        <v>3144353</v>
      </c>
    </row>
    <row r="2577" spans="1:4" x14ac:dyDescent="0.2">
      <c r="A2577" s="52">
        <f t="shared" si="43"/>
        <v>225</v>
      </c>
      <c r="B2577" s="50">
        <f>Management!B2577</f>
        <v>46694</v>
      </c>
      <c r="C2577" s="51">
        <f>Management!C2577</f>
        <v>73600.000000000044</v>
      </c>
      <c r="D2577" s="49">
        <f>Management!K2577</f>
        <v>3093621</v>
      </c>
    </row>
    <row r="2578" spans="1:4" x14ac:dyDescent="0.2">
      <c r="A2578" s="52">
        <f t="shared" si="43"/>
        <v>226</v>
      </c>
      <c r="B2578" s="50">
        <f>Management!B2578</f>
        <v>46724</v>
      </c>
      <c r="C2578" s="51">
        <f>Management!C2578</f>
        <v>73599.999999999956</v>
      </c>
      <c r="D2578" s="49">
        <f>Management!K2578</f>
        <v>3042401</v>
      </c>
    </row>
    <row r="2579" spans="1:4" x14ac:dyDescent="0.2">
      <c r="A2579" s="52">
        <f t="shared" si="43"/>
        <v>227</v>
      </c>
      <c r="B2579" s="50">
        <f>Management!B2579</f>
        <v>46755</v>
      </c>
      <c r="C2579" s="51">
        <f>Management!C2579</f>
        <v>73599.999999999956</v>
      </c>
      <c r="D2579" s="49">
        <f>Management!K2579</f>
        <v>2990691</v>
      </c>
    </row>
    <row r="2580" spans="1:4" x14ac:dyDescent="0.2">
      <c r="A2580" s="52">
        <f t="shared" si="43"/>
        <v>228</v>
      </c>
      <c r="B2580" s="50">
        <f>Management!B2580</f>
        <v>46786</v>
      </c>
      <c r="C2580" s="51">
        <f>Management!C2580</f>
        <v>73600</v>
      </c>
      <c r="D2580" s="49">
        <f>Management!K2580</f>
        <v>2945564</v>
      </c>
    </row>
    <row r="2581" spans="1:4" x14ac:dyDescent="0.2">
      <c r="A2581" s="52">
        <f t="shared" si="43"/>
        <v>229</v>
      </c>
      <c r="B2581" s="50">
        <f>Management!B2581</f>
        <v>46815</v>
      </c>
      <c r="C2581" s="51">
        <f>Management!C2581</f>
        <v>73600</v>
      </c>
      <c r="D2581" s="49">
        <f>Management!K2581</f>
        <v>2892951</v>
      </c>
    </row>
    <row r="2582" spans="1:4" x14ac:dyDescent="0.2">
      <c r="A2582" s="52">
        <f t="shared" si="43"/>
        <v>230</v>
      </c>
      <c r="B2582" s="50">
        <f>Management!B2582</f>
        <v>46846</v>
      </c>
      <c r="C2582" s="51">
        <f>Management!C2582</f>
        <v>73599.999999999942</v>
      </c>
      <c r="D2582" s="49">
        <f>Management!K2582</f>
        <v>2839833</v>
      </c>
    </row>
    <row r="2583" spans="1:4" x14ac:dyDescent="0.2">
      <c r="A2583" s="52">
        <f t="shared" si="43"/>
        <v>231</v>
      </c>
      <c r="B2583" s="50">
        <f>Management!B2583</f>
        <v>46876</v>
      </c>
      <c r="C2583" s="51">
        <f>Management!C2583</f>
        <v>73600.000000000029</v>
      </c>
      <c r="D2583" s="49">
        <f>Management!K2583</f>
        <v>2786206</v>
      </c>
    </row>
    <row r="2584" spans="1:4" x14ac:dyDescent="0.2">
      <c r="A2584" s="52">
        <f t="shared" si="43"/>
        <v>232</v>
      </c>
      <c r="B2584" s="50">
        <f>Management!B2584</f>
        <v>46907</v>
      </c>
      <c r="C2584" s="51">
        <f>Management!C2584</f>
        <v>73600.000000000015</v>
      </c>
      <c r="D2584" s="49">
        <f>Management!K2584</f>
        <v>2732065</v>
      </c>
    </row>
    <row r="2585" spans="1:4" x14ac:dyDescent="0.2">
      <c r="A2585" s="52">
        <f t="shared" si="43"/>
        <v>233</v>
      </c>
      <c r="B2585" s="50">
        <f>Management!B2585</f>
        <v>46937</v>
      </c>
      <c r="C2585" s="51">
        <f>Management!C2585</f>
        <v>73599.999999999971</v>
      </c>
      <c r="D2585" s="49">
        <f>Management!K2585</f>
        <v>2677404</v>
      </c>
    </row>
    <row r="2586" spans="1:4" x14ac:dyDescent="0.2">
      <c r="A2586" s="52">
        <f t="shared" si="43"/>
        <v>234</v>
      </c>
      <c r="B2586" s="50">
        <f>Management!B2586</f>
        <v>46968</v>
      </c>
      <c r="C2586" s="51">
        <f>Management!C2586</f>
        <v>73600</v>
      </c>
      <c r="D2586" s="49">
        <f>Management!K2586</f>
        <v>2622219</v>
      </c>
    </row>
    <row r="2587" spans="1:4" x14ac:dyDescent="0.2">
      <c r="A2587" s="52">
        <f t="shared" si="43"/>
        <v>235</v>
      </c>
      <c r="B2587" s="50">
        <f>Management!B2587</f>
        <v>46999</v>
      </c>
      <c r="C2587" s="51">
        <f>Management!C2587</f>
        <v>73599.999999999985</v>
      </c>
      <c r="D2587" s="49">
        <f>Management!K2587</f>
        <v>2566505</v>
      </c>
    </row>
    <row r="2588" spans="1:4" x14ac:dyDescent="0.2">
      <c r="A2588" s="52">
        <f t="shared" si="43"/>
        <v>236</v>
      </c>
      <c r="B2588" s="50">
        <f>Management!B2588</f>
        <v>47029</v>
      </c>
      <c r="C2588" s="51">
        <f>Management!C2588</f>
        <v>73600.000000000029</v>
      </c>
      <c r="D2588" s="49">
        <f>Management!K2588</f>
        <v>2510256</v>
      </c>
    </row>
    <row r="2589" spans="1:4" x14ac:dyDescent="0.2">
      <c r="A2589" s="52">
        <f t="shared" si="43"/>
        <v>237</v>
      </c>
      <c r="B2589" s="50">
        <f>Management!B2589</f>
        <v>47060</v>
      </c>
      <c r="C2589" s="51">
        <f>Management!C2589</f>
        <v>73599.999999999971</v>
      </c>
      <c r="D2589" s="49">
        <f>Management!K2589</f>
        <v>2453468</v>
      </c>
    </row>
    <row r="2590" spans="1:4" x14ac:dyDescent="0.2">
      <c r="A2590" s="52">
        <f t="shared" si="43"/>
        <v>238</v>
      </c>
      <c r="B2590" s="50">
        <f>Management!B2590</f>
        <v>47090</v>
      </c>
      <c r="C2590" s="51">
        <f>Management!C2590</f>
        <v>73600.000000000015</v>
      </c>
      <c r="D2590" s="49">
        <f>Management!K2590</f>
        <v>2396135</v>
      </c>
    </row>
    <row r="2591" spans="1:4" x14ac:dyDescent="0.2">
      <c r="A2591" s="52">
        <f t="shared" si="43"/>
        <v>239</v>
      </c>
      <c r="B2591" s="50">
        <f>Management!B2591</f>
        <v>47121</v>
      </c>
      <c r="C2591" s="51">
        <f>Management!C2591</f>
        <v>73600.000000000015</v>
      </c>
      <c r="D2591" s="49">
        <f>Management!K2591</f>
        <v>2338251</v>
      </c>
    </row>
    <row r="2592" spans="1:4" x14ac:dyDescent="0.2">
      <c r="A2592" s="52">
        <f t="shared" si="43"/>
        <v>240</v>
      </c>
      <c r="B2592" s="50">
        <f>Management!B2592</f>
        <v>47152</v>
      </c>
      <c r="C2592" s="51">
        <f>Management!C2592</f>
        <v>73600</v>
      </c>
      <c r="D2592" s="49">
        <f>Management!K2592</f>
        <v>2171249.9999987176</v>
      </c>
    </row>
    <row r="2593" spans="1:4" x14ac:dyDescent="0.2">
      <c r="A2593" s="52"/>
      <c r="B2593" s="50"/>
      <c r="C2593" s="51">
        <f>Management!C2593</f>
        <v>17664000</v>
      </c>
      <c r="D2593" s="49"/>
    </row>
    <row r="2594" spans="1:4" x14ac:dyDescent="0.2">
      <c r="A2594" s="54"/>
      <c r="B2594" s="54"/>
      <c r="C2594" s="54"/>
      <c r="D2594" s="54"/>
    </row>
    <row r="2595" spans="1:4" x14ac:dyDescent="0.2">
      <c r="A2595" s="54"/>
      <c r="B2595" s="54"/>
      <c r="C2595" s="54"/>
      <c r="D2595" s="54"/>
    </row>
    <row r="2596" spans="1:4" x14ac:dyDescent="0.2">
      <c r="A2596" s="54"/>
      <c r="B2596" s="54"/>
      <c r="C2596" s="54"/>
      <c r="D2596" s="54"/>
    </row>
    <row r="2597" spans="1:4" x14ac:dyDescent="0.2">
      <c r="A2597" s="54"/>
      <c r="B2597" s="54"/>
      <c r="C2597" s="54"/>
      <c r="D2597" s="54"/>
    </row>
    <row r="2598" spans="1:4" x14ac:dyDescent="0.2">
      <c r="A2598" s="54"/>
      <c r="B2598" s="54"/>
      <c r="C2598" s="54"/>
      <c r="D2598" s="54"/>
    </row>
    <row r="2599" spans="1:4" x14ac:dyDescent="0.2">
      <c r="A2599" s="54"/>
      <c r="B2599" s="54"/>
      <c r="C2599" s="54"/>
      <c r="D2599" s="54"/>
    </row>
    <row r="2600" spans="1:4" x14ac:dyDescent="0.2">
      <c r="A2600" s="54"/>
      <c r="B2600" s="54"/>
      <c r="C2600" s="54"/>
      <c r="D2600" s="54"/>
    </row>
    <row r="2601" spans="1:4" x14ac:dyDescent="0.2">
      <c r="A2601" s="54"/>
      <c r="B2601" s="54"/>
      <c r="C2601" s="54"/>
      <c r="D2601" s="54"/>
    </row>
    <row r="2602" spans="1:4" x14ac:dyDescent="0.2">
      <c r="A2602" s="54"/>
      <c r="B2602" s="54"/>
      <c r="C2602" s="54"/>
      <c r="D2602" s="54"/>
    </row>
    <row r="2603" spans="1:4" x14ac:dyDescent="0.2">
      <c r="A2603" s="54"/>
      <c r="B2603" s="54"/>
      <c r="C2603" s="54"/>
      <c r="D2603" s="54"/>
    </row>
    <row r="2604" spans="1:4" x14ac:dyDescent="0.2">
      <c r="A2604" s="54"/>
      <c r="B2604" s="54"/>
      <c r="C2604" s="54"/>
      <c r="D2604" s="54"/>
    </row>
    <row r="2605" spans="1:4" x14ac:dyDescent="0.2">
      <c r="A2605" s="54"/>
      <c r="B2605" s="54"/>
      <c r="C2605" s="54"/>
      <c r="D2605" s="54"/>
    </row>
    <row r="2606" spans="1:4" x14ac:dyDescent="0.2">
      <c r="A2606" s="54"/>
      <c r="B2606" s="54"/>
      <c r="C2606" s="54"/>
      <c r="D2606" s="54"/>
    </row>
    <row r="2607" spans="1:4" x14ac:dyDescent="0.2">
      <c r="A2607" s="54"/>
      <c r="B2607" s="54"/>
      <c r="C2607" s="54"/>
      <c r="D2607" s="54"/>
    </row>
    <row r="2608" spans="1:4" x14ac:dyDescent="0.2">
      <c r="A2608" s="54"/>
      <c r="B2608" s="54"/>
      <c r="C2608" s="54"/>
      <c r="D2608" s="54"/>
    </row>
    <row r="2609" spans="1:4" x14ac:dyDescent="0.2">
      <c r="A2609" s="54"/>
      <c r="B2609" s="54"/>
      <c r="C2609" s="54"/>
      <c r="D2609" s="54"/>
    </row>
    <row r="2610" spans="1:4" x14ac:dyDescent="0.2">
      <c r="A2610" s="54"/>
      <c r="B2610" s="54"/>
      <c r="C2610" s="54"/>
      <c r="D2610" s="54"/>
    </row>
    <row r="2611" spans="1:4" x14ac:dyDescent="0.2">
      <c r="A2611" s="54"/>
      <c r="B2611" s="54"/>
      <c r="C2611" s="54"/>
      <c r="D2611" s="54"/>
    </row>
    <row r="2612" spans="1:4" x14ac:dyDescent="0.2">
      <c r="A2612" s="54"/>
      <c r="B2612" s="54"/>
      <c r="C2612" s="54"/>
      <c r="D2612" s="54"/>
    </row>
    <row r="2613" spans="1:4" x14ac:dyDescent="0.2">
      <c r="A2613" s="54"/>
      <c r="B2613" s="54"/>
      <c r="C2613" s="54"/>
      <c r="D2613" s="54"/>
    </row>
    <row r="2614" spans="1:4" x14ac:dyDescent="0.2">
      <c r="A2614" s="54"/>
      <c r="B2614" s="54"/>
      <c r="C2614" s="54"/>
      <c r="D2614" s="54"/>
    </row>
    <row r="2615" spans="1:4" x14ac:dyDescent="0.2">
      <c r="A2615" s="54"/>
      <c r="B2615" s="54"/>
      <c r="C2615" s="54"/>
      <c r="D2615" s="54"/>
    </row>
    <row r="2616" spans="1:4" x14ac:dyDescent="0.2">
      <c r="A2616" s="54"/>
      <c r="B2616" s="54"/>
      <c r="C2616" s="54"/>
      <c r="D2616" s="54"/>
    </row>
    <row r="2617" spans="1:4" x14ac:dyDescent="0.2">
      <c r="A2617" s="54"/>
      <c r="B2617" s="54"/>
      <c r="C2617" s="54"/>
      <c r="D2617" s="54"/>
    </row>
    <row r="2618" spans="1:4" x14ac:dyDescent="0.2">
      <c r="A2618" s="54"/>
      <c r="B2618" s="54"/>
      <c r="C2618" s="54"/>
      <c r="D2618" s="54"/>
    </row>
    <row r="2619" spans="1:4" x14ac:dyDescent="0.2">
      <c r="A2619" s="54"/>
      <c r="B2619" s="54"/>
      <c r="C2619" s="54"/>
      <c r="D2619" s="54"/>
    </row>
    <row r="2620" spans="1:4" x14ac:dyDescent="0.2">
      <c r="A2620" s="54"/>
      <c r="B2620" s="54"/>
      <c r="C2620" s="54"/>
      <c r="D2620" s="54"/>
    </row>
    <row r="2621" spans="1:4" x14ac:dyDescent="0.2">
      <c r="A2621" s="54"/>
      <c r="B2621" s="54"/>
      <c r="C2621" s="54"/>
      <c r="D2621" s="54"/>
    </row>
    <row r="2622" spans="1:4" x14ac:dyDescent="0.2">
      <c r="A2622" s="54"/>
      <c r="B2622" s="54"/>
      <c r="C2622" s="54"/>
      <c r="D2622" s="54"/>
    </row>
    <row r="2623" spans="1:4" x14ac:dyDescent="0.2">
      <c r="A2623" s="54"/>
      <c r="B2623" s="54"/>
      <c r="C2623" s="54"/>
      <c r="D2623" s="54"/>
    </row>
    <row r="2624" spans="1:4" x14ac:dyDescent="0.2">
      <c r="A2624" s="54"/>
      <c r="B2624" s="54"/>
      <c r="C2624" s="54"/>
      <c r="D2624" s="54"/>
    </row>
    <row r="2625" spans="1:4" x14ac:dyDescent="0.2">
      <c r="A2625" s="54"/>
      <c r="B2625" s="54"/>
      <c r="C2625" s="54"/>
      <c r="D2625" s="54"/>
    </row>
    <row r="2626" spans="1:4" x14ac:dyDescent="0.2">
      <c r="A2626" s="54"/>
      <c r="B2626" s="54"/>
      <c r="C2626" s="54"/>
      <c r="D2626" s="54"/>
    </row>
    <row r="2627" spans="1:4" x14ac:dyDescent="0.2">
      <c r="A2627" s="54"/>
      <c r="B2627" s="54"/>
      <c r="C2627" s="54"/>
      <c r="D2627" s="54"/>
    </row>
    <row r="2628" spans="1:4" x14ac:dyDescent="0.2">
      <c r="A2628" s="54"/>
      <c r="B2628" s="54"/>
      <c r="C2628" s="54"/>
      <c r="D2628" s="54"/>
    </row>
    <row r="2629" spans="1:4" x14ac:dyDescent="0.2">
      <c r="A2629" s="54"/>
      <c r="B2629" s="54"/>
      <c r="C2629" s="54"/>
      <c r="D2629" s="54"/>
    </row>
    <row r="2630" spans="1:4" x14ac:dyDescent="0.2">
      <c r="A2630" s="54"/>
      <c r="B2630" s="54"/>
      <c r="C2630" s="54"/>
      <c r="D2630" s="54"/>
    </row>
    <row r="2631" spans="1:4" x14ac:dyDescent="0.2">
      <c r="A2631" s="54"/>
      <c r="B2631" s="54"/>
      <c r="C2631" s="54"/>
      <c r="D2631" s="54"/>
    </row>
    <row r="2632" spans="1:4" x14ac:dyDescent="0.2">
      <c r="A2632" s="54"/>
      <c r="B2632" s="54"/>
      <c r="C2632" s="54"/>
      <c r="D2632" s="54"/>
    </row>
    <row r="2633" spans="1:4" x14ac:dyDescent="0.2">
      <c r="A2633" s="54"/>
      <c r="B2633" s="54"/>
      <c r="C2633" s="54"/>
      <c r="D2633" s="54"/>
    </row>
    <row r="2634" spans="1:4" x14ac:dyDescent="0.2">
      <c r="A2634" s="54"/>
      <c r="B2634" s="54"/>
      <c r="C2634" s="54"/>
      <c r="D2634" s="54"/>
    </row>
    <row r="2635" spans="1:4" x14ac:dyDescent="0.2">
      <c r="A2635" s="54"/>
      <c r="B2635" s="54"/>
      <c r="C2635" s="54"/>
      <c r="D2635" s="54"/>
    </row>
    <row r="2636" spans="1:4" x14ac:dyDescent="0.2">
      <c r="A2636" s="54"/>
      <c r="B2636" s="54"/>
      <c r="C2636" s="54"/>
      <c r="D2636" s="54"/>
    </row>
    <row r="2637" spans="1:4" x14ac:dyDescent="0.2">
      <c r="A2637" s="54"/>
      <c r="B2637" s="54"/>
      <c r="C2637" s="54"/>
      <c r="D2637" s="54"/>
    </row>
    <row r="2638" spans="1:4" x14ac:dyDescent="0.2">
      <c r="A2638" s="54"/>
      <c r="B2638" s="54"/>
      <c r="C2638" s="54"/>
      <c r="D2638" s="54"/>
    </row>
    <row r="2639" spans="1:4" x14ac:dyDescent="0.2">
      <c r="A2639" s="54"/>
      <c r="B2639" s="54"/>
      <c r="C2639" s="54"/>
      <c r="D2639" s="54"/>
    </row>
    <row r="2640" spans="1:4" x14ac:dyDescent="0.2">
      <c r="A2640" s="54"/>
      <c r="B2640" s="54"/>
      <c r="C2640" s="54"/>
      <c r="D2640" s="54"/>
    </row>
    <row r="2641" spans="1:4" x14ac:dyDescent="0.2">
      <c r="A2641" s="54"/>
      <c r="B2641" s="54"/>
      <c r="C2641" s="54"/>
      <c r="D2641" s="54"/>
    </row>
    <row r="2642" spans="1:4" x14ac:dyDescent="0.2">
      <c r="A2642" s="54"/>
      <c r="B2642" s="54"/>
      <c r="C2642" s="54"/>
      <c r="D2642" s="54"/>
    </row>
    <row r="2643" spans="1:4" x14ac:dyDescent="0.2">
      <c r="A2643" s="54"/>
      <c r="B2643" s="54"/>
      <c r="C2643" s="54"/>
      <c r="D2643" s="54"/>
    </row>
    <row r="2644" spans="1:4" x14ac:dyDescent="0.2">
      <c r="A2644" s="54"/>
      <c r="B2644" s="54"/>
      <c r="C2644" s="54"/>
      <c r="D2644" s="54"/>
    </row>
    <row r="2645" spans="1:4" x14ac:dyDescent="0.2">
      <c r="A2645" s="54"/>
      <c r="B2645" s="54"/>
      <c r="C2645" s="54"/>
      <c r="D2645" s="54"/>
    </row>
    <row r="2646" spans="1:4" x14ac:dyDescent="0.2">
      <c r="A2646" s="54"/>
      <c r="B2646" s="54"/>
      <c r="C2646" s="54"/>
      <c r="D2646" s="54"/>
    </row>
    <row r="2647" spans="1:4" x14ac:dyDescent="0.2">
      <c r="A2647" s="54"/>
      <c r="B2647" s="54"/>
      <c r="C2647" s="54"/>
      <c r="D2647" s="54"/>
    </row>
    <row r="2648" spans="1:4" x14ac:dyDescent="0.2">
      <c r="A2648" s="54"/>
      <c r="B2648" s="54"/>
      <c r="C2648" s="54"/>
      <c r="D2648" s="54"/>
    </row>
    <row r="2649" spans="1:4" x14ac:dyDescent="0.2">
      <c r="A2649" s="54"/>
      <c r="B2649" s="54"/>
      <c r="C2649" s="54"/>
      <c r="D2649" s="54"/>
    </row>
    <row r="2650" spans="1:4" x14ac:dyDescent="0.2">
      <c r="A2650" s="54"/>
      <c r="B2650" s="54"/>
      <c r="C2650" s="54"/>
      <c r="D2650" s="54"/>
    </row>
    <row r="2651" spans="1:4" x14ac:dyDescent="0.2">
      <c r="A2651" s="54"/>
      <c r="B2651" s="54"/>
      <c r="C2651" s="54"/>
      <c r="D2651" s="54"/>
    </row>
    <row r="2652" spans="1:4" x14ac:dyDescent="0.2">
      <c r="A2652" s="54"/>
      <c r="B2652" s="54"/>
      <c r="C2652" s="54"/>
      <c r="D2652" s="54"/>
    </row>
    <row r="2653" spans="1:4" x14ac:dyDescent="0.2">
      <c r="A2653" s="54"/>
      <c r="B2653" s="54"/>
      <c r="C2653" s="54"/>
      <c r="D2653" s="54"/>
    </row>
    <row r="2654" spans="1:4" x14ac:dyDescent="0.2">
      <c r="A2654" s="54"/>
      <c r="B2654" s="54"/>
      <c r="C2654" s="54"/>
      <c r="D2654" s="54"/>
    </row>
    <row r="2655" spans="1:4" x14ac:dyDescent="0.2">
      <c r="A2655" s="54"/>
      <c r="B2655" s="54"/>
      <c r="C2655" s="54"/>
      <c r="D2655" s="54"/>
    </row>
    <row r="2656" spans="1:4" x14ac:dyDescent="0.2">
      <c r="A2656" s="54"/>
      <c r="B2656" s="54"/>
      <c r="C2656" s="54"/>
      <c r="D2656" s="54"/>
    </row>
    <row r="2657" spans="1:4" x14ac:dyDescent="0.2">
      <c r="A2657" s="54"/>
      <c r="B2657" s="54"/>
      <c r="C2657" s="54"/>
      <c r="D2657" s="54"/>
    </row>
    <row r="2658" spans="1:4" x14ac:dyDescent="0.2">
      <c r="A2658" s="54"/>
      <c r="B2658" s="54"/>
      <c r="C2658" s="54"/>
      <c r="D2658" s="54"/>
    </row>
    <row r="2659" spans="1:4" x14ac:dyDescent="0.2">
      <c r="A2659" s="54"/>
      <c r="B2659" s="54"/>
      <c r="C2659" s="54"/>
      <c r="D2659" s="54"/>
    </row>
    <row r="2660" spans="1:4" x14ac:dyDescent="0.2">
      <c r="A2660" s="54"/>
      <c r="B2660" s="54"/>
      <c r="C2660" s="54"/>
      <c r="D2660" s="54"/>
    </row>
    <row r="2661" spans="1:4" x14ac:dyDescent="0.2">
      <c r="A2661" s="54"/>
      <c r="B2661" s="54"/>
      <c r="C2661" s="54"/>
      <c r="D2661" s="54"/>
    </row>
    <row r="2662" spans="1:4" x14ac:dyDescent="0.2">
      <c r="A2662" s="54"/>
      <c r="B2662" s="54"/>
      <c r="C2662" s="54"/>
      <c r="D2662" s="54"/>
    </row>
    <row r="2663" spans="1:4" x14ac:dyDescent="0.2">
      <c r="A2663" s="54"/>
      <c r="B2663" s="54"/>
      <c r="C2663" s="54"/>
      <c r="D2663" s="54"/>
    </row>
    <row r="2664" spans="1:4" x14ac:dyDescent="0.2">
      <c r="A2664" s="54"/>
      <c r="B2664" s="54"/>
      <c r="C2664" s="54"/>
      <c r="D2664" s="54"/>
    </row>
    <row r="2665" spans="1:4" x14ac:dyDescent="0.2">
      <c r="A2665" s="54"/>
      <c r="B2665" s="54"/>
      <c r="C2665" s="54"/>
      <c r="D2665" s="54"/>
    </row>
    <row r="2666" spans="1:4" x14ac:dyDescent="0.2">
      <c r="A2666" s="54"/>
      <c r="B2666" s="54"/>
      <c r="C2666" s="54"/>
      <c r="D2666" s="54"/>
    </row>
    <row r="2667" spans="1:4" x14ac:dyDescent="0.2">
      <c r="A2667" s="54"/>
      <c r="B2667" s="54"/>
      <c r="C2667" s="54"/>
      <c r="D2667" s="54"/>
    </row>
    <row r="2668" spans="1:4" x14ac:dyDescent="0.2">
      <c r="A2668" s="54"/>
      <c r="B2668" s="54"/>
      <c r="C2668" s="54"/>
      <c r="D2668" s="54"/>
    </row>
    <row r="2669" spans="1:4" x14ac:dyDescent="0.2">
      <c r="A2669" s="54"/>
      <c r="B2669" s="54"/>
      <c r="C2669" s="54"/>
      <c r="D2669" s="54"/>
    </row>
    <row r="2670" spans="1:4" x14ac:dyDescent="0.2">
      <c r="A2670" s="54"/>
      <c r="B2670" s="54"/>
      <c r="C2670" s="54"/>
      <c r="D2670" s="54"/>
    </row>
    <row r="2671" spans="1:4" x14ac:dyDescent="0.2">
      <c r="A2671" s="54"/>
      <c r="B2671" s="54"/>
      <c r="C2671" s="54"/>
      <c r="D2671" s="54"/>
    </row>
    <row r="2672" spans="1:4" x14ac:dyDescent="0.2">
      <c r="A2672" s="54"/>
      <c r="B2672" s="54"/>
      <c r="C2672" s="54"/>
      <c r="D2672" s="54"/>
    </row>
    <row r="2673" spans="1:4" x14ac:dyDescent="0.2">
      <c r="A2673" s="54"/>
      <c r="B2673" s="54"/>
      <c r="C2673" s="54"/>
      <c r="D2673" s="54"/>
    </row>
    <row r="2674" spans="1:4" x14ac:dyDescent="0.2">
      <c r="A2674" s="54"/>
      <c r="B2674" s="54"/>
      <c r="C2674" s="54"/>
      <c r="D2674" s="54"/>
    </row>
    <row r="2675" spans="1:4" x14ac:dyDescent="0.2">
      <c r="A2675" s="54"/>
      <c r="B2675" s="54"/>
      <c r="C2675" s="54"/>
      <c r="D2675" s="54"/>
    </row>
    <row r="2676" spans="1:4" x14ac:dyDescent="0.2">
      <c r="A2676" s="54"/>
      <c r="B2676" s="54"/>
      <c r="C2676" s="54"/>
      <c r="D2676" s="54"/>
    </row>
    <row r="2677" spans="1:4" x14ac:dyDescent="0.2">
      <c r="A2677" s="54"/>
      <c r="B2677" s="54"/>
      <c r="C2677" s="54"/>
      <c r="D2677" s="54"/>
    </row>
    <row r="2678" spans="1:4" x14ac:dyDescent="0.2">
      <c r="A2678" s="54"/>
      <c r="B2678" s="54"/>
      <c r="C2678" s="54"/>
      <c r="D2678" s="54"/>
    </row>
    <row r="2679" spans="1:4" x14ac:dyDescent="0.2">
      <c r="A2679" s="54"/>
      <c r="B2679" s="54"/>
      <c r="C2679" s="54"/>
      <c r="D2679" s="54"/>
    </row>
    <row r="2680" spans="1:4" x14ac:dyDescent="0.2">
      <c r="A2680" s="54"/>
      <c r="B2680" s="54"/>
      <c r="C2680" s="54"/>
      <c r="D2680" s="54"/>
    </row>
    <row r="2681" spans="1:4" x14ac:dyDescent="0.2">
      <c r="A2681" s="54"/>
      <c r="B2681" s="54"/>
      <c r="C2681" s="54"/>
      <c r="D2681" s="54"/>
    </row>
    <row r="2682" spans="1:4" x14ac:dyDescent="0.2">
      <c r="A2682" s="54"/>
      <c r="B2682" s="54"/>
      <c r="C2682" s="54"/>
      <c r="D2682" s="54"/>
    </row>
    <row r="2683" spans="1:4" x14ac:dyDescent="0.2">
      <c r="A2683" s="54"/>
      <c r="B2683" s="54"/>
      <c r="C2683" s="54"/>
      <c r="D2683" s="54"/>
    </row>
    <row r="2684" spans="1:4" x14ac:dyDescent="0.2">
      <c r="A2684" s="54"/>
      <c r="B2684" s="54"/>
      <c r="C2684" s="54"/>
      <c r="D2684" s="54"/>
    </row>
    <row r="2685" spans="1:4" x14ac:dyDescent="0.2">
      <c r="A2685" s="54"/>
      <c r="B2685" s="54"/>
      <c r="C2685" s="54"/>
      <c r="D2685" s="54"/>
    </row>
    <row r="2686" spans="1:4" x14ac:dyDescent="0.2">
      <c r="A2686" s="54"/>
      <c r="B2686" s="54"/>
      <c r="C2686" s="54"/>
      <c r="D2686" s="54"/>
    </row>
    <row r="2687" spans="1:4" x14ac:dyDescent="0.2">
      <c r="A2687" s="54"/>
      <c r="B2687" s="54"/>
      <c r="C2687" s="54"/>
      <c r="D2687" s="54"/>
    </row>
    <row r="2688" spans="1:4" x14ac:dyDescent="0.2">
      <c r="A2688" s="54"/>
      <c r="B2688" s="54"/>
      <c r="C2688" s="54"/>
      <c r="D2688" s="54"/>
    </row>
    <row r="2689" spans="1:4" x14ac:dyDescent="0.2">
      <c r="A2689" s="54"/>
      <c r="B2689" s="54"/>
      <c r="C2689" s="54"/>
      <c r="D2689" s="54"/>
    </row>
    <row r="2690" spans="1:4" x14ac:dyDescent="0.2">
      <c r="A2690" s="54"/>
      <c r="B2690" s="54"/>
      <c r="C2690" s="54"/>
      <c r="D2690" s="54"/>
    </row>
    <row r="2691" spans="1:4" x14ac:dyDescent="0.2">
      <c r="A2691" s="54"/>
      <c r="B2691" s="54"/>
      <c r="C2691" s="54"/>
      <c r="D2691" s="54"/>
    </row>
    <row r="2692" spans="1:4" x14ac:dyDescent="0.2">
      <c r="A2692" s="54"/>
      <c r="B2692" s="54"/>
      <c r="C2692" s="54"/>
      <c r="D2692" s="54"/>
    </row>
    <row r="2693" spans="1:4" x14ac:dyDescent="0.2">
      <c r="A2693" s="54"/>
      <c r="B2693" s="54"/>
      <c r="C2693" s="54"/>
      <c r="D2693" s="54"/>
    </row>
    <row r="2694" spans="1:4" x14ac:dyDescent="0.2">
      <c r="A2694" s="54"/>
      <c r="B2694" s="54"/>
      <c r="C2694" s="54"/>
      <c r="D2694" s="54"/>
    </row>
    <row r="2695" spans="1:4" x14ac:dyDescent="0.2">
      <c r="A2695" s="54"/>
      <c r="B2695" s="54"/>
      <c r="C2695" s="54"/>
      <c r="D2695" s="54"/>
    </row>
    <row r="2696" spans="1:4" x14ac:dyDescent="0.2">
      <c r="A2696" s="54"/>
      <c r="B2696" s="54"/>
      <c r="C2696" s="54"/>
      <c r="D2696" s="54"/>
    </row>
    <row r="2697" spans="1:4" x14ac:dyDescent="0.2">
      <c r="A2697" s="54"/>
      <c r="B2697" s="54"/>
      <c r="C2697" s="54"/>
      <c r="D2697" s="54"/>
    </row>
    <row r="2698" spans="1:4" x14ac:dyDescent="0.2">
      <c r="A2698" s="54"/>
      <c r="B2698" s="54"/>
      <c r="C2698" s="54"/>
      <c r="D2698" s="54"/>
    </row>
    <row r="2699" spans="1:4" x14ac:dyDescent="0.2">
      <c r="A2699" s="54"/>
      <c r="B2699" s="54"/>
      <c r="C2699" s="54"/>
      <c r="D2699" s="54"/>
    </row>
    <row r="2700" spans="1:4" x14ac:dyDescent="0.2">
      <c r="A2700" s="54"/>
      <c r="B2700" s="54"/>
      <c r="C2700" s="54"/>
      <c r="D2700" s="54"/>
    </row>
    <row r="2701" spans="1:4" x14ac:dyDescent="0.2">
      <c r="A2701" s="54"/>
      <c r="B2701" s="54"/>
      <c r="C2701" s="54"/>
      <c r="D2701" s="54"/>
    </row>
    <row r="2702" spans="1:4" x14ac:dyDescent="0.2">
      <c r="A2702" s="54"/>
      <c r="B2702" s="54"/>
      <c r="C2702" s="54"/>
      <c r="D2702" s="54"/>
    </row>
    <row r="2703" spans="1:4" x14ac:dyDescent="0.2">
      <c r="A2703" s="54"/>
      <c r="B2703" s="54"/>
      <c r="C2703" s="54"/>
      <c r="D2703" s="54"/>
    </row>
    <row r="2704" spans="1:4" x14ac:dyDescent="0.2">
      <c r="A2704" s="54"/>
      <c r="B2704" s="54"/>
      <c r="C2704" s="54"/>
      <c r="D2704" s="54"/>
    </row>
    <row r="2705" spans="1:4" x14ac:dyDescent="0.2">
      <c r="A2705" s="54"/>
      <c r="B2705" s="54"/>
      <c r="C2705" s="54"/>
      <c r="D2705" s="54"/>
    </row>
    <row r="2706" spans="1:4" x14ac:dyDescent="0.2">
      <c r="A2706" s="54"/>
      <c r="B2706" s="54"/>
      <c r="C2706" s="54"/>
      <c r="D2706" s="54"/>
    </row>
    <row r="2707" spans="1:4" x14ac:dyDescent="0.2">
      <c r="A2707" s="54"/>
      <c r="B2707" s="54"/>
      <c r="C2707" s="54"/>
      <c r="D2707" s="54"/>
    </row>
    <row r="2708" spans="1:4" x14ac:dyDescent="0.2">
      <c r="A2708" s="54"/>
      <c r="B2708" s="54"/>
      <c r="C2708" s="54"/>
      <c r="D2708" s="54"/>
    </row>
    <row r="2709" spans="1:4" x14ac:dyDescent="0.2">
      <c r="A2709" s="54"/>
      <c r="B2709" s="54"/>
      <c r="C2709" s="54"/>
      <c r="D2709" s="54"/>
    </row>
    <row r="2710" spans="1:4" x14ac:dyDescent="0.2">
      <c r="A2710" s="54"/>
      <c r="B2710" s="54"/>
      <c r="C2710" s="54"/>
      <c r="D2710" s="54"/>
    </row>
    <row r="2711" spans="1:4" x14ac:dyDescent="0.2">
      <c r="A2711" s="54"/>
      <c r="B2711" s="54"/>
      <c r="C2711" s="54"/>
      <c r="D2711" s="54"/>
    </row>
    <row r="2712" spans="1:4" x14ac:dyDescent="0.2">
      <c r="A2712" s="54"/>
      <c r="B2712" s="54"/>
      <c r="C2712" s="54"/>
      <c r="D2712" s="54"/>
    </row>
    <row r="2713" spans="1:4" x14ac:dyDescent="0.2">
      <c r="A2713" s="54"/>
      <c r="B2713" s="54"/>
      <c r="C2713" s="54"/>
      <c r="D2713" s="54"/>
    </row>
    <row r="2714" spans="1:4" x14ac:dyDescent="0.2">
      <c r="A2714" s="54"/>
      <c r="B2714" s="54"/>
      <c r="C2714" s="54"/>
      <c r="D2714" s="54"/>
    </row>
    <row r="2715" spans="1:4" x14ac:dyDescent="0.2">
      <c r="A2715" s="54"/>
      <c r="B2715" s="54"/>
      <c r="C2715" s="54"/>
      <c r="D2715" s="54"/>
    </row>
    <row r="2716" spans="1:4" x14ac:dyDescent="0.2">
      <c r="A2716" s="54"/>
      <c r="B2716" s="54"/>
      <c r="C2716" s="54"/>
      <c r="D2716" s="54"/>
    </row>
    <row r="2717" spans="1:4" x14ac:dyDescent="0.2">
      <c r="A2717" s="54"/>
      <c r="B2717" s="54"/>
      <c r="C2717" s="54"/>
      <c r="D2717" s="54"/>
    </row>
    <row r="2718" spans="1:4" x14ac:dyDescent="0.2">
      <c r="A2718" s="54"/>
      <c r="B2718" s="54"/>
      <c r="C2718" s="54"/>
      <c r="D2718" s="54"/>
    </row>
    <row r="2719" spans="1:4" x14ac:dyDescent="0.2">
      <c r="A2719" s="54"/>
      <c r="B2719" s="54"/>
      <c r="C2719" s="54"/>
      <c r="D2719" s="54"/>
    </row>
    <row r="2720" spans="1:4" x14ac:dyDescent="0.2">
      <c r="A2720" s="54"/>
      <c r="B2720" s="54"/>
      <c r="C2720" s="54"/>
      <c r="D2720" s="54"/>
    </row>
    <row r="2721" spans="1:4" x14ac:dyDescent="0.2">
      <c r="A2721" s="54"/>
      <c r="B2721" s="54"/>
      <c r="C2721" s="54"/>
      <c r="D2721" s="54"/>
    </row>
    <row r="2722" spans="1:4" x14ac:dyDescent="0.2">
      <c r="A2722" s="54"/>
      <c r="B2722" s="54"/>
      <c r="C2722" s="54"/>
      <c r="D2722" s="54"/>
    </row>
    <row r="2723" spans="1:4" x14ac:dyDescent="0.2">
      <c r="A2723" s="54"/>
      <c r="B2723" s="54"/>
      <c r="C2723" s="54"/>
      <c r="D2723" s="54"/>
    </row>
    <row r="2724" spans="1:4" x14ac:dyDescent="0.2">
      <c r="A2724" s="54"/>
      <c r="B2724" s="54"/>
      <c r="C2724" s="54"/>
      <c r="D2724" s="54"/>
    </row>
    <row r="2725" spans="1:4" x14ac:dyDescent="0.2">
      <c r="A2725" s="54"/>
      <c r="B2725" s="54"/>
      <c r="C2725" s="54"/>
      <c r="D2725" s="54"/>
    </row>
    <row r="2726" spans="1:4" x14ac:dyDescent="0.2">
      <c r="A2726" s="54"/>
      <c r="B2726" s="54"/>
      <c r="C2726" s="54"/>
      <c r="D2726" s="54"/>
    </row>
    <row r="2727" spans="1:4" x14ac:dyDescent="0.2">
      <c r="A2727" s="54"/>
      <c r="B2727" s="54"/>
      <c r="C2727" s="54"/>
      <c r="D2727" s="54"/>
    </row>
    <row r="2728" spans="1:4" x14ac:dyDescent="0.2">
      <c r="A2728" s="54"/>
      <c r="B2728" s="54"/>
      <c r="C2728" s="54"/>
      <c r="D2728" s="54"/>
    </row>
    <row r="2729" spans="1:4" x14ac:dyDescent="0.2">
      <c r="A2729" s="54"/>
      <c r="B2729" s="54"/>
      <c r="C2729" s="54"/>
      <c r="D2729" s="54"/>
    </row>
    <row r="2730" spans="1:4" x14ac:dyDescent="0.2">
      <c r="A2730" s="54"/>
      <c r="B2730" s="54"/>
      <c r="C2730" s="54"/>
      <c r="D2730" s="54"/>
    </row>
    <row r="2731" spans="1:4" x14ac:dyDescent="0.2">
      <c r="A2731" s="54"/>
      <c r="B2731" s="54"/>
      <c r="C2731" s="54"/>
      <c r="D2731" s="54"/>
    </row>
    <row r="2732" spans="1:4" x14ac:dyDescent="0.2">
      <c r="A2732" s="54"/>
      <c r="B2732" s="54"/>
      <c r="C2732" s="54"/>
      <c r="D2732" s="54"/>
    </row>
    <row r="2733" spans="1:4" x14ac:dyDescent="0.2">
      <c r="A2733" s="54"/>
      <c r="B2733" s="54"/>
      <c r="C2733" s="54"/>
      <c r="D2733" s="54"/>
    </row>
    <row r="2734" spans="1:4" x14ac:dyDescent="0.2">
      <c r="A2734" s="54"/>
      <c r="B2734" s="54"/>
      <c r="C2734" s="54"/>
      <c r="D2734" s="54"/>
    </row>
    <row r="2735" spans="1:4" x14ac:dyDescent="0.2">
      <c r="A2735" s="54"/>
      <c r="B2735" s="54"/>
      <c r="C2735" s="54"/>
      <c r="D2735" s="54"/>
    </row>
    <row r="2736" spans="1:4" x14ac:dyDescent="0.2">
      <c r="A2736" s="54"/>
      <c r="B2736" s="54"/>
      <c r="C2736" s="54"/>
      <c r="D2736" s="54"/>
    </row>
    <row r="2737" spans="1:4" x14ac:dyDescent="0.2">
      <c r="A2737" s="54"/>
      <c r="B2737" s="54"/>
      <c r="C2737" s="54"/>
      <c r="D2737" s="54"/>
    </row>
    <row r="2738" spans="1:4" x14ac:dyDescent="0.2">
      <c r="A2738" s="54"/>
      <c r="B2738" s="54"/>
      <c r="C2738" s="54"/>
      <c r="D2738" s="54"/>
    </row>
    <row r="2739" spans="1:4" x14ac:dyDescent="0.2">
      <c r="A2739" s="54"/>
      <c r="B2739" s="54"/>
      <c r="C2739" s="54"/>
      <c r="D2739" s="54"/>
    </row>
    <row r="2740" spans="1:4" x14ac:dyDescent="0.2">
      <c r="A2740" s="54"/>
      <c r="B2740" s="54"/>
      <c r="C2740" s="54"/>
      <c r="D2740" s="54"/>
    </row>
    <row r="2741" spans="1:4" x14ac:dyDescent="0.2">
      <c r="A2741" s="54"/>
      <c r="B2741" s="54"/>
      <c r="C2741" s="54"/>
      <c r="D2741" s="54"/>
    </row>
    <row r="2742" spans="1:4" x14ac:dyDescent="0.2">
      <c r="A2742" s="54"/>
      <c r="B2742" s="54"/>
      <c r="C2742" s="54"/>
      <c r="D2742" s="54"/>
    </row>
    <row r="2743" spans="1:4" x14ac:dyDescent="0.2">
      <c r="A2743" s="54"/>
      <c r="B2743" s="54"/>
      <c r="C2743" s="54"/>
      <c r="D2743" s="54"/>
    </row>
    <row r="2744" spans="1:4" x14ac:dyDescent="0.2">
      <c r="A2744" s="54"/>
      <c r="B2744" s="54"/>
      <c r="C2744" s="54"/>
      <c r="D2744" s="54"/>
    </row>
    <row r="2745" spans="1:4" x14ac:dyDescent="0.2">
      <c r="A2745" s="54"/>
      <c r="B2745" s="54"/>
      <c r="C2745" s="54"/>
      <c r="D2745" s="54"/>
    </row>
    <row r="2746" spans="1:4" x14ac:dyDescent="0.2">
      <c r="A2746" s="54"/>
      <c r="B2746" s="54"/>
      <c r="C2746" s="54"/>
      <c r="D2746" s="54"/>
    </row>
    <row r="2747" spans="1:4" x14ac:dyDescent="0.2">
      <c r="A2747" s="54"/>
      <c r="B2747" s="54"/>
      <c r="C2747" s="54"/>
      <c r="D2747" s="54"/>
    </row>
    <row r="2748" spans="1:4" x14ac:dyDescent="0.2">
      <c r="A2748" s="54"/>
      <c r="B2748" s="54"/>
      <c r="C2748" s="54"/>
      <c r="D2748" s="54"/>
    </row>
    <row r="2749" spans="1:4" x14ac:dyDescent="0.2">
      <c r="A2749" s="54"/>
      <c r="B2749" s="54"/>
      <c r="C2749" s="54"/>
      <c r="D2749" s="54"/>
    </row>
    <row r="2750" spans="1:4" x14ac:dyDescent="0.2">
      <c r="A2750" s="54"/>
      <c r="B2750" s="54"/>
      <c r="C2750" s="54"/>
      <c r="D2750" s="54"/>
    </row>
    <row r="2751" spans="1:4" x14ac:dyDescent="0.2">
      <c r="A2751" s="54"/>
      <c r="B2751" s="54"/>
      <c r="C2751" s="54"/>
      <c r="D2751" s="54"/>
    </row>
    <row r="2752" spans="1:4" x14ac:dyDescent="0.2">
      <c r="A2752" s="54"/>
      <c r="B2752" s="54"/>
      <c r="C2752" s="54"/>
      <c r="D2752" s="54"/>
    </row>
    <row r="2753" spans="1:4" x14ac:dyDescent="0.2">
      <c r="A2753" s="54"/>
      <c r="B2753" s="54"/>
      <c r="C2753" s="54"/>
      <c r="D2753" s="54"/>
    </row>
    <row r="2754" spans="1:4" x14ac:dyDescent="0.2">
      <c r="A2754" s="54"/>
      <c r="B2754" s="54"/>
      <c r="C2754" s="54"/>
      <c r="D2754" s="54"/>
    </row>
    <row r="2755" spans="1:4" x14ac:dyDescent="0.2">
      <c r="A2755" s="54"/>
      <c r="B2755" s="54"/>
      <c r="C2755" s="54"/>
      <c r="D2755" s="54"/>
    </row>
    <row r="2756" spans="1:4" x14ac:dyDescent="0.2">
      <c r="A2756" s="54"/>
      <c r="B2756" s="54"/>
      <c r="C2756" s="54"/>
      <c r="D2756" s="54"/>
    </row>
    <row r="2757" spans="1:4" x14ac:dyDescent="0.2">
      <c r="A2757" s="54"/>
      <c r="B2757" s="54"/>
      <c r="C2757" s="54"/>
      <c r="D2757" s="54"/>
    </row>
    <row r="2758" spans="1:4" x14ac:dyDescent="0.2">
      <c r="A2758" s="54"/>
      <c r="B2758" s="54"/>
      <c r="C2758" s="54"/>
      <c r="D2758" s="54"/>
    </row>
    <row r="2759" spans="1:4" x14ac:dyDescent="0.2">
      <c r="A2759" s="54"/>
      <c r="B2759" s="54"/>
      <c r="C2759" s="54"/>
      <c r="D2759" s="54"/>
    </row>
    <row r="2760" spans="1:4" x14ac:dyDescent="0.2">
      <c r="A2760" s="54"/>
      <c r="B2760" s="54"/>
      <c r="C2760" s="54"/>
      <c r="D2760" s="54"/>
    </row>
    <row r="2761" spans="1:4" x14ac:dyDescent="0.2">
      <c r="A2761" s="54"/>
      <c r="B2761" s="54"/>
      <c r="C2761" s="54"/>
      <c r="D2761" s="54"/>
    </row>
    <row r="2762" spans="1:4" x14ac:dyDescent="0.2">
      <c r="A2762" s="54"/>
      <c r="B2762" s="54"/>
      <c r="C2762" s="54"/>
      <c r="D2762" s="54"/>
    </row>
    <row r="2763" spans="1:4" x14ac:dyDescent="0.2">
      <c r="A2763" s="54"/>
      <c r="B2763" s="54"/>
      <c r="C2763" s="54"/>
      <c r="D2763" s="54"/>
    </row>
    <row r="2764" spans="1:4" x14ac:dyDescent="0.2">
      <c r="A2764" s="54"/>
      <c r="B2764" s="54"/>
      <c r="C2764" s="54"/>
      <c r="D2764" s="54"/>
    </row>
    <row r="2765" spans="1:4" x14ac:dyDescent="0.2">
      <c r="A2765" s="54"/>
      <c r="B2765" s="54"/>
      <c r="C2765" s="54"/>
      <c r="D2765" s="54"/>
    </row>
    <row r="2766" spans="1:4" x14ac:dyDescent="0.2">
      <c r="A2766" s="54"/>
      <c r="B2766" s="54"/>
      <c r="C2766" s="54"/>
      <c r="D2766" s="54"/>
    </row>
    <row r="2767" spans="1:4" x14ac:dyDescent="0.2">
      <c r="A2767" s="54"/>
      <c r="B2767" s="54"/>
      <c r="C2767" s="54"/>
      <c r="D2767" s="54"/>
    </row>
    <row r="2768" spans="1:4" x14ac:dyDescent="0.2">
      <c r="A2768" s="54"/>
      <c r="B2768" s="54"/>
      <c r="C2768" s="54"/>
      <c r="D2768" s="54"/>
    </row>
    <row r="2769" spans="1:4" x14ac:dyDescent="0.2">
      <c r="A2769" s="54"/>
      <c r="B2769" s="54"/>
      <c r="C2769" s="54"/>
      <c r="D2769" s="54"/>
    </row>
    <row r="2770" spans="1:4" x14ac:dyDescent="0.2">
      <c r="A2770" s="54"/>
      <c r="B2770" s="54"/>
      <c r="C2770" s="54"/>
      <c r="D2770" s="54"/>
    </row>
    <row r="2771" spans="1:4" x14ac:dyDescent="0.2">
      <c r="A2771" s="54"/>
      <c r="B2771" s="54"/>
      <c r="C2771" s="54"/>
      <c r="D2771" s="54"/>
    </row>
    <row r="2772" spans="1:4" x14ac:dyDescent="0.2">
      <c r="A2772" s="54"/>
      <c r="B2772" s="54"/>
      <c r="C2772" s="54"/>
      <c r="D2772" s="54"/>
    </row>
    <row r="2773" spans="1:4" x14ac:dyDescent="0.2">
      <c r="A2773" s="54"/>
      <c r="B2773" s="54"/>
      <c r="C2773" s="54"/>
      <c r="D2773" s="54"/>
    </row>
    <row r="2774" spans="1:4" x14ac:dyDescent="0.2">
      <c r="A2774" s="54"/>
      <c r="B2774" s="54"/>
      <c r="C2774" s="54"/>
      <c r="D2774" s="54"/>
    </row>
    <row r="2775" spans="1:4" x14ac:dyDescent="0.2">
      <c r="A2775" s="54"/>
      <c r="B2775" s="54"/>
      <c r="C2775" s="54"/>
      <c r="D2775" s="54"/>
    </row>
    <row r="2776" spans="1:4" x14ac:dyDescent="0.2">
      <c r="A2776" s="54"/>
      <c r="B2776" s="54"/>
      <c r="C2776" s="54"/>
      <c r="D2776" s="54"/>
    </row>
    <row r="2777" spans="1:4" x14ac:dyDescent="0.2">
      <c r="A2777" s="54"/>
      <c r="B2777" s="54"/>
      <c r="C2777" s="54"/>
      <c r="D2777" s="54"/>
    </row>
    <row r="2778" spans="1:4" x14ac:dyDescent="0.2">
      <c r="A2778" s="54"/>
      <c r="B2778" s="54"/>
      <c r="C2778" s="54"/>
      <c r="D2778" s="54"/>
    </row>
    <row r="2779" spans="1:4" x14ac:dyDescent="0.2">
      <c r="A2779" s="54"/>
      <c r="B2779" s="54"/>
      <c r="C2779" s="54"/>
      <c r="D2779" s="54"/>
    </row>
    <row r="2780" spans="1:4" x14ac:dyDescent="0.2">
      <c r="A2780" s="54"/>
      <c r="B2780" s="54"/>
      <c r="C2780" s="54"/>
      <c r="D2780" s="54"/>
    </row>
    <row r="2781" spans="1:4" x14ac:dyDescent="0.2">
      <c r="A2781" s="54"/>
      <c r="B2781" s="54"/>
      <c r="C2781" s="54"/>
      <c r="D2781" s="54"/>
    </row>
    <row r="2782" spans="1:4" x14ac:dyDescent="0.2">
      <c r="A2782" s="54"/>
      <c r="B2782" s="54"/>
      <c r="C2782" s="54"/>
      <c r="D2782" s="54"/>
    </row>
    <row r="2783" spans="1:4" x14ac:dyDescent="0.2">
      <c r="A2783" s="54"/>
      <c r="B2783" s="54"/>
      <c r="C2783" s="54"/>
      <c r="D2783" s="54"/>
    </row>
    <row r="2784" spans="1:4" x14ac:dyDescent="0.2">
      <c r="A2784" s="54"/>
      <c r="B2784" s="54"/>
      <c r="C2784" s="54"/>
      <c r="D2784" s="54"/>
    </row>
    <row r="2785" spans="1:4" x14ac:dyDescent="0.2">
      <c r="A2785" s="54"/>
      <c r="B2785" s="54"/>
      <c r="C2785" s="54"/>
      <c r="D2785" s="54"/>
    </row>
    <row r="2786" spans="1:4" x14ac:dyDescent="0.2">
      <c r="A2786" s="54"/>
      <c r="B2786" s="54"/>
      <c r="C2786" s="54"/>
      <c r="D2786" s="54"/>
    </row>
    <row r="2787" spans="1:4" x14ac:dyDescent="0.2">
      <c r="A2787" s="54"/>
      <c r="B2787" s="54"/>
      <c r="C2787" s="54"/>
      <c r="D2787" s="54"/>
    </row>
    <row r="2788" spans="1:4" x14ac:dyDescent="0.2">
      <c r="A2788" s="54"/>
      <c r="B2788" s="54"/>
      <c r="C2788" s="54"/>
      <c r="D2788" s="54"/>
    </row>
    <row r="2789" spans="1:4" x14ac:dyDescent="0.2">
      <c r="A2789" s="54"/>
      <c r="B2789" s="54"/>
      <c r="C2789" s="54"/>
      <c r="D2789" s="54"/>
    </row>
    <row r="2790" spans="1:4" x14ac:dyDescent="0.2">
      <c r="A2790" s="54"/>
      <c r="B2790" s="54"/>
      <c r="C2790" s="54"/>
      <c r="D2790" s="54"/>
    </row>
    <row r="2791" spans="1:4" x14ac:dyDescent="0.2">
      <c r="A2791" s="54"/>
      <c r="B2791" s="54"/>
      <c r="C2791" s="54"/>
      <c r="D2791" s="54"/>
    </row>
    <row r="2792" spans="1:4" x14ac:dyDescent="0.2">
      <c r="A2792" s="54"/>
      <c r="B2792" s="54"/>
      <c r="C2792" s="54"/>
      <c r="D2792" s="54"/>
    </row>
    <row r="2793" spans="1:4" x14ac:dyDescent="0.2">
      <c r="A2793" s="54"/>
      <c r="B2793" s="54"/>
      <c r="C2793" s="54"/>
      <c r="D2793" s="54"/>
    </row>
    <row r="2794" spans="1:4" x14ac:dyDescent="0.2">
      <c r="A2794" s="54"/>
      <c r="B2794" s="54"/>
      <c r="C2794" s="54"/>
      <c r="D2794" s="54"/>
    </row>
    <row r="2795" spans="1:4" x14ac:dyDescent="0.2">
      <c r="A2795" s="54"/>
      <c r="B2795" s="54"/>
      <c r="C2795" s="54"/>
      <c r="D2795" s="54"/>
    </row>
    <row r="2796" spans="1:4" x14ac:dyDescent="0.2">
      <c r="A2796" s="54"/>
      <c r="B2796" s="54"/>
      <c r="C2796" s="54"/>
      <c r="D2796" s="54"/>
    </row>
    <row r="2797" spans="1:4" x14ac:dyDescent="0.2">
      <c r="A2797" s="54"/>
      <c r="B2797" s="54"/>
      <c r="C2797" s="54"/>
      <c r="D2797" s="54"/>
    </row>
    <row r="2798" spans="1:4" x14ac:dyDescent="0.2">
      <c r="A2798" s="54"/>
      <c r="B2798" s="54"/>
      <c r="C2798" s="54"/>
      <c r="D2798" s="54"/>
    </row>
    <row r="2799" spans="1:4" x14ac:dyDescent="0.2">
      <c r="A2799" s="54"/>
      <c r="B2799" s="54"/>
      <c r="C2799" s="54"/>
      <c r="D2799" s="54"/>
    </row>
    <row r="2800" spans="1:4" x14ac:dyDescent="0.2">
      <c r="A2800" s="54"/>
      <c r="B2800" s="54"/>
      <c r="C2800" s="54"/>
      <c r="D2800" s="54"/>
    </row>
    <row r="2801" spans="1:4" x14ac:dyDescent="0.2">
      <c r="A2801" s="54"/>
      <c r="B2801" s="54"/>
      <c r="C2801" s="54"/>
      <c r="D2801" s="54"/>
    </row>
    <row r="2802" spans="1:4" x14ac:dyDescent="0.2">
      <c r="A2802" s="54"/>
      <c r="B2802" s="54"/>
      <c r="C2802" s="54"/>
      <c r="D2802" s="54"/>
    </row>
    <row r="2803" spans="1:4" x14ac:dyDescent="0.2">
      <c r="A2803" s="54"/>
      <c r="B2803" s="54"/>
      <c r="C2803" s="54"/>
      <c r="D2803" s="54"/>
    </row>
    <row r="2804" spans="1:4" x14ac:dyDescent="0.2">
      <c r="A2804" s="54"/>
      <c r="B2804" s="54"/>
      <c r="C2804" s="54"/>
      <c r="D2804" s="54"/>
    </row>
    <row r="2805" spans="1:4" x14ac:dyDescent="0.2">
      <c r="A2805" s="54"/>
      <c r="B2805" s="54"/>
      <c r="C2805" s="54"/>
      <c r="D2805" s="54"/>
    </row>
    <row r="2806" spans="1:4" x14ac:dyDescent="0.2">
      <c r="A2806" s="54"/>
      <c r="B2806" s="54"/>
      <c r="C2806" s="54"/>
      <c r="D2806" s="54"/>
    </row>
    <row r="2807" spans="1:4" x14ac:dyDescent="0.2">
      <c r="A2807" s="54"/>
      <c r="B2807" s="54"/>
      <c r="C2807" s="54"/>
      <c r="D2807" s="54"/>
    </row>
    <row r="2808" spans="1:4" x14ac:dyDescent="0.2">
      <c r="A2808" s="54"/>
      <c r="B2808" s="54"/>
      <c r="C2808" s="54"/>
      <c r="D2808" s="54"/>
    </row>
    <row r="2809" spans="1:4" x14ac:dyDescent="0.2">
      <c r="A2809" s="54"/>
      <c r="B2809" s="54"/>
      <c r="C2809" s="54"/>
      <c r="D2809" s="54"/>
    </row>
    <row r="2810" spans="1:4" x14ac:dyDescent="0.2">
      <c r="A2810" s="54"/>
      <c r="B2810" s="54"/>
      <c r="C2810" s="54"/>
      <c r="D2810" s="54"/>
    </row>
    <row r="2811" spans="1:4" x14ac:dyDescent="0.2">
      <c r="A2811" s="54"/>
      <c r="B2811" s="54"/>
      <c r="C2811" s="54"/>
      <c r="D2811" s="54"/>
    </row>
    <row r="2812" spans="1:4" x14ac:dyDescent="0.2">
      <c r="A2812" s="54"/>
      <c r="B2812" s="54"/>
      <c r="C2812" s="54"/>
      <c r="D2812" s="54"/>
    </row>
    <row r="2813" spans="1:4" x14ac:dyDescent="0.2">
      <c r="A2813" s="54"/>
      <c r="B2813" s="54"/>
      <c r="C2813" s="54"/>
      <c r="D2813" s="54"/>
    </row>
    <row r="2814" spans="1:4" x14ac:dyDescent="0.2">
      <c r="A2814" s="54"/>
      <c r="B2814" s="54"/>
      <c r="C2814" s="54"/>
      <c r="D2814" s="54"/>
    </row>
    <row r="2815" spans="1:4" x14ac:dyDescent="0.2">
      <c r="A2815" s="54"/>
      <c r="B2815" s="54"/>
      <c r="C2815" s="54"/>
      <c r="D2815" s="54"/>
    </row>
    <row r="2816" spans="1:4" x14ac:dyDescent="0.2">
      <c r="A2816" s="54"/>
      <c r="B2816" s="54"/>
      <c r="C2816" s="54"/>
      <c r="D2816" s="54"/>
    </row>
    <row r="2817" spans="1:4" x14ac:dyDescent="0.2">
      <c r="A2817" s="54"/>
      <c r="B2817" s="54"/>
      <c r="C2817" s="54"/>
      <c r="D2817" s="54"/>
    </row>
    <row r="2818" spans="1:4" x14ac:dyDescent="0.2">
      <c r="A2818" s="54"/>
      <c r="B2818" s="54"/>
      <c r="C2818" s="54"/>
      <c r="D2818" s="54"/>
    </row>
    <row r="2819" spans="1:4" x14ac:dyDescent="0.2">
      <c r="A2819" s="54"/>
      <c r="B2819" s="54"/>
      <c r="C2819" s="54"/>
      <c r="D2819" s="54"/>
    </row>
    <row r="2820" spans="1:4" x14ac:dyDescent="0.2">
      <c r="A2820" s="54"/>
      <c r="B2820" s="54"/>
      <c r="C2820" s="54"/>
      <c r="D2820" s="54"/>
    </row>
    <row r="2821" spans="1:4" x14ac:dyDescent="0.2">
      <c r="A2821" s="54"/>
      <c r="B2821" s="54"/>
      <c r="C2821" s="54"/>
      <c r="D2821" s="54"/>
    </row>
    <row r="2822" spans="1:4" x14ac:dyDescent="0.2">
      <c r="A2822" s="54"/>
      <c r="B2822" s="54"/>
      <c r="C2822" s="54"/>
      <c r="D2822" s="54"/>
    </row>
    <row r="2823" spans="1:4" x14ac:dyDescent="0.2">
      <c r="A2823" s="54"/>
      <c r="B2823" s="54"/>
      <c r="C2823" s="54"/>
      <c r="D2823" s="54"/>
    </row>
    <row r="2824" spans="1:4" x14ac:dyDescent="0.2">
      <c r="A2824" s="54"/>
      <c r="B2824" s="54"/>
      <c r="C2824" s="54"/>
      <c r="D2824" s="54"/>
    </row>
    <row r="2825" spans="1:4" x14ac:dyDescent="0.2">
      <c r="A2825" s="54"/>
      <c r="B2825" s="54"/>
      <c r="C2825" s="54"/>
      <c r="D2825" s="54"/>
    </row>
    <row r="2826" spans="1:4" x14ac:dyDescent="0.2">
      <c r="A2826" s="54"/>
      <c r="B2826" s="54"/>
      <c r="C2826" s="54"/>
      <c r="D2826" s="54"/>
    </row>
    <row r="2827" spans="1:4" x14ac:dyDescent="0.2">
      <c r="A2827" s="54"/>
      <c r="B2827" s="54"/>
      <c r="C2827" s="54"/>
      <c r="D2827" s="54"/>
    </row>
    <row r="2828" spans="1:4" x14ac:dyDescent="0.2">
      <c r="A2828" s="54"/>
      <c r="B2828" s="54"/>
      <c r="C2828" s="54"/>
      <c r="D2828" s="54"/>
    </row>
    <row r="2829" spans="1:4" x14ac:dyDescent="0.2">
      <c r="A2829" s="54"/>
      <c r="B2829" s="54"/>
      <c r="C2829" s="54"/>
      <c r="D2829" s="54"/>
    </row>
    <row r="2830" spans="1:4" x14ac:dyDescent="0.2">
      <c r="A2830" s="54"/>
      <c r="B2830" s="54"/>
      <c r="C2830" s="54"/>
      <c r="D2830" s="54"/>
    </row>
    <row r="2831" spans="1:4" x14ac:dyDescent="0.2">
      <c r="A2831" s="54"/>
      <c r="B2831" s="54"/>
      <c r="C2831" s="54"/>
      <c r="D2831" s="54"/>
    </row>
    <row r="2832" spans="1:4" x14ac:dyDescent="0.2">
      <c r="A2832" s="54"/>
      <c r="B2832" s="54"/>
      <c r="C2832" s="54"/>
      <c r="D2832" s="54"/>
    </row>
    <row r="2833" spans="1:4" x14ac:dyDescent="0.2">
      <c r="A2833" s="54"/>
      <c r="B2833" s="54"/>
      <c r="C2833" s="54"/>
      <c r="D2833" s="54"/>
    </row>
    <row r="2834" spans="1:4" x14ac:dyDescent="0.2">
      <c r="A2834" s="54"/>
      <c r="B2834" s="54"/>
      <c r="C2834" s="54"/>
      <c r="D2834" s="54"/>
    </row>
    <row r="2835" spans="1:4" x14ac:dyDescent="0.2">
      <c r="A2835" s="54"/>
      <c r="B2835" s="54"/>
      <c r="C2835" s="54"/>
      <c r="D2835" s="54"/>
    </row>
    <row r="2836" spans="1:4" x14ac:dyDescent="0.2">
      <c r="A2836" s="54"/>
      <c r="B2836" s="54"/>
      <c r="C2836" s="54"/>
      <c r="D2836" s="54"/>
    </row>
    <row r="2837" spans="1:4" x14ac:dyDescent="0.2">
      <c r="A2837" s="54"/>
      <c r="B2837" s="54"/>
      <c r="C2837" s="54"/>
      <c r="D2837" s="54"/>
    </row>
    <row r="2838" spans="1:4" x14ac:dyDescent="0.2">
      <c r="A2838" s="54"/>
      <c r="B2838" s="54"/>
      <c r="C2838" s="54"/>
      <c r="D2838" s="54"/>
    </row>
    <row r="2839" spans="1:4" x14ac:dyDescent="0.2">
      <c r="A2839" s="54"/>
      <c r="B2839" s="54"/>
      <c r="C2839" s="54"/>
      <c r="D2839" s="54"/>
    </row>
    <row r="2840" spans="1:4" x14ac:dyDescent="0.2">
      <c r="A2840" s="54"/>
      <c r="B2840" s="54"/>
      <c r="C2840" s="54"/>
      <c r="D2840" s="54"/>
    </row>
    <row r="2841" spans="1:4" x14ac:dyDescent="0.2">
      <c r="A2841" s="54"/>
      <c r="B2841" s="54"/>
      <c r="C2841" s="54"/>
      <c r="D2841" s="54"/>
    </row>
    <row r="2842" spans="1:4" x14ac:dyDescent="0.2">
      <c r="A2842" s="54"/>
      <c r="B2842" s="54"/>
      <c r="C2842" s="54"/>
      <c r="D2842" s="54"/>
    </row>
    <row r="2843" spans="1:4" x14ac:dyDescent="0.2">
      <c r="A2843" s="54"/>
      <c r="B2843" s="54"/>
      <c r="C2843" s="54"/>
      <c r="D2843" s="54"/>
    </row>
    <row r="2844" spans="1:4" x14ac:dyDescent="0.2">
      <c r="A2844" s="54"/>
      <c r="B2844" s="54"/>
      <c r="C2844" s="54"/>
      <c r="D2844" s="54"/>
    </row>
    <row r="2845" spans="1:4" x14ac:dyDescent="0.2">
      <c r="A2845" s="54"/>
      <c r="B2845" s="54"/>
      <c r="C2845" s="54"/>
      <c r="D2845" s="54"/>
    </row>
    <row r="2846" spans="1:4" x14ac:dyDescent="0.2">
      <c r="A2846" s="54"/>
      <c r="B2846" s="54"/>
      <c r="C2846" s="54"/>
      <c r="D2846" s="54"/>
    </row>
    <row r="2847" spans="1:4" x14ac:dyDescent="0.2">
      <c r="A2847" s="54"/>
      <c r="B2847" s="54"/>
      <c r="C2847" s="54"/>
      <c r="D2847" s="54"/>
    </row>
    <row r="2848" spans="1:4" x14ac:dyDescent="0.2">
      <c r="A2848" s="54"/>
      <c r="B2848" s="54"/>
      <c r="C2848" s="54"/>
      <c r="D2848" s="54"/>
    </row>
    <row r="2849" spans="1:4" x14ac:dyDescent="0.2">
      <c r="A2849" s="54"/>
      <c r="B2849" s="54"/>
      <c r="C2849" s="54"/>
      <c r="D2849" s="54"/>
    </row>
    <row r="2850" spans="1:4" x14ac:dyDescent="0.2">
      <c r="A2850" s="54"/>
      <c r="B2850" s="54"/>
      <c r="C2850" s="54"/>
      <c r="D2850" s="54"/>
    </row>
    <row r="2851" spans="1:4" x14ac:dyDescent="0.2">
      <c r="A2851" s="54"/>
      <c r="B2851" s="54"/>
      <c r="C2851" s="54"/>
      <c r="D2851" s="54"/>
    </row>
    <row r="2852" spans="1:4" x14ac:dyDescent="0.2">
      <c r="A2852" s="54"/>
      <c r="B2852" s="54"/>
      <c r="C2852" s="54"/>
      <c r="D2852" s="54"/>
    </row>
    <row r="2853" spans="1:4" x14ac:dyDescent="0.2">
      <c r="A2853" s="54"/>
      <c r="B2853" s="54"/>
      <c r="C2853" s="54"/>
      <c r="D2853" s="54"/>
    </row>
    <row r="2854" spans="1:4" x14ac:dyDescent="0.2">
      <c r="A2854" s="54"/>
      <c r="B2854" s="54"/>
      <c r="C2854" s="54"/>
      <c r="D2854" s="54"/>
    </row>
    <row r="2855" spans="1:4" x14ac:dyDescent="0.2">
      <c r="A2855" s="54"/>
      <c r="B2855" s="54"/>
      <c r="C2855" s="54"/>
      <c r="D2855" s="54"/>
    </row>
    <row r="2856" spans="1:4" x14ac:dyDescent="0.2">
      <c r="A2856" s="54"/>
      <c r="B2856" s="54"/>
      <c r="C2856" s="54"/>
      <c r="D2856" s="54"/>
    </row>
    <row r="2857" spans="1:4" x14ac:dyDescent="0.2">
      <c r="A2857" s="54"/>
      <c r="B2857" s="54"/>
      <c r="C2857" s="54"/>
      <c r="D2857" s="54"/>
    </row>
    <row r="2858" spans="1:4" x14ac:dyDescent="0.2">
      <c r="A2858" s="54"/>
      <c r="B2858" s="54"/>
      <c r="C2858" s="54"/>
      <c r="D2858" s="54"/>
    </row>
    <row r="2859" spans="1:4" x14ac:dyDescent="0.2">
      <c r="A2859" s="54"/>
      <c r="B2859" s="54"/>
      <c r="C2859" s="54"/>
      <c r="D2859" s="54"/>
    </row>
    <row r="2860" spans="1:4" x14ac:dyDescent="0.2">
      <c r="A2860" s="54"/>
      <c r="B2860" s="54"/>
      <c r="C2860" s="54"/>
      <c r="D2860" s="54"/>
    </row>
    <row r="2861" spans="1:4" x14ac:dyDescent="0.2">
      <c r="A2861" s="54"/>
      <c r="B2861" s="54"/>
      <c r="C2861" s="54"/>
      <c r="D2861" s="54"/>
    </row>
    <row r="2862" spans="1:4" x14ac:dyDescent="0.2">
      <c r="A2862" s="54"/>
      <c r="B2862" s="54"/>
      <c r="C2862" s="54"/>
      <c r="D2862" s="54"/>
    </row>
    <row r="2863" spans="1:4" x14ac:dyDescent="0.2">
      <c r="A2863" s="54"/>
      <c r="B2863" s="54"/>
      <c r="C2863" s="54"/>
      <c r="D2863" s="54"/>
    </row>
    <row r="2864" spans="1:4" x14ac:dyDescent="0.2">
      <c r="A2864" s="54"/>
      <c r="B2864" s="54"/>
      <c r="C2864" s="54"/>
      <c r="D2864" s="54"/>
    </row>
    <row r="2865" spans="1:4" x14ac:dyDescent="0.2">
      <c r="A2865" s="54"/>
      <c r="B2865" s="54"/>
      <c r="C2865" s="54"/>
      <c r="D2865" s="54"/>
    </row>
    <row r="2866" spans="1:4" x14ac:dyDescent="0.2">
      <c r="A2866" s="54"/>
      <c r="B2866" s="54"/>
      <c r="C2866" s="54"/>
      <c r="D2866" s="54"/>
    </row>
    <row r="2867" spans="1:4" x14ac:dyDescent="0.2">
      <c r="A2867" s="54"/>
      <c r="B2867" s="54"/>
      <c r="C2867" s="54"/>
      <c r="D2867" s="54"/>
    </row>
    <row r="2868" spans="1:4" x14ac:dyDescent="0.2">
      <c r="A2868" s="54"/>
      <c r="B2868" s="54"/>
      <c r="C2868" s="54"/>
      <c r="D2868" s="54"/>
    </row>
    <row r="2869" spans="1:4" x14ac:dyDescent="0.2">
      <c r="A2869" s="54"/>
      <c r="B2869" s="54"/>
      <c r="C2869" s="54"/>
      <c r="D2869" s="54"/>
    </row>
    <row r="2870" spans="1:4" x14ac:dyDescent="0.2">
      <c r="A2870" s="54"/>
      <c r="B2870" s="54"/>
      <c r="C2870" s="54"/>
      <c r="D2870" s="54"/>
    </row>
    <row r="2871" spans="1:4" x14ac:dyDescent="0.2">
      <c r="A2871" s="54"/>
      <c r="B2871" s="54"/>
      <c r="C2871" s="54"/>
      <c r="D2871" s="54"/>
    </row>
    <row r="2872" spans="1:4" x14ac:dyDescent="0.2">
      <c r="A2872" s="54"/>
      <c r="B2872" s="54"/>
      <c r="C2872" s="54"/>
      <c r="D2872" s="54"/>
    </row>
    <row r="2873" spans="1:4" x14ac:dyDescent="0.2">
      <c r="A2873" s="54"/>
      <c r="B2873" s="54"/>
      <c r="C2873" s="54"/>
      <c r="D2873" s="54"/>
    </row>
    <row r="2874" spans="1:4" x14ac:dyDescent="0.2">
      <c r="A2874" s="54"/>
      <c r="B2874" s="54"/>
      <c r="C2874" s="54"/>
      <c r="D2874" s="54"/>
    </row>
    <row r="2875" spans="1:4" x14ac:dyDescent="0.2">
      <c r="A2875" s="54"/>
      <c r="B2875" s="54"/>
      <c r="C2875" s="54"/>
      <c r="D2875" s="54"/>
    </row>
    <row r="2876" spans="1:4" x14ac:dyDescent="0.2">
      <c r="A2876" s="54"/>
      <c r="B2876" s="54"/>
      <c r="C2876" s="54"/>
      <c r="D2876" s="54"/>
    </row>
    <row r="2877" spans="1:4" x14ac:dyDescent="0.2">
      <c r="A2877" s="54"/>
      <c r="B2877" s="54"/>
      <c r="C2877" s="54"/>
      <c r="D2877" s="54"/>
    </row>
    <row r="2878" spans="1:4" x14ac:dyDescent="0.2">
      <c r="A2878" s="54"/>
      <c r="B2878" s="54"/>
      <c r="C2878" s="54"/>
      <c r="D2878" s="54"/>
    </row>
    <row r="2879" spans="1:4" x14ac:dyDescent="0.2">
      <c r="A2879" s="54"/>
      <c r="B2879" s="54"/>
      <c r="C2879" s="54"/>
      <c r="D2879" s="54"/>
    </row>
    <row r="2880" spans="1:4" x14ac:dyDescent="0.2">
      <c r="A2880" s="54"/>
      <c r="B2880" s="54"/>
      <c r="C2880" s="54"/>
      <c r="D2880" s="54"/>
    </row>
    <row r="2881" spans="1:4" x14ac:dyDescent="0.2">
      <c r="A2881" s="54"/>
      <c r="B2881" s="54"/>
      <c r="C2881" s="54"/>
      <c r="D2881" s="54"/>
    </row>
    <row r="2882" spans="1:4" x14ac:dyDescent="0.2">
      <c r="A2882" s="54"/>
      <c r="B2882" s="54"/>
      <c r="C2882" s="54"/>
      <c r="D2882" s="54"/>
    </row>
    <row r="2883" spans="1:4" x14ac:dyDescent="0.2">
      <c r="A2883" s="54"/>
      <c r="B2883" s="54"/>
      <c r="C2883" s="54"/>
      <c r="D2883" s="54"/>
    </row>
    <row r="2884" spans="1:4" x14ac:dyDescent="0.2">
      <c r="A2884" s="54"/>
      <c r="B2884" s="54"/>
      <c r="C2884" s="54"/>
      <c r="D2884" s="54"/>
    </row>
    <row r="2885" spans="1:4" x14ac:dyDescent="0.2">
      <c r="A2885" s="54"/>
      <c r="B2885" s="54"/>
      <c r="C2885" s="54"/>
      <c r="D2885" s="54"/>
    </row>
    <row r="2886" spans="1:4" x14ac:dyDescent="0.2">
      <c r="A2886" s="54"/>
      <c r="B2886" s="54"/>
      <c r="C2886" s="54"/>
      <c r="D2886" s="54"/>
    </row>
  </sheetData>
  <sheetProtection password="DFAB" sheet="1" formatColumns="0" formatRows="0"/>
  <mergeCells count="19">
    <mergeCell ref="E24:H28"/>
    <mergeCell ref="A1:D1"/>
    <mergeCell ref="A2:D2"/>
    <mergeCell ref="A12:C12"/>
    <mergeCell ref="E2:G2"/>
    <mergeCell ref="A9:C9"/>
    <mergeCell ref="A4:D4"/>
    <mergeCell ref="A3:D3"/>
    <mergeCell ref="A5:C5"/>
    <mergeCell ref="E3:G3"/>
    <mergeCell ref="A6:C6"/>
    <mergeCell ref="A13:C13"/>
    <mergeCell ref="A10:C10"/>
    <mergeCell ref="A11:C11"/>
    <mergeCell ref="A370:B370"/>
    <mergeCell ref="A283:B283"/>
    <mergeCell ref="A145:B145"/>
    <mergeCell ref="A208:B208"/>
    <mergeCell ref="A8:C8"/>
  </mergeCells>
  <phoneticPr fontId="14" type="noConversion"/>
  <pageMargins left="0.196850393700787" right="0.196850393700787" top="0.42" bottom="0.39370078740157499" header="1.1811024E-2" footer="0"/>
  <pageSetup paperSize="9" orientation="portrait" horizontalDpi="300" verticalDpi="300" r:id="rId1"/>
  <headerFooter alignWithMargins="0">
    <oddHeader>&amp;CCustomer Payment Schedule&amp;RAnnexure C</oddHeader>
    <oddFooter xml:space="preserve">&amp;L&amp;14Mananger&amp;C&amp;14Auditor&amp;R&amp;14Customer &amp;10  .    </oddFooter>
  </headerFooter>
  <rowBreaks count="19" manualBreakCount="19">
    <brk id="28" max="16383" man="1"/>
    <brk id="55" max="16383" man="1"/>
    <brk id="95" max="16383" man="1"/>
    <brk id="146" max="16383" man="1"/>
    <brk id="209" max="16383" man="1"/>
    <brk id="283" max="3" man="1"/>
    <brk id="370" max="3" man="1"/>
    <brk id="469" max="3" man="1"/>
    <brk id="580" max="16383" man="1"/>
    <brk id="703" max="3" man="1"/>
    <brk id="838" max="3" man="1"/>
    <brk id="985" max="3" man="1"/>
    <brk id="1144" max="3" man="1"/>
    <brk id="1315" max="3" man="1"/>
    <brk id="1498" max="3" man="1"/>
    <brk id="1693" max="3" man="1"/>
    <brk id="1900" max="3" man="1"/>
    <brk id="2119" max="3" man="1"/>
    <brk id="2350"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201" r:id="rId4" name="Button 81">
              <controlPr defaultSize="0" print="0" autoFill="0" autoPict="0" macro="[0]!Macro3">
                <anchor moveWithCells="1" sizeWithCells="1">
                  <from>
                    <xdr:col>4</xdr:col>
                    <xdr:colOff>276225</xdr:colOff>
                    <xdr:row>4</xdr:row>
                    <xdr:rowOff>171450</xdr:rowOff>
                  </from>
                  <to>
                    <xdr:col>6</xdr:col>
                    <xdr:colOff>352425</xdr:colOff>
                    <xdr:row>6</xdr:row>
                    <xdr:rowOff>47625</xdr:rowOff>
                  </to>
                </anchor>
              </controlPr>
            </control>
          </mc:Choice>
        </mc:AlternateContent>
        <mc:AlternateContent xmlns:mc="http://schemas.openxmlformats.org/markup-compatibility/2006">
          <mc:Choice Requires="x14">
            <control shapeId="5202" r:id="rId5" name="Button 82">
              <controlPr defaultSize="0" print="0" autoFill="0" autoPict="0" macro="[0]!Macro4">
                <anchor moveWithCells="1" sizeWithCells="1">
                  <from>
                    <xdr:col>4</xdr:col>
                    <xdr:colOff>276225</xdr:colOff>
                    <xdr:row>6</xdr:row>
                    <xdr:rowOff>66675</xdr:rowOff>
                  </from>
                  <to>
                    <xdr:col>6</xdr:col>
                    <xdr:colOff>352425</xdr:colOff>
                    <xdr:row>7</xdr:row>
                    <xdr:rowOff>142875</xdr:rowOff>
                  </to>
                </anchor>
              </controlPr>
            </control>
          </mc:Choice>
        </mc:AlternateContent>
        <mc:AlternateContent xmlns:mc="http://schemas.openxmlformats.org/markup-compatibility/2006">
          <mc:Choice Requires="x14">
            <control shapeId="5203" r:id="rId6" name="Button 83">
              <controlPr defaultSize="0" print="0" autoFill="0" autoPict="0" macro="[0]!Macro6">
                <anchor moveWithCells="1" sizeWithCells="1">
                  <from>
                    <xdr:col>4</xdr:col>
                    <xdr:colOff>295275</xdr:colOff>
                    <xdr:row>7</xdr:row>
                    <xdr:rowOff>161925</xdr:rowOff>
                  </from>
                  <to>
                    <xdr:col>6</xdr:col>
                    <xdr:colOff>361950</xdr:colOff>
                    <xdr:row>9</xdr:row>
                    <xdr:rowOff>38100</xdr:rowOff>
                  </to>
                </anchor>
              </controlPr>
            </control>
          </mc:Choice>
        </mc:AlternateContent>
        <mc:AlternateContent xmlns:mc="http://schemas.openxmlformats.org/markup-compatibility/2006">
          <mc:Choice Requires="x14">
            <control shapeId="5204" r:id="rId7" name="Button 84">
              <controlPr defaultSize="0" print="0" autoFill="0" autoPict="0" macro="[0]!Macro7">
                <anchor moveWithCells="1" sizeWithCells="1">
                  <from>
                    <xdr:col>4</xdr:col>
                    <xdr:colOff>295275</xdr:colOff>
                    <xdr:row>9</xdr:row>
                    <xdr:rowOff>95250</xdr:rowOff>
                  </from>
                  <to>
                    <xdr:col>6</xdr:col>
                    <xdr:colOff>371475</xdr:colOff>
                    <xdr:row>10</xdr:row>
                    <xdr:rowOff>171450</xdr:rowOff>
                  </to>
                </anchor>
              </controlPr>
            </control>
          </mc:Choice>
        </mc:AlternateContent>
        <mc:AlternateContent xmlns:mc="http://schemas.openxmlformats.org/markup-compatibility/2006">
          <mc:Choice Requires="x14">
            <control shapeId="5205" r:id="rId8" name="Button 85">
              <controlPr defaultSize="0" print="0" autoFill="0" autoPict="0" macro="[0]!Macro8">
                <anchor moveWithCells="1" sizeWithCells="1">
                  <from>
                    <xdr:col>4</xdr:col>
                    <xdr:colOff>304800</xdr:colOff>
                    <xdr:row>10</xdr:row>
                    <xdr:rowOff>190500</xdr:rowOff>
                  </from>
                  <to>
                    <xdr:col>6</xdr:col>
                    <xdr:colOff>381000</xdr:colOff>
                    <xdr:row>12</xdr:row>
                    <xdr:rowOff>66675</xdr:rowOff>
                  </to>
                </anchor>
              </controlPr>
            </control>
          </mc:Choice>
        </mc:AlternateContent>
        <mc:AlternateContent xmlns:mc="http://schemas.openxmlformats.org/markup-compatibility/2006">
          <mc:Choice Requires="x14">
            <control shapeId="5206" r:id="rId9" name="Button 86">
              <controlPr defaultSize="0" print="0" autoFill="0" autoPict="0" macro="[0]!Macro9">
                <anchor moveWithCells="1" sizeWithCells="1">
                  <from>
                    <xdr:col>4</xdr:col>
                    <xdr:colOff>304800</xdr:colOff>
                    <xdr:row>12</xdr:row>
                    <xdr:rowOff>95250</xdr:rowOff>
                  </from>
                  <to>
                    <xdr:col>6</xdr:col>
                    <xdr:colOff>381000</xdr:colOff>
                    <xdr:row>13</xdr:row>
                    <xdr:rowOff>171450</xdr:rowOff>
                  </to>
                </anchor>
              </controlPr>
            </control>
          </mc:Choice>
        </mc:AlternateContent>
        <mc:AlternateContent xmlns:mc="http://schemas.openxmlformats.org/markup-compatibility/2006">
          <mc:Choice Requires="x14">
            <control shapeId="5207" r:id="rId10" name="Button 87">
              <controlPr defaultSize="0" print="0" autoFill="0" autoPict="0" macro="[0]!Macro10">
                <anchor moveWithCells="1" sizeWithCells="1">
                  <from>
                    <xdr:col>4</xdr:col>
                    <xdr:colOff>304800</xdr:colOff>
                    <xdr:row>13</xdr:row>
                    <xdr:rowOff>190500</xdr:rowOff>
                  </from>
                  <to>
                    <xdr:col>6</xdr:col>
                    <xdr:colOff>381000</xdr:colOff>
                    <xdr:row>15</xdr:row>
                    <xdr:rowOff>104775</xdr:rowOff>
                  </to>
                </anchor>
              </controlPr>
            </control>
          </mc:Choice>
        </mc:AlternateContent>
        <mc:AlternateContent xmlns:mc="http://schemas.openxmlformats.org/markup-compatibility/2006">
          <mc:Choice Requires="x14">
            <control shapeId="5208" r:id="rId11" name="Button 88">
              <controlPr defaultSize="0" print="0" autoFill="0" autoPict="0" macro="[0]!Macro15">
                <anchor moveWithCells="1" sizeWithCells="1">
                  <from>
                    <xdr:col>4</xdr:col>
                    <xdr:colOff>276225</xdr:colOff>
                    <xdr:row>19</xdr:row>
                    <xdr:rowOff>152400</xdr:rowOff>
                  </from>
                  <to>
                    <xdr:col>6</xdr:col>
                    <xdr:colOff>352425</xdr:colOff>
                    <xdr:row>21</xdr:row>
                    <xdr:rowOff>114300</xdr:rowOff>
                  </to>
                </anchor>
              </controlPr>
            </control>
          </mc:Choice>
        </mc:AlternateContent>
        <mc:AlternateContent xmlns:mc="http://schemas.openxmlformats.org/markup-compatibility/2006">
          <mc:Choice Requires="x14">
            <control shapeId="5209" r:id="rId12" name="Button 89">
              <controlPr defaultSize="0" print="0" autoFill="0" autoPict="0" macro="[0]!Macro23">
                <anchor moveWithCells="1" sizeWithCells="1">
                  <from>
                    <xdr:col>6</xdr:col>
                    <xdr:colOff>619125</xdr:colOff>
                    <xdr:row>9</xdr:row>
                    <xdr:rowOff>95250</xdr:rowOff>
                  </from>
                  <to>
                    <xdr:col>7</xdr:col>
                    <xdr:colOff>228600</xdr:colOff>
                    <xdr:row>10</xdr:row>
                    <xdr:rowOff>152400</xdr:rowOff>
                  </to>
                </anchor>
              </controlPr>
            </control>
          </mc:Choice>
        </mc:AlternateContent>
        <mc:AlternateContent xmlns:mc="http://schemas.openxmlformats.org/markup-compatibility/2006">
          <mc:Choice Requires="x14">
            <control shapeId="5210" r:id="rId13" name="Button 90">
              <controlPr defaultSize="0" print="0" autoFill="0" autoPict="0" macro="[0]!Macro21">
                <anchor moveWithCells="1" sizeWithCells="1">
                  <from>
                    <xdr:col>6</xdr:col>
                    <xdr:colOff>609600</xdr:colOff>
                    <xdr:row>8</xdr:row>
                    <xdr:rowOff>47625</xdr:rowOff>
                  </from>
                  <to>
                    <xdr:col>7</xdr:col>
                    <xdr:colOff>219075</xdr:colOff>
                    <xdr:row>9</xdr:row>
                    <xdr:rowOff>57150</xdr:rowOff>
                  </to>
                </anchor>
              </controlPr>
            </control>
          </mc:Choice>
        </mc:AlternateContent>
        <mc:AlternateContent xmlns:mc="http://schemas.openxmlformats.org/markup-compatibility/2006">
          <mc:Choice Requires="x14">
            <control shapeId="5211" r:id="rId14" name="Button 91">
              <controlPr defaultSize="0" print="0" autoFill="0" autoPict="0" macro="[0]!Macro30">
                <anchor moveWithCells="1" sizeWithCells="1">
                  <from>
                    <xdr:col>6</xdr:col>
                    <xdr:colOff>628650</xdr:colOff>
                    <xdr:row>10</xdr:row>
                    <xdr:rowOff>190500</xdr:rowOff>
                  </from>
                  <to>
                    <xdr:col>7</xdr:col>
                    <xdr:colOff>238125</xdr:colOff>
                    <xdr:row>12</xdr:row>
                    <xdr:rowOff>66675</xdr:rowOff>
                  </to>
                </anchor>
              </controlPr>
            </control>
          </mc:Choice>
        </mc:AlternateContent>
        <mc:AlternateContent xmlns:mc="http://schemas.openxmlformats.org/markup-compatibility/2006">
          <mc:Choice Requires="x14">
            <control shapeId="5212" r:id="rId15" name="Button 92">
              <controlPr defaultSize="0" print="0" autoFill="0" autoPict="0" macro="[0]!Macro31">
                <anchor moveWithCells="1" sizeWithCells="1">
                  <from>
                    <xdr:col>6</xdr:col>
                    <xdr:colOff>628650</xdr:colOff>
                    <xdr:row>12</xdr:row>
                    <xdr:rowOff>85725</xdr:rowOff>
                  </from>
                  <to>
                    <xdr:col>7</xdr:col>
                    <xdr:colOff>238125</xdr:colOff>
                    <xdr:row>13</xdr:row>
                    <xdr:rowOff>161925</xdr:rowOff>
                  </to>
                </anchor>
              </controlPr>
            </control>
          </mc:Choice>
        </mc:AlternateContent>
        <mc:AlternateContent xmlns:mc="http://schemas.openxmlformats.org/markup-compatibility/2006">
          <mc:Choice Requires="x14">
            <control shapeId="5213" r:id="rId16" name="Button 93">
              <controlPr defaultSize="0" print="0" autoFill="0" autoPict="0" macro="[0]!Macro32">
                <anchor moveWithCells="1" sizeWithCells="1">
                  <from>
                    <xdr:col>6</xdr:col>
                    <xdr:colOff>638175</xdr:colOff>
                    <xdr:row>13</xdr:row>
                    <xdr:rowOff>190500</xdr:rowOff>
                  </from>
                  <to>
                    <xdr:col>7</xdr:col>
                    <xdr:colOff>247650</xdr:colOff>
                    <xdr:row>15</xdr:row>
                    <xdr:rowOff>104775</xdr:rowOff>
                  </to>
                </anchor>
              </controlPr>
            </control>
          </mc:Choice>
        </mc:AlternateContent>
        <mc:AlternateContent xmlns:mc="http://schemas.openxmlformats.org/markup-compatibility/2006">
          <mc:Choice Requires="x14">
            <control shapeId="5214" r:id="rId17" name="Button 94">
              <controlPr defaultSize="0" print="0" autoFill="0" autoPict="0" macro="[0]!Macro33">
                <anchor moveWithCells="1" sizeWithCells="1">
                  <from>
                    <xdr:col>6</xdr:col>
                    <xdr:colOff>638175</xdr:colOff>
                    <xdr:row>15</xdr:row>
                    <xdr:rowOff>142875</xdr:rowOff>
                  </from>
                  <to>
                    <xdr:col>7</xdr:col>
                    <xdr:colOff>247650</xdr:colOff>
                    <xdr:row>17</xdr:row>
                    <xdr:rowOff>95250</xdr:rowOff>
                  </to>
                </anchor>
              </controlPr>
            </control>
          </mc:Choice>
        </mc:AlternateContent>
        <mc:AlternateContent xmlns:mc="http://schemas.openxmlformats.org/markup-compatibility/2006">
          <mc:Choice Requires="x14">
            <control shapeId="5215" r:id="rId18" name="Button 95">
              <controlPr defaultSize="0" print="0" autoFill="0" autoPict="0" macro="[0]!Macro34">
                <anchor moveWithCells="1" sizeWithCells="1">
                  <from>
                    <xdr:col>6</xdr:col>
                    <xdr:colOff>647700</xdr:colOff>
                    <xdr:row>18</xdr:row>
                    <xdr:rowOff>0</xdr:rowOff>
                  </from>
                  <to>
                    <xdr:col>7</xdr:col>
                    <xdr:colOff>257175</xdr:colOff>
                    <xdr:row>19</xdr:row>
                    <xdr:rowOff>114300</xdr:rowOff>
                  </to>
                </anchor>
              </controlPr>
            </control>
          </mc:Choice>
        </mc:AlternateContent>
        <mc:AlternateContent xmlns:mc="http://schemas.openxmlformats.org/markup-compatibility/2006">
          <mc:Choice Requires="x14">
            <control shapeId="5216" r:id="rId19" name="Button 96">
              <controlPr defaultSize="0" print="0" autoFill="0" autoPict="0" macro="[0]!Macro35">
                <anchor moveWithCells="1" sizeWithCells="1">
                  <from>
                    <xdr:col>6</xdr:col>
                    <xdr:colOff>657225</xdr:colOff>
                    <xdr:row>20</xdr:row>
                    <xdr:rowOff>38100</xdr:rowOff>
                  </from>
                  <to>
                    <xdr:col>7</xdr:col>
                    <xdr:colOff>266700</xdr:colOff>
                    <xdr:row>21</xdr:row>
                    <xdr:rowOff>152400</xdr:rowOff>
                  </to>
                </anchor>
              </controlPr>
            </control>
          </mc:Choice>
        </mc:AlternateContent>
        <mc:AlternateContent xmlns:mc="http://schemas.openxmlformats.org/markup-compatibility/2006">
          <mc:Choice Requires="x14">
            <control shapeId="5217" r:id="rId20" name="Button 97">
              <controlPr defaultSize="0" print="0" autoFill="0" autoPict="0" macro="[0]!Macro17">
                <anchor moveWithCells="1" sizeWithCells="1">
                  <from>
                    <xdr:col>6</xdr:col>
                    <xdr:colOff>600075</xdr:colOff>
                    <xdr:row>5</xdr:row>
                    <xdr:rowOff>19050</xdr:rowOff>
                  </from>
                  <to>
                    <xdr:col>7</xdr:col>
                    <xdr:colOff>209550</xdr:colOff>
                    <xdr:row>6</xdr:row>
                    <xdr:rowOff>95250</xdr:rowOff>
                  </to>
                </anchor>
              </controlPr>
            </control>
          </mc:Choice>
        </mc:AlternateContent>
        <mc:AlternateContent xmlns:mc="http://schemas.openxmlformats.org/markup-compatibility/2006">
          <mc:Choice Requires="x14">
            <control shapeId="5218" r:id="rId21" name="Button 98">
              <controlPr defaultSize="0" print="0" autoFill="0" autoPict="0" macro="[0]!Macro19">
                <anchor moveWithCells="1" sizeWithCells="1">
                  <from>
                    <xdr:col>6</xdr:col>
                    <xdr:colOff>600075</xdr:colOff>
                    <xdr:row>6</xdr:row>
                    <xdr:rowOff>142875</xdr:rowOff>
                  </from>
                  <to>
                    <xdr:col>7</xdr:col>
                    <xdr:colOff>209550</xdr:colOff>
                    <xdr:row>8</xdr:row>
                    <xdr:rowOff>19050</xdr:rowOff>
                  </to>
                </anchor>
              </controlPr>
            </control>
          </mc:Choice>
        </mc:AlternateContent>
        <mc:AlternateContent xmlns:mc="http://schemas.openxmlformats.org/markup-compatibility/2006">
          <mc:Choice Requires="x14">
            <control shapeId="5219" r:id="rId22" name="Button 99">
              <controlPr defaultSize="0" print="0" autoFill="0" autoPict="0" macro="[0]!Macro11">
                <anchor moveWithCells="1" sizeWithCells="1">
                  <from>
                    <xdr:col>4</xdr:col>
                    <xdr:colOff>304800</xdr:colOff>
                    <xdr:row>15</xdr:row>
                    <xdr:rowOff>142875</xdr:rowOff>
                  </from>
                  <to>
                    <xdr:col>6</xdr:col>
                    <xdr:colOff>381000</xdr:colOff>
                    <xdr:row>17</xdr:row>
                    <xdr:rowOff>95250</xdr:rowOff>
                  </to>
                </anchor>
              </controlPr>
            </control>
          </mc:Choice>
        </mc:AlternateContent>
        <mc:AlternateContent xmlns:mc="http://schemas.openxmlformats.org/markup-compatibility/2006">
          <mc:Choice Requires="x14">
            <control shapeId="5220" r:id="rId23" name="Button 100">
              <controlPr defaultSize="0" print="0" autoFill="0" autoPict="0" macro="[0]!Macro13">
                <anchor moveWithCells="1" sizeWithCells="1">
                  <from>
                    <xdr:col>4</xdr:col>
                    <xdr:colOff>304800</xdr:colOff>
                    <xdr:row>17</xdr:row>
                    <xdr:rowOff>133350</xdr:rowOff>
                  </from>
                  <to>
                    <xdr:col>6</xdr:col>
                    <xdr:colOff>381000</xdr:colOff>
                    <xdr:row>19</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topLeftCell="A20" zoomScaleNormal="100" workbookViewId="0">
      <selection activeCell="E35" sqref="E35"/>
    </sheetView>
  </sheetViews>
  <sheetFormatPr defaultRowHeight="12.75" x14ac:dyDescent="0.2"/>
  <cols>
    <col min="1" max="1" width="3.85546875" bestFit="1" customWidth="1"/>
    <col min="2" max="2" width="4.28515625" bestFit="1" customWidth="1"/>
    <col min="3" max="3" width="46.5703125" customWidth="1"/>
    <col min="4" max="4" width="10" bestFit="1" customWidth="1"/>
    <col min="5" max="5" width="14.28515625" bestFit="1" customWidth="1"/>
    <col min="6" max="6" width="10.140625" bestFit="1" customWidth="1"/>
    <col min="8" max="8" width="3.42578125" customWidth="1"/>
    <col min="9" max="9" width="56.28515625" bestFit="1" customWidth="1"/>
  </cols>
  <sheetData>
    <row r="1" spans="1:8" x14ac:dyDescent="0.2">
      <c r="A1" s="127" t="s">
        <v>41</v>
      </c>
      <c r="B1" s="127"/>
      <c r="C1" s="127"/>
      <c r="D1" s="127"/>
    </row>
    <row r="2" spans="1:8" x14ac:dyDescent="0.2">
      <c r="A2" s="127" t="s">
        <v>223</v>
      </c>
      <c r="B2" s="127"/>
      <c r="C2" s="127"/>
      <c r="D2" s="127"/>
    </row>
    <row r="3" spans="1:8" x14ac:dyDescent="0.2">
      <c r="A3" s="128" t="s">
        <v>224</v>
      </c>
      <c r="B3" s="128"/>
      <c r="C3" s="128"/>
      <c r="H3" s="129"/>
    </row>
    <row r="4" spans="1:8" ht="18" customHeight="1" x14ac:dyDescent="0.2">
      <c r="A4" s="128" t="s">
        <v>225</v>
      </c>
      <c r="H4" s="129"/>
    </row>
    <row r="5" spans="1:8" x14ac:dyDescent="0.2">
      <c r="A5" s="128" t="s">
        <v>181</v>
      </c>
      <c r="C5" t="s">
        <v>226</v>
      </c>
      <c r="H5" s="129" t="s">
        <v>182</v>
      </c>
    </row>
    <row r="6" spans="1:8" x14ac:dyDescent="0.2">
      <c r="A6" s="130" t="s">
        <v>183</v>
      </c>
      <c r="D6" t="s">
        <v>195</v>
      </c>
      <c r="H6" s="129" t="s">
        <v>184</v>
      </c>
    </row>
    <row r="7" spans="1:8" x14ac:dyDescent="0.2">
      <c r="A7" s="128" t="s">
        <v>185</v>
      </c>
      <c r="H7" s="129"/>
    </row>
    <row r="8" spans="1:8" x14ac:dyDescent="0.2">
      <c r="A8" s="128" t="s">
        <v>227</v>
      </c>
      <c r="C8" t="s">
        <v>228</v>
      </c>
      <c r="H8" s="129" t="s">
        <v>182</v>
      </c>
    </row>
    <row r="9" spans="1:8" x14ac:dyDescent="0.2">
      <c r="A9" s="130" t="s">
        <v>183</v>
      </c>
      <c r="D9" t="s">
        <v>13</v>
      </c>
      <c r="H9" s="129" t="s">
        <v>182</v>
      </c>
    </row>
    <row r="10" spans="1:8" x14ac:dyDescent="0.2">
      <c r="A10" s="128" t="s">
        <v>186</v>
      </c>
      <c r="H10" s="129"/>
    </row>
    <row r="11" spans="1:8" x14ac:dyDescent="0.2">
      <c r="A11" s="128" t="s">
        <v>181</v>
      </c>
      <c r="C11" t="s">
        <v>229</v>
      </c>
      <c r="H11" s="129" t="s">
        <v>187</v>
      </c>
    </row>
    <row r="12" spans="1:8" x14ac:dyDescent="0.2">
      <c r="A12" s="130" t="s">
        <v>183</v>
      </c>
      <c r="D12" t="s">
        <v>230</v>
      </c>
      <c r="H12" s="129" t="s">
        <v>182</v>
      </c>
    </row>
    <row r="13" spans="1:8" x14ac:dyDescent="0.2">
      <c r="A13" s="128" t="s">
        <v>188</v>
      </c>
      <c r="H13" s="129"/>
    </row>
    <row r="14" spans="1:8" x14ac:dyDescent="0.2">
      <c r="A14" s="128" t="s">
        <v>181</v>
      </c>
      <c r="C14" t="s">
        <v>231</v>
      </c>
      <c r="H14" s="129" t="s">
        <v>187</v>
      </c>
    </row>
    <row r="15" spans="1:8" x14ac:dyDescent="0.2">
      <c r="A15" s="130" t="s">
        <v>183</v>
      </c>
      <c r="D15" t="s">
        <v>189</v>
      </c>
      <c r="H15" s="129" t="s">
        <v>182</v>
      </c>
    </row>
    <row r="16" spans="1:8" x14ac:dyDescent="0.2">
      <c r="A16" s="128" t="s">
        <v>232</v>
      </c>
      <c r="H16" s="129"/>
    </row>
    <row r="17" spans="1:8" x14ac:dyDescent="0.2">
      <c r="A17" s="128" t="s">
        <v>181</v>
      </c>
      <c r="C17" t="s">
        <v>233</v>
      </c>
      <c r="H17" s="129" t="s">
        <v>187</v>
      </c>
    </row>
    <row r="18" spans="1:8" x14ac:dyDescent="0.2">
      <c r="A18" s="130" t="s">
        <v>183</v>
      </c>
      <c r="D18" t="s">
        <v>229</v>
      </c>
      <c r="H18" s="129" t="s">
        <v>187</v>
      </c>
    </row>
    <row r="19" spans="1:8" x14ac:dyDescent="0.2">
      <c r="A19" s="128" t="s">
        <v>190</v>
      </c>
      <c r="H19" s="129"/>
    </row>
    <row r="20" spans="1:8" x14ac:dyDescent="0.2">
      <c r="A20" s="128" t="s">
        <v>181</v>
      </c>
      <c r="C20" t="s">
        <v>234</v>
      </c>
      <c r="H20" s="129" t="s">
        <v>187</v>
      </c>
    </row>
    <row r="21" spans="1:8" x14ac:dyDescent="0.2">
      <c r="A21" s="130" t="s">
        <v>183</v>
      </c>
      <c r="D21" t="s">
        <v>235</v>
      </c>
      <c r="H21" s="129" t="s">
        <v>187</v>
      </c>
    </row>
    <row r="22" spans="1:8" x14ac:dyDescent="0.2">
      <c r="A22" s="128" t="s">
        <v>181</v>
      </c>
      <c r="C22" t="s">
        <v>236</v>
      </c>
      <c r="H22" s="129" t="s">
        <v>237</v>
      </c>
    </row>
    <row r="23" spans="1:8" x14ac:dyDescent="0.2">
      <c r="A23" s="130" t="s">
        <v>183</v>
      </c>
      <c r="D23" t="s">
        <v>238</v>
      </c>
      <c r="H23" s="129" t="s">
        <v>182</v>
      </c>
    </row>
    <row r="24" spans="1:8" x14ac:dyDescent="0.2">
      <c r="A24" s="128" t="s">
        <v>181</v>
      </c>
      <c r="C24" t="s">
        <v>239</v>
      </c>
      <c r="H24" s="129" t="s">
        <v>237</v>
      </c>
    </row>
    <row r="25" spans="1:8" x14ac:dyDescent="0.2">
      <c r="A25" s="130" t="s">
        <v>183</v>
      </c>
      <c r="D25" t="s">
        <v>240</v>
      </c>
      <c r="H25" s="129" t="s">
        <v>182</v>
      </c>
    </row>
    <row r="26" spans="1:8" x14ac:dyDescent="0.2">
      <c r="A26" s="128" t="s">
        <v>191</v>
      </c>
      <c r="H26" s="129"/>
    </row>
    <row r="27" spans="1:8" x14ac:dyDescent="0.2">
      <c r="A27" s="128" t="s">
        <v>181</v>
      </c>
      <c r="C27" t="s">
        <v>226</v>
      </c>
      <c r="H27" s="129" t="s">
        <v>182</v>
      </c>
    </row>
    <row r="28" spans="1:8" x14ac:dyDescent="0.2">
      <c r="A28" s="130" t="s">
        <v>183</v>
      </c>
      <c r="D28" t="s">
        <v>234</v>
      </c>
      <c r="H28" s="129" t="s">
        <v>187</v>
      </c>
    </row>
    <row r="29" spans="1:8" x14ac:dyDescent="0.2">
      <c r="A29" s="128" t="s">
        <v>192</v>
      </c>
      <c r="H29" s="129"/>
    </row>
    <row r="30" spans="1:8" x14ac:dyDescent="0.2">
      <c r="A30" s="128" t="s">
        <v>181</v>
      </c>
      <c r="C30" t="s">
        <v>231</v>
      </c>
      <c r="H30" s="129" t="s">
        <v>187</v>
      </c>
    </row>
    <row r="31" spans="1:8" x14ac:dyDescent="0.2">
      <c r="A31" s="130" t="s">
        <v>183</v>
      </c>
      <c r="D31" t="s">
        <v>241</v>
      </c>
      <c r="H31" s="129" t="s">
        <v>182</v>
      </c>
    </row>
    <row r="32" spans="1:8" x14ac:dyDescent="0.2">
      <c r="A32" s="128" t="s">
        <v>242</v>
      </c>
      <c r="H32" s="129"/>
    </row>
    <row r="33" spans="1:8" x14ac:dyDescent="0.2">
      <c r="A33" s="128" t="s">
        <v>181</v>
      </c>
      <c r="C33" t="s">
        <v>243</v>
      </c>
      <c r="H33" s="129" t="s">
        <v>182</v>
      </c>
    </row>
    <row r="34" spans="1:8" x14ac:dyDescent="0.2">
      <c r="A34" s="130" t="s">
        <v>183</v>
      </c>
      <c r="D34" t="s">
        <v>226</v>
      </c>
      <c r="H34" s="129" t="s">
        <v>182</v>
      </c>
    </row>
    <row r="35" spans="1:8" x14ac:dyDescent="0.2">
      <c r="A35" s="128" t="s">
        <v>244</v>
      </c>
      <c r="H35" s="129"/>
    </row>
    <row r="36" spans="1:8" x14ac:dyDescent="0.2">
      <c r="A36" s="128" t="s">
        <v>181</v>
      </c>
      <c r="C36" t="s">
        <v>245</v>
      </c>
      <c r="H36" s="129" t="s">
        <v>182</v>
      </c>
    </row>
    <row r="37" spans="1:8" x14ac:dyDescent="0.2">
      <c r="A37" s="128" t="s">
        <v>181</v>
      </c>
      <c r="C37" t="s">
        <v>238</v>
      </c>
      <c r="H37" s="129" t="s">
        <v>182</v>
      </c>
    </row>
    <row r="38" spans="1:8" x14ac:dyDescent="0.2">
      <c r="A38" s="130" t="s">
        <v>183</v>
      </c>
      <c r="D38" t="s">
        <v>233</v>
      </c>
      <c r="H38" s="129" t="s">
        <v>187</v>
      </c>
    </row>
    <row r="39" spans="1:8" x14ac:dyDescent="0.2">
      <c r="A39" s="128" t="s">
        <v>246</v>
      </c>
      <c r="H39" s="129"/>
    </row>
    <row r="40" spans="1:8" x14ac:dyDescent="0.2">
      <c r="A40" s="128" t="s">
        <v>181</v>
      </c>
      <c r="C40" t="s">
        <v>247</v>
      </c>
      <c r="H40" s="129" t="s">
        <v>187</v>
      </c>
    </row>
    <row r="41" spans="1:8" x14ac:dyDescent="0.2">
      <c r="A41" s="128" t="s">
        <v>181</v>
      </c>
      <c r="C41" t="s">
        <v>238</v>
      </c>
      <c r="H41" s="129" t="s">
        <v>182</v>
      </c>
    </row>
    <row r="42" spans="1:8" x14ac:dyDescent="0.2">
      <c r="A42" s="130" t="s">
        <v>183</v>
      </c>
      <c r="D42" t="s">
        <v>233</v>
      </c>
      <c r="H42" s="129" t="s">
        <v>187</v>
      </c>
    </row>
    <row r="43" spans="1:8" x14ac:dyDescent="0.2">
      <c r="A43" s="128" t="s">
        <v>248</v>
      </c>
      <c r="H43" s="129"/>
    </row>
    <row r="44" spans="1:8" x14ac:dyDescent="0.2">
      <c r="A44" s="128" t="s">
        <v>181</v>
      </c>
      <c r="C44" t="s">
        <v>249</v>
      </c>
      <c r="H44" s="129" t="s">
        <v>184</v>
      </c>
    </row>
    <row r="45" spans="1:8" x14ac:dyDescent="0.2">
      <c r="A45" s="130" t="s">
        <v>183</v>
      </c>
      <c r="D45" t="s">
        <v>234</v>
      </c>
      <c r="H45" s="129" t="s">
        <v>187</v>
      </c>
    </row>
    <row r="46" spans="1:8" x14ac:dyDescent="0.2">
      <c r="A46" s="128" t="s">
        <v>181</v>
      </c>
      <c r="C46" t="s">
        <v>235</v>
      </c>
      <c r="H46" s="129" t="s">
        <v>187</v>
      </c>
    </row>
    <row r="47" spans="1:8" x14ac:dyDescent="0.2">
      <c r="A47" s="130" t="s">
        <v>183</v>
      </c>
      <c r="D47" t="s">
        <v>250</v>
      </c>
      <c r="H47" s="129" t="s">
        <v>184</v>
      </c>
    </row>
    <row r="48" spans="1:8" x14ac:dyDescent="0.2">
      <c r="A48" s="128" t="s">
        <v>251</v>
      </c>
      <c r="H48" s="129"/>
    </row>
    <row r="49" spans="1:8" x14ac:dyDescent="0.2">
      <c r="A49" s="128" t="s">
        <v>181</v>
      </c>
      <c r="C49" t="s">
        <v>193</v>
      </c>
      <c r="H49" s="129" t="s">
        <v>182</v>
      </c>
    </row>
    <row r="50" spans="1:8" x14ac:dyDescent="0.2">
      <c r="A50" s="130" t="s">
        <v>183</v>
      </c>
      <c r="D50" t="s">
        <v>252</v>
      </c>
      <c r="H50" s="129" t="s">
        <v>184</v>
      </c>
    </row>
    <row r="51" spans="1:8" x14ac:dyDescent="0.2">
      <c r="A51" s="128" t="s">
        <v>253</v>
      </c>
      <c r="H51" s="129"/>
    </row>
    <row r="52" spans="1:8" x14ac:dyDescent="0.2">
      <c r="A52" s="128" t="s">
        <v>181</v>
      </c>
      <c r="C52" t="s">
        <v>254</v>
      </c>
      <c r="H52" s="129"/>
    </row>
    <row r="53" spans="1:8" x14ac:dyDescent="0.2">
      <c r="A53" s="128" t="s">
        <v>183</v>
      </c>
      <c r="D53" t="s">
        <v>255</v>
      </c>
      <c r="H53" s="129"/>
    </row>
    <row r="54" spans="1:8" x14ac:dyDescent="0.2">
      <c r="A54" s="128" t="s">
        <v>256</v>
      </c>
      <c r="H54" s="129"/>
    </row>
    <row r="55" spans="1:8" x14ac:dyDescent="0.2">
      <c r="A55" s="128" t="s">
        <v>181</v>
      </c>
      <c r="C55" t="s">
        <v>255</v>
      </c>
      <c r="H55" s="129"/>
    </row>
    <row r="56" spans="1:8" x14ac:dyDescent="0.2">
      <c r="A56" s="128" t="s">
        <v>183</v>
      </c>
      <c r="D56" t="s">
        <v>257</v>
      </c>
      <c r="H56" s="129"/>
    </row>
    <row r="57" spans="1:8" ht="16.5" customHeight="1" x14ac:dyDescent="0.2">
      <c r="A57" s="131"/>
      <c r="H57" s="129"/>
    </row>
    <row r="58" spans="1:8" x14ac:dyDescent="0.2">
      <c r="A58" s="131"/>
      <c r="H58" s="129"/>
    </row>
    <row r="60" spans="1:8" ht="15" customHeight="1" x14ac:dyDescent="0.2"/>
  </sheetData>
  <sheetProtection password="DFAB" sheet="1"/>
  <phoneticPr fontId="14" type="noConversion"/>
  <pageMargins left="1" right="0.5" top="0.36" bottom="0" header="0.35" footer="0"/>
  <pageSetup paperSize="9" scale="56"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K29"/>
  <sheetViews>
    <sheetView workbookViewId="0">
      <selection activeCell="A16" sqref="A16:H16"/>
    </sheetView>
  </sheetViews>
  <sheetFormatPr defaultRowHeight="12.75" x14ac:dyDescent="0.2"/>
  <cols>
    <col min="1" max="1" width="21.42578125" style="4" bestFit="1" customWidth="1"/>
    <col min="2" max="11" width="10.28515625" style="4" bestFit="1" customWidth="1"/>
    <col min="12" max="16384" width="9.140625" style="4"/>
  </cols>
  <sheetData>
    <row r="1" spans="1:11" ht="23.25" x14ac:dyDescent="0.35">
      <c r="A1" s="214" t="s">
        <v>41</v>
      </c>
      <c r="B1" s="214"/>
      <c r="C1" s="214"/>
      <c r="D1" s="214"/>
      <c r="E1" s="214"/>
      <c r="F1" s="214"/>
      <c r="G1" s="214"/>
      <c r="H1" s="214"/>
      <c r="I1" s="97"/>
    </row>
    <row r="2" spans="1:11" ht="23.25" x14ac:dyDescent="0.35">
      <c r="A2" s="214" t="s">
        <v>84</v>
      </c>
      <c r="B2" s="214"/>
      <c r="C2" s="214"/>
      <c r="D2" s="214"/>
      <c r="E2" s="214"/>
      <c r="F2" s="214"/>
      <c r="G2" s="214"/>
      <c r="H2" s="214"/>
      <c r="I2" s="97"/>
    </row>
    <row r="3" spans="1:11" ht="15" x14ac:dyDescent="0.2">
      <c r="A3" s="218" t="s">
        <v>85</v>
      </c>
      <c r="B3" s="218"/>
      <c r="C3" s="218"/>
      <c r="D3" s="218"/>
      <c r="E3" s="218"/>
      <c r="F3" s="218"/>
      <c r="G3" s="218"/>
      <c r="H3" s="218"/>
      <c r="I3" s="99"/>
    </row>
    <row r="4" spans="1:11" ht="18" x14ac:dyDescent="0.25">
      <c r="A4" s="33" t="s">
        <v>59</v>
      </c>
      <c r="B4" s="40" t="s">
        <v>116</v>
      </c>
      <c r="C4" s="40" t="s">
        <v>117</v>
      </c>
      <c r="D4" s="40" t="s">
        <v>118</v>
      </c>
      <c r="E4" s="40" t="s">
        <v>119</v>
      </c>
      <c r="F4" s="40" t="s">
        <v>120</v>
      </c>
      <c r="G4" s="40" t="s">
        <v>121</v>
      </c>
      <c r="H4" s="40" t="s">
        <v>122</v>
      </c>
      <c r="I4" s="40" t="s">
        <v>123</v>
      </c>
      <c r="J4" s="40" t="s">
        <v>124</v>
      </c>
      <c r="K4" s="40" t="s">
        <v>125</v>
      </c>
    </row>
    <row r="5" spans="1:11" x14ac:dyDescent="0.2">
      <c r="A5" s="71" t="s">
        <v>14</v>
      </c>
      <c r="B5" s="65">
        <f>Basic!B6</f>
        <v>7237500</v>
      </c>
      <c r="C5" s="65">
        <f>Basic!B6</f>
        <v>7237500</v>
      </c>
      <c r="D5" s="65">
        <f>Basic!B6</f>
        <v>7237500</v>
      </c>
      <c r="E5" s="65">
        <f>Basic!B6</f>
        <v>7237500</v>
      </c>
      <c r="F5" s="65">
        <f>Basic!B6</f>
        <v>7237500</v>
      </c>
      <c r="G5" s="65">
        <f>Basic!B6</f>
        <v>7237500</v>
      </c>
      <c r="H5" s="65">
        <f>Basic!$B$6</f>
        <v>7237500</v>
      </c>
      <c r="I5" s="65">
        <f>Basic!$B$6</f>
        <v>7237500</v>
      </c>
      <c r="J5" s="65">
        <f>Basic!$B$6</f>
        <v>7237500</v>
      </c>
      <c r="K5" s="65">
        <f>Basic!$B$6</f>
        <v>7237500</v>
      </c>
    </row>
    <row r="6" spans="1:11" x14ac:dyDescent="0.2">
      <c r="A6" s="71" t="s">
        <v>13</v>
      </c>
      <c r="B6" s="65">
        <f>Basic!B8</f>
        <v>2171250</v>
      </c>
      <c r="C6" s="65">
        <f>Basic!B8</f>
        <v>2171250</v>
      </c>
      <c r="D6" s="65">
        <f>Basic!B8</f>
        <v>2171250</v>
      </c>
      <c r="E6" s="65">
        <f>Basic!B8</f>
        <v>2171250</v>
      </c>
      <c r="F6" s="65">
        <f>Basic!B8</f>
        <v>2171250</v>
      </c>
      <c r="G6" s="65">
        <f>Basic!B8</f>
        <v>2171250</v>
      </c>
      <c r="H6" s="65">
        <f>Basic!$B$8</f>
        <v>2171250</v>
      </c>
      <c r="I6" s="65">
        <f>Basic!$B$8</f>
        <v>2171250</v>
      </c>
      <c r="J6" s="65">
        <f>Basic!$B$8</f>
        <v>2171250</v>
      </c>
      <c r="K6" s="65">
        <f>Basic!$B$8</f>
        <v>2171250</v>
      </c>
    </row>
    <row r="7" spans="1:11" x14ac:dyDescent="0.2">
      <c r="A7" s="71" t="s">
        <v>95</v>
      </c>
      <c r="B7" s="65">
        <f>B5-B6</f>
        <v>5066250</v>
      </c>
      <c r="C7" s="65">
        <f t="shared" ref="C7:I7" si="0">C5-C6</f>
        <v>5066250</v>
      </c>
      <c r="D7" s="65">
        <f t="shared" si="0"/>
        <v>5066250</v>
      </c>
      <c r="E7" s="65">
        <f t="shared" si="0"/>
        <v>5066250</v>
      </c>
      <c r="F7" s="65">
        <f t="shared" si="0"/>
        <v>5066250</v>
      </c>
      <c r="G7" s="65">
        <f t="shared" si="0"/>
        <v>5066250</v>
      </c>
      <c r="H7" s="65">
        <f t="shared" si="0"/>
        <v>5066250</v>
      </c>
      <c r="I7" s="65">
        <f t="shared" si="0"/>
        <v>5066250</v>
      </c>
      <c r="J7" s="65">
        <f>J5-J6</f>
        <v>5066250</v>
      </c>
      <c r="K7" s="65">
        <f>K5-K6</f>
        <v>5066250</v>
      </c>
    </row>
    <row r="8" spans="1:11" x14ac:dyDescent="0.2">
      <c r="A8" s="71" t="s">
        <v>2</v>
      </c>
      <c r="B8" s="109">
        <f>Management!F838</f>
        <v>5820213.000000014</v>
      </c>
      <c r="C8" s="109">
        <f>Management!$F$985</f>
        <v>6464565.0000002151</v>
      </c>
      <c r="D8" s="109">
        <f>Management!$F$1144</f>
        <v>7125641.0000000019</v>
      </c>
      <c r="E8" s="109">
        <f>Management!$F$1315</f>
        <v>7802188.9999998203</v>
      </c>
      <c r="F8" s="109">
        <f>Management!$F$1498</f>
        <v>8493986.9999997821</v>
      </c>
      <c r="G8" s="109">
        <f>Management!$F$1693</f>
        <v>9198961.0000002645</v>
      </c>
      <c r="H8" s="109">
        <f>Management!$F$1900</f>
        <v>9917183.000000257</v>
      </c>
      <c r="I8" s="109">
        <f>Management!$F$2119</f>
        <v>10645735.000000259</v>
      </c>
      <c r="J8" s="109">
        <f>Management!$F$2350</f>
        <v>11386617.000000119</v>
      </c>
      <c r="K8" s="109">
        <f>Management!$F$2593</f>
        <v>12137336.999997096</v>
      </c>
    </row>
    <row r="9" spans="1:11" x14ac:dyDescent="0.2">
      <c r="A9" s="71" t="s">
        <v>61</v>
      </c>
      <c r="B9" s="109">
        <f>Management!N838</f>
        <v>359672.99999999977</v>
      </c>
      <c r="C9" s="109">
        <f>Management!$N$985</f>
        <v>376113.00000000774</v>
      </c>
      <c r="D9" s="109">
        <f>Management!$N$1144</f>
        <v>390913.00000012154</v>
      </c>
      <c r="E9" s="109">
        <f>Management!$N$1315</f>
        <v>404233.00000001007</v>
      </c>
      <c r="F9" s="109">
        <f>Management!$N$1498</f>
        <v>416222.99999999767</v>
      </c>
      <c r="G9" s="109">
        <f>Management!$N$1693</f>
        <v>427012.99999999901</v>
      </c>
      <c r="H9" s="109">
        <f>Management!$N$1900</f>
        <v>436723.00000000378</v>
      </c>
      <c r="I9" s="109">
        <f>Management!$N$2119</f>
        <v>445463.00000000204</v>
      </c>
      <c r="J9" s="109">
        <f>Management!$N$2350</f>
        <v>453333.00000014657</v>
      </c>
      <c r="K9" s="109">
        <f>Management!$N$2593</f>
        <v>460413.00000103051</v>
      </c>
    </row>
    <row r="10" spans="1:11" x14ac:dyDescent="0.2">
      <c r="A10" s="71" t="s">
        <v>137</v>
      </c>
      <c r="B10" s="65">
        <f>SUM(B6:B9)</f>
        <v>13417386.000000015</v>
      </c>
      <c r="C10" s="65">
        <f t="shared" ref="C10:I10" si="1">SUM(C6:C9)</f>
        <v>14078178.000000224</v>
      </c>
      <c r="D10" s="65">
        <f t="shared" si="1"/>
        <v>14754054.000000123</v>
      </c>
      <c r="E10" s="65">
        <f t="shared" si="1"/>
        <v>15443921.99999983</v>
      </c>
      <c r="F10" s="65">
        <f t="shared" si="1"/>
        <v>16147709.99999978</v>
      </c>
      <c r="G10" s="65">
        <f t="shared" si="1"/>
        <v>16863474.000000264</v>
      </c>
      <c r="H10" s="65">
        <f t="shared" si="1"/>
        <v>17591406.000000261</v>
      </c>
      <c r="I10" s="65">
        <f t="shared" si="1"/>
        <v>18328698.000000264</v>
      </c>
      <c r="J10" s="65">
        <f>SUM(J6:J9)</f>
        <v>19077450.000000264</v>
      </c>
      <c r="K10" s="65">
        <f>SUM(K6:K9)</f>
        <v>19835249.999998126</v>
      </c>
    </row>
    <row r="11" spans="1:11" x14ac:dyDescent="0.2">
      <c r="A11" s="110" t="s">
        <v>105</v>
      </c>
      <c r="B11" s="109">
        <f>B$12*12*11</f>
        <v>11246135.999999978</v>
      </c>
      <c r="C11" s="109">
        <f>C$12*12*12</f>
        <v>11906928.000000067</v>
      </c>
      <c r="D11" s="109">
        <f>D$12*12*13</f>
        <v>12582803.999999931</v>
      </c>
      <c r="E11" s="109">
        <f>E$12*12*14</f>
        <v>13272671.999999961</v>
      </c>
      <c r="F11" s="109">
        <f>F$12*12*15</f>
        <v>13976459.999999922</v>
      </c>
      <c r="G11" s="109">
        <f>G$12*12*16</f>
        <v>14692224.000000078</v>
      </c>
      <c r="H11" s="109">
        <f>H$12*12*17</f>
        <v>15420155.999999916</v>
      </c>
      <c r="I11" s="109">
        <f>I$12*12*18</f>
        <v>16157448.000000101</v>
      </c>
      <c r="J11" s="109">
        <f>J$12*12*19</f>
        <v>16906199.999999925</v>
      </c>
      <c r="K11" s="109">
        <f>K$12*12*20</f>
        <v>17663999.999999903</v>
      </c>
    </row>
    <row r="12" spans="1:11" x14ac:dyDescent="0.2">
      <c r="A12" s="111" t="s">
        <v>40</v>
      </c>
      <c r="B12" s="107">
        <f>Management!$C$706</f>
        <v>85197.999999999825</v>
      </c>
      <c r="C12" s="107">
        <f>Management!$C$841</f>
        <v>82687.000000000466</v>
      </c>
      <c r="D12" s="107">
        <f>Management!$C$988</f>
        <v>80658.999999999563</v>
      </c>
      <c r="E12" s="107">
        <f>Management!$C$1147</f>
        <v>79003.999999999767</v>
      </c>
      <c r="F12" s="107">
        <f>Management!$C$1318</f>
        <v>77646.999999999563</v>
      </c>
      <c r="G12" s="107">
        <f>Management!$C$1501</f>
        <v>76522.000000000407</v>
      </c>
      <c r="H12" s="107">
        <f>Management!$C$1696</f>
        <v>75588.999999999593</v>
      </c>
      <c r="I12" s="107">
        <f>Management!$C$1903</f>
        <v>74803.000000000466</v>
      </c>
      <c r="J12" s="107">
        <f>Management!$C$2122</f>
        <v>74149.99999999968</v>
      </c>
      <c r="K12" s="107">
        <f>Management!$C$2353</f>
        <v>73599.999999999593</v>
      </c>
    </row>
    <row r="13" spans="1:11" ht="18" x14ac:dyDescent="0.25">
      <c r="A13" s="35" t="s">
        <v>78</v>
      </c>
      <c r="B13" s="87">
        <f>Y!$AE$824</f>
        <v>0.15990356633165437</v>
      </c>
      <c r="C13" s="87">
        <f>Y!$AE$974</f>
        <v>0.15991893336510277</v>
      </c>
      <c r="D13" s="87">
        <f>Y!$AE$1134</f>
        <v>0.15993527156572451</v>
      </c>
      <c r="E13" s="87">
        <f>Y!$AE$1304</f>
        <v>0.15994636172881904</v>
      </c>
      <c r="F13" s="88">
        <f>Y!$AE$1484</f>
        <v>0.15996431977472536</v>
      </c>
      <c r="G13" s="88">
        <f>Y!$AE$1684</f>
        <v>0.15997106610216871</v>
      </c>
      <c r="H13" s="87">
        <f>Y!$AE$1894</f>
        <v>0.15998210434627946</v>
      </c>
      <c r="I13" s="87">
        <f>Y!$AE$2114</f>
        <v>0.15997178886493835</v>
      </c>
      <c r="J13" s="87">
        <f>Y!$AE$2344</f>
        <v>0.15997734736843583</v>
      </c>
      <c r="K13" s="87">
        <f>Y!$AE$2584</f>
        <v>0.15997809132936069</v>
      </c>
    </row>
    <row r="14" spans="1:11" ht="15" x14ac:dyDescent="0.2">
      <c r="A14" s="261" t="s">
        <v>93</v>
      </c>
      <c r="B14" s="261"/>
      <c r="C14" s="261"/>
      <c r="D14" s="261"/>
      <c r="E14" s="261"/>
      <c r="F14" s="261"/>
      <c r="G14" s="261"/>
      <c r="H14" s="261"/>
    </row>
    <row r="15" spans="1:11" ht="15" x14ac:dyDescent="0.2">
      <c r="A15" s="261" t="s">
        <v>94</v>
      </c>
      <c r="B15" s="261"/>
      <c r="C15" s="261"/>
      <c r="D15" s="261"/>
      <c r="E15" s="261"/>
      <c r="F15" s="261"/>
      <c r="G15" s="261"/>
      <c r="H15" s="261"/>
    </row>
    <row r="16" spans="1:11" ht="15" x14ac:dyDescent="0.2">
      <c r="A16" s="261" t="s">
        <v>81</v>
      </c>
      <c r="B16" s="261"/>
      <c r="C16" s="261"/>
      <c r="D16" s="261"/>
      <c r="E16" s="261"/>
      <c r="F16" s="261"/>
      <c r="G16" s="261"/>
      <c r="H16" s="261"/>
    </row>
    <row r="17" spans="1:11" ht="15" x14ac:dyDescent="0.2">
      <c r="A17" s="261" t="s">
        <v>82</v>
      </c>
      <c r="B17" s="261"/>
      <c r="C17" s="261"/>
      <c r="D17" s="261"/>
      <c r="E17" s="261"/>
      <c r="F17" s="261"/>
      <c r="G17" s="261"/>
      <c r="H17" s="261"/>
    </row>
    <row r="18" spans="1:11" ht="15" x14ac:dyDescent="0.2">
      <c r="A18" s="41"/>
      <c r="B18" s="41"/>
      <c r="C18" s="100"/>
      <c r="D18" s="41"/>
      <c r="E18" s="41" t="s">
        <v>83</v>
      </c>
      <c r="F18" s="215">
        <f ca="1">TODAY()</f>
        <v>42772</v>
      </c>
      <c r="G18" s="216"/>
      <c r="H18" s="217"/>
    </row>
    <row r="19" spans="1:11" ht="18" x14ac:dyDescent="0.25">
      <c r="A19" s="6" t="s">
        <v>15</v>
      </c>
      <c r="B19" s="7">
        <f>B11-B10+B6</f>
        <v>-3.7252902984619141E-8</v>
      </c>
      <c r="C19" s="7">
        <f t="shared" ref="C19:I19" si="2">C11-C10+C6</f>
        <v>-1.5646219253540039E-7</v>
      </c>
      <c r="D19" s="7">
        <f t="shared" si="2"/>
        <v>-1.9185245037078857E-7</v>
      </c>
      <c r="E19" s="7">
        <f t="shared" si="2"/>
        <v>1.3038516044616699E-7</v>
      </c>
      <c r="F19" s="7">
        <f t="shared" si="2"/>
        <v>1.4156103134155273E-7</v>
      </c>
      <c r="G19" s="7">
        <f t="shared" si="2"/>
        <v>-1.862645149230957E-7</v>
      </c>
      <c r="H19" s="7">
        <f t="shared" si="2"/>
        <v>-3.4458935260772705E-7</v>
      </c>
      <c r="I19" s="7">
        <f t="shared" si="2"/>
        <v>-1.6391277313232422E-7</v>
      </c>
    </row>
    <row r="20" spans="1:11" x14ac:dyDescent="0.2">
      <c r="A20" s="4" t="s">
        <v>73</v>
      </c>
      <c r="B20" s="4">
        <v>11</v>
      </c>
      <c r="C20" s="4">
        <v>12</v>
      </c>
      <c r="D20" s="4">
        <v>13</v>
      </c>
      <c r="E20" s="4">
        <v>14</v>
      </c>
      <c r="F20" s="4">
        <v>15</v>
      </c>
      <c r="G20" s="4">
        <v>16</v>
      </c>
      <c r="H20" s="4">
        <v>17</v>
      </c>
      <c r="I20" s="4">
        <v>18</v>
      </c>
      <c r="J20" s="4">
        <v>19</v>
      </c>
      <c r="K20" s="4">
        <v>20</v>
      </c>
    </row>
    <row r="21" spans="1:11" x14ac:dyDescent="0.2">
      <c r="A21" s="4" t="s">
        <v>78</v>
      </c>
      <c r="B21" s="89">
        <f>Y!$AE$824</f>
        <v>0.15990356633165437</v>
      </c>
      <c r="C21" s="89">
        <f>Y!$AE$974</f>
        <v>0.15991893336510277</v>
      </c>
      <c r="D21" s="89">
        <f>Y!$AE$1134</f>
        <v>0.15993527156572451</v>
      </c>
      <c r="E21" s="89">
        <f>Y!$AE$1304</f>
        <v>0.15994636172881904</v>
      </c>
      <c r="F21" s="89">
        <f>Y!$AE$1484</f>
        <v>0.15996431977472536</v>
      </c>
      <c r="G21" s="89">
        <f>Y!$AE$1684</f>
        <v>0.15997106610216871</v>
      </c>
      <c r="H21" s="89">
        <f>Y!$AE$1894</f>
        <v>0.15998210434627946</v>
      </c>
      <c r="I21" s="89">
        <f>Y!$AE$2114</f>
        <v>0.15997178886493835</v>
      </c>
      <c r="J21" s="36">
        <f>Y!$AE$2344</f>
        <v>0.15997734736843583</v>
      </c>
      <c r="K21" s="36">
        <f>Y!$AE$2584</f>
        <v>0.15997809132936069</v>
      </c>
    </row>
    <row r="22" spans="1:11" x14ac:dyDescent="0.2">
      <c r="A22" s="4" t="s">
        <v>74</v>
      </c>
      <c r="B22" s="23">
        <f>ROUND((Y!$B$821+Y!R821)/1,0)</f>
        <v>81752</v>
      </c>
      <c r="C22" s="23">
        <f>ROUND((Y!$B$971+Y!R971)/1,0)</f>
        <v>79299</v>
      </c>
      <c r="D22" s="23">
        <f>ROUND((Y!$B$1131+Y!R1131)/1,0)</f>
        <v>77321</v>
      </c>
      <c r="E22" s="23">
        <f>ROUND((Y!$B$1301+Y!R1301)/1,0)</f>
        <v>75711</v>
      </c>
      <c r="F22" s="23">
        <f>ROUND((Y!$B$1481+Y!R1481)/1,0)</f>
        <v>74390</v>
      </c>
      <c r="G22" s="23">
        <f>ROUND((Y!$B$1681+Y!R1681)/1,0)</f>
        <v>73299</v>
      </c>
      <c r="H22" s="23">
        <f>ROUND((Y!$B$1891+Y!R1891)/1,0)</f>
        <v>72394</v>
      </c>
      <c r="I22" s="23">
        <f>ROUND((Y!$B$2111+Y!R2111)/1,0)</f>
        <v>71638</v>
      </c>
      <c r="J22" s="23">
        <f>ROUND((Y!$B$2341+Y!R2341)/1,0)</f>
        <v>71007</v>
      </c>
      <c r="K22" s="23">
        <f>ROUND((Y!$B$2581+Y!R2581)/1,0)</f>
        <v>70476</v>
      </c>
    </row>
    <row r="23" spans="1:11" x14ac:dyDescent="0.2">
      <c r="A23" s="24" t="s">
        <v>76</v>
      </c>
      <c r="B23" s="103">
        <f>B22</f>
        <v>81752</v>
      </c>
      <c r="C23" s="103">
        <f t="shared" ref="C23:K23" si="3">C22</f>
        <v>79299</v>
      </c>
      <c r="D23" s="103">
        <f t="shared" si="3"/>
        <v>77321</v>
      </c>
      <c r="E23" s="103">
        <f t="shared" si="3"/>
        <v>75711</v>
      </c>
      <c r="F23" s="103">
        <f t="shared" si="3"/>
        <v>74390</v>
      </c>
      <c r="G23" s="103">
        <f t="shared" si="3"/>
        <v>73299</v>
      </c>
      <c r="H23" s="103">
        <f t="shared" si="3"/>
        <v>72394</v>
      </c>
      <c r="I23" s="103">
        <v>550</v>
      </c>
      <c r="J23" s="103">
        <f t="shared" si="3"/>
        <v>71007</v>
      </c>
      <c r="K23" s="103">
        <f t="shared" si="3"/>
        <v>70476</v>
      </c>
    </row>
    <row r="24" spans="1:11" x14ac:dyDescent="0.2">
      <c r="A24" s="4" t="s">
        <v>75</v>
      </c>
      <c r="B24" s="23">
        <f>Y!$F$821</f>
        <v>3446</v>
      </c>
      <c r="C24" s="23">
        <f>Y!$F$971</f>
        <v>3388</v>
      </c>
      <c r="D24" s="23">
        <f>Y!$F$1131</f>
        <v>3338</v>
      </c>
      <c r="E24" s="23">
        <f>Y!$F$1301</f>
        <v>3293</v>
      </c>
      <c r="F24" s="23">
        <f>Y!$F$1481</f>
        <v>3257</v>
      </c>
      <c r="G24" s="23">
        <f>Y!$F$1681</f>
        <v>3223</v>
      </c>
      <c r="H24" s="23">
        <f>Y!$F$1891</f>
        <v>3195</v>
      </c>
      <c r="I24" s="23">
        <f>Y!$F$2111</f>
        <v>3165</v>
      </c>
      <c r="J24" s="23">
        <f>Y!$F$2341</f>
        <v>3143</v>
      </c>
      <c r="K24" s="23">
        <f>Y!$F$2581</f>
        <v>3124</v>
      </c>
    </row>
    <row r="25" spans="1:11" x14ac:dyDescent="0.2">
      <c r="A25" s="24" t="s">
        <v>76</v>
      </c>
      <c r="B25" s="103">
        <f>B24</f>
        <v>3446</v>
      </c>
      <c r="C25" s="103">
        <f t="shared" ref="C25:K25" si="4">C24</f>
        <v>3388</v>
      </c>
      <c r="D25" s="103">
        <f t="shared" si="4"/>
        <v>3338</v>
      </c>
      <c r="E25" s="103">
        <f t="shared" si="4"/>
        <v>3293</v>
      </c>
      <c r="F25" s="103">
        <f t="shared" si="4"/>
        <v>3257</v>
      </c>
      <c r="G25" s="103">
        <f t="shared" si="4"/>
        <v>3223</v>
      </c>
      <c r="H25" s="103">
        <f t="shared" si="4"/>
        <v>3195</v>
      </c>
      <c r="I25" s="103">
        <v>70</v>
      </c>
      <c r="J25" s="103">
        <f t="shared" si="4"/>
        <v>3143</v>
      </c>
      <c r="K25" s="103">
        <f t="shared" si="4"/>
        <v>3124</v>
      </c>
    </row>
    <row r="26" spans="1:11" x14ac:dyDescent="0.2">
      <c r="C26" s="5"/>
      <c r="D26" s="5"/>
      <c r="E26" s="5"/>
      <c r="F26" s="5"/>
      <c r="G26" s="5"/>
      <c r="H26" s="5"/>
      <c r="I26" s="5"/>
    </row>
    <row r="29" spans="1:11" x14ac:dyDescent="0.2">
      <c r="A29" s="5"/>
      <c r="B29" s="5"/>
      <c r="C29" s="5"/>
      <c r="D29" s="5"/>
      <c r="E29" s="5"/>
      <c r="F29" s="5"/>
      <c r="G29" s="5"/>
    </row>
  </sheetData>
  <sheetProtection password="DFAB" sheet="1" objects="1" scenarios="1" formatColumns="0" formatRows="0"/>
  <mergeCells count="8">
    <mergeCell ref="A17:H17"/>
    <mergeCell ref="F18:H18"/>
    <mergeCell ref="A1:H1"/>
    <mergeCell ref="A2:H2"/>
    <mergeCell ref="A3:H3"/>
    <mergeCell ref="A14:H14"/>
    <mergeCell ref="A15:H15"/>
    <mergeCell ref="A16:H16"/>
  </mergeCells>
  <phoneticPr fontId="14" type="noConversion"/>
  <dataValidations disablePrompts="1" count="1">
    <dataValidation allowBlank="1" showInputMessage="1" showErrorMessage="1" prompt="Round it_x000a_" sqref="C18 B23:K23 B25:K25"/>
  </dataValidation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6" r:id="rId4" name="Button 2">
              <controlPr defaultSize="0" print="0" autoFill="0" autoPict="0" macro="[0]!Macro2">
                <anchor moveWithCells="1" sizeWithCells="1">
                  <from>
                    <xdr:col>3</xdr:col>
                    <xdr:colOff>152400</xdr:colOff>
                    <xdr:row>27</xdr:row>
                    <xdr:rowOff>142875</xdr:rowOff>
                  </from>
                  <to>
                    <xdr:col>5</xdr:col>
                    <xdr:colOff>0</xdr:colOff>
                    <xdr:row>29</xdr:row>
                    <xdr:rowOff>104775</xdr:rowOff>
                  </to>
                </anchor>
              </controlPr>
            </control>
          </mc:Choice>
        </mc:AlternateContent>
        <mc:AlternateContent xmlns:mc="http://schemas.openxmlformats.org/markup-compatibility/2006">
          <mc:Choice Requires="x14">
            <control shapeId="6147" r:id="rId5" name="Button 3">
              <controlPr defaultSize="0" print="0" autoFill="0" autoPict="0" macro="[0]!Macro5">
                <anchor moveWithCells="1" sizeWithCells="1">
                  <from>
                    <xdr:col>5</xdr:col>
                    <xdr:colOff>76200</xdr:colOff>
                    <xdr:row>27</xdr:row>
                    <xdr:rowOff>142875</xdr:rowOff>
                  </from>
                  <to>
                    <xdr:col>7</xdr:col>
                    <xdr:colOff>47625</xdr:colOff>
                    <xdr:row>29</xdr:row>
                    <xdr:rowOff>114300</xdr:rowOff>
                  </to>
                </anchor>
              </controlPr>
            </control>
          </mc:Choice>
        </mc:AlternateContent>
        <mc:AlternateContent xmlns:mc="http://schemas.openxmlformats.org/markup-compatibility/2006">
          <mc:Choice Requires="x14">
            <control shapeId="6148" r:id="rId6" name="Button 4">
              <controlPr defaultSize="0" print="0" autoFill="0" autoPict="0" macro="[0]!Macro1">
                <anchor moveWithCells="1" sizeWithCells="1">
                  <from>
                    <xdr:col>0</xdr:col>
                    <xdr:colOff>1219200</xdr:colOff>
                    <xdr:row>28</xdr:row>
                    <xdr:rowOff>0</xdr:rowOff>
                  </from>
                  <to>
                    <xdr:col>2</xdr:col>
                    <xdr:colOff>942975</xdr:colOff>
                    <xdr:row>29</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2826"/>
  <sheetViews>
    <sheetView topLeftCell="A2572" workbookViewId="0">
      <selection activeCell="D2584" sqref="D2584"/>
    </sheetView>
  </sheetViews>
  <sheetFormatPr defaultRowHeight="12.75" x14ac:dyDescent="0.2"/>
  <cols>
    <col min="1" max="1" width="7.85546875" style="171" bestFit="1" customWidth="1"/>
    <col min="2" max="2" width="10.28515625" style="171" bestFit="1" customWidth="1"/>
    <col min="3" max="3" width="9" style="171" bestFit="1" customWidth="1"/>
    <col min="4" max="4" width="10.5703125" style="171" bestFit="1" customWidth="1"/>
    <col min="5" max="5" width="12" style="171" customWidth="1"/>
    <col min="6" max="6" width="9.42578125" style="171" bestFit="1" customWidth="1"/>
    <col min="7" max="7" width="15.5703125" style="171" bestFit="1" customWidth="1"/>
    <col min="8" max="8" width="9.5703125" style="171" bestFit="1" customWidth="1"/>
    <col min="9" max="10" width="10.85546875" style="171" bestFit="1" customWidth="1"/>
    <col min="11" max="11" width="12.140625" style="171" bestFit="1" customWidth="1"/>
    <col min="12" max="12" width="10.85546875" style="171" hidden="1" customWidth="1"/>
    <col min="13" max="13" width="10.5703125" style="171" hidden="1" customWidth="1"/>
    <col min="14" max="15" width="13.7109375" style="171" hidden="1" customWidth="1"/>
    <col min="16" max="16" width="14.7109375" style="171" hidden="1" customWidth="1"/>
    <col min="17" max="17" width="9.140625" style="171"/>
    <col min="18" max="18" width="15" style="172" bestFit="1" customWidth="1"/>
    <col min="19" max="19" width="15.5703125" style="171" bestFit="1" customWidth="1"/>
    <col min="20" max="24" width="9.140625" style="171"/>
    <col min="25" max="25" width="13.7109375" style="171" bestFit="1" customWidth="1"/>
    <col min="26" max="26" width="12.5703125" style="171" bestFit="1" customWidth="1"/>
    <col min="27" max="27" width="17.42578125" style="171" customWidth="1"/>
    <col min="28" max="28" width="17.85546875" style="171" customWidth="1"/>
    <col min="29" max="29" width="14.7109375" style="171" bestFit="1" customWidth="1"/>
    <col min="30" max="30" width="9.140625" style="171"/>
    <col min="31" max="31" width="18.28515625" style="171" customWidth="1"/>
    <col min="32" max="16384" width="9.140625" style="171"/>
  </cols>
  <sheetData>
    <row r="1" spans="1:31" ht="18" x14ac:dyDescent="0.25">
      <c r="A1" s="171" t="s">
        <v>33</v>
      </c>
      <c r="B1" s="171" t="s">
        <v>39</v>
      </c>
      <c r="D1" s="171" t="s">
        <v>160</v>
      </c>
      <c r="E1" s="171" t="s">
        <v>38</v>
      </c>
      <c r="G1" s="264" t="s">
        <v>57</v>
      </c>
      <c r="H1" s="264"/>
      <c r="R1" s="172" t="s">
        <v>77</v>
      </c>
      <c r="S1" s="173">
        <f>Basic!C12</f>
        <v>0</v>
      </c>
    </row>
    <row r="2" spans="1:31" ht="18" x14ac:dyDescent="0.25">
      <c r="A2" s="174">
        <f>Basic!B10</f>
        <v>0.16</v>
      </c>
      <c r="B2" s="175">
        <v>459663.89020473318</v>
      </c>
      <c r="C2" s="176">
        <f>ROUND(B2/1,0)</f>
        <v>459664</v>
      </c>
      <c r="D2" s="177">
        <v>4756.8103828849671</v>
      </c>
      <c r="E2" s="171">
        <v>12</v>
      </c>
      <c r="F2" s="176">
        <f>ROUND(D2/1,0)</f>
        <v>4757</v>
      </c>
      <c r="G2" s="178">
        <f>-(B6)/R4</f>
        <v>422187.5</v>
      </c>
      <c r="H2" s="178">
        <f>Basic!B19/R4</f>
        <v>4368.583333333333</v>
      </c>
      <c r="J2" s="179"/>
      <c r="K2" s="179"/>
      <c r="R2" s="172">
        <f>$S$1/$R$4</f>
        <v>0</v>
      </c>
      <c r="AE2" s="171">
        <f>E2</f>
        <v>12</v>
      </c>
    </row>
    <row r="3" spans="1:31" ht="15" x14ac:dyDescent="0.2">
      <c r="A3" s="170" t="s">
        <v>37</v>
      </c>
      <c r="B3" s="179" t="s">
        <v>37</v>
      </c>
      <c r="C3" s="171" t="s">
        <v>37</v>
      </c>
      <c r="D3" s="171" t="s">
        <v>37</v>
      </c>
      <c r="E3" s="171" t="s">
        <v>37</v>
      </c>
      <c r="F3" s="171" t="s">
        <v>37</v>
      </c>
      <c r="G3" s="171" t="s">
        <v>37</v>
      </c>
      <c r="H3" s="171" t="s">
        <v>37</v>
      </c>
      <c r="J3" s="179"/>
      <c r="L3" s="179"/>
      <c r="M3" s="180" t="s">
        <v>31</v>
      </c>
      <c r="N3" s="180"/>
      <c r="O3" s="180"/>
    </row>
    <row r="4" spans="1:31" ht="15" x14ac:dyDescent="0.2">
      <c r="A4" s="170"/>
      <c r="B4" s="263" t="s">
        <v>11</v>
      </c>
      <c r="C4" s="263"/>
      <c r="D4" s="263"/>
      <c r="E4" s="263" t="s">
        <v>27</v>
      </c>
      <c r="F4" s="263"/>
      <c r="G4" s="263" t="s">
        <v>162</v>
      </c>
      <c r="H4" s="263"/>
      <c r="I4" s="263" t="s">
        <v>6</v>
      </c>
      <c r="J4" s="263"/>
      <c r="K4" s="263"/>
      <c r="L4" s="171" t="s">
        <v>32</v>
      </c>
      <c r="M4" s="171" t="s">
        <v>2</v>
      </c>
      <c r="N4" s="180" t="s">
        <v>162</v>
      </c>
      <c r="O4" s="180" t="s">
        <v>29</v>
      </c>
      <c r="P4" s="180" t="s">
        <v>30</v>
      </c>
      <c r="R4" s="172">
        <f>E2</f>
        <v>12</v>
      </c>
      <c r="Y4" s="171" t="s">
        <v>163</v>
      </c>
      <c r="Z4" s="171" t="s">
        <v>61</v>
      </c>
      <c r="AA4" s="171" t="s">
        <v>2</v>
      </c>
      <c r="AB4" s="171" t="s">
        <v>6</v>
      </c>
      <c r="AC4" s="171" t="s">
        <v>65</v>
      </c>
    </row>
    <row r="5" spans="1:31" x14ac:dyDescent="0.2">
      <c r="B5" s="181">
        <f>IRR(B6:B18,0)*E2</f>
        <v>0.15999495868894975</v>
      </c>
      <c r="D5" s="181">
        <f>IRR(D6:D18,0)*E2</f>
        <v>0.1602483980941054</v>
      </c>
      <c r="E5" s="171" t="s">
        <v>28</v>
      </c>
      <c r="F5" s="171" t="s">
        <v>161</v>
      </c>
      <c r="G5" s="171" t="s">
        <v>162</v>
      </c>
      <c r="H5" s="171" t="s">
        <v>161</v>
      </c>
      <c r="I5" s="171" t="s">
        <v>28</v>
      </c>
      <c r="J5" s="179" t="s">
        <v>161</v>
      </c>
      <c r="K5" s="179" t="s">
        <v>5</v>
      </c>
      <c r="L5" s="174">
        <f>IRR(L6:L18,0)*E2</f>
        <v>0.10221626518059512</v>
      </c>
      <c r="AE5" s="174">
        <f>IRR(AE6:AE18,0)*$AE$2</f>
        <v>0.15999755438686769</v>
      </c>
    </row>
    <row r="6" spans="1:31" x14ac:dyDescent="0.2">
      <c r="A6" s="171">
        <v>0</v>
      </c>
      <c r="B6" s="171">
        <f>-(Basic!B6-Basic!B8)</f>
        <v>-5066250</v>
      </c>
      <c r="C6" s="171">
        <f>-Basic!B19</f>
        <v>-52423</v>
      </c>
      <c r="D6" s="179">
        <f>C6</f>
        <v>-52423</v>
      </c>
      <c r="G6" s="172">
        <f>-B6</f>
        <v>5066250</v>
      </c>
      <c r="H6" s="171">
        <f>-D6</f>
        <v>52423</v>
      </c>
      <c r="J6" s="171">
        <f>-Basic!$B$19/2</f>
        <v>-26211.5</v>
      </c>
      <c r="L6" s="179">
        <f>B6-Basic!B8</f>
        <v>-7237500</v>
      </c>
      <c r="N6" s="179">
        <f>-L6</f>
        <v>7237500</v>
      </c>
      <c r="R6" s="263" t="s">
        <v>64</v>
      </c>
      <c r="S6" s="263"/>
      <c r="AA6" s="179"/>
      <c r="AE6" s="182">
        <f>B6+D6</f>
        <v>-5118673</v>
      </c>
    </row>
    <row r="7" spans="1:31" x14ac:dyDescent="0.2">
      <c r="A7" s="176">
        <v>1</v>
      </c>
      <c r="B7" s="176">
        <f>$C$2</f>
        <v>459664</v>
      </c>
      <c r="C7" s="176"/>
      <c r="D7" s="176">
        <f>C7+$F$2</f>
        <v>4757</v>
      </c>
      <c r="E7" s="176">
        <f>G6*$B$5/$E$2</f>
        <v>67547.871621490965</v>
      </c>
      <c r="F7" s="176">
        <f t="shared" ref="F7:F18" si="0">H6*$D$5/$E$2</f>
        <v>700.05848110727402</v>
      </c>
      <c r="G7" s="176">
        <f>G6+E7-B7</f>
        <v>4674133.8716214914</v>
      </c>
      <c r="H7" s="176">
        <f t="shared" ref="H7:H18" si="1">H6-D7+F7</f>
        <v>48366.058481107277</v>
      </c>
      <c r="I7" s="176">
        <f>B7</f>
        <v>459664</v>
      </c>
      <c r="J7" s="176">
        <f>D7-C7</f>
        <v>4757</v>
      </c>
      <c r="K7" s="176">
        <f>J7+I7</f>
        <v>464421</v>
      </c>
      <c r="L7" s="176">
        <f>K7</f>
        <v>464421</v>
      </c>
      <c r="M7" s="176">
        <f>N6*$L$5/12</f>
        <v>61649.184937046433</v>
      </c>
      <c r="N7" s="176">
        <f>N6-L7+M7</f>
        <v>6834728.1849370468</v>
      </c>
      <c r="O7" s="176">
        <f>N7*(1+Basic!$B$9)+S7</f>
        <v>7176464.5941838995</v>
      </c>
      <c r="P7" s="176">
        <f>ROUND((O7+H7)/1,0)</f>
        <v>7224831</v>
      </c>
      <c r="Q7" s="176"/>
      <c r="R7" s="183">
        <f>ROUND($R$2/1,0)</f>
        <v>0</v>
      </c>
      <c r="S7" s="176">
        <f t="shared" ref="S7:S16" si="2">S8+R7</f>
        <v>0</v>
      </c>
      <c r="Y7" s="176">
        <f>G6-G7</f>
        <v>392116.12837850861</v>
      </c>
      <c r="Z7" s="176">
        <f t="shared" ref="Z7:Z18" si="3">H6-H7-C7</f>
        <v>4056.9415188927233</v>
      </c>
      <c r="AA7" s="176">
        <f>E7+F7+R7</f>
        <v>68247.930102598242</v>
      </c>
      <c r="AB7" s="176">
        <f>AA7+Z7+Y7</f>
        <v>464420.99999999959</v>
      </c>
      <c r="AC7" s="176">
        <f>P7</f>
        <v>7224831</v>
      </c>
      <c r="AD7" s="176"/>
      <c r="AE7" s="176">
        <f t="shared" ref="AE7:AE18" si="4">B7+D7</f>
        <v>464421</v>
      </c>
    </row>
    <row r="8" spans="1:31" x14ac:dyDescent="0.2">
      <c r="A8" s="176">
        <v>2</v>
      </c>
      <c r="B8" s="176">
        <f t="shared" ref="B8:B18" si="5">$C$2</f>
        <v>459664</v>
      </c>
      <c r="C8" s="176"/>
      <c r="D8" s="176">
        <f t="shared" ref="D8:D18" si="6">C8+$F$2</f>
        <v>4757</v>
      </c>
      <c r="E8" s="176">
        <f t="shared" ref="E8:E18" si="7">G7*$B$5/$E$2</f>
        <v>62319.821308058446</v>
      </c>
      <c r="F8" s="176">
        <f t="shared" si="0"/>
        <v>645.88194947693853</v>
      </c>
      <c r="G8" s="176">
        <f t="shared" ref="G8:G18" si="8">G7+E8-B8</f>
        <v>4276789.6929295501</v>
      </c>
      <c r="H8" s="176">
        <f t="shared" si="1"/>
        <v>44254.940430584218</v>
      </c>
      <c r="I8" s="176">
        <f t="shared" ref="I8:I18" si="9">B8</f>
        <v>459664</v>
      </c>
      <c r="J8" s="176">
        <f t="shared" ref="J8:J18" si="10">D8-C8</f>
        <v>4757</v>
      </c>
      <c r="K8" s="176">
        <f t="shared" ref="K8:K18" si="11">J8+I8</f>
        <v>464421</v>
      </c>
      <c r="L8" s="176">
        <f t="shared" ref="L8:L17" si="12">K8</f>
        <v>464421</v>
      </c>
      <c r="M8" s="176">
        <f>N7*$L$5/12</f>
        <v>58218.365715734399</v>
      </c>
      <c r="N8" s="176">
        <f>N7-L8+M8</f>
        <v>6428525.5506527815</v>
      </c>
      <c r="O8" s="176">
        <f>N8*(1+Basic!$B$9)+S8</f>
        <v>6749951.8281854205</v>
      </c>
      <c r="P8" s="176">
        <f t="shared" ref="P8:P17" si="13">ROUND((O8+H8)/1,0)</f>
        <v>6794207</v>
      </c>
      <c r="Q8" s="176"/>
      <c r="R8" s="183">
        <f t="shared" ref="R8:R18" si="14">ROUND($R$2/1,0)</f>
        <v>0</v>
      </c>
      <c r="S8" s="176">
        <f t="shared" si="2"/>
        <v>0</v>
      </c>
      <c r="Y8" s="176">
        <f t="shared" ref="Y8:Y18" si="15">G7-G8</f>
        <v>397344.17869194131</v>
      </c>
      <c r="Z8" s="176">
        <f t="shared" si="3"/>
        <v>4111.1180505230586</v>
      </c>
      <c r="AA8" s="176">
        <f t="shared" ref="AA8:AA17" si="16">E8+F8+R8</f>
        <v>62965.703257535388</v>
      </c>
      <c r="AB8" s="176">
        <f t="shared" ref="AB8:AB18" si="17">AA8+Z8+Y8</f>
        <v>464420.99999999977</v>
      </c>
      <c r="AC8" s="176">
        <f t="shared" ref="AC8:AC18" si="18">P8</f>
        <v>6794207</v>
      </c>
      <c r="AD8" s="176"/>
      <c r="AE8" s="176">
        <f t="shared" si="4"/>
        <v>464421</v>
      </c>
    </row>
    <row r="9" spans="1:31" x14ac:dyDescent="0.2">
      <c r="A9" s="176">
        <v>3</v>
      </c>
      <c r="B9" s="176">
        <f t="shared" si="5"/>
        <v>459664</v>
      </c>
      <c r="C9" s="176"/>
      <c r="D9" s="176">
        <f t="shared" si="6"/>
        <v>4757</v>
      </c>
      <c r="E9" s="176">
        <f t="shared" si="7"/>
        <v>57022.065853465785</v>
      </c>
      <c r="F9" s="176">
        <f t="shared" si="0"/>
        <v>590.98194264593167</v>
      </c>
      <c r="G9" s="176">
        <f t="shared" si="8"/>
        <v>3874147.7587830154</v>
      </c>
      <c r="H9" s="176">
        <f t="shared" si="1"/>
        <v>40088.922373230147</v>
      </c>
      <c r="I9" s="176">
        <f t="shared" si="9"/>
        <v>459664</v>
      </c>
      <c r="J9" s="176">
        <f t="shared" si="10"/>
        <v>4757</v>
      </c>
      <c r="K9" s="176">
        <f t="shared" si="11"/>
        <v>464421</v>
      </c>
      <c r="L9" s="176">
        <f t="shared" si="12"/>
        <v>464421</v>
      </c>
      <c r="M9" s="176">
        <f t="shared" ref="M9:M18" si="19">N8*$L$5/12</f>
        <v>54758.322700479672</v>
      </c>
      <c r="N9" s="176">
        <f t="shared" ref="N9:N18" si="20">N8-L9+M9</f>
        <v>6018862.8733532615</v>
      </c>
      <c r="O9" s="176">
        <f>N9*(1+Basic!$B$9)+S9</f>
        <v>6319806.0170209249</v>
      </c>
      <c r="P9" s="176">
        <f t="shared" si="13"/>
        <v>6359895</v>
      </c>
      <c r="Q9" s="176"/>
      <c r="R9" s="183">
        <f t="shared" si="14"/>
        <v>0</v>
      </c>
      <c r="S9" s="176">
        <f t="shared" si="2"/>
        <v>0</v>
      </c>
      <c r="Y9" s="176">
        <f t="shared" si="15"/>
        <v>402641.93414653465</v>
      </c>
      <c r="Z9" s="176">
        <f t="shared" si="3"/>
        <v>4166.0180573540711</v>
      </c>
      <c r="AA9" s="176">
        <f t="shared" si="16"/>
        <v>57613.047796111714</v>
      </c>
      <c r="AB9" s="176">
        <f t="shared" si="17"/>
        <v>464421.00000000047</v>
      </c>
      <c r="AC9" s="176">
        <f t="shared" si="18"/>
        <v>6359895</v>
      </c>
      <c r="AD9" s="176"/>
      <c r="AE9" s="176">
        <f t="shared" si="4"/>
        <v>464421</v>
      </c>
    </row>
    <row r="10" spans="1:31" x14ac:dyDescent="0.2">
      <c r="A10" s="176">
        <v>4</v>
      </c>
      <c r="B10" s="176">
        <f t="shared" si="5"/>
        <v>459664</v>
      </c>
      <c r="C10" s="176"/>
      <c r="D10" s="176">
        <f t="shared" si="6"/>
        <v>4757</v>
      </c>
      <c r="E10" s="176">
        <f t="shared" si="7"/>
        <v>51653.675885114651</v>
      </c>
      <c r="F10" s="176">
        <f t="shared" si="0"/>
        <v>535.34879930242278</v>
      </c>
      <c r="G10" s="176">
        <f t="shared" si="8"/>
        <v>3466137.4346681302</v>
      </c>
      <c r="H10" s="176">
        <f t="shared" si="1"/>
        <v>35867.271172532572</v>
      </c>
      <c r="I10" s="176">
        <f t="shared" si="9"/>
        <v>459664</v>
      </c>
      <c r="J10" s="176">
        <f t="shared" si="10"/>
        <v>4757</v>
      </c>
      <c r="K10" s="176">
        <f t="shared" si="11"/>
        <v>464421</v>
      </c>
      <c r="L10" s="176">
        <f t="shared" si="12"/>
        <v>464421</v>
      </c>
      <c r="M10" s="176">
        <f t="shared" si="19"/>
        <v>51268.806962359638</v>
      </c>
      <c r="N10" s="176">
        <f t="shared" si="20"/>
        <v>5605710.6803156212</v>
      </c>
      <c r="O10" s="176">
        <f>N10*(1+Basic!$B$9)+S10</f>
        <v>5885996.2143314024</v>
      </c>
      <c r="P10" s="176">
        <f t="shared" si="13"/>
        <v>5921863</v>
      </c>
      <c r="Q10" s="176"/>
      <c r="R10" s="183">
        <f t="shared" si="14"/>
        <v>0</v>
      </c>
      <c r="S10" s="176">
        <f t="shared" si="2"/>
        <v>0</v>
      </c>
      <c r="Y10" s="176">
        <f t="shared" si="15"/>
        <v>408010.32411488518</v>
      </c>
      <c r="Z10" s="176">
        <f t="shared" si="3"/>
        <v>4221.6512006975754</v>
      </c>
      <c r="AA10" s="176">
        <f t="shared" si="16"/>
        <v>52189.024684417076</v>
      </c>
      <c r="AB10" s="176">
        <f t="shared" si="17"/>
        <v>464420.99999999983</v>
      </c>
      <c r="AC10" s="176">
        <f t="shared" si="18"/>
        <v>5921863</v>
      </c>
      <c r="AD10" s="176"/>
      <c r="AE10" s="176">
        <f t="shared" si="4"/>
        <v>464421</v>
      </c>
    </row>
    <row r="11" spans="1:31" x14ac:dyDescent="0.2">
      <c r="A11" s="176">
        <v>5</v>
      </c>
      <c r="B11" s="176">
        <f t="shared" si="5"/>
        <v>459664</v>
      </c>
      <c r="C11" s="176"/>
      <c r="D11" s="176">
        <f t="shared" si="6"/>
        <v>4757</v>
      </c>
      <c r="E11" s="176">
        <f t="shared" si="7"/>
        <v>46213.709639162487</v>
      </c>
      <c r="F11" s="176">
        <f t="shared" si="0"/>
        <v>478.97272911710252</v>
      </c>
      <c r="G11" s="176">
        <f t="shared" si="8"/>
        <v>3052687.1443072925</v>
      </c>
      <c r="H11" s="176">
        <f t="shared" si="1"/>
        <v>31589.243901649676</v>
      </c>
      <c r="I11" s="176">
        <f t="shared" si="9"/>
        <v>459664</v>
      </c>
      <c r="J11" s="176">
        <f t="shared" si="10"/>
        <v>4757</v>
      </c>
      <c r="K11" s="176">
        <f t="shared" si="11"/>
        <v>464421</v>
      </c>
      <c r="L11" s="176">
        <f t="shared" si="12"/>
        <v>464421</v>
      </c>
      <c r="M11" s="176">
        <f t="shared" si="19"/>
        <v>47749.567452069656</v>
      </c>
      <c r="N11" s="176">
        <f t="shared" si="20"/>
        <v>5189039.2477676906</v>
      </c>
      <c r="O11" s="176">
        <f>N11*(1+Basic!$B$9)+S11</f>
        <v>5448491.2101560757</v>
      </c>
      <c r="P11" s="176">
        <f t="shared" si="13"/>
        <v>5480080</v>
      </c>
      <c r="Q11" s="176"/>
      <c r="R11" s="183">
        <f t="shared" si="14"/>
        <v>0</v>
      </c>
      <c r="S11" s="176">
        <f t="shared" si="2"/>
        <v>0</v>
      </c>
      <c r="Y11" s="176">
        <f t="shared" si="15"/>
        <v>413450.29036083771</v>
      </c>
      <c r="Z11" s="176">
        <f t="shared" si="3"/>
        <v>4278.0272708828961</v>
      </c>
      <c r="AA11" s="176">
        <f t="shared" si="16"/>
        <v>46692.682368279588</v>
      </c>
      <c r="AB11" s="176">
        <f t="shared" si="17"/>
        <v>464421.00000000017</v>
      </c>
      <c r="AC11" s="176">
        <f t="shared" si="18"/>
        <v>5480080</v>
      </c>
      <c r="AD11" s="176"/>
      <c r="AE11" s="176">
        <f t="shared" si="4"/>
        <v>464421</v>
      </c>
    </row>
    <row r="12" spans="1:31" x14ac:dyDescent="0.2">
      <c r="A12" s="176">
        <v>6</v>
      </c>
      <c r="B12" s="176">
        <f t="shared" si="5"/>
        <v>459664</v>
      </c>
      <c r="C12" s="176"/>
      <c r="D12" s="176">
        <f t="shared" si="6"/>
        <v>4757</v>
      </c>
      <c r="E12" s="176">
        <f t="shared" si="7"/>
        <v>40701.212795311105</v>
      </c>
      <c r="F12" s="176">
        <f t="shared" si="0"/>
        <v>421.84381102027902</v>
      </c>
      <c r="G12" s="176">
        <f t="shared" si="8"/>
        <v>2633724.3571026037</v>
      </c>
      <c r="H12" s="176">
        <f t="shared" si="1"/>
        <v>27254.087712669956</v>
      </c>
      <c r="I12" s="176">
        <f t="shared" si="9"/>
        <v>459664</v>
      </c>
      <c r="J12" s="176">
        <f t="shared" si="10"/>
        <v>4757</v>
      </c>
      <c r="K12" s="176">
        <f t="shared" si="11"/>
        <v>464421</v>
      </c>
      <c r="L12" s="176">
        <f t="shared" si="12"/>
        <v>464421</v>
      </c>
      <c r="M12" s="176">
        <f t="shared" si="19"/>
        <v>44200.350981861506</v>
      </c>
      <c r="N12" s="176">
        <f t="shared" si="20"/>
        <v>4768818.5987495519</v>
      </c>
      <c r="O12" s="176">
        <f>N12*(1+Basic!$B$9)+S12</f>
        <v>5007259.5286870301</v>
      </c>
      <c r="P12" s="176">
        <f t="shared" si="13"/>
        <v>5034514</v>
      </c>
      <c r="Q12" s="176"/>
      <c r="R12" s="183">
        <f t="shared" si="14"/>
        <v>0</v>
      </c>
      <c r="S12" s="176">
        <f t="shared" si="2"/>
        <v>0</v>
      </c>
      <c r="Y12" s="176">
        <f t="shared" si="15"/>
        <v>418962.78720468888</v>
      </c>
      <c r="Z12" s="176">
        <f t="shared" si="3"/>
        <v>4335.1561889797194</v>
      </c>
      <c r="AA12" s="176">
        <f t="shared" si="16"/>
        <v>41123.056606331382</v>
      </c>
      <c r="AB12" s="176">
        <f t="shared" si="17"/>
        <v>464421</v>
      </c>
      <c r="AC12" s="176">
        <f t="shared" si="18"/>
        <v>5034514</v>
      </c>
      <c r="AD12" s="176"/>
      <c r="AE12" s="176">
        <f t="shared" si="4"/>
        <v>464421</v>
      </c>
    </row>
    <row r="13" spans="1:31" x14ac:dyDescent="0.2">
      <c r="A13" s="176">
        <v>7</v>
      </c>
      <c r="B13" s="176">
        <f t="shared" si="5"/>
        <v>459664</v>
      </c>
      <c r="C13" s="176"/>
      <c r="D13" s="176">
        <f t="shared" si="6"/>
        <v>4757</v>
      </c>
      <c r="E13" s="176">
        <f t="shared" si="7"/>
        <v>35115.218309392651</v>
      </c>
      <c r="F13" s="176">
        <f t="shared" si="0"/>
        <v>363.95199145596683</v>
      </c>
      <c r="G13" s="176">
        <f t="shared" si="8"/>
        <v>2209175.5754119963</v>
      </c>
      <c r="H13" s="176">
        <f t="shared" si="1"/>
        <v>22861.039704125924</v>
      </c>
      <c r="I13" s="176">
        <f t="shared" si="9"/>
        <v>459664</v>
      </c>
      <c r="J13" s="176">
        <f t="shared" si="10"/>
        <v>4757</v>
      </c>
      <c r="K13" s="176">
        <f t="shared" si="11"/>
        <v>464421</v>
      </c>
      <c r="L13" s="176">
        <f t="shared" si="12"/>
        <v>464421</v>
      </c>
      <c r="M13" s="176">
        <f t="shared" si="19"/>
        <v>40620.902207328189</v>
      </c>
      <c r="N13" s="176">
        <f t="shared" si="20"/>
        <v>4345018.5009568799</v>
      </c>
      <c r="O13" s="176">
        <f>N13*(1+Basic!$B$9)+S13</f>
        <v>4562269.4260047246</v>
      </c>
      <c r="P13" s="176">
        <f t="shared" si="13"/>
        <v>4585130</v>
      </c>
      <c r="Q13" s="176"/>
      <c r="R13" s="183">
        <f t="shared" si="14"/>
        <v>0</v>
      </c>
      <c r="S13" s="176">
        <f t="shared" si="2"/>
        <v>0</v>
      </c>
      <c r="Y13" s="176">
        <f t="shared" si="15"/>
        <v>424548.78169060731</v>
      </c>
      <c r="Z13" s="176">
        <f t="shared" si="3"/>
        <v>4393.0480085440322</v>
      </c>
      <c r="AA13" s="176">
        <f t="shared" si="16"/>
        <v>35479.170300848615</v>
      </c>
      <c r="AB13" s="176">
        <f t="shared" si="17"/>
        <v>464420.99999999994</v>
      </c>
      <c r="AC13" s="176">
        <f t="shared" si="18"/>
        <v>4585130</v>
      </c>
      <c r="AD13" s="176"/>
      <c r="AE13" s="176">
        <f t="shared" si="4"/>
        <v>464421</v>
      </c>
    </row>
    <row r="14" spans="1:31" x14ac:dyDescent="0.2">
      <c r="A14" s="176">
        <v>8</v>
      </c>
      <c r="B14" s="176">
        <f t="shared" si="5"/>
        <v>459664</v>
      </c>
      <c r="C14" s="176"/>
      <c r="D14" s="176">
        <f t="shared" si="6"/>
        <v>4757</v>
      </c>
      <c r="E14" s="176">
        <f t="shared" si="7"/>
        <v>29454.746243723261</v>
      </c>
      <c r="F14" s="176">
        <f t="shared" si="0"/>
        <v>305.28708261266007</v>
      </c>
      <c r="G14" s="176">
        <f t="shared" si="8"/>
        <v>1778966.3216557195</v>
      </c>
      <c r="H14" s="176">
        <f t="shared" si="1"/>
        <v>18409.326786738584</v>
      </c>
      <c r="I14" s="176">
        <f t="shared" si="9"/>
        <v>459664</v>
      </c>
      <c r="J14" s="176">
        <f t="shared" si="10"/>
        <v>4757</v>
      </c>
      <c r="K14" s="176">
        <f t="shared" si="11"/>
        <v>464421</v>
      </c>
      <c r="L14" s="176">
        <f t="shared" si="12"/>
        <v>464421</v>
      </c>
      <c r="M14" s="176">
        <f t="shared" si="19"/>
        <v>37010.963609033359</v>
      </c>
      <c r="N14" s="176">
        <f t="shared" si="20"/>
        <v>3917608.4645659132</v>
      </c>
      <c r="O14" s="176">
        <f>N14*(1+Basic!$B$9)+S14</f>
        <v>4113488.8877942092</v>
      </c>
      <c r="P14" s="176">
        <f t="shared" si="13"/>
        <v>4131898</v>
      </c>
      <c r="Q14" s="176"/>
      <c r="R14" s="183">
        <f t="shared" si="14"/>
        <v>0</v>
      </c>
      <c r="S14" s="176">
        <f t="shared" si="2"/>
        <v>0</v>
      </c>
      <c r="Y14" s="176">
        <f t="shared" si="15"/>
        <v>430209.2537562768</v>
      </c>
      <c r="Z14" s="176">
        <f t="shared" si="3"/>
        <v>4451.71291738734</v>
      </c>
      <c r="AA14" s="176">
        <f t="shared" si="16"/>
        <v>29760.033326335921</v>
      </c>
      <c r="AB14" s="176">
        <f t="shared" si="17"/>
        <v>464421.00000000006</v>
      </c>
      <c r="AC14" s="176">
        <f t="shared" si="18"/>
        <v>4131898</v>
      </c>
      <c r="AD14" s="176"/>
      <c r="AE14" s="176">
        <f t="shared" si="4"/>
        <v>464421</v>
      </c>
    </row>
    <row r="15" spans="1:31" x14ac:dyDescent="0.2">
      <c r="A15" s="176">
        <v>9</v>
      </c>
      <c r="B15" s="176">
        <f t="shared" si="5"/>
        <v>459664</v>
      </c>
      <c r="C15" s="176"/>
      <c r="D15" s="176">
        <f t="shared" si="6"/>
        <v>4757</v>
      </c>
      <c r="E15" s="176">
        <f t="shared" si="7"/>
        <v>23718.803595194975</v>
      </c>
      <c r="F15" s="176">
        <f t="shared" si="0"/>
        <v>245.83876063048024</v>
      </c>
      <c r="G15" s="176">
        <f t="shared" si="8"/>
        <v>1343021.1252509146</v>
      </c>
      <c r="H15" s="176">
        <f t="shared" si="1"/>
        <v>13898.165547369064</v>
      </c>
      <c r="I15" s="176">
        <f t="shared" si="9"/>
        <v>459664</v>
      </c>
      <c r="J15" s="176">
        <f t="shared" si="10"/>
        <v>4757</v>
      </c>
      <c r="K15" s="176">
        <f t="shared" si="11"/>
        <v>464421</v>
      </c>
      <c r="L15" s="176">
        <f t="shared" si="12"/>
        <v>464421</v>
      </c>
      <c r="M15" s="176">
        <f t="shared" si="19"/>
        <v>33370.27547398446</v>
      </c>
      <c r="N15" s="176">
        <f t="shared" si="20"/>
        <v>3486557.7400398976</v>
      </c>
      <c r="O15" s="176">
        <f>N15*(1+Basic!$B$9)+S15</f>
        <v>3660885.6270418926</v>
      </c>
      <c r="P15" s="176">
        <f t="shared" si="13"/>
        <v>3674784</v>
      </c>
      <c r="Q15" s="176"/>
      <c r="R15" s="183">
        <f t="shared" si="14"/>
        <v>0</v>
      </c>
      <c r="S15" s="176">
        <f t="shared" si="2"/>
        <v>0</v>
      </c>
      <c r="Y15" s="176">
        <f t="shared" si="15"/>
        <v>435945.19640480494</v>
      </c>
      <c r="Z15" s="176">
        <f t="shared" si="3"/>
        <v>4511.1612393695195</v>
      </c>
      <c r="AA15" s="176">
        <f t="shared" si="16"/>
        <v>23964.642355825454</v>
      </c>
      <c r="AB15" s="176">
        <f t="shared" si="17"/>
        <v>464420.99999999988</v>
      </c>
      <c r="AC15" s="176">
        <f t="shared" si="18"/>
        <v>3674784</v>
      </c>
      <c r="AD15" s="176"/>
      <c r="AE15" s="176">
        <f t="shared" si="4"/>
        <v>464421</v>
      </c>
    </row>
    <row r="16" spans="1:31" x14ac:dyDescent="0.2">
      <c r="A16" s="176">
        <v>10</v>
      </c>
      <c r="B16" s="176">
        <f t="shared" si="5"/>
        <v>459664</v>
      </c>
      <c r="C16" s="176"/>
      <c r="D16" s="176">
        <f t="shared" si="6"/>
        <v>4757</v>
      </c>
      <c r="E16" s="176">
        <f t="shared" si="7"/>
        <v>17906.384121075575</v>
      </c>
      <c r="F16" s="176">
        <f t="shared" si="0"/>
        <v>185.59656378438152</v>
      </c>
      <c r="G16" s="176">
        <f t="shared" si="8"/>
        <v>901263.50937199011</v>
      </c>
      <c r="H16" s="176">
        <f t="shared" si="1"/>
        <v>9326.7621111534463</v>
      </c>
      <c r="I16" s="176">
        <f t="shared" si="9"/>
        <v>459664</v>
      </c>
      <c r="J16" s="176">
        <f t="shared" si="10"/>
        <v>4757</v>
      </c>
      <c r="K16" s="176">
        <f t="shared" si="11"/>
        <v>464421</v>
      </c>
      <c r="L16" s="176">
        <f t="shared" si="12"/>
        <v>464421</v>
      </c>
      <c r="M16" s="176">
        <f t="shared" si="19"/>
        <v>29698.575876947885</v>
      </c>
      <c r="N16" s="176">
        <f t="shared" si="20"/>
        <v>3051835.3159168456</v>
      </c>
      <c r="O16" s="176">
        <f>N16*(1+Basic!$B$9)+S16</f>
        <v>3204427.0817126879</v>
      </c>
      <c r="P16" s="176">
        <f t="shared" si="13"/>
        <v>3213754</v>
      </c>
      <c r="Q16" s="176"/>
      <c r="R16" s="183">
        <f t="shared" si="14"/>
        <v>0</v>
      </c>
      <c r="S16" s="176">
        <f t="shared" si="2"/>
        <v>0</v>
      </c>
      <c r="Y16" s="176">
        <f t="shared" si="15"/>
        <v>441757.61587892449</v>
      </c>
      <c r="Z16" s="176">
        <f t="shared" si="3"/>
        <v>4571.4034362156181</v>
      </c>
      <c r="AA16" s="176">
        <f t="shared" si="16"/>
        <v>18091.980684859955</v>
      </c>
      <c r="AB16" s="176">
        <f t="shared" si="17"/>
        <v>464421.00000000006</v>
      </c>
      <c r="AC16" s="176">
        <f t="shared" si="18"/>
        <v>3213754</v>
      </c>
      <c r="AD16" s="176"/>
      <c r="AE16" s="176">
        <f t="shared" si="4"/>
        <v>464421</v>
      </c>
    </row>
    <row r="17" spans="1:31" x14ac:dyDescent="0.2">
      <c r="A17" s="176">
        <v>11</v>
      </c>
      <c r="B17" s="176">
        <f t="shared" si="5"/>
        <v>459664</v>
      </c>
      <c r="C17" s="176"/>
      <c r="D17" s="176">
        <f t="shared" si="6"/>
        <v>4757</v>
      </c>
      <c r="E17" s="176">
        <f t="shared" si="7"/>
        <v>12016.468162485786</v>
      </c>
      <c r="F17" s="176">
        <f t="shared" si="0"/>
        <v>124.54989064309471</v>
      </c>
      <c r="G17" s="176">
        <f t="shared" si="8"/>
        <v>453615.97753447585</v>
      </c>
      <c r="H17" s="176">
        <f t="shared" si="1"/>
        <v>4694.3120017965412</v>
      </c>
      <c r="I17" s="176">
        <f t="shared" si="9"/>
        <v>459664</v>
      </c>
      <c r="J17" s="176">
        <f t="shared" si="10"/>
        <v>4757</v>
      </c>
      <c r="K17" s="176">
        <f t="shared" si="11"/>
        <v>464421</v>
      </c>
      <c r="L17" s="176">
        <f t="shared" si="12"/>
        <v>464421</v>
      </c>
      <c r="M17" s="176">
        <f t="shared" si="19"/>
        <v>25995.600661605131</v>
      </c>
      <c r="N17" s="176">
        <f t="shared" si="20"/>
        <v>2613409.9165784507</v>
      </c>
      <c r="O17" s="176">
        <f>N17*(1+Basic!$B$9)+S17</f>
        <v>2744080.4124073735</v>
      </c>
      <c r="P17" s="176">
        <f t="shared" si="13"/>
        <v>2748775</v>
      </c>
      <c r="Q17" s="176"/>
      <c r="R17" s="183">
        <f t="shared" si="14"/>
        <v>0</v>
      </c>
      <c r="S17" s="176">
        <f>S18+R17</f>
        <v>0</v>
      </c>
      <c r="Y17" s="176">
        <f t="shared" si="15"/>
        <v>447647.53183751425</v>
      </c>
      <c r="Z17" s="176">
        <f t="shared" si="3"/>
        <v>4632.4501093569052</v>
      </c>
      <c r="AA17" s="176">
        <f t="shared" si="16"/>
        <v>12141.018053128881</v>
      </c>
      <c r="AB17" s="176">
        <f t="shared" si="17"/>
        <v>464421.00000000006</v>
      </c>
      <c r="AC17" s="176">
        <f t="shared" si="18"/>
        <v>2748775</v>
      </c>
      <c r="AD17" s="176"/>
      <c r="AE17" s="176">
        <f t="shared" si="4"/>
        <v>464421</v>
      </c>
    </row>
    <row r="18" spans="1:31" x14ac:dyDescent="0.2">
      <c r="A18" s="176">
        <v>12</v>
      </c>
      <c r="B18" s="176">
        <f t="shared" si="5"/>
        <v>459664</v>
      </c>
      <c r="C18" s="176"/>
      <c r="D18" s="176">
        <f t="shared" si="6"/>
        <v>4757</v>
      </c>
      <c r="E18" s="176">
        <f t="shared" si="7"/>
        <v>6048.0224655230013</v>
      </c>
      <c r="F18" s="176">
        <f t="shared" si="0"/>
        <v>62.687998203485741</v>
      </c>
      <c r="G18" s="176">
        <f t="shared" si="8"/>
        <v>-1.1641532182693481E-9</v>
      </c>
      <c r="H18" s="176">
        <f t="shared" si="1"/>
        <v>2.6894042548519792E-11</v>
      </c>
      <c r="I18" s="176">
        <f t="shared" si="9"/>
        <v>459664</v>
      </c>
      <c r="J18" s="176">
        <f t="shared" si="10"/>
        <v>4757</v>
      </c>
      <c r="K18" s="176">
        <f t="shared" si="11"/>
        <v>464421</v>
      </c>
      <c r="L18" s="176">
        <f>K18+Basic!B8</f>
        <v>2635671</v>
      </c>
      <c r="M18" s="176">
        <f t="shared" si="19"/>
        <v>22261.083421548323</v>
      </c>
      <c r="N18" s="176">
        <f t="shared" si="20"/>
        <v>-9.7134034149348736E-10</v>
      </c>
      <c r="O18" s="176">
        <f>N18*(1+Basic!$B$9)</f>
        <v>-1.0199073585681618E-9</v>
      </c>
      <c r="P18" s="176">
        <f>ROUND((O18+H18+Basic!$B$8)/1,0)</f>
        <v>2171250</v>
      </c>
      <c r="Q18" s="176"/>
      <c r="R18" s="183">
        <f t="shared" si="14"/>
        <v>0</v>
      </c>
      <c r="S18" s="176">
        <f>S19+R18</f>
        <v>0</v>
      </c>
      <c r="Y18" s="176">
        <f t="shared" si="15"/>
        <v>453615.97753447702</v>
      </c>
      <c r="Z18" s="176">
        <f t="shared" si="3"/>
        <v>4694.3120017965139</v>
      </c>
      <c r="AA18" s="176">
        <f>E18+F18+R18</f>
        <v>6110.7104637264874</v>
      </c>
      <c r="AB18" s="176">
        <f t="shared" si="17"/>
        <v>464421</v>
      </c>
      <c r="AC18" s="176">
        <f t="shared" si="18"/>
        <v>2171250</v>
      </c>
      <c r="AD18" s="176"/>
      <c r="AE18" s="176">
        <f t="shared" si="4"/>
        <v>464421</v>
      </c>
    </row>
    <row r="19" spans="1:31" ht="15" x14ac:dyDescent="0.2">
      <c r="A19" s="170" t="s">
        <v>5</v>
      </c>
      <c r="B19" s="184">
        <f>SUM(B6:B18)</f>
        <v>449718</v>
      </c>
      <c r="C19" s="184">
        <f>SUM(C6:C18)</f>
        <v>-52423</v>
      </c>
      <c r="D19" s="184">
        <f>SUM(D6:D18)</f>
        <v>4661</v>
      </c>
      <c r="E19" s="184">
        <f>SUM(E6:E18)</f>
        <v>449717.99999999866</v>
      </c>
      <c r="F19" s="184">
        <f>SUM(F6:F18)</f>
        <v>4661.0000000000191</v>
      </c>
      <c r="G19" s="184"/>
      <c r="H19" s="184"/>
      <c r="I19" s="184">
        <f>SUM(I6:I18)</f>
        <v>5515968</v>
      </c>
      <c r="J19" s="184">
        <f>SUM(J6:J18)</f>
        <v>30872.5</v>
      </c>
      <c r="K19" s="184">
        <f>SUM(K6:K18)</f>
        <v>5573052</v>
      </c>
      <c r="L19" s="184">
        <f>SUM(L6:L18)</f>
        <v>506802</v>
      </c>
      <c r="M19" s="184">
        <f>SUM(M6:M18)</f>
        <v>506801.99999999872</v>
      </c>
      <c r="N19" s="184"/>
      <c r="O19" s="184"/>
      <c r="P19" s="184"/>
      <c r="Q19" s="182"/>
      <c r="R19" s="185">
        <f>SUM(R6:R18)</f>
        <v>0</v>
      </c>
      <c r="Y19" s="186">
        <f>SUM(Y7:Y18)</f>
        <v>5066250.0000000009</v>
      </c>
      <c r="Z19" s="186">
        <f>SUM(Z7:Z18)</f>
        <v>52422.999999999964</v>
      </c>
      <c r="AA19" s="186">
        <f>SUM(AA7:AA18)</f>
        <v>454378.99999999872</v>
      </c>
      <c r="AB19" s="186">
        <f>SUM(AB7:AB18)</f>
        <v>5573052</v>
      </c>
      <c r="AC19" s="176"/>
      <c r="AD19" s="176"/>
      <c r="AE19" s="187">
        <f>SUM(AE6:AE18)</f>
        <v>454379</v>
      </c>
    </row>
    <row r="20" spans="1:31" ht="15" x14ac:dyDescent="0.2">
      <c r="A20" s="170"/>
      <c r="B20" s="184"/>
      <c r="C20" s="184"/>
      <c r="D20" s="184"/>
      <c r="E20" s="184"/>
      <c r="F20" s="184"/>
      <c r="G20" s="182"/>
      <c r="H20" s="182"/>
      <c r="I20" s="182"/>
      <c r="J20" s="182"/>
      <c r="K20" s="182"/>
      <c r="L20" s="182">
        <f>F19+E19-C19</f>
        <v>506801.99999999866</v>
      </c>
      <c r="M20" s="182"/>
      <c r="N20" s="182"/>
      <c r="O20" s="182"/>
      <c r="P20" s="182"/>
      <c r="Q20" s="182"/>
      <c r="R20" s="188"/>
      <c r="Y20" s="176"/>
      <c r="Z20" s="176"/>
      <c r="AA20" s="176"/>
      <c r="AB20" s="176"/>
      <c r="AC20" s="176"/>
      <c r="AD20" s="176"/>
      <c r="AE20" s="176"/>
    </row>
    <row r="21" spans="1:31" x14ac:dyDescent="0.2">
      <c r="A21" s="171" t="s">
        <v>142</v>
      </c>
      <c r="K21" s="171" t="s">
        <v>7</v>
      </c>
      <c r="L21" s="179">
        <f>L20-L19</f>
        <v>-1.3387762010097504E-9</v>
      </c>
      <c r="AA21" s="179"/>
    </row>
    <row r="22" spans="1:31" x14ac:dyDescent="0.2">
      <c r="N22" s="179"/>
    </row>
    <row r="23" spans="1:31" ht="18" x14ac:dyDescent="0.25">
      <c r="A23" s="169" t="s">
        <v>145</v>
      </c>
      <c r="B23" s="169"/>
      <c r="C23" s="169"/>
      <c r="D23" s="169"/>
      <c r="E23" s="169"/>
      <c r="F23" s="169"/>
      <c r="G23" s="169"/>
    </row>
    <row r="24" spans="1:31" ht="18" x14ac:dyDescent="0.25">
      <c r="A24" s="169" t="s">
        <v>143</v>
      </c>
      <c r="B24" s="169"/>
      <c r="C24" s="169"/>
      <c r="D24" s="169"/>
      <c r="E24" s="169"/>
      <c r="F24" s="169"/>
      <c r="G24" s="169"/>
    </row>
    <row r="25" spans="1:31" ht="18" x14ac:dyDescent="0.25">
      <c r="A25" s="169" t="s">
        <v>144</v>
      </c>
    </row>
    <row r="26" spans="1:31" ht="15" x14ac:dyDescent="0.2">
      <c r="A26" s="170" t="s">
        <v>146</v>
      </c>
      <c r="B26" s="170"/>
      <c r="C26" s="170"/>
      <c r="D26" s="170"/>
      <c r="E26" s="170"/>
      <c r="F26" s="170"/>
      <c r="G26" s="170"/>
      <c r="H26" s="170"/>
      <c r="I26" s="170"/>
    </row>
    <row r="27" spans="1:31" x14ac:dyDescent="0.2">
      <c r="A27" s="171" t="s">
        <v>147</v>
      </c>
    </row>
    <row r="30" spans="1:31" ht="27" x14ac:dyDescent="0.35">
      <c r="C30" s="265" t="s">
        <v>55</v>
      </c>
      <c r="D30" s="265"/>
      <c r="E30" s="265"/>
      <c r="F30" s="265"/>
    </row>
    <row r="31" spans="1:31" x14ac:dyDescent="0.2">
      <c r="A31" s="171" t="s">
        <v>33</v>
      </c>
      <c r="B31" s="171" t="s">
        <v>39</v>
      </c>
      <c r="D31" s="171" t="s">
        <v>160</v>
      </c>
      <c r="E31" s="171" t="s">
        <v>38</v>
      </c>
      <c r="G31" s="171" t="s">
        <v>57</v>
      </c>
    </row>
    <row r="32" spans="1:31" ht="18" x14ac:dyDescent="0.25">
      <c r="A32" s="181">
        <f>Basic!B10</f>
        <v>0.16</v>
      </c>
      <c r="B32" s="177">
        <v>247859.05468380975</v>
      </c>
      <c r="C32" s="176">
        <f>ROUND(B32/1,0)</f>
        <v>247859</v>
      </c>
      <c r="D32" s="177">
        <v>4537.3563605659001</v>
      </c>
      <c r="E32" s="176">
        <f>$E$2</f>
        <v>12</v>
      </c>
      <c r="F32" s="176">
        <f>ROUND(D32/1,0)</f>
        <v>4537</v>
      </c>
      <c r="G32" s="178">
        <f>-(B36)/R33</f>
        <v>211093.75</v>
      </c>
      <c r="H32" s="179">
        <f>(Basic!B19+Basic!B20)/R33</f>
        <v>4150.125</v>
      </c>
      <c r="J32" s="179"/>
      <c r="K32" s="179"/>
      <c r="R32" s="172">
        <f>$S$1/$R$33</f>
        <v>0</v>
      </c>
      <c r="AA32" s="179"/>
      <c r="AB32" s="179"/>
      <c r="AC32" s="189"/>
      <c r="AD32" s="179"/>
    </row>
    <row r="33" spans="1:31" ht="15" x14ac:dyDescent="0.2">
      <c r="A33" s="170" t="s">
        <v>37</v>
      </c>
      <c r="B33" s="179" t="s">
        <v>37</v>
      </c>
      <c r="C33" s="171" t="s">
        <v>37</v>
      </c>
      <c r="D33" s="171" t="s">
        <v>37</v>
      </c>
      <c r="E33" s="171" t="s">
        <v>37</v>
      </c>
      <c r="F33" s="171" t="s">
        <v>37</v>
      </c>
      <c r="G33" s="171" t="s">
        <v>37</v>
      </c>
      <c r="H33" s="171" t="s">
        <v>37</v>
      </c>
      <c r="J33" s="179"/>
      <c r="L33" s="179"/>
      <c r="M33" s="180" t="s">
        <v>31</v>
      </c>
      <c r="N33" s="180"/>
      <c r="O33" s="180"/>
      <c r="R33" s="172">
        <f>$E$2*2</f>
        <v>24</v>
      </c>
    </row>
    <row r="34" spans="1:31" ht="15" x14ac:dyDescent="0.2">
      <c r="A34" s="170"/>
      <c r="B34" s="263" t="s">
        <v>11</v>
      </c>
      <c r="C34" s="263"/>
      <c r="D34" s="263"/>
      <c r="E34" s="263" t="s">
        <v>27</v>
      </c>
      <c r="F34" s="263"/>
      <c r="G34" s="263" t="s">
        <v>162</v>
      </c>
      <c r="H34" s="263"/>
      <c r="I34" s="263" t="s">
        <v>6</v>
      </c>
      <c r="J34" s="263"/>
      <c r="K34" s="263"/>
      <c r="L34" s="171" t="s">
        <v>32</v>
      </c>
      <c r="M34" s="171" t="s">
        <v>2</v>
      </c>
      <c r="N34" s="180" t="s">
        <v>162</v>
      </c>
      <c r="O34" s="180" t="s">
        <v>29</v>
      </c>
      <c r="P34" s="180" t="s">
        <v>30</v>
      </c>
    </row>
    <row r="35" spans="1:31" x14ac:dyDescent="0.2">
      <c r="B35" s="181">
        <f>IRR(B36:B60,0)*E32</f>
        <v>0.15917211822213062</v>
      </c>
      <c r="D35" s="181">
        <f>IRR(D36:D60,0)*E32</f>
        <v>0.15984073890428707</v>
      </c>
      <c r="E35" s="171" t="s">
        <v>28</v>
      </c>
      <c r="F35" s="171" t="s">
        <v>161</v>
      </c>
      <c r="G35" s="171" t="s">
        <v>162</v>
      </c>
      <c r="H35" s="171" t="s">
        <v>161</v>
      </c>
      <c r="I35" s="171" t="s">
        <v>28</v>
      </c>
      <c r="J35" s="179" t="s">
        <v>161</v>
      </c>
      <c r="K35" s="179" t="s">
        <v>5</v>
      </c>
      <c r="L35" s="174">
        <f>IRR(L36:L60,0)*E32</f>
        <v>0.10125469186928893</v>
      </c>
      <c r="AE35" s="174">
        <f>IRR(AE36:AE60,0)*$AE$2</f>
        <v>0.15917890941848523</v>
      </c>
    </row>
    <row r="36" spans="1:31" x14ac:dyDescent="0.2">
      <c r="A36" s="171">
        <v>0</v>
      </c>
      <c r="B36" s="171">
        <f>-(Basic!B6-Basic!B8)</f>
        <v>-5066250</v>
      </c>
      <c r="C36" s="171">
        <f>-Basic!B19</f>
        <v>-52423</v>
      </c>
      <c r="D36" s="179">
        <f>C36</f>
        <v>-52423</v>
      </c>
      <c r="G36" s="179">
        <f>-B36</f>
        <v>5066250</v>
      </c>
      <c r="H36" s="171">
        <f>-D36</f>
        <v>52423</v>
      </c>
      <c r="J36" s="171">
        <f>-Basic!$B$19/2</f>
        <v>-26211.5</v>
      </c>
      <c r="L36" s="179">
        <f>B36-Basic!B8</f>
        <v>-7237500</v>
      </c>
      <c r="N36" s="179">
        <f>-L36</f>
        <v>7237500</v>
      </c>
      <c r="Y36" s="171" t="s">
        <v>163</v>
      </c>
      <c r="Z36" s="171" t="s">
        <v>61</v>
      </c>
      <c r="AA36" s="171" t="s">
        <v>2</v>
      </c>
      <c r="AB36" s="171" t="s">
        <v>6</v>
      </c>
      <c r="AC36" s="171" t="s">
        <v>65</v>
      </c>
      <c r="AE36" s="179">
        <f>B36+D36</f>
        <v>-5118673</v>
      </c>
    </row>
    <row r="37" spans="1:31" x14ac:dyDescent="0.2">
      <c r="A37" s="171">
        <v>1</v>
      </c>
      <c r="B37" s="179">
        <f>$C$32</f>
        <v>247859</v>
      </c>
      <c r="D37" s="179">
        <f>C37+$F$32</f>
        <v>4537</v>
      </c>
      <c r="E37" s="179">
        <f t="shared" ref="E37:E60" si="21">G36*$B$35/$E$32</f>
        <v>67200.47866190577</v>
      </c>
      <c r="F37" s="179">
        <f t="shared" ref="F37:F60" si="22">H36*$D$35/$E$32</f>
        <v>698.27758796495345</v>
      </c>
      <c r="G37" s="179">
        <f t="shared" ref="G37:G60" si="23">G36+E37-B37</f>
        <v>4885591.478661906</v>
      </c>
      <c r="H37" s="179">
        <f t="shared" ref="H37:H60" si="24">H36-D37+F37</f>
        <v>48584.277587964956</v>
      </c>
      <c r="I37" s="179">
        <f t="shared" ref="I37:I60" si="25">B37</f>
        <v>247859</v>
      </c>
      <c r="J37" s="179">
        <f t="shared" ref="J37:J60" si="26">D37-C37</f>
        <v>4537</v>
      </c>
      <c r="K37" s="179">
        <f t="shared" ref="K37:K60" si="27">J37+I37</f>
        <v>252396</v>
      </c>
      <c r="L37" s="179">
        <f t="shared" ref="L37:L59" si="28">K37</f>
        <v>252396</v>
      </c>
      <c r="M37" s="179">
        <f>-L36*$L$35/$E$32</f>
        <v>61069.236033664878</v>
      </c>
      <c r="N37" s="179">
        <f>N36-L37+M37</f>
        <v>7046173.236033665</v>
      </c>
      <c r="O37" s="179">
        <f>N37*(1+Basic!$B$9)+S37</f>
        <v>7398481.8978353487</v>
      </c>
      <c r="P37" s="176">
        <f t="shared" ref="P37:P59" si="29">ROUND((O37+H37)/1,0)</f>
        <v>7447066</v>
      </c>
      <c r="Q37" s="179"/>
      <c r="R37" s="183">
        <f>ROUND($R$32/1,0)</f>
        <v>0</v>
      </c>
      <c r="S37" s="179">
        <f>S38+R37</f>
        <v>0</v>
      </c>
      <c r="Y37" s="179">
        <f t="shared" ref="Y37:Y60" si="30">G36-G37</f>
        <v>180658.52133809403</v>
      </c>
      <c r="Z37" s="179">
        <f t="shared" ref="Z37:Z60" si="31">H36-H37-C37</f>
        <v>3838.7224120350438</v>
      </c>
      <c r="AA37" s="179">
        <f t="shared" ref="AA37:AA60" si="32">E37+F37+R37</f>
        <v>67898.756249870727</v>
      </c>
      <c r="AB37" s="179">
        <f t="shared" ref="AB37:AB60" si="33">AA37+Z37+Y37</f>
        <v>252395.9999999998</v>
      </c>
      <c r="AC37" s="179">
        <f t="shared" ref="AC37:AC60" si="34">P37</f>
        <v>7447066</v>
      </c>
      <c r="AE37" s="179">
        <f t="shared" ref="AE37:AE60" si="35">B37+D37</f>
        <v>252396</v>
      </c>
    </row>
    <row r="38" spans="1:31" x14ac:dyDescent="0.2">
      <c r="A38" s="171">
        <v>2</v>
      </c>
      <c r="B38" s="179">
        <f t="shared" ref="B38:B60" si="36">$C$32</f>
        <v>247859</v>
      </c>
      <c r="D38" s="179">
        <f t="shared" ref="D38:D60" si="37">C38+$F$32</f>
        <v>4537</v>
      </c>
      <c r="E38" s="179">
        <f t="shared" si="21"/>
        <v>64804.162035550573</v>
      </c>
      <c r="F38" s="179">
        <f t="shared" si="22"/>
        <v>647.14556906594271</v>
      </c>
      <c r="G38" s="179">
        <f t="shared" si="23"/>
        <v>4702536.6406974569</v>
      </c>
      <c r="H38" s="179">
        <f t="shared" si="24"/>
        <v>44694.423157030898</v>
      </c>
      <c r="I38" s="179">
        <f t="shared" si="25"/>
        <v>247859</v>
      </c>
      <c r="J38" s="179">
        <f t="shared" si="26"/>
        <v>4537</v>
      </c>
      <c r="K38" s="179">
        <f t="shared" si="27"/>
        <v>252396</v>
      </c>
      <c r="L38" s="179">
        <f t="shared" si="28"/>
        <v>252396</v>
      </c>
      <c r="M38" s="179">
        <f t="shared" ref="M38:M60" si="38">N37*$L$35/12</f>
        <v>59454.84165601826</v>
      </c>
      <c r="N38" s="179">
        <f>N37-L38+M38</f>
        <v>6853232.0776896831</v>
      </c>
      <c r="O38" s="179">
        <f>N38*(1+Basic!$B$9)+S38</f>
        <v>7195893.6815741677</v>
      </c>
      <c r="P38" s="176">
        <f t="shared" si="29"/>
        <v>7240588</v>
      </c>
      <c r="Q38" s="179"/>
      <c r="R38" s="183">
        <f t="shared" ref="R38:R60" si="39">ROUND($R$32/1,0)</f>
        <v>0</v>
      </c>
      <c r="S38" s="179">
        <f t="shared" ref="S38:S60" si="40">S39+R38</f>
        <v>0</v>
      </c>
      <c r="Y38" s="179">
        <f t="shared" si="30"/>
        <v>183054.83796444908</v>
      </c>
      <c r="Z38" s="179">
        <f t="shared" si="31"/>
        <v>3889.8544309340577</v>
      </c>
      <c r="AA38" s="179">
        <f t="shared" si="32"/>
        <v>65451.307604616515</v>
      </c>
      <c r="AB38" s="179">
        <f t="shared" si="33"/>
        <v>252395.99999999965</v>
      </c>
      <c r="AC38" s="179">
        <f t="shared" si="34"/>
        <v>7240588</v>
      </c>
      <c r="AE38" s="179">
        <f t="shared" si="35"/>
        <v>252396</v>
      </c>
    </row>
    <row r="39" spans="1:31" x14ac:dyDescent="0.2">
      <c r="A39" s="171">
        <v>3</v>
      </c>
      <c r="B39" s="179">
        <f t="shared" si="36"/>
        <v>247859</v>
      </c>
      <c r="D39" s="179">
        <f t="shared" si="37"/>
        <v>4537</v>
      </c>
      <c r="E39" s="179">
        <f t="shared" si="21"/>
        <v>62376.059843083051</v>
      </c>
      <c r="F39" s="179">
        <f t="shared" si="22"/>
        <v>595.33246852672482</v>
      </c>
      <c r="G39" s="179">
        <f t="shared" si="23"/>
        <v>4517053.7005405398</v>
      </c>
      <c r="H39" s="179">
        <f t="shared" si="24"/>
        <v>40752.75562555762</v>
      </c>
      <c r="I39" s="179">
        <f t="shared" si="25"/>
        <v>247859</v>
      </c>
      <c r="J39" s="179">
        <f t="shared" si="26"/>
        <v>4537</v>
      </c>
      <c r="K39" s="179">
        <f t="shared" si="27"/>
        <v>252396</v>
      </c>
      <c r="L39" s="179">
        <f t="shared" si="28"/>
        <v>252396</v>
      </c>
      <c r="M39" s="179">
        <f t="shared" si="38"/>
        <v>57826.825194599631</v>
      </c>
      <c r="N39" s="179">
        <f>N38-L39+M39</f>
        <v>6658662.9028842831</v>
      </c>
      <c r="O39" s="179">
        <f>N39*(1+Basic!$B$9)+S39</f>
        <v>6991596.048028498</v>
      </c>
      <c r="P39" s="176">
        <f t="shared" si="29"/>
        <v>7032349</v>
      </c>
      <c r="Q39" s="179"/>
      <c r="R39" s="183">
        <f t="shared" si="39"/>
        <v>0</v>
      </c>
      <c r="S39" s="179">
        <f t="shared" si="40"/>
        <v>0</v>
      </c>
      <c r="Y39" s="179">
        <f t="shared" si="30"/>
        <v>185482.94015691709</v>
      </c>
      <c r="Z39" s="179">
        <f t="shared" si="31"/>
        <v>3941.6675314732784</v>
      </c>
      <c r="AA39" s="179">
        <f t="shared" si="32"/>
        <v>62971.392311609772</v>
      </c>
      <c r="AB39" s="179">
        <f t="shared" si="33"/>
        <v>252396.00000000015</v>
      </c>
      <c r="AC39" s="179">
        <f t="shared" si="34"/>
        <v>7032349</v>
      </c>
      <c r="AE39" s="179">
        <f t="shared" si="35"/>
        <v>252396</v>
      </c>
    </row>
    <row r="40" spans="1:31" x14ac:dyDescent="0.2">
      <c r="A40" s="171">
        <v>4</v>
      </c>
      <c r="B40" s="179">
        <f t="shared" si="36"/>
        <v>247859</v>
      </c>
      <c r="D40" s="179">
        <f t="shared" si="37"/>
        <v>4537</v>
      </c>
      <c r="E40" s="179">
        <f t="shared" si="21"/>
        <v>59915.750469845952</v>
      </c>
      <c r="F40" s="179">
        <f t="shared" si="22"/>
        <v>542.82921429791429</v>
      </c>
      <c r="G40" s="179">
        <f t="shared" si="23"/>
        <v>4329110.4510103855</v>
      </c>
      <c r="H40" s="179">
        <f t="shared" si="24"/>
        <v>36758.584839855532</v>
      </c>
      <c r="I40" s="179">
        <f t="shared" si="25"/>
        <v>247859</v>
      </c>
      <c r="J40" s="179">
        <f t="shared" si="26"/>
        <v>4537</v>
      </c>
      <c r="K40" s="179">
        <f t="shared" si="27"/>
        <v>252396</v>
      </c>
      <c r="L40" s="179">
        <f t="shared" si="28"/>
        <v>252396</v>
      </c>
      <c r="M40" s="179">
        <f t="shared" si="38"/>
        <v>56185.071707751085</v>
      </c>
      <c r="N40" s="179">
        <f t="shared" ref="N40:N59" si="41">N39-L40+M40</f>
        <v>6462451.9745920338</v>
      </c>
      <c r="O40" s="179">
        <f>N40*(1+Basic!$B$9)+S40</f>
        <v>6785574.5733216358</v>
      </c>
      <c r="P40" s="176">
        <f t="shared" si="29"/>
        <v>6822333</v>
      </c>
      <c r="Q40" s="179"/>
      <c r="R40" s="183">
        <f t="shared" si="39"/>
        <v>0</v>
      </c>
      <c r="S40" s="179">
        <f t="shared" si="40"/>
        <v>0</v>
      </c>
      <c r="Y40" s="179">
        <f t="shared" si="30"/>
        <v>187943.24953015428</v>
      </c>
      <c r="Z40" s="179">
        <f t="shared" si="31"/>
        <v>3994.1707857020883</v>
      </c>
      <c r="AA40" s="179">
        <f t="shared" si="32"/>
        <v>60458.579684143864</v>
      </c>
      <c r="AB40" s="179">
        <f t="shared" si="33"/>
        <v>252396.00000000023</v>
      </c>
      <c r="AC40" s="179">
        <f t="shared" si="34"/>
        <v>6822333</v>
      </c>
      <c r="AE40" s="179">
        <f t="shared" si="35"/>
        <v>252396</v>
      </c>
    </row>
    <row r="41" spans="1:31" x14ac:dyDescent="0.2">
      <c r="A41" s="171">
        <v>5</v>
      </c>
      <c r="B41" s="179">
        <f t="shared" si="36"/>
        <v>247859</v>
      </c>
      <c r="D41" s="179">
        <f t="shared" si="37"/>
        <v>4537</v>
      </c>
      <c r="E41" s="179">
        <f t="shared" si="21"/>
        <v>57422.806708740529</v>
      </c>
      <c r="F41" s="179">
        <f t="shared" si="22"/>
        <v>489.62661348986944</v>
      </c>
      <c r="G41" s="179">
        <f t="shared" si="23"/>
        <v>4138674.2577191256</v>
      </c>
      <c r="H41" s="179">
        <f t="shared" si="24"/>
        <v>32711.211453345401</v>
      </c>
      <c r="I41" s="179">
        <f t="shared" si="25"/>
        <v>247859</v>
      </c>
      <c r="J41" s="179">
        <f t="shared" si="26"/>
        <v>4537</v>
      </c>
      <c r="K41" s="179">
        <f t="shared" si="27"/>
        <v>252396</v>
      </c>
      <c r="L41" s="179">
        <f t="shared" si="28"/>
        <v>252396</v>
      </c>
      <c r="M41" s="179">
        <f t="shared" si="38"/>
        <v>54529.46528394951</v>
      </c>
      <c r="N41" s="179">
        <f t="shared" si="41"/>
        <v>6264585.4398759836</v>
      </c>
      <c r="O41" s="179">
        <f>N41*(1+Basic!$B$9)+S41</f>
        <v>6577814.7118697828</v>
      </c>
      <c r="P41" s="176">
        <f t="shared" si="29"/>
        <v>6610526</v>
      </c>
      <c r="Q41" s="179"/>
      <c r="R41" s="183">
        <f t="shared" si="39"/>
        <v>0</v>
      </c>
      <c r="S41" s="179">
        <f t="shared" si="40"/>
        <v>0</v>
      </c>
      <c r="Y41" s="179">
        <f t="shared" si="30"/>
        <v>190436.19329125993</v>
      </c>
      <c r="Z41" s="179">
        <f t="shared" si="31"/>
        <v>4047.3733865101312</v>
      </c>
      <c r="AA41" s="179">
        <f t="shared" si="32"/>
        <v>57912.433322230398</v>
      </c>
      <c r="AB41" s="179">
        <f t="shared" si="33"/>
        <v>252396.00000000047</v>
      </c>
      <c r="AC41" s="179">
        <f t="shared" si="34"/>
        <v>6610526</v>
      </c>
      <c r="AE41" s="179">
        <f t="shared" si="35"/>
        <v>252396</v>
      </c>
    </row>
    <row r="42" spans="1:31" x14ac:dyDescent="0.2">
      <c r="A42" s="171">
        <v>6</v>
      </c>
      <c r="B42" s="179">
        <f t="shared" si="36"/>
        <v>247859</v>
      </c>
      <c r="D42" s="179">
        <f t="shared" si="37"/>
        <v>4537</v>
      </c>
      <c r="E42" s="179">
        <f t="shared" si="21"/>
        <v>54896.795686046447</v>
      </c>
      <c r="F42" s="179">
        <f t="shared" si="22"/>
        <v>435.7153507630922</v>
      </c>
      <c r="G42" s="179">
        <f t="shared" si="23"/>
        <v>3945712.0534051722</v>
      </c>
      <c r="H42" s="179">
        <f t="shared" si="24"/>
        <v>28609.926804108494</v>
      </c>
      <c r="I42" s="179">
        <f t="shared" si="25"/>
        <v>247859</v>
      </c>
      <c r="J42" s="179">
        <f t="shared" si="26"/>
        <v>4537</v>
      </c>
      <c r="K42" s="179">
        <f t="shared" si="27"/>
        <v>252396</v>
      </c>
      <c r="L42" s="179">
        <f t="shared" si="28"/>
        <v>252396</v>
      </c>
      <c r="M42" s="179">
        <f t="shared" si="38"/>
        <v>52859.889033623047</v>
      </c>
      <c r="N42" s="179">
        <f t="shared" si="41"/>
        <v>6065049.3289096067</v>
      </c>
      <c r="O42" s="179">
        <f>N42*(1+Basic!$B$9)+S42</f>
        <v>6368301.7953550871</v>
      </c>
      <c r="P42" s="176">
        <f t="shared" si="29"/>
        <v>6396912</v>
      </c>
      <c r="Q42" s="179"/>
      <c r="R42" s="183">
        <f t="shared" si="39"/>
        <v>0</v>
      </c>
      <c r="S42" s="179">
        <f t="shared" si="40"/>
        <v>0</v>
      </c>
      <c r="Y42" s="179">
        <f t="shared" si="30"/>
        <v>192962.20431395341</v>
      </c>
      <c r="Z42" s="179">
        <f t="shared" si="31"/>
        <v>4101.2846492369063</v>
      </c>
      <c r="AA42" s="179">
        <f t="shared" si="32"/>
        <v>55332.511036809541</v>
      </c>
      <c r="AB42" s="179">
        <f t="shared" si="33"/>
        <v>252395.99999999985</v>
      </c>
      <c r="AC42" s="179">
        <f t="shared" si="34"/>
        <v>6396912</v>
      </c>
      <c r="AE42" s="179">
        <f t="shared" si="35"/>
        <v>252396</v>
      </c>
    </row>
    <row r="43" spans="1:31" x14ac:dyDescent="0.2">
      <c r="A43" s="171">
        <v>7</v>
      </c>
      <c r="B43" s="179">
        <f t="shared" si="36"/>
        <v>247859</v>
      </c>
      <c r="D43" s="179">
        <f t="shared" si="37"/>
        <v>4537</v>
      </c>
      <c r="E43" s="179">
        <f t="shared" si="21"/>
        <v>52337.278786257819</v>
      </c>
      <c r="F43" s="179">
        <f t="shared" si="22"/>
        <v>381.08598669718918</v>
      </c>
      <c r="G43" s="179">
        <f t="shared" si="23"/>
        <v>3750190.33219143</v>
      </c>
      <c r="H43" s="179">
        <f t="shared" si="24"/>
        <v>24454.012790805682</v>
      </c>
      <c r="I43" s="179">
        <f t="shared" si="25"/>
        <v>247859</v>
      </c>
      <c r="J43" s="179">
        <f t="shared" si="26"/>
        <v>4537</v>
      </c>
      <c r="K43" s="179">
        <f t="shared" si="27"/>
        <v>252396</v>
      </c>
      <c r="L43" s="179">
        <f t="shared" si="28"/>
        <v>252396</v>
      </c>
      <c r="M43" s="179">
        <f t="shared" si="38"/>
        <v>51176.225080898315</v>
      </c>
      <c r="N43" s="179">
        <f t="shared" si="41"/>
        <v>5863829.5539905047</v>
      </c>
      <c r="O43" s="179">
        <f>N43*(1+Basic!$B$9)+S43</f>
        <v>6157021.0316900304</v>
      </c>
      <c r="P43" s="176">
        <f t="shared" si="29"/>
        <v>6181475</v>
      </c>
      <c r="Q43" s="179"/>
      <c r="R43" s="183">
        <f t="shared" si="39"/>
        <v>0</v>
      </c>
      <c r="S43" s="179">
        <f t="shared" si="40"/>
        <v>0</v>
      </c>
      <c r="Y43" s="179">
        <f t="shared" si="30"/>
        <v>195521.72121374216</v>
      </c>
      <c r="Z43" s="179">
        <f t="shared" si="31"/>
        <v>4155.9140133028122</v>
      </c>
      <c r="AA43" s="179">
        <f t="shared" si="32"/>
        <v>52718.364772955007</v>
      </c>
      <c r="AB43" s="179">
        <f t="shared" si="33"/>
        <v>252395.99999999997</v>
      </c>
      <c r="AC43" s="179">
        <f t="shared" si="34"/>
        <v>6181475</v>
      </c>
      <c r="AE43" s="179">
        <f t="shared" si="35"/>
        <v>252396</v>
      </c>
    </row>
    <row r="44" spans="1:31" x14ac:dyDescent="0.2">
      <c r="A44" s="171">
        <v>8</v>
      </c>
      <c r="B44" s="179">
        <f t="shared" si="36"/>
        <v>247859</v>
      </c>
      <c r="D44" s="179">
        <f t="shared" si="37"/>
        <v>4537</v>
      </c>
      <c r="E44" s="179">
        <f t="shared" si="21"/>
        <v>49743.811575922133</v>
      </c>
      <c r="F44" s="179">
        <f t="shared" si="22"/>
        <v>325.72895613810562</v>
      </c>
      <c r="G44" s="179">
        <f t="shared" si="23"/>
        <v>3552075.1437673522</v>
      </c>
      <c r="H44" s="179">
        <f t="shared" si="24"/>
        <v>20242.741746943786</v>
      </c>
      <c r="I44" s="179">
        <f t="shared" si="25"/>
        <v>247859</v>
      </c>
      <c r="J44" s="179">
        <f t="shared" si="26"/>
        <v>4537</v>
      </c>
      <c r="K44" s="179">
        <f t="shared" si="27"/>
        <v>252396</v>
      </c>
      <c r="L44" s="179">
        <f t="shared" si="28"/>
        <v>252396</v>
      </c>
      <c r="M44" s="179">
        <f t="shared" si="38"/>
        <v>49478.354555278202</v>
      </c>
      <c r="N44" s="179">
        <f t="shared" si="41"/>
        <v>5660911.9085457828</v>
      </c>
      <c r="O44" s="179">
        <f>N44*(1+Basic!$B$9)+S44</f>
        <v>5943957.5039730724</v>
      </c>
      <c r="P44" s="176">
        <f t="shared" si="29"/>
        <v>5964200</v>
      </c>
      <c r="Q44" s="179"/>
      <c r="R44" s="183">
        <f t="shared" si="39"/>
        <v>0</v>
      </c>
      <c r="S44" s="179">
        <f t="shared" si="40"/>
        <v>0</v>
      </c>
      <c r="Y44" s="179">
        <f t="shared" si="30"/>
        <v>198115.18842407782</v>
      </c>
      <c r="Z44" s="179">
        <f t="shared" si="31"/>
        <v>4211.271043861896</v>
      </c>
      <c r="AA44" s="179">
        <f t="shared" si="32"/>
        <v>50069.540532060237</v>
      </c>
      <c r="AB44" s="179">
        <f t="shared" si="33"/>
        <v>252395.99999999994</v>
      </c>
      <c r="AC44" s="179">
        <f t="shared" si="34"/>
        <v>5964200</v>
      </c>
      <c r="AE44" s="179">
        <f t="shared" si="35"/>
        <v>252396</v>
      </c>
    </row>
    <row r="45" spans="1:31" x14ac:dyDescent="0.2">
      <c r="A45" s="171">
        <v>9</v>
      </c>
      <c r="B45" s="179">
        <f t="shared" si="36"/>
        <v>247859</v>
      </c>
      <c r="D45" s="179">
        <f t="shared" si="37"/>
        <v>4537</v>
      </c>
      <c r="E45" s="179">
        <f t="shared" si="21"/>
        <v>47115.943726469057</v>
      </c>
      <c r="F45" s="179">
        <f t="shared" si="22"/>
        <v>269.63456652334611</v>
      </c>
      <c r="G45" s="179">
        <f t="shared" si="23"/>
        <v>3351332.087493821</v>
      </c>
      <c r="H45" s="179">
        <f t="shared" si="24"/>
        <v>15975.376313467132</v>
      </c>
      <c r="I45" s="179">
        <f t="shared" si="25"/>
        <v>247859</v>
      </c>
      <c r="J45" s="179">
        <f t="shared" si="26"/>
        <v>4537</v>
      </c>
      <c r="K45" s="179">
        <f t="shared" si="27"/>
        <v>252396</v>
      </c>
      <c r="L45" s="179">
        <f t="shared" si="28"/>
        <v>252396</v>
      </c>
      <c r="M45" s="179">
        <f t="shared" si="38"/>
        <v>47766.157583249296</v>
      </c>
      <c r="N45" s="179">
        <f t="shared" si="41"/>
        <v>5456282.0661290325</v>
      </c>
      <c r="O45" s="179">
        <f>N45*(1+Basic!$B$9)+S45</f>
        <v>5729096.1694354843</v>
      </c>
      <c r="P45" s="176">
        <f t="shared" si="29"/>
        <v>5745072</v>
      </c>
      <c r="Q45" s="179"/>
      <c r="R45" s="183">
        <f t="shared" si="39"/>
        <v>0</v>
      </c>
      <c r="S45" s="179">
        <f t="shared" si="40"/>
        <v>0</v>
      </c>
      <c r="Y45" s="179">
        <f t="shared" si="30"/>
        <v>200743.05627353117</v>
      </c>
      <c r="Z45" s="179">
        <f t="shared" si="31"/>
        <v>4267.3654334766543</v>
      </c>
      <c r="AA45" s="179">
        <f t="shared" si="32"/>
        <v>47385.578292992403</v>
      </c>
      <c r="AB45" s="179">
        <f t="shared" si="33"/>
        <v>252396.00000000023</v>
      </c>
      <c r="AC45" s="179">
        <f t="shared" si="34"/>
        <v>5745072</v>
      </c>
      <c r="AE45" s="179">
        <f t="shared" si="35"/>
        <v>252396</v>
      </c>
    </row>
    <row r="46" spans="1:31" x14ac:dyDescent="0.2">
      <c r="A46" s="171">
        <v>10</v>
      </c>
      <c r="B46" s="179">
        <f t="shared" si="36"/>
        <v>247859</v>
      </c>
      <c r="D46" s="179">
        <f t="shared" si="37"/>
        <v>4537</v>
      </c>
      <c r="E46" s="179">
        <f t="shared" si="21"/>
        <v>44453.218936015524</v>
      </c>
      <c r="F46" s="179">
        <f t="shared" si="22"/>
        <v>212.79299618488599</v>
      </c>
      <c r="G46" s="179">
        <f t="shared" si="23"/>
        <v>3147926.3064298364</v>
      </c>
      <c r="H46" s="179">
        <f t="shared" si="24"/>
        <v>11651.169309652018</v>
      </c>
      <c r="I46" s="179">
        <f t="shared" si="25"/>
        <v>247859</v>
      </c>
      <c r="J46" s="179">
        <f t="shared" si="26"/>
        <v>4537</v>
      </c>
      <c r="K46" s="179">
        <f t="shared" si="27"/>
        <v>252396</v>
      </c>
      <c r="L46" s="179">
        <f t="shared" si="28"/>
        <v>252396</v>
      </c>
      <c r="M46" s="179">
        <f t="shared" si="38"/>
        <v>46039.51327981853</v>
      </c>
      <c r="N46" s="179">
        <f t="shared" si="41"/>
        <v>5249925.5794088515</v>
      </c>
      <c r="O46" s="179">
        <f>N46*(1+Basic!$B$9)+S46</f>
        <v>5512421.8583792942</v>
      </c>
      <c r="P46" s="176">
        <f t="shared" si="29"/>
        <v>5524073</v>
      </c>
      <c r="Q46" s="179"/>
      <c r="R46" s="183">
        <f t="shared" si="39"/>
        <v>0</v>
      </c>
      <c r="S46" s="179">
        <f t="shared" si="40"/>
        <v>0</v>
      </c>
      <c r="Y46" s="179">
        <f t="shared" si="30"/>
        <v>203405.78106398461</v>
      </c>
      <c r="Z46" s="179">
        <f t="shared" si="31"/>
        <v>4324.2070038151141</v>
      </c>
      <c r="AA46" s="179">
        <f t="shared" si="32"/>
        <v>44666.01193220041</v>
      </c>
      <c r="AB46" s="179">
        <f t="shared" si="33"/>
        <v>252396.00000000015</v>
      </c>
      <c r="AC46" s="179">
        <f t="shared" si="34"/>
        <v>5524073</v>
      </c>
      <c r="AE46" s="179">
        <f t="shared" si="35"/>
        <v>252396</v>
      </c>
    </row>
    <row r="47" spans="1:31" x14ac:dyDescent="0.2">
      <c r="A47" s="171">
        <v>11</v>
      </c>
      <c r="B47" s="179">
        <f t="shared" si="36"/>
        <v>247859</v>
      </c>
      <c r="D47" s="179">
        <f t="shared" si="37"/>
        <v>4537</v>
      </c>
      <c r="E47" s="179">
        <f t="shared" si="21"/>
        <v>41755.174850133742</v>
      </c>
      <c r="F47" s="179">
        <f t="shared" si="22"/>
        <v>155.19429262947756</v>
      </c>
      <c r="G47" s="179">
        <f t="shared" si="23"/>
        <v>2941822.4812799701</v>
      </c>
      <c r="H47" s="179">
        <f>H46-D47+F47</f>
        <v>7269.3636022814953</v>
      </c>
      <c r="I47" s="179">
        <f t="shared" si="25"/>
        <v>247859</v>
      </c>
      <c r="J47" s="179">
        <f t="shared" si="26"/>
        <v>4537</v>
      </c>
      <c r="K47" s="179">
        <f t="shared" si="27"/>
        <v>252396</v>
      </c>
      <c r="L47" s="179">
        <f t="shared" si="28"/>
        <v>252396</v>
      </c>
      <c r="M47" s="179">
        <f t="shared" si="38"/>
        <v>44298.299739978451</v>
      </c>
      <c r="N47" s="179">
        <f t="shared" si="41"/>
        <v>5041827.8791488297</v>
      </c>
      <c r="O47" s="179">
        <f>N47*(1+Basic!$B$9)+S47</f>
        <v>5293919.2731062714</v>
      </c>
      <c r="P47" s="176">
        <f t="shared" si="29"/>
        <v>5301189</v>
      </c>
      <c r="Q47" s="179"/>
      <c r="R47" s="183">
        <f t="shared" si="39"/>
        <v>0</v>
      </c>
      <c r="S47" s="179">
        <f t="shared" si="40"/>
        <v>0</v>
      </c>
      <c r="Y47" s="179">
        <f t="shared" si="30"/>
        <v>206103.82514986629</v>
      </c>
      <c r="Z47" s="179">
        <f t="shared" si="31"/>
        <v>4381.8057073705222</v>
      </c>
      <c r="AA47" s="179">
        <f t="shared" si="32"/>
        <v>41910.369142763222</v>
      </c>
      <c r="AB47" s="179">
        <f t="shared" si="33"/>
        <v>252396.00000000003</v>
      </c>
      <c r="AC47" s="179">
        <f t="shared" si="34"/>
        <v>5301189</v>
      </c>
      <c r="AE47" s="179">
        <f t="shared" si="35"/>
        <v>252396</v>
      </c>
    </row>
    <row r="48" spans="1:31" x14ac:dyDescent="0.2">
      <c r="A48" s="171">
        <v>12</v>
      </c>
      <c r="B48" s="179">
        <f t="shared" si="36"/>
        <v>247859</v>
      </c>
      <c r="C48" s="171">
        <f>-Basic!B20</f>
        <v>-47180</v>
      </c>
      <c r="D48" s="179">
        <f t="shared" si="37"/>
        <v>-42643</v>
      </c>
      <c r="E48" s="179">
        <f t="shared" si="21"/>
        <v>39021.342981568087</v>
      </c>
      <c r="F48" s="179">
        <f t="shared" si="22"/>
        <v>96.828370796050351</v>
      </c>
      <c r="G48" s="179">
        <f t="shared" si="23"/>
        <v>2732984.8242615382</v>
      </c>
      <c r="H48" s="179">
        <f t="shared" si="24"/>
        <v>50009.191973077548</v>
      </c>
      <c r="I48" s="179">
        <f t="shared" si="25"/>
        <v>247859</v>
      </c>
      <c r="J48" s="179">
        <f t="shared" si="26"/>
        <v>4537</v>
      </c>
      <c r="K48" s="179">
        <f t="shared" si="27"/>
        <v>252396</v>
      </c>
      <c r="L48" s="179">
        <f t="shared" si="28"/>
        <v>252396</v>
      </c>
      <c r="M48" s="179">
        <f t="shared" si="38"/>
        <v>42542.39403010044</v>
      </c>
      <c r="N48" s="179">
        <f t="shared" si="41"/>
        <v>4831974.2731789304</v>
      </c>
      <c r="O48" s="179">
        <f>N48*(1+Basic!$B$9)+S48</f>
        <v>5073572.986837877</v>
      </c>
      <c r="P48" s="176">
        <f t="shared" si="29"/>
        <v>5123582</v>
      </c>
      <c r="Q48" s="179"/>
      <c r="R48" s="183">
        <f t="shared" si="39"/>
        <v>0</v>
      </c>
      <c r="S48" s="179">
        <f t="shared" si="40"/>
        <v>0</v>
      </c>
      <c r="Y48" s="179">
        <f t="shared" si="30"/>
        <v>208837.65701843193</v>
      </c>
      <c r="Z48" s="179">
        <f t="shared" si="31"/>
        <v>4440.1716292039491</v>
      </c>
      <c r="AA48" s="179">
        <f t="shared" si="32"/>
        <v>39118.171352364137</v>
      </c>
      <c r="AB48" s="179">
        <f t="shared" si="33"/>
        <v>252396</v>
      </c>
      <c r="AC48" s="179">
        <f t="shared" si="34"/>
        <v>5123582</v>
      </c>
      <c r="AE48" s="179">
        <f t="shared" si="35"/>
        <v>205216</v>
      </c>
    </row>
    <row r="49" spans="1:31" x14ac:dyDescent="0.2">
      <c r="A49" s="171">
        <v>13</v>
      </c>
      <c r="B49" s="179">
        <f t="shared" si="36"/>
        <v>247859</v>
      </c>
      <c r="D49" s="179">
        <f t="shared" si="37"/>
        <v>4537</v>
      </c>
      <c r="E49" s="179">
        <f t="shared" si="21"/>
        <v>36251.248628887202</v>
      </c>
      <c r="F49" s="179">
        <f t="shared" si="22"/>
        <v>666.12551641525476</v>
      </c>
      <c r="G49" s="179">
        <f t="shared" si="23"/>
        <v>2521377.0728904256</v>
      </c>
      <c r="H49" s="179">
        <f t="shared" si="24"/>
        <v>46138.317489492802</v>
      </c>
      <c r="I49" s="179">
        <f t="shared" si="25"/>
        <v>247859</v>
      </c>
      <c r="J49" s="179">
        <f t="shared" si="26"/>
        <v>4537</v>
      </c>
      <c r="K49" s="179">
        <f t="shared" si="27"/>
        <v>252396</v>
      </c>
      <c r="L49" s="179">
        <f t="shared" si="28"/>
        <v>252396</v>
      </c>
      <c r="M49" s="179">
        <f t="shared" si="38"/>
        <v>40771.672179255322</v>
      </c>
      <c r="N49" s="179">
        <f t="shared" si="41"/>
        <v>4620349.945358186</v>
      </c>
      <c r="O49" s="179">
        <f>N49*(1+Basic!$B$9)+S49</f>
        <v>4851367.4426260954</v>
      </c>
      <c r="P49" s="176">
        <f t="shared" si="29"/>
        <v>4897506</v>
      </c>
      <c r="Q49" s="179"/>
      <c r="R49" s="183">
        <f t="shared" si="39"/>
        <v>0</v>
      </c>
      <c r="S49" s="179">
        <f t="shared" si="40"/>
        <v>0</v>
      </c>
      <c r="Y49" s="179">
        <f t="shared" si="30"/>
        <v>211607.75137111265</v>
      </c>
      <c r="Z49" s="179">
        <f t="shared" si="31"/>
        <v>3870.8744835847465</v>
      </c>
      <c r="AA49" s="179">
        <f t="shared" si="32"/>
        <v>36917.374145302456</v>
      </c>
      <c r="AB49" s="179">
        <f t="shared" si="33"/>
        <v>252395.99999999985</v>
      </c>
      <c r="AC49" s="179">
        <f t="shared" si="34"/>
        <v>4897506</v>
      </c>
      <c r="AE49" s="179">
        <f t="shared" si="35"/>
        <v>252396</v>
      </c>
    </row>
    <row r="50" spans="1:31" x14ac:dyDescent="0.2">
      <c r="A50" s="171">
        <v>14</v>
      </c>
      <c r="B50" s="179">
        <f t="shared" si="36"/>
        <v>247859</v>
      </c>
      <c r="D50" s="179">
        <f t="shared" si="37"/>
        <v>4537</v>
      </c>
      <c r="E50" s="179">
        <f t="shared" si="21"/>
        <v>33444.410794057039</v>
      </c>
      <c r="F50" s="179">
        <f t="shared" si="22"/>
        <v>614.56522994342674</v>
      </c>
      <c r="G50" s="179">
        <f t="shared" si="23"/>
        <v>2306962.4836844825</v>
      </c>
      <c r="H50" s="179">
        <f t="shared" si="24"/>
        <v>42215.882719436231</v>
      </c>
      <c r="I50" s="179">
        <f t="shared" si="25"/>
        <v>247859</v>
      </c>
      <c r="J50" s="179">
        <f t="shared" si="26"/>
        <v>4537</v>
      </c>
      <c r="K50" s="179">
        <f t="shared" si="27"/>
        <v>252396</v>
      </c>
      <c r="L50" s="179">
        <f t="shared" si="28"/>
        <v>252396</v>
      </c>
      <c r="M50" s="179">
        <f t="shared" si="38"/>
        <v>38986.009170460755</v>
      </c>
      <c r="N50" s="179">
        <f t="shared" si="41"/>
        <v>4406939.9545286465</v>
      </c>
      <c r="O50" s="179">
        <f>N50*(1+Basic!$B$9)+S50</f>
        <v>4627286.9522550795</v>
      </c>
      <c r="P50" s="176">
        <f t="shared" si="29"/>
        <v>4669503</v>
      </c>
      <c r="Q50" s="179"/>
      <c r="R50" s="183">
        <f t="shared" si="39"/>
        <v>0</v>
      </c>
      <c r="S50" s="179">
        <f t="shared" si="40"/>
        <v>0</v>
      </c>
      <c r="Y50" s="179">
        <f t="shared" si="30"/>
        <v>214414.58920594305</v>
      </c>
      <c r="Z50" s="179">
        <f t="shared" si="31"/>
        <v>3922.4347700565704</v>
      </c>
      <c r="AA50" s="179">
        <f t="shared" si="32"/>
        <v>34058.976024000469</v>
      </c>
      <c r="AB50" s="179">
        <f t="shared" si="33"/>
        <v>252396.00000000009</v>
      </c>
      <c r="AC50" s="179">
        <f t="shared" si="34"/>
        <v>4669503</v>
      </c>
      <c r="AE50" s="179">
        <f t="shared" si="35"/>
        <v>252396</v>
      </c>
    </row>
    <row r="51" spans="1:31" x14ac:dyDescent="0.2">
      <c r="A51" s="171">
        <v>15</v>
      </c>
      <c r="B51" s="179">
        <f t="shared" si="36"/>
        <v>247859</v>
      </c>
      <c r="D51" s="179">
        <f t="shared" si="37"/>
        <v>4537</v>
      </c>
      <c r="E51" s="179">
        <f t="shared" si="21"/>
        <v>30600.342098920544</v>
      </c>
      <c r="F51" s="179">
        <f t="shared" si="22"/>
        <v>562.31815728095091</v>
      </c>
      <c r="G51" s="179">
        <f t="shared" si="23"/>
        <v>2089703.8257834031</v>
      </c>
      <c r="H51" s="179">
        <f t="shared" si="24"/>
        <v>38241.200876717179</v>
      </c>
      <c r="I51" s="179">
        <f t="shared" si="25"/>
        <v>247859</v>
      </c>
      <c r="J51" s="179">
        <f t="shared" si="26"/>
        <v>4537</v>
      </c>
      <c r="K51" s="179">
        <f t="shared" si="27"/>
        <v>252396</v>
      </c>
      <c r="L51" s="179">
        <f t="shared" si="28"/>
        <v>252396</v>
      </c>
      <c r="M51" s="179">
        <f t="shared" si="38"/>
        <v>37185.278931854693</v>
      </c>
      <c r="N51" s="179">
        <f t="shared" si="41"/>
        <v>4191729.2334605013</v>
      </c>
      <c r="O51" s="179">
        <f>N51*(1+Basic!$B$9)+S51</f>
        <v>4401315.6951335268</v>
      </c>
      <c r="P51" s="176">
        <f t="shared" si="29"/>
        <v>4439557</v>
      </c>
      <c r="Q51" s="179"/>
      <c r="R51" s="183">
        <f t="shared" si="39"/>
        <v>0</v>
      </c>
      <c r="S51" s="179">
        <f t="shared" si="40"/>
        <v>0</v>
      </c>
      <c r="Y51" s="179">
        <f t="shared" si="30"/>
        <v>217258.65790107939</v>
      </c>
      <c r="Z51" s="179">
        <f t="shared" si="31"/>
        <v>3974.6818427190519</v>
      </c>
      <c r="AA51" s="179">
        <f t="shared" si="32"/>
        <v>31162.660256201496</v>
      </c>
      <c r="AB51" s="179">
        <f t="shared" si="33"/>
        <v>252395.99999999994</v>
      </c>
      <c r="AC51" s="179">
        <f t="shared" si="34"/>
        <v>4439557</v>
      </c>
      <c r="AE51" s="179">
        <f t="shared" si="35"/>
        <v>252396</v>
      </c>
    </row>
    <row r="52" spans="1:31" x14ac:dyDescent="0.2">
      <c r="A52" s="171">
        <v>16</v>
      </c>
      <c r="B52" s="179">
        <f t="shared" si="36"/>
        <v>247859</v>
      </c>
      <c r="D52" s="179">
        <f t="shared" si="37"/>
        <v>4537</v>
      </c>
      <c r="E52" s="179">
        <f t="shared" si="21"/>
        <v>27718.548700569543</v>
      </c>
      <c r="F52" s="179">
        <f t="shared" si="22"/>
        <v>509.37515039347869</v>
      </c>
      <c r="G52" s="179">
        <f t="shared" si="23"/>
        <v>1869563.3744839728</v>
      </c>
      <c r="H52" s="179">
        <f t="shared" si="24"/>
        <v>34213.576027110656</v>
      </c>
      <c r="I52" s="179">
        <f t="shared" si="25"/>
        <v>247859</v>
      </c>
      <c r="J52" s="179">
        <f t="shared" si="26"/>
        <v>4537</v>
      </c>
      <c r="K52" s="179">
        <f t="shared" si="27"/>
        <v>252396</v>
      </c>
      <c r="L52" s="179">
        <f t="shared" si="28"/>
        <v>252396</v>
      </c>
      <c r="M52" s="179">
        <f t="shared" si="38"/>
        <v>35369.354327794477</v>
      </c>
      <c r="N52" s="179">
        <f t="shared" si="41"/>
        <v>3974702.5877882959</v>
      </c>
      <c r="O52" s="179">
        <f>N52*(1+Basic!$B$9)+S52</f>
        <v>4173437.717177711</v>
      </c>
      <c r="P52" s="176">
        <f t="shared" si="29"/>
        <v>4207651</v>
      </c>
      <c r="Q52" s="179"/>
      <c r="R52" s="183">
        <f t="shared" si="39"/>
        <v>0</v>
      </c>
      <c r="S52" s="179">
        <f t="shared" si="40"/>
        <v>0</v>
      </c>
      <c r="Y52" s="179">
        <f t="shared" si="30"/>
        <v>220140.45129943034</v>
      </c>
      <c r="Z52" s="179">
        <f t="shared" si="31"/>
        <v>4027.6248496065236</v>
      </c>
      <c r="AA52" s="179">
        <f t="shared" si="32"/>
        <v>28227.923850963023</v>
      </c>
      <c r="AB52" s="179">
        <f t="shared" si="33"/>
        <v>252395.99999999988</v>
      </c>
      <c r="AC52" s="179">
        <f t="shared" si="34"/>
        <v>4207651</v>
      </c>
      <c r="AE52" s="179">
        <f t="shared" si="35"/>
        <v>252396</v>
      </c>
    </row>
    <row r="53" spans="1:31" x14ac:dyDescent="0.2">
      <c r="A53" s="171">
        <v>17</v>
      </c>
      <c r="B53" s="179">
        <f t="shared" si="36"/>
        <v>247859</v>
      </c>
      <c r="D53" s="179">
        <f t="shared" si="37"/>
        <v>4537</v>
      </c>
      <c r="E53" s="179">
        <f t="shared" si="21"/>
        <v>24798.53020559403</v>
      </c>
      <c r="F53" s="179">
        <f t="shared" si="22"/>
        <v>455.72693939428081</v>
      </c>
      <c r="G53" s="179">
        <f t="shared" si="23"/>
        <v>1646502.9046895669</v>
      </c>
      <c r="H53" s="179">
        <f t="shared" si="24"/>
        <v>30132.302966504936</v>
      </c>
      <c r="I53" s="179">
        <f t="shared" si="25"/>
        <v>247859</v>
      </c>
      <c r="J53" s="179">
        <f t="shared" si="26"/>
        <v>4537</v>
      </c>
      <c r="K53" s="179">
        <f t="shared" si="27"/>
        <v>252396</v>
      </c>
      <c r="L53" s="179">
        <f t="shared" si="28"/>
        <v>252396</v>
      </c>
      <c r="M53" s="179">
        <f t="shared" si="38"/>
        <v>33538.107149880765</v>
      </c>
      <c r="N53" s="179">
        <f t="shared" si="41"/>
        <v>3755844.6949381768</v>
      </c>
      <c r="O53" s="179">
        <f>N53*(1+Basic!$B$9)+S53</f>
        <v>3943636.929685086</v>
      </c>
      <c r="P53" s="176">
        <f t="shared" si="29"/>
        <v>3973769</v>
      </c>
      <c r="Q53" s="179"/>
      <c r="R53" s="183">
        <f t="shared" si="39"/>
        <v>0</v>
      </c>
      <c r="S53" s="179">
        <f t="shared" si="40"/>
        <v>0</v>
      </c>
      <c r="Y53" s="179">
        <f t="shared" si="30"/>
        <v>223060.46979440586</v>
      </c>
      <c r="Z53" s="179">
        <f t="shared" si="31"/>
        <v>4081.2730606057194</v>
      </c>
      <c r="AA53" s="179">
        <f t="shared" si="32"/>
        <v>25254.257144988311</v>
      </c>
      <c r="AB53" s="179">
        <f t="shared" si="33"/>
        <v>252395.99999999988</v>
      </c>
      <c r="AC53" s="179">
        <f t="shared" si="34"/>
        <v>3973769</v>
      </c>
      <c r="AE53" s="179">
        <f t="shared" si="35"/>
        <v>252396</v>
      </c>
    </row>
    <row r="54" spans="1:31" x14ac:dyDescent="0.2">
      <c r="A54" s="171">
        <v>18</v>
      </c>
      <c r="B54" s="179">
        <f t="shared" si="36"/>
        <v>247859</v>
      </c>
      <c r="D54" s="179">
        <f t="shared" si="37"/>
        <v>4537</v>
      </c>
      <c r="E54" s="179">
        <f t="shared" si="21"/>
        <v>21839.7795831941</v>
      </c>
      <c r="F54" s="179">
        <f t="shared" si="22"/>
        <v>401.36413092116589</v>
      </c>
      <c r="G54" s="179">
        <f t="shared" si="23"/>
        <v>1420483.684272761</v>
      </c>
      <c r="H54" s="179">
        <f t="shared" si="24"/>
        <v>25996.667097426103</v>
      </c>
      <c r="I54" s="179">
        <f t="shared" si="25"/>
        <v>247859</v>
      </c>
      <c r="J54" s="179">
        <f t="shared" si="26"/>
        <v>4537</v>
      </c>
      <c r="K54" s="179">
        <f t="shared" si="27"/>
        <v>252396</v>
      </c>
      <c r="L54" s="179">
        <f t="shared" si="28"/>
        <v>252396</v>
      </c>
      <c r="M54" s="179">
        <f t="shared" si="38"/>
        <v>31691.40810790571</v>
      </c>
      <c r="N54" s="179">
        <f t="shared" si="41"/>
        <v>3535140.1030460824</v>
      </c>
      <c r="O54" s="179">
        <f>N54*(1+Basic!$B$9)+S54</f>
        <v>3711897.1081983866</v>
      </c>
      <c r="P54" s="176">
        <f t="shared" si="29"/>
        <v>3737894</v>
      </c>
      <c r="Q54" s="179"/>
      <c r="R54" s="183">
        <f t="shared" si="39"/>
        <v>0</v>
      </c>
      <c r="S54" s="179">
        <f t="shared" si="40"/>
        <v>0</v>
      </c>
      <c r="Y54" s="179">
        <f t="shared" si="30"/>
        <v>226019.22041680594</v>
      </c>
      <c r="Z54" s="179">
        <f t="shared" si="31"/>
        <v>4135.6358690788329</v>
      </c>
      <c r="AA54" s="179">
        <f t="shared" si="32"/>
        <v>22241.143714115267</v>
      </c>
      <c r="AB54" s="179">
        <f t="shared" si="33"/>
        <v>252396.00000000003</v>
      </c>
      <c r="AC54" s="179">
        <f t="shared" si="34"/>
        <v>3737894</v>
      </c>
      <c r="AE54" s="179">
        <f t="shared" si="35"/>
        <v>252396</v>
      </c>
    </row>
    <row r="55" spans="1:31" x14ac:dyDescent="0.2">
      <c r="A55" s="171">
        <v>19</v>
      </c>
      <c r="B55" s="179">
        <f t="shared" si="36"/>
        <v>247859</v>
      </c>
      <c r="D55" s="179">
        <f t="shared" si="37"/>
        <v>4537</v>
      </c>
      <c r="E55" s="179">
        <f t="shared" si="21"/>
        <v>18841.783077139298</v>
      </c>
      <c r="F55" s="179">
        <f t="shared" si="22"/>
        <v>346.27720649177968</v>
      </c>
      <c r="G55" s="179">
        <f t="shared" si="23"/>
        <v>1191466.4673499004</v>
      </c>
      <c r="H55" s="179">
        <f t="shared" si="24"/>
        <v>21805.944303917884</v>
      </c>
      <c r="I55" s="179">
        <f t="shared" si="25"/>
        <v>247859</v>
      </c>
      <c r="J55" s="179">
        <f t="shared" si="26"/>
        <v>4537</v>
      </c>
      <c r="K55" s="179">
        <f t="shared" si="27"/>
        <v>252396</v>
      </c>
      <c r="L55" s="179">
        <f t="shared" si="28"/>
        <v>252396</v>
      </c>
      <c r="M55" s="179">
        <f t="shared" si="38"/>
        <v>29829.126820724781</v>
      </c>
      <c r="N55" s="179">
        <f t="shared" si="41"/>
        <v>3312573.2298668073</v>
      </c>
      <c r="O55" s="179">
        <f>N55*(1+Basic!$B$9)+S55</f>
        <v>3478201.8913601479</v>
      </c>
      <c r="P55" s="176">
        <f t="shared" si="29"/>
        <v>3500008</v>
      </c>
      <c r="Q55" s="179"/>
      <c r="R55" s="183">
        <f t="shared" si="39"/>
        <v>0</v>
      </c>
      <c r="S55" s="179">
        <f t="shared" si="40"/>
        <v>0</v>
      </c>
      <c r="Y55" s="179">
        <f t="shared" si="30"/>
        <v>229017.21692286059</v>
      </c>
      <c r="Z55" s="179">
        <f t="shared" si="31"/>
        <v>4190.7227935082192</v>
      </c>
      <c r="AA55" s="179">
        <f t="shared" si="32"/>
        <v>19188.060283631079</v>
      </c>
      <c r="AB55" s="179">
        <f t="shared" si="33"/>
        <v>252395.99999999988</v>
      </c>
      <c r="AC55" s="179">
        <f t="shared" si="34"/>
        <v>3500008</v>
      </c>
      <c r="AE55" s="179">
        <f t="shared" si="35"/>
        <v>252396</v>
      </c>
    </row>
    <row r="56" spans="1:31" x14ac:dyDescent="0.2">
      <c r="A56" s="171">
        <v>20</v>
      </c>
      <c r="B56" s="179">
        <f t="shared" si="36"/>
        <v>247859</v>
      </c>
      <c r="D56" s="179">
        <f t="shared" si="37"/>
        <v>4537</v>
      </c>
      <c r="E56" s="179">
        <f t="shared" si="21"/>
        <v>15804.020116560225</v>
      </c>
      <c r="F56" s="179">
        <f t="shared" si="22"/>
        <v>290.45652083699707</v>
      </c>
      <c r="G56" s="179">
        <f t="shared" si="23"/>
        <v>959411.48746646056</v>
      </c>
      <c r="H56" s="179">
        <f t="shared" si="24"/>
        <v>17559.400824754881</v>
      </c>
      <c r="I56" s="179">
        <f t="shared" si="25"/>
        <v>247859</v>
      </c>
      <c r="J56" s="179">
        <f t="shared" si="26"/>
        <v>4537</v>
      </c>
      <c r="K56" s="179">
        <f t="shared" si="27"/>
        <v>252396</v>
      </c>
      <c r="L56" s="179">
        <f t="shared" si="28"/>
        <v>252396</v>
      </c>
      <c r="M56" s="179">
        <f t="shared" si="38"/>
        <v>27951.131807051566</v>
      </c>
      <c r="N56" s="179">
        <f t="shared" si="41"/>
        <v>3088128.3616738589</v>
      </c>
      <c r="O56" s="179">
        <f>N56*(1+Basic!$B$9)+S56</f>
        <v>3242534.7797575518</v>
      </c>
      <c r="P56" s="176">
        <f t="shared" si="29"/>
        <v>3260094</v>
      </c>
      <c r="Q56" s="179"/>
      <c r="R56" s="183">
        <f t="shared" si="39"/>
        <v>0</v>
      </c>
      <c r="S56" s="179">
        <f t="shared" si="40"/>
        <v>0</v>
      </c>
      <c r="Y56" s="179">
        <f t="shared" si="30"/>
        <v>232054.97988343984</v>
      </c>
      <c r="Z56" s="179">
        <f t="shared" si="31"/>
        <v>4246.5434791630032</v>
      </c>
      <c r="AA56" s="179">
        <f t="shared" si="32"/>
        <v>16094.476637397222</v>
      </c>
      <c r="AB56" s="179">
        <f t="shared" si="33"/>
        <v>252396.00000000006</v>
      </c>
      <c r="AC56" s="179">
        <f t="shared" si="34"/>
        <v>3260094</v>
      </c>
      <c r="AE56" s="179">
        <f t="shared" si="35"/>
        <v>252396</v>
      </c>
    </row>
    <row r="57" spans="1:31" x14ac:dyDescent="0.2">
      <c r="A57" s="171">
        <v>21</v>
      </c>
      <c r="B57" s="179">
        <f t="shared" si="36"/>
        <v>247859</v>
      </c>
      <c r="D57" s="179">
        <f t="shared" si="37"/>
        <v>4537</v>
      </c>
      <c r="E57" s="179">
        <f t="shared" si="21"/>
        <v>12725.963225556805</v>
      </c>
      <c r="F57" s="179">
        <f t="shared" si="22"/>
        <v>233.89230021211401</v>
      </c>
      <c r="G57" s="179">
        <f t="shared" si="23"/>
        <v>724278.45069201733</v>
      </c>
      <c r="H57" s="179">
        <f t="shared" si="24"/>
        <v>13256.293124966995</v>
      </c>
      <c r="I57" s="179">
        <f t="shared" si="25"/>
        <v>247859</v>
      </c>
      <c r="J57" s="179">
        <f t="shared" si="26"/>
        <v>4537</v>
      </c>
      <c r="K57" s="179">
        <f t="shared" si="27"/>
        <v>252396</v>
      </c>
      <c r="L57" s="179">
        <f t="shared" si="28"/>
        <v>252396</v>
      </c>
      <c r="M57" s="179">
        <f t="shared" si="38"/>
        <v>26057.290476174883</v>
      </c>
      <c r="N57" s="179">
        <f t="shared" si="41"/>
        <v>2861789.652150034</v>
      </c>
      <c r="O57" s="179">
        <f>N57*(1+Basic!$B$9)+S57</f>
        <v>3004879.134757536</v>
      </c>
      <c r="P57" s="176">
        <f t="shared" si="29"/>
        <v>3018135</v>
      </c>
      <c r="Q57" s="179"/>
      <c r="R57" s="183">
        <f t="shared" si="39"/>
        <v>0</v>
      </c>
      <c r="S57" s="179">
        <f t="shared" si="40"/>
        <v>0</v>
      </c>
      <c r="Y57" s="179">
        <f t="shared" si="30"/>
        <v>235133.03677444323</v>
      </c>
      <c r="Z57" s="179">
        <f t="shared" si="31"/>
        <v>4303.1076997878863</v>
      </c>
      <c r="AA57" s="179">
        <f t="shared" si="32"/>
        <v>12959.855525768919</v>
      </c>
      <c r="AB57" s="179">
        <f t="shared" si="33"/>
        <v>252396.00000000003</v>
      </c>
      <c r="AC57" s="179">
        <f t="shared" si="34"/>
        <v>3018135</v>
      </c>
      <c r="AE57" s="179">
        <f t="shared" si="35"/>
        <v>252396</v>
      </c>
    </row>
    <row r="58" spans="1:31" x14ac:dyDescent="0.2">
      <c r="A58" s="171">
        <v>22</v>
      </c>
      <c r="B58" s="179">
        <f t="shared" si="36"/>
        <v>247859</v>
      </c>
      <c r="D58" s="179">
        <f t="shared" si="37"/>
        <v>4537</v>
      </c>
      <c r="E58" s="179">
        <f t="shared" si="21"/>
        <v>9607.077931607615</v>
      </c>
      <c r="F58" s="179">
        <f t="shared" si="22"/>
        <v>176.57464068554543</v>
      </c>
      <c r="G58" s="179">
        <f t="shared" si="23"/>
        <v>486026.52862362494</v>
      </c>
      <c r="H58" s="179">
        <f t="shared" si="24"/>
        <v>8895.8677656525397</v>
      </c>
      <c r="I58" s="179">
        <f t="shared" si="25"/>
        <v>247859</v>
      </c>
      <c r="J58" s="179">
        <f t="shared" si="26"/>
        <v>4537</v>
      </c>
      <c r="K58" s="179">
        <f t="shared" si="27"/>
        <v>252396</v>
      </c>
      <c r="L58" s="179">
        <f t="shared" si="28"/>
        <v>252396</v>
      </c>
      <c r="M58" s="179">
        <f t="shared" si="38"/>
        <v>24147.469118597601</v>
      </c>
      <c r="N58" s="179">
        <f t="shared" si="41"/>
        <v>2633541.1212686314</v>
      </c>
      <c r="O58" s="179">
        <f>N58*(1+Basic!$B$9)+S58</f>
        <v>2765218.1773320632</v>
      </c>
      <c r="P58" s="176">
        <f t="shared" si="29"/>
        <v>2774114</v>
      </c>
      <c r="Q58" s="179"/>
      <c r="R58" s="183">
        <f t="shared" si="39"/>
        <v>0</v>
      </c>
      <c r="S58" s="179">
        <f t="shared" si="40"/>
        <v>0</v>
      </c>
      <c r="Y58" s="179">
        <f t="shared" si="30"/>
        <v>238251.92206839239</v>
      </c>
      <c r="Z58" s="179">
        <f t="shared" si="31"/>
        <v>4360.4253593144549</v>
      </c>
      <c r="AA58" s="179">
        <f t="shared" si="32"/>
        <v>9783.6525722931601</v>
      </c>
      <c r="AB58" s="179">
        <f t="shared" si="33"/>
        <v>252396</v>
      </c>
      <c r="AC58" s="179">
        <f t="shared" si="34"/>
        <v>2774114</v>
      </c>
      <c r="AE58" s="179">
        <f t="shared" si="35"/>
        <v>252396</v>
      </c>
    </row>
    <row r="59" spans="1:31" x14ac:dyDescent="0.2">
      <c r="A59" s="171">
        <v>23</v>
      </c>
      <c r="B59" s="179">
        <f t="shared" si="36"/>
        <v>247859</v>
      </c>
      <c r="D59" s="179">
        <f t="shared" si="37"/>
        <v>4537</v>
      </c>
      <c r="E59" s="179">
        <f t="shared" si="21"/>
        <v>6446.8226727642823</v>
      </c>
      <c r="F59" s="179">
        <f t="shared" si="22"/>
        <v>118.4935064047276</v>
      </c>
      <c r="G59" s="179">
        <f t="shared" si="23"/>
        <v>244614.35129638924</v>
      </c>
      <c r="H59" s="179">
        <f t="shared" si="24"/>
        <v>4477.3612720572673</v>
      </c>
      <c r="I59" s="179">
        <f t="shared" si="25"/>
        <v>247859</v>
      </c>
      <c r="J59" s="179">
        <f t="shared" si="26"/>
        <v>4537</v>
      </c>
      <c r="K59" s="179">
        <f t="shared" si="27"/>
        <v>252396</v>
      </c>
      <c r="L59" s="179">
        <f t="shared" si="28"/>
        <v>252396</v>
      </c>
      <c r="M59" s="179">
        <f t="shared" si="38"/>
        <v>22221.532896596411</v>
      </c>
      <c r="N59" s="179">
        <f t="shared" si="41"/>
        <v>2403366.6541652279</v>
      </c>
      <c r="O59" s="179">
        <f>N59*(1+Basic!$B$9)+S59</f>
        <v>2523534.9868734893</v>
      </c>
      <c r="P59" s="176">
        <f t="shared" si="29"/>
        <v>2528012</v>
      </c>
      <c r="Q59" s="179"/>
      <c r="R59" s="183">
        <f t="shared" si="39"/>
        <v>0</v>
      </c>
      <c r="S59" s="179">
        <f t="shared" si="40"/>
        <v>0</v>
      </c>
      <c r="Y59" s="179">
        <f t="shared" si="30"/>
        <v>241412.17732723569</v>
      </c>
      <c r="Z59" s="179">
        <f t="shared" si="31"/>
        <v>4418.5064935952723</v>
      </c>
      <c r="AA59" s="179">
        <f t="shared" si="32"/>
        <v>6565.31617916901</v>
      </c>
      <c r="AB59" s="179">
        <f t="shared" si="33"/>
        <v>252395.99999999997</v>
      </c>
      <c r="AC59" s="179">
        <f t="shared" si="34"/>
        <v>2528012</v>
      </c>
      <c r="AE59" s="179">
        <f t="shared" si="35"/>
        <v>252396</v>
      </c>
    </row>
    <row r="60" spans="1:31" x14ac:dyDescent="0.2">
      <c r="A60" s="171">
        <v>24</v>
      </c>
      <c r="B60" s="179">
        <f t="shared" si="36"/>
        <v>247859</v>
      </c>
      <c r="C60" s="179"/>
      <c r="D60" s="179">
        <f t="shared" si="37"/>
        <v>4537</v>
      </c>
      <c r="E60" s="179">
        <f t="shared" si="21"/>
        <v>3244.6487036148883</v>
      </c>
      <c r="F60" s="179">
        <f t="shared" si="22"/>
        <v>59.638727838922698</v>
      </c>
      <c r="G60" s="179">
        <f t="shared" si="23"/>
        <v>4.1327439248561859E-9</v>
      </c>
      <c r="H60" s="179">
        <f t="shared" si="24"/>
        <v>-1.0380995973946483E-7</v>
      </c>
      <c r="I60" s="179">
        <f t="shared" si="25"/>
        <v>247859</v>
      </c>
      <c r="J60" s="179">
        <f t="shared" si="26"/>
        <v>4537</v>
      </c>
      <c r="K60" s="179">
        <f t="shared" si="27"/>
        <v>252396</v>
      </c>
      <c r="L60" s="179">
        <f>K60+Basic!B8</f>
        <v>2423646</v>
      </c>
      <c r="M60" s="179">
        <f t="shared" si="38"/>
        <v>20279.345834702002</v>
      </c>
      <c r="N60" s="179">
        <f>N59-L60+M60</f>
        <v>-7.0100213633850217E-8</v>
      </c>
      <c r="O60" s="179">
        <f>N60*(1+Basic!$B$9)</f>
        <v>-7.360522431554273E-8</v>
      </c>
      <c r="P60" s="179">
        <f>O60+H60+Basic!$B$8</f>
        <v>2171249.9999998226</v>
      </c>
      <c r="Q60" s="179"/>
      <c r="R60" s="183">
        <f t="shared" si="39"/>
        <v>0</v>
      </c>
      <c r="S60" s="179">
        <f t="shared" si="40"/>
        <v>0</v>
      </c>
      <c r="Y60" s="179">
        <f t="shared" si="30"/>
        <v>244614.35129638511</v>
      </c>
      <c r="Z60" s="179">
        <f t="shared" si="31"/>
        <v>4477.3612721610771</v>
      </c>
      <c r="AA60" s="179">
        <f t="shared" si="32"/>
        <v>3304.2874314538108</v>
      </c>
      <c r="AB60" s="179">
        <f t="shared" si="33"/>
        <v>252396</v>
      </c>
      <c r="AC60" s="179">
        <f t="shared" si="34"/>
        <v>2171249.9999998226</v>
      </c>
      <c r="AE60" s="179">
        <f t="shared" si="35"/>
        <v>252396</v>
      </c>
    </row>
    <row r="61" spans="1:31" ht="15" x14ac:dyDescent="0.2">
      <c r="A61" s="170" t="s">
        <v>5</v>
      </c>
      <c r="B61" s="190">
        <f>SUM(B36:B60)</f>
        <v>882366</v>
      </c>
      <c r="C61" s="190">
        <f>SUM(C36:C60)</f>
        <v>-99603</v>
      </c>
      <c r="D61" s="190">
        <f>SUM(D36:D60)</f>
        <v>9285</v>
      </c>
      <c r="E61" s="190">
        <f>SUM(E36:E60)</f>
        <v>882366.00000000419</v>
      </c>
      <c r="F61" s="190">
        <f>SUM(F36:F60)</f>
        <v>9284.9999998961957</v>
      </c>
      <c r="G61" s="190"/>
      <c r="H61" s="190"/>
      <c r="I61" s="190">
        <f>SUM(I36:I60)</f>
        <v>5948616</v>
      </c>
      <c r="J61" s="190">
        <f>SUM(J36:J60)</f>
        <v>82676.5</v>
      </c>
      <c r="K61" s="190">
        <f>SUM(K36:K60)</f>
        <v>6057504</v>
      </c>
      <c r="L61" s="190">
        <f>SUM(L36:L60)</f>
        <v>991254</v>
      </c>
      <c r="M61" s="190">
        <f>SUM(M36:M60)</f>
        <v>991253.99999992864</v>
      </c>
      <c r="N61" s="187"/>
      <c r="O61" s="190"/>
      <c r="P61" s="190"/>
      <c r="R61" s="172">
        <f>SUM(R37:R60)</f>
        <v>0</v>
      </c>
      <c r="Y61" s="191">
        <f>SUM(Y37:Y60)</f>
        <v>5066249.9999999953</v>
      </c>
      <c r="Z61" s="191">
        <f>SUM(Z37:Z60)</f>
        <v>99603.000000103813</v>
      </c>
      <c r="AA61" s="191">
        <f>SUM(AA37:AA60)</f>
        <v>891650.99999990035</v>
      </c>
      <c r="AB61" s="191">
        <f>SUM(AB37:AB60)</f>
        <v>6057504</v>
      </c>
      <c r="AE61" s="190">
        <f>SUM(AE36:AE60)</f>
        <v>891651</v>
      </c>
    </row>
    <row r="62" spans="1:31" ht="15" x14ac:dyDescent="0.2">
      <c r="A62" s="170"/>
      <c r="B62" s="190">
        <f>B61-B36</f>
        <v>5948616</v>
      </c>
      <c r="C62" s="170"/>
      <c r="D62" s="190">
        <f>D61-C61</f>
        <v>108888</v>
      </c>
      <c r="E62" s="190">
        <f>E61+F61</f>
        <v>891650.99999990035</v>
      </c>
      <c r="F62" s="190"/>
      <c r="L62" s="179">
        <f>F61+E61-C61</f>
        <v>991253.99999990035</v>
      </c>
    </row>
    <row r="63" spans="1:31" x14ac:dyDescent="0.2">
      <c r="K63" s="171" t="s">
        <v>7</v>
      </c>
      <c r="L63" s="179">
        <f>L62-L61</f>
        <v>-9.9651515483856201E-8</v>
      </c>
    </row>
    <row r="70" spans="1:31" ht="25.5" x14ac:dyDescent="0.35">
      <c r="C70" s="262" t="s">
        <v>12</v>
      </c>
      <c r="D70" s="262"/>
      <c r="E70" s="262"/>
      <c r="F70" s="262"/>
    </row>
    <row r="71" spans="1:31" x14ac:dyDescent="0.2">
      <c r="A71" s="171" t="s">
        <v>33</v>
      </c>
      <c r="B71" s="171" t="s">
        <v>39</v>
      </c>
      <c r="D71" s="171" t="s">
        <v>160</v>
      </c>
      <c r="E71" s="171" t="s">
        <v>38</v>
      </c>
      <c r="G71" s="171" t="s">
        <v>57</v>
      </c>
    </row>
    <row r="72" spans="1:31" ht="18" x14ac:dyDescent="0.25">
      <c r="A72" s="181">
        <f>Basic!B10</f>
        <v>0.16</v>
      </c>
      <c r="B72" s="177">
        <v>177968.54373485519</v>
      </c>
      <c r="C72" s="176">
        <f>ROUND(B72/1,0)</f>
        <v>177969</v>
      </c>
      <c r="D72" s="177">
        <v>4344.1581821628597</v>
      </c>
      <c r="E72" s="176">
        <f>$E$2</f>
        <v>12</v>
      </c>
      <c r="F72" s="176">
        <f>ROUND(D72/1,0)</f>
        <v>4344</v>
      </c>
      <c r="G72" s="178">
        <f>-(B76)/R73</f>
        <v>140729.16666666666</v>
      </c>
      <c r="H72" s="179">
        <f>(Basic!$B$19+Basic!$B$20+Basic!$B$21)/R73</f>
        <v>3946.1944444444443</v>
      </c>
      <c r="J72" s="179"/>
      <c r="K72" s="179"/>
      <c r="R72" s="172">
        <f>$S$1/$R$73</f>
        <v>0</v>
      </c>
    </row>
    <row r="73" spans="1:31" ht="15" x14ac:dyDescent="0.2">
      <c r="A73" s="170" t="s">
        <v>37</v>
      </c>
      <c r="B73" s="179" t="s">
        <v>37</v>
      </c>
      <c r="C73" s="171" t="s">
        <v>37</v>
      </c>
      <c r="D73" s="171" t="s">
        <v>37</v>
      </c>
      <c r="E73" s="171" t="s">
        <v>37</v>
      </c>
      <c r="F73" s="171" t="s">
        <v>37</v>
      </c>
      <c r="G73" s="171" t="s">
        <v>37</v>
      </c>
      <c r="H73" s="171" t="s">
        <v>37</v>
      </c>
      <c r="J73" s="179"/>
      <c r="L73" s="179"/>
      <c r="M73" s="180" t="s">
        <v>31</v>
      </c>
      <c r="N73" s="180"/>
      <c r="O73" s="180"/>
      <c r="R73" s="172">
        <f>$E$2*3</f>
        <v>36</v>
      </c>
    </row>
    <row r="74" spans="1:31" ht="15" x14ac:dyDescent="0.2">
      <c r="A74" s="170"/>
      <c r="B74" s="180" t="s">
        <v>11</v>
      </c>
      <c r="C74" s="180"/>
      <c r="D74" s="180"/>
      <c r="E74" s="180" t="s">
        <v>27</v>
      </c>
      <c r="F74" s="180"/>
      <c r="G74" s="180" t="s">
        <v>162</v>
      </c>
      <c r="H74" s="180"/>
      <c r="I74" s="180" t="s">
        <v>6</v>
      </c>
      <c r="J74" s="180"/>
      <c r="K74" s="180"/>
      <c r="L74" s="171" t="s">
        <v>32</v>
      </c>
      <c r="M74" s="171" t="s">
        <v>2</v>
      </c>
      <c r="N74" s="180" t="s">
        <v>162</v>
      </c>
      <c r="O74" s="180" t="s">
        <v>29</v>
      </c>
      <c r="P74" s="180" t="s">
        <v>30</v>
      </c>
    </row>
    <row r="75" spans="1:31" x14ac:dyDescent="0.2">
      <c r="B75" s="181">
        <f>IRR(B76:B112,0)*E72</f>
        <v>0.15941887228116958</v>
      </c>
      <c r="D75" s="181">
        <f>IRR(D76:D112,0)*E72</f>
        <v>0.15989958312872687</v>
      </c>
      <c r="E75" s="171" t="s">
        <v>28</v>
      </c>
      <c r="F75" s="171" t="s">
        <v>161</v>
      </c>
      <c r="G75" s="171" t="s">
        <v>162</v>
      </c>
      <c r="H75" s="171" t="s">
        <v>161</v>
      </c>
      <c r="I75" s="171" t="s">
        <v>28</v>
      </c>
      <c r="J75" s="179" t="s">
        <v>161</v>
      </c>
      <c r="K75" s="179" t="s">
        <v>5</v>
      </c>
      <c r="L75" s="174">
        <f>IRR(L76:L112,0)*E72</f>
        <v>0.10177959604656994</v>
      </c>
      <c r="AE75" s="174">
        <f>IRR(AE76:AE112,0)*$AE$2</f>
        <v>0.15942374469216158</v>
      </c>
    </row>
    <row r="76" spans="1:31" x14ac:dyDescent="0.2">
      <c r="A76" s="171">
        <v>0</v>
      </c>
      <c r="B76" s="171">
        <f>-(Basic!B6-Basic!B8)</f>
        <v>-5066250</v>
      </c>
      <c r="C76" s="171">
        <f>-Basic!B19</f>
        <v>-52423</v>
      </c>
      <c r="D76" s="179">
        <f>C76</f>
        <v>-52423</v>
      </c>
      <c r="G76" s="179">
        <f>-B76</f>
        <v>5066250</v>
      </c>
      <c r="H76" s="171">
        <f>-D76</f>
        <v>52423</v>
      </c>
      <c r="J76" s="171">
        <f>-Basic!$B$19/2</f>
        <v>-26211.5</v>
      </c>
      <c r="L76" s="179">
        <f>B76-Basic!B8</f>
        <v>-7237500</v>
      </c>
      <c r="N76" s="179">
        <f>-L76</f>
        <v>7237500</v>
      </c>
      <c r="Y76" s="171" t="s">
        <v>163</v>
      </c>
      <c r="Z76" s="171" t="s">
        <v>61</v>
      </c>
      <c r="AA76" s="171" t="s">
        <v>2</v>
      </c>
      <c r="AB76" s="171" t="s">
        <v>6</v>
      </c>
      <c r="AC76" s="171" t="s">
        <v>65</v>
      </c>
      <c r="AE76" s="179">
        <f>B76+D76</f>
        <v>-5118673</v>
      </c>
    </row>
    <row r="77" spans="1:31" x14ac:dyDescent="0.2">
      <c r="A77" s="171">
        <v>1</v>
      </c>
      <c r="B77" s="179">
        <f>$C$72</f>
        <v>177969</v>
      </c>
      <c r="D77" s="179">
        <f>C77+$F$72</f>
        <v>4344</v>
      </c>
      <c r="E77" s="179">
        <f t="shared" ref="E77:E112" si="42">G76*$B$75/$E$72</f>
        <v>67304.655141206284</v>
      </c>
      <c r="F77" s="179">
        <f t="shared" ref="F77:F112" si="43">H76*$D$75/$E$72</f>
        <v>698.53465386310415</v>
      </c>
      <c r="G77" s="179">
        <f t="shared" ref="G77:G112" si="44">G76+E77-B77</f>
        <v>4955585.6551412065</v>
      </c>
      <c r="H77" s="179">
        <f t="shared" ref="H77:H112" si="45">H76-D77+F77</f>
        <v>48777.534653863106</v>
      </c>
      <c r="I77" s="179">
        <f t="shared" ref="I77:I112" si="46">B77</f>
        <v>177969</v>
      </c>
      <c r="J77" s="179">
        <f t="shared" ref="J77:J112" si="47">D77-C77</f>
        <v>4344</v>
      </c>
      <c r="K77" s="179">
        <f t="shared" ref="K77:K112" si="48">J77+I77</f>
        <v>182313</v>
      </c>
      <c r="L77" s="179">
        <f t="shared" ref="L77:L111" si="49">K77</f>
        <v>182313</v>
      </c>
      <c r="M77" s="179">
        <f>-L76*$L$75/$E$72</f>
        <v>61385.818865587498</v>
      </c>
      <c r="N77" s="179">
        <f t="shared" ref="N77:N112" si="50">N76-L77+M77</f>
        <v>7116572.8188655879</v>
      </c>
      <c r="O77" s="179">
        <f>N77*(1+Basic!$B$9)+S77</f>
        <v>7472401.4598088674</v>
      </c>
      <c r="P77" s="176">
        <f t="shared" ref="P77:P111" si="51">ROUND((O77+H77)/1,0)</f>
        <v>7521179</v>
      </c>
      <c r="R77" s="183">
        <f>ROUND($R$72/1,0)</f>
        <v>0</v>
      </c>
      <c r="S77" s="179">
        <f t="shared" ref="S77:S112" si="52">S78+R77</f>
        <v>0</v>
      </c>
      <c r="Y77" s="179">
        <f t="shared" ref="Y77:Y112" si="53">G76-G77</f>
        <v>110664.34485879354</v>
      </c>
      <c r="Z77" s="179">
        <f t="shared" ref="Z77:Z112" si="54">H76-H77-C77</f>
        <v>3645.4653461368944</v>
      </c>
      <c r="AA77" s="179">
        <f t="shared" ref="AA77:AA112" si="55">E77+F77+R77</f>
        <v>68003.189795069382</v>
      </c>
      <c r="AB77" s="179">
        <f t="shared" ref="AB77:AB112" si="56">AA77+Z77+Y77</f>
        <v>182312.99999999983</v>
      </c>
      <c r="AC77" s="179">
        <f t="shared" ref="AC77:AC112" si="57">P77</f>
        <v>7521179</v>
      </c>
      <c r="AE77" s="179">
        <f t="shared" ref="AE77:AE112" si="58">B77+D77</f>
        <v>182313</v>
      </c>
    </row>
    <row r="78" spans="1:31" x14ac:dyDescent="0.2">
      <c r="A78" s="171">
        <v>2</v>
      </c>
      <c r="B78" s="179">
        <f t="shared" ref="B78:B112" si="59">$C$72</f>
        <v>177969</v>
      </c>
      <c r="D78" s="179">
        <f t="shared" ref="D78:D112" si="60">C78+$F$72</f>
        <v>4344</v>
      </c>
      <c r="E78" s="179">
        <f t="shared" si="42"/>
        <v>65834.489719612669</v>
      </c>
      <c r="F78" s="179">
        <f t="shared" si="43"/>
        <v>649.95895476664498</v>
      </c>
      <c r="G78" s="179">
        <f t="shared" si="44"/>
        <v>4843451.144860819</v>
      </c>
      <c r="H78" s="179">
        <f t="shared" si="45"/>
        <v>45083.493608629753</v>
      </c>
      <c r="I78" s="179">
        <f t="shared" si="46"/>
        <v>177969</v>
      </c>
      <c r="J78" s="179">
        <f t="shared" si="47"/>
        <v>4344</v>
      </c>
      <c r="K78" s="179">
        <f t="shared" si="48"/>
        <v>182313</v>
      </c>
      <c r="L78" s="179">
        <f t="shared" si="49"/>
        <v>182313</v>
      </c>
      <c r="M78" s="179">
        <f t="shared" ref="M78:M112" si="61">N77*$L$75/12</f>
        <v>60360.158895011591</v>
      </c>
      <c r="N78" s="179">
        <f t="shared" si="50"/>
        <v>6994619.9777605999</v>
      </c>
      <c r="O78" s="179">
        <f>N78*(1+Basic!$B$9)+S78</f>
        <v>7344350.9766486306</v>
      </c>
      <c r="P78" s="176">
        <f t="shared" si="51"/>
        <v>7389434</v>
      </c>
      <c r="R78" s="183">
        <f t="shared" ref="R78:R112" si="62">ROUND($R$72/1,0)</f>
        <v>0</v>
      </c>
      <c r="S78" s="179">
        <f t="shared" si="52"/>
        <v>0</v>
      </c>
      <c r="Y78" s="179">
        <f t="shared" si="53"/>
        <v>112134.51028038748</v>
      </c>
      <c r="Z78" s="179">
        <f t="shared" si="54"/>
        <v>3694.0410452333526</v>
      </c>
      <c r="AA78" s="179">
        <f t="shared" si="55"/>
        <v>66484.44867437931</v>
      </c>
      <c r="AB78" s="179">
        <f t="shared" si="56"/>
        <v>182313.00000000015</v>
      </c>
      <c r="AC78" s="179">
        <f t="shared" si="57"/>
        <v>7389434</v>
      </c>
      <c r="AE78" s="179">
        <f t="shared" si="58"/>
        <v>182313</v>
      </c>
    </row>
    <row r="79" spans="1:31" x14ac:dyDescent="0.2">
      <c r="A79" s="171">
        <v>3</v>
      </c>
      <c r="B79" s="179">
        <f t="shared" si="59"/>
        <v>177969</v>
      </c>
      <c r="D79" s="179">
        <f t="shared" si="60"/>
        <v>4344</v>
      </c>
      <c r="E79" s="179">
        <f t="shared" si="42"/>
        <v>64344.79328855429</v>
      </c>
      <c r="F79" s="179">
        <f t="shared" si="43"/>
        <v>600.73598616720994</v>
      </c>
      <c r="G79" s="179">
        <f t="shared" si="44"/>
        <v>4729826.938149373</v>
      </c>
      <c r="H79" s="179">
        <f t="shared" si="45"/>
        <v>41340.229594796961</v>
      </c>
      <c r="I79" s="179">
        <f t="shared" si="46"/>
        <v>177969</v>
      </c>
      <c r="J79" s="179">
        <f t="shared" si="47"/>
        <v>4344</v>
      </c>
      <c r="K79" s="179">
        <f t="shared" si="48"/>
        <v>182313</v>
      </c>
      <c r="L79" s="179">
        <f t="shared" si="49"/>
        <v>182313</v>
      </c>
      <c r="M79" s="179">
        <f t="shared" si="61"/>
        <v>59325.799652978487</v>
      </c>
      <c r="N79" s="179">
        <f t="shared" si="50"/>
        <v>6871632.7774135787</v>
      </c>
      <c r="O79" s="179">
        <f>N79*(1+Basic!$B$9)+S79</f>
        <v>7215214.4162842575</v>
      </c>
      <c r="P79" s="176">
        <f t="shared" si="51"/>
        <v>7256555</v>
      </c>
      <c r="R79" s="183">
        <f t="shared" si="62"/>
        <v>0</v>
      </c>
      <c r="S79" s="179">
        <f t="shared" si="52"/>
        <v>0</v>
      </c>
      <c r="Y79" s="179">
        <f t="shared" si="53"/>
        <v>113624.20671144594</v>
      </c>
      <c r="Z79" s="179">
        <f t="shared" si="54"/>
        <v>3743.2640138327915</v>
      </c>
      <c r="AA79" s="179">
        <f t="shared" si="55"/>
        <v>64945.529274721499</v>
      </c>
      <c r="AB79" s="179">
        <f t="shared" si="56"/>
        <v>182313.00000000023</v>
      </c>
      <c r="AC79" s="179">
        <f t="shared" si="57"/>
        <v>7256555</v>
      </c>
      <c r="AE79" s="179">
        <f t="shared" si="58"/>
        <v>182313</v>
      </c>
    </row>
    <row r="80" spans="1:31" x14ac:dyDescent="0.2">
      <c r="A80" s="171">
        <v>4</v>
      </c>
      <c r="B80" s="179">
        <f t="shared" si="59"/>
        <v>177969</v>
      </c>
      <c r="D80" s="179">
        <f t="shared" si="60"/>
        <v>4344</v>
      </c>
      <c r="E80" s="179">
        <f t="shared" si="42"/>
        <v>62835.306380405855</v>
      </c>
      <c r="F80" s="179">
        <f t="shared" si="43"/>
        <v>550.85712322115762</v>
      </c>
      <c r="G80" s="179">
        <f t="shared" si="44"/>
        <v>4614693.2445297791</v>
      </c>
      <c r="H80" s="179">
        <f t="shared" si="45"/>
        <v>37547.086718018116</v>
      </c>
      <c r="I80" s="179">
        <f t="shared" si="46"/>
        <v>177969</v>
      </c>
      <c r="J80" s="179">
        <f t="shared" si="47"/>
        <v>4344</v>
      </c>
      <c r="K80" s="179">
        <f t="shared" si="48"/>
        <v>182313</v>
      </c>
      <c r="L80" s="179">
        <f t="shared" si="49"/>
        <v>182313</v>
      </c>
      <c r="M80" s="179">
        <f t="shared" si="61"/>
        <v>58282.667355460289</v>
      </c>
      <c r="N80" s="179">
        <f t="shared" si="50"/>
        <v>6747602.4447690388</v>
      </c>
      <c r="O80" s="179">
        <f>N80*(1+Basic!$B$9)+S80</f>
        <v>7084982.5670074914</v>
      </c>
      <c r="P80" s="176">
        <f t="shared" si="51"/>
        <v>7122530</v>
      </c>
      <c r="R80" s="183">
        <f t="shared" si="62"/>
        <v>0</v>
      </c>
      <c r="S80" s="179">
        <f t="shared" si="52"/>
        <v>0</v>
      </c>
      <c r="Y80" s="179">
        <f t="shared" si="53"/>
        <v>115133.69361959398</v>
      </c>
      <c r="Z80" s="179">
        <f t="shared" si="54"/>
        <v>3793.1428767788457</v>
      </c>
      <c r="AA80" s="179">
        <f t="shared" si="55"/>
        <v>63386.163503627009</v>
      </c>
      <c r="AB80" s="179">
        <f t="shared" si="56"/>
        <v>182312.99999999983</v>
      </c>
      <c r="AC80" s="179">
        <f t="shared" si="57"/>
        <v>7122530</v>
      </c>
      <c r="AE80" s="179">
        <f t="shared" si="58"/>
        <v>182313</v>
      </c>
    </row>
    <row r="81" spans="1:31" x14ac:dyDescent="0.2">
      <c r="A81" s="171">
        <v>5</v>
      </c>
      <c r="B81" s="179">
        <f t="shared" si="59"/>
        <v>177969</v>
      </c>
      <c r="D81" s="179">
        <f t="shared" si="60"/>
        <v>4344</v>
      </c>
      <c r="E81" s="179">
        <f t="shared" si="42"/>
        <v>61305.76608053907</v>
      </c>
      <c r="F81" s="179">
        <f t="shared" si="43"/>
        <v>500.31362615910456</v>
      </c>
      <c r="G81" s="179">
        <f t="shared" si="44"/>
        <v>4498030.0106103178</v>
      </c>
      <c r="H81" s="179">
        <f t="shared" si="45"/>
        <v>33703.400344177222</v>
      </c>
      <c r="I81" s="179">
        <f t="shared" si="46"/>
        <v>177969</v>
      </c>
      <c r="J81" s="179">
        <f t="shared" si="47"/>
        <v>4344</v>
      </c>
      <c r="K81" s="179">
        <f t="shared" si="48"/>
        <v>182313</v>
      </c>
      <c r="L81" s="179">
        <f t="shared" si="49"/>
        <v>182313</v>
      </c>
      <c r="M81" s="179">
        <f t="shared" si="61"/>
        <v>57230.687592620052</v>
      </c>
      <c r="N81" s="179">
        <f t="shared" si="50"/>
        <v>6622520.1323616588</v>
      </c>
      <c r="O81" s="179">
        <f>N81*(1+Basic!$B$9)+S81</f>
        <v>6953646.1389797423</v>
      </c>
      <c r="P81" s="176">
        <f t="shared" si="51"/>
        <v>6987350</v>
      </c>
      <c r="R81" s="183">
        <f t="shared" si="62"/>
        <v>0</v>
      </c>
      <c r="S81" s="179">
        <f t="shared" si="52"/>
        <v>0</v>
      </c>
      <c r="Y81" s="179">
        <f t="shared" si="53"/>
        <v>116663.23391946126</v>
      </c>
      <c r="Z81" s="179">
        <f t="shared" si="54"/>
        <v>3843.6863738408938</v>
      </c>
      <c r="AA81" s="179">
        <f t="shared" si="55"/>
        <v>61806.079706698176</v>
      </c>
      <c r="AB81" s="179">
        <f t="shared" si="56"/>
        <v>182313.00000000032</v>
      </c>
      <c r="AC81" s="179">
        <f t="shared" si="57"/>
        <v>6987350</v>
      </c>
      <c r="AE81" s="179">
        <f t="shared" si="58"/>
        <v>182313</v>
      </c>
    </row>
    <row r="82" spans="1:31" x14ac:dyDescent="0.2">
      <c r="A82" s="171">
        <v>6</v>
      </c>
      <c r="B82" s="179">
        <f t="shared" si="59"/>
        <v>177969</v>
      </c>
      <c r="D82" s="179">
        <f t="shared" si="60"/>
        <v>4344</v>
      </c>
      <c r="E82" s="179">
        <f t="shared" si="42"/>
        <v>59755.905981529504</v>
      </c>
      <c r="F82" s="179">
        <f t="shared" si="43"/>
        <v>449.09663875454402</v>
      </c>
      <c r="G82" s="179">
        <f t="shared" si="44"/>
        <v>4379816.9165918473</v>
      </c>
      <c r="H82" s="179">
        <f t="shared" si="45"/>
        <v>29808.496982931767</v>
      </c>
      <c r="I82" s="179">
        <f t="shared" si="46"/>
        <v>177969</v>
      </c>
      <c r="J82" s="179">
        <f t="shared" si="47"/>
        <v>4344</v>
      </c>
      <c r="K82" s="179">
        <f t="shared" si="48"/>
        <v>182313</v>
      </c>
      <c r="L82" s="179">
        <f t="shared" si="49"/>
        <v>182313</v>
      </c>
      <c r="M82" s="179">
        <f t="shared" si="61"/>
        <v>56169.785323503886</v>
      </c>
      <c r="N82" s="179">
        <f t="shared" si="50"/>
        <v>6496376.9176851623</v>
      </c>
      <c r="O82" s="179">
        <f>N82*(1+Basic!$B$9)+S82</f>
        <v>6821195.7635694211</v>
      </c>
      <c r="P82" s="176">
        <f t="shared" si="51"/>
        <v>6851004</v>
      </c>
      <c r="R82" s="183">
        <f t="shared" si="62"/>
        <v>0</v>
      </c>
      <c r="S82" s="179">
        <f t="shared" si="52"/>
        <v>0</v>
      </c>
      <c r="Y82" s="179">
        <f t="shared" si="53"/>
        <v>118213.0940184705</v>
      </c>
      <c r="Z82" s="179">
        <f t="shared" si="54"/>
        <v>3894.903361245455</v>
      </c>
      <c r="AA82" s="179">
        <f t="shared" si="55"/>
        <v>60205.002620284045</v>
      </c>
      <c r="AB82" s="179">
        <f t="shared" si="56"/>
        <v>182313</v>
      </c>
      <c r="AC82" s="179">
        <f t="shared" si="57"/>
        <v>6851004</v>
      </c>
      <c r="AE82" s="179">
        <f t="shared" si="58"/>
        <v>182313</v>
      </c>
    </row>
    <row r="83" spans="1:31" x14ac:dyDescent="0.2">
      <c r="A83" s="171">
        <v>7</v>
      </c>
      <c r="B83" s="179">
        <f t="shared" si="59"/>
        <v>177969</v>
      </c>
      <c r="D83" s="179">
        <f t="shared" si="60"/>
        <v>4344</v>
      </c>
      <c r="E83" s="179">
        <f t="shared" si="42"/>
        <v>58185.456136755143</v>
      </c>
      <c r="F83" s="179">
        <f t="shared" si="43"/>
        <v>397.19718677205856</v>
      </c>
      <c r="G83" s="179">
        <f t="shared" si="44"/>
        <v>4260033.372728602</v>
      </c>
      <c r="H83" s="179">
        <f t="shared" si="45"/>
        <v>25861.694169703827</v>
      </c>
      <c r="I83" s="179">
        <f t="shared" si="46"/>
        <v>177969</v>
      </c>
      <c r="J83" s="179">
        <f t="shared" si="47"/>
        <v>4344</v>
      </c>
      <c r="K83" s="179">
        <f t="shared" si="48"/>
        <v>182313</v>
      </c>
      <c r="L83" s="179">
        <f t="shared" si="49"/>
        <v>182313</v>
      </c>
      <c r="M83" s="179">
        <f t="shared" si="61"/>
        <v>55099.884870688082</v>
      </c>
      <c r="N83" s="179">
        <f t="shared" si="50"/>
        <v>6369163.8025558507</v>
      </c>
      <c r="O83" s="179">
        <f>N83*(1+Basic!$B$9)+S83</f>
        <v>6687621.9926836435</v>
      </c>
      <c r="P83" s="176">
        <f t="shared" si="51"/>
        <v>6713484</v>
      </c>
      <c r="R83" s="183">
        <f t="shared" si="62"/>
        <v>0</v>
      </c>
      <c r="S83" s="179">
        <f t="shared" si="52"/>
        <v>0</v>
      </c>
      <c r="Y83" s="179">
        <f t="shared" si="53"/>
        <v>119783.54386324529</v>
      </c>
      <c r="Z83" s="179">
        <f t="shared" si="54"/>
        <v>3946.8028132279396</v>
      </c>
      <c r="AA83" s="179">
        <f t="shared" si="55"/>
        <v>58582.6533235272</v>
      </c>
      <c r="AB83" s="179">
        <f t="shared" si="56"/>
        <v>182313.00000000041</v>
      </c>
      <c r="AC83" s="179">
        <f t="shared" si="57"/>
        <v>6713484</v>
      </c>
      <c r="AE83" s="179">
        <f t="shared" si="58"/>
        <v>182313</v>
      </c>
    </row>
    <row r="84" spans="1:31" x14ac:dyDescent="0.2">
      <c r="A84" s="171">
        <v>8</v>
      </c>
      <c r="B84" s="179">
        <f t="shared" si="59"/>
        <v>177969</v>
      </c>
      <c r="D84" s="179">
        <f t="shared" si="60"/>
        <v>4344</v>
      </c>
      <c r="E84" s="179">
        <f t="shared" si="42"/>
        <v>56594.143013378423</v>
      </c>
      <c r="F84" s="179">
        <f t="shared" si="43"/>
        <v>344.60617639485571</v>
      </c>
      <c r="G84" s="179">
        <f t="shared" si="44"/>
        <v>4138658.5157419806</v>
      </c>
      <c r="H84" s="179">
        <f t="shared" si="45"/>
        <v>21862.300346098684</v>
      </c>
      <c r="I84" s="179">
        <f t="shared" si="46"/>
        <v>177969</v>
      </c>
      <c r="J84" s="179">
        <f t="shared" si="47"/>
        <v>4344</v>
      </c>
      <c r="K84" s="179">
        <f t="shared" si="48"/>
        <v>182313</v>
      </c>
      <c r="L84" s="179">
        <f t="shared" si="49"/>
        <v>182313</v>
      </c>
      <c r="M84" s="179">
        <f t="shared" si="61"/>
        <v>54020.909914880816</v>
      </c>
      <c r="N84" s="179">
        <f t="shared" si="50"/>
        <v>6240871.7124707317</v>
      </c>
      <c r="O84" s="179">
        <f>N84*(1+Basic!$B$9)+S84</f>
        <v>6552915.2980942689</v>
      </c>
      <c r="P84" s="176">
        <f t="shared" si="51"/>
        <v>6574778</v>
      </c>
      <c r="R84" s="183">
        <f t="shared" si="62"/>
        <v>0</v>
      </c>
      <c r="S84" s="179">
        <f t="shared" si="52"/>
        <v>0</v>
      </c>
      <c r="Y84" s="179">
        <f t="shared" si="53"/>
        <v>121374.85698662139</v>
      </c>
      <c r="Z84" s="179">
        <f t="shared" si="54"/>
        <v>3999.3938236051436</v>
      </c>
      <c r="AA84" s="179">
        <f t="shared" si="55"/>
        <v>56938.749189773276</v>
      </c>
      <c r="AB84" s="179">
        <f t="shared" si="56"/>
        <v>182312.99999999983</v>
      </c>
      <c r="AC84" s="179">
        <f t="shared" si="57"/>
        <v>6574778</v>
      </c>
      <c r="AE84" s="179">
        <f t="shared" si="58"/>
        <v>182313</v>
      </c>
    </row>
    <row r="85" spans="1:31" x14ac:dyDescent="0.2">
      <c r="A85" s="171">
        <v>9</v>
      </c>
      <c r="B85" s="179">
        <f t="shared" si="59"/>
        <v>177969</v>
      </c>
      <c r="D85" s="179">
        <f t="shared" si="60"/>
        <v>4344</v>
      </c>
      <c r="E85" s="179">
        <f t="shared" si="42"/>
        <v>54981.689444703807</v>
      </c>
      <c r="F85" s="179">
        <f t="shared" si="43"/>
        <v>291.31439263135007</v>
      </c>
      <c r="G85" s="179">
        <f t="shared" si="44"/>
        <v>4015671.2051866846</v>
      </c>
      <c r="H85" s="179">
        <f t="shared" si="45"/>
        <v>17809.614738730033</v>
      </c>
      <c r="I85" s="179">
        <f t="shared" si="46"/>
        <v>177969</v>
      </c>
      <c r="J85" s="179">
        <f t="shared" si="47"/>
        <v>4344</v>
      </c>
      <c r="K85" s="179">
        <f t="shared" si="48"/>
        <v>182313</v>
      </c>
      <c r="L85" s="179">
        <f t="shared" si="49"/>
        <v>182313</v>
      </c>
      <c r="M85" s="179">
        <f t="shared" si="61"/>
        <v>52932.783489478024</v>
      </c>
      <c r="N85" s="179">
        <f t="shared" si="50"/>
        <v>6111491.4959602095</v>
      </c>
      <c r="O85" s="179">
        <f>N85*(1+Basic!$B$9)+S85</f>
        <v>6417066.0707582198</v>
      </c>
      <c r="P85" s="176">
        <f t="shared" si="51"/>
        <v>6434876</v>
      </c>
      <c r="R85" s="183">
        <f t="shared" si="62"/>
        <v>0</v>
      </c>
      <c r="S85" s="179">
        <f t="shared" si="52"/>
        <v>0</v>
      </c>
      <c r="Y85" s="179">
        <f t="shared" si="53"/>
        <v>122987.31055529602</v>
      </c>
      <c r="Z85" s="179">
        <f t="shared" si="54"/>
        <v>4052.6856073686504</v>
      </c>
      <c r="AA85" s="179">
        <f t="shared" si="55"/>
        <v>55273.003837335156</v>
      </c>
      <c r="AB85" s="179">
        <f t="shared" si="56"/>
        <v>182312.99999999983</v>
      </c>
      <c r="AC85" s="179">
        <f t="shared" si="57"/>
        <v>6434876</v>
      </c>
      <c r="AE85" s="179">
        <f t="shared" si="58"/>
        <v>182313</v>
      </c>
    </row>
    <row r="86" spans="1:31" x14ac:dyDescent="0.2">
      <c r="A86" s="171">
        <v>10</v>
      </c>
      <c r="B86" s="179">
        <f t="shared" si="59"/>
        <v>177969</v>
      </c>
      <c r="D86" s="179">
        <f t="shared" si="60"/>
        <v>4344</v>
      </c>
      <c r="E86" s="179">
        <f t="shared" si="42"/>
        <v>53347.814581902203</v>
      </c>
      <c r="F86" s="179">
        <f t="shared" si="43"/>
        <v>237.31249770051352</v>
      </c>
      <c r="G86" s="179">
        <f t="shared" si="44"/>
        <v>3891050.0197685868</v>
      </c>
      <c r="H86" s="179">
        <f t="shared" si="45"/>
        <v>13702.927236430547</v>
      </c>
      <c r="I86" s="179">
        <f t="shared" si="46"/>
        <v>177969</v>
      </c>
      <c r="J86" s="179">
        <f t="shared" si="47"/>
        <v>4344</v>
      </c>
      <c r="K86" s="179">
        <f t="shared" si="48"/>
        <v>182313</v>
      </c>
      <c r="L86" s="179">
        <f t="shared" si="49"/>
        <v>182313</v>
      </c>
      <c r="M86" s="179">
        <f t="shared" si="61"/>
        <v>51835.427975073129</v>
      </c>
      <c r="N86" s="179">
        <f t="shared" si="50"/>
        <v>5981013.923935283</v>
      </c>
      <c r="O86" s="179">
        <f>N86*(1+Basic!$B$9)+S86</f>
        <v>6280064.6201320477</v>
      </c>
      <c r="P86" s="176">
        <f t="shared" si="51"/>
        <v>6293768</v>
      </c>
      <c r="R86" s="183">
        <f t="shared" si="62"/>
        <v>0</v>
      </c>
      <c r="S86" s="179">
        <f t="shared" si="52"/>
        <v>0</v>
      </c>
      <c r="Y86" s="179">
        <f t="shared" si="53"/>
        <v>124621.18541809777</v>
      </c>
      <c r="Z86" s="179">
        <f t="shared" si="54"/>
        <v>4106.6875022994864</v>
      </c>
      <c r="AA86" s="179">
        <f t="shared" si="55"/>
        <v>53585.127079602717</v>
      </c>
      <c r="AB86" s="179">
        <f t="shared" si="56"/>
        <v>182312.99999999997</v>
      </c>
      <c r="AC86" s="179">
        <f t="shared" si="57"/>
        <v>6293768</v>
      </c>
      <c r="AE86" s="179">
        <f t="shared" si="58"/>
        <v>182313</v>
      </c>
    </row>
    <row r="87" spans="1:31" x14ac:dyDescent="0.2">
      <c r="A87" s="171">
        <v>11</v>
      </c>
      <c r="B87" s="179">
        <f t="shared" si="59"/>
        <v>177969</v>
      </c>
      <c r="D87" s="179">
        <f t="shared" si="60"/>
        <v>4344</v>
      </c>
      <c r="E87" s="179">
        <f t="shared" si="42"/>
        <v>51692.233845094226</v>
      </c>
      <c r="F87" s="179">
        <f t="shared" si="43"/>
        <v>182.59102939571017</v>
      </c>
      <c r="G87" s="179">
        <f t="shared" si="44"/>
        <v>3764773.2536136811</v>
      </c>
      <c r="H87" s="179">
        <f t="shared" si="45"/>
        <v>9541.5182658262565</v>
      </c>
      <c r="I87" s="179">
        <f t="shared" si="46"/>
        <v>177969</v>
      </c>
      <c r="J87" s="179">
        <f t="shared" si="47"/>
        <v>4344</v>
      </c>
      <c r="K87" s="179">
        <f t="shared" si="48"/>
        <v>182313</v>
      </c>
      <c r="L87" s="179">
        <f t="shared" si="49"/>
        <v>182313</v>
      </c>
      <c r="M87" s="179">
        <f t="shared" si="61"/>
        <v>50728.765093920279</v>
      </c>
      <c r="N87" s="179">
        <f t="shared" si="50"/>
        <v>5849429.6890292028</v>
      </c>
      <c r="O87" s="179">
        <f>N87*(1+Basic!$B$9)+S87</f>
        <v>6141901.1734806634</v>
      </c>
      <c r="P87" s="176">
        <f t="shared" si="51"/>
        <v>6151443</v>
      </c>
      <c r="R87" s="183">
        <f t="shared" si="62"/>
        <v>0</v>
      </c>
      <c r="S87" s="179">
        <f t="shared" si="52"/>
        <v>0</v>
      </c>
      <c r="Y87" s="179">
        <f t="shared" si="53"/>
        <v>126276.76615490578</v>
      </c>
      <c r="Z87" s="179">
        <f t="shared" si="54"/>
        <v>4161.4089706042905</v>
      </c>
      <c r="AA87" s="179">
        <f t="shared" si="55"/>
        <v>51874.824874489939</v>
      </c>
      <c r="AB87" s="179">
        <f t="shared" si="56"/>
        <v>182313</v>
      </c>
      <c r="AC87" s="179">
        <f t="shared" si="57"/>
        <v>6151443</v>
      </c>
      <c r="AE87" s="179">
        <f t="shared" si="58"/>
        <v>182313</v>
      </c>
    </row>
    <row r="88" spans="1:31" x14ac:dyDescent="0.2">
      <c r="A88" s="171">
        <v>12</v>
      </c>
      <c r="B88" s="179">
        <f t="shared" si="59"/>
        <v>177969</v>
      </c>
      <c r="C88" s="171">
        <f>-Basic!B20</f>
        <v>-47180</v>
      </c>
      <c r="D88" s="179">
        <f t="shared" si="60"/>
        <v>-42836</v>
      </c>
      <c r="E88" s="179">
        <f t="shared" si="42"/>
        <v>50014.658873783548</v>
      </c>
      <c r="F88" s="179">
        <f t="shared" si="43"/>
        <v>127.14039942672929</v>
      </c>
      <c r="G88" s="179">
        <f t="shared" si="44"/>
        <v>3636818.9124874645</v>
      </c>
      <c r="H88" s="179">
        <f t="shared" si="45"/>
        <v>52504.658665252988</v>
      </c>
      <c r="I88" s="179">
        <f t="shared" si="46"/>
        <v>177969</v>
      </c>
      <c r="J88" s="179">
        <f t="shared" si="47"/>
        <v>4344</v>
      </c>
      <c r="K88" s="179">
        <f t="shared" si="48"/>
        <v>182313</v>
      </c>
      <c r="L88" s="179">
        <f t="shared" si="49"/>
        <v>182313</v>
      </c>
      <c r="M88" s="179">
        <f t="shared" si="61"/>
        <v>49612.715904350458</v>
      </c>
      <c r="N88" s="179">
        <f t="shared" si="50"/>
        <v>5716729.4049335532</v>
      </c>
      <c r="O88" s="179">
        <f>N88*(1+Basic!$B$9)+S88</f>
        <v>6002565.8751802314</v>
      </c>
      <c r="P88" s="176">
        <f t="shared" si="51"/>
        <v>6055071</v>
      </c>
      <c r="R88" s="183">
        <f t="shared" si="62"/>
        <v>0</v>
      </c>
      <c r="S88" s="179">
        <f t="shared" si="52"/>
        <v>0</v>
      </c>
      <c r="Y88" s="179">
        <f t="shared" si="53"/>
        <v>127954.34112621658</v>
      </c>
      <c r="Z88" s="179">
        <f t="shared" si="54"/>
        <v>4216.8596005732688</v>
      </c>
      <c r="AA88" s="179">
        <f t="shared" si="55"/>
        <v>50141.799273210279</v>
      </c>
      <c r="AB88" s="179">
        <f t="shared" si="56"/>
        <v>182313.00000000012</v>
      </c>
      <c r="AC88" s="179">
        <f t="shared" si="57"/>
        <v>6055071</v>
      </c>
      <c r="AE88" s="179">
        <f t="shared" si="58"/>
        <v>135133</v>
      </c>
    </row>
    <row r="89" spans="1:31" x14ac:dyDescent="0.2">
      <c r="A89" s="171">
        <v>13</v>
      </c>
      <c r="B89" s="179">
        <f t="shared" si="59"/>
        <v>177969</v>
      </c>
      <c r="D89" s="179">
        <f t="shared" si="60"/>
        <v>4344</v>
      </c>
      <c r="E89" s="179">
        <f t="shared" si="42"/>
        <v>48314.797476631764</v>
      </c>
      <c r="F89" s="179">
        <f t="shared" si="43"/>
        <v>699.62275274083743</v>
      </c>
      <c r="G89" s="179">
        <f t="shared" si="44"/>
        <v>3507164.7099640961</v>
      </c>
      <c r="H89" s="179">
        <f t="shared" si="45"/>
        <v>48860.281417993829</v>
      </c>
      <c r="I89" s="179">
        <f t="shared" si="46"/>
        <v>177969</v>
      </c>
      <c r="J89" s="179">
        <f t="shared" si="47"/>
        <v>4344</v>
      </c>
      <c r="K89" s="179">
        <f t="shared" si="48"/>
        <v>182313</v>
      </c>
      <c r="L89" s="179">
        <f t="shared" si="49"/>
        <v>182313</v>
      </c>
      <c r="M89" s="179">
        <f t="shared" si="61"/>
        <v>48487.200795140438</v>
      </c>
      <c r="N89" s="179">
        <f t="shared" si="50"/>
        <v>5582903.6057286933</v>
      </c>
      <c r="O89" s="179">
        <f>N89*(1+Basic!$B$9)+S89</f>
        <v>5862048.7860151278</v>
      </c>
      <c r="P89" s="176">
        <f t="shared" si="51"/>
        <v>5910909</v>
      </c>
      <c r="R89" s="183">
        <f t="shared" si="62"/>
        <v>0</v>
      </c>
      <c r="S89" s="179">
        <f t="shared" si="52"/>
        <v>0</v>
      </c>
      <c r="Y89" s="179">
        <f t="shared" si="53"/>
        <v>129654.20252336841</v>
      </c>
      <c r="Z89" s="179">
        <f t="shared" si="54"/>
        <v>3644.377247259159</v>
      </c>
      <c r="AA89" s="179">
        <f t="shared" si="55"/>
        <v>49014.420229372605</v>
      </c>
      <c r="AB89" s="179">
        <f t="shared" si="56"/>
        <v>182313.00000000017</v>
      </c>
      <c r="AC89" s="179">
        <f t="shared" si="57"/>
        <v>5910909</v>
      </c>
      <c r="AE89" s="179">
        <f t="shared" si="58"/>
        <v>182313</v>
      </c>
    </row>
    <row r="90" spans="1:31" x14ac:dyDescent="0.2">
      <c r="A90" s="171">
        <v>14</v>
      </c>
      <c r="B90" s="179">
        <f t="shared" si="59"/>
        <v>177969</v>
      </c>
      <c r="D90" s="179">
        <f t="shared" si="60"/>
        <v>4344</v>
      </c>
      <c r="E90" s="179">
        <f t="shared" si="42"/>
        <v>46592.353580565949</v>
      </c>
      <c r="F90" s="179">
        <f t="shared" si="43"/>
        <v>651.06155252412441</v>
      </c>
      <c r="G90" s="179">
        <f t="shared" si="44"/>
        <v>3375788.0635446622</v>
      </c>
      <c r="H90" s="179">
        <f t="shared" si="45"/>
        <v>45167.342970517951</v>
      </c>
      <c r="I90" s="179">
        <f t="shared" si="46"/>
        <v>177969</v>
      </c>
      <c r="J90" s="179">
        <f t="shared" si="47"/>
        <v>4344</v>
      </c>
      <c r="K90" s="179">
        <f t="shared" si="48"/>
        <v>182313</v>
      </c>
      <c r="L90" s="179">
        <f t="shared" si="49"/>
        <v>182313</v>
      </c>
      <c r="M90" s="179">
        <f t="shared" si="61"/>
        <v>47352.139479833764</v>
      </c>
      <c r="N90" s="179">
        <f t="shared" si="50"/>
        <v>5447942.745208527</v>
      </c>
      <c r="O90" s="179">
        <f>N90*(1+Basic!$B$9)+S90</f>
        <v>5720339.8824689537</v>
      </c>
      <c r="P90" s="176">
        <f t="shared" si="51"/>
        <v>5765507</v>
      </c>
      <c r="R90" s="183">
        <f t="shared" si="62"/>
        <v>0</v>
      </c>
      <c r="S90" s="179">
        <f t="shared" si="52"/>
        <v>0</v>
      </c>
      <c r="Y90" s="179">
        <f t="shared" si="53"/>
        <v>131376.64641943388</v>
      </c>
      <c r="Z90" s="179">
        <f t="shared" si="54"/>
        <v>3692.9384474758772</v>
      </c>
      <c r="AA90" s="179">
        <f t="shared" si="55"/>
        <v>47243.415133090071</v>
      </c>
      <c r="AB90" s="179">
        <f t="shared" si="56"/>
        <v>182312.99999999983</v>
      </c>
      <c r="AC90" s="179">
        <f t="shared" si="57"/>
        <v>5765507</v>
      </c>
      <c r="AE90" s="179">
        <f t="shared" si="58"/>
        <v>182313</v>
      </c>
    </row>
    <row r="91" spans="1:31" x14ac:dyDescent="0.2">
      <c r="A91" s="171">
        <v>15</v>
      </c>
      <c r="B91" s="179">
        <f t="shared" si="59"/>
        <v>177969</v>
      </c>
      <c r="D91" s="179">
        <f t="shared" si="60"/>
        <v>4344</v>
      </c>
      <c r="E91" s="179">
        <f t="shared" si="42"/>
        <v>44847.027179210272</v>
      </c>
      <c r="F91" s="179">
        <f t="shared" si="43"/>
        <v>601.85327600150436</v>
      </c>
      <c r="G91" s="179">
        <f t="shared" si="44"/>
        <v>3242666.0907238727</v>
      </c>
      <c r="H91" s="179">
        <f t="shared" si="45"/>
        <v>41425.196246519459</v>
      </c>
      <c r="I91" s="179">
        <f t="shared" si="46"/>
        <v>177969</v>
      </c>
      <c r="J91" s="179">
        <f t="shared" si="47"/>
        <v>4344</v>
      </c>
      <c r="K91" s="179">
        <f t="shared" si="48"/>
        <v>182313</v>
      </c>
      <c r="L91" s="179">
        <f t="shared" si="49"/>
        <v>182313</v>
      </c>
      <c r="M91" s="179">
        <f t="shared" si="61"/>
        <v>46207.450991013764</v>
      </c>
      <c r="N91" s="179">
        <f t="shared" si="50"/>
        <v>5311837.196199541</v>
      </c>
      <c r="O91" s="179">
        <f>N91*(1+Basic!$B$9)+S91</f>
        <v>5577429.056009518</v>
      </c>
      <c r="P91" s="176">
        <f t="shared" si="51"/>
        <v>5618854</v>
      </c>
      <c r="R91" s="183">
        <f t="shared" si="62"/>
        <v>0</v>
      </c>
      <c r="S91" s="179">
        <f t="shared" si="52"/>
        <v>0</v>
      </c>
      <c r="Y91" s="179">
        <f t="shared" si="53"/>
        <v>133121.97282078955</v>
      </c>
      <c r="Z91" s="179">
        <f t="shared" si="54"/>
        <v>3742.1467239984922</v>
      </c>
      <c r="AA91" s="179">
        <f t="shared" si="55"/>
        <v>45448.88045521178</v>
      </c>
      <c r="AB91" s="179">
        <f t="shared" si="56"/>
        <v>182312.99999999983</v>
      </c>
      <c r="AC91" s="179">
        <f t="shared" si="57"/>
        <v>5618854</v>
      </c>
      <c r="AE91" s="179">
        <f t="shared" si="58"/>
        <v>182313</v>
      </c>
    </row>
    <row r="92" spans="1:31" x14ac:dyDescent="0.2">
      <c r="A92" s="171">
        <v>16</v>
      </c>
      <c r="B92" s="179">
        <f t="shared" si="59"/>
        <v>177969</v>
      </c>
      <c r="D92" s="179">
        <f t="shared" si="60"/>
        <v>4344</v>
      </c>
      <c r="E92" s="179">
        <f t="shared" si="42"/>
        <v>43078.514280632378</v>
      </c>
      <c r="F92" s="179">
        <f t="shared" si="43"/>
        <v>551.98930090368026</v>
      </c>
      <c r="G92" s="179">
        <f t="shared" si="44"/>
        <v>3107775.6050045053</v>
      </c>
      <c r="H92" s="179">
        <f t="shared" si="45"/>
        <v>37633.185547423142</v>
      </c>
      <c r="I92" s="179">
        <f t="shared" si="46"/>
        <v>177969</v>
      </c>
      <c r="J92" s="179">
        <f t="shared" si="47"/>
        <v>4344</v>
      </c>
      <c r="K92" s="179">
        <f t="shared" si="48"/>
        <v>182313</v>
      </c>
      <c r="L92" s="179">
        <f t="shared" si="49"/>
        <v>182313</v>
      </c>
      <c r="M92" s="179">
        <f t="shared" si="61"/>
        <v>45053.05367452783</v>
      </c>
      <c r="N92" s="179">
        <f t="shared" si="50"/>
        <v>5174577.2498740684</v>
      </c>
      <c r="O92" s="179">
        <f>N92*(1+Basic!$B$9)+S92</f>
        <v>5433306.1123677725</v>
      </c>
      <c r="P92" s="176">
        <f t="shared" si="51"/>
        <v>5470939</v>
      </c>
      <c r="R92" s="183">
        <f t="shared" si="62"/>
        <v>0</v>
      </c>
      <c r="S92" s="179">
        <f t="shared" si="52"/>
        <v>0</v>
      </c>
      <c r="Y92" s="179">
        <f t="shared" si="53"/>
        <v>134890.4857193674</v>
      </c>
      <c r="Z92" s="179">
        <f t="shared" si="54"/>
        <v>3792.0106990963177</v>
      </c>
      <c r="AA92" s="179">
        <f t="shared" si="55"/>
        <v>43630.503581536061</v>
      </c>
      <c r="AB92" s="179">
        <f t="shared" si="56"/>
        <v>182312.99999999977</v>
      </c>
      <c r="AC92" s="179">
        <f t="shared" si="57"/>
        <v>5470939</v>
      </c>
      <c r="AE92" s="179">
        <f t="shared" si="58"/>
        <v>182313</v>
      </c>
    </row>
    <row r="93" spans="1:31" x14ac:dyDescent="0.2">
      <c r="A93" s="171">
        <v>17</v>
      </c>
      <c r="B93" s="179">
        <f t="shared" si="59"/>
        <v>177969</v>
      </c>
      <c r="D93" s="179">
        <f t="shared" si="60"/>
        <v>4344</v>
      </c>
      <c r="E93" s="179">
        <f t="shared" si="42"/>
        <v>41286.506854395644</v>
      </c>
      <c r="F93" s="179">
        <f t="shared" si="43"/>
        <v>501.46089006991582</v>
      </c>
      <c r="G93" s="179">
        <f t="shared" si="44"/>
        <v>2971093.1118589011</v>
      </c>
      <c r="H93" s="179">
        <f t="shared" si="45"/>
        <v>33790.646437493058</v>
      </c>
      <c r="I93" s="179">
        <f t="shared" si="46"/>
        <v>177969</v>
      </c>
      <c r="J93" s="179">
        <f t="shared" si="47"/>
        <v>4344</v>
      </c>
      <c r="K93" s="179">
        <f t="shared" si="48"/>
        <v>182313</v>
      </c>
      <c r="L93" s="179">
        <f t="shared" si="49"/>
        <v>182313</v>
      </c>
      <c r="M93" s="179">
        <f t="shared" si="61"/>
        <v>43888.865183662791</v>
      </c>
      <c r="N93" s="179">
        <f t="shared" si="50"/>
        <v>5036153.115057731</v>
      </c>
      <c r="O93" s="179">
        <f>N93*(1+Basic!$B$9)+S93</f>
        <v>5287960.7708106181</v>
      </c>
      <c r="P93" s="176">
        <f t="shared" si="51"/>
        <v>5321751</v>
      </c>
      <c r="R93" s="183">
        <f t="shared" si="62"/>
        <v>0</v>
      </c>
      <c r="S93" s="179">
        <f t="shared" si="52"/>
        <v>0</v>
      </c>
      <c r="Y93" s="179">
        <f t="shared" si="53"/>
        <v>136682.49314560415</v>
      </c>
      <c r="Z93" s="179">
        <f t="shared" si="54"/>
        <v>3842.5391099300832</v>
      </c>
      <c r="AA93" s="179">
        <f t="shared" si="55"/>
        <v>41787.967744465561</v>
      </c>
      <c r="AB93" s="179">
        <f t="shared" si="56"/>
        <v>182312.9999999998</v>
      </c>
      <c r="AC93" s="179">
        <f t="shared" si="57"/>
        <v>5321751</v>
      </c>
      <c r="AE93" s="179">
        <f t="shared" si="58"/>
        <v>182313</v>
      </c>
    </row>
    <row r="94" spans="1:31" x14ac:dyDescent="0.2">
      <c r="A94" s="171">
        <v>18</v>
      </c>
      <c r="B94" s="179">
        <f t="shared" si="59"/>
        <v>177969</v>
      </c>
      <c r="D94" s="179">
        <f t="shared" si="60"/>
        <v>4344</v>
      </c>
      <c r="E94" s="179">
        <f t="shared" si="42"/>
        <v>39470.692777908065</v>
      </c>
      <c r="F94" s="179">
        <f t="shared" si="43"/>
        <v>450.25918991711166</v>
      </c>
      <c r="G94" s="179">
        <f t="shared" si="44"/>
        <v>2832594.804636809</v>
      </c>
      <c r="H94" s="179">
        <f t="shared" si="45"/>
        <v>29896.905627410171</v>
      </c>
      <c r="I94" s="179">
        <f t="shared" si="46"/>
        <v>177969</v>
      </c>
      <c r="J94" s="179">
        <f t="shared" si="47"/>
        <v>4344</v>
      </c>
      <c r="K94" s="179">
        <f t="shared" si="48"/>
        <v>182313</v>
      </c>
      <c r="L94" s="179">
        <f t="shared" si="49"/>
        <v>182313</v>
      </c>
      <c r="M94" s="179">
        <f t="shared" si="61"/>
        <v>42714.802473270895</v>
      </c>
      <c r="N94" s="179">
        <f t="shared" si="50"/>
        <v>4896554.9175310023</v>
      </c>
      <c r="O94" s="179">
        <f>N94*(1+Basic!$B$9)+S94</f>
        <v>5141382.663407553</v>
      </c>
      <c r="P94" s="176">
        <f t="shared" si="51"/>
        <v>5171280</v>
      </c>
      <c r="R94" s="183">
        <f t="shared" si="62"/>
        <v>0</v>
      </c>
      <c r="S94" s="179">
        <f t="shared" si="52"/>
        <v>0</v>
      </c>
      <c r="Y94" s="179">
        <f t="shared" si="53"/>
        <v>138498.30722209206</v>
      </c>
      <c r="Z94" s="179">
        <f t="shared" si="54"/>
        <v>3893.740810082887</v>
      </c>
      <c r="AA94" s="179">
        <f t="shared" si="55"/>
        <v>39920.951967825175</v>
      </c>
      <c r="AB94" s="179">
        <f t="shared" si="56"/>
        <v>182313.00000000012</v>
      </c>
      <c r="AC94" s="179">
        <f t="shared" si="57"/>
        <v>5171280</v>
      </c>
      <c r="AE94" s="179">
        <f t="shared" si="58"/>
        <v>182313</v>
      </c>
    </row>
    <row r="95" spans="1:31" x14ac:dyDescent="0.2">
      <c r="A95" s="171">
        <v>19</v>
      </c>
      <c r="B95" s="179">
        <f t="shared" si="59"/>
        <v>177969</v>
      </c>
      <c r="D95" s="179">
        <f t="shared" si="60"/>
        <v>4344</v>
      </c>
      <c r="E95" s="179">
        <f t="shared" si="42"/>
        <v>37630.755782058332</v>
      </c>
      <c r="F95" s="179">
        <f t="shared" si="43"/>
        <v>398.37522888848122</v>
      </c>
      <c r="G95" s="179">
        <f t="shared" si="44"/>
        <v>2692256.5604188675</v>
      </c>
      <c r="H95" s="179">
        <f t="shared" si="45"/>
        <v>25951.280856298654</v>
      </c>
      <c r="I95" s="179">
        <f t="shared" si="46"/>
        <v>177969</v>
      </c>
      <c r="J95" s="179">
        <f t="shared" si="47"/>
        <v>4344</v>
      </c>
      <c r="K95" s="179">
        <f t="shared" si="48"/>
        <v>182313</v>
      </c>
      <c r="L95" s="179">
        <f t="shared" si="49"/>
        <v>182313</v>
      </c>
      <c r="M95" s="179">
        <f t="shared" si="61"/>
        <v>41530.781793845919</v>
      </c>
      <c r="N95" s="179">
        <f t="shared" si="50"/>
        <v>4755772.6993248481</v>
      </c>
      <c r="O95" s="179">
        <f>N95*(1+Basic!$B$9)+S95</f>
        <v>4993561.3342910912</v>
      </c>
      <c r="P95" s="176">
        <f t="shared" si="51"/>
        <v>5019513</v>
      </c>
      <c r="R95" s="183">
        <f t="shared" si="62"/>
        <v>0</v>
      </c>
      <c r="S95" s="179">
        <f t="shared" si="52"/>
        <v>0</v>
      </c>
      <c r="Y95" s="179">
        <f t="shared" si="53"/>
        <v>140338.24421794154</v>
      </c>
      <c r="Z95" s="179">
        <f t="shared" si="54"/>
        <v>3945.6247711115175</v>
      </c>
      <c r="AA95" s="179">
        <f t="shared" si="55"/>
        <v>38029.13101094681</v>
      </c>
      <c r="AB95" s="179">
        <f t="shared" si="56"/>
        <v>182312.99999999988</v>
      </c>
      <c r="AC95" s="179">
        <f t="shared" si="57"/>
        <v>5019513</v>
      </c>
      <c r="AE95" s="179">
        <f t="shared" si="58"/>
        <v>182313</v>
      </c>
    </row>
    <row r="96" spans="1:31" x14ac:dyDescent="0.2">
      <c r="A96" s="171">
        <v>20</v>
      </c>
      <c r="B96" s="179">
        <f t="shared" si="59"/>
        <v>177969</v>
      </c>
      <c r="D96" s="179">
        <f t="shared" si="60"/>
        <v>4344</v>
      </c>
      <c r="E96" s="179">
        <f t="shared" si="42"/>
        <v>35766.375396129697</v>
      </c>
      <c r="F96" s="179">
        <f t="shared" si="43"/>
        <v>345.79991588155536</v>
      </c>
      <c r="G96" s="179">
        <f t="shared" si="44"/>
        <v>2550053.9358149972</v>
      </c>
      <c r="H96" s="179">
        <f t="shared" si="45"/>
        <v>21953.080772180208</v>
      </c>
      <c r="I96" s="179">
        <f t="shared" si="46"/>
        <v>177969</v>
      </c>
      <c r="J96" s="179">
        <f t="shared" si="47"/>
        <v>4344</v>
      </c>
      <c r="K96" s="179">
        <f t="shared" si="48"/>
        <v>182313</v>
      </c>
      <c r="L96" s="179">
        <f t="shared" si="49"/>
        <v>182313</v>
      </c>
      <c r="M96" s="179">
        <f t="shared" si="61"/>
        <v>40336.718685549051</v>
      </c>
      <c r="N96" s="179">
        <f t="shared" si="50"/>
        <v>4613796.4180103969</v>
      </c>
      <c r="O96" s="179">
        <f>N96*(1+Basic!$B$9)+S96</f>
        <v>4844486.2389109172</v>
      </c>
      <c r="P96" s="176">
        <f t="shared" si="51"/>
        <v>4866439</v>
      </c>
      <c r="R96" s="183">
        <f t="shared" si="62"/>
        <v>0</v>
      </c>
      <c r="S96" s="179">
        <f t="shared" si="52"/>
        <v>0</v>
      </c>
      <c r="Y96" s="179">
        <f t="shared" si="53"/>
        <v>142202.62460387032</v>
      </c>
      <c r="Z96" s="179">
        <f t="shared" si="54"/>
        <v>3998.2000841184454</v>
      </c>
      <c r="AA96" s="179">
        <f t="shared" si="55"/>
        <v>36112.175312011255</v>
      </c>
      <c r="AB96" s="179">
        <f t="shared" si="56"/>
        <v>182313.00000000003</v>
      </c>
      <c r="AC96" s="179">
        <f t="shared" si="57"/>
        <v>4866439</v>
      </c>
      <c r="AE96" s="179">
        <f t="shared" si="58"/>
        <v>182313</v>
      </c>
    </row>
    <row r="97" spans="1:31" x14ac:dyDescent="0.2">
      <c r="A97" s="171">
        <v>21</v>
      </c>
      <c r="B97" s="179">
        <f t="shared" si="59"/>
        <v>177969</v>
      </c>
      <c r="D97" s="179">
        <f t="shared" si="60"/>
        <v>4344</v>
      </c>
      <c r="E97" s="179">
        <f t="shared" si="42"/>
        <v>33877.226891982071</v>
      </c>
      <c r="F97" s="179">
        <f t="shared" si="43"/>
        <v>292.52403865524042</v>
      </c>
      <c r="G97" s="179">
        <f t="shared" si="44"/>
        <v>2405962.1627069791</v>
      </c>
      <c r="H97" s="179">
        <f t="shared" si="45"/>
        <v>17901.604810835448</v>
      </c>
      <c r="I97" s="179">
        <f t="shared" si="46"/>
        <v>177969</v>
      </c>
      <c r="J97" s="179">
        <f t="shared" si="47"/>
        <v>4344</v>
      </c>
      <c r="K97" s="179">
        <f t="shared" si="48"/>
        <v>182313</v>
      </c>
      <c r="L97" s="179">
        <f t="shared" si="49"/>
        <v>182313</v>
      </c>
      <c r="M97" s="179">
        <f t="shared" si="61"/>
        <v>39132.527972184129</v>
      </c>
      <c r="N97" s="179">
        <f t="shared" si="50"/>
        <v>4470615.945982581</v>
      </c>
      <c r="O97" s="179">
        <f>N97*(1+Basic!$B$9)+S97</f>
        <v>4694146.74328171</v>
      </c>
      <c r="P97" s="176">
        <f t="shared" si="51"/>
        <v>4712048</v>
      </c>
      <c r="R97" s="183">
        <f t="shared" si="62"/>
        <v>0</v>
      </c>
      <c r="S97" s="179">
        <f t="shared" si="52"/>
        <v>0</v>
      </c>
      <c r="Y97" s="179">
        <f t="shared" si="53"/>
        <v>144091.7731080181</v>
      </c>
      <c r="Z97" s="179">
        <f t="shared" si="54"/>
        <v>4051.4759613447604</v>
      </c>
      <c r="AA97" s="179">
        <f t="shared" si="55"/>
        <v>34169.75093063731</v>
      </c>
      <c r="AB97" s="179">
        <f t="shared" si="56"/>
        <v>182313.00000000017</v>
      </c>
      <c r="AC97" s="179">
        <f t="shared" si="57"/>
        <v>4712048</v>
      </c>
      <c r="AE97" s="179">
        <f t="shared" si="58"/>
        <v>182313</v>
      </c>
    </row>
    <row r="98" spans="1:31" x14ac:dyDescent="0.2">
      <c r="A98" s="171">
        <v>22</v>
      </c>
      <c r="B98" s="179">
        <f t="shared" si="59"/>
        <v>177969</v>
      </c>
      <c r="D98" s="179">
        <f t="shared" si="60"/>
        <v>4344</v>
      </c>
      <c r="E98" s="179">
        <f t="shared" si="42"/>
        <v>31962.981227492535</v>
      </c>
      <c r="F98" s="179">
        <f t="shared" si="43"/>
        <v>238.53826221564998</v>
      </c>
      <c r="G98" s="179">
        <f t="shared" si="44"/>
        <v>2259956.1439344715</v>
      </c>
      <c r="H98" s="179">
        <f t="shared" si="45"/>
        <v>13796.143073051098</v>
      </c>
      <c r="I98" s="179">
        <f t="shared" si="46"/>
        <v>177969</v>
      </c>
      <c r="J98" s="179">
        <f t="shared" si="47"/>
        <v>4344</v>
      </c>
      <c r="K98" s="179">
        <f t="shared" si="48"/>
        <v>182313</v>
      </c>
      <c r="L98" s="179">
        <f t="shared" si="49"/>
        <v>182313</v>
      </c>
      <c r="M98" s="179">
        <f t="shared" si="61"/>
        <v>37918.123755121771</v>
      </c>
      <c r="N98" s="179">
        <f t="shared" si="50"/>
        <v>4326221.0697377026</v>
      </c>
      <c r="O98" s="179">
        <f>N98*(1+Basic!$B$9)+S98</f>
        <v>4542532.1232245881</v>
      </c>
      <c r="P98" s="176">
        <f t="shared" si="51"/>
        <v>4556328</v>
      </c>
      <c r="R98" s="183">
        <f t="shared" si="62"/>
        <v>0</v>
      </c>
      <c r="S98" s="179">
        <f t="shared" si="52"/>
        <v>0</v>
      </c>
      <c r="Y98" s="179">
        <f t="shared" si="53"/>
        <v>146006.01877250755</v>
      </c>
      <c r="Z98" s="179">
        <f t="shared" si="54"/>
        <v>4105.4617377843497</v>
      </c>
      <c r="AA98" s="179">
        <f t="shared" si="55"/>
        <v>32201.519489708186</v>
      </c>
      <c r="AB98" s="179">
        <f t="shared" si="56"/>
        <v>182313.00000000009</v>
      </c>
      <c r="AC98" s="179">
        <f t="shared" si="57"/>
        <v>4556328</v>
      </c>
      <c r="AE98" s="179">
        <f t="shared" si="58"/>
        <v>182313</v>
      </c>
    </row>
    <row r="99" spans="1:31" x14ac:dyDescent="0.2">
      <c r="A99" s="171">
        <v>23</v>
      </c>
      <c r="B99" s="179">
        <f t="shared" si="59"/>
        <v>177969</v>
      </c>
      <c r="D99" s="179">
        <f t="shared" si="60"/>
        <v>4344</v>
      </c>
      <c r="E99" s="179">
        <f t="shared" si="42"/>
        <v>30023.304989244501</v>
      </c>
      <c r="F99" s="179">
        <f t="shared" si="43"/>
        <v>183.83312718042862</v>
      </c>
      <c r="G99" s="179">
        <f t="shared" si="44"/>
        <v>2112010.4489237159</v>
      </c>
      <c r="H99" s="179">
        <f t="shared" si="45"/>
        <v>9635.9762002315274</v>
      </c>
      <c r="I99" s="179">
        <f t="shared" si="46"/>
        <v>177969</v>
      </c>
      <c r="J99" s="179">
        <f t="shared" si="47"/>
        <v>4344</v>
      </c>
      <c r="K99" s="179">
        <f t="shared" si="48"/>
        <v>182313</v>
      </c>
      <c r="L99" s="179">
        <f t="shared" si="49"/>
        <v>182313</v>
      </c>
      <c r="M99" s="179">
        <f t="shared" si="61"/>
        <v>36693.419407171918</v>
      </c>
      <c r="N99" s="179">
        <f t="shared" si="50"/>
        <v>4180601.4891448747</v>
      </c>
      <c r="O99" s="179">
        <f>N99*(1+Basic!$B$9)+S99</f>
        <v>4389631.5636021188</v>
      </c>
      <c r="P99" s="176">
        <f t="shared" si="51"/>
        <v>4399268</v>
      </c>
      <c r="R99" s="183">
        <f t="shared" si="62"/>
        <v>0</v>
      </c>
      <c r="S99" s="179">
        <f t="shared" si="52"/>
        <v>0</v>
      </c>
      <c r="Y99" s="179">
        <f t="shared" si="53"/>
        <v>147945.69501075568</v>
      </c>
      <c r="Z99" s="179">
        <f t="shared" si="54"/>
        <v>4160.1668728195709</v>
      </c>
      <c r="AA99" s="179">
        <f t="shared" si="55"/>
        <v>30207.138116424929</v>
      </c>
      <c r="AB99" s="179">
        <f t="shared" si="56"/>
        <v>182313.00000000017</v>
      </c>
      <c r="AC99" s="179">
        <f t="shared" si="57"/>
        <v>4399268</v>
      </c>
      <c r="AE99" s="179">
        <f t="shared" si="58"/>
        <v>182313</v>
      </c>
    </row>
    <row r="100" spans="1:31" x14ac:dyDescent="0.2">
      <c r="A100" s="171">
        <v>24</v>
      </c>
      <c r="B100" s="179">
        <f t="shared" si="59"/>
        <v>177969</v>
      </c>
      <c r="C100" s="179">
        <f>-Basic!B21</f>
        <v>-42460</v>
      </c>
      <c r="D100" s="179">
        <f t="shared" si="60"/>
        <v>-38116</v>
      </c>
      <c r="E100" s="179">
        <f t="shared" si="42"/>
        <v>28057.860334455458</v>
      </c>
      <c r="F100" s="179">
        <f t="shared" si="43"/>
        <v>128.39904812127958</v>
      </c>
      <c r="G100" s="179">
        <f t="shared" si="44"/>
        <v>1962099.3092581714</v>
      </c>
      <c r="H100" s="179">
        <f t="shared" si="45"/>
        <v>47880.375248352808</v>
      </c>
      <c r="I100" s="179">
        <f t="shared" si="46"/>
        <v>177969</v>
      </c>
      <c r="J100" s="179">
        <f t="shared" si="47"/>
        <v>4344</v>
      </c>
      <c r="K100" s="179">
        <f t="shared" si="48"/>
        <v>182313</v>
      </c>
      <c r="L100" s="179">
        <f t="shared" si="49"/>
        <v>182313</v>
      </c>
      <c r="M100" s="179">
        <f t="shared" si="61"/>
        <v>35458.327566404507</v>
      </c>
      <c r="N100" s="179">
        <f t="shared" si="50"/>
        <v>4033746.8167112791</v>
      </c>
      <c r="O100" s="179">
        <f>N100*(1+Basic!$B$9)+S100</f>
        <v>4235434.1575468434</v>
      </c>
      <c r="P100" s="176">
        <f t="shared" si="51"/>
        <v>4283315</v>
      </c>
      <c r="R100" s="183">
        <f t="shared" si="62"/>
        <v>0</v>
      </c>
      <c r="S100" s="179">
        <f t="shared" si="52"/>
        <v>0</v>
      </c>
      <c r="Y100" s="179">
        <f t="shared" si="53"/>
        <v>149911.1396655445</v>
      </c>
      <c r="Z100" s="179">
        <f t="shared" si="54"/>
        <v>4215.6009518787178</v>
      </c>
      <c r="AA100" s="179">
        <f t="shared" si="55"/>
        <v>28186.259382576736</v>
      </c>
      <c r="AB100" s="179">
        <f t="shared" si="56"/>
        <v>182312.99999999994</v>
      </c>
      <c r="AC100" s="179">
        <f t="shared" si="57"/>
        <v>4283315</v>
      </c>
      <c r="AE100" s="179">
        <f t="shared" si="58"/>
        <v>139853</v>
      </c>
    </row>
    <row r="101" spans="1:31" x14ac:dyDescent="0.2">
      <c r="A101" s="171">
        <v>25</v>
      </c>
      <c r="B101" s="179">
        <f t="shared" si="59"/>
        <v>177969</v>
      </c>
      <c r="D101" s="179">
        <f t="shared" si="60"/>
        <v>4344</v>
      </c>
      <c r="E101" s="179">
        <f t="shared" si="42"/>
        <v>26066.304932133291</v>
      </c>
      <c r="F101" s="179">
        <f t="shared" si="43"/>
        <v>638.00433685488554</v>
      </c>
      <c r="G101" s="179">
        <f t="shared" si="44"/>
        <v>1810196.6141903047</v>
      </c>
      <c r="H101" s="179">
        <f t="shared" si="45"/>
        <v>44174.379585207695</v>
      </c>
      <c r="I101" s="179">
        <f t="shared" si="46"/>
        <v>177969</v>
      </c>
      <c r="J101" s="179">
        <f t="shared" si="47"/>
        <v>4344</v>
      </c>
      <c r="K101" s="179">
        <f t="shared" si="48"/>
        <v>182313</v>
      </c>
      <c r="L101" s="179">
        <f t="shared" si="49"/>
        <v>182313</v>
      </c>
      <c r="M101" s="179">
        <f t="shared" si="61"/>
        <v>34212.760129917617</v>
      </c>
      <c r="N101" s="179">
        <f t="shared" si="50"/>
        <v>3885646.5768411965</v>
      </c>
      <c r="O101" s="179">
        <f>N101*(1+Basic!$B$9)+S101</f>
        <v>4079928.9056832567</v>
      </c>
      <c r="P101" s="176">
        <f t="shared" si="51"/>
        <v>4124103</v>
      </c>
      <c r="R101" s="183">
        <f t="shared" si="62"/>
        <v>0</v>
      </c>
      <c r="S101" s="179">
        <f t="shared" si="52"/>
        <v>0</v>
      </c>
      <c r="Y101" s="179">
        <f t="shared" si="53"/>
        <v>151902.69506786671</v>
      </c>
      <c r="Z101" s="179">
        <f t="shared" si="54"/>
        <v>3705.9956631451132</v>
      </c>
      <c r="AA101" s="179">
        <f t="shared" si="55"/>
        <v>26704.309268988178</v>
      </c>
      <c r="AB101" s="179">
        <f t="shared" si="56"/>
        <v>182313</v>
      </c>
      <c r="AC101" s="179">
        <f t="shared" si="57"/>
        <v>4124103</v>
      </c>
      <c r="AE101" s="179">
        <f t="shared" si="58"/>
        <v>182313</v>
      </c>
    </row>
    <row r="102" spans="1:31" x14ac:dyDescent="0.2">
      <c r="A102" s="171">
        <v>26</v>
      </c>
      <c r="B102" s="179">
        <f t="shared" si="59"/>
        <v>177969</v>
      </c>
      <c r="C102" s="179"/>
      <c r="D102" s="179">
        <f t="shared" si="60"/>
        <v>4344</v>
      </c>
      <c r="E102" s="179">
        <f t="shared" si="42"/>
        <v>24048.291903450812</v>
      </c>
      <c r="F102" s="179">
        <f t="shared" si="43"/>
        <v>588.62207338707105</v>
      </c>
      <c r="G102" s="179">
        <f t="shared" si="44"/>
        <v>1656275.9060937555</v>
      </c>
      <c r="H102" s="179">
        <f t="shared" si="45"/>
        <v>40419.001658594767</v>
      </c>
      <c r="I102" s="179">
        <f t="shared" si="46"/>
        <v>177969</v>
      </c>
      <c r="J102" s="179">
        <f t="shared" si="47"/>
        <v>4344</v>
      </c>
      <c r="K102" s="179">
        <f t="shared" si="48"/>
        <v>182313</v>
      </c>
      <c r="L102" s="179">
        <f t="shared" si="49"/>
        <v>182313</v>
      </c>
      <c r="M102" s="179">
        <f t="shared" si="61"/>
        <v>32956.628247552857</v>
      </c>
      <c r="N102" s="179">
        <f t="shared" si="50"/>
        <v>3736290.2050887495</v>
      </c>
      <c r="O102" s="179">
        <f>N102*(1+Basic!$B$9)+S102</f>
        <v>3923104.7153431871</v>
      </c>
      <c r="P102" s="176">
        <f t="shared" si="51"/>
        <v>3963524</v>
      </c>
      <c r="R102" s="183">
        <f t="shared" si="62"/>
        <v>0</v>
      </c>
      <c r="S102" s="179">
        <f t="shared" si="52"/>
        <v>0</v>
      </c>
      <c r="Y102" s="179">
        <f t="shared" si="53"/>
        <v>153920.70809654915</v>
      </c>
      <c r="Z102" s="179">
        <f t="shared" si="54"/>
        <v>3755.3779266129277</v>
      </c>
      <c r="AA102" s="179">
        <f t="shared" si="55"/>
        <v>24636.913976837885</v>
      </c>
      <c r="AB102" s="179">
        <f t="shared" si="56"/>
        <v>182312.99999999997</v>
      </c>
      <c r="AC102" s="179">
        <f t="shared" si="57"/>
        <v>3963524</v>
      </c>
      <c r="AE102" s="179">
        <f t="shared" si="58"/>
        <v>182313</v>
      </c>
    </row>
    <row r="103" spans="1:31" x14ac:dyDescent="0.2">
      <c r="A103" s="171">
        <v>27</v>
      </c>
      <c r="B103" s="179">
        <f t="shared" si="59"/>
        <v>177969</v>
      </c>
      <c r="C103" s="179"/>
      <c r="D103" s="179">
        <f t="shared" si="60"/>
        <v>4344</v>
      </c>
      <c r="E103" s="179">
        <f t="shared" si="42"/>
        <v>22003.469761328233</v>
      </c>
      <c r="F103" s="179">
        <f t="shared" si="43"/>
        <v>538.58179297405195</v>
      </c>
      <c r="G103" s="179">
        <f t="shared" si="44"/>
        <v>1500310.3758550838</v>
      </c>
      <c r="H103" s="179">
        <f t="shared" si="45"/>
        <v>36613.583451568818</v>
      </c>
      <c r="I103" s="179">
        <f t="shared" si="46"/>
        <v>177969</v>
      </c>
      <c r="J103" s="179">
        <f t="shared" si="47"/>
        <v>4344</v>
      </c>
      <c r="K103" s="179">
        <f t="shared" si="48"/>
        <v>182313</v>
      </c>
      <c r="L103" s="179">
        <f t="shared" si="49"/>
        <v>182313</v>
      </c>
      <c r="M103" s="179">
        <f t="shared" si="61"/>
        <v>31689.842315557409</v>
      </c>
      <c r="N103" s="179">
        <f t="shared" si="50"/>
        <v>3585667.0474043069</v>
      </c>
      <c r="O103" s="179">
        <f>N103*(1+Basic!$B$9)+S103</f>
        <v>3764950.3997745225</v>
      </c>
      <c r="P103" s="176">
        <f t="shared" si="51"/>
        <v>3801564</v>
      </c>
      <c r="R103" s="183">
        <f t="shared" si="62"/>
        <v>0</v>
      </c>
      <c r="S103" s="179">
        <f t="shared" si="52"/>
        <v>0</v>
      </c>
      <c r="Y103" s="179">
        <f t="shared" si="53"/>
        <v>155965.53023867169</v>
      </c>
      <c r="Z103" s="179">
        <f t="shared" si="54"/>
        <v>3805.4182070259485</v>
      </c>
      <c r="AA103" s="179">
        <f t="shared" si="55"/>
        <v>22542.051554302285</v>
      </c>
      <c r="AB103" s="179">
        <f t="shared" si="56"/>
        <v>182312.99999999994</v>
      </c>
      <c r="AC103" s="179">
        <f t="shared" si="57"/>
        <v>3801564</v>
      </c>
      <c r="AE103" s="179">
        <f t="shared" si="58"/>
        <v>182313</v>
      </c>
    </row>
    <row r="104" spans="1:31" x14ac:dyDescent="0.2">
      <c r="A104" s="171">
        <v>28</v>
      </c>
      <c r="B104" s="179">
        <f t="shared" si="59"/>
        <v>177969</v>
      </c>
      <c r="C104" s="179"/>
      <c r="D104" s="179">
        <f t="shared" si="60"/>
        <v>4344</v>
      </c>
      <c r="E104" s="179">
        <f t="shared" si="42"/>
        <v>19931.482349212925</v>
      </c>
      <c r="F104" s="179">
        <f t="shared" si="43"/>
        <v>487.87472756289225</v>
      </c>
      <c r="G104" s="179">
        <f t="shared" si="44"/>
        <v>1342272.8582042968</v>
      </c>
      <c r="H104" s="179">
        <f t="shared" si="45"/>
        <v>32757.45817913171</v>
      </c>
      <c r="I104" s="179">
        <f t="shared" si="46"/>
        <v>177969</v>
      </c>
      <c r="J104" s="179">
        <f t="shared" si="47"/>
        <v>4344</v>
      </c>
      <c r="K104" s="179">
        <f t="shared" si="48"/>
        <v>182313</v>
      </c>
      <c r="L104" s="179">
        <f t="shared" si="49"/>
        <v>182313</v>
      </c>
      <c r="M104" s="179">
        <f t="shared" si="61"/>
        <v>30412.311970192295</v>
      </c>
      <c r="N104" s="179">
        <f t="shared" si="50"/>
        <v>3433766.3593744994</v>
      </c>
      <c r="O104" s="179">
        <f>N104*(1+Basic!$B$9)+S104</f>
        <v>3605454.6773432246</v>
      </c>
      <c r="P104" s="176">
        <f t="shared" si="51"/>
        <v>3638212</v>
      </c>
      <c r="R104" s="183">
        <f t="shared" si="62"/>
        <v>0</v>
      </c>
      <c r="S104" s="179">
        <f t="shared" si="52"/>
        <v>0</v>
      </c>
      <c r="Y104" s="179">
        <f t="shared" si="53"/>
        <v>158037.51765078702</v>
      </c>
      <c r="Z104" s="179">
        <f t="shared" si="54"/>
        <v>3856.1252724371079</v>
      </c>
      <c r="AA104" s="179">
        <f t="shared" si="55"/>
        <v>20419.357076775817</v>
      </c>
      <c r="AB104" s="179">
        <f t="shared" si="56"/>
        <v>182312.99999999994</v>
      </c>
      <c r="AC104" s="179">
        <f t="shared" si="57"/>
        <v>3638212</v>
      </c>
      <c r="AE104" s="179">
        <f t="shared" si="58"/>
        <v>182313</v>
      </c>
    </row>
    <row r="105" spans="1:31" x14ac:dyDescent="0.2">
      <c r="A105" s="171">
        <v>29</v>
      </c>
      <c r="B105" s="179">
        <f t="shared" si="59"/>
        <v>177969</v>
      </c>
      <c r="C105" s="179"/>
      <c r="D105" s="179">
        <f t="shared" si="60"/>
        <v>4344</v>
      </c>
      <c r="E105" s="179">
        <f t="shared" si="42"/>
        <v>17831.968779045936</v>
      </c>
      <c r="F105" s="179">
        <f t="shared" si="43"/>
        <v>436.49199226665542</v>
      </c>
      <c r="G105" s="179">
        <f t="shared" si="44"/>
        <v>1182135.8269833426</v>
      </c>
      <c r="H105" s="179">
        <f t="shared" si="45"/>
        <v>28849.950171398366</v>
      </c>
      <c r="I105" s="179">
        <f t="shared" si="46"/>
        <v>177969</v>
      </c>
      <c r="J105" s="179">
        <f t="shared" si="47"/>
        <v>4344</v>
      </c>
      <c r="K105" s="179">
        <f t="shared" si="48"/>
        <v>182313</v>
      </c>
      <c r="L105" s="179">
        <f t="shared" si="49"/>
        <v>182313</v>
      </c>
      <c r="M105" s="179">
        <f t="shared" si="61"/>
        <v>29123.946081286471</v>
      </c>
      <c r="N105" s="179">
        <f t="shared" si="50"/>
        <v>3280577.3054557857</v>
      </c>
      <c r="O105" s="179">
        <f>N105*(1+Basic!$B$9)+S105</f>
        <v>3444606.170728575</v>
      </c>
      <c r="P105" s="176">
        <f t="shared" si="51"/>
        <v>3473456</v>
      </c>
      <c r="R105" s="183">
        <f t="shared" si="62"/>
        <v>0</v>
      </c>
      <c r="S105" s="179">
        <f t="shared" si="52"/>
        <v>0</v>
      </c>
      <c r="Y105" s="179">
        <f t="shared" si="53"/>
        <v>160137.03122095414</v>
      </c>
      <c r="Z105" s="179">
        <f t="shared" si="54"/>
        <v>3907.5080077333441</v>
      </c>
      <c r="AA105" s="179">
        <f t="shared" si="55"/>
        <v>18268.460771312592</v>
      </c>
      <c r="AB105" s="179">
        <f t="shared" si="56"/>
        <v>182313.00000000009</v>
      </c>
      <c r="AC105" s="179">
        <f t="shared" si="57"/>
        <v>3473456</v>
      </c>
      <c r="AE105" s="179">
        <f t="shared" si="58"/>
        <v>182313</v>
      </c>
    </row>
    <row r="106" spans="1:31" x14ac:dyDescent="0.2">
      <c r="A106" s="171">
        <v>30</v>
      </c>
      <c r="B106" s="179">
        <f t="shared" si="59"/>
        <v>177969</v>
      </c>
      <c r="C106" s="179"/>
      <c r="D106" s="179">
        <f t="shared" si="60"/>
        <v>4344</v>
      </c>
      <c r="E106" s="179">
        <f t="shared" si="42"/>
        <v>15704.563368404357</v>
      </c>
      <c r="F106" s="179">
        <f t="shared" si="43"/>
        <v>384.42458380759513</v>
      </c>
      <c r="G106" s="179">
        <f t="shared" si="44"/>
        <v>1019871.3903517469</v>
      </c>
      <c r="H106" s="179">
        <f t="shared" si="45"/>
        <v>24890.374755205961</v>
      </c>
      <c r="I106" s="179">
        <f t="shared" si="46"/>
        <v>177969</v>
      </c>
      <c r="J106" s="179">
        <f t="shared" si="47"/>
        <v>4344</v>
      </c>
      <c r="K106" s="179">
        <f t="shared" si="48"/>
        <v>182313</v>
      </c>
      <c r="L106" s="179">
        <f t="shared" si="49"/>
        <v>182313</v>
      </c>
      <c r="M106" s="179">
        <f t="shared" si="61"/>
        <v>27824.652745736228</v>
      </c>
      <c r="N106" s="179">
        <f t="shared" si="50"/>
        <v>3126088.958201522</v>
      </c>
      <c r="O106" s="179">
        <f>N106*(1+Basic!$B$9)+S106</f>
        <v>3282393.406111598</v>
      </c>
      <c r="P106" s="176">
        <f t="shared" si="51"/>
        <v>3307284</v>
      </c>
      <c r="R106" s="183">
        <f t="shared" si="62"/>
        <v>0</v>
      </c>
      <c r="S106" s="179">
        <f t="shared" si="52"/>
        <v>0</v>
      </c>
      <c r="Y106" s="179">
        <f t="shared" si="53"/>
        <v>162264.43663159572</v>
      </c>
      <c r="Z106" s="179">
        <f t="shared" si="54"/>
        <v>3959.5754161924051</v>
      </c>
      <c r="AA106" s="179">
        <f t="shared" si="55"/>
        <v>16088.987952211952</v>
      </c>
      <c r="AB106" s="179">
        <f t="shared" si="56"/>
        <v>182313.00000000006</v>
      </c>
      <c r="AC106" s="179">
        <f t="shared" si="57"/>
        <v>3307284</v>
      </c>
      <c r="AE106" s="179">
        <f t="shared" si="58"/>
        <v>182313</v>
      </c>
    </row>
    <row r="107" spans="1:31" x14ac:dyDescent="0.2">
      <c r="A107" s="171">
        <v>31</v>
      </c>
      <c r="B107" s="179">
        <f t="shared" si="59"/>
        <v>177969</v>
      </c>
      <c r="C107" s="179"/>
      <c r="D107" s="179">
        <f t="shared" si="60"/>
        <v>4344</v>
      </c>
      <c r="E107" s="179">
        <f t="shared" si="42"/>
        <v>13548.895576808665</v>
      </c>
      <c r="F107" s="179">
        <f t="shared" si="43"/>
        <v>331.66337893960173</v>
      </c>
      <c r="G107" s="179">
        <f t="shared" si="44"/>
        <v>855451.28592855565</v>
      </c>
      <c r="H107" s="179">
        <f t="shared" si="45"/>
        <v>20878.038134145561</v>
      </c>
      <c r="I107" s="179">
        <f t="shared" si="46"/>
        <v>177969</v>
      </c>
      <c r="J107" s="179">
        <f t="shared" si="47"/>
        <v>4344</v>
      </c>
      <c r="K107" s="179">
        <f t="shared" si="48"/>
        <v>182313</v>
      </c>
      <c r="L107" s="179">
        <f t="shared" si="49"/>
        <v>182313</v>
      </c>
      <c r="M107" s="179">
        <f t="shared" si="61"/>
        <v>26514.339280949465</v>
      </c>
      <c r="N107" s="179">
        <f t="shared" si="50"/>
        <v>2970290.2974824714</v>
      </c>
      <c r="O107" s="179">
        <f>N107*(1+Basic!$B$9)+S107</f>
        <v>3118804.8123565949</v>
      </c>
      <c r="P107" s="176">
        <f t="shared" si="51"/>
        <v>3139683</v>
      </c>
      <c r="R107" s="183">
        <f t="shared" si="62"/>
        <v>0</v>
      </c>
      <c r="S107" s="179">
        <f t="shared" si="52"/>
        <v>0</v>
      </c>
      <c r="Y107" s="179">
        <f t="shared" si="53"/>
        <v>164420.10442319128</v>
      </c>
      <c r="Z107" s="179">
        <f t="shared" si="54"/>
        <v>4012.3366210603999</v>
      </c>
      <c r="AA107" s="179">
        <f t="shared" si="55"/>
        <v>13880.558955748267</v>
      </c>
      <c r="AB107" s="179">
        <f t="shared" si="56"/>
        <v>182312.99999999994</v>
      </c>
      <c r="AC107" s="179">
        <f t="shared" si="57"/>
        <v>3139683</v>
      </c>
      <c r="AE107" s="179">
        <f t="shared" si="58"/>
        <v>182313</v>
      </c>
    </row>
    <row r="108" spans="1:31" x14ac:dyDescent="0.2">
      <c r="A108" s="171">
        <v>32</v>
      </c>
      <c r="B108" s="179">
        <f t="shared" si="59"/>
        <v>177969</v>
      </c>
      <c r="C108" s="179"/>
      <c r="D108" s="179">
        <f t="shared" si="60"/>
        <v>4344</v>
      </c>
      <c r="E108" s="179">
        <f t="shared" si="42"/>
        <v>11364.589941183891</v>
      </c>
      <c r="F108" s="179">
        <f t="shared" si="43"/>
        <v>278.19913284962814</v>
      </c>
      <c r="G108" s="179">
        <f t="shared" si="44"/>
        <v>688846.87586973957</v>
      </c>
      <c r="H108" s="179">
        <f t="shared" si="45"/>
        <v>16812.237266995191</v>
      </c>
      <c r="I108" s="179">
        <f t="shared" si="46"/>
        <v>177969</v>
      </c>
      <c r="J108" s="179">
        <f t="shared" si="47"/>
        <v>4344</v>
      </c>
      <c r="K108" s="179">
        <f t="shared" si="48"/>
        <v>182313</v>
      </c>
      <c r="L108" s="179">
        <f t="shared" si="49"/>
        <v>182313</v>
      </c>
      <c r="M108" s="179">
        <f t="shared" si="61"/>
        <v>25192.912218234331</v>
      </c>
      <c r="N108" s="179">
        <f t="shared" si="50"/>
        <v>2813170.2097007059</v>
      </c>
      <c r="O108" s="179">
        <f>N108*(1+Basic!$B$9)+S108</f>
        <v>2953828.7201857413</v>
      </c>
      <c r="P108" s="176">
        <f t="shared" si="51"/>
        <v>2970641</v>
      </c>
      <c r="R108" s="183">
        <f t="shared" si="62"/>
        <v>0</v>
      </c>
      <c r="S108" s="179">
        <f t="shared" si="52"/>
        <v>0</v>
      </c>
      <c r="Y108" s="179">
        <f t="shared" si="53"/>
        <v>166604.41005881608</v>
      </c>
      <c r="Z108" s="179">
        <f t="shared" si="54"/>
        <v>4065.8008671503703</v>
      </c>
      <c r="AA108" s="179">
        <f t="shared" si="55"/>
        <v>11642.789074033519</v>
      </c>
      <c r="AB108" s="179">
        <f t="shared" si="56"/>
        <v>182312.99999999997</v>
      </c>
      <c r="AC108" s="179">
        <f t="shared" si="57"/>
        <v>2970641</v>
      </c>
      <c r="AE108" s="179">
        <f t="shared" si="58"/>
        <v>182313</v>
      </c>
    </row>
    <row r="109" spans="1:31" x14ac:dyDescent="0.2">
      <c r="A109" s="171">
        <v>33</v>
      </c>
      <c r="B109" s="179">
        <f t="shared" si="59"/>
        <v>177969</v>
      </c>
      <c r="C109" s="179"/>
      <c r="D109" s="179">
        <f t="shared" si="60"/>
        <v>4344</v>
      </c>
      <c r="E109" s="179">
        <f t="shared" si="42"/>
        <v>9151.2660104633906</v>
      </c>
      <c r="F109" s="179">
        <f t="shared" si="43"/>
        <v>224.02247753781478</v>
      </c>
      <c r="G109" s="179">
        <f t="shared" si="44"/>
        <v>520029.14188020292</v>
      </c>
      <c r="H109" s="179">
        <f t="shared" si="45"/>
        <v>12692.259744533007</v>
      </c>
      <c r="I109" s="179">
        <f t="shared" si="46"/>
        <v>177969</v>
      </c>
      <c r="J109" s="179">
        <f t="shared" si="47"/>
        <v>4344</v>
      </c>
      <c r="K109" s="179">
        <f t="shared" si="48"/>
        <v>182313</v>
      </c>
      <c r="L109" s="179">
        <f t="shared" si="49"/>
        <v>182313</v>
      </c>
      <c r="M109" s="179">
        <f t="shared" si="61"/>
        <v>23860.277296131859</v>
      </c>
      <c r="N109" s="179">
        <f t="shared" si="50"/>
        <v>2654717.4869968379</v>
      </c>
      <c r="O109" s="179">
        <f>N109*(1+Basic!$B$9)+S109</f>
        <v>2787453.3613466797</v>
      </c>
      <c r="P109" s="176">
        <f t="shared" si="51"/>
        <v>2800146</v>
      </c>
      <c r="R109" s="183">
        <f t="shared" si="62"/>
        <v>0</v>
      </c>
      <c r="S109" s="179">
        <f t="shared" si="52"/>
        <v>0</v>
      </c>
      <c r="Y109" s="179">
        <f t="shared" si="53"/>
        <v>168817.73398953665</v>
      </c>
      <c r="Z109" s="179">
        <f t="shared" si="54"/>
        <v>4119.9775224621844</v>
      </c>
      <c r="AA109" s="179">
        <f t="shared" si="55"/>
        <v>9375.2884880012061</v>
      </c>
      <c r="AB109" s="179">
        <f t="shared" si="56"/>
        <v>182313.00000000003</v>
      </c>
      <c r="AC109" s="179">
        <f t="shared" si="57"/>
        <v>2800146</v>
      </c>
      <c r="AE109" s="179">
        <f t="shared" si="58"/>
        <v>182313</v>
      </c>
    </row>
    <row r="110" spans="1:31" x14ac:dyDescent="0.2">
      <c r="A110" s="171">
        <v>34</v>
      </c>
      <c r="B110" s="179">
        <f t="shared" si="59"/>
        <v>177969</v>
      </c>
      <c r="C110" s="179"/>
      <c r="D110" s="179">
        <f t="shared" si="60"/>
        <v>4344</v>
      </c>
      <c r="E110" s="179">
        <f t="shared" si="42"/>
        <v>6908.5382793238568</v>
      </c>
      <c r="F110" s="179">
        <f t="shared" si="43"/>
        <v>169.12392017602909</v>
      </c>
      <c r="G110" s="179">
        <f t="shared" si="44"/>
        <v>348968.68015952676</v>
      </c>
      <c r="H110" s="179">
        <f t="shared" si="45"/>
        <v>8517.3836647090357</v>
      </c>
      <c r="I110" s="179">
        <f t="shared" si="46"/>
        <v>177969</v>
      </c>
      <c r="J110" s="179">
        <f t="shared" si="47"/>
        <v>4344</v>
      </c>
      <c r="K110" s="179">
        <f t="shared" si="48"/>
        <v>182313</v>
      </c>
      <c r="L110" s="179">
        <f t="shared" si="49"/>
        <v>182313</v>
      </c>
      <c r="M110" s="179">
        <f t="shared" si="61"/>
        <v>22516.339453691955</v>
      </c>
      <c r="N110" s="179">
        <f t="shared" si="50"/>
        <v>2494920.82645053</v>
      </c>
      <c r="O110" s="179">
        <f>N110*(1+Basic!$B$9)+S110</f>
        <v>2619666.8677730565</v>
      </c>
      <c r="P110" s="176">
        <f t="shared" si="51"/>
        <v>2628184</v>
      </c>
      <c r="R110" s="183">
        <f t="shared" si="62"/>
        <v>0</v>
      </c>
      <c r="S110" s="179">
        <f t="shared" si="52"/>
        <v>0</v>
      </c>
      <c r="Y110" s="179">
        <f t="shared" si="53"/>
        <v>171060.46172067616</v>
      </c>
      <c r="Z110" s="179">
        <f t="shared" si="54"/>
        <v>4174.8760798239709</v>
      </c>
      <c r="AA110" s="179">
        <f t="shared" si="55"/>
        <v>7077.6621994998859</v>
      </c>
      <c r="AB110" s="179">
        <f t="shared" si="56"/>
        <v>182313.00000000003</v>
      </c>
      <c r="AC110" s="179">
        <f t="shared" si="57"/>
        <v>2628184</v>
      </c>
      <c r="AE110" s="179">
        <f t="shared" si="58"/>
        <v>182313</v>
      </c>
    </row>
    <row r="111" spans="1:31" x14ac:dyDescent="0.2">
      <c r="A111" s="171">
        <v>35</v>
      </c>
      <c r="B111" s="179">
        <f t="shared" si="59"/>
        <v>177969</v>
      </c>
      <c r="C111" s="179"/>
      <c r="D111" s="179">
        <f t="shared" si="60"/>
        <v>4344</v>
      </c>
      <c r="E111" s="179">
        <f t="shared" si="42"/>
        <v>4636.0161210399929</v>
      </c>
      <c r="F111" s="179">
        <f t="shared" si="43"/>
        <v>113.49384144453357</v>
      </c>
      <c r="G111" s="179">
        <f t="shared" si="44"/>
        <v>175635.69628056674</v>
      </c>
      <c r="H111" s="179">
        <f t="shared" si="45"/>
        <v>4286.8775061535689</v>
      </c>
      <c r="I111" s="179">
        <f t="shared" si="46"/>
        <v>177969</v>
      </c>
      <c r="J111" s="179">
        <f t="shared" si="47"/>
        <v>4344</v>
      </c>
      <c r="K111" s="179">
        <f t="shared" si="48"/>
        <v>182313</v>
      </c>
      <c r="L111" s="179">
        <f t="shared" si="49"/>
        <v>182313</v>
      </c>
      <c r="M111" s="179">
        <f t="shared" si="61"/>
        <v>21161.002823692448</v>
      </c>
      <c r="N111" s="179">
        <f t="shared" si="50"/>
        <v>2333768.8292742223</v>
      </c>
      <c r="O111" s="179">
        <f>N111*(1+Basic!$B$9)+S111</f>
        <v>2450457.2707379335</v>
      </c>
      <c r="P111" s="176">
        <f t="shared" si="51"/>
        <v>2454744</v>
      </c>
      <c r="R111" s="183">
        <f t="shared" si="62"/>
        <v>0</v>
      </c>
      <c r="S111" s="179">
        <f t="shared" si="52"/>
        <v>0</v>
      </c>
      <c r="Y111" s="179">
        <f t="shared" si="53"/>
        <v>173332.98387896002</v>
      </c>
      <c r="Z111" s="179">
        <f t="shared" si="54"/>
        <v>4230.5061585554668</v>
      </c>
      <c r="AA111" s="179">
        <f t="shared" si="55"/>
        <v>4749.5099624845261</v>
      </c>
      <c r="AB111" s="179">
        <f t="shared" si="56"/>
        <v>182313</v>
      </c>
      <c r="AC111" s="179">
        <f t="shared" si="57"/>
        <v>2454744</v>
      </c>
      <c r="AE111" s="179">
        <f t="shared" si="58"/>
        <v>182313</v>
      </c>
    </row>
    <row r="112" spans="1:31" ht="15" x14ac:dyDescent="0.2">
      <c r="A112" s="171">
        <v>36</v>
      </c>
      <c r="B112" s="179">
        <f t="shared" si="59"/>
        <v>177969</v>
      </c>
      <c r="C112" s="190"/>
      <c r="D112" s="179">
        <f t="shared" si="60"/>
        <v>4344</v>
      </c>
      <c r="E112" s="179">
        <f t="shared" si="42"/>
        <v>2333.3037194471631</v>
      </c>
      <c r="F112" s="179">
        <f t="shared" si="43"/>
        <v>57.122493846489327</v>
      </c>
      <c r="G112" s="179">
        <f t="shared" si="44"/>
        <v>1.391163095831871E-8</v>
      </c>
      <c r="H112" s="179">
        <f t="shared" si="45"/>
        <v>5.822897719554021E-11</v>
      </c>
      <c r="I112" s="179">
        <f t="shared" si="46"/>
        <v>177969</v>
      </c>
      <c r="J112" s="179">
        <f t="shared" si="47"/>
        <v>4344</v>
      </c>
      <c r="K112" s="179">
        <f t="shared" si="48"/>
        <v>182313</v>
      </c>
      <c r="L112" s="179">
        <f>K112+Basic!B8</f>
        <v>2353563</v>
      </c>
      <c r="M112" s="179">
        <f t="shared" si="61"/>
        <v>19794.170725800566</v>
      </c>
      <c r="N112" s="179">
        <f t="shared" si="50"/>
        <v>2.2821041056886315E-8</v>
      </c>
      <c r="O112" s="179">
        <f>N112*(1+Basic!$B$9)</f>
        <v>2.3962093109730633E-8</v>
      </c>
      <c r="P112" s="179">
        <f>O112+H112+Basic!$B$8</f>
        <v>2171250.0000000242</v>
      </c>
      <c r="Q112" s="179"/>
      <c r="R112" s="183">
        <f t="shared" si="62"/>
        <v>0</v>
      </c>
      <c r="S112" s="179">
        <f t="shared" si="52"/>
        <v>0</v>
      </c>
      <c r="Y112" s="179">
        <f t="shared" si="53"/>
        <v>175635.69628055283</v>
      </c>
      <c r="Z112" s="179">
        <f t="shared" si="54"/>
        <v>4286.8775061535107</v>
      </c>
      <c r="AA112" s="179">
        <f t="shared" si="55"/>
        <v>2390.4262132936524</v>
      </c>
      <c r="AB112" s="179">
        <f t="shared" si="56"/>
        <v>182313</v>
      </c>
      <c r="AC112" s="179">
        <f t="shared" si="57"/>
        <v>2171250.0000000242</v>
      </c>
      <c r="AE112" s="179">
        <f t="shared" si="58"/>
        <v>182313</v>
      </c>
    </row>
    <row r="113" spans="1:31" ht="15" x14ac:dyDescent="0.2">
      <c r="A113" s="170" t="s">
        <v>5</v>
      </c>
      <c r="B113" s="190">
        <f>SUM(B76:B112)</f>
        <v>1340634</v>
      </c>
      <c r="C113" s="190">
        <f>SUM(C76:C112)</f>
        <v>-142063</v>
      </c>
      <c r="D113" s="190">
        <f>SUM(D76:D112)</f>
        <v>14321</v>
      </c>
      <c r="E113" s="190">
        <f>SUM(E76:E112)</f>
        <v>1340634.0000000142</v>
      </c>
      <c r="F113" s="190">
        <f>SUM(F76:F112)</f>
        <v>14321.000000000038</v>
      </c>
      <c r="G113" s="190"/>
      <c r="H113" s="190"/>
      <c r="I113" s="190">
        <f>SUM(I76:I112)</f>
        <v>6406884</v>
      </c>
      <c r="J113" s="190">
        <f>SUM(J76:J112)</f>
        <v>130172.5</v>
      </c>
      <c r="K113" s="190">
        <f>SUM(K76:K112)</f>
        <v>6563268</v>
      </c>
      <c r="L113" s="190">
        <f>SUM(L76:L112)</f>
        <v>1497018</v>
      </c>
      <c r="M113" s="190">
        <f>SUM(M76:M112)</f>
        <v>1497018.0000000231</v>
      </c>
      <c r="N113" s="187"/>
      <c r="O113" s="190"/>
      <c r="P113" s="190"/>
      <c r="R113" s="172">
        <f>SUM(R77:R112)</f>
        <v>0</v>
      </c>
      <c r="Y113" s="191">
        <f>SUM(Y77:Y112)</f>
        <v>5066249.999999986</v>
      </c>
      <c r="Z113" s="191">
        <f>SUM(Z77:Z112)</f>
        <v>142062.99999999997</v>
      </c>
      <c r="AA113" s="191">
        <f>SUM(AA77:AA112)</f>
        <v>1354955.0000000135</v>
      </c>
      <c r="AB113" s="191">
        <f>SUM(AB77:AB112)</f>
        <v>6563268</v>
      </c>
      <c r="AE113" s="190">
        <f>SUM(AE76:AE112)</f>
        <v>1354955</v>
      </c>
    </row>
    <row r="114" spans="1:31" ht="15" x14ac:dyDescent="0.2">
      <c r="A114" s="170"/>
      <c r="B114" s="190">
        <f>B113-B76</f>
        <v>6406884</v>
      </c>
      <c r="C114" s="170"/>
      <c r="D114" s="190">
        <f>D113-C113</f>
        <v>156384</v>
      </c>
      <c r="E114" s="190">
        <f>E113+F113</f>
        <v>1354955.0000000142</v>
      </c>
      <c r="F114" s="190"/>
      <c r="L114" s="179">
        <f>F113+E113-C113</f>
        <v>1497018.0000000142</v>
      </c>
    </row>
    <row r="115" spans="1:31" x14ac:dyDescent="0.2">
      <c r="K115" s="171" t="s">
        <v>7</v>
      </c>
      <c r="L115" s="179">
        <f>L114-L113</f>
        <v>1.4202669262886047E-8</v>
      </c>
    </row>
    <row r="120" spans="1:31" ht="25.5" x14ac:dyDescent="0.35">
      <c r="C120" s="262" t="s">
        <v>50</v>
      </c>
      <c r="D120" s="262"/>
      <c r="E120" s="262"/>
      <c r="F120" s="262"/>
    </row>
    <row r="121" spans="1:31" x14ac:dyDescent="0.2">
      <c r="A121" s="171" t="s">
        <v>33</v>
      </c>
      <c r="B121" s="171" t="s">
        <v>39</v>
      </c>
      <c r="D121" s="171" t="s">
        <v>160</v>
      </c>
      <c r="E121" s="171" t="s">
        <v>38</v>
      </c>
      <c r="G121" s="171" t="s">
        <v>57</v>
      </c>
    </row>
    <row r="122" spans="1:31" ht="18" x14ac:dyDescent="0.25">
      <c r="A122" s="181">
        <f>Basic!B10</f>
        <v>0.16</v>
      </c>
      <c r="B122" s="177">
        <v>143465.80676835429</v>
      </c>
      <c r="C122" s="176">
        <f>ROUND(B122/1,0)</f>
        <v>143466</v>
      </c>
      <c r="D122" s="177">
        <v>4173.8575946296614</v>
      </c>
      <c r="E122" s="176">
        <f>$E$2</f>
        <v>12</v>
      </c>
      <c r="F122" s="176">
        <f>ROUND(D122/1,0)</f>
        <v>4174</v>
      </c>
      <c r="G122" s="178">
        <f>-(B126)/R123</f>
        <v>105546.875</v>
      </c>
      <c r="H122" s="179">
        <f>(Basic!$B$19+Basic!$B$20+Basic!$B$21+Basic!$B$22)/R123</f>
        <v>3755.6875</v>
      </c>
      <c r="J122" s="179"/>
      <c r="K122" s="179"/>
      <c r="R122" s="172">
        <f>$S$1/$R$123</f>
        <v>0</v>
      </c>
    </row>
    <row r="123" spans="1:31" ht="15" x14ac:dyDescent="0.2">
      <c r="A123" s="170" t="s">
        <v>37</v>
      </c>
      <c r="B123" s="179" t="s">
        <v>37</v>
      </c>
      <c r="C123" s="171" t="s">
        <v>37</v>
      </c>
      <c r="D123" s="171" t="s">
        <v>37</v>
      </c>
      <c r="E123" s="171" t="s">
        <v>37</v>
      </c>
      <c r="F123" s="171" t="s">
        <v>37</v>
      </c>
      <c r="G123" s="171" t="s">
        <v>37</v>
      </c>
      <c r="H123" s="171" t="s">
        <v>37</v>
      </c>
      <c r="J123" s="179"/>
      <c r="L123" s="179"/>
      <c r="M123" s="180" t="s">
        <v>31</v>
      </c>
      <c r="N123" s="180"/>
      <c r="O123" s="180"/>
      <c r="R123" s="172">
        <f>$E$2*4</f>
        <v>48</v>
      </c>
    </row>
    <row r="124" spans="1:31" ht="15" x14ac:dyDescent="0.2">
      <c r="A124" s="170"/>
      <c r="B124" s="180" t="s">
        <v>11</v>
      </c>
      <c r="C124" s="180"/>
      <c r="D124" s="180"/>
      <c r="E124" s="180" t="s">
        <v>27</v>
      </c>
      <c r="F124" s="180"/>
      <c r="G124" s="180" t="s">
        <v>162</v>
      </c>
      <c r="H124" s="180"/>
      <c r="I124" s="180" t="s">
        <v>6</v>
      </c>
      <c r="J124" s="180"/>
      <c r="K124" s="180"/>
      <c r="L124" s="171" t="s">
        <v>32</v>
      </c>
      <c r="M124" s="171" t="s">
        <v>2</v>
      </c>
      <c r="N124" s="180" t="s">
        <v>162</v>
      </c>
      <c r="O124" s="180" t="s">
        <v>29</v>
      </c>
      <c r="P124" s="180" t="s">
        <v>30</v>
      </c>
    </row>
    <row r="125" spans="1:31" x14ac:dyDescent="0.2">
      <c r="B125" s="181">
        <f>IRR(B126:B174,0)*E122</f>
        <v>0.1595646006228435</v>
      </c>
      <c r="D125" s="181">
        <f>IRR(D126:D174,0)*E122</f>
        <v>0.1599525372216215</v>
      </c>
      <c r="E125" s="171" t="s">
        <v>28</v>
      </c>
      <c r="F125" s="171" t="s">
        <v>161</v>
      </c>
      <c r="G125" s="171" t="s">
        <v>162</v>
      </c>
      <c r="H125" s="171" t="s">
        <v>161</v>
      </c>
      <c r="I125" s="171" t="s">
        <v>28</v>
      </c>
      <c r="J125" s="179" t="s">
        <v>161</v>
      </c>
      <c r="K125" s="179" t="s">
        <v>5</v>
      </c>
      <c r="L125" s="174">
        <f>IRR(L126:L174,0)*E122</f>
        <v>0.10248024214740337</v>
      </c>
      <c r="AE125" s="174">
        <f>IRR(AE126:AE174,0)*$AE$2</f>
        <v>0.15956859636492737</v>
      </c>
    </row>
    <row r="126" spans="1:31" x14ac:dyDescent="0.2">
      <c r="A126" s="171">
        <v>0</v>
      </c>
      <c r="B126" s="171">
        <f>-(Basic!B6-Basic!B8)</f>
        <v>-5066250</v>
      </c>
      <c r="C126" s="171">
        <f>-Basic!B19</f>
        <v>-52423</v>
      </c>
      <c r="D126" s="179">
        <f>C126</f>
        <v>-52423</v>
      </c>
      <c r="G126" s="179">
        <f>-B126</f>
        <v>5066250</v>
      </c>
      <c r="H126" s="171">
        <f>-D126</f>
        <v>52423</v>
      </c>
      <c r="J126" s="171">
        <f>-Basic!$B$19/2</f>
        <v>-26211.5</v>
      </c>
      <c r="L126" s="179">
        <f>B126-Basic!B8</f>
        <v>-7237500</v>
      </c>
      <c r="N126" s="179">
        <f>-L126</f>
        <v>7237500</v>
      </c>
      <c r="Y126" s="171" t="s">
        <v>163</v>
      </c>
      <c r="Z126" s="171" t="s">
        <v>61</v>
      </c>
      <c r="AA126" s="171" t="s">
        <v>2</v>
      </c>
      <c r="AB126" s="171" t="s">
        <v>6</v>
      </c>
      <c r="AC126" s="171" t="s">
        <v>65</v>
      </c>
      <c r="AE126" s="179">
        <f>B126+D126</f>
        <v>-5118673</v>
      </c>
    </row>
    <row r="127" spans="1:31" x14ac:dyDescent="0.2">
      <c r="A127" s="171">
        <v>1</v>
      </c>
      <c r="B127" s="179">
        <f t="shared" ref="B127:B173" si="63">$C$122</f>
        <v>143466</v>
      </c>
      <c r="D127" s="179">
        <f>C127+$F$122</f>
        <v>4174</v>
      </c>
      <c r="E127" s="179">
        <f t="shared" ref="E127:E174" si="64">G126*$B$125/$E$122</f>
        <v>67366.17982545674</v>
      </c>
      <c r="F127" s="179">
        <f t="shared" ref="F127:F174" si="65">H126*$D$125/$E$122</f>
        <v>698.76598823075528</v>
      </c>
      <c r="G127" s="179">
        <f t="shared" ref="G127:G174" si="66">G126+E127-B127</f>
        <v>4990150.1798254568</v>
      </c>
      <c r="H127" s="179">
        <f t="shared" ref="H127:H174" si="67">H126-D127+F127</f>
        <v>48947.765988230756</v>
      </c>
      <c r="I127" s="179">
        <f t="shared" ref="I127:I174" si="68">B127</f>
        <v>143466</v>
      </c>
      <c r="J127" s="179">
        <f t="shared" ref="J127:J174" si="69">D127-C127</f>
        <v>4174</v>
      </c>
      <c r="K127" s="179">
        <f t="shared" ref="K127:K174" si="70">J127+I127</f>
        <v>147640</v>
      </c>
      <c r="L127" s="179">
        <f t="shared" ref="L127:L173" si="71">K127</f>
        <v>147640</v>
      </c>
      <c r="M127" s="179">
        <f>-L126*$L$125/$E$122</f>
        <v>61808.396045152651</v>
      </c>
      <c r="N127" s="179">
        <f t="shared" ref="N127:N174" si="72">N126-L127+M127</f>
        <v>7151668.396045153</v>
      </c>
      <c r="O127" s="179">
        <f>N127*(1+Basic!$B$9)+S127</f>
        <v>7509251.8158474108</v>
      </c>
      <c r="P127" s="176">
        <f t="shared" ref="P127:P173" si="73">ROUND((O127+H127)/1,0)</f>
        <v>7558200</v>
      </c>
      <c r="R127" s="183">
        <f>ROUND($R$122/1,0)</f>
        <v>0</v>
      </c>
      <c r="S127" s="179">
        <f t="shared" ref="S127:S174" si="74">S128+R127</f>
        <v>0</v>
      </c>
      <c r="Y127" s="179">
        <f t="shared" ref="Y127:Y174" si="75">G126-G127</f>
        <v>76099.820174543187</v>
      </c>
      <c r="Z127" s="179">
        <f t="shared" ref="Z127:Z174" si="76">H126-H127-C127</f>
        <v>3475.2340117692438</v>
      </c>
      <c r="AA127" s="179">
        <f t="shared" ref="AA127:AA174" si="77">E127+F127+R127</f>
        <v>68064.945813687489</v>
      </c>
      <c r="AB127" s="179">
        <f t="shared" ref="AB127:AB174" si="78">AA127+Z127+Y127</f>
        <v>147639.99999999991</v>
      </c>
      <c r="AC127" s="179">
        <f t="shared" ref="AC127:AC174" si="79">P127</f>
        <v>7558200</v>
      </c>
      <c r="AE127" s="179">
        <f t="shared" ref="AE127:AE174" si="80">B127+D127</f>
        <v>147640</v>
      </c>
    </row>
    <row r="128" spans="1:31" x14ac:dyDescent="0.2">
      <c r="A128" s="171">
        <v>2</v>
      </c>
      <c r="B128" s="179">
        <f t="shared" si="63"/>
        <v>143466</v>
      </c>
      <c r="D128" s="179">
        <f t="shared" ref="D128:D174" si="81">C128+$F$122</f>
        <v>4174</v>
      </c>
      <c r="E128" s="179">
        <f t="shared" si="64"/>
        <v>66354.276707654979</v>
      </c>
      <c r="F128" s="179">
        <f t="shared" si="65"/>
        <v>652.44328009564163</v>
      </c>
      <c r="G128" s="179">
        <f t="shared" si="66"/>
        <v>4913038.4565331116</v>
      </c>
      <c r="H128" s="179">
        <f t="shared" si="67"/>
        <v>45426.209268326398</v>
      </c>
      <c r="I128" s="179">
        <f t="shared" si="68"/>
        <v>143466</v>
      </c>
      <c r="J128" s="179">
        <f t="shared" si="69"/>
        <v>4174</v>
      </c>
      <c r="K128" s="179">
        <f t="shared" si="70"/>
        <v>147640</v>
      </c>
      <c r="L128" s="179">
        <f t="shared" si="71"/>
        <v>147640</v>
      </c>
      <c r="M128" s="179">
        <f t="shared" ref="M128:M174" si="82">N127*$L$125/12</f>
        <v>61075.392415386596</v>
      </c>
      <c r="N128" s="179">
        <f t="shared" si="72"/>
        <v>7065103.7884605397</v>
      </c>
      <c r="O128" s="179">
        <f>N128*(1+Basic!$B$9)+S128</f>
        <v>7418358.9778835671</v>
      </c>
      <c r="P128" s="176">
        <f t="shared" si="73"/>
        <v>7463785</v>
      </c>
      <c r="R128" s="183">
        <f t="shared" ref="R128:R174" si="83">ROUND($R$122/1,0)</f>
        <v>0</v>
      </c>
      <c r="S128" s="179">
        <f t="shared" si="74"/>
        <v>0</v>
      </c>
      <c r="Y128" s="179">
        <f t="shared" si="75"/>
        <v>77111.723292345181</v>
      </c>
      <c r="Z128" s="179">
        <f t="shared" si="76"/>
        <v>3521.556719904358</v>
      </c>
      <c r="AA128" s="179">
        <f t="shared" si="77"/>
        <v>67006.719987750621</v>
      </c>
      <c r="AB128" s="179">
        <f t="shared" si="78"/>
        <v>147640.00000000017</v>
      </c>
      <c r="AC128" s="179">
        <f t="shared" si="79"/>
        <v>7463785</v>
      </c>
      <c r="AE128" s="179">
        <f t="shared" si="80"/>
        <v>147640</v>
      </c>
    </row>
    <row r="129" spans="1:31" x14ac:dyDescent="0.2">
      <c r="A129" s="171">
        <v>3</v>
      </c>
      <c r="B129" s="179">
        <f t="shared" si="63"/>
        <v>143466</v>
      </c>
      <c r="D129" s="179">
        <f t="shared" si="81"/>
        <v>4174</v>
      </c>
      <c r="E129" s="179">
        <f t="shared" si="64"/>
        <v>65328.918263448119</v>
      </c>
      <c r="F129" s="179">
        <f t="shared" si="65"/>
        <v>605.50311906909553</v>
      </c>
      <c r="G129" s="179">
        <f t="shared" si="66"/>
        <v>4834901.37479656</v>
      </c>
      <c r="H129" s="179">
        <f t="shared" si="67"/>
        <v>41857.712387395492</v>
      </c>
      <c r="I129" s="179">
        <f t="shared" si="68"/>
        <v>143466</v>
      </c>
      <c r="J129" s="179">
        <f t="shared" si="69"/>
        <v>4174</v>
      </c>
      <c r="K129" s="179">
        <f t="shared" si="70"/>
        <v>147640</v>
      </c>
      <c r="L129" s="179">
        <f t="shared" si="71"/>
        <v>147640</v>
      </c>
      <c r="M129" s="179">
        <f t="shared" si="82"/>
        <v>60336.128919831077</v>
      </c>
      <c r="N129" s="179">
        <f t="shared" si="72"/>
        <v>6977799.9173803711</v>
      </c>
      <c r="O129" s="179">
        <f>N129*(1+Basic!$B$9)+S129</f>
        <v>7326689.9132493902</v>
      </c>
      <c r="P129" s="176">
        <f t="shared" si="73"/>
        <v>7368548</v>
      </c>
      <c r="R129" s="183">
        <f t="shared" si="83"/>
        <v>0</v>
      </c>
      <c r="S129" s="179">
        <f t="shared" si="74"/>
        <v>0</v>
      </c>
      <c r="Y129" s="179">
        <f t="shared" si="75"/>
        <v>78137.081736551598</v>
      </c>
      <c r="Z129" s="179">
        <f t="shared" si="76"/>
        <v>3568.4968809309066</v>
      </c>
      <c r="AA129" s="179">
        <f t="shared" si="77"/>
        <v>65934.421382517219</v>
      </c>
      <c r="AB129" s="179">
        <f t="shared" si="78"/>
        <v>147639.99999999971</v>
      </c>
      <c r="AC129" s="179">
        <f t="shared" si="79"/>
        <v>7368548</v>
      </c>
      <c r="AE129" s="179">
        <f t="shared" si="80"/>
        <v>147640</v>
      </c>
    </row>
    <row r="130" spans="1:31" x14ac:dyDescent="0.2">
      <c r="A130" s="171">
        <v>4</v>
      </c>
      <c r="B130" s="179">
        <f t="shared" si="63"/>
        <v>143466</v>
      </c>
      <c r="D130" s="179">
        <f t="shared" si="81"/>
        <v>4174</v>
      </c>
      <c r="E130" s="179">
        <f t="shared" si="64"/>
        <v>64289.925576687507</v>
      </c>
      <c r="F130" s="179">
        <f t="shared" si="65"/>
        <v>557.93727488806701</v>
      </c>
      <c r="G130" s="179">
        <f t="shared" si="66"/>
        <v>4755725.3003732478</v>
      </c>
      <c r="H130" s="179">
        <f t="shared" si="67"/>
        <v>38241.649662283562</v>
      </c>
      <c r="I130" s="179">
        <f t="shared" si="68"/>
        <v>143466</v>
      </c>
      <c r="J130" s="179">
        <f t="shared" si="69"/>
        <v>4174</v>
      </c>
      <c r="K130" s="179">
        <f t="shared" si="70"/>
        <v>147640</v>
      </c>
      <c r="L130" s="179">
        <f t="shared" si="71"/>
        <v>147640</v>
      </c>
      <c r="M130" s="179">
        <f t="shared" si="82"/>
        <v>59590.552099105967</v>
      </c>
      <c r="N130" s="179">
        <f t="shared" si="72"/>
        <v>6889750.469479477</v>
      </c>
      <c r="O130" s="179">
        <f>N130*(1+Basic!$B$9)+S130</f>
        <v>7234237.9929534514</v>
      </c>
      <c r="P130" s="176">
        <f t="shared" si="73"/>
        <v>7272480</v>
      </c>
      <c r="R130" s="183">
        <f t="shared" si="83"/>
        <v>0</v>
      </c>
      <c r="S130" s="179">
        <f t="shared" si="74"/>
        <v>0</v>
      </c>
      <c r="Y130" s="179">
        <f t="shared" si="75"/>
        <v>79176.07442331221</v>
      </c>
      <c r="Z130" s="179">
        <f t="shared" si="76"/>
        <v>3616.0627251119295</v>
      </c>
      <c r="AA130" s="179">
        <f t="shared" si="77"/>
        <v>64847.862851575577</v>
      </c>
      <c r="AB130" s="179">
        <f t="shared" si="78"/>
        <v>147639.99999999971</v>
      </c>
      <c r="AC130" s="179">
        <f t="shared" si="79"/>
        <v>7272480</v>
      </c>
      <c r="AE130" s="179">
        <f t="shared" si="80"/>
        <v>147640</v>
      </c>
    </row>
    <row r="131" spans="1:31" x14ac:dyDescent="0.2">
      <c r="A131" s="171">
        <v>5</v>
      </c>
      <c r="B131" s="179">
        <f t="shared" si="63"/>
        <v>143466</v>
      </c>
      <c r="D131" s="179">
        <f t="shared" si="81"/>
        <v>4174</v>
      </c>
      <c r="E131" s="179">
        <f t="shared" si="64"/>
        <v>63237.117352167472</v>
      </c>
      <c r="F131" s="179">
        <f t="shared" si="65"/>
        <v>509.73740758521836</v>
      </c>
      <c r="G131" s="179">
        <f t="shared" si="66"/>
        <v>4675496.417725415</v>
      </c>
      <c r="H131" s="179">
        <f t="shared" si="67"/>
        <v>34577.387069868782</v>
      </c>
      <c r="I131" s="179">
        <f t="shared" si="68"/>
        <v>143466</v>
      </c>
      <c r="J131" s="179">
        <f t="shared" si="69"/>
        <v>4174</v>
      </c>
      <c r="K131" s="179">
        <f t="shared" si="70"/>
        <v>147640</v>
      </c>
      <c r="L131" s="179">
        <f t="shared" si="71"/>
        <v>147640</v>
      </c>
      <c r="M131" s="179">
        <f t="shared" si="82"/>
        <v>58838.608037286904</v>
      </c>
      <c r="N131" s="179">
        <f t="shared" si="72"/>
        <v>6800949.0775167644</v>
      </c>
      <c r="O131" s="179">
        <f>N131*(1+Basic!$B$9)+S131</f>
        <v>7140996.5313926032</v>
      </c>
      <c r="P131" s="176">
        <f t="shared" si="73"/>
        <v>7175574</v>
      </c>
      <c r="R131" s="183">
        <f t="shared" si="83"/>
        <v>0</v>
      </c>
      <c r="S131" s="179">
        <f t="shared" si="74"/>
        <v>0</v>
      </c>
      <c r="Y131" s="179">
        <f t="shared" si="75"/>
        <v>80228.882647832856</v>
      </c>
      <c r="Z131" s="179">
        <f t="shared" si="76"/>
        <v>3664.2625924147796</v>
      </c>
      <c r="AA131" s="179">
        <f t="shared" si="77"/>
        <v>63746.854759752692</v>
      </c>
      <c r="AB131" s="179">
        <f t="shared" si="78"/>
        <v>147640.00000000032</v>
      </c>
      <c r="AC131" s="179">
        <f t="shared" si="79"/>
        <v>7175574</v>
      </c>
      <c r="AE131" s="179">
        <f t="shared" si="80"/>
        <v>147640</v>
      </c>
    </row>
    <row r="132" spans="1:31" x14ac:dyDescent="0.2">
      <c r="A132" s="171">
        <v>6</v>
      </c>
      <c r="B132" s="179">
        <f t="shared" si="63"/>
        <v>143466</v>
      </c>
      <c r="D132" s="179">
        <f t="shared" si="81"/>
        <v>4174</v>
      </c>
      <c r="E132" s="179">
        <f t="shared" si="64"/>
        <v>62170.309883990943</v>
      </c>
      <c r="F132" s="179">
        <f t="shared" si="65"/>
        <v>460.8950660266334</v>
      </c>
      <c r="G132" s="179">
        <f t="shared" si="66"/>
        <v>4594200.7276094062</v>
      </c>
      <c r="H132" s="179">
        <f t="shared" si="67"/>
        <v>30864.282135895417</v>
      </c>
      <c r="I132" s="179">
        <f t="shared" si="68"/>
        <v>143466</v>
      </c>
      <c r="J132" s="179">
        <f t="shared" si="69"/>
        <v>4174</v>
      </c>
      <c r="K132" s="179">
        <f t="shared" si="70"/>
        <v>147640</v>
      </c>
      <c r="L132" s="179">
        <f t="shared" si="71"/>
        <v>147640</v>
      </c>
      <c r="M132" s="179">
        <f t="shared" si="82"/>
        <v>58080.242358006457</v>
      </c>
      <c r="N132" s="179">
        <f t="shared" si="72"/>
        <v>6711389.3198747709</v>
      </c>
      <c r="O132" s="179">
        <f>N132*(1+Basic!$B$9)+S132</f>
        <v>7046958.7858685097</v>
      </c>
      <c r="P132" s="176">
        <f t="shared" si="73"/>
        <v>7077823</v>
      </c>
      <c r="R132" s="183">
        <f t="shared" si="83"/>
        <v>0</v>
      </c>
      <c r="S132" s="179">
        <f t="shared" si="74"/>
        <v>0</v>
      </c>
      <c r="Y132" s="179">
        <f t="shared" si="75"/>
        <v>81295.690116008744</v>
      </c>
      <c r="Z132" s="179">
        <f t="shared" si="76"/>
        <v>3713.1049339733654</v>
      </c>
      <c r="AA132" s="179">
        <f t="shared" si="77"/>
        <v>62631.204950017578</v>
      </c>
      <c r="AB132" s="179">
        <f t="shared" si="78"/>
        <v>147639.99999999968</v>
      </c>
      <c r="AC132" s="179">
        <f t="shared" si="79"/>
        <v>7077823</v>
      </c>
      <c r="AE132" s="179">
        <f t="shared" si="80"/>
        <v>147640</v>
      </c>
    </row>
    <row r="133" spans="1:31" x14ac:dyDescent="0.2">
      <c r="A133" s="171">
        <v>7</v>
      </c>
      <c r="B133" s="179">
        <f t="shared" si="63"/>
        <v>143466</v>
      </c>
      <c r="D133" s="179">
        <f t="shared" si="81"/>
        <v>4174</v>
      </c>
      <c r="E133" s="179">
        <f t="shared" si="64"/>
        <v>61089.317023514326</v>
      </c>
      <c r="F133" s="179">
        <f t="shared" si="65"/>
        <v>411.40168643003659</v>
      </c>
      <c r="G133" s="179">
        <f t="shared" si="66"/>
        <v>4511824.044632921</v>
      </c>
      <c r="H133" s="179">
        <f t="shared" si="67"/>
        <v>27101.683822325453</v>
      </c>
      <c r="I133" s="179">
        <f t="shared" si="68"/>
        <v>143466</v>
      </c>
      <c r="J133" s="179">
        <f t="shared" si="69"/>
        <v>4174</v>
      </c>
      <c r="K133" s="179">
        <f t="shared" si="70"/>
        <v>147640</v>
      </c>
      <c r="L133" s="179">
        <f t="shared" si="71"/>
        <v>147640</v>
      </c>
      <c r="M133" s="179">
        <f t="shared" si="82"/>
        <v>57315.400220521937</v>
      </c>
      <c r="N133" s="179">
        <f t="shared" si="72"/>
        <v>6621064.7200952927</v>
      </c>
      <c r="O133" s="179">
        <f>N133*(1+Basic!$B$9)+S133</f>
        <v>6952117.9561000578</v>
      </c>
      <c r="P133" s="176">
        <f t="shared" si="73"/>
        <v>6979220</v>
      </c>
      <c r="R133" s="183">
        <f t="shared" si="83"/>
        <v>0</v>
      </c>
      <c r="S133" s="179">
        <f t="shared" si="74"/>
        <v>0</v>
      </c>
      <c r="Y133" s="179">
        <f t="shared" si="75"/>
        <v>82376.68297648523</v>
      </c>
      <c r="Z133" s="179">
        <f t="shared" si="76"/>
        <v>3762.5983135699644</v>
      </c>
      <c r="AA133" s="179">
        <f t="shared" si="77"/>
        <v>61500.718709944362</v>
      </c>
      <c r="AB133" s="179">
        <f t="shared" si="78"/>
        <v>147639.99999999956</v>
      </c>
      <c r="AC133" s="179">
        <f t="shared" si="79"/>
        <v>6979220</v>
      </c>
      <c r="AE133" s="179">
        <f t="shared" si="80"/>
        <v>147640</v>
      </c>
    </row>
    <row r="134" spans="1:31" x14ac:dyDescent="0.2">
      <c r="A134" s="171">
        <v>8</v>
      </c>
      <c r="B134" s="179">
        <f t="shared" si="63"/>
        <v>143466</v>
      </c>
      <c r="D134" s="179">
        <f t="shared" si="81"/>
        <v>4174</v>
      </c>
      <c r="E134" s="179">
        <f t="shared" si="64"/>
        <v>59993.950146866206</v>
      </c>
      <c r="F134" s="179">
        <f t="shared" si="65"/>
        <v>361.24859086326074</v>
      </c>
      <c r="G134" s="179">
        <f t="shared" si="66"/>
        <v>4428351.994779787</v>
      </c>
      <c r="H134" s="179">
        <f t="shared" si="67"/>
        <v>23288.932413188715</v>
      </c>
      <c r="I134" s="179">
        <f t="shared" si="68"/>
        <v>143466</v>
      </c>
      <c r="J134" s="179">
        <f t="shared" si="69"/>
        <v>4174</v>
      </c>
      <c r="K134" s="179">
        <f t="shared" si="70"/>
        <v>147640</v>
      </c>
      <c r="L134" s="179">
        <f t="shared" si="71"/>
        <v>147640</v>
      </c>
      <c r="M134" s="179">
        <f t="shared" si="82"/>
        <v>56544.026315749594</v>
      </c>
      <c r="N134" s="179">
        <f t="shared" si="72"/>
        <v>6529968.7464110423</v>
      </c>
      <c r="O134" s="179">
        <f>N134*(1+Basic!$B$9)+S134</f>
        <v>6856467.1837315951</v>
      </c>
      <c r="P134" s="176">
        <f t="shared" si="73"/>
        <v>6879756</v>
      </c>
      <c r="R134" s="183">
        <f t="shared" si="83"/>
        <v>0</v>
      </c>
      <c r="S134" s="179">
        <f t="shared" si="74"/>
        <v>0</v>
      </c>
      <c r="Y134" s="179">
        <f t="shared" si="75"/>
        <v>83472.049853133969</v>
      </c>
      <c r="Z134" s="179">
        <f t="shared" si="76"/>
        <v>3812.7514091367375</v>
      </c>
      <c r="AA134" s="179">
        <f t="shared" si="77"/>
        <v>60355.198737729464</v>
      </c>
      <c r="AB134" s="179">
        <f t="shared" si="78"/>
        <v>147640.00000000017</v>
      </c>
      <c r="AC134" s="179">
        <f t="shared" si="79"/>
        <v>6879756</v>
      </c>
      <c r="AE134" s="179">
        <f t="shared" si="80"/>
        <v>147640</v>
      </c>
    </row>
    <row r="135" spans="1:31" x14ac:dyDescent="0.2">
      <c r="A135" s="171">
        <v>9</v>
      </c>
      <c r="B135" s="179">
        <f t="shared" si="63"/>
        <v>143466</v>
      </c>
      <c r="D135" s="179">
        <f t="shared" si="81"/>
        <v>4174</v>
      </c>
      <c r="E135" s="179">
        <f t="shared" si="64"/>
        <v>58884.018122034089</v>
      </c>
      <c r="F135" s="179">
        <f t="shared" si="65"/>
        <v>310.42698572269961</v>
      </c>
      <c r="G135" s="179">
        <f t="shared" si="66"/>
        <v>4343770.0129018212</v>
      </c>
      <c r="H135" s="179">
        <f t="shared" si="67"/>
        <v>19425.359398911416</v>
      </c>
      <c r="I135" s="179">
        <f t="shared" si="68"/>
        <v>143466</v>
      </c>
      <c r="J135" s="179">
        <f t="shared" si="69"/>
        <v>4174</v>
      </c>
      <c r="K135" s="179">
        <f t="shared" si="70"/>
        <v>147640</v>
      </c>
      <c r="L135" s="179">
        <f t="shared" si="71"/>
        <v>147640</v>
      </c>
      <c r="M135" s="179">
        <f t="shared" si="82"/>
        <v>55766.064862264968</v>
      </c>
      <c r="N135" s="179">
        <f t="shared" si="72"/>
        <v>6438094.8112733075</v>
      </c>
      <c r="O135" s="179">
        <f>N135*(1+Basic!$B$9)+S135</f>
        <v>6759999.5518369731</v>
      </c>
      <c r="P135" s="176">
        <f t="shared" si="73"/>
        <v>6779425</v>
      </c>
      <c r="R135" s="183">
        <f t="shared" si="83"/>
        <v>0</v>
      </c>
      <c r="S135" s="179">
        <f t="shared" si="74"/>
        <v>0</v>
      </c>
      <c r="Y135" s="179">
        <f t="shared" si="75"/>
        <v>84581.981877965853</v>
      </c>
      <c r="Z135" s="179">
        <f t="shared" si="76"/>
        <v>3863.5730142772991</v>
      </c>
      <c r="AA135" s="179">
        <f t="shared" si="77"/>
        <v>59194.445107756786</v>
      </c>
      <c r="AB135" s="179">
        <f t="shared" si="78"/>
        <v>147639.99999999994</v>
      </c>
      <c r="AC135" s="179">
        <f t="shared" si="79"/>
        <v>6779425</v>
      </c>
      <c r="AE135" s="179">
        <f t="shared" si="80"/>
        <v>147640</v>
      </c>
    </row>
    <row r="136" spans="1:31" x14ac:dyDescent="0.2">
      <c r="A136" s="171">
        <v>10</v>
      </c>
      <c r="B136" s="179">
        <f t="shared" si="63"/>
        <v>143466</v>
      </c>
      <c r="D136" s="179">
        <f t="shared" si="81"/>
        <v>4174</v>
      </c>
      <c r="E136" s="179">
        <f t="shared" si="64"/>
        <v>57759.327275513577</v>
      </c>
      <c r="F136" s="179">
        <f t="shared" si="65"/>
        <v>258.92796019147949</v>
      </c>
      <c r="G136" s="179">
        <f t="shared" si="66"/>
        <v>4258063.3401773348</v>
      </c>
      <c r="H136" s="179">
        <f t="shared" si="67"/>
        <v>15510.287359102895</v>
      </c>
      <c r="I136" s="179">
        <f t="shared" si="68"/>
        <v>143466</v>
      </c>
      <c r="J136" s="179">
        <f t="shared" si="69"/>
        <v>4174</v>
      </c>
      <c r="K136" s="179">
        <f t="shared" si="70"/>
        <v>147640</v>
      </c>
      <c r="L136" s="179">
        <f t="shared" si="71"/>
        <v>147640</v>
      </c>
      <c r="M136" s="179">
        <f t="shared" si="82"/>
        <v>54981.45960226914</v>
      </c>
      <c r="N136" s="179">
        <f t="shared" si="72"/>
        <v>6345436.2708755769</v>
      </c>
      <c r="O136" s="179">
        <f>N136*(1+Basic!$B$9)+S136</f>
        <v>6662708.0844193557</v>
      </c>
      <c r="P136" s="176">
        <f t="shared" si="73"/>
        <v>6678218</v>
      </c>
      <c r="R136" s="183">
        <f t="shared" si="83"/>
        <v>0</v>
      </c>
      <c r="S136" s="179">
        <f t="shared" si="74"/>
        <v>0</v>
      </c>
      <c r="Y136" s="179">
        <f t="shared" si="75"/>
        <v>85706.672724486329</v>
      </c>
      <c r="Z136" s="179">
        <f t="shared" si="76"/>
        <v>3915.0720398085214</v>
      </c>
      <c r="AA136" s="179">
        <f t="shared" si="77"/>
        <v>58018.255235705059</v>
      </c>
      <c r="AB136" s="179">
        <f t="shared" si="78"/>
        <v>147639.99999999991</v>
      </c>
      <c r="AC136" s="179">
        <f t="shared" si="79"/>
        <v>6678218</v>
      </c>
      <c r="AE136" s="179">
        <f t="shared" si="80"/>
        <v>147640</v>
      </c>
    </row>
    <row r="137" spans="1:31" x14ac:dyDescent="0.2">
      <c r="A137" s="171">
        <v>11</v>
      </c>
      <c r="B137" s="179">
        <f t="shared" si="63"/>
        <v>143466</v>
      </c>
      <c r="D137" s="179">
        <f t="shared" si="81"/>
        <v>4174</v>
      </c>
      <c r="E137" s="179">
        <f t="shared" si="64"/>
        <v>56619.681358513953</v>
      </c>
      <c r="F137" s="179">
        <f t="shared" si="65"/>
        <v>206.74248467707926</v>
      </c>
      <c r="G137" s="179">
        <f t="shared" si="66"/>
        <v>4171217.0215358492</v>
      </c>
      <c r="H137" s="179">
        <f t="shared" si="67"/>
        <v>11543.029843779974</v>
      </c>
      <c r="I137" s="179">
        <f t="shared" si="68"/>
        <v>143466</v>
      </c>
      <c r="J137" s="179">
        <f t="shared" si="69"/>
        <v>4174</v>
      </c>
      <c r="K137" s="179">
        <f t="shared" si="70"/>
        <v>147640</v>
      </c>
      <c r="L137" s="179">
        <f t="shared" si="71"/>
        <v>147640</v>
      </c>
      <c r="M137" s="179">
        <f t="shared" si="82"/>
        <v>54190.153797520441</v>
      </c>
      <c r="N137" s="179">
        <f t="shared" si="72"/>
        <v>6251986.4246730972</v>
      </c>
      <c r="O137" s="179">
        <f>N137*(1+Basic!$B$9)+S137</f>
        <v>6564585.7459067525</v>
      </c>
      <c r="P137" s="176">
        <f t="shared" si="73"/>
        <v>6576129</v>
      </c>
      <c r="R137" s="183">
        <f t="shared" si="83"/>
        <v>0</v>
      </c>
      <c r="S137" s="179">
        <f t="shared" si="74"/>
        <v>0</v>
      </c>
      <c r="Y137" s="179">
        <f t="shared" si="75"/>
        <v>86846.318641485646</v>
      </c>
      <c r="Z137" s="179">
        <f t="shared" si="76"/>
        <v>3967.2575153229209</v>
      </c>
      <c r="AA137" s="179">
        <f t="shared" si="77"/>
        <v>56826.423843191034</v>
      </c>
      <c r="AB137" s="179">
        <f t="shared" si="78"/>
        <v>147639.99999999959</v>
      </c>
      <c r="AC137" s="179">
        <f t="shared" si="79"/>
        <v>6576129</v>
      </c>
      <c r="AE137" s="179">
        <f t="shared" si="80"/>
        <v>147640</v>
      </c>
    </row>
    <row r="138" spans="1:31" x14ac:dyDescent="0.2">
      <c r="A138" s="171">
        <v>12</v>
      </c>
      <c r="B138" s="179">
        <f t="shared" si="63"/>
        <v>143466</v>
      </c>
      <c r="C138" s="171">
        <f>-Basic!B20</f>
        <v>-47180</v>
      </c>
      <c r="D138" s="179">
        <f t="shared" si="81"/>
        <v>-43006</v>
      </c>
      <c r="E138" s="179">
        <f t="shared" si="64"/>
        <v>55464.88151271455</v>
      </c>
      <c r="F138" s="179">
        <f t="shared" si="65"/>
        <v>153.86140922812532</v>
      </c>
      <c r="G138" s="179">
        <f t="shared" si="66"/>
        <v>4083215.9030485637</v>
      </c>
      <c r="H138" s="179">
        <f t="shared" si="67"/>
        <v>54702.8912530081</v>
      </c>
      <c r="I138" s="179">
        <f t="shared" si="68"/>
        <v>143466</v>
      </c>
      <c r="J138" s="179">
        <f t="shared" si="69"/>
        <v>4174</v>
      </c>
      <c r="K138" s="179">
        <f t="shared" si="70"/>
        <v>147640</v>
      </c>
      <c r="L138" s="179">
        <f t="shared" si="71"/>
        <v>147640</v>
      </c>
      <c r="M138" s="179">
        <f t="shared" si="82"/>
        <v>53392.090225231463</v>
      </c>
      <c r="N138" s="179">
        <f t="shared" si="72"/>
        <v>6157738.514898329</v>
      </c>
      <c r="O138" s="179">
        <f>N138*(1+Basic!$B$9)+S138</f>
        <v>6465625.4406432454</v>
      </c>
      <c r="P138" s="176">
        <f t="shared" si="73"/>
        <v>6520328</v>
      </c>
      <c r="R138" s="183">
        <f t="shared" si="83"/>
        <v>0</v>
      </c>
      <c r="S138" s="179">
        <f t="shared" si="74"/>
        <v>0</v>
      </c>
      <c r="Y138" s="179">
        <f t="shared" si="75"/>
        <v>88001.11848728545</v>
      </c>
      <c r="Z138" s="179">
        <f t="shared" si="76"/>
        <v>4020.1385907718723</v>
      </c>
      <c r="AA138" s="179">
        <f t="shared" si="77"/>
        <v>55618.742921942678</v>
      </c>
      <c r="AB138" s="179">
        <f t="shared" si="78"/>
        <v>147640</v>
      </c>
      <c r="AC138" s="179">
        <f t="shared" si="79"/>
        <v>6520328</v>
      </c>
      <c r="AE138" s="179">
        <f t="shared" si="80"/>
        <v>100460</v>
      </c>
    </row>
    <row r="139" spans="1:31" x14ac:dyDescent="0.2">
      <c r="A139" s="171">
        <v>13</v>
      </c>
      <c r="B139" s="179">
        <f t="shared" si="63"/>
        <v>143466</v>
      </c>
      <c r="D139" s="179">
        <f t="shared" si="81"/>
        <v>4174</v>
      </c>
      <c r="E139" s="179">
        <f t="shared" si="64"/>
        <v>54294.726235565613</v>
      </c>
      <c r="F139" s="179">
        <f t="shared" si="65"/>
        <v>729.15552077309087</v>
      </c>
      <c r="G139" s="179">
        <f t="shared" si="66"/>
        <v>3994044.6292841295</v>
      </c>
      <c r="H139" s="179">
        <f t="shared" si="67"/>
        <v>51258.046773781192</v>
      </c>
      <c r="I139" s="179">
        <f t="shared" si="68"/>
        <v>143466</v>
      </c>
      <c r="J139" s="179">
        <f t="shared" si="69"/>
        <v>4174</v>
      </c>
      <c r="K139" s="179">
        <f t="shared" si="70"/>
        <v>147640</v>
      </c>
      <c r="L139" s="179">
        <f t="shared" si="71"/>
        <v>147640</v>
      </c>
      <c r="M139" s="179">
        <f t="shared" si="82"/>
        <v>52587.211173931057</v>
      </c>
      <c r="N139" s="179">
        <f t="shared" si="72"/>
        <v>6062685.7260722602</v>
      </c>
      <c r="O139" s="179">
        <f>N139*(1+Basic!$B$9)+S139</f>
        <v>6365820.0123758735</v>
      </c>
      <c r="P139" s="176">
        <f t="shared" si="73"/>
        <v>6417078</v>
      </c>
      <c r="R139" s="183">
        <f t="shared" si="83"/>
        <v>0</v>
      </c>
      <c r="S139" s="179">
        <f t="shared" si="74"/>
        <v>0</v>
      </c>
      <c r="Y139" s="179">
        <f t="shared" si="75"/>
        <v>89171.273764434271</v>
      </c>
      <c r="Z139" s="179">
        <f t="shared" si="76"/>
        <v>3444.8444792269074</v>
      </c>
      <c r="AA139" s="179">
        <f t="shared" si="77"/>
        <v>55023.881756338706</v>
      </c>
      <c r="AB139" s="179">
        <f t="shared" si="78"/>
        <v>147639.99999999988</v>
      </c>
      <c r="AC139" s="179">
        <f t="shared" si="79"/>
        <v>6417078</v>
      </c>
      <c r="AE139" s="179">
        <f t="shared" si="80"/>
        <v>147640</v>
      </c>
    </row>
    <row r="140" spans="1:31" x14ac:dyDescent="0.2">
      <c r="A140" s="171">
        <v>14</v>
      </c>
      <c r="B140" s="179">
        <f t="shared" si="63"/>
        <v>143466</v>
      </c>
      <c r="D140" s="179">
        <f t="shared" si="81"/>
        <v>4174</v>
      </c>
      <c r="E140" s="179">
        <f t="shared" si="64"/>
        <v>53109.011345127925</v>
      </c>
      <c r="F140" s="179">
        <f t="shared" si="65"/>
        <v>683.23788620757102</v>
      </c>
      <c r="G140" s="179">
        <f t="shared" si="66"/>
        <v>3903687.6406292575</v>
      </c>
      <c r="H140" s="179">
        <f t="shared" si="67"/>
        <v>47767.284659988763</v>
      </c>
      <c r="I140" s="179">
        <f t="shared" si="68"/>
        <v>143466</v>
      </c>
      <c r="J140" s="179">
        <f t="shared" si="69"/>
        <v>4174</v>
      </c>
      <c r="K140" s="179">
        <f t="shared" si="70"/>
        <v>147640</v>
      </c>
      <c r="L140" s="179">
        <f t="shared" si="71"/>
        <v>147640</v>
      </c>
      <c r="M140" s="179">
        <f t="shared" si="82"/>
        <v>51775.458439290931</v>
      </c>
      <c r="N140" s="179">
        <f t="shared" si="72"/>
        <v>5966821.1845115507</v>
      </c>
      <c r="O140" s="179">
        <f>N140*(1+Basic!$B$9)+S140</f>
        <v>6265162.2437371286</v>
      </c>
      <c r="P140" s="176">
        <f t="shared" si="73"/>
        <v>6312930</v>
      </c>
      <c r="R140" s="183">
        <f t="shared" si="83"/>
        <v>0</v>
      </c>
      <c r="S140" s="179">
        <f t="shared" si="74"/>
        <v>0</v>
      </c>
      <c r="Y140" s="179">
        <f t="shared" si="75"/>
        <v>90356.988654871937</v>
      </c>
      <c r="Z140" s="179">
        <f t="shared" si="76"/>
        <v>3490.7621137924289</v>
      </c>
      <c r="AA140" s="179">
        <f t="shared" si="77"/>
        <v>53792.249231335496</v>
      </c>
      <c r="AB140" s="179">
        <f t="shared" si="78"/>
        <v>147639.99999999985</v>
      </c>
      <c r="AC140" s="179">
        <f t="shared" si="79"/>
        <v>6312930</v>
      </c>
      <c r="AE140" s="179">
        <f t="shared" si="80"/>
        <v>147640</v>
      </c>
    </row>
    <row r="141" spans="1:31" x14ac:dyDescent="0.2">
      <c r="A141" s="171">
        <v>15</v>
      </c>
      <c r="B141" s="179">
        <f t="shared" si="63"/>
        <v>143466</v>
      </c>
      <c r="D141" s="179">
        <f t="shared" si="81"/>
        <v>4174</v>
      </c>
      <c r="E141" s="179">
        <f t="shared" si="64"/>
        <v>51907.52994444481</v>
      </c>
      <c r="F141" s="179">
        <f t="shared" si="65"/>
        <v>636.70819812938691</v>
      </c>
      <c r="G141" s="179">
        <f t="shared" si="66"/>
        <v>3812129.1705737025</v>
      </c>
      <c r="H141" s="179">
        <f t="shared" si="67"/>
        <v>44229.992858118152</v>
      </c>
      <c r="I141" s="179">
        <f t="shared" si="68"/>
        <v>143466</v>
      </c>
      <c r="J141" s="179">
        <f t="shared" si="69"/>
        <v>4174</v>
      </c>
      <c r="K141" s="179">
        <f t="shared" si="70"/>
        <v>147640</v>
      </c>
      <c r="L141" s="179">
        <f t="shared" si="71"/>
        <v>147640</v>
      </c>
      <c r="M141" s="179">
        <f t="shared" si="82"/>
        <v>50956.773319916654</v>
      </c>
      <c r="N141" s="179">
        <f t="shared" si="72"/>
        <v>5870137.9578314675</v>
      </c>
      <c r="O141" s="179">
        <f>N141*(1+Basic!$B$9)+S141</f>
        <v>6163644.8557230411</v>
      </c>
      <c r="P141" s="176">
        <f t="shared" si="73"/>
        <v>6207875</v>
      </c>
      <c r="R141" s="183">
        <f t="shared" si="83"/>
        <v>0</v>
      </c>
      <c r="S141" s="179">
        <f t="shared" si="74"/>
        <v>0</v>
      </c>
      <c r="Y141" s="179">
        <f t="shared" si="75"/>
        <v>91558.470055554993</v>
      </c>
      <c r="Z141" s="179">
        <f t="shared" si="76"/>
        <v>3537.2918018706114</v>
      </c>
      <c r="AA141" s="179">
        <f t="shared" si="77"/>
        <v>52544.238142574199</v>
      </c>
      <c r="AB141" s="179">
        <f t="shared" si="78"/>
        <v>147639.9999999998</v>
      </c>
      <c r="AC141" s="179">
        <f t="shared" si="79"/>
        <v>6207875</v>
      </c>
      <c r="AE141" s="179">
        <f t="shared" si="80"/>
        <v>147640</v>
      </c>
    </row>
    <row r="142" spans="1:31" x14ac:dyDescent="0.2">
      <c r="A142" s="171">
        <v>16</v>
      </c>
      <c r="B142" s="179">
        <f t="shared" si="63"/>
        <v>143466</v>
      </c>
      <c r="D142" s="179">
        <f t="shared" si="81"/>
        <v>4174</v>
      </c>
      <c r="E142" s="179">
        <f t="shared" si="64"/>
        <v>50690.072385440377</v>
      </c>
      <c r="F142" s="179">
        <f t="shared" si="65"/>
        <v>589.55829824584976</v>
      </c>
      <c r="G142" s="179">
        <f t="shared" si="66"/>
        <v>3719353.2429591431</v>
      </c>
      <c r="H142" s="179">
        <f t="shared" si="67"/>
        <v>40645.551156364003</v>
      </c>
      <c r="I142" s="179">
        <f t="shared" si="68"/>
        <v>143466</v>
      </c>
      <c r="J142" s="179">
        <f t="shared" si="69"/>
        <v>4174</v>
      </c>
      <c r="K142" s="179">
        <f t="shared" si="70"/>
        <v>147640</v>
      </c>
      <c r="L142" s="179">
        <f t="shared" si="71"/>
        <v>147640</v>
      </c>
      <c r="M142" s="179">
        <f t="shared" si="82"/>
        <v>50131.096613102716</v>
      </c>
      <c r="N142" s="179">
        <f t="shared" si="72"/>
        <v>5772629.0544445701</v>
      </c>
      <c r="O142" s="179">
        <f>N142*(1+Basic!$B$9)+S142</f>
        <v>6061260.5071667992</v>
      </c>
      <c r="P142" s="176">
        <f t="shared" si="73"/>
        <v>6101906</v>
      </c>
      <c r="R142" s="183">
        <f t="shared" si="83"/>
        <v>0</v>
      </c>
      <c r="S142" s="179">
        <f t="shared" si="74"/>
        <v>0</v>
      </c>
      <c r="Y142" s="179">
        <f t="shared" si="75"/>
        <v>92775.927614559419</v>
      </c>
      <c r="Z142" s="179">
        <f t="shared" si="76"/>
        <v>3584.4417017541491</v>
      </c>
      <c r="AA142" s="179">
        <f t="shared" si="77"/>
        <v>51279.630683686228</v>
      </c>
      <c r="AB142" s="179">
        <f t="shared" si="78"/>
        <v>147639.9999999998</v>
      </c>
      <c r="AC142" s="179">
        <f t="shared" si="79"/>
        <v>6101906</v>
      </c>
      <c r="AE142" s="179">
        <f t="shared" si="80"/>
        <v>147640</v>
      </c>
    </row>
    <row r="143" spans="1:31" x14ac:dyDescent="0.2">
      <c r="A143" s="171">
        <v>17</v>
      </c>
      <c r="B143" s="179">
        <f t="shared" si="63"/>
        <v>143466</v>
      </c>
      <c r="D143" s="179">
        <f t="shared" si="81"/>
        <v>4174</v>
      </c>
      <c r="E143" s="179">
        <f t="shared" si="64"/>
        <v>49456.426232337784</v>
      </c>
      <c r="F143" s="179">
        <f t="shared" si="65"/>
        <v>541.77991951930278</v>
      </c>
      <c r="G143" s="179">
        <f t="shared" si="66"/>
        <v>3625343.6691914811</v>
      </c>
      <c r="H143" s="179">
        <f t="shared" si="67"/>
        <v>37013.331075883303</v>
      </c>
      <c r="I143" s="179">
        <f t="shared" si="68"/>
        <v>143466</v>
      </c>
      <c r="J143" s="179">
        <f t="shared" si="69"/>
        <v>4174</v>
      </c>
      <c r="K143" s="179">
        <f t="shared" si="70"/>
        <v>147640</v>
      </c>
      <c r="L143" s="179">
        <f t="shared" si="71"/>
        <v>147640</v>
      </c>
      <c r="M143" s="179">
        <f t="shared" si="82"/>
        <v>49298.368610551312</v>
      </c>
      <c r="N143" s="179">
        <f t="shared" si="72"/>
        <v>5674287.4230551217</v>
      </c>
      <c r="O143" s="179">
        <f>N143*(1+Basic!$B$9)+S143</f>
        <v>5958001.7942078784</v>
      </c>
      <c r="P143" s="176">
        <f t="shared" si="73"/>
        <v>5995015</v>
      </c>
      <c r="R143" s="183">
        <f t="shared" si="83"/>
        <v>0</v>
      </c>
      <c r="S143" s="179">
        <f t="shared" si="74"/>
        <v>0</v>
      </c>
      <c r="Y143" s="179">
        <f t="shared" si="75"/>
        <v>94009.573767662048</v>
      </c>
      <c r="Z143" s="179">
        <f t="shared" si="76"/>
        <v>3632.2200804806998</v>
      </c>
      <c r="AA143" s="179">
        <f t="shared" si="77"/>
        <v>49998.206151857084</v>
      </c>
      <c r="AB143" s="179">
        <f t="shared" si="78"/>
        <v>147639.99999999983</v>
      </c>
      <c r="AC143" s="179">
        <f t="shared" si="79"/>
        <v>5995015</v>
      </c>
      <c r="AE143" s="179">
        <f t="shared" si="80"/>
        <v>147640</v>
      </c>
    </row>
    <row r="144" spans="1:31" x14ac:dyDescent="0.2">
      <c r="A144" s="171">
        <v>18</v>
      </c>
      <c r="B144" s="179">
        <f t="shared" si="63"/>
        <v>143466</v>
      </c>
      <c r="D144" s="179">
        <f t="shared" si="81"/>
        <v>4174</v>
      </c>
      <c r="E144" s="179">
        <f t="shared" si="64"/>
        <v>48206.376224591055</v>
      </c>
      <c r="F144" s="179">
        <f t="shared" si="65"/>
        <v>493.36468471761867</v>
      </c>
      <c r="G144" s="179">
        <f t="shared" si="66"/>
        <v>3530084.045416072</v>
      </c>
      <c r="H144" s="179">
        <f t="shared" si="67"/>
        <v>33332.695760600924</v>
      </c>
      <c r="I144" s="179">
        <f t="shared" si="68"/>
        <v>143466</v>
      </c>
      <c r="J144" s="179">
        <f t="shared" si="69"/>
        <v>4174</v>
      </c>
      <c r="K144" s="179">
        <f t="shared" si="70"/>
        <v>147640</v>
      </c>
      <c r="L144" s="179">
        <f t="shared" si="71"/>
        <v>147640</v>
      </c>
      <c r="M144" s="179">
        <f t="shared" si="82"/>
        <v>48458.529094054531</v>
      </c>
      <c r="N144" s="179">
        <f t="shared" si="72"/>
        <v>5575105.952149176</v>
      </c>
      <c r="O144" s="179">
        <f>N144*(1+Basic!$B$9)+S144</f>
        <v>5853861.2497566352</v>
      </c>
      <c r="P144" s="176">
        <f t="shared" si="73"/>
        <v>5887194</v>
      </c>
      <c r="R144" s="183">
        <f t="shared" si="83"/>
        <v>0</v>
      </c>
      <c r="S144" s="179">
        <f t="shared" si="74"/>
        <v>0</v>
      </c>
      <c r="Y144" s="179">
        <f t="shared" si="75"/>
        <v>95259.623775409069</v>
      </c>
      <c r="Z144" s="179">
        <f t="shared" si="76"/>
        <v>3680.6353152823795</v>
      </c>
      <c r="AA144" s="179">
        <f t="shared" si="77"/>
        <v>48699.740909308675</v>
      </c>
      <c r="AB144" s="179">
        <f t="shared" si="78"/>
        <v>147640.00000000012</v>
      </c>
      <c r="AC144" s="179">
        <f t="shared" si="79"/>
        <v>5887194</v>
      </c>
      <c r="AE144" s="179">
        <f t="shared" si="80"/>
        <v>147640</v>
      </c>
    </row>
    <row r="145" spans="1:31" x14ac:dyDescent="0.2">
      <c r="A145" s="171">
        <v>19</v>
      </c>
      <c r="B145" s="179">
        <f t="shared" si="63"/>
        <v>143466</v>
      </c>
      <c r="D145" s="179">
        <f t="shared" si="81"/>
        <v>4174</v>
      </c>
      <c r="E145" s="179">
        <f t="shared" si="64"/>
        <v>46939.704239323939</v>
      </c>
      <c r="F145" s="179">
        <f t="shared" si="65"/>
        <v>444.3041049453754</v>
      </c>
      <c r="G145" s="179">
        <f t="shared" si="66"/>
        <v>3433557.7496553957</v>
      </c>
      <c r="H145" s="179">
        <f t="shared" si="67"/>
        <v>29602.999865546299</v>
      </c>
      <c r="I145" s="179">
        <f t="shared" si="68"/>
        <v>143466</v>
      </c>
      <c r="J145" s="179">
        <f t="shared" si="69"/>
        <v>4174</v>
      </c>
      <c r="K145" s="179">
        <f t="shared" si="70"/>
        <v>147640</v>
      </c>
      <c r="L145" s="179">
        <f t="shared" si="71"/>
        <v>147640</v>
      </c>
      <c r="M145" s="179">
        <f t="shared" si="82"/>
        <v>47611.517331139774</v>
      </c>
      <c r="N145" s="179">
        <f t="shared" si="72"/>
        <v>5475077.4694803162</v>
      </c>
      <c r="O145" s="179">
        <f>N145*(1+Basic!$B$9)+S145</f>
        <v>5748831.342954332</v>
      </c>
      <c r="P145" s="176">
        <f t="shared" si="73"/>
        <v>5778434</v>
      </c>
      <c r="R145" s="183">
        <f t="shared" si="83"/>
        <v>0</v>
      </c>
      <c r="S145" s="179">
        <f t="shared" si="74"/>
        <v>0</v>
      </c>
      <c r="Y145" s="179">
        <f t="shared" si="75"/>
        <v>96526.295760676265</v>
      </c>
      <c r="Z145" s="179">
        <f t="shared" si="76"/>
        <v>3729.695895054625</v>
      </c>
      <c r="AA145" s="179">
        <f t="shared" si="77"/>
        <v>47384.008344269314</v>
      </c>
      <c r="AB145" s="179">
        <f t="shared" si="78"/>
        <v>147640.0000000002</v>
      </c>
      <c r="AC145" s="179">
        <f t="shared" si="79"/>
        <v>5778434</v>
      </c>
      <c r="AE145" s="179">
        <f t="shared" si="80"/>
        <v>147640</v>
      </c>
    </row>
    <row r="146" spans="1:31" x14ac:dyDescent="0.2">
      <c r="A146" s="171">
        <v>20</v>
      </c>
      <c r="B146" s="179">
        <f t="shared" si="63"/>
        <v>143466</v>
      </c>
      <c r="D146" s="179">
        <f t="shared" si="81"/>
        <v>4174</v>
      </c>
      <c r="E146" s="179">
        <f t="shared" si="64"/>
        <v>45656.189253269375</v>
      </c>
      <c r="F146" s="179">
        <f t="shared" si="65"/>
        <v>394.58957815545426</v>
      </c>
      <c r="G146" s="179">
        <f t="shared" si="66"/>
        <v>3335747.938908665</v>
      </c>
      <c r="H146" s="179">
        <f t="shared" si="67"/>
        <v>25823.589443701752</v>
      </c>
      <c r="I146" s="179">
        <f t="shared" si="68"/>
        <v>143466</v>
      </c>
      <c r="J146" s="179">
        <f t="shared" si="69"/>
        <v>4174</v>
      </c>
      <c r="K146" s="179">
        <f t="shared" si="70"/>
        <v>147640</v>
      </c>
      <c r="L146" s="179">
        <f t="shared" si="71"/>
        <v>147640</v>
      </c>
      <c r="M146" s="179">
        <f t="shared" si="82"/>
        <v>46757.272070677944</v>
      </c>
      <c r="N146" s="179">
        <f t="shared" si="72"/>
        <v>5374194.7415509941</v>
      </c>
      <c r="O146" s="179">
        <f>N146*(1+Basic!$B$9)+S146</f>
        <v>5642904.4786285441</v>
      </c>
      <c r="P146" s="176">
        <f t="shared" si="73"/>
        <v>5668728</v>
      </c>
      <c r="R146" s="183">
        <f t="shared" si="83"/>
        <v>0</v>
      </c>
      <c r="S146" s="179">
        <f t="shared" si="74"/>
        <v>0</v>
      </c>
      <c r="Y146" s="179">
        <f t="shared" si="75"/>
        <v>97809.810746730771</v>
      </c>
      <c r="Z146" s="179">
        <f t="shared" si="76"/>
        <v>3779.4104218445464</v>
      </c>
      <c r="AA146" s="179">
        <f t="shared" si="77"/>
        <v>46050.778831424832</v>
      </c>
      <c r="AB146" s="179">
        <f t="shared" si="78"/>
        <v>147640.00000000015</v>
      </c>
      <c r="AC146" s="179">
        <f t="shared" si="79"/>
        <v>5668728</v>
      </c>
      <c r="AE146" s="179">
        <f t="shared" si="80"/>
        <v>147640</v>
      </c>
    </row>
    <row r="147" spans="1:31" x14ac:dyDescent="0.2">
      <c r="A147" s="171">
        <v>21</v>
      </c>
      <c r="B147" s="179">
        <f t="shared" si="63"/>
        <v>143466</v>
      </c>
      <c r="D147" s="179">
        <f t="shared" si="81"/>
        <v>4174</v>
      </c>
      <c r="E147" s="179">
        <f t="shared" si="64"/>
        <v>44355.60730420288</v>
      </c>
      <c r="F147" s="179">
        <f t="shared" si="65"/>
        <v>344.21238764079811</v>
      </c>
      <c r="G147" s="179">
        <f t="shared" si="66"/>
        <v>3236637.5462128678</v>
      </c>
      <c r="H147" s="179">
        <f t="shared" si="67"/>
        <v>21993.801831342549</v>
      </c>
      <c r="I147" s="179">
        <f t="shared" si="68"/>
        <v>143466</v>
      </c>
      <c r="J147" s="179">
        <f t="shared" si="69"/>
        <v>4174</v>
      </c>
      <c r="K147" s="179">
        <f t="shared" si="70"/>
        <v>147640</v>
      </c>
      <c r="L147" s="179">
        <f t="shared" si="71"/>
        <v>147640</v>
      </c>
      <c r="M147" s="179">
        <f t="shared" si="82"/>
        <v>45895.731538453976</v>
      </c>
      <c r="N147" s="179">
        <f t="shared" si="72"/>
        <v>5272450.4730894482</v>
      </c>
      <c r="O147" s="179">
        <f>N147*(1+Basic!$B$9)+S147</f>
        <v>5536072.9967439212</v>
      </c>
      <c r="P147" s="176">
        <f t="shared" si="73"/>
        <v>5558067</v>
      </c>
      <c r="R147" s="183">
        <f t="shared" si="83"/>
        <v>0</v>
      </c>
      <c r="S147" s="179">
        <f t="shared" si="74"/>
        <v>0</v>
      </c>
      <c r="Y147" s="179">
        <f t="shared" si="75"/>
        <v>99110.392695797142</v>
      </c>
      <c r="Z147" s="179">
        <f t="shared" si="76"/>
        <v>3829.7876123592032</v>
      </c>
      <c r="AA147" s="179">
        <f t="shared" si="77"/>
        <v>44699.819691843681</v>
      </c>
      <c r="AB147" s="179">
        <f t="shared" si="78"/>
        <v>147640.00000000003</v>
      </c>
      <c r="AC147" s="179">
        <f t="shared" si="79"/>
        <v>5558067</v>
      </c>
      <c r="AE147" s="179">
        <f t="shared" si="80"/>
        <v>147640</v>
      </c>
    </row>
    <row r="148" spans="1:31" x14ac:dyDescent="0.2">
      <c r="A148" s="171">
        <v>22</v>
      </c>
      <c r="B148" s="179">
        <f t="shared" si="63"/>
        <v>143466</v>
      </c>
      <c r="D148" s="179">
        <f t="shared" si="81"/>
        <v>4174</v>
      </c>
      <c r="E148" s="179">
        <f t="shared" si="64"/>
        <v>43037.731451863037</v>
      </c>
      <c r="F148" s="179">
        <f t="shared" si="65"/>
        <v>293.16370050606554</v>
      </c>
      <c r="G148" s="179">
        <f t="shared" si="66"/>
        <v>3136209.2776647308</v>
      </c>
      <c r="H148" s="179">
        <f t="shared" si="67"/>
        <v>18112.965531848615</v>
      </c>
      <c r="I148" s="179">
        <f t="shared" si="68"/>
        <v>143466</v>
      </c>
      <c r="J148" s="179">
        <f t="shared" si="69"/>
        <v>4174</v>
      </c>
      <c r="K148" s="179">
        <f t="shared" si="70"/>
        <v>147640</v>
      </c>
      <c r="L148" s="179">
        <f t="shared" si="71"/>
        <v>147640</v>
      </c>
      <c r="M148" s="179">
        <f t="shared" si="82"/>
        <v>45026.833432699845</v>
      </c>
      <c r="N148" s="179">
        <f t="shared" si="72"/>
        <v>5169837.3065221477</v>
      </c>
      <c r="O148" s="179">
        <f>N148*(1+Basic!$B$9)+S148</f>
        <v>5428329.1718482552</v>
      </c>
      <c r="P148" s="176">
        <f t="shared" si="73"/>
        <v>5446442</v>
      </c>
      <c r="R148" s="183">
        <f t="shared" si="83"/>
        <v>0</v>
      </c>
      <c r="S148" s="179">
        <f t="shared" si="74"/>
        <v>0</v>
      </c>
      <c r="Y148" s="179">
        <f t="shared" si="75"/>
        <v>100428.26854813704</v>
      </c>
      <c r="Z148" s="179">
        <f t="shared" si="76"/>
        <v>3880.8362994939343</v>
      </c>
      <c r="AA148" s="179">
        <f t="shared" si="77"/>
        <v>43330.895152369099</v>
      </c>
      <c r="AB148" s="179">
        <f t="shared" si="78"/>
        <v>147640.00000000006</v>
      </c>
      <c r="AC148" s="179">
        <f t="shared" si="79"/>
        <v>5446442</v>
      </c>
      <c r="AE148" s="179">
        <f t="shared" si="80"/>
        <v>147640</v>
      </c>
    </row>
    <row r="149" spans="1:31" x14ac:dyDescent="0.2">
      <c r="A149" s="171">
        <v>23</v>
      </c>
      <c r="B149" s="179">
        <f t="shared" si="63"/>
        <v>143466</v>
      </c>
      <c r="D149" s="179">
        <f t="shared" si="81"/>
        <v>4174</v>
      </c>
      <c r="E149" s="179">
        <f t="shared" si="64"/>
        <v>41702.331738352441</v>
      </c>
      <c r="F149" s="179">
        <f t="shared" si="65"/>
        <v>241.43456611891358</v>
      </c>
      <c r="G149" s="179">
        <f t="shared" si="66"/>
        <v>3034445.6094030831</v>
      </c>
      <c r="H149" s="179">
        <f t="shared" si="67"/>
        <v>14180.400097967527</v>
      </c>
      <c r="I149" s="179">
        <f t="shared" si="68"/>
        <v>143466</v>
      </c>
      <c r="J149" s="179">
        <f t="shared" si="69"/>
        <v>4174</v>
      </c>
      <c r="K149" s="179">
        <f t="shared" si="70"/>
        <v>147640</v>
      </c>
      <c r="L149" s="179">
        <f t="shared" si="71"/>
        <v>147640</v>
      </c>
      <c r="M149" s="179">
        <f t="shared" si="82"/>
        <v>44150.514919589106</v>
      </c>
      <c r="N149" s="179">
        <f t="shared" si="72"/>
        <v>5066347.821441737</v>
      </c>
      <c r="O149" s="179">
        <f>N149*(1+Basic!$B$9)+S149</f>
        <v>5319665.212513824</v>
      </c>
      <c r="P149" s="176">
        <f t="shared" si="73"/>
        <v>5333846</v>
      </c>
      <c r="R149" s="183">
        <f t="shared" si="83"/>
        <v>0</v>
      </c>
      <c r="S149" s="179">
        <f t="shared" si="74"/>
        <v>0</v>
      </c>
      <c r="Y149" s="179">
        <f t="shared" si="75"/>
        <v>101763.66826164769</v>
      </c>
      <c r="Z149" s="179">
        <f t="shared" si="76"/>
        <v>3932.5654338810873</v>
      </c>
      <c r="AA149" s="179">
        <f t="shared" si="77"/>
        <v>41943.766304471355</v>
      </c>
      <c r="AB149" s="179">
        <f t="shared" si="78"/>
        <v>147640.00000000012</v>
      </c>
      <c r="AC149" s="179">
        <f t="shared" si="79"/>
        <v>5333846</v>
      </c>
      <c r="AE149" s="179">
        <f t="shared" si="80"/>
        <v>147640</v>
      </c>
    </row>
    <row r="150" spans="1:31" x14ac:dyDescent="0.2">
      <c r="A150" s="171">
        <v>24</v>
      </c>
      <c r="B150" s="179">
        <f t="shared" si="63"/>
        <v>143466</v>
      </c>
      <c r="C150" s="179">
        <f>-Basic!B21</f>
        <v>-42460</v>
      </c>
      <c r="D150" s="179">
        <f t="shared" si="81"/>
        <v>-38286</v>
      </c>
      <c r="E150" s="179">
        <f t="shared" si="64"/>
        <v>40349.175148011993</v>
      </c>
      <c r="F150" s="179">
        <f t="shared" si="65"/>
        <v>189.01591454063635</v>
      </c>
      <c r="G150" s="179">
        <f t="shared" si="66"/>
        <v>2931328.7845510952</v>
      </c>
      <c r="H150" s="179">
        <f t="shared" si="67"/>
        <v>52655.416012508162</v>
      </c>
      <c r="I150" s="179">
        <f t="shared" si="68"/>
        <v>143466</v>
      </c>
      <c r="J150" s="179">
        <f t="shared" si="69"/>
        <v>4174</v>
      </c>
      <c r="K150" s="179">
        <f t="shared" si="70"/>
        <v>147640</v>
      </c>
      <c r="L150" s="179">
        <f t="shared" si="71"/>
        <v>147640</v>
      </c>
      <c r="M150" s="179">
        <f t="shared" si="82"/>
        <v>43266.712628693225</v>
      </c>
      <c r="N150" s="179">
        <f t="shared" si="72"/>
        <v>4961974.5340704303</v>
      </c>
      <c r="O150" s="179">
        <f>N150*(1+Basic!$B$9)+S150</f>
        <v>5210073.2607739521</v>
      </c>
      <c r="P150" s="176">
        <f t="shared" si="73"/>
        <v>5262729</v>
      </c>
      <c r="R150" s="183">
        <f t="shared" si="83"/>
        <v>0</v>
      </c>
      <c r="S150" s="179">
        <f t="shared" si="74"/>
        <v>0</v>
      </c>
      <c r="Y150" s="179">
        <f t="shared" si="75"/>
        <v>103116.82485198788</v>
      </c>
      <c r="Z150" s="179">
        <f t="shared" si="76"/>
        <v>3984.984085459364</v>
      </c>
      <c r="AA150" s="179">
        <f t="shared" si="77"/>
        <v>40538.191062552629</v>
      </c>
      <c r="AB150" s="179">
        <f t="shared" si="78"/>
        <v>147639.99999999988</v>
      </c>
      <c r="AC150" s="179">
        <f t="shared" si="79"/>
        <v>5262729</v>
      </c>
      <c r="AE150" s="179">
        <f t="shared" si="80"/>
        <v>105180</v>
      </c>
    </row>
    <row r="151" spans="1:31" x14ac:dyDescent="0.2">
      <c r="A151" s="171">
        <v>25</v>
      </c>
      <c r="B151" s="179">
        <f t="shared" si="63"/>
        <v>143466</v>
      </c>
      <c r="D151" s="179">
        <f t="shared" si="81"/>
        <v>4174</v>
      </c>
      <c r="E151" s="179">
        <f t="shared" si="64"/>
        <v>38978.025566761731</v>
      </c>
      <c r="F151" s="179">
        <f t="shared" si="65"/>
        <v>701.86394913838967</v>
      </c>
      <c r="G151" s="179">
        <f t="shared" si="66"/>
        <v>2826840.8101178571</v>
      </c>
      <c r="H151" s="179">
        <f t="shared" si="67"/>
        <v>49183.279961646549</v>
      </c>
      <c r="I151" s="179">
        <f t="shared" si="68"/>
        <v>143466</v>
      </c>
      <c r="J151" s="179">
        <f t="shared" si="69"/>
        <v>4174</v>
      </c>
      <c r="K151" s="179">
        <f t="shared" si="70"/>
        <v>147640</v>
      </c>
      <c r="L151" s="179">
        <f t="shared" si="71"/>
        <v>147640</v>
      </c>
      <c r="M151" s="179">
        <f t="shared" si="82"/>
        <v>42375.362648398892</v>
      </c>
      <c r="N151" s="179">
        <f t="shared" si="72"/>
        <v>4856709.8967188289</v>
      </c>
      <c r="O151" s="179">
        <f>N151*(1+Basic!$B$9)+S151</f>
        <v>5099545.391554771</v>
      </c>
      <c r="P151" s="176">
        <f t="shared" si="73"/>
        <v>5148729</v>
      </c>
      <c r="R151" s="183">
        <f t="shared" si="83"/>
        <v>0</v>
      </c>
      <c r="S151" s="179">
        <f t="shared" si="74"/>
        <v>0</v>
      </c>
      <c r="Y151" s="179">
        <f t="shared" si="75"/>
        <v>104487.97443323815</v>
      </c>
      <c r="Z151" s="179">
        <f t="shared" si="76"/>
        <v>3472.1360508616126</v>
      </c>
      <c r="AA151" s="179">
        <f t="shared" si="77"/>
        <v>39679.889515900119</v>
      </c>
      <c r="AB151" s="179">
        <f t="shared" si="78"/>
        <v>147639.99999999988</v>
      </c>
      <c r="AC151" s="179">
        <f t="shared" si="79"/>
        <v>5148729</v>
      </c>
      <c r="AE151" s="179">
        <f t="shared" si="80"/>
        <v>147640</v>
      </c>
    </row>
    <row r="152" spans="1:31" x14ac:dyDescent="0.2">
      <c r="A152" s="171">
        <v>26</v>
      </c>
      <c r="B152" s="179">
        <f t="shared" si="63"/>
        <v>143466</v>
      </c>
      <c r="C152" s="179"/>
      <c r="D152" s="179">
        <f t="shared" si="81"/>
        <v>4174</v>
      </c>
      <c r="E152" s="179">
        <f t="shared" si="64"/>
        <v>37588.643740900938</v>
      </c>
      <c r="F152" s="179">
        <f t="shared" si="65"/>
        <v>655.58253489555841</v>
      </c>
      <c r="G152" s="179">
        <f t="shared" si="66"/>
        <v>2720963.4538587579</v>
      </c>
      <c r="H152" s="179">
        <f t="shared" si="67"/>
        <v>45664.862496542104</v>
      </c>
      <c r="I152" s="179">
        <f t="shared" si="68"/>
        <v>143466</v>
      </c>
      <c r="J152" s="179">
        <f t="shared" si="69"/>
        <v>4174</v>
      </c>
      <c r="K152" s="179">
        <f t="shared" si="70"/>
        <v>147640</v>
      </c>
      <c r="L152" s="179">
        <f t="shared" si="71"/>
        <v>147640</v>
      </c>
      <c r="M152" s="179">
        <f t="shared" si="82"/>
        <v>41476.400521286334</v>
      </c>
      <c r="N152" s="179">
        <f t="shared" si="72"/>
        <v>4750546.2972401157</v>
      </c>
      <c r="O152" s="179">
        <f>N152*(1+Basic!$B$9)+S152</f>
        <v>4988073.612102122</v>
      </c>
      <c r="P152" s="176">
        <f t="shared" si="73"/>
        <v>5033738</v>
      </c>
      <c r="R152" s="183">
        <f t="shared" si="83"/>
        <v>0</v>
      </c>
      <c r="S152" s="179">
        <f t="shared" si="74"/>
        <v>0</v>
      </c>
      <c r="Y152" s="179">
        <f t="shared" si="75"/>
        <v>105877.35625909921</v>
      </c>
      <c r="Z152" s="179">
        <f t="shared" si="76"/>
        <v>3518.417465104445</v>
      </c>
      <c r="AA152" s="179">
        <f t="shared" si="77"/>
        <v>38244.226275796493</v>
      </c>
      <c r="AB152" s="179">
        <f t="shared" si="78"/>
        <v>147640.00000000015</v>
      </c>
      <c r="AC152" s="179">
        <f t="shared" si="79"/>
        <v>5033738</v>
      </c>
      <c r="AE152" s="179">
        <f t="shared" si="80"/>
        <v>147640</v>
      </c>
    </row>
    <row r="153" spans="1:31" x14ac:dyDescent="0.2">
      <c r="A153" s="171">
        <v>27</v>
      </c>
      <c r="B153" s="179">
        <f t="shared" si="63"/>
        <v>143466</v>
      </c>
      <c r="C153" s="179"/>
      <c r="D153" s="179">
        <f t="shared" si="81"/>
        <v>4174</v>
      </c>
      <c r="E153" s="179">
        <f t="shared" si="64"/>
        <v>36180.787235360462</v>
      </c>
      <c r="F153" s="179">
        <f t="shared" si="65"/>
        <v>608.68421818319825</v>
      </c>
      <c r="G153" s="179">
        <f t="shared" si="66"/>
        <v>2613678.2410941184</v>
      </c>
      <c r="H153" s="179">
        <f t="shared" si="67"/>
        <v>42099.5467147253</v>
      </c>
      <c r="I153" s="179">
        <f t="shared" si="68"/>
        <v>143466</v>
      </c>
      <c r="J153" s="179">
        <f t="shared" si="69"/>
        <v>4174</v>
      </c>
      <c r="K153" s="179">
        <f t="shared" si="70"/>
        <v>147640</v>
      </c>
      <c r="L153" s="179">
        <f t="shared" si="71"/>
        <v>147640</v>
      </c>
      <c r="M153" s="179">
        <f t="shared" si="82"/>
        <v>40569.761239468127</v>
      </c>
      <c r="N153" s="179">
        <f t="shared" si="72"/>
        <v>4643476.0584795838</v>
      </c>
      <c r="O153" s="179">
        <f>N153*(1+Basic!$B$9)+S153</f>
        <v>4875649.8614035631</v>
      </c>
      <c r="P153" s="176">
        <f t="shared" si="73"/>
        <v>4917749</v>
      </c>
      <c r="R153" s="183">
        <f t="shared" si="83"/>
        <v>0</v>
      </c>
      <c r="S153" s="179">
        <f t="shared" si="74"/>
        <v>0</v>
      </c>
      <c r="Y153" s="179">
        <f t="shared" si="75"/>
        <v>107285.21276463941</v>
      </c>
      <c r="Z153" s="179">
        <f t="shared" si="76"/>
        <v>3565.3157818168038</v>
      </c>
      <c r="AA153" s="179">
        <f t="shared" si="77"/>
        <v>36789.471453543658</v>
      </c>
      <c r="AB153" s="179">
        <f t="shared" si="78"/>
        <v>147639.99999999988</v>
      </c>
      <c r="AC153" s="179">
        <f t="shared" si="79"/>
        <v>4917749</v>
      </c>
      <c r="AE153" s="179">
        <f t="shared" si="80"/>
        <v>147640</v>
      </c>
    </row>
    <row r="154" spans="1:31" x14ac:dyDescent="0.2">
      <c r="A154" s="171">
        <v>28</v>
      </c>
      <c r="B154" s="179">
        <f t="shared" si="63"/>
        <v>143466</v>
      </c>
      <c r="C154" s="179"/>
      <c r="D154" s="179">
        <f t="shared" si="81"/>
        <v>4174</v>
      </c>
      <c r="E154" s="179">
        <f t="shared" si="64"/>
        <v>34754.210391399924</v>
      </c>
      <c r="F154" s="179">
        <f t="shared" si="65"/>
        <v>561.16077607504099</v>
      </c>
      <c r="G154" s="179">
        <f t="shared" si="66"/>
        <v>2504966.4514855184</v>
      </c>
      <c r="H154" s="179">
        <f t="shared" si="67"/>
        <v>38486.707490800341</v>
      </c>
      <c r="I154" s="179">
        <f t="shared" si="68"/>
        <v>143466</v>
      </c>
      <c r="J154" s="179">
        <f t="shared" si="69"/>
        <v>4174</v>
      </c>
      <c r="K154" s="179">
        <f t="shared" si="70"/>
        <v>147640</v>
      </c>
      <c r="L154" s="179">
        <f t="shared" si="71"/>
        <v>147640</v>
      </c>
      <c r="M154" s="179">
        <f t="shared" si="82"/>
        <v>39655.379239888156</v>
      </c>
      <c r="N154" s="179">
        <f t="shared" si="72"/>
        <v>4535491.4377194718</v>
      </c>
      <c r="O154" s="179">
        <f>N154*(1+Basic!$B$9)+S154</f>
        <v>4762266.0096054459</v>
      </c>
      <c r="P154" s="176">
        <f t="shared" si="73"/>
        <v>4800753</v>
      </c>
      <c r="R154" s="183">
        <f t="shared" si="83"/>
        <v>0</v>
      </c>
      <c r="S154" s="179">
        <f t="shared" si="74"/>
        <v>0</v>
      </c>
      <c r="Y154" s="179">
        <f t="shared" si="75"/>
        <v>108711.78960860008</v>
      </c>
      <c r="Z154" s="179">
        <f t="shared" si="76"/>
        <v>3612.8392239249588</v>
      </c>
      <c r="AA154" s="179">
        <f t="shared" si="77"/>
        <v>35315.371167474965</v>
      </c>
      <c r="AB154" s="179">
        <f t="shared" si="78"/>
        <v>147640</v>
      </c>
      <c r="AC154" s="179">
        <f t="shared" si="79"/>
        <v>4800753</v>
      </c>
      <c r="AE154" s="179">
        <f t="shared" si="80"/>
        <v>147640</v>
      </c>
    </row>
    <row r="155" spans="1:31" x14ac:dyDescent="0.2">
      <c r="A155" s="171">
        <v>29</v>
      </c>
      <c r="B155" s="179">
        <f t="shared" si="63"/>
        <v>143466</v>
      </c>
      <c r="C155" s="179"/>
      <c r="D155" s="179">
        <f t="shared" si="81"/>
        <v>4174</v>
      </c>
      <c r="E155" s="179">
        <f t="shared" si="64"/>
        <v>33308.66428374235</v>
      </c>
      <c r="F155" s="179">
        <f t="shared" si="65"/>
        <v>513.00387603832507</v>
      </c>
      <c r="G155" s="179">
        <f t="shared" si="66"/>
        <v>2394809.1157692606</v>
      </c>
      <c r="H155" s="179">
        <f t="shared" si="67"/>
        <v>34825.711366838666</v>
      </c>
      <c r="I155" s="179">
        <f t="shared" si="68"/>
        <v>143466</v>
      </c>
      <c r="J155" s="179">
        <f t="shared" si="69"/>
        <v>4174</v>
      </c>
      <c r="K155" s="179">
        <f t="shared" si="70"/>
        <v>147640</v>
      </c>
      <c r="L155" s="179">
        <f t="shared" si="71"/>
        <v>147640</v>
      </c>
      <c r="M155" s="179">
        <f t="shared" si="82"/>
        <v>38733.188399580504</v>
      </c>
      <c r="N155" s="179">
        <f t="shared" si="72"/>
        <v>4426584.6261190521</v>
      </c>
      <c r="O155" s="179">
        <f>N155*(1+Basic!$B$9)+S155</f>
        <v>4647913.8574250052</v>
      </c>
      <c r="P155" s="176">
        <f t="shared" si="73"/>
        <v>4682740</v>
      </c>
      <c r="R155" s="183">
        <f t="shared" si="83"/>
        <v>0</v>
      </c>
      <c r="S155" s="179">
        <f t="shared" si="74"/>
        <v>0</v>
      </c>
      <c r="Y155" s="179">
        <f t="shared" si="75"/>
        <v>110157.3357162578</v>
      </c>
      <c r="Z155" s="179">
        <f t="shared" si="76"/>
        <v>3660.996123961675</v>
      </c>
      <c r="AA155" s="179">
        <f t="shared" si="77"/>
        <v>33821.668159780675</v>
      </c>
      <c r="AB155" s="179">
        <f t="shared" si="78"/>
        <v>147640.00000000015</v>
      </c>
      <c r="AC155" s="179">
        <f t="shared" si="79"/>
        <v>4682740</v>
      </c>
      <c r="AE155" s="179">
        <f t="shared" si="80"/>
        <v>147640</v>
      </c>
    </row>
    <row r="156" spans="1:31" x14ac:dyDescent="0.2">
      <c r="A156" s="171">
        <v>30</v>
      </c>
      <c r="B156" s="179">
        <f t="shared" si="63"/>
        <v>143466</v>
      </c>
      <c r="C156" s="179"/>
      <c r="D156" s="179">
        <f t="shared" si="81"/>
        <v>4174</v>
      </c>
      <c r="E156" s="179">
        <f t="shared" si="64"/>
        <v>31843.89667713892</v>
      </c>
      <c r="F156" s="179">
        <f t="shared" si="65"/>
        <v>464.20507447280903</v>
      </c>
      <c r="G156" s="179">
        <f t="shared" si="66"/>
        <v>2283187.0124463993</v>
      </c>
      <c r="H156" s="179">
        <f t="shared" si="67"/>
        <v>31115.916441311474</v>
      </c>
      <c r="I156" s="179">
        <f t="shared" si="68"/>
        <v>143466</v>
      </c>
      <c r="J156" s="179">
        <f t="shared" si="69"/>
        <v>4174</v>
      </c>
      <c r="K156" s="179">
        <f t="shared" si="70"/>
        <v>147640</v>
      </c>
      <c r="L156" s="179">
        <f t="shared" si="71"/>
        <v>147640</v>
      </c>
      <c r="M156" s="179">
        <f t="shared" si="82"/>
        <v>37803.122030887789</v>
      </c>
      <c r="N156" s="179">
        <f t="shared" si="72"/>
        <v>4316747.7481499398</v>
      </c>
      <c r="O156" s="179">
        <f>N156*(1+Basic!$B$9)+S156</f>
        <v>4532585.1355574373</v>
      </c>
      <c r="P156" s="176">
        <f t="shared" si="73"/>
        <v>4563701</v>
      </c>
      <c r="R156" s="183">
        <f t="shared" si="83"/>
        <v>0</v>
      </c>
      <c r="S156" s="179">
        <f t="shared" si="74"/>
        <v>0</v>
      </c>
      <c r="Y156" s="179">
        <f t="shared" si="75"/>
        <v>111622.10332286125</v>
      </c>
      <c r="Z156" s="179">
        <f t="shared" si="76"/>
        <v>3709.7949255271924</v>
      </c>
      <c r="AA156" s="179">
        <f t="shared" si="77"/>
        <v>32308.101751611728</v>
      </c>
      <c r="AB156" s="179">
        <f t="shared" si="78"/>
        <v>147640.00000000017</v>
      </c>
      <c r="AC156" s="179">
        <f t="shared" si="79"/>
        <v>4563701</v>
      </c>
      <c r="AE156" s="179">
        <f t="shared" si="80"/>
        <v>147640</v>
      </c>
    </row>
    <row r="157" spans="1:31" x14ac:dyDescent="0.2">
      <c r="A157" s="171">
        <v>31</v>
      </c>
      <c r="B157" s="179">
        <f t="shared" si="63"/>
        <v>143466</v>
      </c>
      <c r="C157" s="179"/>
      <c r="D157" s="179">
        <f t="shared" si="81"/>
        <v>4174</v>
      </c>
      <c r="E157" s="179">
        <f t="shared" si="64"/>
        <v>30359.651982356077</v>
      </c>
      <c r="F157" s="179">
        <f t="shared" si="65"/>
        <v>414.7558152303115</v>
      </c>
      <c r="G157" s="179">
        <f t="shared" si="66"/>
        <v>2170080.6644287552</v>
      </c>
      <c r="H157" s="179">
        <f t="shared" si="67"/>
        <v>27356.672256541784</v>
      </c>
      <c r="I157" s="179">
        <f t="shared" si="68"/>
        <v>143466</v>
      </c>
      <c r="J157" s="179">
        <f t="shared" si="69"/>
        <v>4174</v>
      </c>
      <c r="K157" s="179">
        <f t="shared" si="70"/>
        <v>147640</v>
      </c>
      <c r="L157" s="179">
        <f t="shared" si="71"/>
        <v>147640</v>
      </c>
      <c r="M157" s="179">
        <f t="shared" si="82"/>
        <v>36865.112876638668</v>
      </c>
      <c r="N157" s="179">
        <f t="shared" si="72"/>
        <v>4205972.8610265786</v>
      </c>
      <c r="O157" s="179">
        <f>N157*(1+Basic!$B$9)+S157</f>
        <v>4416271.5040779077</v>
      </c>
      <c r="P157" s="176">
        <f t="shared" si="73"/>
        <v>4443628</v>
      </c>
      <c r="R157" s="183">
        <f t="shared" si="83"/>
        <v>0</v>
      </c>
      <c r="S157" s="179">
        <f t="shared" si="74"/>
        <v>0</v>
      </c>
      <c r="Y157" s="179">
        <f t="shared" si="75"/>
        <v>113106.34801764414</v>
      </c>
      <c r="Z157" s="179">
        <f t="shared" si="76"/>
        <v>3759.24418476969</v>
      </c>
      <c r="AA157" s="179">
        <f t="shared" si="77"/>
        <v>30774.407797586387</v>
      </c>
      <c r="AB157" s="179">
        <f t="shared" si="78"/>
        <v>147640.00000000023</v>
      </c>
      <c r="AC157" s="179">
        <f t="shared" si="79"/>
        <v>4443628</v>
      </c>
      <c r="AE157" s="179">
        <f t="shared" si="80"/>
        <v>147640</v>
      </c>
    </row>
    <row r="158" spans="1:31" x14ac:dyDescent="0.2">
      <c r="A158" s="171">
        <v>32</v>
      </c>
      <c r="B158" s="179">
        <f t="shared" si="63"/>
        <v>143466</v>
      </c>
      <c r="C158" s="179"/>
      <c r="D158" s="179">
        <f t="shared" si="81"/>
        <v>4174</v>
      </c>
      <c r="E158" s="179">
        <f t="shared" si="64"/>
        <v>28855.671211577432</v>
      </c>
      <c r="F158" s="179">
        <f t="shared" si="65"/>
        <v>364.64742811451669</v>
      </c>
      <c r="G158" s="179">
        <f t="shared" si="66"/>
        <v>2055470.3356403327</v>
      </c>
      <c r="H158" s="179">
        <f t="shared" si="67"/>
        <v>23547.319684656301</v>
      </c>
      <c r="I158" s="179">
        <f t="shared" si="68"/>
        <v>143466</v>
      </c>
      <c r="J158" s="179">
        <f t="shared" si="69"/>
        <v>4174</v>
      </c>
      <c r="K158" s="179">
        <f t="shared" si="70"/>
        <v>147640</v>
      </c>
      <c r="L158" s="179">
        <f t="shared" si="71"/>
        <v>147640</v>
      </c>
      <c r="M158" s="179">
        <f t="shared" si="82"/>
        <v>35919.093105284228</v>
      </c>
      <c r="N158" s="179">
        <f t="shared" si="72"/>
        <v>4094251.9541318626</v>
      </c>
      <c r="O158" s="179">
        <f>N158*(1+Basic!$B$9)+S158</f>
        <v>4298964.5518384557</v>
      </c>
      <c r="P158" s="176">
        <f t="shared" si="73"/>
        <v>4322512</v>
      </c>
      <c r="R158" s="183">
        <f t="shared" si="83"/>
        <v>0</v>
      </c>
      <c r="S158" s="179">
        <f t="shared" si="74"/>
        <v>0</v>
      </c>
      <c r="Y158" s="179">
        <f t="shared" si="75"/>
        <v>114610.32878842251</v>
      </c>
      <c r="Z158" s="179">
        <f t="shared" si="76"/>
        <v>3809.3525718854835</v>
      </c>
      <c r="AA158" s="179">
        <f t="shared" si="77"/>
        <v>29220.318639691948</v>
      </c>
      <c r="AB158" s="179">
        <f t="shared" si="78"/>
        <v>147639.99999999994</v>
      </c>
      <c r="AC158" s="179">
        <f t="shared" si="79"/>
        <v>4322512</v>
      </c>
      <c r="AE158" s="179">
        <f t="shared" si="80"/>
        <v>147640</v>
      </c>
    </row>
    <row r="159" spans="1:31" x14ac:dyDescent="0.2">
      <c r="A159" s="171">
        <v>33</v>
      </c>
      <c r="B159" s="179">
        <f t="shared" si="63"/>
        <v>143466</v>
      </c>
      <c r="C159" s="179"/>
      <c r="D159" s="179">
        <f t="shared" si="81"/>
        <v>4174</v>
      </c>
      <c r="E159" s="179">
        <f t="shared" si="64"/>
        <v>27331.691933212645</v>
      </c>
      <c r="F159" s="179">
        <f t="shared" si="65"/>
        <v>313.87112736078399</v>
      </c>
      <c r="G159" s="179">
        <f t="shared" si="66"/>
        <v>1939336.0275735452</v>
      </c>
      <c r="H159" s="179">
        <f t="shared" si="67"/>
        <v>19687.190812017085</v>
      </c>
      <c r="I159" s="179">
        <f t="shared" si="68"/>
        <v>143466</v>
      </c>
      <c r="J159" s="179">
        <f t="shared" si="69"/>
        <v>4174</v>
      </c>
      <c r="K159" s="179">
        <f t="shared" si="70"/>
        <v>147640</v>
      </c>
      <c r="L159" s="179">
        <f t="shared" si="71"/>
        <v>147640</v>
      </c>
      <c r="M159" s="179">
        <f t="shared" si="82"/>
        <v>34964.994305992725</v>
      </c>
      <c r="N159" s="179">
        <f t="shared" si="72"/>
        <v>3981576.9484378551</v>
      </c>
      <c r="O159" s="179">
        <f>N159*(1+Basic!$B$9)+S159</f>
        <v>4180655.795859748</v>
      </c>
      <c r="P159" s="176">
        <f t="shared" si="73"/>
        <v>4200343</v>
      </c>
      <c r="R159" s="183">
        <f t="shared" si="83"/>
        <v>0</v>
      </c>
      <c r="S159" s="179">
        <f t="shared" si="74"/>
        <v>0</v>
      </c>
      <c r="Y159" s="179">
        <f t="shared" si="75"/>
        <v>116134.30806678743</v>
      </c>
      <c r="Z159" s="179">
        <f t="shared" si="76"/>
        <v>3860.1288726392158</v>
      </c>
      <c r="AA159" s="179">
        <f t="shared" si="77"/>
        <v>27645.56306057343</v>
      </c>
      <c r="AB159" s="179">
        <f t="shared" si="78"/>
        <v>147640.00000000009</v>
      </c>
      <c r="AC159" s="179">
        <f t="shared" si="79"/>
        <v>4200343</v>
      </c>
      <c r="AE159" s="179">
        <f t="shared" si="80"/>
        <v>147640</v>
      </c>
    </row>
    <row r="160" spans="1:31" x14ac:dyDescent="0.2">
      <c r="A160" s="171">
        <v>34</v>
      </c>
      <c r="B160" s="179">
        <f t="shared" si="63"/>
        <v>143466</v>
      </c>
      <c r="C160" s="179"/>
      <c r="D160" s="179">
        <f t="shared" si="81"/>
        <v>4174</v>
      </c>
      <c r="E160" s="179">
        <f t="shared" si="64"/>
        <v>25787.448226105378</v>
      </c>
      <c r="F160" s="179">
        <f t="shared" si="65"/>
        <v>262.418010095694</v>
      </c>
      <c r="G160" s="179">
        <f t="shared" si="66"/>
        <v>1821657.4757996507</v>
      </c>
      <c r="H160" s="179">
        <f t="shared" si="67"/>
        <v>15775.608822112779</v>
      </c>
      <c r="I160" s="179">
        <f t="shared" si="68"/>
        <v>143466</v>
      </c>
      <c r="J160" s="179">
        <f t="shared" si="69"/>
        <v>4174</v>
      </c>
      <c r="K160" s="179">
        <f t="shared" si="70"/>
        <v>147640</v>
      </c>
      <c r="L160" s="179">
        <f t="shared" si="71"/>
        <v>147640</v>
      </c>
      <c r="M160" s="179">
        <f t="shared" si="82"/>
        <v>34002.747483702566</v>
      </c>
      <c r="N160" s="179">
        <f t="shared" si="72"/>
        <v>3867939.6959215575</v>
      </c>
      <c r="O160" s="179">
        <f>N160*(1+Basic!$B$9)+S160</f>
        <v>4061336.6807176354</v>
      </c>
      <c r="P160" s="176">
        <f t="shared" si="73"/>
        <v>4077112</v>
      </c>
      <c r="R160" s="183">
        <f t="shared" si="83"/>
        <v>0</v>
      </c>
      <c r="S160" s="179">
        <f t="shared" si="74"/>
        <v>0</v>
      </c>
      <c r="Y160" s="179">
        <f t="shared" si="75"/>
        <v>117678.55177389458</v>
      </c>
      <c r="Z160" s="179">
        <f t="shared" si="76"/>
        <v>3911.5819899043054</v>
      </c>
      <c r="AA160" s="179">
        <f t="shared" si="77"/>
        <v>26049.866236201073</v>
      </c>
      <c r="AB160" s="179">
        <f t="shared" si="78"/>
        <v>147639.99999999994</v>
      </c>
      <c r="AC160" s="179">
        <f t="shared" si="79"/>
        <v>4077112</v>
      </c>
      <c r="AE160" s="179">
        <f t="shared" si="80"/>
        <v>147640</v>
      </c>
    </row>
    <row r="161" spans="1:31" x14ac:dyDescent="0.2">
      <c r="A161" s="171">
        <v>35</v>
      </c>
      <c r="B161" s="179">
        <f t="shared" si="63"/>
        <v>143466</v>
      </c>
      <c r="C161" s="179"/>
      <c r="D161" s="179">
        <f t="shared" si="81"/>
        <v>4174</v>
      </c>
      <c r="E161" s="179">
        <f t="shared" si="64"/>
        <v>24222.670633132369</v>
      </c>
      <c r="F161" s="179">
        <f t="shared" si="65"/>
        <v>210.27905477606123</v>
      </c>
      <c r="G161" s="179">
        <f t="shared" si="66"/>
        <v>1702414.146432783</v>
      </c>
      <c r="H161" s="179">
        <f t="shared" si="67"/>
        <v>11811.887876888841</v>
      </c>
      <c r="I161" s="179">
        <f t="shared" si="68"/>
        <v>143466</v>
      </c>
      <c r="J161" s="179">
        <f t="shared" si="69"/>
        <v>4174</v>
      </c>
      <c r="K161" s="179">
        <f t="shared" si="70"/>
        <v>147640</v>
      </c>
      <c r="L161" s="179">
        <f t="shared" si="71"/>
        <v>147640</v>
      </c>
      <c r="M161" s="179">
        <f t="shared" si="82"/>
        <v>33032.283054132909</v>
      </c>
      <c r="N161" s="179">
        <f t="shared" si="72"/>
        <v>3753331.9789756904</v>
      </c>
      <c r="O161" s="179">
        <f>N161*(1+Basic!$B$9)+S161</f>
        <v>3940998.5779244751</v>
      </c>
      <c r="P161" s="176">
        <f t="shared" si="73"/>
        <v>3952810</v>
      </c>
      <c r="R161" s="183">
        <f t="shared" si="83"/>
        <v>0</v>
      </c>
      <c r="S161" s="179">
        <f t="shared" si="74"/>
        <v>0</v>
      </c>
      <c r="Y161" s="179">
        <f t="shared" si="75"/>
        <v>119243.32936686766</v>
      </c>
      <c r="Z161" s="179">
        <f t="shared" si="76"/>
        <v>3963.7209452239385</v>
      </c>
      <c r="AA161" s="179">
        <f t="shared" si="77"/>
        <v>24432.949687908429</v>
      </c>
      <c r="AB161" s="179">
        <f t="shared" si="78"/>
        <v>147640.00000000003</v>
      </c>
      <c r="AC161" s="179">
        <f t="shared" si="79"/>
        <v>3952810</v>
      </c>
      <c r="AE161" s="179">
        <f t="shared" si="80"/>
        <v>147640</v>
      </c>
    </row>
    <row r="162" spans="1:31" ht="15" x14ac:dyDescent="0.2">
      <c r="A162" s="171">
        <v>36</v>
      </c>
      <c r="B162" s="179">
        <f t="shared" si="63"/>
        <v>143466</v>
      </c>
      <c r="C162" s="190">
        <f>-Basic!B22</f>
        <v>-38210</v>
      </c>
      <c r="D162" s="179">
        <f t="shared" si="81"/>
        <v>-34036</v>
      </c>
      <c r="E162" s="179">
        <f t="shared" si="64"/>
        <v>22637.086114185502</v>
      </c>
      <c r="F162" s="179">
        <f t="shared" si="65"/>
        <v>157.44511960714019</v>
      </c>
      <c r="G162" s="179">
        <f t="shared" si="66"/>
        <v>1581585.2325469684</v>
      </c>
      <c r="H162" s="179">
        <f t="shared" si="67"/>
        <v>46005.332996495978</v>
      </c>
      <c r="I162" s="179">
        <f t="shared" si="68"/>
        <v>143466</v>
      </c>
      <c r="J162" s="179">
        <f t="shared" si="69"/>
        <v>4174</v>
      </c>
      <c r="K162" s="179">
        <f t="shared" si="70"/>
        <v>147640</v>
      </c>
      <c r="L162" s="179">
        <f t="shared" si="71"/>
        <v>147640</v>
      </c>
      <c r="M162" s="179">
        <f t="shared" si="82"/>
        <v>32053.530838751787</v>
      </c>
      <c r="N162" s="179">
        <f t="shared" si="72"/>
        <v>3637745.5098144421</v>
      </c>
      <c r="O162" s="179">
        <f>N162*(1+Basic!$B$9)+S162</f>
        <v>3819632.7853051643</v>
      </c>
      <c r="P162" s="176">
        <f t="shared" si="73"/>
        <v>3865638</v>
      </c>
      <c r="R162" s="183">
        <f t="shared" si="83"/>
        <v>0</v>
      </c>
      <c r="S162" s="179">
        <f t="shared" si="74"/>
        <v>0</v>
      </c>
      <c r="Y162" s="179">
        <f t="shared" si="75"/>
        <v>120828.9138858146</v>
      </c>
      <c r="Z162" s="179">
        <f t="shared" si="76"/>
        <v>4016.5548803928614</v>
      </c>
      <c r="AA162" s="179">
        <f t="shared" si="77"/>
        <v>22794.531233792641</v>
      </c>
      <c r="AB162" s="179">
        <f t="shared" si="78"/>
        <v>147640.00000000012</v>
      </c>
      <c r="AC162" s="179">
        <f t="shared" si="79"/>
        <v>3865638</v>
      </c>
      <c r="AE162" s="179">
        <f t="shared" si="80"/>
        <v>109430</v>
      </c>
    </row>
    <row r="163" spans="1:31" x14ac:dyDescent="0.2">
      <c r="A163" s="171">
        <v>37</v>
      </c>
      <c r="B163" s="179">
        <f t="shared" si="63"/>
        <v>143466</v>
      </c>
      <c r="C163" s="179"/>
      <c r="D163" s="179">
        <f t="shared" si="81"/>
        <v>4174</v>
      </c>
      <c r="E163" s="179">
        <f t="shared" si="64"/>
        <v>21030.417998528672</v>
      </c>
      <c r="F163" s="179">
        <f t="shared" si="65"/>
        <v>613.22247820959285</v>
      </c>
      <c r="G163" s="179">
        <f t="shared" si="66"/>
        <v>1459149.650545497</v>
      </c>
      <c r="H163" s="179">
        <f t="shared" si="67"/>
        <v>42444.555474705572</v>
      </c>
      <c r="I163" s="179">
        <f t="shared" si="68"/>
        <v>143466</v>
      </c>
      <c r="J163" s="179">
        <f t="shared" si="69"/>
        <v>4174</v>
      </c>
      <c r="K163" s="179">
        <f t="shared" si="70"/>
        <v>147640</v>
      </c>
      <c r="L163" s="179">
        <f t="shared" si="71"/>
        <v>147640</v>
      </c>
      <c r="M163" s="179">
        <f t="shared" si="82"/>
        <v>31066.420059701111</v>
      </c>
      <c r="N163" s="179">
        <f t="shared" si="72"/>
        <v>3521171.9298741431</v>
      </c>
      <c r="O163" s="179">
        <f>N163*(1+Basic!$B$9)+S163</f>
        <v>3697230.5263678506</v>
      </c>
      <c r="P163" s="176">
        <f t="shared" si="73"/>
        <v>3739675</v>
      </c>
      <c r="R163" s="183">
        <f t="shared" si="83"/>
        <v>0</v>
      </c>
      <c r="S163" s="179">
        <f t="shared" si="74"/>
        <v>0</v>
      </c>
      <c r="Y163" s="179">
        <f t="shared" si="75"/>
        <v>122435.58200147143</v>
      </c>
      <c r="Z163" s="179">
        <f t="shared" si="76"/>
        <v>3560.7775217904054</v>
      </c>
      <c r="AA163" s="179">
        <f t="shared" si="77"/>
        <v>21643.640476738266</v>
      </c>
      <c r="AB163" s="179">
        <f t="shared" si="78"/>
        <v>147640.00000000009</v>
      </c>
      <c r="AC163" s="179">
        <f t="shared" si="79"/>
        <v>3739675</v>
      </c>
      <c r="AE163" s="179">
        <f t="shared" si="80"/>
        <v>147640</v>
      </c>
    </row>
    <row r="164" spans="1:31" x14ac:dyDescent="0.2">
      <c r="A164" s="171">
        <v>38</v>
      </c>
      <c r="B164" s="179">
        <f t="shared" si="63"/>
        <v>143466</v>
      </c>
      <c r="D164" s="179">
        <f t="shared" si="81"/>
        <v>4174</v>
      </c>
      <c r="E164" s="179">
        <f t="shared" si="64"/>
        <v>19402.385936521157</v>
      </c>
      <c r="F164" s="179">
        <f t="shared" si="65"/>
        <v>565.7595282852518</v>
      </c>
      <c r="G164" s="179">
        <f t="shared" si="66"/>
        <v>1335086.0364820182</v>
      </c>
      <c r="H164" s="179">
        <f t="shared" si="67"/>
        <v>38836.315002990821</v>
      </c>
      <c r="I164" s="179">
        <f t="shared" si="68"/>
        <v>143466</v>
      </c>
      <c r="J164" s="179">
        <f t="shared" si="69"/>
        <v>4174</v>
      </c>
      <c r="K164" s="179">
        <f t="shared" si="70"/>
        <v>147640</v>
      </c>
      <c r="L164" s="179">
        <f t="shared" si="71"/>
        <v>147640</v>
      </c>
      <c r="M164" s="179">
        <f t="shared" si="82"/>
        <v>30070.879334678484</v>
      </c>
      <c r="N164" s="179">
        <f t="shared" si="72"/>
        <v>3403602.8092088215</v>
      </c>
      <c r="O164" s="179">
        <f>N164*(1+Basic!$B$9)+S164</f>
        <v>3573782.9496692629</v>
      </c>
      <c r="P164" s="176">
        <f t="shared" si="73"/>
        <v>3612619</v>
      </c>
      <c r="R164" s="183">
        <f t="shared" si="83"/>
        <v>0</v>
      </c>
      <c r="S164" s="179">
        <f t="shared" si="74"/>
        <v>0</v>
      </c>
      <c r="Y164" s="179">
        <f t="shared" si="75"/>
        <v>124063.61406347877</v>
      </c>
      <c r="Z164" s="179">
        <f t="shared" si="76"/>
        <v>3608.240471714751</v>
      </c>
      <c r="AA164" s="179">
        <f t="shared" si="77"/>
        <v>19968.14546480641</v>
      </c>
      <c r="AB164" s="179">
        <f t="shared" si="78"/>
        <v>147639.99999999994</v>
      </c>
      <c r="AC164" s="179">
        <f t="shared" si="79"/>
        <v>3612619</v>
      </c>
      <c r="AE164" s="179">
        <f t="shared" si="80"/>
        <v>147640</v>
      </c>
    </row>
    <row r="165" spans="1:31" x14ac:dyDescent="0.2">
      <c r="A165" s="171">
        <v>39</v>
      </c>
      <c r="B165" s="179">
        <f t="shared" si="63"/>
        <v>143466</v>
      </c>
      <c r="D165" s="179">
        <f t="shared" si="81"/>
        <v>4174</v>
      </c>
      <c r="E165" s="179">
        <f t="shared" si="64"/>
        <v>17752.705850699025</v>
      </c>
      <c r="F165" s="179">
        <f t="shared" si="65"/>
        <v>517.66392675554232</v>
      </c>
      <c r="G165" s="179">
        <f t="shared" si="66"/>
        <v>1209372.7423327172</v>
      </c>
      <c r="H165" s="179">
        <f t="shared" si="67"/>
        <v>35179.978929746365</v>
      </c>
      <c r="I165" s="179">
        <f t="shared" si="68"/>
        <v>143466</v>
      </c>
      <c r="J165" s="179">
        <f t="shared" si="69"/>
        <v>4174</v>
      </c>
      <c r="K165" s="179">
        <f t="shared" si="70"/>
        <v>147640</v>
      </c>
      <c r="L165" s="179">
        <f t="shared" si="71"/>
        <v>147640</v>
      </c>
      <c r="M165" s="179">
        <f t="shared" si="82"/>
        <v>29066.836671775196</v>
      </c>
      <c r="N165" s="179">
        <f t="shared" si="72"/>
        <v>3285029.6458805967</v>
      </c>
      <c r="O165" s="179">
        <f>N165*(1+Basic!$B$9)+S165</f>
        <v>3449281.1281746267</v>
      </c>
      <c r="P165" s="176">
        <f t="shared" si="73"/>
        <v>3484461</v>
      </c>
      <c r="R165" s="183">
        <f t="shared" si="83"/>
        <v>0</v>
      </c>
      <c r="S165" s="179">
        <f t="shared" si="74"/>
        <v>0</v>
      </c>
      <c r="Y165" s="179">
        <f t="shared" si="75"/>
        <v>125713.29414930101</v>
      </c>
      <c r="Z165" s="179">
        <f t="shared" si="76"/>
        <v>3656.3360732444562</v>
      </c>
      <c r="AA165" s="179">
        <f t="shared" si="77"/>
        <v>18270.369777454569</v>
      </c>
      <c r="AB165" s="179">
        <f t="shared" si="78"/>
        <v>147640.00000000003</v>
      </c>
      <c r="AC165" s="179">
        <f t="shared" si="79"/>
        <v>3484461</v>
      </c>
      <c r="AE165" s="179">
        <f t="shared" si="80"/>
        <v>147640</v>
      </c>
    </row>
    <row r="166" spans="1:31" ht="18" x14ac:dyDescent="0.25">
      <c r="A166" s="171">
        <v>40</v>
      </c>
      <c r="B166" s="179">
        <f t="shared" si="63"/>
        <v>143466</v>
      </c>
      <c r="C166" s="169"/>
      <c r="D166" s="179">
        <f t="shared" si="81"/>
        <v>4174</v>
      </c>
      <c r="E166" s="179">
        <f t="shared" si="64"/>
        <v>16081.089886206086</v>
      </c>
      <c r="F166" s="179">
        <f t="shared" si="65"/>
        <v>468.92724076800965</v>
      </c>
      <c r="G166" s="179">
        <f t="shared" si="66"/>
        <v>1081987.8322189231</v>
      </c>
      <c r="H166" s="179">
        <f t="shared" si="67"/>
        <v>31474.906170514376</v>
      </c>
      <c r="I166" s="179">
        <f t="shared" si="68"/>
        <v>143466</v>
      </c>
      <c r="J166" s="179">
        <f t="shared" si="69"/>
        <v>4174</v>
      </c>
      <c r="K166" s="179">
        <f t="shared" si="70"/>
        <v>147640</v>
      </c>
      <c r="L166" s="179">
        <f t="shared" si="71"/>
        <v>147640</v>
      </c>
      <c r="M166" s="179">
        <f t="shared" si="82"/>
        <v>28054.219464270191</v>
      </c>
      <c r="N166" s="179">
        <f t="shared" si="72"/>
        <v>3165443.8653448671</v>
      </c>
      <c r="O166" s="179">
        <f>N166*(1+Basic!$B$9)+S166</f>
        <v>3323716.0586121106</v>
      </c>
      <c r="P166" s="176">
        <f t="shared" si="73"/>
        <v>3355191</v>
      </c>
      <c r="R166" s="183">
        <f t="shared" si="83"/>
        <v>0</v>
      </c>
      <c r="S166" s="179">
        <f t="shared" si="74"/>
        <v>0</v>
      </c>
      <c r="Y166" s="179">
        <f t="shared" si="75"/>
        <v>127384.91011379403</v>
      </c>
      <c r="Z166" s="179">
        <f t="shared" si="76"/>
        <v>3705.072759231989</v>
      </c>
      <c r="AA166" s="179">
        <f t="shared" si="77"/>
        <v>16550.017126974097</v>
      </c>
      <c r="AB166" s="179">
        <f t="shared" si="78"/>
        <v>147640.00000000012</v>
      </c>
      <c r="AC166" s="179">
        <f t="shared" si="79"/>
        <v>3355191</v>
      </c>
      <c r="AE166" s="179">
        <f t="shared" si="80"/>
        <v>147640</v>
      </c>
    </row>
    <row r="167" spans="1:31" x14ac:dyDescent="0.2">
      <c r="A167" s="171">
        <v>41</v>
      </c>
      <c r="B167" s="179">
        <f t="shared" si="63"/>
        <v>143466</v>
      </c>
      <c r="D167" s="179">
        <f t="shared" si="81"/>
        <v>4174</v>
      </c>
      <c r="E167" s="179">
        <f t="shared" si="64"/>
        <v>14387.246360565723</v>
      </c>
      <c r="F167" s="179">
        <f t="shared" si="65"/>
        <v>419.54092506552041</v>
      </c>
      <c r="G167" s="179">
        <f t="shared" si="66"/>
        <v>952909.07857948891</v>
      </c>
      <c r="H167" s="179">
        <f t="shared" si="67"/>
        <v>27720.447095579897</v>
      </c>
      <c r="I167" s="179">
        <f t="shared" si="68"/>
        <v>143466</v>
      </c>
      <c r="J167" s="179">
        <f t="shared" si="69"/>
        <v>4174</v>
      </c>
      <c r="K167" s="179">
        <f t="shared" si="70"/>
        <v>147640</v>
      </c>
      <c r="L167" s="179">
        <f t="shared" si="71"/>
        <v>147640</v>
      </c>
      <c r="M167" s="179">
        <f t="shared" si="82"/>
        <v>27032.954485379538</v>
      </c>
      <c r="N167" s="179">
        <f t="shared" si="72"/>
        <v>3044836.8198302467</v>
      </c>
      <c r="O167" s="179">
        <f>N167*(1+Basic!$B$9)+S167</f>
        <v>3197078.6608217591</v>
      </c>
      <c r="P167" s="176">
        <f t="shared" si="73"/>
        <v>3224799</v>
      </c>
      <c r="R167" s="183">
        <f t="shared" si="83"/>
        <v>0</v>
      </c>
      <c r="S167" s="179">
        <f t="shared" si="74"/>
        <v>0</v>
      </c>
      <c r="Y167" s="179">
        <f t="shared" si="75"/>
        <v>129078.75363943423</v>
      </c>
      <c r="Z167" s="179">
        <f t="shared" si="76"/>
        <v>3754.4590749344788</v>
      </c>
      <c r="AA167" s="179">
        <f t="shared" si="77"/>
        <v>14806.787285631244</v>
      </c>
      <c r="AB167" s="179">
        <f t="shared" si="78"/>
        <v>147639.99999999994</v>
      </c>
      <c r="AC167" s="179">
        <f t="shared" si="79"/>
        <v>3224799</v>
      </c>
      <c r="AE167" s="179">
        <f t="shared" si="80"/>
        <v>147640</v>
      </c>
    </row>
    <row r="168" spans="1:31" x14ac:dyDescent="0.2">
      <c r="A168" s="171">
        <v>42</v>
      </c>
      <c r="B168" s="179">
        <f t="shared" si="63"/>
        <v>143466</v>
      </c>
      <c r="D168" s="179">
        <f t="shared" si="81"/>
        <v>4174</v>
      </c>
      <c r="E168" s="179">
        <f t="shared" si="64"/>
        <v>12670.879712784828</v>
      </c>
      <c r="F168" s="179">
        <f t="shared" si="65"/>
        <v>369.49632048797775</v>
      </c>
      <c r="G168" s="179">
        <f t="shared" si="66"/>
        <v>822113.95829227369</v>
      </c>
      <c r="H168" s="179">
        <f t="shared" si="67"/>
        <v>23915.943416067876</v>
      </c>
      <c r="I168" s="179">
        <f t="shared" si="68"/>
        <v>143466</v>
      </c>
      <c r="J168" s="179">
        <f t="shared" si="69"/>
        <v>4174</v>
      </c>
      <c r="K168" s="179">
        <f t="shared" si="70"/>
        <v>147640</v>
      </c>
      <c r="L168" s="179">
        <f t="shared" si="71"/>
        <v>147640</v>
      </c>
      <c r="M168" s="179">
        <f t="shared" si="82"/>
        <v>26002.967882961108</v>
      </c>
      <c r="N168" s="179">
        <f t="shared" si="72"/>
        <v>2923199.7877132078</v>
      </c>
      <c r="O168" s="179">
        <f>N168*(1+Basic!$B$9)+S168</f>
        <v>3069359.7770988685</v>
      </c>
      <c r="P168" s="176">
        <f t="shared" si="73"/>
        <v>3093276</v>
      </c>
      <c r="R168" s="183">
        <f t="shared" si="83"/>
        <v>0</v>
      </c>
      <c r="S168" s="179">
        <f t="shared" si="74"/>
        <v>0</v>
      </c>
      <c r="Y168" s="179">
        <f t="shared" si="75"/>
        <v>130795.12028721522</v>
      </c>
      <c r="Z168" s="179">
        <f t="shared" si="76"/>
        <v>3804.5036795120213</v>
      </c>
      <c r="AA168" s="179">
        <f t="shared" si="77"/>
        <v>13040.376033272805</v>
      </c>
      <c r="AB168" s="179">
        <f t="shared" si="78"/>
        <v>147640.00000000006</v>
      </c>
      <c r="AC168" s="179">
        <f t="shared" si="79"/>
        <v>3093276</v>
      </c>
      <c r="AE168" s="179">
        <f t="shared" si="80"/>
        <v>147640</v>
      </c>
    </row>
    <row r="169" spans="1:31" x14ac:dyDescent="0.2">
      <c r="A169" s="171">
        <v>43</v>
      </c>
      <c r="B169" s="179">
        <f t="shared" si="63"/>
        <v>143466</v>
      </c>
      <c r="D169" s="179">
        <f t="shared" si="81"/>
        <v>4174</v>
      </c>
      <c r="E169" s="179">
        <f t="shared" si="64"/>
        <v>10931.690451780973</v>
      </c>
      <c r="F169" s="179">
        <f t="shared" si="65"/>
        <v>318.78465245406591</v>
      </c>
      <c r="G169" s="179">
        <f t="shared" si="66"/>
        <v>689579.6487440546</v>
      </c>
      <c r="H169" s="179">
        <f t="shared" si="67"/>
        <v>20060.728068521941</v>
      </c>
      <c r="I169" s="179">
        <f t="shared" si="68"/>
        <v>143466</v>
      </c>
      <c r="J169" s="179">
        <f t="shared" si="69"/>
        <v>4174</v>
      </c>
      <c r="K169" s="179">
        <f t="shared" si="70"/>
        <v>147640</v>
      </c>
      <c r="L169" s="179">
        <f t="shared" si="71"/>
        <v>147640</v>
      </c>
      <c r="M169" s="179">
        <f t="shared" si="82"/>
        <v>24964.18517417397</v>
      </c>
      <c r="N169" s="179">
        <f t="shared" si="72"/>
        <v>2800523.9728873819</v>
      </c>
      <c r="O169" s="179">
        <f>N169*(1+Basic!$B$9)+S169</f>
        <v>2940550.1715317513</v>
      </c>
      <c r="P169" s="176">
        <f t="shared" si="73"/>
        <v>2960611</v>
      </c>
      <c r="R169" s="183">
        <f t="shared" si="83"/>
        <v>0</v>
      </c>
      <c r="S169" s="179">
        <f t="shared" si="74"/>
        <v>0</v>
      </c>
      <c r="Y169" s="179">
        <f t="shared" si="75"/>
        <v>132534.30954821908</v>
      </c>
      <c r="Z169" s="179">
        <f t="shared" si="76"/>
        <v>3855.2153475459345</v>
      </c>
      <c r="AA169" s="179">
        <f t="shared" si="77"/>
        <v>11250.475104235038</v>
      </c>
      <c r="AB169" s="179">
        <f t="shared" si="78"/>
        <v>147640.00000000006</v>
      </c>
      <c r="AC169" s="179">
        <f t="shared" si="79"/>
        <v>2960611</v>
      </c>
      <c r="AE169" s="179">
        <f t="shared" si="80"/>
        <v>147640</v>
      </c>
    </row>
    <row r="170" spans="1:31" x14ac:dyDescent="0.2">
      <c r="A170" s="171">
        <v>44</v>
      </c>
      <c r="B170" s="179">
        <f t="shared" si="63"/>
        <v>143466</v>
      </c>
      <c r="D170" s="179">
        <f t="shared" si="81"/>
        <v>4174</v>
      </c>
      <c r="E170" s="179">
        <f t="shared" si="64"/>
        <v>9169.3751041238156</v>
      </c>
      <c r="F170" s="179">
        <f t="shared" si="65"/>
        <v>267.39702942275693</v>
      </c>
      <c r="G170" s="179">
        <f t="shared" si="66"/>
        <v>555283.02384817845</v>
      </c>
      <c r="H170" s="179">
        <f t="shared" si="67"/>
        <v>16154.125097944698</v>
      </c>
      <c r="I170" s="179">
        <f t="shared" si="68"/>
        <v>143466</v>
      </c>
      <c r="J170" s="179">
        <f t="shared" si="69"/>
        <v>4174</v>
      </c>
      <c r="K170" s="179">
        <f t="shared" si="70"/>
        <v>147640</v>
      </c>
      <c r="L170" s="179">
        <f t="shared" si="71"/>
        <v>147640</v>
      </c>
      <c r="M170" s="179">
        <f t="shared" si="82"/>
        <v>23916.531240092252</v>
      </c>
      <c r="N170" s="179">
        <f t="shared" si="72"/>
        <v>2676800.504127474</v>
      </c>
      <c r="O170" s="179">
        <f>N170*(1+Basic!$B$9)+S170</f>
        <v>2810640.529333848</v>
      </c>
      <c r="P170" s="176">
        <f t="shared" si="73"/>
        <v>2826795</v>
      </c>
      <c r="R170" s="183">
        <f t="shared" si="83"/>
        <v>0</v>
      </c>
      <c r="S170" s="179">
        <f t="shared" si="74"/>
        <v>0</v>
      </c>
      <c r="Y170" s="179">
        <f t="shared" si="75"/>
        <v>134296.62489587616</v>
      </c>
      <c r="Z170" s="179">
        <f t="shared" si="76"/>
        <v>3906.6029705772435</v>
      </c>
      <c r="AA170" s="179">
        <f t="shared" si="77"/>
        <v>9436.7721335465721</v>
      </c>
      <c r="AB170" s="179">
        <f t="shared" si="78"/>
        <v>147639.99999999997</v>
      </c>
      <c r="AC170" s="179">
        <f t="shared" si="79"/>
        <v>2826795</v>
      </c>
      <c r="AE170" s="179">
        <f t="shared" si="80"/>
        <v>147640</v>
      </c>
    </row>
    <row r="171" spans="1:31" ht="15" x14ac:dyDescent="0.2">
      <c r="A171" s="170">
        <v>45</v>
      </c>
      <c r="B171" s="179">
        <f t="shared" si="63"/>
        <v>143466</v>
      </c>
      <c r="C171" s="190"/>
      <c r="D171" s="179">
        <f t="shared" si="81"/>
        <v>4174</v>
      </c>
      <c r="E171" s="179">
        <f t="shared" si="64"/>
        <v>7383.6261610816227</v>
      </c>
      <c r="F171" s="179">
        <f t="shared" si="65"/>
        <v>215.32444133431079</v>
      </c>
      <c r="G171" s="179">
        <f t="shared" si="66"/>
        <v>419200.65000926005</v>
      </c>
      <c r="H171" s="179">
        <f t="shared" si="67"/>
        <v>12195.449539279009</v>
      </c>
      <c r="I171" s="179">
        <f t="shared" si="68"/>
        <v>143466</v>
      </c>
      <c r="J171" s="179">
        <f t="shared" si="69"/>
        <v>4174</v>
      </c>
      <c r="K171" s="179">
        <f t="shared" si="70"/>
        <v>147640</v>
      </c>
      <c r="L171" s="179">
        <f t="shared" si="71"/>
        <v>147640</v>
      </c>
      <c r="M171" s="179">
        <f t="shared" si="82"/>
        <v>22859.93032027291</v>
      </c>
      <c r="N171" s="179">
        <f t="shared" si="72"/>
        <v>2552020.4344477467</v>
      </c>
      <c r="O171" s="179">
        <f>N171*(1+Basic!$B$9)+S171</f>
        <v>2679621.4561701342</v>
      </c>
      <c r="P171" s="176">
        <f t="shared" si="73"/>
        <v>2691817</v>
      </c>
      <c r="R171" s="183">
        <f t="shared" si="83"/>
        <v>0</v>
      </c>
      <c r="S171" s="179">
        <f t="shared" si="74"/>
        <v>0</v>
      </c>
      <c r="Y171" s="179">
        <f t="shared" si="75"/>
        <v>136082.3738389184</v>
      </c>
      <c r="Z171" s="179">
        <f t="shared" si="76"/>
        <v>3958.6755586656891</v>
      </c>
      <c r="AA171" s="179">
        <f t="shared" si="77"/>
        <v>7598.9506024159336</v>
      </c>
      <c r="AB171" s="179">
        <f t="shared" si="78"/>
        <v>147640.00000000003</v>
      </c>
      <c r="AC171" s="179">
        <f t="shared" si="79"/>
        <v>2691817</v>
      </c>
      <c r="AE171" s="179">
        <f t="shared" si="80"/>
        <v>147640</v>
      </c>
    </row>
    <row r="172" spans="1:31" ht="15" x14ac:dyDescent="0.2">
      <c r="A172" s="170">
        <v>46</v>
      </c>
      <c r="B172" s="179">
        <f t="shared" si="63"/>
        <v>143466</v>
      </c>
      <c r="C172" s="190"/>
      <c r="D172" s="179">
        <f t="shared" si="81"/>
        <v>4174</v>
      </c>
      <c r="E172" s="179">
        <f t="shared" si="64"/>
        <v>5574.1320249636638</v>
      </c>
      <c r="F172" s="179">
        <f t="shared" si="65"/>
        <v>162.55775803049437</v>
      </c>
      <c r="G172" s="179">
        <f t="shared" si="66"/>
        <v>281308.78203422372</v>
      </c>
      <c r="H172" s="179">
        <f t="shared" si="67"/>
        <v>8184.007297309503</v>
      </c>
      <c r="I172" s="179">
        <f t="shared" si="68"/>
        <v>143466</v>
      </c>
      <c r="J172" s="179">
        <f t="shared" si="69"/>
        <v>4174</v>
      </c>
      <c r="K172" s="179">
        <f t="shared" si="70"/>
        <v>147640</v>
      </c>
      <c r="L172" s="179">
        <f t="shared" si="71"/>
        <v>147640</v>
      </c>
      <c r="M172" s="179">
        <f t="shared" si="82"/>
        <v>21794.306007277217</v>
      </c>
      <c r="N172" s="179">
        <f t="shared" si="72"/>
        <v>2426174.7404550239</v>
      </c>
      <c r="O172" s="179">
        <f>N172*(1+Basic!$B$9)+S172</f>
        <v>2547483.4774777754</v>
      </c>
      <c r="P172" s="176">
        <f t="shared" si="73"/>
        <v>2555667</v>
      </c>
      <c r="R172" s="183">
        <f t="shared" si="83"/>
        <v>0</v>
      </c>
      <c r="S172" s="179">
        <f t="shared" si="74"/>
        <v>0</v>
      </c>
      <c r="Y172" s="179">
        <f t="shared" si="75"/>
        <v>137891.86797503632</v>
      </c>
      <c r="Z172" s="179">
        <f t="shared" si="76"/>
        <v>4011.4422419695056</v>
      </c>
      <c r="AA172" s="179">
        <f t="shared" si="77"/>
        <v>5736.6897829941581</v>
      </c>
      <c r="AB172" s="179">
        <f t="shared" si="78"/>
        <v>147640</v>
      </c>
      <c r="AC172" s="179">
        <f t="shared" si="79"/>
        <v>2555667</v>
      </c>
      <c r="AE172" s="179">
        <f t="shared" si="80"/>
        <v>147640</v>
      </c>
    </row>
    <row r="173" spans="1:31" ht="15" x14ac:dyDescent="0.2">
      <c r="A173" s="170">
        <v>47</v>
      </c>
      <c r="B173" s="179">
        <f t="shared" si="63"/>
        <v>143466</v>
      </c>
      <c r="C173" s="190"/>
      <c r="D173" s="179">
        <f t="shared" si="81"/>
        <v>4174</v>
      </c>
      <c r="E173" s="179">
        <f t="shared" si="64"/>
        <v>3740.57695474912</v>
      </c>
      <c r="F173" s="179">
        <f t="shared" si="65"/>
        <v>109.08772765374336</v>
      </c>
      <c r="G173" s="179">
        <f t="shared" si="66"/>
        <v>141583.35898897285</v>
      </c>
      <c r="H173" s="179">
        <f t="shared" si="67"/>
        <v>4119.095024963246</v>
      </c>
      <c r="I173" s="179">
        <f t="shared" si="68"/>
        <v>143466</v>
      </c>
      <c r="J173" s="179">
        <f t="shared" si="69"/>
        <v>4174</v>
      </c>
      <c r="K173" s="179">
        <f t="shared" si="70"/>
        <v>147640</v>
      </c>
      <c r="L173" s="179">
        <f t="shared" si="71"/>
        <v>147640</v>
      </c>
      <c r="M173" s="179">
        <f t="shared" si="82"/>
        <v>20719.581241145363</v>
      </c>
      <c r="N173" s="179">
        <f t="shared" si="72"/>
        <v>2299254.3216961692</v>
      </c>
      <c r="O173" s="179">
        <f>N173*(1+Basic!$B$9)+S173</f>
        <v>2414217.0377809778</v>
      </c>
      <c r="P173" s="176">
        <f t="shared" si="73"/>
        <v>2418336</v>
      </c>
      <c r="R173" s="183">
        <f t="shared" si="83"/>
        <v>0</v>
      </c>
      <c r="S173" s="179">
        <f t="shared" si="74"/>
        <v>0</v>
      </c>
      <c r="Y173" s="179">
        <f t="shared" si="75"/>
        <v>139725.42304525088</v>
      </c>
      <c r="Z173" s="179">
        <f t="shared" si="76"/>
        <v>4064.9122723462569</v>
      </c>
      <c r="AA173" s="179">
        <f t="shared" si="77"/>
        <v>3849.6646824028635</v>
      </c>
      <c r="AB173" s="179">
        <f t="shared" si="78"/>
        <v>147640</v>
      </c>
      <c r="AC173" s="179">
        <f t="shared" si="79"/>
        <v>2418336</v>
      </c>
      <c r="AE173" s="179">
        <f t="shared" si="80"/>
        <v>147640</v>
      </c>
    </row>
    <row r="174" spans="1:31" ht="15" x14ac:dyDescent="0.2">
      <c r="A174" s="170">
        <v>48</v>
      </c>
      <c r="B174" s="179">
        <f>$C$122</f>
        <v>143466</v>
      </c>
      <c r="C174" s="190"/>
      <c r="D174" s="179">
        <f t="shared" si="81"/>
        <v>4174</v>
      </c>
      <c r="E174" s="179">
        <f t="shared" si="64"/>
        <v>1882.6410109930109</v>
      </c>
      <c r="F174" s="179">
        <f t="shared" si="65"/>
        <v>54.904975024985795</v>
      </c>
      <c r="G174" s="179">
        <f t="shared" si="66"/>
        <v>-3.4138793125748634E-8</v>
      </c>
      <c r="H174" s="179">
        <f t="shared" si="67"/>
        <v>-1.1768172214488004E-8</v>
      </c>
      <c r="I174" s="179">
        <f t="shared" si="68"/>
        <v>143466</v>
      </c>
      <c r="J174" s="179">
        <f t="shared" si="69"/>
        <v>4174</v>
      </c>
      <c r="K174" s="179">
        <f t="shared" si="70"/>
        <v>147640</v>
      </c>
      <c r="L174" s="179">
        <f>K174+Basic!B8</f>
        <v>2318890</v>
      </c>
      <c r="M174" s="179">
        <f t="shared" si="82"/>
        <v>19635.678303823926</v>
      </c>
      <c r="N174" s="179">
        <f t="shared" si="72"/>
        <v>-6.8648660089820623E-9</v>
      </c>
      <c r="O174" s="179">
        <f>N174*(1+Basic!$B$9)</f>
        <v>-7.208109309431166E-9</v>
      </c>
      <c r="P174" s="179">
        <f>O174+H174+Basic!$B$8</f>
        <v>2171249.9999999809</v>
      </c>
      <c r="Q174" s="179"/>
      <c r="R174" s="183">
        <f t="shared" si="83"/>
        <v>0</v>
      </c>
      <c r="S174" s="179">
        <f t="shared" si="74"/>
        <v>0</v>
      </c>
      <c r="Y174" s="179">
        <f t="shared" si="75"/>
        <v>141583.35898900699</v>
      </c>
      <c r="Z174" s="179">
        <f t="shared" si="76"/>
        <v>4119.095024975014</v>
      </c>
      <c r="AA174" s="179">
        <f t="shared" si="77"/>
        <v>1937.5459860179967</v>
      </c>
      <c r="AB174" s="179">
        <f t="shared" si="78"/>
        <v>147640</v>
      </c>
      <c r="AC174" s="179">
        <f t="shared" si="79"/>
        <v>2171249.9999999809</v>
      </c>
      <c r="AE174" s="179">
        <f t="shared" si="80"/>
        <v>147640</v>
      </c>
    </row>
    <row r="175" spans="1:31" ht="15" x14ac:dyDescent="0.2">
      <c r="A175" s="170" t="s">
        <v>5</v>
      </c>
      <c r="B175" s="190">
        <f>SUM(B126:B174)</f>
        <v>1820118</v>
      </c>
      <c r="C175" s="190">
        <f>SUM(C126:C174)</f>
        <v>-180273</v>
      </c>
      <c r="D175" s="190">
        <f>SUM(D126:D174)</f>
        <v>20079</v>
      </c>
      <c r="E175" s="190">
        <f>SUM(E126:E174)</f>
        <v>1820117.9999999655</v>
      </c>
      <c r="F175" s="190">
        <f>SUM(F126:F174)</f>
        <v>20078.999999988246</v>
      </c>
      <c r="G175" s="190"/>
      <c r="H175" s="190"/>
      <c r="I175" s="190">
        <f>SUM(I126:I174)</f>
        <v>6886368</v>
      </c>
      <c r="J175" s="190">
        <f>SUM(J126:J174)</f>
        <v>174140.5</v>
      </c>
      <c r="K175" s="190">
        <f>SUM(K126:K174)</f>
        <v>7086720</v>
      </c>
      <c r="L175" s="190">
        <f>SUM(L126:L174)</f>
        <v>2020470</v>
      </c>
      <c r="M175" s="190">
        <f>SUM(M126:M174)</f>
        <v>2020469.9999999925</v>
      </c>
      <c r="N175" s="187"/>
      <c r="O175" s="190"/>
      <c r="P175" s="190"/>
      <c r="R175" s="172">
        <f>SUM(R127:R174)</f>
        <v>0</v>
      </c>
      <c r="Y175" s="191">
        <f>SUM(Y127:Y174)</f>
        <v>5066250.0000000335</v>
      </c>
      <c r="Z175" s="191">
        <f>SUM(Z127:Z174)</f>
        <v>180273.00000001179</v>
      </c>
      <c r="AA175" s="191">
        <f>SUM(AA127:AA174)</f>
        <v>1840196.9999999534</v>
      </c>
      <c r="AB175" s="191">
        <f>SUM(AB127:AB174)</f>
        <v>7086719.9999999981</v>
      </c>
      <c r="AE175" s="190">
        <f>SUM(AE126:AE174)</f>
        <v>1840197</v>
      </c>
    </row>
    <row r="176" spans="1:31" ht="15" x14ac:dyDescent="0.2">
      <c r="A176" s="170"/>
      <c r="B176" s="190">
        <f>B175-B126</f>
        <v>6886368</v>
      </c>
      <c r="C176" s="170"/>
      <c r="D176" s="190">
        <f>D175-C175</f>
        <v>200352</v>
      </c>
      <c r="E176" s="190">
        <f>E175+F175</f>
        <v>1840196.9999999539</v>
      </c>
      <c r="F176" s="190"/>
      <c r="L176" s="179">
        <f>F175+E175-C175</f>
        <v>2020469.9999999539</v>
      </c>
    </row>
    <row r="177" spans="1:31" x14ac:dyDescent="0.2">
      <c r="K177" s="171" t="s">
        <v>7</v>
      </c>
      <c r="L177" s="179">
        <f>L176-L175</f>
        <v>-4.6100467443466187E-8</v>
      </c>
    </row>
    <row r="179" spans="1:31" ht="25.5" x14ac:dyDescent="0.35">
      <c r="C179" s="262" t="s">
        <v>51</v>
      </c>
      <c r="D179" s="262"/>
      <c r="E179" s="262"/>
      <c r="F179" s="262"/>
    </row>
    <row r="180" spans="1:31" x14ac:dyDescent="0.2">
      <c r="A180" s="171" t="s">
        <v>33</v>
      </c>
      <c r="B180" s="171" t="s">
        <v>39</v>
      </c>
      <c r="D180" s="171" t="s">
        <v>160</v>
      </c>
      <c r="E180" s="171" t="s">
        <v>38</v>
      </c>
      <c r="G180" s="171" t="s">
        <v>57</v>
      </c>
    </row>
    <row r="181" spans="1:31" ht="18" x14ac:dyDescent="0.25">
      <c r="A181" s="181">
        <f>Basic!B10</f>
        <v>0.16</v>
      </c>
      <c r="B181" s="177">
        <v>123110.60251108959</v>
      </c>
      <c r="C181" s="176">
        <f>ROUND(B181/1,0)</f>
        <v>123111</v>
      </c>
      <c r="D181" s="177">
        <v>4025.9882345125557</v>
      </c>
      <c r="E181" s="176">
        <f>$E$2</f>
        <v>12</v>
      </c>
      <c r="F181" s="176">
        <f>ROUND(D181/1,0)</f>
        <v>4026</v>
      </c>
      <c r="G181" s="192">
        <f>-(B185)/R183</f>
        <v>84437.5</v>
      </c>
      <c r="H181" s="179">
        <f>(Basic!$B$19+Basic!$B$20+Basic!$B$21+Basic!$B$22+Basic!$B$23)/R183</f>
        <v>3577.7166666666667</v>
      </c>
      <c r="J181" s="179"/>
      <c r="K181" s="179"/>
      <c r="R181" s="172">
        <f>$S$1/$R$183</f>
        <v>0</v>
      </c>
    </row>
    <row r="182" spans="1:31" ht="15" x14ac:dyDescent="0.2">
      <c r="A182" s="170" t="s">
        <v>37</v>
      </c>
      <c r="B182" s="179" t="s">
        <v>37</v>
      </c>
      <c r="C182" s="171" t="s">
        <v>37</v>
      </c>
      <c r="D182" s="171" t="s">
        <v>37</v>
      </c>
      <c r="E182" s="171" t="s">
        <v>37</v>
      </c>
      <c r="F182" s="171" t="s">
        <v>37</v>
      </c>
      <c r="G182" s="171" t="s">
        <v>37</v>
      </c>
      <c r="H182" s="171" t="s">
        <v>37</v>
      </c>
      <c r="J182" s="179"/>
      <c r="L182" s="179"/>
      <c r="M182" s="180" t="s">
        <v>31</v>
      </c>
      <c r="N182" s="180"/>
      <c r="O182" s="180"/>
    </row>
    <row r="183" spans="1:31" ht="15" x14ac:dyDescent="0.2">
      <c r="A183" s="170"/>
      <c r="B183" s="180" t="s">
        <v>11</v>
      </c>
      <c r="C183" s="180"/>
      <c r="D183" s="180"/>
      <c r="E183" s="180" t="s">
        <v>27</v>
      </c>
      <c r="F183" s="180"/>
      <c r="G183" s="180" t="s">
        <v>162</v>
      </c>
      <c r="H183" s="180"/>
      <c r="I183" s="180" t="s">
        <v>6</v>
      </c>
      <c r="J183" s="180"/>
      <c r="K183" s="180"/>
      <c r="L183" s="171" t="s">
        <v>32</v>
      </c>
      <c r="M183" s="171" t="s">
        <v>2</v>
      </c>
      <c r="N183" s="180" t="s">
        <v>162</v>
      </c>
      <c r="O183" s="180" t="s">
        <v>29</v>
      </c>
      <c r="P183" s="180" t="s">
        <v>30</v>
      </c>
      <c r="R183" s="172">
        <f>$E$2*5</f>
        <v>60</v>
      </c>
    </row>
    <row r="184" spans="1:31" x14ac:dyDescent="0.2">
      <c r="B184" s="181">
        <f>IRR(B185:B245,0)*E181</f>
        <v>0.15966426551355717</v>
      </c>
      <c r="D184" s="181">
        <f>IRR(D185:D245,0)*E181</f>
        <v>0.16050079268074136</v>
      </c>
      <c r="E184" s="171" t="s">
        <v>28</v>
      </c>
      <c r="F184" s="171" t="s">
        <v>161</v>
      </c>
      <c r="G184" s="171" t="s">
        <v>162</v>
      </c>
      <c r="H184" s="171" t="s">
        <v>161</v>
      </c>
      <c r="I184" s="171" t="s">
        <v>28</v>
      </c>
      <c r="J184" s="179" t="s">
        <v>161</v>
      </c>
      <c r="K184" s="179" t="s">
        <v>5</v>
      </c>
      <c r="L184" s="174">
        <f>IRR(L185:L245,0)*E181</f>
        <v>0.10325095933749306</v>
      </c>
      <c r="AE184" s="174">
        <f>IRR(AE185:AE245,0)*$AE$2</f>
        <v>0.15967315149937633</v>
      </c>
    </row>
    <row r="185" spans="1:31" x14ac:dyDescent="0.2">
      <c r="A185" s="171">
        <v>0</v>
      </c>
      <c r="B185" s="171">
        <f>-(Basic!B6-Basic!B8)</f>
        <v>-5066250</v>
      </c>
      <c r="C185" s="171">
        <f>-Basic!B19</f>
        <v>-52423</v>
      </c>
      <c r="D185" s="179">
        <f>C185</f>
        <v>-52423</v>
      </c>
      <c r="G185" s="179">
        <f>-B185</f>
        <v>5066250</v>
      </c>
      <c r="H185" s="171">
        <f>-D185</f>
        <v>52423</v>
      </c>
      <c r="J185" s="171">
        <f>-Basic!$B$19/2</f>
        <v>-26211.5</v>
      </c>
      <c r="L185" s="179">
        <f>B185-Basic!B8</f>
        <v>-7237500</v>
      </c>
      <c r="N185" s="179">
        <f>-L185</f>
        <v>7237500</v>
      </c>
      <c r="Y185" s="171" t="s">
        <v>163</v>
      </c>
      <c r="Z185" s="171" t="s">
        <v>61</v>
      </c>
      <c r="AA185" s="171" t="s">
        <v>2</v>
      </c>
      <c r="AB185" s="171" t="s">
        <v>6</v>
      </c>
      <c r="AC185" s="171" t="s">
        <v>65</v>
      </c>
      <c r="AE185" s="179">
        <f>B185+D185</f>
        <v>-5118673</v>
      </c>
    </row>
    <row r="186" spans="1:31" x14ac:dyDescent="0.2">
      <c r="A186" s="171">
        <v>1</v>
      </c>
      <c r="B186" s="179">
        <f>$C$181</f>
        <v>123111</v>
      </c>
      <c r="D186" s="179">
        <f>C186+$F$181</f>
        <v>4026</v>
      </c>
      <c r="E186" s="179">
        <f t="shared" ref="E186:E217" si="84">G185*$B$184/$E$181</f>
        <v>67408.257096504924</v>
      </c>
      <c r="F186" s="179">
        <f t="shared" ref="F186:F217" si="85">H185*$D$184/$E$181</f>
        <v>701.16108789187535</v>
      </c>
      <c r="G186" s="179">
        <f t="shared" ref="G186:G217" si="86">G185+E186-B186</f>
        <v>5010547.2570965048</v>
      </c>
      <c r="H186" s="179">
        <f t="shared" ref="H186:H217" si="87">H185-D186+F186</f>
        <v>49098.161087891873</v>
      </c>
      <c r="I186" s="179">
        <f t="shared" ref="I186:I217" si="88">B186</f>
        <v>123111</v>
      </c>
      <c r="J186" s="179">
        <f t="shared" ref="J186:J217" si="89">D186-C186</f>
        <v>4026</v>
      </c>
      <c r="K186" s="179">
        <f t="shared" ref="K186:K217" si="90">J186+I186</f>
        <v>127137</v>
      </c>
      <c r="L186" s="179">
        <f t="shared" ref="L186:L217" si="91">K186</f>
        <v>127137</v>
      </c>
      <c r="M186" s="179">
        <f>-L185*$L$184/$E$181</f>
        <v>62273.234850425506</v>
      </c>
      <c r="N186" s="179">
        <f t="shared" ref="N186:N218" si="92">N185-L186+M186</f>
        <v>7172636.2348504253</v>
      </c>
      <c r="O186" s="179">
        <f>N186*(1+Basic!$B$9)+S186</f>
        <v>7531268.0465929471</v>
      </c>
      <c r="P186" s="176">
        <f t="shared" ref="P186:P244" si="93">ROUND((O186+H186)/1,0)</f>
        <v>7580366</v>
      </c>
      <c r="R186" s="183">
        <f>ROUND($R$181/1,0)</f>
        <v>0</v>
      </c>
      <c r="S186" s="179">
        <f t="shared" ref="S186:S245" si="94">S187+R186</f>
        <v>0</v>
      </c>
      <c r="Y186" s="179">
        <f t="shared" ref="Y186:Y245" si="95">G185-G186</f>
        <v>55702.742903495207</v>
      </c>
      <c r="Z186" s="179">
        <f t="shared" ref="Z186:Z245" si="96">H185-H186-C186</f>
        <v>3324.8389121081273</v>
      </c>
      <c r="AA186" s="179">
        <f t="shared" ref="AA186:AA245" si="97">E186+F186+R186</f>
        <v>68109.418184396796</v>
      </c>
      <c r="AB186" s="179">
        <f t="shared" ref="AB186:AB245" si="98">AA186+Z186+Y186</f>
        <v>127137.00000000013</v>
      </c>
      <c r="AC186" s="179">
        <f t="shared" ref="AC186:AC245" si="99">P186</f>
        <v>7580366</v>
      </c>
      <c r="AE186" s="179">
        <f t="shared" ref="AE186:AE245" si="100">B186+D186</f>
        <v>127137</v>
      </c>
    </row>
    <row r="187" spans="1:31" x14ac:dyDescent="0.2">
      <c r="A187" s="171">
        <v>2</v>
      </c>
      <c r="B187" s="179">
        <f t="shared" ref="B187:B245" si="101">$C$181</f>
        <v>123111</v>
      </c>
      <c r="D187" s="179">
        <f t="shared" ref="D187:D245" si="102">C187+$F$181</f>
        <v>4026</v>
      </c>
      <c r="E187" s="179">
        <f t="shared" si="84"/>
        <v>66667.11230210682</v>
      </c>
      <c r="F187" s="179">
        <f t="shared" si="85"/>
        <v>656.69114781444796</v>
      </c>
      <c r="G187" s="179">
        <f t="shared" si="86"/>
        <v>4954103.3693986116</v>
      </c>
      <c r="H187" s="179">
        <f t="shared" si="87"/>
        <v>45728.852235706319</v>
      </c>
      <c r="I187" s="179">
        <f t="shared" si="88"/>
        <v>123111</v>
      </c>
      <c r="J187" s="179">
        <f t="shared" si="89"/>
        <v>4026</v>
      </c>
      <c r="K187" s="179">
        <f t="shared" si="90"/>
        <v>127137</v>
      </c>
      <c r="L187" s="179">
        <f t="shared" si="91"/>
        <v>127137</v>
      </c>
      <c r="M187" s="179">
        <f t="shared" ref="M187:M218" si="103">N186*$L$184/12</f>
        <v>61715.131018930879</v>
      </c>
      <c r="N187" s="179">
        <f t="shared" si="92"/>
        <v>7107214.3658693563</v>
      </c>
      <c r="O187" s="179">
        <f>N187*(1+Basic!$B$9)+S187</f>
        <v>7462575.0841628248</v>
      </c>
      <c r="P187" s="176">
        <f t="shared" si="93"/>
        <v>7508304</v>
      </c>
      <c r="R187" s="183">
        <f t="shared" ref="R187:R245" si="104">ROUND($R$181/1,0)</f>
        <v>0</v>
      </c>
      <c r="S187" s="179">
        <f t="shared" si="94"/>
        <v>0</v>
      </c>
      <c r="Y187" s="179">
        <f t="shared" si="95"/>
        <v>56443.887697893195</v>
      </c>
      <c r="Z187" s="179">
        <f t="shared" si="96"/>
        <v>3369.3088521855534</v>
      </c>
      <c r="AA187" s="179">
        <f t="shared" si="97"/>
        <v>67323.803449921266</v>
      </c>
      <c r="AB187" s="179">
        <f t="shared" si="98"/>
        <v>127137.00000000001</v>
      </c>
      <c r="AC187" s="179">
        <f t="shared" si="99"/>
        <v>7508304</v>
      </c>
      <c r="AE187" s="179">
        <f t="shared" si="100"/>
        <v>127137</v>
      </c>
    </row>
    <row r="188" spans="1:31" x14ac:dyDescent="0.2">
      <c r="A188" s="171">
        <v>3</v>
      </c>
      <c r="B188" s="179">
        <f t="shared" si="101"/>
        <v>123111</v>
      </c>
      <c r="D188" s="179">
        <f t="shared" si="102"/>
        <v>4026</v>
      </c>
      <c r="E188" s="179">
        <f t="shared" si="84"/>
        <v>65916.106312772346</v>
      </c>
      <c r="F188" s="179">
        <f t="shared" si="85"/>
        <v>611.62641935094632</v>
      </c>
      <c r="G188" s="179">
        <f t="shared" si="86"/>
        <v>4896908.4757113839</v>
      </c>
      <c r="H188" s="179">
        <f t="shared" si="87"/>
        <v>42314.478655057268</v>
      </c>
      <c r="I188" s="179">
        <f t="shared" si="88"/>
        <v>123111</v>
      </c>
      <c r="J188" s="179">
        <f t="shared" si="89"/>
        <v>4026</v>
      </c>
      <c r="K188" s="179">
        <f t="shared" si="90"/>
        <v>127137</v>
      </c>
      <c r="L188" s="179">
        <f t="shared" si="91"/>
        <v>127137</v>
      </c>
      <c r="M188" s="179">
        <f t="shared" si="103"/>
        <v>61152.225124435288</v>
      </c>
      <c r="N188" s="179">
        <f t="shared" si="92"/>
        <v>7041229.5909937918</v>
      </c>
      <c r="O188" s="179">
        <f>N188*(1+Basic!$B$9)+S188</f>
        <v>7393291.070543482</v>
      </c>
      <c r="P188" s="176">
        <f t="shared" si="93"/>
        <v>7435606</v>
      </c>
      <c r="R188" s="183">
        <f t="shared" si="104"/>
        <v>0</v>
      </c>
      <c r="S188" s="179">
        <f t="shared" si="94"/>
        <v>0</v>
      </c>
      <c r="Y188" s="179">
        <f t="shared" si="95"/>
        <v>57194.893687227741</v>
      </c>
      <c r="Z188" s="179">
        <f t="shared" si="96"/>
        <v>3414.3735806490513</v>
      </c>
      <c r="AA188" s="179">
        <f t="shared" si="97"/>
        <v>66527.732732123288</v>
      </c>
      <c r="AB188" s="179">
        <f t="shared" si="98"/>
        <v>127137.00000000009</v>
      </c>
      <c r="AC188" s="179">
        <f t="shared" si="99"/>
        <v>7435606</v>
      </c>
      <c r="AE188" s="179">
        <f t="shared" si="100"/>
        <v>127137</v>
      </c>
    </row>
    <row r="189" spans="1:31" x14ac:dyDescent="0.2">
      <c r="A189" s="171">
        <v>4</v>
      </c>
      <c r="B189" s="179">
        <f t="shared" si="101"/>
        <v>123111</v>
      </c>
      <c r="D189" s="179">
        <f t="shared" si="102"/>
        <v>4026</v>
      </c>
      <c r="E189" s="179">
        <f t="shared" si="84"/>
        <v>65155.107921797578</v>
      </c>
      <c r="F189" s="179">
        <f t="shared" si="85"/>
        <v>565.9589471674168</v>
      </c>
      <c r="G189" s="179">
        <f t="shared" si="86"/>
        <v>4838952.5836331816</v>
      </c>
      <c r="H189" s="179">
        <f t="shared" si="87"/>
        <v>38854.437602224687</v>
      </c>
      <c r="I189" s="179">
        <f t="shared" si="88"/>
        <v>123111</v>
      </c>
      <c r="J189" s="179">
        <f t="shared" si="89"/>
        <v>4026</v>
      </c>
      <c r="K189" s="179">
        <f t="shared" si="90"/>
        <v>127137</v>
      </c>
      <c r="L189" s="179">
        <f t="shared" si="91"/>
        <v>127137</v>
      </c>
      <c r="M189" s="179">
        <f t="shared" si="103"/>
        <v>60584.47584880441</v>
      </c>
      <c r="N189" s="179">
        <f t="shared" si="92"/>
        <v>6974677.066842596</v>
      </c>
      <c r="O189" s="179">
        <f>N189*(1+Basic!$B$9)+S189</f>
        <v>7323410.9201847259</v>
      </c>
      <c r="P189" s="176">
        <f t="shared" si="93"/>
        <v>7362265</v>
      </c>
      <c r="R189" s="183">
        <f t="shared" si="104"/>
        <v>0</v>
      </c>
      <c r="S189" s="179">
        <f t="shared" si="94"/>
        <v>0</v>
      </c>
      <c r="Y189" s="179">
        <f t="shared" si="95"/>
        <v>57955.892078202218</v>
      </c>
      <c r="Z189" s="179">
        <f t="shared" si="96"/>
        <v>3460.041052832581</v>
      </c>
      <c r="AA189" s="179">
        <f t="shared" si="97"/>
        <v>65721.06686896499</v>
      </c>
      <c r="AB189" s="179">
        <f t="shared" si="98"/>
        <v>127136.9999999998</v>
      </c>
      <c r="AC189" s="179">
        <f t="shared" si="99"/>
        <v>7362265</v>
      </c>
      <c r="AE189" s="179">
        <f t="shared" si="100"/>
        <v>127137</v>
      </c>
    </row>
    <row r="190" spans="1:31" x14ac:dyDescent="0.2">
      <c r="A190" s="171">
        <v>5</v>
      </c>
      <c r="B190" s="179">
        <f t="shared" si="101"/>
        <v>123111</v>
      </c>
      <c r="D190" s="179">
        <f t="shared" si="102"/>
        <v>4026</v>
      </c>
      <c r="E190" s="179">
        <f t="shared" si="84"/>
        <v>64383.984176726815</v>
      </c>
      <c r="F190" s="179">
        <f t="shared" si="85"/>
        <v>519.68066952678885</v>
      </c>
      <c r="G190" s="179">
        <f t="shared" si="86"/>
        <v>4780225.5678099087</v>
      </c>
      <c r="H190" s="179">
        <f t="shared" si="87"/>
        <v>35348.118271751475</v>
      </c>
      <c r="I190" s="179">
        <f t="shared" si="88"/>
        <v>123111</v>
      </c>
      <c r="J190" s="179">
        <f t="shared" si="89"/>
        <v>4026</v>
      </c>
      <c r="K190" s="179">
        <f t="shared" si="90"/>
        <v>127137</v>
      </c>
      <c r="L190" s="179">
        <f t="shared" si="91"/>
        <v>127137</v>
      </c>
      <c r="M190" s="179">
        <f t="shared" si="103"/>
        <v>60011.841518392524</v>
      </c>
      <c r="N190" s="179">
        <f t="shared" si="92"/>
        <v>6907551.9083609888</v>
      </c>
      <c r="O190" s="179">
        <f>N190*(1+Basic!$B$9)+S190</f>
        <v>7252929.5037790388</v>
      </c>
      <c r="P190" s="176">
        <f t="shared" si="93"/>
        <v>7288278</v>
      </c>
      <c r="R190" s="183">
        <f t="shared" si="104"/>
        <v>0</v>
      </c>
      <c r="S190" s="179">
        <f t="shared" si="94"/>
        <v>0</v>
      </c>
      <c r="Y190" s="179">
        <f t="shared" si="95"/>
        <v>58727.015823272988</v>
      </c>
      <c r="Z190" s="179">
        <f t="shared" si="96"/>
        <v>3506.3193304732122</v>
      </c>
      <c r="AA190" s="179">
        <f t="shared" si="97"/>
        <v>64903.664846253603</v>
      </c>
      <c r="AB190" s="179">
        <f t="shared" si="98"/>
        <v>127136.9999999998</v>
      </c>
      <c r="AC190" s="179">
        <f t="shared" si="99"/>
        <v>7288278</v>
      </c>
      <c r="AE190" s="179">
        <f t="shared" si="100"/>
        <v>127137</v>
      </c>
    </row>
    <row r="191" spans="1:31" x14ac:dyDescent="0.2">
      <c r="A191" s="171">
        <v>6</v>
      </c>
      <c r="B191" s="179">
        <f t="shared" si="101"/>
        <v>123111</v>
      </c>
      <c r="D191" s="179">
        <f t="shared" si="102"/>
        <v>4026</v>
      </c>
      <c r="E191" s="179">
        <f t="shared" si="84"/>
        <v>63602.600356124654</v>
      </c>
      <c r="F191" s="179">
        <f t="shared" si="85"/>
        <v>472.78341686572571</v>
      </c>
      <c r="G191" s="179">
        <f t="shared" si="86"/>
        <v>4720717.168166033</v>
      </c>
      <c r="H191" s="179">
        <f t="shared" si="87"/>
        <v>31794.901688617199</v>
      </c>
      <c r="I191" s="179">
        <f t="shared" si="88"/>
        <v>123111</v>
      </c>
      <c r="J191" s="179">
        <f t="shared" si="89"/>
        <v>4026</v>
      </c>
      <c r="K191" s="179">
        <f t="shared" si="90"/>
        <v>127137</v>
      </c>
      <c r="L191" s="179">
        <f t="shared" si="91"/>
        <v>127137</v>
      </c>
      <c r="M191" s="179">
        <f t="shared" si="103"/>
        <v>59434.280100983589</v>
      </c>
      <c r="N191" s="179">
        <f t="shared" si="92"/>
        <v>6839849.1884619724</v>
      </c>
      <c r="O191" s="179">
        <f>N191*(1+Basic!$B$9)+S191</f>
        <v>7181841.6478850711</v>
      </c>
      <c r="P191" s="176">
        <f t="shared" si="93"/>
        <v>7213637</v>
      </c>
      <c r="R191" s="183">
        <f t="shared" si="104"/>
        <v>0</v>
      </c>
      <c r="S191" s="179">
        <f t="shared" si="94"/>
        <v>0</v>
      </c>
      <c r="Y191" s="179">
        <f t="shared" si="95"/>
        <v>59508.399643875659</v>
      </c>
      <c r="Z191" s="179">
        <f t="shared" si="96"/>
        <v>3553.2165831342754</v>
      </c>
      <c r="AA191" s="179">
        <f t="shared" si="97"/>
        <v>64075.383772990383</v>
      </c>
      <c r="AB191" s="179">
        <f t="shared" si="98"/>
        <v>127137.00000000032</v>
      </c>
      <c r="AC191" s="179">
        <f t="shared" si="99"/>
        <v>7213637</v>
      </c>
      <c r="AE191" s="179">
        <f t="shared" si="100"/>
        <v>127137</v>
      </c>
    </row>
    <row r="192" spans="1:31" x14ac:dyDescent="0.2">
      <c r="A192" s="171">
        <v>7</v>
      </c>
      <c r="B192" s="179">
        <f t="shared" si="101"/>
        <v>123111</v>
      </c>
      <c r="D192" s="179">
        <f t="shared" si="102"/>
        <v>4026</v>
      </c>
      <c r="E192" s="179">
        <f t="shared" si="84"/>
        <v>62810.819946039097</v>
      </c>
      <c r="F192" s="179">
        <f t="shared" si="85"/>
        <v>425.25891035244189</v>
      </c>
      <c r="G192" s="179">
        <f t="shared" si="86"/>
        <v>4660416.9881120725</v>
      </c>
      <c r="H192" s="179">
        <f t="shared" si="87"/>
        <v>28194.16059896964</v>
      </c>
      <c r="I192" s="179">
        <f t="shared" si="88"/>
        <v>123111</v>
      </c>
      <c r="J192" s="179">
        <f t="shared" si="89"/>
        <v>4026</v>
      </c>
      <c r="K192" s="179">
        <f t="shared" si="90"/>
        <v>127137</v>
      </c>
      <c r="L192" s="179">
        <f t="shared" si="91"/>
        <v>127137</v>
      </c>
      <c r="M192" s="179">
        <f t="shared" si="103"/>
        <v>58851.749202706007</v>
      </c>
      <c r="N192" s="179">
        <f t="shared" si="92"/>
        <v>6771563.9376646783</v>
      </c>
      <c r="O192" s="179">
        <f>N192*(1+Basic!$B$9)+S192</f>
        <v>7110142.1345479125</v>
      </c>
      <c r="P192" s="176">
        <f t="shared" si="93"/>
        <v>7138336</v>
      </c>
      <c r="R192" s="183">
        <f t="shared" si="104"/>
        <v>0</v>
      </c>
      <c r="S192" s="179">
        <f t="shared" si="94"/>
        <v>0</v>
      </c>
      <c r="Y192" s="179">
        <f t="shared" si="95"/>
        <v>60300.180053960532</v>
      </c>
      <c r="Z192" s="179">
        <f t="shared" si="96"/>
        <v>3600.7410896475594</v>
      </c>
      <c r="AA192" s="179">
        <f t="shared" si="97"/>
        <v>63236.078856391541</v>
      </c>
      <c r="AB192" s="179">
        <f t="shared" si="98"/>
        <v>127136.99999999964</v>
      </c>
      <c r="AC192" s="179">
        <f t="shared" si="99"/>
        <v>7138336</v>
      </c>
      <c r="AE192" s="179">
        <f t="shared" si="100"/>
        <v>127137</v>
      </c>
    </row>
    <row r="193" spans="1:31" x14ac:dyDescent="0.2">
      <c r="A193" s="171">
        <v>8</v>
      </c>
      <c r="B193" s="179">
        <f t="shared" si="101"/>
        <v>123111</v>
      </c>
      <c r="D193" s="179">
        <f t="shared" si="102"/>
        <v>4026</v>
      </c>
      <c r="E193" s="179">
        <f t="shared" si="84"/>
        <v>62008.504616151527</v>
      </c>
      <c r="F193" s="179">
        <f t="shared" si="85"/>
        <v>377.09876042522939</v>
      </c>
      <c r="G193" s="179">
        <f t="shared" si="86"/>
        <v>4599314.492728224</v>
      </c>
      <c r="H193" s="179">
        <f t="shared" si="87"/>
        <v>24545.25935939487</v>
      </c>
      <c r="I193" s="179">
        <f t="shared" si="88"/>
        <v>123111</v>
      </c>
      <c r="J193" s="179">
        <f t="shared" si="89"/>
        <v>4026</v>
      </c>
      <c r="K193" s="179">
        <f t="shared" si="90"/>
        <v>127137</v>
      </c>
      <c r="L193" s="179">
        <f t="shared" si="91"/>
        <v>127137</v>
      </c>
      <c r="M193" s="179">
        <f t="shared" si="103"/>
        <v>58264.206064920843</v>
      </c>
      <c r="N193" s="179">
        <f t="shared" si="92"/>
        <v>6702691.1437295992</v>
      </c>
      <c r="O193" s="179">
        <f>N193*(1+Basic!$B$9)+S193</f>
        <v>7037825.7009160798</v>
      </c>
      <c r="P193" s="176">
        <f t="shared" si="93"/>
        <v>7062371</v>
      </c>
      <c r="R193" s="183">
        <f t="shared" si="104"/>
        <v>0</v>
      </c>
      <c r="S193" s="179">
        <f t="shared" si="94"/>
        <v>0</v>
      </c>
      <c r="Y193" s="179">
        <f t="shared" si="95"/>
        <v>61102.495383848436</v>
      </c>
      <c r="Z193" s="179">
        <f t="shared" si="96"/>
        <v>3648.9012395747704</v>
      </c>
      <c r="AA193" s="179">
        <f t="shared" si="97"/>
        <v>62385.603376576757</v>
      </c>
      <c r="AB193" s="179">
        <f t="shared" si="98"/>
        <v>127136.99999999997</v>
      </c>
      <c r="AC193" s="179">
        <f t="shared" si="99"/>
        <v>7062371</v>
      </c>
      <c r="AE193" s="179">
        <f t="shared" si="100"/>
        <v>127137</v>
      </c>
    </row>
    <row r="194" spans="1:31" x14ac:dyDescent="0.2">
      <c r="A194" s="171">
        <v>9</v>
      </c>
      <c r="B194" s="179">
        <f t="shared" si="101"/>
        <v>123111</v>
      </c>
      <c r="D194" s="179">
        <f t="shared" si="102"/>
        <v>4026</v>
      </c>
      <c r="E194" s="179">
        <f t="shared" si="84"/>
        <v>61195.514195609227</v>
      </c>
      <c r="F194" s="179">
        <f t="shared" si="85"/>
        <v>328.2944653114385</v>
      </c>
      <c r="G194" s="179">
        <f t="shared" si="86"/>
        <v>4537399.0069238329</v>
      </c>
      <c r="H194" s="179">
        <f t="shared" si="87"/>
        <v>20847.553824706309</v>
      </c>
      <c r="I194" s="179">
        <f t="shared" si="88"/>
        <v>123111</v>
      </c>
      <c r="J194" s="179">
        <f t="shared" si="89"/>
        <v>4026</v>
      </c>
      <c r="K194" s="179">
        <f t="shared" si="90"/>
        <v>127137</v>
      </c>
      <c r="L194" s="179">
        <f t="shared" si="91"/>
        <v>127137</v>
      </c>
      <c r="M194" s="179">
        <f t="shared" si="103"/>
        <v>57671.607561083307</v>
      </c>
      <c r="N194" s="179">
        <f t="shared" si="92"/>
        <v>6633225.7512906827</v>
      </c>
      <c r="O194" s="179">
        <f>N194*(1+Basic!$B$9)+S194</f>
        <v>6964887.0388552174</v>
      </c>
      <c r="P194" s="176">
        <f t="shared" si="93"/>
        <v>6985735</v>
      </c>
      <c r="R194" s="183">
        <f t="shared" si="104"/>
        <v>0</v>
      </c>
      <c r="S194" s="179">
        <f t="shared" si="94"/>
        <v>0</v>
      </c>
      <c r="Y194" s="179">
        <f t="shared" si="95"/>
        <v>61915.485804391094</v>
      </c>
      <c r="Z194" s="179">
        <f t="shared" si="96"/>
        <v>3697.7055346885609</v>
      </c>
      <c r="AA194" s="179">
        <f t="shared" si="97"/>
        <v>61523.808660920666</v>
      </c>
      <c r="AB194" s="179">
        <f t="shared" si="98"/>
        <v>127137.00000000032</v>
      </c>
      <c r="AC194" s="179">
        <f t="shared" si="99"/>
        <v>6985735</v>
      </c>
      <c r="AE194" s="179">
        <f t="shared" si="100"/>
        <v>127137</v>
      </c>
    </row>
    <row r="195" spans="1:31" x14ac:dyDescent="0.2">
      <c r="A195" s="171">
        <v>10</v>
      </c>
      <c r="B195" s="179">
        <f t="shared" si="101"/>
        <v>123111</v>
      </c>
      <c r="D195" s="179">
        <f t="shared" si="102"/>
        <v>4026</v>
      </c>
      <c r="E195" s="179">
        <f t="shared" si="84"/>
        <v>60371.706648536456</v>
      </c>
      <c r="F195" s="179">
        <f t="shared" si="85"/>
        <v>278.83740952664863</v>
      </c>
      <c r="G195" s="179">
        <f t="shared" si="86"/>
        <v>4474659.713572369</v>
      </c>
      <c r="H195" s="179">
        <f t="shared" si="87"/>
        <v>17100.391234232957</v>
      </c>
      <c r="I195" s="179">
        <f t="shared" si="88"/>
        <v>123111</v>
      </c>
      <c r="J195" s="179">
        <f t="shared" si="89"/>
        <v>4026</v>
      </c>
      <c r="K195" s="179">
        <f t="shared" si="90"/>
        <v>127137</v>
      </c>
      <c r="L195" s="179">
        <f t="shared" si="91"/>
        <v>127137</v>
      </c>
      <c r="M195" s="179">
        <f t="shared" si="103"/>
        <v>57073.910193577176</v>
      </c>
      <c r="N195" s="179">
        <f t="shared" si="92"/>
        <v>6563162.6614842601</v>
      </c>
      <c r="O195" s="179">
        <f>N195*(1+Basic!$B$9)+S195</f>
        <v>6891320.7945584739</v>
      </c>
      <c r="P195" s="176">
        <f t="shared" si="93"/>
        <v>6908421</v>
      </c>
      <c r="R195" s="183">
        <f t="shared" si="104"/>
        <v>0</v>
      </c>
      <c r="S195" s="179">
        <f t="shared" si="94"/>
        <v>0</v>
      </c>
      <c r="Y195" s="179">
        <f t="shared" si="95"/>
        <v>62739.293351463974</v>
      </c>
      <c r="Z195" s="179">
        <f t="shared" si="96"/>
        <v>3747.1625904733519</v>
      </c>
      <c r="AA195" s="179">
        <f t="shared" si="97"/>
        <v>60650.544058063104</v>
      </c>
      <c r="AB195" s="179">
        <f t="shared" si="98"/>
        <v>127137.00000000044</v>
      </c>
      <c r="AC195" s="179">
        <f t="shared" si="99"/>
        <v>6908421</v>
      </c>
      <c r="AE195" s="179">
        <f t="shared" si="100"/>
        <v>127137</v>
      </c>
    </row>
    <row r="196" spans="1:31" x14ac:dyDescent="0.2">
      <c r="A196" s="171">
        <v>11</v>
      </c>
      <c r="B196" s="179">
        <f t="shared" si="101"/>
        <v>123111</v>
      </c>
      <c r="D196" s="179">
        <f t="shared" si="102"/>
        <v>4026</v>
      </c>
      <c r="E196" s="179">
        <f t="shared" si="84"/>
        <v>59536.938049219694</v>
      </c>
      <c r="F196" s="179">
        <f t="shared" si="85"/>
        <v>228.71886235376587</v>
      </c>
      <c r="G196" s="179">
        <f t="shared" si="86"/>
        <v>4411085.6516215885</v>
      </c>
      <c r="H196" s="179">
        <f t="shared" si="87"/>
        <v>13303.110096586723</v>
      </c>
      <c r="I196" s="179">
        <f t="shared" si="88"/>
        <v>123111</v>
      </c>
      <c r="J196" s="179">
        <f t="shared" si="89"/>
        <v>4026</v>
      </c>
      <c r="K196" s="179">
        <f t="shared" si="90"/>
        <v>127137</v>
      </c>
      <c r="L196" s="179">
        <f t="shared" si="91"/>
        <v>127137</v>
      </c>
      <c r="M196" s="179">
        <f t="shared" si="103"/>
        <v>56471.070090522007</v>
      </c>
      <c r="N196" s="179">
        <f t="shared" si="92"/>
        <v>6492496.7315747822</v>
      </c>
      <c r="O196" s="179">
        <f>N196*(1+Basic!$B$9)+S196</f>
        <v>6817121.568153522</v>
      </c>
      <c r="P196" s="176">
        <f t="shared" si="93"/>
        <v>6830425</v>
      </c>
      <c r="R196" s="183">
        <f t="shared" si="104"/>
        <v>0</v>
      </c>
      <c r="S196" s="179">
        <f t="shared" si="94"/>
        <v>0</v>
      </c>
      <c r="Y196" s="179">
        <f t="shared" si="95"/>
        <v>63574.061950780451</v>
      </c>
      <c r="Z196" s="179">
        <f t="shared" si="96"/>
        <v>3797.2811376462341</v>
      </c>
      <c r="AA196" s="179">
        <f t="shared" si="97"/>
        <v>59765.65691157346</v>
      </c>
      <c r="AB196" s="179">
        <f t="shared" si="98"/>
        <v>127137.00000000015</v>
      </c>
      <c r="AC196" s="179">
        <f t="shared" si="99"/>
        <v>6830425</v>
      </c>
      <c r="AE196" s="179">
        <f t="shared" si="100"/>
        <v>127137</v>
      </c>
    </row>
    <row r="197" spans="1:31" x14ac:dyDescent="0.2">
      <c r="A197" s="171">
        <v>12</v>
      </c>
      <c r="B197" s="179">
        <f t="shared" si="101"/>
        <v>123111</v>
      </c>
      <c r="C197" s="171">
        <f>-Basic!B20</f>
        <v>-47180</v>
      </c>
      <c r="D197" s="179">
        <f t="shared" si="102"/>
        <v>-43154</v>
      </c>
      <c r="E197" s="179">
        <f t="shared" si="84"/>
        <v>58691.062556962635</v>
      </c>
      <c r="F197" s="179">
        <f t="shared" si="85"/>
        <v>177.92997630177854</v>
      </c>
      <c r="G197" s="179">
        <f t="shared" si="86"/>
        <v>4346665.714178551</v>
      </c>
      <c r="H197" s="179">
        <f t="shared" si="87"/>
        <v>56635.0400728885</v>
      </c>
      <c r="I197" s="179">
        <f t="shared" si="88"/>
        <v>123111</v>
      </c>
      <c r="J197" s="179">
        <f t="shared" si="89"/>
        <v>4026</v>
      </c>
      <c r="K197" s="179">
        <f t="shared" si="90"/>
        <v>127137</v>
      </c>
      <c r="L197" s="179">
        <f t="shared" si="91"/>
        <v>127137</v>
      </c>
      <c r="M197" s="179">
        <f t="shared" si="103"/>
        <v>55863.043002552869</v>
      </c>
      <c r="N197" s="179">
        <f t="shared" si="92"/>
        <v>6421222.7745773355</v>
      </c>
      <c r="O197" s="179">
        <f>N197*(1+Basic!$B$9)+S197</f>
        <v>6742283.9133062027</v>
      </c>
      <c r="P197" s="176">
        <f t="shared" si="93"/>
        <v>6798919</v>
      </c>
      <c r="R197" s="183">
        <f t="shared" si="104"/>
        <v>0</v>
      </c>
      <c r="S197" s="179">
        <f t="shared" si="94"/>
        <v>0</v>
      </c>
      <c r="Y197" s="179">
        <f t="shared" si="95"/>
        <v>64419.937443037517</v>
      </c>
      <c r="Z197" s="179">
        <f t="shared" si="96"/>
        <v>3848.0700236982229</v>
      </c>
      <c r="AA197" s="179">
        <f t="shared" si="97"/>
        <v>58868.992533264412</v>
      </c>
      <c r="AB197" s="179">
        <f t="shared" si="98"/>
        <v>127137.00000000015</v>
      </c>
      <c r="AC197" s="179">
        <f t="shared" si="99"/>
        <v>6798919</v>
      </c>
      <c r="AE197" s="179">
        <f t="shared" si="100"/>
        <v>79957</v>
      </c>
    </row>
    <row r="198" spans="1:31" x14ac:dyDescent="0.2">
      <c r="A198" s="171">
        <v>13</v>
      </c>
      <c r="B198" s="179">
        <f t="shared" si="101"/>
        <v>123111</v>
      </c>
      <c r="D198" s="179">
        <f t="shared" si="102"/>
        <v>4026</v>
      </c>
      <c r="E198" s="179">
        <f t="shared" si="84"/>
        <v>57833.932390606642</v>
      </c>
      <c r="F198" s="179">
        <f t="shared" si="85"/>
        <v>757.49740210034633</v>
      </c>
      <c r="G198" s="179">
        <f t="shared" si="86"/>
        <v>4281388.646569158</v>
      </c>
      <c r="H198" s="179">
        <f t="shared" si="87"/>
        <v>53366.537474988843</v>
      </c>
      <c r="I198" s="179">
        <f t="shared" si="88"/>
        <v>123111</v>
      </c>
      <c r="J198" s="179">
        <f t="shared" si="89"/>
        <v>4026</v>
      </c>
      <c r="K198" s="179">
        <f t="shared" si="90"/>
        <v>127137</v>
      </c>
      <c r="L198" s="179">
        <f t="shared" si="91"/>
        <v>127137</v>
      </c>
      <c r="M198" s="179">
        <f t="shared" si="103"/>
        <v>55249.784299572406</v>
      </c>
      <c r="N198" s="179">
        <f t="shared" si="92"/>
        <v>6349335.5588769075</v>
      </c>
      <c r="O198" s="179">
        <f>N198*(1+Basic!$B$9)+S198</f>
        <v>6666802.3368207533</v>
      </c>
      <c r="P198" s="176">
        <f t="shared" si="93"/>
        <v>6720169</v>
      </c>
      <c r="R198" s="183">
        <f t="shared" si="104"/>
        <v>0</v>
      </c>
      <c r="S198" s="179">
        <f t="shared" si="94"/>
        <v>0</v>
      </c>
      <c r="Y198" s="179">
        <f t="shared" si="95"/>
        <v>65277.067609393038</v>
      </c>
      <c r="Z198" s="179">
        <f t="shared" si="96"/>
        <v>3268.5025978996564</v>
      </c>
      <c r="AA198" s="179">
        <f t="shared" si="97"/>
        <v>58591.429792706986</v>
      </c>
      <c r="AB198" s="179">
        <f t="shared" si="98"/>
        <v>127136.99999999968</v>
      </c>
      <c r="AC198" s="179">
        <f t="shared" si="99"/>
        <v>6720169</v>
      </c>
      <c r="AE198" s="179">
        <f t="shared" si="100"/>
        <v>127137</v>
      </c>
    </row>
    <row r="199" spans="1:31" x14ac:dyDescent="0.2">
      <c r="A199" s="171">
        <v>14</v>
      </c>
      <c r="B199" s="179">
        <f t="shared" si="101"/>
        <v>123111</v>
      </c>
      <c r="D199" s="179">
        <f t="shared" si="102"/>
        <v>4026</v>
      </c>
      <c r="E199" s="179">
        <f t="shared" si="84"/>
        <v>56965.397802712272</v>
      </c>
      <c r="F199" s="179">
        <f t="shared" si="85"/>
        <v>713.78096394684997</v>
      </c>
      <c r="G199" s="179">
        <f t="shared" si="86"/>
        <v>4215243.0443718703</v>
      </c>
      <c r="H199" s="179">
        <f t="shared" si="87"/>
        <v>50054.31843893569</v>
      </c>
      <c r="I199" s="179">
        <f t="shared" si="88"/>
        <v>123111</v>
      </c>
      <c r="J199" s="179">
        <f t="shared" si="89"/>
        <v>4026</v>
      </c>
      <c r="K199" s="179">
        <f t="shared" si="90"/>
        <v>127137</v>
      </c>
      <c r="L199" s="179">
        <f t="shared" si="91"/>
        <v>127137</v>
      </c>
      <c r="M199" s="179">
        <f t="shared" si="103"/>
        <v>54631.248967474858</v>
      </c>
      <c r="N199" s="179">
        <f t="shared" si="92"/>
        <v>6276829.8078443827</v>
      </c>
      <c r="O199" s="179">
        <f>N199*(1+Basic!$B$9)+S199</f>
        <v>6590671.298236602</v>
      </c>
      <c r="P199" s="176">
        <f t="shared" si="93"/>
        <v>6640726</v>
      </c>
      <c r="R199" s="183">
        <f t="shared" si="104"/>
        <v>0</v>
      </c>
      <c r="S199" s="179">
        <f t="shared" si="94"/>
        <v>0</v>
      </c>
      <c r="Y199" s="179">
        <f t="shared" si="95"/>
        <v>66145.602197287604</v>
      </c>
      <c r="Z199" s="179">
        <f t="shared" si="96"/>
        <v>3312.2190360531531</v>
      </c>
      <c r="AA199" s="179">
        <f t="shared" si="97"/>
        <v>57679.178766659119</v>
      </c>
      <c r="AB199" s="179">
        <f t="shared" si="98"/>
        <v>127136.99999999988</v>
      </c>
      <c r="AC199" s="179">
        <f t="shared" si="99"/>
        <v>6640726</v>
      </c>
      <c r="AE199" s="179">
        <f t="shared" si="100"/>
        <v>127137</v>
      </c>
    </row>
    <row r="200" spans="1:31" x14ac:dyDescent="0.2">
      <c r="A200" s="171">
        <v>15</v>
      </c>
      <c r="B200" s="179">
        <f t="shared" si="101"/>
        <v>123111</v>
      </c>
      <c r="D200" s="179">
        <f t="shared" si="102"/>
        <v>4026</v>
      </c>
      <c r="E200" s="179">
        <f t="shared" si="84"/>
        <v>56085.307053397111</v>
      </c>
      <c r="F200" s="179">
        <f t="shared" si="85"/>
        <v>669.47981554528553</v>
      </c>
      <c r="G200" s="179">
        <f t="shared" si="86"/>
        <v>4148217.3514252678</v>
      </c>
      <c r="H200" s="179">
        <f t="shared" si="87"/>
        <v>46697.798254480978</v>
      </c>
      <c r="I200" s="179">
        <f t="shared" si="88"/>
        <v>123111</v>
      </c>
      <c r="J200" s="179">
        <f t="shared" si="89"/>
        <v>4026</v>
      </c>
      <c r="K200" s="179">
        <f t="shared" si="90"/>
        <v>127137</v>
      </c>
      <c r="L200" s="179">
        <f t="shared" si="91"/>
        <v>127137</v>
      </c>
      <c r="M200" s="179">
        <f t="shared" si="103"/>
        <v>54007.391604842065</v>
      </c>
      <c r="N200" s="179">
        <f t="shared" si="92"/>
        <v>6203700.1994492244</v>
      </c>
      <c r="O200" s="179">
        <f>N200*(1+Basic!$B$9)+S200</f>
        <v>6513885.2094216859</v>
      </c>
      <c r="P200" s="176">
        <f t="shared" si="93"/>
        <v>6560583</v>
      </c>
      <c r="R200" s="183">
        <f t="shared" si="104"/>
        <v>0</v>
      </c>
      <c r="S200" s="179">
        <f t="shared" si="94"/>
        <v>0</v>
      </c>
      <c r="Y200" s="179">
        <f t="shared" si="95"/>
        <v>67025.69294660259</v>
      </c>
      <c r="Z200" s="179">
        <f t="shared" si="96"/>
        <v>3356.5201844547119</v>
      </c>
      <c r="AA200" s="179">
        <f t="shared" si="97"/>
        <v>56754.786868942399</v>
      </c>
      <c r="AB200" s="179">
        <f t="shared" si="98"/>
        <v>127136.99999999971</v>
      </c>
      <c r="AC200" s="179">
        <f t="shared" si="99"/>
        <v>6560583</v>
      </c>
      <c r="AE200" s="179">
        <f t="shared" si="100"/>
        <v>127137</v>
      </c>
    </row>
    <row r="201" spans="1:31" x14ac:dyDescent="0.2">
      <c r="A201" s="171">
        <v>16</v>
      </c>
      <c r="B201" s="179">
        <f t="shared" si="101"/>
        <v>123111</v>
      </c>
      <c r="D201" s="179">
        <f t="shared" si="102"/>
        <v>4026</v>
      </c>
      <c r="E201" s="179">
        <f t="shared" si="84"/>
        <v>55193.506383825734</v>
      </c>
      <c r="F201" s="179">
        <f t="shared" si="85"/>
        <v>624.58613635746144</v>
      </c>
      <c r="G201" s="179">
        <f t="shared" si="86"/>
        <v>4080299.8578090938</v>
      </c>
      <c r="H201" s="179">
        <f t="shared" si="87"/>
        <v>43296.384390838437</v>
      </c>
      <c r="I201" s="179">
        <f t="shared" si="88"/>
        <v>123111</v>
      </c>
      <c r="J201" s="179">
        <f t="shared" si="89"/>
        <v>4026</v>
      </c>
      <c r="K201" s="179">
        <f t="shared" si="90"/>
        <v>127137</v>
      </c>
      <c r="L201" s="179">
        <f t="shared" si="91"/>
        <v>127137</v>
      </c>
      <c r="M201" s="179">
        <f t="shared" si="103"/>
        <v>53378.166419610789</v>
      </c>
      <c r="N201" s="179">
        <f t="shared" si="92"/>
        <v>6129941.3658688348</v>
      </c>
      <c r="O201" s="179">
        <f>N201*(1+Basic!$B$9)+S201</f>
        <v>6436438.4341622768</v>
      </c>
      <c r="P201" s="176">
        <f t="shared" si="93"/>
        <v>6479735</v>
      </c>
      <c r="R201" s="183">
        <f t="shared" si="104"/>
        <v>0</v>
      </c>
      <c r="S201" s="179">
        <f t="shared" si="94"/>
        <v>0</v>
      </c>
      <c r="Y201" s="179">
        <f t="shared" si="95"/>
        <v>67917.493616173975</v>
      </c>
      <c r="Z201" s="179">
        <f t="shared" si="96"/>
        <v>3401.4138636425414</v>
      </c>
      <c r="AA201" s="179">
        <f t="shared" si="97"/>
        <v>55818.092520183192</v>
      </c>
      <c r="AB201" s="179">
        <f t="shared" si="98"/>
        <v>127136.99999999971</v>
      </c>
      <c r="AC201" s="179">
        <f t="shared" si="99"/>
        <v>6479735</v>
      </c>
      <c r="AE201" s="179">
        <f t="shared" si="100"/>
        <v>127137</v>
      </c>
    </row>
    <row r="202" spans="1:31" x14ac:dyDescent="0.2">
      <c r="A202" s="171">
        <v>17</v>
      </c>
      <c r="B202" s="179">
        <f t="shared" si="101"/>
        <v>123111</v>
      </c>
      <c r="D202" s="179">
        <f t="shared" si="102"/>
        <v>4026</v>
      </c>
      <c r="E202" s="179">
        <f t="shared" si="84"/>
        <v>54289.839989346721</v>
      </c>
      <c r="F202" s="179">
        <f t="shared" si="85"/>
        <v>579.09200124497045</v>
      </c>
      <c r="G202" s="179">
        <f t="shared" si="86"/>
        <v>4011478.6977984407</v>
      </c>
      <c r="H202" s="179">
        <f t="shared" si="87"/>
        <v>39849.476392083408</v>
      </c>
      <c r="I202" s="179">
        <f t="shared" si="88"/>
        <v>123111</v>
      </c>
      <c r="J202" s="179">
        <f t="shared" si="89"/>
        <v>4026</v>
      </c>
      <c r="K202" s="179">
        <f t="shared" si="90"/>
        <v>127137</v>
      </c>
      <c r="L202" s="179">
        <f t="shared" si="91"/>
        <v>127137</v>
      </c>
      <c r="M202" s="179">
        <f t="shared" si="103"/>
        <v>52743.527225711645</v>
      </c>
      <c r="N202" s="179">
        <f t="shared" si="92"/>
        <v>6055547.8930945462</v>
      </c>
      <c r="O202" s="179">
        <f>N202*(1+Basic!$B$9)+S202</f>
        <v>6358325.2877492737</v>
      </c>
      <c r="P202" s="176">
        <f t="shared" si="93"/>
        <v>6398175</v>
      </c>
      <c r="R202" s="183">
        <f t="shared" si="104"/>
        <v>0</v>
      </c>
      <c r="S202" s="179">
        <f t="shared" si="94"/>
        <v>0</v>
      </c>
      <c r="Y202" s="179">
        <f t="shared" si="95"/>
        <v>68821.160010653082</v>
      </c>
      <c r="Z202" s="179">
        <f t="shared" si="96"/>
        <v>3446.9079987550285</v>
      </c>
      <c r="AA202" s="179">
        <f t="shared" si="97"/>
        <v>54868.931990591693</v>
      </c>
      <c r="AB202" s="179">
        <f t="shared" si="98"/>
        <v>127136.9999999998</v>
      </c>
      <c r="AC202" s="179">
        <f t="shared" si="99"/>
        <v>6398175</v>
      </c>
      <c r="AE202" s="179">
        <f t="shared" si="100"/>
        <v>127137</v>
      </c>
    </row>
    <row r="203" spans="1:31" x14ac:dyDescent="0.2">
      <c r="A203" s="171">
        <v>18</v>
      </c>
      <c r="B203" s="179">
        <f t="shared" si="101"/>
        <v>123111</v>
      </c>
      <c r="D203" s="179">
        <f t="shared" si="102"/>
        <v>4026</v>
      </c>
      <c r="E203" s="179">
        <f t="shared" si="84"/>
        <v>53374.149992272403</v>
      </c>
      <c r="F203" s="179">
        <f t="shared" si="85"/>
        <v>532.98937907015636</v>
      </c>
      <c r="G203" s="179">
        <f t="shared" si="86"/>
        <v>3941741.847790713</v>
      </c>
      <c r="H203" s="179">
        <f t="shared" si="87"/>
        <v>36356.465771153562</v>
      </c>
      <c r="I203" s="179">
        <f t="shared" si="88"/>
        <v>123111</v>
      </c>
      <c r="J203" s="179">
        <f t="shared" si="89"/>
        <v>4026</v>
      </c>
      <c r="K203" s="179">
        <f t="shared" si="90"/>
        <v>127137</v>
      </c>
      <c r="L203" s="179">
        <f t="shared" si="91"/>
        <v>127137</v>
      </c>
      <c r="M203" s="179">
        <f t="shared" si="103"/>
        <v>52103.427439678897</v>
      </c>
      <c r="N203" s="179">
        <f t="shared" si="92"/>
        <v>5980514.3205342246</v>
      </c>
      <c r="O203" s="179">
        <f>N203*(1+Basic!$B$9)+S203</f>
        <v>6279540.0365609359</v>
      </c>
      <c r="P203" s="176">
        <f t="shared" si="93"/>
        <v>6315897</v>
      </c>
      <c r="R203" s="183">
        <f t="shared" si="104"/>
        <v>0</v>
      </c>
      <c r="S203" s="179">
        <f t="shared" si="94"/>
        <v>0</v>
      </c>
      <c r="Y203" s="179">
        <f t="shared" si="95"/>
        <v>69736.850007727742</v>
      </c>
      <c r="Z203" s="179">
        <f t="shared" si="96"/>
        <v>3493.0106209298465</v>
      </c>
      <c r="AA203" s="179">
        <f t="shared" si="97"/>
        <v>53907.139371342557</v>
      </c>
      <c r="AB203" s="179">
        <f t="shared" si="98"/>
        <v>127137.00000000015</v>
      </c>
      <c r="AC203" s="179">
        <f t="shared" si="99"/>
        <v>6315897</v>
      </c>
      <c r="AE203" s="179">
        <f t="shared" si="100"/>
        <v>127137</v>
      </c>
    </row>
    <row r="204" spans="1:31" x14ac:dyDescent="0.2">
      <c r="A204" s="171">
        <v>19</v>
      </c>
      <c r="B204" s="179">
        <f t="shared" si="101"/>
        <v>123111</v>
      </c>
      <c r="D204" s="179">
        <f t="shared" si="102"/>
        <v>4026</v>
      </c>
      <c r="E204" s="179">
        <f t="shared" si="84"/>
        <v>52446.276414296321</v>
      </c>
      <c r="F204" s="179">
        <f t="shared" si="85"/>
        <v>486.27013127836562</v>
      </c>
      <c r="G204" s="179">
        <f t="shared" si="86"/>
        <v>3871077.1242050091</v>
      </c>
      <c r="H204" s="179">
        <f t="shared" si="87"/>
        <v>32816.73590243193</v>
      </c>
      <c r="I204" s="179">
        <f t="shared" si="88"/>
        <v>123111</v>
      </c>
      <c r="J204" s="179">
        <f t="shared" si="89"/>
        <v>4026</v>
      </c>
      <c r="K204" s="179">
        <f t="shared" si="90"/>
        <v>127137</v>
      </c>
      <c r="L204" s="179">
        <f t="shared" si="91"/>
        <v>127137</v>
      </c>
      <c r="M204" s="179">
        <f t="shared" si="103"/>
        <v>51457.820077231183</v>
      </c>
      <c r="N204" s="179">
        <f t="shared" si="92"/>
        <v>5904835.1406114558</v>
      </c>
      <c r="O204" s="179">
        <f>N204*(1+Basic!$B$9)+S204</f>
        <v>6200076.8976420285</v>
      </c>
      <c r="P204" s="176">
        <f t="shared" si="93"/>
        <v>6232894</v>
      </c>
      <c r="R204" s="183">
        <f t="shared" si="104"/>
        <v>0</v>
      </c>
      <c r="S204" s="179">
        <f t="shared" si="94"/>
        <v>0</v>
      </c>
      <c r="Y204" s="179">
        <f t="shared" si="95"/>
        <v>70664.723585703876</v>
      </c>
      <c r="Z204" s="179">
        <f t="shared" si="96"/>
        <v>3539.7298687216316</v>
      </c>
      <c r="AA204" s="179">
        <f t="shared" si="97"/>
        <v>52932.546545574689</v>
      </c>
      <c r="AB204" s="179">
        <f t="shared" si="98"/>
        <v>127137.0000000002</v>
      </c>
      <c r="AC204" s="179">
        <f t="shared" si="99"/>
        <v>6232894</v>
      </c>
      <c r="AE204" s="179">
        <f t="shared" si="100"/>
        <v>127137</v>
      </c>
    </row>
    <row r="205" spans="1:31" x14ac:dyDescent="0.2">
      <c r="A205" s="171">
        <v>20</v>
      </c>
      <c r="B205" s="179">
        <f t="shared" si="101"/>
        <v>123111</v>
      </c>
      <c r="D205" s="179">
        <f t="shared" si="102"/>
        <v>4026</v>
      </c>
      <c r="E205" s="179">
        <f t="shared" si="84"/>
        <v>51506.057148543827</v>
      </c>
      <c r="F205" s="179">
        <f t="shared" si="85"/>
        <v>438.92601046123906</v>
      </c>
      <c r="G205" s="179">
        <f t="shared" si="86"/>
        <v>3799472.1813535527</v>
      </c>
      <c r="H205" s="179">
        <f t="shared" si="87"/>
        <v>29229.661912893171</v>
      </c>
      <c r="I205" s="179">
        <f t="shared" si="88"/>
        <v>123111</v>
      </c>
      <c r="J205" s="179">
        <f t="shared" si="89"/>
        <v>4026</v>
      </c>
      <c r="K205" s="179">
        <f t="shared" si="90"/>
        <v>127137</v>
      </c>
      <c r="L205" s="179">
        <f t="shared" si="91"/>
        <v>127137</v>
      </c>
      <c r="M205" s="179">
        <f t="shared" si="103"/>
        <v>50806.6577498228</v>
      </c>
      <c r="N205" s="179">
        <f t="shared" si="92"/>
        <v>5828504.7983612781</v>
      </c>
      <c r="O205" s="179">
        <f>N205*(1+Basic!$B$9)+S205</f>
        <v>6119930.0382793425</v>
      </c>
      <c r="P205" s="176">
        <f t="shared" si="93"/>
        <v>6149160</v>
      </c>
      <c r="R205" s="183">
        <f t="shared" si="104"/>
        <v>0</v>
      </c>
      <c r="S205" s="179">
        <f t="shared" si="94"/>
        <v>0</v>
      </c>
      <c r="Y205" s="179">
        <f t="shared" si="95"/>
        <v>71604.942851456348</v>
      </c>
      <c r="Z205" s="179">
        <f t="shared" si="96"/>
        <v>3587.0739895387596</v>
      </c>
      <c r="AA205" s="179">
        <f t="shared" si="97"/>
        <v>51944.983159005067</v>
      </c>
      <c r="AB205" s="179">
        <f t="shared" si="98"/>
        <v>127137.00000000017</v>
      </c>
      <c r="AC205" s="179">
        <f t="shared" si="99"/>
        <v>6149160</v>
      </c>
      <c r="AE205" s="179">
        <f t="shared" si="100"/>
        <v>127137</v>
      </c>
    </row>
    <row r="206" spans="1:31" x14ac:dyDescent="0.2">
      <c r="A206" s="171">
        <v>21</v>
      </c>
      <c r="B206" s="179">
        <f t="shared" si="101"/>
        <v>123111</v>
      </c>
      <c r="D206" s="179">
        <f t="shared" si="102"/>
        <v>4026</v>
      </c>
      <c r="E206" s="179">
        <f t="shared" si="84"/>
        <v>50553.327931250657</v>
      </c>
      <c r="F206" s="179">
        <f t="shared" si="85"/>
        <v>390.94865890078569</v>
      </c>
      <c r="G206" s="179">
        <f t="shared" si="86"/>
        <v>3726914.5092848032</v>
      </c>
      <c r="H206" s="179">
        <f t="shared" si="87"/>
        <v>25594.610571793957</v>
      </c>
      <c r="I206" s="179">
        <f t="shared" si="88"/>
        <v>123111</v>
      </c>
      <c r="J206" s="179">
        <f t="shared" si="89"/>
        <v>4026</v>
      </c>
      <c r="K206" s="179">
        <f t="shared" si="90"/>
        <v>127137</v>
      </c>
      <c r="L206" s="179">
        <f t="shared" si="91"/>
        <v>127137</v>
      </c>
      <c r="M206" s="179">
        <f t="shared" si="103"/>
        <v>50149.892661165293</v>
      </c>
      <c r="N206" s="179">
        <f t="shared" si="92"/>
        <v>5751517.6910224436</v>
      </c>
      <c r="O206" s="179">
        <f>N206*(1+Basic!$B$9)+S206</f>
        <v>6039093.5755735664</v>
      </c>
      <c r="P206" s="176">
        <f t="shared" si="93"/>
        <v>6064688</v>
      </c>
      <c r="R206" s="183">
        <f t="shared" si="104"/>
        <v>0</v>
      </c>
      <c r="S206" s="179">
        <f t="shared" si="94"/>
        <v>0</v>
      </c>
      <c r="Y206" s="179">
        <f t="shared" si="95"/>
        <v>72557.672068749554</v>
      </c>
      <c r="Z206" s="179">
        <f t="shared" si="96"/>
        <v>3635.0513410992135</v>
      </c>
      <c r="AA206" s="179">
        <f t="shared" si="97"/>
        <v>50944.276590151443</v>
      </c>
      <c r="AB206" s="179">
        <f t="shared" si="98"/>
        <v>127137.0000000002</v>
      </c>
      <c r="AC206" s="179">
        <f t="shared" si="99"/>
        <v>6064688</v>
      </c>
      <c r="AE206" s="179">
        <f t="shared" si="100"/>
        <v>127137</v>
      </c>
    </row>
    <row r="207" spans="1:31" x14ac:dyDescent="0.2">
      <c r="A207" s="171">
        <v>22</v>
      </c>
      <c r="B207" s="179">
        <f t="shared" si="101"/>
        <v>123111</v>
      </c>
      <c r="D207" s="179">
        <f t="shared" si="102"/>
        <v>4026</v>
      </c>
      <c r="E207" s="179">
        <f t="shared" si="84"/>
        <v>49587.922313064781</v>
      </c>
      <c r="F207" s="179">
        <f t="shared" si="85"/>
        <v>342.32960709398441</v>
      </c>
      <c r="G207" s="179">
        <f t="shared" si="86"/>
        <v>3653391.431597868</v>
      </c>
      <c r="H207" s="179">
        <f t="shared" si="87"/>
        <v>21910.94017888794</v>
      </c>
      <c r="I207" s="179">
        <f t="shared" si="88"/>
        <v>123111</v>
      </c>
      <c r="J207" s="179">
        <f t="shared" si="89"/>
        <v>4026</v>
      </c>
      <c r="K207" s="179">
        <f t="shared" si="90"/>
        <v>127137</v>
      </c>
      <c r="L207" s="179">
        <f t="shared" si="91"/>
        <v>127137</v>
      </c>
      <c r="M207" s="179">
        <f t="shared" si="103"/>
        <v>49487.476603719195</v>
      </c>
      <c r="N207" s="179">
        <f t="shared" si="92"/>
        <v>5673868.167626163</v>
      </c>
      <c r="O207" s="179">
        <f>N207*(1+Basic!$B$9)+S207</f>
        <v>5957561.5760074714</v>
      </c>
      <c r="P207" s="176">
        <f t="shared" si="93"/>
        <v>5979473</v>
      </c>
      <c r="R207" s="183">
        <f t="shared" si="104"/>
        <v>0</v>
      </c>
      <c r="S207" s="179">
        <f t="shared" si="94"/>
        <v>0</v>
      </c>
      <c r="Y207" s="179">
        <f t="shared" si="95"/>
        <v>73523.077686935198</v>
      </c>
      <c r="Z207" s="179">
        <f t="shared" si="96"/>
        <v>3683.6703929060168</v>
      </c>
      <c r="AA207" s="179">
        <f t="shared" si="97"/>
        <v>49930.251920158764</v>
      </c>
      <c r="AB207" s="179">
        <f t="shared" si="98"/>
        <v>127136.99999999997</v>
      </c>
      <c r="AC207" s="179">
        <f t="shared" si="99"/>
        <v>5979473</v>
      </c>
      <c r="AE207" s="179">
        <f t="shared" si="100"/>
        <v>127137</v>
      </c>
    </row>
    <row r="208" spans="1:31" x14ac:dyDescent="0.2">
      <c r="A208" s="171">
        <v>23</v>
      </c>
      <c r="B208" s="179">
        <f t="shared" si="101"/>
        <v>123111</v>
      </c>
      <c r="D208" s="179">
        <f t="shared" si="102"/>
        <v>4026</v>
      </c>
      <c r="E208" s="179">
        <f t="shared" si="84"/>
        <v>48609.671629966389</v>
      </c>
      <c r="F208" s="179">
        <f t="shared" si="85"/>
        <v>293.0602722576516</v>
      </c>
      <c r="G208" s="179">
        <f t="shared" si="86"/>
        <v>3578890.1032278342</v>
      </c>
      <c r="H208" s="179">
        <f t="shared" si="87"/>
        <v>18178.000451145592</v>
      </c>
      <c r="I208" s="179">
        <f t="shared" si="88"/>
        <v>123111</v>
      </c>
      <c r="J208" s="179">
        <f t="shared" si="89"/>
        <v>4026</v>
      </c>
      <c r="K208" s="179">
        <f t="shared" si="90"/>
        <v>127137</v>
      </c>
      <c r="L208" s="179">
        <f t="shared" si="91"/>
        <v>127137</v>
      </c>
      <c r="M208" s="179">
        <f t="shared" si="103"/>
        <v>48819.360955155433</v>
      </c>
      <c r="N208" s="179">
        <f t="shared" si="92"/>
        <v>5595550.5285813184</v>
      </c>
      <c r="O208" s="179">
        <f>N208*(1+Basic!$B$9)+S208</f>
        <v>5875328.0550103849</v>
      </c>
      <c r="P208" s="176">
        <f t="shared" si="93"/>
        <v>5893506</v>
      </c>
      <c r="R208" s="183">
        <f t="shared" si="104"/>
        <v>0</v>
      </c>
      <c r="S208" s="179">
        <f t="shared" si="94"/>
        <v>0</v>
      </c>
      <c r="Y208" s="179">
        <f t="shared" si="95"/>
        <v>74501.328370033763</v>
      </c>
      <c r="Z208" s="179">
        <f t="shared" si="96"/>
        <v>3732.9397277423486</v>
      </c>
      <c r="AA208" s="179">
        <f t="shared" si="97"/>
        <v>48902.731902224041</v>
      </c>
      <c r="AB208" s="179">
        <f t="shared" si="98"/>
        <v>127137.00000000015</v>
      </c>
      <c r="AC208" s="179">
        <f t="shared" si="99"/>
        <v>5893506</v>
      </c>
      <c r="AE208" s="179">
        <f t="shared" si="100"/>
        <v>127137</v>
      </c>
    </row>
    <row r="209" spans="1:31" x14ac:dyDescent="0.2">
      <c r="A209" s="171">
        <v>24</v>
      </c>
      <c r="B209" s="179">
        <f t="shared" si="101"/>
        <v>123111</v>
      </c>
      <c r="C209" s="179">
        <f>-Basic!B21</f>
        <v>-42460</v>
      </c>
      <c r="D209" s="179">
        <f t="shared" si="102"/>
        <v>-38434</v>
      </c>
      <c r="E209" s="179">
        <f t="shared" si="84"/>
        <v>47618.404973800913</v>
      </c>
      <c r="F209" s="179">
        <f t="shared" si="85"/>
        <v>243.1319568133118</v>
      </c>
      <c r="G209" s="179">
        <f t="shared" si="86"/>
        <v>3503397.508201635</v>
      </c>
      <c r="H209" s="179">
        <f t="shared" si="87"/>
        <v>56855.132407958903</v>
      </c>
      <c r="I209" s="179">
        <f t="shared" si="88"/>
        <v>123111</v>
      </c>
      <c r="J209" s="179">
        <f t="shared" si="89"/>
        <v>4026</v>
      </c>
      <c r="K209" s="179">
        <f t="shared" si="90"/>
        <v>127137</v>
      </c>
      <c r="L209" s="179">
        <f t="shared" si="91"/>
        <v>127137</v>
      </c>
      <c r="M209" s="179">
        <f t="shared" si="103"/>
        <v>48145.49667478646</v>
      </c>
      <c r="N209" s="179">
        <f t="shared" si="92"/>
        <v>5516559.0252561048</v>
      </c>
      <c r="O209" s="179">
        <f>N209*(1+Basic!$B$9)+S209</f>
        <v>5792386.9765189104</v>
      </c>
      <c r="P209" s="176">
        <f t="shared" si="93"/>
        <v>5849242</v>
      </c>
      <c r="R209" s="183">
        <f t="shared" si="104"/>
        <v>0</v>
      </c>
      <c r="S209" s="179">
        <f t="shared" si="94"/>
        <v>0</v>
      </c>
      <c r="Y209" s="179">
        <f t="shared" si="95"/>
        <v>75492.59502619924</v>
      </c>
      <c r="Z209" s="179">
        <f t="shared" si="96"/>
        <v>3782.8680431866887</v>
      </c>
      <c r="AA209" s="179">
        <f t="shared" si="97"/>
        <v>47861.536930614224</v>
      </c>
      <c r="AB209" s="179">
        <f t="shared" si="98"/>
        <v>127137.00000000015</v>
      </c>
      <c r="AC209" s="179">
        <f t="shared" si="99"/>
        <v>5849242</v>
      </c>
      <c r="AE209" s="179">
        <f t="shared" si="100"/>
        <v>84677</v>
      </c>
    </row>
    <row r="210" spans="1:31" x14ac:dyDescent="0.2">
      <c r="A210" s="171">
        <v>25</v>
      </c>
      <c r="B210" s="179">
        <f t="shared" si="101"/>
        <v>123111</v>
      </c>
      <c r="D210" s="179">
        <f t="shared" si="102"/>
        <v>4026</v>
      </c>
      <c r="E210" s="179">
        <f t="shared" si="84"/>
        <v>46613.949162420031</v>
      </c>
      <c r="F210" s="179">
        <f t="shared" si="85"/>
        <v>760.44115162049263</v>
      </c>
      <c r="G210" s="179">
        <f t="shared" si="86"/>
        <v>3426900.4573640549</v>
      </c>
      <c r="H210" s="179">
        <f t="shared" si="87"/>
        <v>53589.573559579396</v>
      </c>
      <c r="I210" s="179">
        <f t="shared" si="88"/>
        <v>123111</v>
      </c>
      <c r="J210" s="179">
        <f t="shared" si="89"/>
        <v>4026</v>
      </c>
      <c r="K210" s="179">
        <f t="shared" si="90"/>
        <v>127137</v>
      </c>
      <c r="L210" s="179">
        <f t="shared" si="91"/>
        <v>127137</v>
      </c>
      <c r="M210" s="179">
        <f t="shared" si="103"/>
        <v>47465.83429996654</v>
      </c>
      <c r="N210" s="179">
        <f t="shared" si="92"/>
        <v>5436887.8595560715</v>
      </c>
      <c r="O210" s="179">
        <f>N210*(1+Basic!$B$9)+S210</f>
        <v>5708732.2525338754</v>
      </c>
      <c r="P210" s="176">
        <f t="shared" si="93"/>
        <v>5762322</v>
      </c>
      <c r="R210" s="183">
        <f t="shared" si="104"/>
        <v>0</v>
      </c>
      <c r="S210" s="179">
        <f t="shared" si="94"/>
        <v>0</v>
      </c>
      <c r="Y210" s="179">
        <f t="shared" si="95"/>
        <v>76497.050837580115</v>
      </c>
      <c r="Z210" s="179">
        <f t="shared" si="96"/>
        <v>3265.5588483795073</v>
      </c>
      <c r="AA210" s="179">
        <f t="shared" si="97"/>
        <v>47374.390314040524</v>
      </c>
      <c r="AB210" s="179">
        <f t="shared" si="98"/>
        <v>127137.00000000015</v>
      </c>
      <c r="AC210" s="179">
        <f t="shared" si="99"/>
        <v>5762322</v>
      </c>
      <c r="AE210" s="179">
        <f t="shared" si="100"/>
        <v>127137</v>
      </c>
    </row>
    <row r="211" spans="1:31" x14ac:dyDescent="0.2">
      <c r="A211" s="171">
        <v>26</v>
      </c>
      <c r="B211" s="179">
        <f t="shared" si="101"/>
        <v>123111</v>
      </c>
      <c r="C211" s="179"/>
      <c r="D211" s="179">
        <f t="shared" si="102"/>
        <v>4026</v>
      </c>
      <c r="E211" s="179">
        <f t="shared" si="84"/>
        <v>45596.128709425415</v>
      </c>
      <c r="F211" s="179">
        <f t="shared" si="85"/>
        <v>716.76408631128254</v>
      </c>
      <c r="G211" s="179">
        <f t="shared" si="86"/>
        <v>3349385.5860734801</v>
      </c>
      <c r="H211" s="179">
        <f t="shared" si="87"/>
        <v>50280.337645890679</v>
      </c>
      <c r="I211" s="179">
        <f t="shared" si="88"/>
        <v>123111</v>
      </c>
      <c r="J211" s="179">
        <f t="shared" si="89"/>
        <v>4026</v>
      </c>
      <c r="K211" s="179">
        <f t="shared" si="90"/>
        <v>127137</v>
      </c>
      <c r="L211" s="179">
        <f t="shared" si="91"/>
        <v>127137</v>
      </c>
      <c r="M211" s="179">
        <f t="shared" si="103"/>
        <v>46780.323942461138</v>
      </c>
      <c r="N211" s="179">
        <f t="shared" si="92"/>
        <v>5356531.1834985325</v>
      </c>
      <c r="O211" s="179">
        <f>N211*(1+Basic!$B$9)+S211</f>
        <v>5624357.7426734595</v>
      </c>
      <c r="P211" s="176">
        <f t="shared" si="93"/>
        <v>5674638</v>
      </c>
      <c r="R211" s="183">
        <f t="shared" si="104"/>
        <v>0</v>
      </c>
      <c r="S211" s="179">
        <f t="shared" si="94"/>
        <v>0</v>
      </c>
      <c r="Y211" s="179">
        <f t="shared" si="95"/>
        <v>77514.871290574782</v>
      </c>
      <c r="Z211" s="179">
        <f t="shared" si="96"/>
        <v>3309.2359136887171</v>
      </c>
      <c r="AA211" s="179">
        <f t="shared" si="97"/>
        <v>46312.892795736698</v>
      </c>
      <c r="AB211" s="179">
        <f t="shared" si="98"/>
        <v>127137.0000000002</v>
      </c>
      <c r="AC211" s="179">
        <f t="shared" si="99"/>
        <v>5674638</v>
      </c>
      <c r="AE211" s="179">
        <f t="shared" si="100"/>
        <v>127137</v>
      </c>
    </row>
    <row r="212" spans="1:31" x14ac:dyDescent="0.2">
      <c r="A212" s="171">
        <v>27</v>
      </c>
      <c r="B212" s="179">
        <f t="shared" si="101"/>
        <v>123111</v>
      </c>
      <c r="C212" s="179"/>
      <c r="D212" s="179">
        <f t="shared" si="102"/>
        <v>4026</v>
      </c>
      <c r="E212" s="179">
        <f t="shared" si="84"/>
        <v>44564.765793509781</v>
      </c>
      <c r="F212" s="179">
        <f t="shared" si="85"/>
        <v>672.50283736839788</v>
      </c>
      <c r="G212" s="179">
        <f t="shared" si="86"/>
        <v>3270839.3518669899</v>
      </c>
      <c r="H212" s="179">
        <f t="shared" si="87"/>
        <v>46926.840483259075</v>
      </c>
      <c r="I212" s="179">
        <f t="shared" si="88"/>
        <v>123111</v>
      </c>
      <c r="J212" s="179">
        <f t="shared" si="89"/>
        <v>4026</v>
      </c>
      <c r="K212" s="179">
        <f t="shared" si="90"/>
        <v>127137</v>
      </c>
      <c r="L212" s="179">
        <f t="shared" si="91"/>
        <v>127137</v>
      </c>
      <c r="M212" s="179">
        <f t="shared" si="103"/>
        <v>46088.915284785042</v>
      </c>
      <c r="N212" s="179">
        <f t="shared" si="92"/>
        <v>5275483.098783318</v>
      </c>
      <c r="O212" s="179">
        <f>N212*(1+Basic!$B$9)+S212</f>
        <v>5539257.2537224842</v>
      </c>
      <c r="P212" s="176">
        <f t="shared" si="93"/>
        <v>5586184</v>
      </c>
      <c r="R212" s="183">
        <f t="shared" si="104"/>
        <v>0</v>
      </c>
      <c r="S212" s="179">
        <f t="shared" si="94"/>
        <v>0</v>
      </c>
      <c r="Y212" s="179">
        <f t="shared" si="95"/>
        <v>78546.234206490219</v>
      </c>
      <c r="Z212" s="179">
        <f t="shared" si="96"/>
        <v>3353.4971626316037</v>
      </c>
      <c r="AA212" s="179">
        <f t="shared" si="97"/>
        <v>45237.268630878178</v>
      </c>
      <c r="AB212" s="179">
        <f t="shared" si="98"/>
        <v>127137</v>
      </c>
      <c r="AC212" s="179">
        <f t="shared" si="99"/>
        <v>5586184</v>
      </c>
      <c r="AE212" s="179">
        <f t="shared" si="100"/>
        <v>127137</v>
      </c>
    </row>
    <row r="213" spans="1:31" x14ac:dyDescent="0.2">
      <c r="A213" s="171">
        <v>28</v>
      </c>
      <c r="B213" s="179">
        <f t="shared" si="101"/>
        <v>123111</v>
      </c>
      <c r="C213" s="179"/>
      <c r="D213" s="179">
        <f t="shared" si="102"/>
        <v>4026</v>
      </c>
      <c r="E213" s="179">
        <f t="shared" si="84"/>
        <v>43519.680227390192</v>
      </c>
      <c r="F213" s="179">
        <f t="shared" si="85"/>
        <v>627.64959129714873</v>
      </c>
      <c r="G213" s="179">
        <f t="shared" si="86"/>
        <v>3191248.0320943799</v>
      </c>
      <c r="H213" s="179">
        <f t="shared" si="87"/>
        <v>43528.490074556226</v>
      </c>
      <c r="I213" s="179">
        <f t="shared" si="88"/>
        <v>123111</v>
      </c>
      <c r="J213" s="179">
        <f t="shared" si="89"/>
        <v>4026</v>
      </c>
      <c r="K213" s="179">
        <f t="shared" si="90"/>
        <v>127137</v>
      </c>
      <c r="L213" s="179">
        <f t="shared" si="91"/>
        <v>127137</v>
      </c>
      <c r="M213" s="179">
        <f t="shared" si="103"/>
        <v>45391.557576509018</v>
      </c>
      <c r="N213" s="179">
        <f t="shared" si="92"/>
        <v>5193737.6563598271</v>
      </c>
      <c r="O213" s="179">
        <f>N213*(1+Basic!$B$9)+S213</f>
        <v>5453424.5391778192</v>
      </c>
      <c r="P213" s="176">
        <f t="shared" si="93"/>
        <v>5496953</v>
      </c>
      <c r="R213" s="183">
        <f t="shared" si="104"/>
        <v>0</v>
      </c>
      <c r="S213" s="179">
        <f t="shared" si="94"/>
        <v>0</v>
      </c>
      <c r="Y213" s="179">
        <f t="shared" si="95"/>
        <v>79591.319772609975</v>
      </c>
      <c r="Z213" s="179">
        <f t="shared" si="96"/>
        <v>3398.3504087028487</v>
      </c>
      <c r="AA213" s="179">
        <f t="shared" si="97"/>
        <v>44147.329818687344</v>
      </c>
      <c r="AB213" s="179">
        <f t="shared" si="98"/>
        <v>127137.00000000017</v>
      </c>
      <c r="AC213" s="179">
        <f t="shared" si="99"/>
        <v>5496953</v>
      </c>
      <c r="AE213" s="179">
        <f t="shared" si="100"/>
        <v>127137</v>
      </c>
    </row>
    <row r="214" spans="1:31" x14ac:dyDescent="0.2">
      <c r="A214" s="171">
        <v>29</v>
      </c>
      <c r="B214" s="179">
        <f t="shared" si="101"/>
        <v>123111</v>
      </c>
      <c r="C214" s="179"/>
      <c r="D214" s="179">
        <f t="shared" si="102"/>
        <v>4026</v>
      </c>
      <c r="E214" s="179">
        <f t="shared" si="84"/>
        <v>42460.689426327823</v>
      </c>
      <c r="F214" s="179">
        <f t="shared" si="85"/>
        <v>582.19643009683807</v>
      </c>
      <c r="G214" s="179">
        <f t="shared" si="86"/>
        <v>3110597.7215207079</v>
      </c>
      <c r="H214" s="179">
        <f t="shared" si="87"/>
        <v>40084.686504653066</v>
      </c>
      <c r="I214" s="179">
        <f t="shared" si="88"/>
        <v>123111</v>
      </c>
      <c r="J214" s="179">
        <f t="shared" si="89"/>
        <v>4026</v>
      </c>
      <c r="K214" s="179">
        <f t="shared" si="90"/>
        <v>127137</v>
      </c>
      <c r="L214" s="179">
        <f t="shared" si="91"/>
        <v>127137</v>
      </c>
      <c r="M214" s="179">
        <f t="shared" si="103"/>
        <v>44688.199630534589</v>
      </c>
      <c r="N214" s="179">
        <f t="shared" si="92"/>
        <v>5111288.8559903614</v>
      </c>
      <c r="O214" s="179">
        <f>N214*(1+Basic!$B$9)+S214</f>
        <v>5366853.2987898793</v>
      </c>
      <c r="P214" s="176">
        <f t="shared" si="93"/>
        <v>5406938</v>
      </c>
      <c r="R214" s="183">
        <f t="shared" si="104"/>
        <v>0</v>
      </c>
      <c r="S214" s="179">
        <f t="shared" si="94"/>
        <v>0</v>
      </c>
      <c r="Y214" s="179">
        <f t="shared" si="95"/>
        <v>80650.310573671944</v>
      </c>
      <c r="Z214" s="179">
        <f t="shared" si="96"/>
        <v>3443.8035699031607</v>
      </c>
      <c r="AA214" s="179">
        <f t="shared" si="97"/>
        <v>43042.885856424662</v>
      </c>
      <c r="AB214" s="179">
        <f t="shared" si="98"/>
        <v>127136.99999999977</v>
      </c>
      <c r="AC214" s="179">
        <f t="shared" si="99"/>
        <v>5406938</v>
      </c>
      <c r="AE214" s="179">
        <f t="shared" si="100"/>
        <v>127137</v>
      </c>
    </row>
    <row r="215" spans="1:31" x14ac:dyDescent="0.2">
      <c r="A215" s="171">
        <v>30</v>
      </c>
      <c r="B215" s="179">
        <f t="shared" si="101"/>
        <v>123111</v>
      </c>
      <c r="C215" s="179"/>
      <c r="D215" s="179">
        <f t="shared" si="102"/>
        <v>4026</v>
      </c>
      <c r="E215" s="179">
        <f t="shared" si="84"/>
        <v>41387.608376229022</v>
      </c>
      <c r="F215" s="179">
        <f t="shared" si="85"/>
        <v>536.13532986298605</v>
      </c>
      <c r="G215" s="179">
        <f t="shared" si="86"/>
        <v>3028874.3298969371</v>
      </c>
      <c r="H215" s="179">
        <f t="shared" si="87"/>
        <v>36594.821834516049</v>
      </c>
      <c r="I215" s="179">
        <f t="shared" si="88"/>
        <v>123111</v>
      </c>
      <c r="J215" s="179">
        <f t="shared" si="89"/>
        <v>4026</v>
      </c>
      <c r="K215" s="179">
        <f t="shared" si="90"/>
        <v>127137</v>
      </c>
      <c r="L215" s="179">
        <f t="shared" si="91"/>
        <v>127137</v>
      </c>
      <c r="M215" s="179">
        <f t="shared" si="103"/>
        <v>43978.789819336853</v>
      </c>
      <c r="N215" s="179">
        <f t="shared" si="92"/>
        <v>5028130.6458096979</v>
      </c>
      <c r="O215" s="179">
        <f>N215*(1+Basic!$B$9)+S215</f>
        <v>5279537.1781001827</v>
      </c>
      <c r="P215" s="176">
        <f t="shared" si="93"/>
        <v>5316132</v>
      </c>
      <c r="R215" s="183">
        <f t="shared" si="104"/>
        <v>0</v>
      </c>
      <c r="S215" s="179">
        <f t="shared" si="94"/>
        <v>0</v>
      </c>
      <c r="Y215" s="179">
        <f t="shared" si="95"/>
        <v>81723.391623770818</v>
      </c>
      <c r="Z215" s="179">
        <f t="shared" si="96"/>
        <v>3489.8646701370162</v>
      </c>
      <c r="AA215" s="179">
        <f t="shared" si="97"/>
        <v>41923.743706092006</v>
      </c>
      <c r="AB215" s="179">
        <f t="shared" si="98"/>
        <v>127136.99999999984</v>
      </c>
      <c r="AC215" s="179">
        <f t="shared" si="99"/>
        <v>5316132</v>
      </c>
      <c r="AE215" s="179">
        <f t="shared" si="100"/>
        <v>127137</v>
      </c>
    </row>
    <row r="216" spans="1:31" x14ac:dyDescent="0.2">
      <c r="A216" s="171">
        <v>31</v>
      </c>
      <c r="B216" s="179">
        <f t="shared" si="101"/>
        <v>123111</v>
      </c>
      <c r="C216" s="179"/>
      <c r="D216" s="179">
        <f t="shared" si="102"/>
        <v>4026</v>
      </c>
      <c r="E216" s="179">
        <f t="shared" si="84"/>
        <v>40300.249601321841</v>
      </c>
      <c r="F216" s="179">
        <f t="shared" si="85"/>
        <v>489.45815937086064</v>
      </c>
      <c r="G216" s="179">
        <f t="shared" si="86"/>
        <v>2946063.5794982589</v>
      </c>
      <c r="H216" s="179">
        <f t="shared" si="87"/>
        <v>33058.279993886907</v>
      </c>
      <c r="I216" s="179">
        <f t="shared" si="88"/>
        <v>123111</v>
      </c>
      <c r="J216" s="179">
        <f t="shared" si="89"/>
        <v>4026</v>
      </c>
      <c r="K216" s="179">
        <f t="shared" si="90"/>
        <v>127137</v>
      </c>
      <c r="L216" s="179">
        <f t="shared" si="91"/>
        <v>127137</v>
      </c>
      <c r="M216" s="179">
        <f t="shared" si="103"/>
        <v>43263.276071174987</v>
      </c>
      <c r="N216" s="179">
        <f t="shared" si="92"/>
        <v>4944256.9218808729</v>
      </c>
      <c r="O216" s="179">
        <f>N216*(1+Basic!$B$9)+S216</f>
        <v>5191469.7679749168</v>
      </c>
      <c r="P216" s="176">
        <f t="shared" si="93"/>
        <v>5224528</v>
      </c>
      <c r="R216" s="183">
        <f t="shared" si="104"/>
        <v>0</v>
      </c>
      <c r="S216" s="179">
        <f t="shared" si="94"/>
        <v>0</v>
      </c>
      <c r="Y216" s="179">
        <f t="shared" si="95"/>
        <v>82810.750398678239</v>
      </c>
      <c r="Z216" s="179">
        <f t="shared" si="96"/>
        <v>3536.5418406291428</v>
      </c>
      <c r="AA216" s="179">
        <f t="shared" si="97"/>
        <v>40789.707760692698</v>
      </c>
      <c r="AB216" s="179">
        <f t="shared" si="98"/>
        <v>127137.00000000009</v>
      </c>
      <c r="AC216" s="179">
        <f t="shared" si="99"/>
        <v>5224528</v>
      </c>
      <c r="AE216" s="179">
        <f t="shared" si="100"/>
        <v>127137</v>
      </c>
    </row>
    <row r="217" spans="1:31" x14ac:dyDescent="0.2">
      <c r="A217" s="171">
        <v>32</v>
      </c>
      <c r="B217" s="179">
        <f t="shared" si="101"/>
        <v>123111</v>
      </c>
      <c r="C217" s="179"/>
      <c r="D217" s="179">
        <f t="shared" si="102"/>
        <v>4026</v>
      </c>
      <c r="E217" s="179">
        <f t="shared" si="84"/>
        <v>39198.423131402553</v>
      </c>
      <c r="F217" s="179">
        <f t="shared" si="85"/>
        <v>442.15667864006178</v>
      </c>
      <c r="G217" s="179">
        <f t="shared" si="86"/>
        <v>2862151.0026296615</v>
      </c>
      <c r="H217" s="179">
        <f t="shared" si="87"/>
        <v>29474.436672526968</v>
      </c>
      <c r="I217" s="179">
        <f t="shared" si="88"/>
        <v>123111</v>
      </c>
      <c r="J217" s="179">
        <f t="shared" si="89"/>
        <v>4026</v>
      </c>
      <c r="K217" s="179">
        <f t="shared" si="90"/>
        <v>127137</v>
      </c>
      <c r="L217" s="179">
        <f t="shared" si="91"/>
        <v>127137</v>
      </c>
      <c r="M217" s="179">
        <f t="shared" si="103"/>
        <v>42541.605866270053</v>
      </c>
      <c r="N217" s="179">
        <f t="shared" si="92"/>
        <v>4859661.5277471431</v>
      </c>
      <c r="O217" s="179">
        <f>N217*(1+Basic!$B$9)+S217</f>
        <v>5102644.6041345</v>
      </c>
      <c r="P217" s="176">
        <f t="shared" si="93"/>
        <v>5132119</v>
      </c>
      <c r="R217" s="183">
        <f t="shared" si="104"/>
        <v>0</v>
      </c>
      <c r="S217" s="179">
        <f t="shared" si="94"/>
        <v>0</v>
      </c>
      <c r="Y217" s="179">
        <f t="shared" si="95"/>
        <v>83912.576868597418</v>
      </c>
      <c r="Z217" s="179">
        <f t="shared" si="96"/>
        <v>3583.8433213599383</v>
      </c>
      <c r="AA217" s="179">
        <f t="shared" si="97"/>
        <v>39640.579810042618</v>
      </c>
      <c r="AB217" s="179">
        <f t="shared" si="98"/>
        <v>127136.99999999997</v>
      </c>
      <c r="AC217" s="179">
        <f t="shared" si="99"/>
        <v>5132119</v>
      </c>
      <c r="AE217" s="179">
        <f t="shared" si="100"/>
        <v>127137</v>
      </c>
    </row>
    <row r="218" spans="1:31" x14ac:dyDescent="0.2">
      <c r="A218" s="171">
        <v>33</v>
      </c>
      <c r="B218" s="179">
        <f t="shared" si="101"/>
        <v>123111</v>
      </c>
      <c r="C218" s="179"/>
      <c r="D218" s="179">
        <f t="shared" si="102"/>
        <v>4026</v>
      </c>
      <c r="E218" s="179">
        <f t="shared" ref="E218:E245" si="105">G217*$B$184/$E$181</f>
        <v>38081.936468646345</v>
      </c>
      <c r="F218" s="179">
        <f t="shared" ref="F218:F245" si="106">H217*$D$184/$E$181</f>
        <v>394.22253747990754</v>
      </c>
      <c r="G218" s="179">
        <f t="shared" ref="G218:G245" si="107">G217+E218-B218</f>
        <v>2777121.9390983079</v>
      </c>
      <c r="H218" s="179">
        <f t="shared" ref="H218:H245" si="108">H217-D218+F218</f>
        <v>25842.659210006877</v>
      </c>
      <c r="I218" s="179">
        <f t="shared" ref="I218:I245" si="109">B218</f>
        <v>123111</v>
      </c>
      <c r="J218" s="179">
        <f t="shared" ref="J218:J245" si="110">D218-C218</f>
        <v>4026</v>
      </c>
      <c r="K218" s="179">
        <f t="shared" ref="K218:K245" si="111">J218+I218</f>
        <v>127137</v>
      </c>
      <c r="L218" s="179">
        <f t="shared" ref="L218:L244" si="112">K218</f>
        <v>127137</v>
      </c>
      <c r="M218" s="179">
        <f t="shared" si="103"/>
        <v>41813.726232949972</v>
      </c>
      <c r="N218" s="179">
        <f t="shared" si="92"/>
        <v>4774338.2539800927</v>
      </c>
      <c r="O218" s="179">
        <f>N218*(1+Basic!$B$9)+S218</f>
        <v>5013055.1666790973</v>
      </c>
      <c r="P218" s="176">
        <f t="shared" si="93"/>
        <v>5038898</v>
      </c>
      <c r="R218" s="183">
        <f t="shared" si="104"/>
        <v>0</v>
      </c>
      <c r="S218" s="179">
        <f t="shared" si="94"/>
        <v>0</v>
      </c>
      <c r="Y218" s="179">
        <f t="shared" si="95"/>
        <v>85029.063531353604</v>
      </c>
      <c r="Z218" s="179">
        <f t="shared" si="96"/>
        <v>3631.7774625200909</v>
      </c>
      <c r="AA218" s="179">
        <f t="shared" si="97"/>
        <v>38476.159006126254</v>
      </c>
      <c r="AB218" s="179">
        <f t="shared" si="98"/>
        <v>127136.99999999994</v>
      </c>
      <c r="AC218" s="179">
        <f t="shared" si="99"/>
        <v>5038898</v>
      </c>
      <c r="AE218" s="179">
        <f t="shared" si="100"/>
        <v>127137</v>
      </c>
    </row>
    <row r="219" spans="1:31" x14ac:dyDescent="0.2">
      <c r="A219" s="171">
        <v>34</v>
      </c>
      <c r="B219" s="179">
        <f t="shared" si="101"/>
        <v>123111</v>
      </c>
      <c r="C219" s="179"/>
      <c r="D219" s="179">
        <f t="shared" si="102"/>
        <v>4026</v>
      </c>
      <c r="E219" s="179">
        <f t="shared" si="105"/>
        <v>36950.594553976414</v>
      </c>
      <c r="F219" s="179">
        <f t="shared" si="106"/>
        <v>345.64727401536373</v>
      </c>
      <c r="G219" s="179">
        <f t="shared" si="107"/>
        <v>2690961.5336522842</v>
      </c>
      <c r="H219" s="179">
        <f t="shared" si="108"/>
        <v>22162.30648402224</v>
      </c>
      <c r="I219" s="179">
        <f t="shared" si="109"/>
        <v>123111</v>
      </c>
      <c r="J219" s="179">
        <f t="shared" si="110"/>
        <v>4026</v>
      </c>
      <c r="K219" s="179">
        <f t="shared" si="111"/>
        <v>127137</v>
      </c>
      <c r="L219" s="179">
        <f t="shared" si="112"/>
        <v>127137</v>
      </c>
      <c r="M219" s="179">
        <f t="shared" ref="M219:M245" si="113">N218*$L$184/12</f>
        <v>41079.583743761345</v>
      </c>
      <c r="N219" s="179">
        <f t="shared" ref="N219:N245" si="114">N218-L219+M219</f>
        <v>4688280.837723854</v>
      </c>
      <c r="O219" s="179">
        <f>N219*(1+Basic!$B$9)+S219</f>
        <v>4922694.8796100467</v>
      </c>
      <c r="P219" s="176">
        <f t="shared" si="93"/>
        <v>4944857</v>
      </c>
      <c r="R219" s="183">
        <f t="shared" si="104"/>
        <v>0</v>
      </c>
      <c r="S219" s="179">
        <f t="shared" si="94"/>
        <v>0</v>
      </c>
      <c r="Y219" s="179">
        <f t="shared" si="95"/>
        <v>86160.40544602368</v>
      </c>
      <c r="Z219" s="179">
        <f t="shared" si="96"/>
        <v>3680.3527259846378</v>
      </c>
      <c r="AA219" s="179">
        <f t="shared" si="97"/>
        <v>37296.241827991777</v>
      </c>
      <c r="AB219" s="179">
        <f t="shared" si="98"/>
        <v>127137.00000000009</v>
      </c>
      <c r="AC219" s="179">
        <f t="shared" si="99"/>
        <v>4944857</v>
      </c>
      <c r="AE219" s="179">
        <f t="shared" si="100"/>
        <v>127137</v>
      </c>
    </row>
    <row r="220" spans="1:31" x14ac:dyDescent="0.2">
      <c r="A220" s="171">
        <v>35</v>
      </c>
      <c r="B220" s="179">
        <f t="shared" si="101"/>
        <v>123111</v>
      </c>
      <c r="C220" s="179"/>
      <c r="D220" s="179">
        <f t="shared" si="102"/>
        <v>4026</v>
      </c>
      <c r="E220" s="179">
        <f t="shared" si="105"/>
        <v>35804.199732985609</v>
      </c>
      <c r="F220" s="179">
        <f t="shared" si="106"/>
        <v>296.42231319325862</v>
      </c>
      <c r="G220" s="179">
        <f t="shared" si="107"/>
        <v>2603654.73338527</v>
      </c>
      <c r="H220" s="179">
        <f t="shared" si="108"/>
        <v>18432.728797215499</v>
      </c>
      <c r="I220" s="179">
        <f t="shared" si="109"/>
        <v>123111</v>
      </c>
      <c r="J220" s="179">
        <f t="shared" si="110"/>
        <v>4026</v>
      </c>
      <c r="K220" s="179">
        <f t="shared" si="111"/>
        <v>127137</v>
      </c>
      <c r="L220" s="179">
        <f t="shared" si="112"/>
        <v>127137</v>
      </c>
      <c r="M220" s="179">
        <f t="shared" si="113"/>
        <v>40339.124511547801</v>
      </c>
      <c r="N220" s="179">
        <f t="shared" si="114"/>
        <v>4601482.9622354014</v>
      </c>
      <c r="O220" s="179">
        <f>N220*(1+Basic!$B$9)+S220</f>
        <v>4831557.1103471713</v>
      </c>
      <c r="P220" s="176">
        <f t="shared" si="93"/>
        <v>4849990</v>
      </c>
      <c r="R220" s="183">
        <f t="shared" si="104"/>
        <v>0</v>
      </c>
      <c r="S220" s="179">
        <f t="shared" si="94"/>
        <v>0</v>
      </c>
      <c r="Y220" s="179">
        <f t="shared" si="95"/>
        <v>87306.800267014187</v>
      </c>
      <c r="Z220" s="179">
        <f t="shared" si="96"/>
        <v>3729.5776868067405</v>
      </c>
      <c r="AA220" s="179">
        <f t="shared" si="97"/>
        <v>36100.622046178869</v>
      </c>
      <c r="AB220" s="179">
        <f t="shared" si="98"/>
        <v>127136.9999999998</v>
      </c>
      <c r="AC220" s="179">
        <f t="shared" si="99"/>
        <v>4849990</v>
      </c>
      <c r="AE220" s="179">
        <f t="shared" si="100"/>
        <v>127137</v>
      </c>
    </row>
    <row r="221" spans="1:31" ht="15" x14ac:dyDescent="0.2">
      <c r="A221" s="171">
        <v>36</v>
      </c>
      <c r="B221" s="179">
        <f t="shared" si="101"/>
        <v>123111</v>
      </c>
      <c r="C221" s="190">
        <f>-Basic!B22</f>
        <v>-38210</v>
      </c>
      <c r="D221" s="179">
        <f t="shared" si="102"/>
        <v>-34184</v>
      </c>
      <c r="E221" s="179">
        <f t="shared" si="105"/>
        <v>34642.551721404634</v>
      </c>
      <c r="F221" s="179">
        <f t="shared" si="106"/>
        <v>246.53896526851796</v>
      </c>
      <c r="G221" s="179">
        <f t="shared" si="107"/>
        <v>2515186.2851066748</v>
      </c>
      <c r="H221" s="179">
        <f t="shared" si="108"/>
        <v>52863.267762484022</v>
      </c>
      <c r="I221" s="179">
        <f t="shared" si="109"/>
        <v>123111</v>
      </c>
      <c r="J221" s="179">
        <f t="shared" si="110"/>
        <v>4026</v>
      </c>
      <c r="K221" s="179">
        <f t="shared" si="111"/>
        <v>127137</v>
      </c>
      <c r="L221" s="179">
        <f t="shared" si="112"/>
        <v>127137</v>
      </c>
      <c r="M221" s="179">
        <f t="shared" si="113"/>
        <v>39592.294185494546</v>
      </c>
      <c r="N221" s="179">
        <f t="shared" si="114"/>
        <v>4513938.2564208964</v>
      </c>
      <c r="O221" s="179">
        <f>N221*(1+Basic!$B$9)+S221</f>
        <v>4739635.1692419415</v>
      </c>
      <c r="P221" s="176">
        <f t="shared" si="93"/>
        <v>4792498</v>
      </c>
      <c r="R221" s="183">
        <f t="shared" si="104"/>
        <v>0</v>
      </c>
      <c r="S221" s="179">
        <f t="shared" si="94"/>
        <v>0</v>
      </c>
      <c r="Y221" s="179">
        <f t="shared" si="95"/>
        <v>88468.448278595228</v>
      </c>
      <c r="Z221" s="179">
        <f t="shared" si="96"/>
        <v>3779.4610347314738</v>
      </c>
      <c r="AA221" s="179">
        <f t="shared" si="97"/>
        <v>34889.090686673153</v>
      </c>
      <c r="AB221" s="179">
        <f t="shared" si="98"/>
        <v>127136.99999999985</v>
      </c>
      <c r="AC221" s="179">
        <f t="shared" si="99"/>
        <v>4792498</v>
      </c>
      <c r="AE221" s="179">
        <f t="shared" si="100"/>
        <v>88927</v>
      </c>
    </row>
    <row r="222" spans="1:31" x14ac:dyDescent="0.2">
      <c r="A222" s="171">
        <v>37</v>
      </c>
      <c r="B222" s="179">
        <f t="shared" si="101"/>
        <v>123111</v>
      </c>
      <c r="C222" s="179"/>
      <c r="D222" s="179">
        <f t="shared" si="102"/>
        <v>4026</v>
      </c>
      <c r="E222" s="179">
        <f t="shared" si="105"/>
        <v>33465.447570110802</v>
      </c>
      <c r="F222" s="179">
        <f t="shared" si="106"/>
        <v>707.04969829774711</v>
      </c>
      <c r="G222" s="179">
        <f t="shared" si="107"/>
        <v>2425540.7326767854</v>
      </c>
      <c r="H222" s="179">
        <f t="shared" si="108"/>
        <v>49544.317460781771</v>
      </c>
      <c r="I222" s="179">
        <f t="shared" si="109"/>
        <v>123111</v>
      </c>
      <c r="J222" s="179">
        <f t="shared" si="110"/>
        <v>4026</v>
      </c>
      <c r="K222" s="179">
        <f t="shared" si="111"/>
        <v>127137</v>
      </c>
      <c r="L222" s="179">
        <f t="shared" si="112"/>
        <v>127137</v>
      </c>
      <c r="M222" s="179">
        <f t="shared" si="113"/>
        <v>38839.037947139026</v>
      </c>
      <c r="N222" s="179">
        <f t="shared" si="114"/>
        <v>4425640.2943680352</v>
      </c>
      <c r="O222" s="179">
        <f>N222*(1+Basic!$B$9)+S222</f>
        <v>4646922.3090864373</v>
      </c>
      <c r="P222" s="176">
        <f t="shared" si="93"/>
        <v>4696467</v>
      </c>
      <c r="R222" s="183">
        <f t="shared" si="104"/>
        <v>0</v>
      </c>
      <c r="S222" s="179">
        <f t="shared" si="94"/>
        <v>0</v>
      </c>
      <c r="Y222" s="179">
        <f t="shared" si="95"/>
        <v>89645.552429889329</v>
      </c>
      <c r="Z222" s="179">
        <f t="shared" si="96"/>
        <v>3318.9503017022507</v>
      </c>
      <c r="AA222" s="179">
        <f t="shared" si="97"/>
        <v>34172.497268408551</v>
      </c>
      <c r="AB222" s="179">
        <f t="shared" si="98"/>
        <v>127137.00000000013</v>
      </c>
      <c r="AC222" s="179">
        <f t="shared" si="99"/>
        <v>4696467</v>
      </c>
      <c r="AE222" s="179">
        <f t="shared" si="100"/>
        <v>127137</v>
      </c>
    </row>
    <row r="223" spans="1:31" x14ac:dyDescent="0.2">
      <c r="A223" s="171">
        <v>38</v>
      </c>
      <c r="B223" s="179">
        <f t="shared" si="101"/>
        <v>123111</v>
      </c>
      <c r="D223" s="179">
        <f t="shared" si="102"/>
        <v>4026</v>
      </c>
      <c r="E223" s="179">
        <f t="shared" si="105"/>
        <v>32272.681629671188</v>
      </c>
      <c r="F223" s="179">
        <f t="shared" si="106"/>
        <v>662.65851877348075</v>
      </c>
      <c r="G223" s="179">
        <f t="shared" si="107"/>
        <v>2334702.4143064567</v>
      </c>
      <c r="H223" s="179">
        <f t="shared" si="108"/>
        <v>46180.975979555253</v>
      </c>
      <c r="I223" s="179">
        <f t="shared" si="109"/>
        <v>123111</v>
      </c>
      <c r="J223" s="179">
        <f t="shared" si="110"/>
        <v>4026</v>
      </c>
      <c r="K223" s="179">
        <f t="shared" si="111"/>
        <v>127137</v>
      </c>
      <c r="L223" s="179">
        <f t="shared" si="112"/>
        <v>127137</v>
      </c>
      <c r="M223" s="179">
        <f t="shared" si="113"/>
        <v>38079.30050634707</v>
      </c>
      <c r="N223" s="179">
        <f t="shared" si="114"/>
        <v>4336582.594874382</v>
      </c>
      <c r="O223" s="179">
        <f>N223*(1+Basic!$B$9)+S223</f>
        <v>4553411.7246181015</v>
      </c>
      <c r="P223" s="176">
        <f t="shared" si="93"/>
        <v>4599593</v>
      </c>
      <c r="R223" s="183">
        <f t="shared" si="104"/>
        <v>0</v>
      </c>
      <c r="S223" s="179">
        <f t="shared" si="94"/>
        <v>0</v>
      </c>
      <c r="Y223" s="179">
        <f t="shared" si="95"/>
        <v>90838.31837032875</v>
      </c>
      <c r="Z223" s="179">
        <f t="shared" si="96"/>
        <v>3363.3414812265182</v>
      </c>
      <c r="AA223" s="179">
        <f t="shared" si="97"/>
        <v>32935.340148444666</v>
      </c>
      <c r="AB223" s="179">
        <f t="shared" si="98"/>
        <v>127136.99999999994</v>
      </c>
      <c r="AC223" s="179">
        <f t="shared" si="99"/>
        <v>4599593</v>
      </c>
      <c r="AE223" s="179">
        <f t="shared" si="100"/>
        <v>127137</v>
      </c>
    </row>
    <row r="224" spans="1:31" x14ac:dyDescent="0.2">
      <c r="A224" s="171">
        <v>39</v>
      </c>
      <c r="B224" s="179">
        <f t="shared" si="101"/>
        <v>123111</v>
      </c>
      <c r="D224" s="179">
        <f t="shared" si="102"/>
        <v>4026</v>
      </c>
      <c r="E224" s="179">
        <f t="shared" si="105"/>
        <v>31064.045514414087</v>
      </c>
      <c r="F224" s="179">
        <f t="shared" si="106"/>
        <v>617.6736042907412</v>
      </c>
      <c r="G224" s="179">
        <f t="shared" si="107"/>
        <v>2242655.4598208708</v>
      </c>
      <c r="H224" s="179">
        <f t="shared" si="108"/>
        <v>42772.649583845996</v>
      </c>
      <c r="I224" s="179">
        <f t="shared" si="109"/>
        <v>123111</v>
      </c>
      <c r="J224" s="179">
        <f t="shared" si="110"/>
        <v>4026</v>
      </c>
      <c r="K224" s="179">
        <f t="shared" si="111"/>
        <v>127137</v>
      </c>
      <c r="L224" s="179">
        <f t="shared" si="112"/>
        <v>127137</v>
      </c>
      <c r="M224" s="179">
        <f t="shared" si="113"/>
        <v>37313.02609725458</v>
      </c>
      <c r="N224" s="179">
        <f t="shared" si="114"/>
        <v>4246758.6209716368</v>
      </c>
      <c r="O224" s="179">
        <f>N224*(1+Basic!$B$9)+S224</f>
        <v>4459096.5520202192</v>
      </c>
      <c r="P224" s="176">
        <f t="shared" si="93"/>
        <v>4501869</v>
      </c>
      <c r="R224" s="183">
        <f t="shared" si="104"/>
        <v>0</v>
      </c>
      <c r="S224" s="179">
        <f t="shared" si="94"/>
        <v>0</v>
      </c>
      <c r="Y224" s="179">
        <f t="shared" si="95"/>
        <v>92046.954485585913</v>
      </c>
      <c r="Z224" s="179">
        <f t="shared" si="96"/>
        <v>3408.3263957092568</v>
      </c>
      <c r="AA224" s="179">
        <f t="shared" si="97"/>
        <v>31681.719118704827</v>
      </c>
      <c r="AB224" s="179">
        <f t="shared" si="98"/>
        <v>127137</v>
      </c>
      <c r="AC224" s="179">
        <f t="shared" si="99"/>
        <v>4501869</v>
      </c>
      <c r="AE224" s="179">
        <f t="shared" si="100"/>
        <v>127137</v>
      </c>
    </row>
    <row r="225" spans="1:31" ht="18" x14ac:dyDescent="0.25">
      <c r="A225" s="171">
        <v>40</v>
      </c>
      <c r="B225" s="179">
        <f t="shared" si="101"/>
        <v>123111</v>
      </c>
      <c r="C225" s="169"/>
      <c r="D225" s="179">
        <f t="shared" si="102"/>
        <v>4026</v>
      </c>
      <c r="E225" s="179">
        <f t="shared" si="105"/>
        <v>29839.328066022343</v>
      </c>
      <c r="F225" s="179">
        <f t="shared" si="106"/>
        <v>572.08701360523867</v>
      </c>
      <c r="G225" s="179">
        <f t="shared" si="107"/>
        <v>2149383.7878868929</v>
      </c>
      <c r="H225" s="179">
        <f t="shared" si="108"/>
        <v>39318.736597451236</v>
      </c>
      <c r="I225" s="179">
        <f t="shared" si="109"/>
        <v>123111</v>
      </c>
      <c r="J225" s="179">
        <f t="shared" si="110"/>
        <v>4026</v>
      </c>
      <c r="K225" s="179">
        <f t="shared" si="111"/>
        <v>127137</v>
      </c>
      <c r="L225" s="179">
        <f t="shared" si="112"/>
        <v>127137</v>
      </c>
      <c r="M225" s="179">
        <f t="shared" si="113"/>
        <v>36540.158474174219</v>
      </c>
      <c r="N225" s="179">
        <f t="shared" si="114"/>
        <v>4156161.7794458112</v>
      </c>
      <c r="O225" s="179">
        <f>N225*(1+Basic!$B$9)+S225</f>
        <v>4363969.8684181022</v>
      </c>
      <c r="P225" s="176">
        <f t="shared" si="93"/>
        <v>4403289</v>
      </c>
      <c r="R225" s="183">
        <f t="shared" si="104"/>
        <v>0</v>
      </c>
      <c r="S225" s="179">
        <f t="shared" si="94"/>
        <v>0</v>
      </c>
      <c r="Y225" s="179">
        <f t="shared" si="95"/>
        <v>93271.671933977865</v>
      </c>
      <c r="Z225" s="179">
        <f t="shared" si="96"/>
        <v>3453.9129863947601</v>
      </c>
      <c r="AA225" s="179">
        <f t="shared" si="97"/>
        <v>30411.415079627583</v>
      </c>
      <c r="AB225" s="179">
        <f t="shared" si="98"/>
        <v>127137.0000000002</v>
      </c>
      <c r="AC225" s="179">
        <f t="shared" si="99"/>
        <v>4403289</v>
      </c>
      <c r="AE225" s="179">
        <f t="shared" si="100"/>
        <v>127137</v>
      </c>
    </row>
    <row r="226" spans="1:31" x14ac:dyDescent="0.2">
      <c r="A226" s="171">
        <v>41</v>
      </c>
      <c r="B226" s="179">
        <f t="shared" si="101"/>
        <v>123111</v>
      </c>
      <c r="D226" s="179">
        <f t="shared" si="102"/>
        <v>4026</v>
      </c>
      <c r="E226" s="179">
        <f t="shared" si="105"/>
        <v>28598.315316642344</v>
      </c>
      <c r="F226" s="179">
        <f t="shared" si="106"/>
        <v>525.89069925801653</v>
      </c>
      <c r="G226" s="179">
        <f t="shared" si="107"/>
        <v>2054871.1032035351</v>
      </c>
      <c r="H226" s="179">
        <f t="shared" si="108"/>
        <v>35818.627296709252</v>
      </c>
      <c r="I226" s="179">
        <f t="shared" si="109"/>
        <v>123111</v>
      </c>
      <c r="J226" s="179">
        <f t="shared" si="110"/>
        <v>4026</v>
      </c>
      <c r="K226" s="179">
        <f t="shared" si="111"/>
        <v>127137</v>
      </c>
      <c r="L226" s="179">
        <f t="shared" si="112"/>
        <v>127137</v>
      </c>
      <c r="M226" s="179">
        <f t="shared" si="113"/>
        <v>35760.640907466855</v>
      </c>
      <c r="N226" s="179">
        <f t="shared" si="114"/>
        <v>4064785.4203532781</v>
      </c>
      <c r="O226" s="179">
        <f>N226*(1+Basic!$B$9)+S226</f>
        <v>4268024.6913709417</v>
      </c>
      <c r="P226" s="176">
        <f t="shared" si="93"/>
        <v>4303843</v>
      </c>
      <c r="R226" s="183">
        <f t="shared" si="104"/>
        <v>0</v>
      </c>
      <c r="S226" s="179">
        <f t="shared" si="94"/>
        <v>0</v>
      </c>
      <c r="Y226" s="179">
        <f t="shared" si="95"/>
        <v>94512.684683357831</v>
      </c>
      <c r="Z226" s="179">
        <f t="shared" si="96"/>
        <v>3500.109300741984</v>
      </c>
      <c r="AA226" s="179">
        <f t="shared" si="97"/>
        <v>29124.206015900359</v>
      </c>
      <c r="AB226" s="179">
        <f t="shared" si="98"/>
        <v>127137.00000000017</v>
      </c>
      <c r="AC226" s="179">
        <f t="shared" si="99"/>
        <v>4303843</v>
      </c>
      <c r="AE226" s="179">
        <f t="shared" si="100"/>
        <v>127137</v>
      </c>
    </row>
    <row r="227" spans="1:31" x14ac:dyDescent="0.2">
      <c r="A227" s="171">
        <v>42</v>
      </c>
      <c r="B227" s="179">
        <f t="shared" si="101"/>
        <v>123111</v>
      </c>
      <c r="D227" s="179">
        <f t="shared" si="102"/>
        <v>4026</v>
      </c>
      <c r="E227" s="179">
        <f t="shared" si="105"/>
        <v>27340.790451502111</v>
      </c>
      <c r="F227" s="179">
        <f t="shared" si="106"/>
        <v>479.07650615482294</v>
      </c>
      <c r="G227" s="179">
        <f t="shared" si="107"/>
        <v>1959100.8936550373</v>
      </c>
      <c r="H227" s="179">
        <f t="shared" si="108"/>
        <v>32271.703802864075</v>
      </c>
      <c r="I227" s="179">
        <f t="shared" si="109"/>
        <v>123111</v>
      </c>
      <c r="J227" s="179">
        <f t="shared" si="110"/>
        <v>4026</v>
      </c>
      <c r="K227" s="179">
        <f t="shared" si="111"/>
        <v>127137</v>
      </c>
      <c r="L227" s="179">
        <f t="shared" si="112"/>
        <v>127137</v>
      </c>
      <c r="M227" s="179">
        <f t="shared" si="113"/>
        <v>34974.416179377578</v>
      </c>
      <c r="N227" s="179">
        <f t="shared" si="114"/>
        <v>3972622.8365326556</v>
      </c>
      <c r="O227" s="179">
        <f>N227*(1+Basic!$B$9)+S227</f>
        <v>4171253.9783592885</v>
      </c>
      <c r="P227" s="176">
        <f t="shared" si="93"/>
        <v>4203526</v>
      </c>
      <c r="R227" s="183">
        <f t="shared" si="104"/>
        <v>0</v>
      </c>
      <c r="S227" s="179">
        <f t="shared" si="94"/>
        <v>0</v>
      </c>
      <c r="Y227" s="179">
        <f t="shared" si="95"/>
        <v>95770.209548497805</v>
      </c>
      <c r="Z227" s="179">
        <f t="shared" si="96"/>
        <v>3546.9234938451773</v>
      </c>
      <c r="AA227" s="179">
        <f t="shared" si="97"/>
        <v>27819.866957656934</v>
      </c>
      <c r="AB227" s="179">
        <f t="shared" si="98"/>
        <v>127136.99999999991</v>
      </c>
      <c r="AC227" s="179">
        <f t="shared" si="99"/>
        <v>4203526</v>
      </c>
      <c r="AE227" s="179">
        <f t="shared" si="100"/>
        <v>127137</v>
      </c>
    </row>
    <row r="228" spans="1:31" x14ac:dyDescent="0.2">
      <c r="A228" s="171">
        <v>43</v>
      </c>
      <c r="B228" s="179">
        <f t="shared" si="101"/>
        <v>123111</v>
      </c>
      <c r="D228" s="179">
        <f t="shared" si="102"/>
        <v>4026</v>
      </c>
      <c r="E228" s="179">
        <f t="shared" si="105"/>
        <v>26066.533771032085</v>
      </c>
      <c r="F228" s="179">
        <f t="shared" si="106"/>
        <v>431.6361701264816</v>
      </c>
      <c r="G228" s="179">
        <f t="shared" si="107"/>
        <v>1862056.4274260693</v>
      </c>
      <c r="H228" s="179">
        <f t="shared" si="108"/>
        <v>28677.339972990558</v>
      </c>
      <c r="I228" s="179">
        <f t="shared" si="109"/>
        <v>123111</v>
      </c>
      <c r="J228" s="179">
        <f t="shared" si="110"/>
        <v>4026</v>
      </c>
      <c r="K228" s="179">
        <f t="shared" si="111"/>
        <v>127137</v>
      </c>
      <c r="L228" s="179">
        <f t="shared" si="112"/>
        <v>127137</v>
      </c>
      <c r="M228" s="179">
        <f t="shared" si="113"/>
        <v>34181.426579835803</v>
      </c>
      <c r="N228" s="179">
        <f t="shared" si="114"/>
        <v>3879667.2631124915</v>
      </c>
      <c r="O228" s="179">
        <f>N228*(1+Basic!$B$9)+S228</f>
        <v>4073650.6262681163</v>
      </c>
      <c r="P228" s="176">
        <f t="shared" si="93"/>
        <v>4102328</v>
      </c>
      <c r="R228" s="183">
        <f t="shared" si="104"/>
        <v>0</v>
      </c>
      <c r="S228" s="179">
        <f t="shared" si="94"/>
        <v>0</v>
      </c>
      <c r="Y228" s="179">
        <f t="shared" si="95"/>
        <v>97044.466228967998</v>
      </c>
      <c r="Z228" s="179">
        <f t="shared" si="96"/>
        <v>3594.3638298735168</v>
      </c>
      <c r="AA228" s="179">
        <f t="shared" si="97"/>
        <v>26498.169941158569</v>
      </c>
      <c r="AB228" s="179">
        <f t="shared" si="98"/>
        <v>127137.00000000009</v>
      </c>
      <c r="AC228" s="179">
        <f t="shared" si="99"/>
        <v>4102328</v>
      </c>
      <c r="AE228" s="179">
        <f t="shared" si="100"/>
        <v>127137</v>
      </c>
    </row>
    <row r="229" spans="1:31" x14ac:dyDescent="0.2">
      <c r="A229" s="171">
        <v>44</v>
      </c>
      <c r="B229" s="179">
        <f t="shared" si="101"/>
        <v>123111</v>
      </c>
      <c r="D229" s="179">
        <f t="shared" si="102"/>
        <v>4026</v>
      </c>
      <c r="E229" s="179">
        <f t="shared" si="105"/>
        <v>24775.322652481802</v>
      </c>
      <c r="F229" s="179">
        <f t="shared" si="106"/>
        <v>383.56131647000785</v>
      </c>
      <c r="G229" s="179">
        <f t="shared" si="107"/>
        <v>1763720.750078551</v>
      </c>
      <c r="H229" s="179">
        <f t="shared" si="108"/>
        <v>25034.901289460566</v>
      </c>
      <c r="I229" s="179">
        <f t="shared" si="109"/>
        <v>123111</v>
      </c>
      <c r="J229" s="179">
        <f t="shared" si="110"/>
        <v>4026</v>
      </c>
      <c r="K229" s="179">
        <f t="shared" si="111"/>
        <v>127137</v>
      </c>
      <c r="L229" s="179">
        <f t="shared" si="112"/>
        <v>127137</v>
      </c>
      <c r="M229" s="179">
        <f t="shared" si="113"/>
        <v>33381.613902219236</v>
      </c>
      <c r="N229" s="179">
        <f t="shared" si="114"/>
        <v>3785911.8770147106</v>
      </c>
      <c r="O229" s="179">
        <f>N229*(1+Basic!$B$9)+S229</f>
        <v>3975207.4708654461</v>
      </c>
      <c r="P229" s="176">
        <f t="shared" si="93"/>
        <v>4000242</v>
      </c>
      <c r="R229" s="183">
        <f t="shared" si="104"/>
        <v>0</v>
      </c>
      <c r="S229" s="179">
        <f t="shared" si="94"/>
        <v>0</v>
      </c>
      <c r="Y229" s="179">
        <f t="shared" si="95"/>
        <v>98335.677347518271</v>
      </c>
      <c r="Z229" s="179">
        <f t="shared" si="96"/>
        <v>3642.438683529992</v>
      </c>
      <c r="AA229" s="179">
        <f t="shared" si="97"/>
        <v>25158.88396895181</v>
      </c>
      <c r="AB229" s="179">
        <f t="shared" si="98"/>
        <v>127137.00000000007</v>
      </c>
      <c r="AC229" s="179">
        <f t="shared" si="99"/>
        <v>4000242</v>
      </c>
      <c r="AE229" s="179">
        <f t="shared" si="100"/>
        <v>127137</v>
      </c>
    </row>
    <row r="230" spans="1:31" ht="15" x14ac:dyDescent="0.2">
      <c r="A230" s="170">
        <v>45</v>
      </c>
      <c r="B230" s="179">
        <f t="shared" si="101"/>
        <v>123111</v>
      </c>
      <c r="C230" s="190"/>
      <c r="D230" s="179">
        <f t="shared" si="102"/>
        <v>4026</v>
      </c>
      <c r="E230" s="179">
        <f t="shared" si="105"/>
        <v>23466.931511025996</v>
      </c>
      <c r="F230" s="179">
        <f t="shared" si="106"/>
        <v>334.84345847021126</v>
      </c>
      <c r="G230" s="179">
        <f t="shared" si="107"/>
        <v>1664076.6815895771</v>
      </c>
      <c r="H230" s="179">
        <f t="shared" si="108"/>
        <v>21343.744747930778</v>
      </c>
      <c r="I230" s="179">
        <f t="shared" si="109"/>
        <v>123111</v>
      </c>
      <c r="J230" s="179">
        <f t="shared" si="110"/>
        <v>4026</v>
      </c>
      <c r="K230" s="179">
        <f t="shared" si="111"/>
        <v>127137</v>
      </c>
      <c r="L230" s="179">
        <f t="shared" si="112"/>
        <v>127137</v>
      </c>
      <c r="M230" s="179">
        <f t="shared" si="113"/>
        <v>32574.919439081496</v>
      </c>
      <c r="N230" s="179">
        <f t="shared" si="114"/>
        <v>3691349.7964537921</v>
      </c>
      <c r="O230" s="179">
        <f>N230*(1+Basic!$B$9)+S230</f>
        <v>3875917.286276482</v>
      </c>
      <c r="P230" s="176">
        <f t="shared" si="93"/>
        <v>3897261</v>
      </c>
      <c r="R230" s="183">
        <f t="shared" si="104"/>
        <v>0</v>
      </c>
      <c r="S230" s="179">
        <f t="shared" si="94"/>
        <v>0</v>
      </c>
      <c r="Y230" s="179">
        <f t="shared" si="95"/>
        <v>99644.068488973891</v>
      </c>
      <c r="Z230" s="179">
        <f t="shared" si="96"/>
        <v>3691.1565415297882</v>
      </c>
      <c r="AA230" s="179">
        <f t="shared" si="97"/>
        <v>23801.774969496208</v>
      </c>
      <c r="AB230" s="179">
        <f t="shared" si="98"/>
        <v>127136.99999999988</v>
      </c>
      <c r="AC230" s="179">
        <f t="shared" si="99"/>
        <v>3897261</v>
      </c>
      <c r="AE230" s="179">
        <f t="shared" si="100"/>
        <v>127137</v>
      </c>
    </row>
    <row r="231" spans="1:31" ht="15" x14ac:dyDescent="0.2">
      <c r="A231" s="170">
        <v>46</v>
      </c>
      <c r="B231" s="179">
        <f t="shared" si="101"/>
        <v>123111</v>
      </c>
      <c r="C231" s="190"/>
      <c r="D231" s="179">
        <f t="shared" si="102"/>
        <v>4026</v>
      </c>
      <c r="E231" s="179">
        <f t="shared" si="105"/>
        <v>22141.131760353117</v>
      </c>
      <c r="F231" s="179">
        <f t="shared" si="106"/>
        <v>285.47399590152497</v>
      </c>
      <c r="G231" s="179">
        <f t="shared" si="107"/>
        <v>1563106.8133499303</v>
      </c>
      <c r="H231" s="179">
        <f t="shared" si="108"/>
        <v>17603.218743832302</v>
      </c>
      <c r="I231" s="179">
        <f t="shared" si="109"/>
        <v>123111</v>
      </c>
      <c r="J231" s="179">
        <f t="shared" si="110"/>
        <v>4026</v>
      </c>
      <c r="K231" s="179">
        <f t="shared" si="111"/>
        <v>127137</v>
      </c>
      <c r="L231" s="179">
        <f t="shared" si="112"/>
        <v>127137</v>
      </c>
      <c r="M231" s="179">
        <f t="shared" si="113"/>
        <v>31761.283977842817</v>
      </c>
      <c r="N231" s="179">
        <f t="shared" si="114"/>
        <v>3595974.080431635</v>
      </c>
      <c r="O231" s="179">
        <f>N231*(1+Basic!$B$9)+S231</f>
        <v>3775772.7844532169</v>
      </c>
      <c r="P231" s="176">
        <f t="shared" si="93"/>
        <v>3793376</v>
      </c>
      <c r="R231" s="183">
        <f t="shared" si="104"/>
        <v>0</v>
      </c>
      <c r="S231" s="179">
        <f t="shared" si="94"/>
        <v>0</v>
      </c>
      <c r="Y231" s="179">
        <f t="shared" si="95"/>
        <v>100969.86823964678</v>
      </c>
      <c r="Z231" s="179">
        <f t="shared" si="96"/>
        <v>3740.5260040984758</v>
      </c>
      <c r="AA231" s="179">
        <f t="shared" si="97"/>
        <v>22426.605756254641</v>
      </c>
      <c r="AB231" s="179">
        <f t="shared" si="98"/>
        <v>127136.9999999999</v>
      </c>
      <c r="AC231" s="179">
        <f t="shared" si="99"/>
        <v>3793376</v>
      </c>
      <c r="AE231" s="179">
        <f t="shared" si="100"/>
        <v>127137</v>
      </c>
    </row>
    <row r="232" spans="1:31" ht="15" x14ac:dyDescent="0.2">
      <c r="A232" s="170">
        <v>47</v>
      </c>
      <c r="B232" s="179">
        <f t="shared" si="101"/>
        <v>123111</v>
      </c>
      <c r="C232" s="190"/>
      <c r="D232" s="179">
        <f t="shared" si="102"/>
        <v>4026</v>
      </c>
      <c r="E232" s="179">
        <f t="shared" si="105"/>
        <v>20797.69177272946</v>
      </c>
      <c r="F232" s="179">
        <f t="shared" si="106"/>
        <v>235.44421350979738</v>
      </c>
      <c r="G232" s="179">
        <f t="shared" si="107"/>
        <v>1460793.5051226597</v>
      </c>
      <c r="H232" s="179">
        <f t="shared" si="108"/>
        <v>13812.6629573421</v>
      </c>
      <c r="I232" s="179">
        <f t="shared" si="109"/>
        <v>123111</v>
      </c>
      <c r="J232" s="179">
        <f t="shared" si="110"/>
        <v>4026</v>
      </c>
      <c r="K232" s="179">
        <f t="shared" si="111"/>
        <v>127137</v>
      </c>
      <c r="L232" s="179">
        <f t="shared" si="112"/>
        <v>127137</v>
      </c>
      <c r="M232" s="179">
        <f t="shared" si="113"/>
        <v>30940.647796443813</v>
      </c>
      <c r="N232" s="179">
        <f t="shared" si="114"/>
        <v>3499777.7282280787</v>
      </c>
      <c r="O232" s="179">
        <f>N232*(1+Basic!$B$9)+S232</f>
        <v>3674766.6146394829</v>
      </c>
      <c r="P232" s="176">
        <f t="shared" si="93"/>
        <v>3688579</v>
      </c>
      <c r="R232" s="183">
        <f t="shared" si="104"/>
        <v>0</v>
      </c>
      <c r="S232" s="179">
        <f t="shared" si="94"/>
        <v>0</v>
      </c>
      <c r="Y232" s="179">
        <f t="shared" si="95"/>
        <v>102313.30822727061</v>
      </c>
      <c r="Z232" s="179">
        <f t="shared" si="96"/>
        <v>3790.5557864902021</v>
      </c>
      <c r="AA232" s="179">
        <f t="shared" si="97"/>
        <v>21033.135986239256</v>
      </c>
      <c r="AB232" s="179">
        <f t="shared" si="98"/>
        <v>127137.00000000006</v>
      </c>
      <c r="AC232" s="179">
        <f t="shared" si="99"/>
        <v>3688579</v>
      </c>
      <c r="AE232" s="179">
        <f t="shared" si="100"/>
        <v>127137</v>
      </c>
    </row>
    <row r="233" spans="1:31" ht="15" x14ac:dyDescent="0.2">
      <c r="A233" s="170">
        <v>48</v>
      </c>
      <c r="B233" s="179">
        <f t="shared" si="101"/>
        <v>123111</v>
      </c>
      <c r="C233" s="190">
        <f>-Basic!B23</f>
        <v>-34390</v>
      </c>
      <c r="D233" s="179">
        <f t="shared" si="102"/>
        <v>-30364</v>
      </c>
      <c r="E233" s="179">
        <f t="shared" si="105"/>
        <v>19436.376838532015</v>
      </c>
      <c r="F233" s="179">
        <f t="shared" si="106"/>
        <v>184.74527947377669</v>
      </c>
      <c r="G233" s="179">
        <f t="shared" si="107"/>
        <v>1357118.8819611918</v>
      </c>
      <c r="H233" s="179">
        <f t="shared" si="108"/>
        <v>44361.408236815878</v>
      </c>
      <c r="I233" s="179">
        <f t="shared" si="109"/>
        <v>123111</v>
      </c>
      <c r="J233" s="179">
        <f t="shared" si="110"/>
        <v>4026</v>
      </c>
      <c r="K233" s="179">
        <f t="shared" si="111"/>
        <v>127137</v>
      </c>
      <c r="L233" s="179">
        <f t="shared" si="112"/>
        <v>127137</v>
      </c>
      <c r="M233" s="179">
        <f t="shared" si="113"/>
        <v>30112.950658961767</v>
      </c>
      <c r="N233" s="179">
        <f t="shared" si="114"/>
        <v>3402753.6788870404</v>
      </c>
      <c r="O233" s="179">
        <f>N233*(1+Basic!$B$9)+S233</f>
        <v>3572891.3628313923</v>
      </c>
      <c r="P233" s="176">
        <f t="shared" si="93"/>
        <v>3617253</v>
      </c>
      <c r="R233" s="183">
        <f t="shared" si="104"/>
        <v>0</v>
      </c>
      <c r="S233" s="179">
        <f t="shared" si="94"/>
        <v>0</v>
      </c>
      <c r="Y233" s="179">
        <f t="shared" si="95"/>
        <v>103674.62316146796</v>
      </c>
      <c r="Z233" s="179">
        <f t="shared" si="96"/>
        <v>3841.2547205262235</v>
      </c>
      <c r="AA233" s="179">
        <f t="shared" si="97"/>
        <v>19621.122118005791</v>
      </c>
      <c r="AB233" s="179">
        <f t="shared" si="98"/>
        <v>127136.99999999997</v>
      </c>
      <c r="AC233" s="179">
        <f t="shared" si="99"/>
        <v>3617253</v>
      </c>
      <c r="AE233" s="179">
        <f t="shared" si="100"/>
        <v>92747</v>
      </c>
    </row>
    <row r="234" spans="1:31" ht="15" x14ac:dyDescent="0.2">
      <c r="A234" s="170">
        <v>49</v>
      </c>
      <c r="B234" s="179">
        <f t="shared" si="101"/>
        <v>123111</v>
      </c>
      <c r="C234" s="190"/>
      <c r="D234" s="179">
        <f t="shared" si="102"/>
        <v>4026</v>
      </c>
      <c r="E234" s="179">
        <f t="shared" si="105"/>
        <v>18056.949125242798</v>
      </c>
      <c r="F234" s="179">
        <f t="shared" si="106"/>
        <v>593.33676553690975</v>
      </c>
      <c r="G234" s="179">
        <f t="shared" si="107"/>
        <v>1252064.8310864347</v>
      </c>
      <c r="H234" s="179">
        <f t="shared" si="108"/>
        <v>40928.745002352785</v>
      </c>
      <c r="I234" s="179">
        <f t="shared" si="109"/>
        <v>123111</v>
      </c>
      <c r="J234" s="179">
        <f t="shared" si="110"/>
        <v>4026</v>
      </c>
      <c r="K234" s="179">
        <f t="shared" si="111"/>
        <v>127137</v>
      </c>
      <c r="L234" s="179">
        <f t="shared" si="112"/>
        <v>127137</v>
      </c>
      <c r="M234" s="179">
        <f t="shared" si="113"/>
        <v>29278.131811189229</v>
      </c>
      <c r="N234" s="179">
        <f t="shared" si="114"/>
        <v>3304894.8106982294</v>
      </c>
      <c r="O234" s="179">
        <f>N234*(1+Basic!$B$9)+S234</f>
        <v>3470139.5512331408</v>
      </c>
      <c r="P234" s="176">
        <f t="shared" si="93"/>
        <v>3511068</v>
      </c>
      <c r="R234" s="183">
        <f t="shared" si="104"/>
        <v>0</v>
      </c>
      <c r="S234" s="179">
        <f t="shared" si="94"/>
        <v>0</v>
      </c>
      <c r="Y234" s="179">
        <f t="shared" si="95"/>
        <v>105054.05087475711</v>
      </c>
      <c r="Z234" s="179">
        <f t="shared" si="96"/>
        <v>3432.6632344630925</v>
      </c>
      <c r="AA234" s="179">
        <f t="shared" si="97"/>
        <v>18650.285890779709</v>
      </c>
      <c r="AB234" s="179">
        <f t="shared" si="98"/>
        <v>127136.99999999991</v>
      </c>
      <c r="AC234" s="179">
        <f t="shared" si="99"/>
        <v>3511068</v>
      </c>
      <c r="AE234" s="179">
        <f t="shared" si="100"/>
        <v>127137</v>
      </c>
    </row>
    <row r="235" spans="1:31" ht="15" x14ac:dyDescent="0.2">
      <c r="A235" s="170">
        <v>50</v>
      </c>
      <c r="B235" s="179">
        <f t="shared" si="101"/>
        <v>123111</v>
      </c>
      <c r="C235" s="190"/>
      <c r="D235" s="179">
        <f t="shared" si="102"/>
        <v>4026</v>
      </c>
      <c r="E235" s="179">
        <f t="shared" si="105"/>
        <v>16659.167635897637</v>
      </c>
      <c r="F235" s="179">
        <f t="shared" si="106"/>
        <v>547.42466802546278</v>
      </c>
      <c r="G235" s="179">
        <f t="shared" si="107"/>
        <v>1145612.9987223323</v>
      </c>
      <c r="H235" s="179">
        <f t="shared" si="108"/>
        <v>37450.169670378251</v>
      </c>
      <c r="I235" s="179">
        <f t="shared" si="109"/>
        <v>123111</v>
      </c>
      <c r="J235" s="179">
        <f t="shared" si="110"/>
        <v>4026</v>
      </c>
      <c r="K235" s="179">
        <f t="shared" si="111"/>
        <v>127137</v>
      </c>
      <c r="L235" s="179">
        <f t="shared" si="112"/>
        <v>127137</v>
      </c>
      <c r="M235" s="179">
        <f t="shared" si="113"/>
        <v>28436.129976174561</v>
      </c>
      <c r="N235" s="179">
        <f t="shared" si="114"/>
        <v>3206193.9406744037</v>
      </c>
      <c r="O235" s="179">
        <f>N235*(1+Basic!$B$9)+S235</f>
        <v>3366503.6377081242</v>
      </c>
      <c r="P235" s="176">
        <f t="shared" si="93"/>
        <v>3403954</v>
      </c>
      <c r="R235" s="183">
        <f t="shared" si="104"/>
        <v>0</v>
      </c>
      <c r="S235" s="179">
        <f t="shared" si="94"/>
        <v>0</v>
      </c>
      <c r="Y235" s="179">
        <f t="shared" si="95"/>
        <v>106451.83236410236</v>
      </c>
      <c r="Z235" s="179">
        <f t="shared" si="96"/>
        <v>3478.5753319745345</v>
      </c>
      <c r="AA235" s="179">
        <f t="shared" si="97"/>
        <v>17206.592303923098</v>
      </c>
      <c r="AB235" s="179">
        <f t="shared" si="98"/>
        <v>127137</v>
      </c>
      <c r="AC235" s="179">
        <f t="shared" si="99"/>
        <v>3403954</v>
      </c>
      <c r="AE235" s="179">
        <f t="shared" si="100"/>
        <v>127137</v>
      </c>
    </row>
    <row r="236" spans="1:31" ht="15" x14ac:dyDescent="0.2">
      <c r="A236" s="170">
        <v>51</v>
      </c>
      <c r="B236" s="179">
        <f t="shared" si="101"/>
        <v>123111</v>
      </c>
      <c r="C236" s="190"/>
      <c r="D236" s="179">
        <f t="shared" si="102"/>
        <v>4026</v>
      </c>
      <c r="E236" s="179">
        <f t="shared" si="105"/>
        <v>15242.788166982073</v>
      </c>
      <c r="F236" s="179">
        <f t="shared" si="106"/>
        <v>500.89849317699731</v>
      </c>
      <c r="G236" s="179">
        <f t="shared" si="107"/>
        <v>1037744.7868893144</v>
      </c>
      <c r="H236" s="179">
        <f t="shared" si="108"/>
        <v>33925.068163555246</v>
      </c>
      <c r="I236" s="179">
        <f t="shared" si="109"/>
        <v>123111</v>
      </c>
      <c r="J236" s="179">
        <f t="shared" si="110"/>
        <v>4026</v>
      </c>
      <c r="K236" s="179">
        <f t="shared" si="111"/>
        <v>127137</v>
      </c>
      <c r="L236" s="179">
        <f t="shared" si="112"/>
        <v>127137</v>
      </c>
      <c r="M236" s="179">
        <f t="shared" si="113"/>
        <v>27586.883349724125</v>
      </c>
      <c r="N236" s="179">
        <f t="shared" si="114"/>
        <v>3106643.8240241278</v>
      </c>
      <c r="O236" s="179">
        <f>N236*(1+Basic!$B$9)+S236</f>
        <v>3261976.0152253341</v>
      </c>
      <c r="P236" s="176">
        <f t="shared" si="93"/>
        <v>3295901</v>
      </c>
      <c r="R236" s="183">
        <f t="shared" si="104"/>
        <v>0</v>
      </c>
      <c r="S236" s="179">
        <f t="shared" si="94"/>
        <v>0</v>
      </c>
      <c r="Y236" s="179">
        <f t="shared" si="95"/>
        <v>107868.21183301788</v>
      </c>
      <c r="Z236" s="179">
        <f t="shared" si="96"/>
        <v>3525.1015068230045</v>
      </c>
      <c r="AA236" s="179">
        <f t="shared" si="97"/>
        <v>15743.68666015907</v>
      </c>
      <c r="AB236" s="179">
        <f t="shared" si="98"/>
        <v>127136.99999999996</v>
      </c>
      <c r="AC236" s="179">
        <f t="shared" si="99"/>
        <v>3295901</v>
      </c>
      <c r="AE236" s="179">
        <f t="shared" si="100"/>
        <v>127137</v>
      </c>
    </row>
    <row r="237" spans="1:31" ht="15" x14ac:dyDescent="0.2">
      <c r="A237" s="170">
        <v>52</v>
      </c>
      <c r="B237" s="179">
        <f t="shared" si="101"/>
        <v>123111</v>
      </c>
      <c r="C237" s="190"/>
      <c r="D237" s="179">
        <f t="shared" si="102"/>
        <v>4026</v>
      </c>
      <c r="E237" s="179">
        <f t="shared" si="105"/>
        <v>13807.563265767109</v>
      </c>
      <c r="F237" s="179">
        <f t="shared" si="106"/>
        <v>453.75002766656661</v>
      </c>
      <c r="G237" s="179">
        <f t="shared" si="107"/>
        <v>928441.3501550816</v>
      </c>
      <c r="H237" s="179">
        <f t="shared" si="108"/>
        <v>30352.818191221813</v>
      </c>
      <c r="I237" s="179">
        <f t="shared" si="109"/>
        <v>123111</v>
      </c>
      <c r="J237" s="179">
        <f t="shared" si="110"/>
        <v>4026</v>
      </c>
      <c r="K237" s="179">
        <f t="shared" si="111"/>
        <v>127137</v>
      </c>
      <c r="L237" s="179">
        <f t="shared" si="112"/>
        <v>127137</v>
      </c>
      <c r="M237" s="179">
        <f t="shared" si="113"/>
        <v>26730.329595865765</v>
      </c>
      <c r="N237" s="179">
        <f t="shared" si="114"/>
        <v>3006237.1536199935</v>
      </c>
      <c r="O237" s="179">
        <f>N237*(1+Basic!$B$9)+S237</f>
        <v>3156549.0113009932</v>
      </c>
      <c r="P237" s="176">
        <f t="shared" si="93"/>
        <v>3186902</v>
      </c>
      <c r="R237" s="183">
        <f t="shared" si="104"/>
        <v>0</v>
      </c>
      <c r="S237" s="179">
        <f t="shared" si="94"/>
        <v>0</v>
      </c>
      <c r="Y237" s="179">
        <f t="shared" si="95"/>
        <v>109303.43673423282</v>
      </c>
      <c r="Z237" s="179">
        <f t="shared" si="96"/>
        <v>3572.2499723334331</v>
      </c>
      <c r="AA237" s="179">
        <f t="shared" si="97"/>
        <v>14261.313293433675</v>
      </c>
      <c r="AB237" s="179">
        <f t="shared" si="98"/>
        <v>127136.99999999993</v>
      </c>
      <c r="AC237" s="179">
        <f t="shared" si="99"/>
        <v>3186902</v>
      </c>
      <c r="AE237" s="179">
        <f t="shared" si="100"/>
        <v>127137</v>
      </c>
    </row>
    <row r="238" spans="1:31" ht="15" x14ac:dyDescent="0.2">
      <c r="A238" s="170">
        <v>53</v>
      </c>
      <c r="B238" s="179">
        <f t="shared" si="101"/>
        <v>123111</v>
      </c>
      <c r="C238" s="190"/>
      <c r="D238" s="179">
        <f t="shared" si="102"/>
        <v>4026</v>
      </c>
      <c r="E238" s="179">
        <f t="shared" si="105"/>
        <v>12353.242187077203</v>
      </c>
      <c r="F238" s="179">
        <f t="shared" si="106"/>
        <v>405.97094831546059</v>
      </c>
      <c r="G238" s="179">
        <f t="shared" si="107"/>
        <v>817683.59234215878</v>
      </c>
      <c r="H238" s="179">
        <f t="shared" si="108"/>
        <v>26732.789139537275</v>
      </c>
      <c r="I238" s="179">
        <f t="shared" si="109"/>
        <v>123111</v>
      </c>
      <c r="J238" s="179">
        <f t="shared" si="110"/>
        <v>4026</v>
      </c>
      <c r="K238" s="179">
        <f t="shared" si="111"/>
        <v>127137</v>
      </c>
      <c r="L238" s="179">
        <f t="shared" si="112"/>
        <v>127137</v>
      </c>
      <c r="M238" s="179">
        <f t="shared" si="113"/>
        <v>25866.405842273234</v>
      </c>
      <c r="N238" s="179">
        <f t="shared" si="114"/>
        <v>2904966.5594622665</v>
      </c>
      <c r="O238" s="179">
        <f>N238*(1+Basic!$B$9)+S238</f>
        <v>3050214.8874353799</v>
      </c>
      <c r="P238" s="176">
        <f t="shared" si="93"/>
        <v>3076948</v>
      </c>
      <c r="R238" s="183">
        <f t="shared" si="104"/>
        <v>0</v>
      </c>
      <c r="S238" s="179">
        <f t="shared" si="94"/>
        <v>0</v>
      </c>
      <c r="Y238" s="179">
        <f t="shared" si="95"/>
        <v>110757.75781292282</v>
      </c>
      <c r="Z238" s="179">
        <f t="shared" si="96"/>
        <v>3620.029051684538</v>
      </c>
      <c r="AA238" s="179">
        <f t="shared" si="97"/>
        <v>12759.213135392663</v>
      </c>
      <c r="AB238" s="179">
        <f t="shared" si="98"/>
        <v>127137.00000000003</v>
      </c>
      <c r="AC238" s="179">
        <f t="shared" si="99"/>
        <v>3076948</v>
      </c>
      <c r="AE238" s="179">
        <f t="shared" si="100"/>
        <v>127137</v>
      </c>
    </row>
    <row r="239" spans="1:31" ht="15" x14ac:dyDescent="0.2">
      <c r="A239" s="170">
        <v>54</v>
      </c>
      <c r="B239" s="179">
        <f t="shared" si="101"/>
        <v>123111</v>
      </c>
      <c r="C239" s="190"/>
      <c r="D239" s="179">
        <f t="shared" si="102"/>
        <v>4026</v>
      </c>
      <c r="E239" s="179">
        <f t="shared" si="105"/>
        <v>10879.57084948314</v>
      </c>
      <c r="F239" s="179">
        <f t="shared" si="106"/>
        <v>357.55282062190389</v>
      </c>
      <c r="G239" s="179">
        <f t="shared" si="107"/>
        <v>705452.16319164191</v>
      </c>
      <c r="H239" s="179">
        <f t="shared" si="108"/>
        <v>23064.341960159178</v>
      </c>
      <c r="I239" s="179">
        <f t="shared" si="109"/>
        <v>123111</v>
      </c>
      <c r="J239" s="179">
        <f t="shared" si="110"/>
        <v>4026</v>
      </c>
      <c r="K239" s="179">
        <f t="shared" si="111"/>
        <v>127137</v>
      </c>
      <c r="L239" s="179">
        <f t="shared" si="112"/>
        <v>127137</v>
      </c>
      <c r="M239" s="179">
        <f t="shared" si="113"/>
        <v>24995.048675651298</v>
      </c>
      <c r="N239" s="179">
        <f t="shared" si="114"/>
        <v>2802824.6081379177</v>
      </c>
      <c r="O239" s="179">
        <f>N239*(1+Basic!$B$9)+S239</f>
        <v>2942965.8385448139</v>
      </c>
      <c r="P239" s="176">
        <f t="shared" si="93"/>
        <v>2966030</v>
      </c>
      <c r="R239" s="183">
        <f t="shared" si="104"/>
        <v>0</v>
      </c>
      <c r="S239" s="179">
        <f t="shared" si="94"/>
        <v>0</v>
      </c>
      <c r="Y239" s="179">
        <f t="shared" si="95"/>
        <v>112231.42915051687</v>
      </c>
      <c r="Z239" s="179">
        <f t="shared" si="96"/>
        <v>3668.4471793780976</v>
      </c>
      <c r="AA239" s="179">
        <f t="shared" si="97"/>
        <v>11237.123670105044</v>
      </c>
      <c r="AB239" s="179">
        <f t="shared" si="98"/>
        <v>127137</v>
      </c>
      <c r="AC239" s="179">
        <f t="shared" si="99"/>
        <v>2966030</v>
      </c>
      <c r="AE239" s="179">
        <f t="shared" si="100"/>
        <v>127137</v>
      </c>
    </row>
    <row r="240" spans="1:31" ht="15" x14ac:dyDescent="0.2">
      <c r="A240" s="170">
        <v>55</v>
      </c>
      <c r="B240" s="179">
        <f t="shared" si="101"/>
        <v>123111</v>
      </c>
      <c r="C240" s="190"/>
      <c r="D240" s="179">
        <f t="shared" si="102"/>
        <v>4026</v>
      </c>
      <c r="E240" s="179">
        <f t="shared" si="105"/>
        <v>9386.2917909119642</v>
      </c>
      <c r="F240" s="179">
        <f t="shared" si="106"/>
        <v>308.48709727210263</v>
      </c>
      <c r="G240" s="179">
        <f t="shared" si="107"/>
        <v>591727.45498255384</v>
      </c>
      <c r="H240" s="179">
        <f t="shared" si="108"/>
        <v>19346.829057431281</v>
      </c>
      <c r="I240" s="179">
        <f t="shared" si="109"/>
        <v>123111</v>
      </c>
      <c r="J240" s="179">
        <f t="shared" si="110"/>
        <v>4026</v>
      </c>
      <c r="K240" s="179">
        <f t="shared" si="111"/>
        <v>127137</v>
      </c>
      <c r="L240" s="179">
        <f t="shared" si="112"/>
        <v>127137</v>
      </c>
      <c r="M240" s="179">
        <f t="shared" si="113"/>
        <v>24116.194137081093</v>
      </c>
      <c r="N240" s="179">
        <f t="shared" si="114"/>
        <v>2699803.8022749987</v>
      </c>
      <c r="O240" s="179">
        <f>N240*(1+Basic!$B$9)+S240</f>
        <v>2834793.992388749</v>
      </c>
      <c r="P240" s="176">
        <f t="shared" si="93"/>
        <v>2854141</v>
      </c>
      <c r="R240" s="183">
        <f t="shared" si="104"/>
        <v>0</v>
      </c>
      <c r="S240" s="179">
        <f t="shared" si="94"/>
        <v>0</v>
      </c>
      <c r="Y240" s="179">
        <f t="shared" si="95"/>
        <v>113724.70820908807</v>
      </c>
      <c r="Z240" s="179">
        <f t="shared" si="96"/>
        <v>3717.5129027278963</v>
      </c>
      <c r="AA240" s="179">
        <f t="shared" si="97"/>
        <v>9694.7788881840661</v>
      </c>
      <c r="AB240" s="179">
        <f t="shared" si="98"/>
        <v>127137.00000000003</v>
      </c>
      <c r="AC240" s="179">
        <f t="shared" si="99"/>
        <v>2854141</v>
      </c>
      <c r="AE240" s="179">
        <f t="shared" si="100"/>
        <v>127137</v>
      </c>
    </row>
    <row r="241" spans="1:31" ht="15" x14ac:dyDescent="0.2">
      <c r="A241" s="170">
        <v>56</v>
      </c>
      <c r="B241" s="179">
        <f t="shared" si="101"/>
        <v>123111</v>
      </c>
      <c r="C241" s="190"/>
      <c r="D241" s="179">
        <f t="shared" si="102"/>
        <v>4026</v>
      </c>
      <c r="E241" s="179">
        <f t="shared" si="105"/>
        <v>7873.1441236663268</v>
      </c>
      <c r="F241" s="179">
        <f t="shared" si="106"/>
        <v>258.76511663137671</v>
      </c>
      <c r="G241" s="179">
        <f t="shared" si="107"/>
        <v>476489.59910622018</v>
      </c>
      <c r="H241" s="179">
        <f t="shared" si="108"/>
        <v>15579.594174062659</v>
      </c>
      <c r="I241" s="179">
        <f t="shared" si="109"/>
        <v>123111</v>
      </c>
      <c r="J241" s="179">
        <f t="shared" si="110"/>
        <v>4026</v>
      </c>
      <c r="K241" s="179">
        <f t="shared" si="111"/>
        <v>127137</v>
      </c>
      <c r="L241" s="179">
        <f t="shared" si="112"/>
        <v>127137</v>
      </c>
      <c r="M241" s="179">
        <f t="shared" si="113"/>
        <v>23229.777717325425</v>
      </c>
      <c r="N241" s="179">
        <f t="shared" si="114"/>
        <v>2595896.5799923241</v>
      </c>
      <c r="O241" s="179">
        <f>N241*(1+Basic!$B$9)+S241</f>
        <v>2725691.4089919403</v>
      </c>
      <c r="P241" s="176">
        <f t="shared" si="93"/>
        <v>2741271</v>
      </c>
      <c r="R241" s="183">
        <f t="shared" si="104"/>
        <v>0</v>
      </c>
      <c r="S241" s="179">
        <f t="shared" si="94"/>
        <v>0</v>
      </c>
      <c r="Y241" s="179">
        <f t="shared" si="95"/>
        <v>115237.85587633366</v>
      </c>
      <c r="Z241" s="179">
        <f t="shared" si="96"/>
        <v>3767.2348833686228</v>
      </c>
      <c r="AA241" s="179">
        <f t="shared" si="97"/>
        <v>8131.9092402977039</v>
      </c>
      <c r="AB241" s="179">
        <f t="shared" si="98"/>
        <v>127136.99999999999</v>
      </c>
      <c r="AC241" s="179">
        <f t="shared" si="99"/>
        <v>2741271</v>
      </c>
      <c r="AE241" s="179">
        <f t="shared" si="100"/>
        <v>127137</v>
      </c>
    </row>
    <row r="242" spans="1:31" ht="15" x14ac:dyDescent="0.2">
      <c r="A242" s="170">
        <v>57</v>
      </c>
      <c r="B242" s="179">
        <f t="shared" si="101"/>
        <v>123111</v>
      </c>
      <c r="C242" s="190"/>
      <c r="D242" s="179">
        <f t="shared" si="102"/>
        <v>4026</v>
      </c>
      <c r="E242" s="179">
        <f t="shared" si="105"/>
        <v>6339.8634888453298</v>
      </c>
      <c r="F242" s="179">
        <f t="shared" si="106"/>
        <v>208.37810121510972</v>
      </c>
      <c r="G242" s="179">
        <f t="shared" si="107"/>
        <v>359718.46259506553</v>
      </c>
      <c r="H242" s="179">
        <f t="shared" si="108"/>
        <v>11761.972275277769</v>
      </c>
      <c r="I242" s="179">
        <f t="shared" si="109"/>
        <v>123111</v>
      </c>
      <c r="J242" s="179">
        <f t="shared" si="110"/>
        <v>4026</v>
      </c>
      <c r="K242" s="179">
        <f t="shared" si="111"/>
        <v>127137</v>
      </c>
      <c r="L242" s="179">
        <f t="shared" si="112"/>
        <v>127137</v>
      </c>
      <c r="M242" s="179">
        <f t="shared" si="113"/>
        <v>22335.734352093728</v>
      </c>
      <c r="N242" s="179">
        <f t="shared" si="114"/>
        <v>2491095.3143444178</v>
      </c>
      <c r="O242" s="179">
        <f>N242*(1+Basic!$B$9)+S242</f>
        <v>2615650.0800616387</v>
      </c>
      <c r="P242" s="176">
        <f t="shared" si="93"/>
        <v>2627412</v>
      </c>
      <c r="R242" s="183">
        <f t="shared" si="104"/>
        <v>0</v>
      </c>
      <c r="S242" s="179">
        <f t="shared" si="94"/>
        <v>0</v>
      </c>
      <c r="Y242" s="179">
        <f t="shared" si="95"/>
        <v>116771.13651115465</v>
      </c>
      <c r="Z242" s="179">
        <f t="shared" si="96"/>
        <v>3817.6218987848897</v>
      </c>
      <c r="AA242" s="179">
        <f t="shared" si="97"/>
        <v>6548.2415900604392</v>
      </c>
      <c r="AB242" s="179">
        <f t="shared" si="98"/>
        <v>127136.99999999997</v>
      </c>
      <c r="AC242" s="179">
        <f t="shared" si="99"/>
        <v>2627412</v>
      </c>
      <c r="AE242" s="179">
        <f t="shared" si="100"/>
        <v>127137</v>
      </c>
    </row>
    <row r="243" spans="1:31" ht="15" x14ac:dyDescent="0.2">
      <c r="A243" s="170">
        <v>58</v>
      </c>
      <c r="B243" s="179">
        <f t="shared" si="101"/>
        <v>123111</v>
      </c>
      <c r="C243" s="190"/>
      <c r="D243" s="179">
        <f t="shared" si="102"/>
        <v>4026</v>
      </c>
      <c r="E243" s="179">
        <f t="shared" si="105"/>
        <v>4786.1820101589274</v>
      </c>
      <c r="F243" s="179">
        <f t="shared" si="106"/>
        <v>157.31715613924874</v>
      </c>
      <c r="G243" s="179">
        <f t="shared" si="107"/>
        <v>241393.64460522449</v>
      </c>
      <c r="H243" s="179">
        <f t="shared" si="108"/>
        <v>7893.289431417018</v>
      </c>
      <c r="I243" s="179">
        <f t="shared" si="109"/>
        <v>123111</v>
      </c>
      <c r="J243" s="179">
        <f t="shared" si="110"/>
        <v>4026</v>
      </c>
      <c r="K243" s="179">
        <f t="shared" si="111"/>
        <v>127137</v>
      </c>
      <c r="L243" s="179">
        <f t="shared" si="112"/>
        <v>127137</v>
      </c>
      <c r="M243" s="179">
        <f t="shared" si="113"/>
        <v>21433.998417266248</v>
      </c>
      <c r="N243" s="179">
        <f t="shared" si="114"/>
        <v>2385392.3127616839</v>
      </c>
      <c r="O243" s="179">
        <f>N243*(1+Basic!$B$9)+S243</f>
        <v>2504661.9283997682</v>
      </c>
      <c r="P243" s="176">
        <f t="shared" si="93"/>
        <v>2512555</v>
      </c>
      <c r="R243" s="183">
        <f t="shared" si="104"/>
        <v>0</v>
      </c>
      <c r="S243" s="179">
        <f t="shared" si="94"/>
        <v>0</v>
      </c>
      <c r="Y243" s="179">
        <f t="shared" si="95"/>
        <v>118324.81798984105</v>
      </c>
      <c r="Z243" s="179">
        <f t="shared" si="96"/>
        <v>3868.6828438607508</v>
      </c>
      <c r="AA243" s="179">
        <f t="shared" si="97"/>
        <v>4943.4991662981765</v>
      </c>
      <c r="AB243" s="179">
        <f t="shared" si="98"/>
        <v>127136.99999999997</v>
      </c>
      <c r="AC243" s="179">
        <f t="shared" si="99"/>
        <v>2512555</v>
      </c>
      <c r="AE243" s="179">
        <f t="shared" si="100"/>
        <v>127137</v>
      </c>
    </row>
    <row r="244" spans="1:31" ht="15" x14ac:dyDescent="0.2">
      <c r="A244" s="170">
        <v>59</v>
      </c>
      <c r="B244" s="179">
        <f t="shared" si="101"/>
        <v>123111</v>
      </c>
      <c r="C244" s="190"/>
      <c r="D244" s="179">
        <f t="shared" si="102"/>
        <v>4026</v>
      </c>
      <c r="E244" s="179">
        <f t="shared" si="105"/>
        <v>3211.828247127818</v>
      </c>
      <c r="F244" s="179">
        <f t="shared" si="106"/>
        <v>105.57326755007914</v>
      </c>
      <c r="G244" s="179">
        <f t="shared" si="107"/>
        <v>121494.47285235231</v>
      </c>
      <c r="H244" s="179">
        <f t="shared" si="108"/>
        <v>3972.862698967097</v>
      </c>
      <c r="I244" s="179">
        <f t="shared" si="109"/>
        <v>123111</v>
      </c>
      <c r="J244" s="179">
        <f t="shared" si="110"/>
        <v>4026</v>
      </c>
      <c r="K244" s="179">
        <f t="shared" si="111"/>
        <v>127137</v>
      </c>
      <c r="L244" s="179">
        <f t="shared" si="112"/>
        <v>127137</v>
      </c>
      <c r="M244" s="179">
        <f t="shared" si="113"/>
        <v>20524.503724077098</v>
      </c>
      <c r="N244" s="179">
        <f t="shared" si="114"/>
        <v>2278779.8164857612</v>
      </c>
      <c r="O244" s="179">
        <f>N244*(1+Basic!$B$9)+S244</f>
        <v>2392718.8073100494</v>
      </c>
      <c r="P244" s="176">
        <f t="shared" si="93"/>
        <v>2396692</v>
      </c>
      <c r="R244" s="183">
        <f t="shared" si="104"/>
        <v>0</v>
      </c>
      <c r="S244" s="179">
        <f t="shared" si="94"/>
        <v>0</v>
      </c>
      <c r="Y244" s="179">
        <f t="shared" si="95"/>
        <v>119899.17175287218</v>
      </c>
      <c r="Z244" s="179">
        <f t="shared" si="96"/>
        <v>3920.426732449921</v>
      </c>
      <c r="AA244" s="179">
        <f t="shared" si="97"/>
        <v>3317.401514677897</v>
      </c>
      <c r="AB244" s="179">
        <f t="shared" si="98"/>
        <v>127137</v>
      </c>
      <c r="AC244" s="179">
        <f t="shared" si="99"/>
        <v>2396692</v>
      </c>
      <c r="AE244" s="179">
        <f t="shared" si="100"/>
        <v>127137</v>
      </c>
    </row>
    <row r="245" spans="1:31" ht="15" x14ac:dyDescent="0.2">
      <c r="A245" s="170">
        <v>60</v>
      </c>
      <c r="B245" s="179">
        <f t="shared" si="101"/>
        <v>123111</v>
      </c>
      <c r="C245" s="190"/>
      <c r="D245" s="179">
        <f t="shared" si="102"/>
        <v>4026</v>
      </c>
      <c r="E245" s="179">
        <f t="shared" si="105"/>
        <v>1616.5271476606367</v>
      </c>
      <c r="F245" s="179">
        <f t="shared" si="106"/>
        <v>53.137301032997385</v>
      </c>
      <c r="G245" s="179">
        <f t="shared" si="107"/>
        <v>1.2951204553246498E-8</v>
      </c>
      <c r="H245" s="179">
        <f t="shared" si="108"/>
        <v>9.4388497018371709E-11</v>
      </c>
      <c r="I245" s="179">
        <f t="shared" si="109"/>
        <v>123111</v>
      </c>
      <c r="J245" s="179">
        <f t="shared" si="110"/>
        <v>4026</v>
      </c>
      <c r="K245" s="179">
        <f t="shared" si="111"/>
        <v>127137</v>
      </c>
      <c r="L245" s="179">
        <f>K245+Basic!B8</f>
        <v>2298387</v>
      </c>
      <c r="M245" s="179">
        <f t="shared" si="113"/>
        <v>19607.183514255936</v>
      </c>
      <c r="N245" s="179">
        <f t="shared" si="114"/>
        <v>1.7134880181401968E-8</v>
      </c>
      <c r="O245" s="179">
        <f>N245*(1+Basic!$B$9)</f>
        <v>1.7991624190472066E-8</v>
      </c>
      <c r="P245" s="179">
        <f>O245+H245+Basic!$B$8</f>
        <v>2171250.0000000182</v>
      </c>
      <c r="Q245" s="179"/>
      <c r="R245" s="183">
        <f t="shared" si="104"/>
        <v>0</v>
      </c>
      <c r="S245" s="179">
        <f t="shared" si="94"/>
        <v>0</v>
      </c>
      <c r="Y245" s="179">
        <f t="shared" si="95"/>
        <v>121494.47285233936</v>
      </c>
      <c r="Z245" s="179">
        <f t="shared" si="96"/>
        <v>3972.8626989670024</v>
      </c>
      <c r="AA245" s="179">
        <f t="shared" si="97"/>
        <v>1669.6644486936341</v>
      </c>
      <c r="AB245" s="179">
        <f t="shared" si="98"/>
        <v>127137</v>
      </c>
      <c r="AC245" s="179">
        <f t="shared" si="99"/>
        <v>2171250.0000000182</v>
      </c>
      <c r="AE245" s="179">
        <f t="shared" si="100"/>
        <v>127137</v>
      </c>
    </row>
    <row r="246" spans="1:31" ht="15" x14ac:dyDescent="0.2">
      <c r="A246" s="170" t="s">
        <v>5</v>
      </c>
      <c r="B246" s="190">
        <f>SUM(B185:B245)</f>
        <v>2320410</v>
      </c>
      <c r="C246" s="190">
        <f>SUM(C185:C245)</f>
        <v>-214663</v>
      </c>
      <c r="D246" s="190">
        <f>SUM(D185:D245)</f>
        <v>26897</v>
      </c>
      <c r="E246" s="190">
        <f>SUM(E185:E245)</f>
        <v>2320410.000000014</v>
      </c>
      <c r="F246" s="190">
        <f>SUM(F185:F245)</f>
        <v>26897.000000000095</v>
      </c>
      <c r="G246" s="190"/>
      <c r="H246" s="190"/>
      <c r="I246" s="190">
        <f>SUM(I185:I245)</f>
        <v>7386660</v>
      </c>
      <c r="J246" s="190">
        <f>SUM(J185:J245)</f>
        <v>215348.5</v>
      </c>
      <c r="K246" s="190">
        <f>SUM(K185:K245)</f>
        <v>7628220</v>
      </c>
      <c r="L246" s="190">
        <f>SUM(L185:L245)</f>
        <v>2561970</v>
      </c>
      <c r="M246" s="190">
        <f>SUM(M185:M245)</f>
        <v>2561970.0000000182</v>
      </c>
      <c r="N246" s="187"/>
      <c r="O246" s="190"/>
      <c r="P246" s="190"/>
      <c r="R246" s="172">
        <f>SUM(R186:R245)</f>
        <v>0</v>
      </c>
      <c r="Y246" s="191">
        <f>SUM(Y186:Y245)</f>
        <v>5066249.999999987</v>
      </c>
      <c r="Z246" s="191">
        <f>SUM(Z186:Z245)</f>
        <v>214662.99999999997</v>
      </c>
      <c r="AA246" s="191">
        <f>SUM(AA186:AA245)</f>
        <v>2347307.0000000144</v>
      </c>
      <c r="AB246" s="191">
        <f>SUM(AB186:AB245)</f>
        <v>7628220</v>
      </c>
      <c r="AE246" s="190">
        <f>SUM(AE185:AE245)</f>
        <v>2347307</v>
      </c>
    </row>
    <row r="247" spans="1:31" ht="15" x14ac:dyDescent="0.2">
      <c r="A247" s="170"/>
      <c r="B247" s="190">
        <f>B246-B185</f>
        <v>7386660</v>
      </c>
      <c r="C247" s="170"/>
      <c r="D247" s="190">
        <f>D246-C246</f>
        <v>241560</v>
      </c>
      <c r="E247" s="190">
        <f>E246+F246</f>
        <v>2347307.000000014</v>
      </c>
      <c r="F247" s="190"/>
      <c r="L247" s="179">
        <f>F246+E246-C246</f>
        <v>2561970.000000014</v>
      </c>
    </row>
    <row r="248" spans="1:31" x14ac:dyDescent="0.2">
      <c r="K248" s="171" t="s">
        <v>7</v>
      </c>
      <c r="L248" s="179">
        <f>L247-L246</f>
        <v>1.3969838619232178E-8</v>
      </c>
    </row>
    <row r="250" spans="1:31" ht="25.5" x14ac:dyDescent="0.35">
      <c r="C250" s="262" t="s">
        <v>52</v>
      </c>
      <c r="D250" s="262"/>
      <c r="E250" s="262"/>
      <c r="F250" s="262"/>
    </row>
    <row r="251" spans="1:31" x14ac:dyDescent="0.2">
      <c r="A251" s="171" t="s">
        <v>33</v>
      </c>
      <c r="B251" s="171" t="s">
        <v>39</v>
      </c>
      <c r="D251" s="171" t="s">
        <v>160</v>
      </c>
      <c r="E251" s="171" t="s">
        <v>38</v>
      </c>
      <c r="G251" s="171" t="s">
        <v>57</v>
      </c>
    </row>
    <row r="252" spans="1:31" ht="18" x14ac:dyDescent="0.25">
      <c r="A252" s="181">
        <f>Basic!B10</f>
        <v>0.16</v>
      </c>
      <c r="B252" s="177">
        <v>109821.19738112445</v>
      </c>
      <c r="C252" s="176">
        <f>ROUND(B252/1,0)</f>
        <v>109821</v>
      </c>
      <c r="D252" s="177">
        <v>3893.4559958930704</v>
      </c>
      <c r="E252" s="176">
        <f>$E$2</f>
        <v>12</v>
      </c>
      <c r="F252" s="176">
        <f>ROUND(D252/1,0)</f>
        <v>3893</v>
      </c>
      <c r="G252" s="192">
        <f>-(B256)/R253</f>
        <v>70364.583333333328</v>
      </c>
      <c r="H252" s="179">
        <f>(Basic!$B$19+Basic!$B$20+Basic!$B$21+Basic!$B$22+Basic!$B$23+Basic!$B$24)/R253</f>
        <v>3411.2916666666665</v>
      </c>
      <c r="J252" s="179"/>
      <c r="K252" s="179"/>
      <c r="R252" s="172">
        <f>$S$1/$R$253</f>
        <v>0</v>
      </c>
    </row>
    <row r="253" spans="1:31" ht="15" x14ac:dyDescent="0.2">
      <c r="A253" s="170" t="s">
        <v>37</v>
      </c>
      <c r="B253" s="179" t="s">
        <v>37</v>
      </c>
      <c r="C253" s="171" t="s">
        <v>37</v>
      </c>
      <c r="D253" s="171" t="s">
        <v>37</v>
      </c>
      <c r="E253" s="171" t="s">
        <v>37</v>
      </c>
      <c r="F253" s="171" t="s">
        <v>37</v>
      </c>
      <c r="G253" s="171" t="s">
        <v>37</v>
      </c>
      <c r="H253" s="171" t="s">
        <v>37</v>
      </c>
      <c r="J253" s="179"/>
      <c r="L253" s="179"/>
      <c r="M253" s="180" t="s">
        <v>31</v>
      </c>
      <c r="N253" s="180"/>
      <c r="O253" s="180"/>
      <c r="R253" s="172">
        <f>$E$2*6</f>
        <v>72</v>
      </c>
    </row>
    <row r="254" spans="1:31" ht="15" x14ac:dyDescent="0.2">
      <c r="A254" s="170"/>
      <c r="B254" s="180" t="s">
        <v>11</v>
      </c>
      <c r="C254" s="180"/>
      <c r="D254" s="180"/>
      <c r="E254" s="180" t="s">
        <v>27</v>
      </c>
      <c r="F254" s="180"/>
      <c r="G254" s="180" t="s">
        <v>162</v>
      </c>
      <c r="H254" s="180"/>
      <c r="I254" s="180" t="s">
        <v>6</v>
      </c>
      <c r="J254" s="180"/>
      <c r="K254" s="180"/>
      <c r="L254" s="171" t="s">
        <v>32</v>
      </c>
      <c r="M254" s="171" t="s">
        <v>2</v>
      </c>
      <c r="N254" s="180" t="s">
        <v>162</v>
      </c>
      <c r="O254" s="180" t="s">
        <v>29</v>
      </c>
      <c r="P254" s="180" t="s">
        <v>30</v>
      </c>
    </row>
    <row r="255" spans="1:31" x14ac:dyDescent="0.2">
      <c r="B255" s="181">
        <f>IRR(B256:B328,0)*E252</f>
        <v>0.15973003992898338</v>
      </c>
      <c r="D255" s="181">
        <f>IRR(D256:D328,0)*E252</f>
        <v>0.15994065802206148</v>
      </c>
      <c r="E255" s="171" t="s">
        <v>28</v>
      </c>
      <c r="F255" s="171" t="s">
        <v>161</v>
      </c>
      <c r="G255" s="171" t="s">
        <v>162</v>
      </c>
      <c r="H255" s="171" t="s">
        <v>161</v>
      </c>
      <c r="I255" s="171" t="s">
        <v>28</v>
      </c>
      <c r="J255" s="179" t="s">
        <v>161</v>
      </c>
      <c r="K255" s="179" t="s">
        <v>5</v>
      </c>
      <c r="L255" s="174">
        <f>IRR(L256:L328,0)*E252</f>
        <v>0.1040338609076743</v>
      </c>
      <c r="AE255" s="174">
        <f>IRR(AE256:AE328,0)*$AE$2</f>
        <v>0.15973236920128109</v>
      </c>
    </row>
    <row r="256" spans="1:31" x14ac:dyDescent="0.2">
      <c r="A256" s="171">
        <v>0</v>
      </c>
      <c r="B256" s="171">
        <f>-(Basic!B6-Basic!B8)</f>
        <v>-5066250</v>
      </c>
      <c r="C256" s="171">
        <f>-Basic!B19</f>
        <v>-52423</v>
      </c>
      <c r="D256" s="179">
        <f>C256</f>
        <v>-52423</v>
      </c>
      <c r="G256" s="179">
        <f>-B256</f>
        <v>5066250</v>
      </c>
      <c r="H256" s="171">
        <f>-D256</f>
        <v>52423</v>
      </c>
      <c r="J256" s="171">
        <f>-Basic!$B$19/2</f>
        <v>-26211.5</v>
      </c>
      <c r="L256" s="179">
        <f>B256-Basic!B8</f>
        <v>-7237500</v>
      </c>
      <c r="N256" s="179">
        <f>-L256</f>
        <v>7237500</v>
      </c>
      <c r="Y256" s="171" t="s">
        <v>163</v>
      </c>
      <c r="Z256" s="171" t="s">
        <v>61</v>
      </c>
      <c r="AA256" s="171" t="s">
        <v>2</v>
      </c>
      <c r="AB256" s="171" t="s">
        <v>6</v>
      </c>
      <c r="AC256" s="171" t="s">
        <v>65</v>
      </c>
      <c r="AE256" s="179">
        <f>B256+D256</f>
        <v>-5118673</v>
      </c>
    </row>
    <row r="257" spans="1:31" x14ac:dyDescent="0.2">
      <c r="A257" s="171">
        <v>1</v>
      </c>
      <c r="B257" s="179">
        <f>$C$252</f>
        <v>109821</v>
      </c>
      <c r="D257" s="179">
        <f>C257+$F$252</f>
        <v>3893</v>
      </c>
      <c r="E257" s="179">
        <f t="shared" ref="E257:E288" si="115">G256*$B$255/$E$252</f>
        <v>67436.026232517674</v>
      </c>
      <c r="F257" s="179">
        <f t="shared" ref="F257:F288" si="116">H256*$D$255/$E$252</f>
        <v>698.71409295754404</v>
      </c>
      <c r="G257" s="179">
        <f t="shared" ref="G257:G288" si="117">G256+E257-B257</f>
        <v>5023865.0262325173</v>
      </c>
      <c r="H257" s="179">
        <f t="shared" ref="H257:H288" si="118">H256-D257+F257</f>
        <v>49228.714092957547</v>
      </c>
      <c r="I257" s="179">
        <f t="shared" ref="I257:I288" si="119">B257</f>
        <v>109821</v>
      </c>
      <c r="J257" s="179">
        <f t="shared" ref="J257:J288" si="120">D257-C257</f>
        <v>3893</v>
      </c>
      <c r="K257" s="179">
        <f t="shared" ref="K257:K288" si="121">J257+I257</f>
        <v>113714</v>
      </c>
      <c r="L257" s="179">
        <f t="shared" ref="L257:L288" si="122">K257</f>
        <v>113714</v>
      </c>
      <c r="M257" s="179">
        <f>-L256*$L$255/$E$252</f>
        <v>62745.422359941062</v>
      </c>
      <c r="N257" s="179">
        <f t="shared" ref="N257:N289" si="123">N256-L257+M257</f>
        <v>7186531.4223599415</v>
      </c>
      <c r="O257" s="179">
        <f>N257*(1+Basic!$B$9)+S257</f>
        <v>7545857.9934779387</v>
      </c>
      <c r="P257" s="176">
        <f t="shared" ref="P257:P320" si="124">ROUND((O257+H257)/1,0)</f>
        <v>7595087</v>
      </c>
      <c r="R257" s="183">
        <f>ROUND($R$252/1,0)</f>
        <v>0</v>
      </c>
      <c r="S257" s="179">
        <f t="shared" ref="S257:S320" si="125">S258+R257</f>
        <v>0</v>
      </c>
      <c r="Y257" s="179">
        <f t="shared" ref="Y257:Y320" si="126">G256-G257</f>
        <v>42384.973767482676</v>
      </c>
      <c r="Z257" s="179">
        <f t="shared" ref="Z257:Z320" si="127">H256-H257-C257</f>
        <v>3194.2859070424529</v>
      </c>
      <c r="AA257" s="179">
        <f t="shared" ref="AA257:AA320" si="128">E257+F257+R257</f>
        <v>68134.740325475213</v>
      </c>
      <c r="AB257" s="179">
        <f t="shared" ref="AB257:AB320" si="129">AA257+Z257+Y257</f>
        <v>113714.00000000035</v>
      </c>
      <c r="AC257" s="179">
        <f t="shared" ref="AC257:AC320" si="130">P257</f>
        <v>7595087</v>
      </c>
      <c r="AE257" s="179">
        <f t="shared" ref="AE257:AE320" si="131">B257+D257</f>
        <v>113714</v>
      </c>
    </row>
    <row r="258" spans="1:31" x14ac:dyDescent="0.2">
      <c r="A258" s="171">
        <v>2</v>
      </c>
      <c r="B258" s="179">
        <f t="shared" ref="B258:B321" si="132">$C$252</f>
        <v>109821</v>
      </c>
      <c r="D258" s="179">
        <f t="shared" ref="D258:D321" si="133">C258+$F$252</f>
        <v>3893</v>
      </c>
      <c r="E258" s="179">
        <f t="shared" si="115"/>
        <v>66871.846769828597</v>
      </c>
      <c r="F258" s="179">
        <f t="shared" si="116"/>
        <v>656.13941046729678</v>
      </c>
      <c r="G258" s="179">
        <f t="shared" si="117"/>
        <v>4980915.8730023457</v>
      </c>
      <c r="H258" s="179">
        <f t="shared" si="118"/>
        <v>45991.853503424842</v>
      </c>
      <c r="I258" s="179">
        <f t="shared" si="119"/>
        <v>109821</v>
      </c>
      <c r="J258" s="179">
        <f t="shared" si="120"/>
        <v>3893</v>
      </c>
      <c r="K258" s="179">
        <f t="shared" si="121"/>
        <v>113714</v>
      </c>
      <c r="L258" s="179">
        <f t="shared" si="122"/>
        <v>113714</v>
      </c>
      <c r="M258" s="179">
        <f t="shared" ref="M258:M289" si="134">N257*$L$255/12</f>
        <v>62303.550866868747</v>
      </c>
      <c r="N258" s="179">
        <f t="shared" si="123"/>
        <v>7135120.9732268099</v>
      </c>
      <c r="O258" s="179">
        <f>N258*(1+Basic!$B$9)+S258</f>
        <v>7491877.0218881508</v>
      </c>
      <c r="P258" s="176">
        <f t="shared" si="124"/>
        <v>7537869</v>
      </c>
      <c r="R258" s="183">
        <f t="shared" ref="R258:R321" si="135">ROUND($R$252/1,0)</f>
        <v>0</v>
      </c>
      <c r="S258" s="179">
        <f t="shared" si="125"/>
        <v>0</v>
      </c>
      <c r="Y258" s="179">
        <f t="shared" si="126"/>
        <v>42949.153230171651</v>
      </c>
      <c r="Z258" s="179">
        <f t="shared" si="127"/>
        <v>3236.8605895327055</v>
      </c>
      <c r="AA258" s="179">
        <f t="shared" si="128"/>
        <v>67527.986180295891</v>
      </c>
      <c r="AB258" s="179">
        <f t="shared" si="129"/>
        <v>113714.00000000025</v>
      </c>
      <c r="AC258" s="179">
        <f t="shared" si="130"/>
        <v>7537869</v>
      </c>
      <c r="AE258" s="179">
        <f t="shared" si="131"/>
        <v>113714</v>
      </c>
    </row>
    <row r="259" spans="1:31" x14ac:dyDescent="0.2">
      <c r="A259" s="171">
        <v>3</v>
      </c>
      <c r="B259" s="179">
        <f t="shared" si="132"/>
        <v>109821</v>
      </c>
      <c r="D259" s="179">
        <f t="shared" si="133"/>
        <v>3893</v>
      </c>
      <c r="E259" s="179">
        <f t="shared" si="115"/>
        <v>66300.157606464316</v>
      </c>
      <c r="F259" s="179">
        <f t="shared" si="116"/>
        <v>612.99727608266858</v>
      </c>
      <c r="G259" s="179">
        <f t="shared" si="117"/>
        <v>4937395.0306088096</v>
      </c>
      <c r="H259" s="179">
        <f t="shared" si="118"/>
        <v>42711.850779507513</v>
      </c>
      <c r="I259" s="179">
        <f t="shared" si="119"/>
        <v>109821</v>
      </c>
      <c r="J259" s="179">
        <f t="shared" si="120"/>
        <v>3893</v>
      </c>
      <c r="K259" s="179">
        <f t="shared" si="121"/>
        <v>113714</v>
      </c>
      <c r="L259" s="179">
        <f t="shared" si="122"/>
        <v>113714</v>
      </c>
      <c r="M259" s="179">
        <f t="shared" si="134"/>
        <v>61857.848574008967</v>
      </c>
      <c r="N259" s="179">
        <f t="shared" si="123"/>
        <v>7083264.8218008187</v>
      </c>
      <c r="O259" s="179">
        <f>N259*(1+Basic!$B$9)+S259</f>
        <v>7437428.0628908603</v>
      </c>
      <c r="P259" s="176">
        <f t="shared" si="124"/>
        <v>7480140</v>
      </c>
      <c r="R259" s="183">
        <f t="shared" si="135"/>
        <v>0</v>
      </c>
      <c r="S259" s="179">
        <f t="shared" si="125"/>
        <v>0</v>
      </c>
      <c r="Y259" s="179">
        <f t="shared" si="126"/>
        <v>43520.842393536121</v>
      </c>
      <c r="Z259" s="179">
        <f t="shared" si="127"/>
        <v>3280.0027239173287</v>
      </c>
      <c r="AA259" s="179">
        <f t="shared" si="128"/>
        <v>66913.15488254698</v>
      </c>
      <c r="AB259" s="179">
        <f t="shared" si="129"/>
        <v>113714.00000000044</v>
      </c>
      <c r="AC259" s="179">
        <f t="shared" si="130"/>
        <v>7480140</v>
      </c>
      <c r="AE259" s="179">
        <f t="shared" si="131"/>
        <v>113714</v>
      </c>
    </row>
    <row r="260" spans="1:31" x14ac:dyDescent="0.2">
      <c r="A260" s="171">
        <v>4</v>
      </c>
      <c r="B260" s="179">
        <f t="shared" si="132"/>
        <v>109821</v>
      </c>
      <c r="D260" s="179">
        <f t="shared" si="133"/>
        <v>3893</v>
      </c>
      <c r="E260" s="179">
        <f t="shared" si="115"/>
        <v>65720.858782025767</v>
      </c>
      <c r="F260" s="179">
        <f t="shared" si="116"/>
        <v>569.28012658454429</v>
      </c>
      <c r="G260" s="179">
        <f t="shared" si="117"/>
        <v>4893294.8893908355</v>
      </c>
      <c r="H260" s="179">
        <f t="shared" si="118"/>
        <v>39388.130906092054</v>
      </c>
      <c r="I260" s="179">
        <f t="shared" si="119"/>
        <v>109821</v>
      </c>
      <c r="J260" s="179">
        <f t="shared" si="120"/>
        <v>3893</v>
      </c>
      <c r="K260" s="179">
        <f t="shared" si="121"/>
        <v>113714</v>
      </c>
      <c r="L260" s="179">
        <f t="shared" si="122"/>
        <v>113714</v>
      </c>
      <c r="M260" s="179">
        <f t="shared" si="134"/>
        <v>61408.282270287396</v>
      </c>
      <c r="N260" s="179">
        <f t="shared" si="123"/>
        <v>7030959.1040711058</v>
      </c>
      <c r="O260" s="179">
        <f>N260*(1+Basic!$B$9)+S260</f>
        <v>7382507.0592746614</v>
      </c>
      <c r="P260" s="176">
        <f t="shared" si="124"/>
        <v>7421895</v>
      </c>
      <c r="R260" s="183">
        <f t="shared" si="135"/>
        <v>0</v>
      </c>
      <c r="S260" s="179">
        <f t="shared" si="125"/>
        <v>0</v>
      </c>
      <c r="Y260" s="179">
        <f t="shared" si="126"/>
        <v>44100.141217974015</v>
      </c>
      <c r="Z260" s="179">
        <f t="shared" si="127"/>
        <v>3323.719873415459</v>
      </c>
      <c r="AA260" s="179">
        <f t="shared" si="128"/>
        <v>66290.138908610315</v>
      </c>
      <c r="AB260" s="179">
        <f t="shared" si="129"/>
        <v>113713.9999999998</v>
      </c>
      <c r="AC260" s="179">
        <f t="shared" si="130"/>
        <v>7421895</v>
      </c>
      <c r="AE260" s="179">
        <f t="shared" si="131"/>
        <v>113714</v>
      </c>
    </row>
    <row r="261" spans="1:31" x14ac:dyDescent="0.2">
      <c r="A261" s="171">
        <v>5</v>
      </c>
      <c r="B261" s="179">
        <f t="shared" si="132"/>
        <v>109821</v>
      </c>
      <c r="D261" s="179">
        <f t="shared" si="133"/>
        <v>3893</v>
      </c>
      <c r="E261" s="179">
        <f t="shared" si="115"/>
        <v>65133.849005557371</v>
      </c>
      <c r="F261" s="179">
        <f t="shared" si="116"/>
        <v>524.98029794828824</v>
      </c>
      <c r="G261" s="179">
        <f t="shared" si="117"/>
        <v>4848607.7383963931</v>
      </c>
      <c r="H261" s="179">
        <f t="shared" si="118"/>
        <v>36020.111204040339</v>
      </c>
      <c r="I261" s="179">
        <f t="shared" si="119"/>
        <v>109821</v>
      </c>
      <c r="J261" s="179">
        <f t="shared" si="120"/>
        <v>3893</v>
      </c>
      <c r="K261" s="179">
        <f t="shared" si="121"/>
        <v>113714</v>
      </c>
      <c r="L261" s="179">
        <f t="shared" si="122"/>
        <v>113714</v>
      </c>
      <c r="M261" s="179">
        <f t="shared" si="134"/>
        <v>60954.818456706649</v>
      </c>
      <c r="N261" s="179">
        <f t="shared" si="123"/>
        <v>6978199.9225278124</v>
      </c>
      <c r="O261" s="179">
        <f>N261*(1+Basic!$B$9)+S261</f>
        <v>7327109.9186542034</v>
      </c>
      <c r="P261" s="176">
        <f t="shared" si="124"/>
        <v>7363130</v>
      </c>
      <c r="R261" s="183">
        <f t="shared" si="135"/>
        <v>0</v>
      </c>
      <c r="S261" s="179">
        <f t="shared" si="125"/>
        <v>0</v>
      </c>
      <c r="Y261" s="179">
        <f t="shared" si="126"/>
        <v>44687.150994442403</v>
      </c>
      <c r="Z261" s="179">
        <f t="shared" si="127"/>
        <v>3368.0197020517153</v>
      </c>
      <c r="AA261" s="179">
        <f t="shared" si="128"/>
        <v>65658.829303505656</v>
      </c>
      <c r="AB261" s="179">
        <f t="shared" si="129"/>
        <v>113713.99999999977</v>
      </c>
      <c r="AC261" s="179">
        <f t="shared" si="130"/>
        <v>7363130</v>
      </c>
      <c r="AE261" s="179">
        <f t="shared" si="131"/>
        <v>113714</v>
      </c>
    </row>
    <row r="262" spans="1:31" x14ac:dyDescent="0.2">
      <c r="A262" s="171">
        <v>6</v>
      </c>
      <c r="B262" s="179">
        <f t="shared" si="132"/>
        <v>109821</v>
      </c>
      <c r="D262" s="179">
        <f t="shared" si="133"/>
        <v>3893</v>
      </c>
      <c r="E262" s="179">
        <f t="shared" si="115"/>
        <v>64539.025637836137</v>
      </c>
      <c r="F262" s="179">
        <f t="shared" si="116"/>
        <v>480.0900240001701</v>
      </c>
      <c r="G262" s="179">
        <f t="shared" si="117"/>
        <v>4803325.7640342293</v>
      </c>
      <c r="H262" s="179">
        <f t="shared" si="118"/>
        <v>32607.201228040507</v>
      </c>
      <c r="I262" s="179">
        <f t="shared" si="119"/>
        <v>109821</v>
      </c>
      <c r="J262" s="179">
        <f t="shared" si="120"/>
        <v>3893</v>
      </c>
      <c r="K262" s="179">
        <f t="shared" si="121"/>
        <v>113714</v>
      </c>
      <c r="L262" s="179">
        <f t="shared" si="122"/>
        <v>113714</v>
      </c>
      <c r="M262" s="179">
        <f t="shared" si="134"/>
        <v>60497.423343850176</v>
      </c>
      <c r="N262" s="179">
        <f t="shared" si="123"/>
        <v>6924983.3458716627</v>
      </c>
      <c r="O262" s="179">
        <f>N262*(1+Basic!$B$9)+S262</f>
        <v>7271232.5131652458</v>
      </c>
      <c r="P262" s="176">
        <f t="shared" si="124"/>
        <v>7303840</v>
      </c>
      <c r="R262" s="183">
        <f t="shared" si="135"/>
        <v>0</v>
      </c>
      <c r="S262" s="179">
        <f t="shared" si="125"/>
        <v>0</v>
      </c>
      <c r="Y262" s="179">
        <f t="shared" si="126"/>
        <v>45281.974362163804</v>
      </c>
      <c r="Z262" s="179">
        <f t="shared" si="127"/>
        <v>3412.9099759998317</v>
      </c>
      <c r="AA262" s="179">
        <f t="shared" si="128"/>
        <v>65019.115661836309</v>
      </c>
      <c r="AB262" s="179">
        <f t="shared" si="129"/>
        <v>113713.99999999994</v>
      </c>
      <c r="AC262" s="179">
        <f t="shared" si="130"/>
        <v>7303840</v>
      </c>
      <c r="AE262" s="179">
        <f t="shared" si="131"/>
        <v>113714</v>
      </c>
    </row>
    <row r="263" spans="1:31" x14ac:dyDescent="0.2">
      <c r="A263" s="171">
        <v>7</v>
      </c>
      <c r="B263" s="179">
        <f t="shared" si="132"/>
        <v>109821</v>
      </c>
      <c r="D263" s="179">
        <f t="shared" si="133"/>
        <v>3893</v>
      </c>
      <c r="E263" s="179">
        <f t="shared" si="115"/>
        <v>63936.284673425173</v>
      </c>
      <c r="F263" s="179">
        <f t="shared" si="116"/>
        <v>434.60143505588081</v>
      </c>
      <c r="G263" s="179">
        <f t="shared" si="117"/>
        <v>4757441.0487076547</v>
      </c>
      <c r="H263" s="179">
        <f t="shared" si="118"/>
        <v>29148.802663096387</v>
      </c>
      <c r="I263" s="179">
        <f t="shared" si="119"/>
        <v>109821</v>
      </c>
      <c r="J263" s="179">
        <f t="shared" si="120"/>
        <v>3893</v>
      </c>
      <c r="K263" s="179">
        <f t="shared" si="121"/>
        <v>113714</v>
      </c>
      <c r="L263" s="179">
        <f t="shared" si="122"/>
        <v>113714</v>
      </c>
      <c r="M263" s="179">
        <f t="shared" si="134"/>
        <v>60036.062849364469</v>
      </c>
      <c r="N263" s="179">
        <f t="shared" si="123"/>
        <v>6871305.408721027</v>
      </c>
      <c r="O263" s="179">
        <f>N263*(1+Basic!$B$9)+S263</f>
        <v>7214870.6791570783</v>
      </c>
      <c r="P263" s="176">
        <f t="shared" si="124"/>
        <v>7244019</v>
      </c>
      <c r="R263" s="183">
        <f t="shared" si="135"/>
        <v>0</v>
      </c>
      <c r="S263" s="179">
        <f t="shared" si="125"/>
        <v>0</v>
      </c>
      <c r="Y263" s="179">
        <f t="shared" si="126"/>
        <v>45884.715326574631</v>
      </c>
      <c r="Z263" s="179">
        <f t="shared" si="127"/>
        <v>3458.3985649441202</v>
      </c>
      <c r="AA263" s="179">
        <f t="shared" si="128"/>
        <v>64370.886108481056</v>
      </c>
      <c r="AB263" s="179">
        <f t="shared" si="129"/>
        <v>113713.99999999981</v>
      </c>
      <c r="AC263" s="179">
        <f t="shared" si="130"/>
        <v>7244019</v>
      </c>
      <c r="AE263" s="179">
        <f t="shared" si="131"/>
        <v>113714</v>
      </c>
    </row>
    <row r="264" spans="1:31" x14ac:dyDescent="0.2">
      <c r="A264" s="171">
        <v>8</v>
      </c>
      <c r="B264" s="179">
        <f t="shared" si="132"/>
        <v>109821</v>
      </c>
      <c r="D264" s="179">
        <f t="shared" si="133"/>
        <v>3893</v>
      </c>
      <c r="E264" s="179">
        <f t="shared" si="115"/>
        <v>63325.520722488181</v>
      </c>
      <c r="F264" s="179">
        <f t="shared" si="116"/>
        <v>388.50655654090451</v>
      </c>
      <c r="G264" s="179">
        <f t="shared" si="117"/>
        <v>4710945.5694301426</v>
      </c>
      <c r="H264" s="179">
        <f t="shared" si="118"/>
        <v>25644.309219637293</v>
      </c>
      <c r="I264" s="179">
        <f t="shared" si="119"/>
        <v>109821</v>
      </c>
      <c r="J264" s="179">
        <f t="shared" si="120"/>
        <v>3893</v>
      </c>
      <c r="K264" s="179">
        <f t="shared" si="121"/>
        <v>113714</v>
      </c>
      <c r="L264" s="179">
        <f t="shared" si="122"/>
        <v>113714</v>
      </c>
      <c r="M264" s="179">
        <f t="shared" si="134"/>
        <v>59570.702595419454</v>
      </c>
      <c r="N264" s="179">
        <f t="shared" si="123"/>
        <v>6817162.1113164462</v>
      </c>
      <c r="O264" s="179">
        <f>N264*(1+Basic!$B$9)+S264</f>
        <v>7158020.2168822689</v>
      </c>
      <c r="P264" s="176">
        <f t="shared" si="124"/>
        <v>7183665</v>
      </c>
      <c r="R264" s="183">
        <f t="shared" si="135"/>
        <v>0</v>
      </c>
      <c r="S264" s="179">
        <f t="shared" si="125"/>
        <v>0</v>
      </c>
      <c r="Y264" s="179">
        <f t="shared" si="126"/>
        <v>46495.479277512059</v>
      </c>
      <c r="Z264" s="179">
        <f t="shared" si="127"/>
        <v>3504.4934434590941</v>
      </c>
      <c r="AA264" s="179">
        <f t="shared" si="128"/>
        <v>63714.027279029084</v>
      </c>
      <c r="AB264" s="179">
        <f t="shared" si="129"/>
        <v>113714.00000000023</v>
      </c>
      <c r="AC264" s="179">
        <f t="shared" si="130"/>
        <v>7183665</v>
      </c>
      <c r="AE264" s="179">
        <f t="shared" si="131"/>
        <v>113714</v>
      </c>
    </row>
    <row r="265" spans="1:31" x14ac:dyDescent="0.2">
      <c r="A265" s="171">
        <v>9</v>
      </c>
      <c r="B265" s="179">
        <f t="shared" si="132"/>
        <v>109821</v>
      </c>
      <c r="D265" s="179">
        <f t="shared" si="133"/>
        <v>3893</v>
      </c>
      <c r="E265" s="179">
        <f t="shared" si="115"/>
        <v>62706.626992361998</v>
      </c>
      <c r="F265" s="179">
        <f t="shared" si="116"/>
        <v>341.79730759250054</v>
      </c>
      <c r="G265" s="179">
        <f t="shared" si="117"/>
        <v>4663831.1964225043</v>
      </c>
      <c r="H265" s="179">
        <f t="shared" si="118"/>
        <v>22093.106527229793</v>
      </c>
      <c r="I265" s="179">
        <f t="shared" si="119"/>
        <v>109821</v>
      </c>
      <c r="J265" s="179">
        <f t="shared" si="120"/>
        <v>3893</v>
      </c>
      <c r="K265" s="179">
        <f t="shared" si="121"/>
        <v>113714</v>
      </c>
      <c r="L265" s="179">
        <f t="shared" si="122"/>
        <v>113714</v>
      </c>
      <c r="M265" s="179">
        <f t="shared" si="134"/>
        <v>59101.307906146867</v>
      </c>
      <c r="N265" s="179">
        <f t="shared" si="123"/>
        <v>6762549.4192225933</v>
      </c>
      <c r="O265" s="179">
        <f>N265*(1+Basic!$B$9)+S265</f>
        <v>7100676.8901837235</v>
      </c>
      <c r="P265" s="176">
        <f t="shared" si="124"/>
        <v>7122770</v>
      </c>
      <c r="R265" s="183">
        <f t="shared" si="135"/>
        <v>0</v>
      </c>
      <c r="S265" s="179">
        <f t="shared" si="125"/>
        <v>0</v>
      </c>
      <c r="Y265" s="179">
        <f t="shared" si="126"/>
        <v>47114.37300763838</v>
      </c>
      <c r="Z265" s="179">
        <f t="shared" si="127"/>
        <v>3551.2026924074999</v>
      </c>
      <c r="AA265" s="179">
        <f t="shared" si="128"/>
        <v>63048.424299954502</v>
      </c>
      <c r="AB265" s="179">
        <f t="shared" si="129"/>
        <v>113714.00000000038</v>
      </c>
      <c r="AC265" s="179">
        <f t="shared" si="130"/>
        <v>7122770</v>
      </c>
      <c r="AE265" s="179">
        <f t="shared" si="131"/>
        <v>113714</v>
      </c>
    </row>
    <row r="266" spans="1:31" x14ac:dyDescent="0.2">
      <c r="A266" s="171">
        <v>10</v>
      </c>
      <c r="B266" s="179">
        <f t="shared" si="132"/>
        <v>109821</v>
      </c>
      <c r="D266" s="179">
        <f t="shared" si="133"/>
        <v>3893</v>
      </c>
      <c r="E266" s="179">
        <f t="shared" si="115"/>
        <v>62079.495268883744</v>
      </c>
      <c r="F266" s="179">
        <f t="shared" si="116"/>
        <v>294.46549964305285</v>
      </c>
      <c r="G266" s="179">
        <f t="shared" si="117"/>
        <v>4616089.6916913884</v>
      </c>
      <c r="H266" s="179">
        <f t="shared" si="118"/>
        <v>18494.572026872847</v>
      </c>
      <c r="I266" s="179">
        <f t="shared" si="119"/>
        <v>109821</v>
      </c>
      <c r="J266" s="179">
        <f t="shared" si="120"/>
        <v>3893</v>
      </c>
      <c r="K266" s="179">
        <f t="shared" si="121"/>
        <v>113714</v>
      </c>
      <c r="L266" s="179">
        <f t="shared" si="122"/>
        <v>113714</v>
      </c>
      <c r="M266" s="179">
        <f t="shared" si="134"/>
        <v>58627.843805056407</v>
      </c>
      <c r="N266" s="179">
        <f t="shared" si="123"/>
        <v>6707463.2630276494</v>
      </c>
      <c r="O266" s="179">
        <f>N266*(1+Basic!$B$9)+S266</f>
        <v>7042836.4261790318</v>
      </c>
      <c r="P266" s="176">
        <f t="shared" si="124"/>
        <v>7061331</v>
      </c>
      <c r="R266" s="183">
        <f t="shared" si="135"/>
        <v>0</v>
      </c>
      <c r="S266" s="179">
        <f t="shared" si="125"/>
        <v>0</v>
      </c>
      <c r="Y266" s="179">
        <f t="shared" si="126"/>
        <v>47741.504731115885</v>
      </c>
      <c r="Z266" s="179">
        <f t="shared" si="127"/>
        <v>3598.5345003569455</v>
      </c>
      <c r="AA266" s="179">
        <f t="shared" si="128"/>
        <v>62373.960768526798</v>
      </c>
      <c r="AB266" s="179">
        <f t="shared" si="129"/>
        <v>113713.99999999962</v>
      </c>
      <c r="AC266" s="179">
        <f t="shared" si="130"/>
        <v>7061331</v>
      </c>
      <c r="AE266" s="179">
        <f t="shared" si="131"/>
        <v>113714</v>
      </c>
    </row>
    <row r="267" spans="1:31" x14ac:dyDescent="0.2">
      <c r="A267" s="171">
        <v>11</v>
      </c>
      <c r="B267" s="179">
        <f t="shared" si="132"/>
        <v>109821</v>
      </c>
      <c r="D267" s="179">
        <f t="shared" si="133"/>
        <v>3893</v>
      </c>
      <c r="E267" s="179">
        <f t="shared" si="115"/>
        <v>61444.015897469508</v>
      </c>
      <c r="F267" s="179">
        <f t="shared" si="116"/>
        <v>246.50283498453788</v>
      </c>
      <c r="G267" s="179">
        <f t="shared" si="117"/>
        <v>4567712.707588858</v>
      </c>
      <c r="H267" s="179">
        <f t="shared" si="118"/>
        <v>14848.074861857385</v>
      </c>
      <c r="I267" s="179">
        <f t="shared" si="119"/>
        <v>109821</v>
      </c>
      <c r="J267" s="179">
        <f t="shared" si="120"/>
        <v>3893</v>
      </c>
      <c r="K267" s="179">
        <f t="shared" si="121"/>
        <v>113714</v>
      </c>
      <c r="L267" s="179">
        <f t="shared" si="122"/>
        <v>113714</v>
      </c>
      <c r="M267" s="179">
        <f t="shared" si="134"/>
        <v>58150.275012429476</v>
      </c>
      <c r="N267" s="179">
        <f t="shared" si="123"/>
        <v>6651899.5380400792</v>
      </c>
      <c r="O267" s="179">
        <f>N267*(1+Basic!$B$9)+S267</f>
        <v>6984494.5149420835</v>
      </c>
      <c r="P267" s="176">
        <f t="shared" si="124"/>
        <v>6999343</v>
      </c>
      <c r="R267" s="183">
        <f t="shared" si="135"/>
        <v>0</v>
      </c>
      <c r="S267" s="179">
        <f t="shared" si="125"/>
        <v>0</v>
      </c>
      <c r="Y267" s="179">
        <f t="shared" si="126"/>
        <v>48376.984102530405</v>
      </c>
      <c r="Z267" s="179">
        <f t="shared" si="127"/>
        <v>3646.4971650154621</v>
      </c>
      <c r="AA267" s="179">
        <f t="shared" si="128"/>
        <v>61690.518732454046</v>
      </c>
      <c r="AB267" s="179">
        <f t="shared" si="129"/>
        <v>113713.99999999991</v>
      </c>
      <c r="AC267" s="179">
        <f t="shared" si="130"/>
        <v>6999343</v>
      </c>
      <c r="AE267" s="179">
        <f t="shared" si="131"/>
        <v>113714</v>
      </c>
    </row>
    <row r="268" spans="1:31" x14ac:dyDescent="0.2">
      <c r="A268" s="171">
        <v>12</v>
      </c>
      <c r="B268" s="179">
        <f t="shared" si="132"/>
        <v>109821</v>
      </c>
      <c r="C268" s="171">
        <f>-Basic!B20</f>
        <v>-47180</v>
      </c>
      <c r="D268" s="179">
        <f t="shared" si="133"/>
        <v>-43287</v>
      </c>
      <c r="E268" s="179">
        <f t="shared" si="115"/>
        <v>60800.077763941088</v>
      </c>
      <c r="F268" s="179">
        <f t="shared" si="116"/>
        <v>197.90090531385832</v>
      </c>
      <c r="G268" s="179">
        <f t="shared" si="117"/>
        <v>4518691.7853527991</v>
      </c>
      <c r="H268" s="179">
        <f t="shared" si="118"/>
        <v>58332.975767171243</v>
      </c>
      <c r="I268" s="179">
        <f t="shared" si="119"/>
        <v>109821</v>
      </c>
      <c r="J268" s="179">
        <f t="shared" si="120"/>
        <v>3893</v>
      </c>
      <c r="K268" s="179">
        <f t="shared" si="121"/>
        <v>113714</v>
      </c>
      <c r="L268" s="179">
        <f t="shared" si="122"/>
        <v>113714</v>
      </c>
      <c r="M268" s="179">
        <f t="shared" si="134"/>
        <v>57668.56594269038</v>
      </c>
      <c r="N268" s="179">
        <f t="shared" si="123"/>
        <v>6595854.1039827699</v>
      </c>
      <c r="O268" s="179">
        <f>N268*(1+Basic!$B$9)+S268</f>
        <v>6925646.8091819091</v>
      </c>
      <c r="P268" s="176">
        <f t="shared" si="124"/>
        <v>6983980</v>
      </c>
      <c r="R268" s="183">
        <f t="shared" si="135"/>
        <v>0</v>
      </c>
      <c r="S268" s="179">
        <f t="shared" si="125"/>
        <v>0</v>
      </c>
      <c r="Y268" s="179">
        <f t="shared" si="126"/>
        <v>49020.922236058861</v>
      </c>
      <c r="Z268" s="179">
        <f t="shared" si="127"/>
        <v>3695.0990946861421</v>
      </c>
      <c r="AA268" s="179">
        <f t="shared" si="128"/>
        <v>60997.978669254946</v>
      </c>
      <c r="AB268" s="179">
        <f t="shared" si="129"/>
        <v>113713.99999999994</v>
      </c>
      <c r="AC268" s="179">
        <f t="shared" si="130"/>
        <v>6983980</v>
      </c>
      <c r="AE268" s="179">
        <f t="shared" si="131"/>
        <v>66534</v>
      </c>
    </row>
    <row r="269" spans="1:31" x14ac:dyDescent="0.2">
      <c r="A269" s="171">
        <v>13</v>
      </c>
      <c r="B269" s="179">
        <f t="shared" si="132"/>
        <v>109821</v>
      </c>
      <c r="D269" s="179">
        <f t="shared" si="133"/>
        <v>3893</v>
      </c>
      <c r="E269" s="179">
        <f t="shared" si="115"/>
        <v>60147.568275097648</v>
      </c>
      <c r="F269" s="179">
        <f t="shared" si="116"/>
        <v>777.48454404886127</v>
      </c>
      <c r="G269" s="179">
        <f t="shared" si="117"/>
        <v>4469018.3536278969</v>
      </c>
      <c r="H269" s="179">
        <f t="shared" si="118"/>
        <v>55217.460311220108</v>
      </c>
      <c r="I269" s="179">
        <f t="shared" si="119"/>
        <v>109821</v>
      </c>
      <c r="J269" s="179">
        <f t="shared" si="120"/>
        <v>3893</v>
      </c>
      <c r="K269" s="179">
        <f t="shared" si="121"/>
        <v>113714</v>
      </c>
      <c r="L269" s="179">
        <f t="shared" si="122"/>
        <v>113714</v>
      </c>
      <c r="M269" s="179">
        <f t="shared" si="134"/>
        <v>57182.680701754689</v>
      </c>
      <c r="N269" s="179">
        <f t="shared" si="123"/>
        <v>6539322.7846845249</v>
      </c>
      <c r="O269" s="179">
        <f>N269*(1+Basic!$B$9)+S269</f>
        <v>6866288.9239187511</v>
      </c>
      <c r="P269" s="176">
        <f t="shared" si="124"/>
        <v>6921506</v>
      </c>
      <c r="R269" s="183">
        <f t="shared" si="135"/>
        <v>0</v>
      </c>
      <c r="S269" s="179">
        <f t="shared" si="125"/>
        <v>0</v>
      </c>
      <c r="Y269" s="179">
        <f t="shared" si="126"/>
        <v>49673.431724902242</v>
      </c>
      <c r="Z269" s="179">
        <f t="shared" si="127"/>
        <v>3115.5154559511357</v>
      </c>
      <c r="AA269" s="179">
        <f t="shared" si="128"/>
        <v>60925.052819146513</v>
      </c>
      <c r="AB269" s="179">
        <f t="shared" si="129"/>
        <v>113713.99999999988</v>
      </c>
      <c r="AC269" s="179">
        <f t="shared" si="130"/>
        <v>6921506</v>
      </c>
      <c r="AE269" s="179">
        <f t="shared" si="131"/>
        <v>113714</v>
      </c>
    </row>
    <row r="270" spans="1:31" x14ac:dyDescent="0.2">
      <c r="A270" s="171">
        <v>14</v>
      </c>
      <c r="B270" s="179">
        <f t="shared" si="132"/>
        <v>109821</v>
      </c>
      <c r="D270" s="179">
        <f t="shared" si="133"/>
        <v>3893</v>
      </c>
      <c r="E270" s="179">
        <f t="shared" si="115"/>
        <v>59486.373339028629</v>
      </c>
      <c r="F270" s="179">
        <f t="shared" si="116"/>
        <v>735.95974470696729</v>
      </c>
      <c r="G270" s="179">
        <f t="shared" si="117"/>
        <v>4418683.7269669259</v>
      </c>
      <c r="H270" s="179">
        <f t="shared" si="118"/>
        <v>52060.420055927076</v>
      </c>
      <c r="I270" s="179">
        <f t="shared" si="119"/>
        <v>109821</v>
      </c>
      <c r="J270" s="179">
        <f t="shared" si="120"/>
        <v>3893</v>
      </c>
      <c r="K270" s="179">
        <f t="shared" si="121"/>
        <v>113714</v>
      </c>
      <c r="L270" s="179">
        <f t="shared" si="122"/>
        <v>113714</v>
      </c>
      <c r="M270" s="179">
        <f t="shared" si="134"/>
        <v>56692.583084354606</v>
      </c>
      <c r="N270" s="179">
        <f t="shared" si="123"/>
        <v>6482301.367768879</v>
      </c>
      <c r="O270" s="179">
        <f>N270*(1+Basic!$B$9)+S270</f>
        <v>6806416.4361573234</v>
      </c>
      <c r="P270" s="176">
        <f t="shared" si="124"/>
        <v>6858477</v>
      </c>
      <c r="R270" s="183">
        <f t="shared" si="135"/>
        <v>0</v>
      </c>
      <c r="S270" s="179">
        <f t="shared" si="125"/>
        <v>0</v>
      </c>
      <c r="Y270" s="179">
        <f t="shared" si="126"/>
        <v>50334.626660970971</v>
      </c>
      <c r="Z270" s="179">
        <f t="shared" si="127"/>
        <v>3157.0402552930318</v>
      </c>
      <c r="AA270" s="179">
        <f t="shared" si="128"/>
        <v>60222.333083735597</v>
      </c>
      <c r="AB270" s="179">
        <f t="shared" si="129"/>
        <v>113713.99999999959</v>
      </c>
      <c r="AC270" s="179">
        <f t="shared" si="130"/>
        <v>6858477</v>
      </c>
      <c r="AE270" s="179">
        <f t="shared" si="131"/>
        <v>113714</v>
      </c>
    </row>
    <row r="271" spans="1:31" x14ac:dyDescent="0.2">
      <c r="A271" s="171">
        <v>15</v>
      </c>
      <c r="B271" s="179">
        <f t="shared" si="132"/>
        <v>109821</v>
      </c>
      <c r="D271" s="179">
        <f t="shared" si="133"/>
        <v>3893</v>
      </c>
      <c r="E271" s="179">
        <f t="shared" si="115"/>
        <v>58816.377345164685</v>
      </c>
      <c r="F271" s="179">
        <f t="shared" si="116"/>
        <v>693.88148672082525</v>
      </c>
      <c r="G271" s="179">
        <f t="shared" si="117"/>
        <v>4367679.1043120902</v>
      </c>
      <c r="H271" s="179">
        <f t="shared" si="118"/>
        <v>48861.301542647903</v>
      </c>
      <c r="I271" s="179">
        <f t="shared" si="119"/>
        <v>109821</v>
      </c>
      <c r="J271" s="179">
        <f t="shared" si="120"/>
        <v>3893</v>
      </c>
      <c r="K271" s="179">
        <f t="shared" si="121"/>
        <v>113714</v>
      </c>
      <c r="L271" s="179">
        <f t="shared" si="122"/>
        <v>113714</v>
      </c>
      <c r="M271" s="179">
        <f t="shared" si="134"/>
        <v>56198.2365713412</v>
      </c>
      <c r="N271" s="179">
        <f t="shared" si="123"/>
        <v>6424785.6043402199</v>
      </c>
      <c r="O271" s="179">
        <f>N271*(1+Basic!$B$9)+S271</f>
        <v>6746024.8845572313</v>
      </c>
      <c r="P271" s="176">
        <f t="shared" si="124"/>
        <v>6794886</v>
      </c>
      <c r="R271" s="183">
        <f t="shared" si="135"/>
        <v>0</v>
      </c>
      <c r="S271" s="179">
        <f t="shared" si="125"/>
        <v>0</v>
      </c>
      <c r="Y271" s="179">
        <f t="shared" si="126"/>
        <v>51004.622654835694</v>
      </c>
      <c r="Z271" s="179">
        <f t="shared" si="127"/>
        <v>3199.1185132791725</v>
      </c>
      <c r="AA271" s="179">
        <f t="shared" si="128"/>
        <v>59510.258831885512</v>
      </c>
      <c r="AB271" s="179">
        <f t="shared" si="129"/>
        <v>113714.00000000038</v>
      </c>
      <c r="AC271" s="179">
        <f t="shared" si="130"/>
        <v>6794886</v>
      </c>
      <c r="AE271" s="179">
        <f t="shared" si="131"/>
        <v>113714</v>
      </c>
    </row>
    <row r="272" spans="1:31" x14ac:dyDescent="0.2">
      <c r="A272" s="171">
        <v>16</v>
      </c>
      <c r="B272" s="179">
        <f t="shared" si="132"/>
        <v>109821</v>
      </c>
      <c r="D272" s="179">
        <f t="shared" si="133"/>
        <v>3893</v>
      </c>
      <c r="E272" s="179">
        <f t="shared" si="115"/>
        <v>58137.463144063047</v>
      </c>
      <c r="F272" s="179">
        <f t="shared" si="116"/>
        <v>651.24239337878942</v>
      </c>
      <c r="G272" s="179">
        <f t="shared" si="117"/>
        <v>4315995.5674561532</v>
      </c>
      <c r="H272" s="179">
        <f t="shared" si="118"/>
        <v>45619.54393602669</v>
      </c>
      <c r="I272" s="179">
        <f t="shared" si="119"/>
        <v>109821</v>
      </c>
      <c r="J272" s="179">
        <f t="shared" si="120"/>
        <v>3893</v>
      </c>
      <c r="K272" s="179">
        <f t="shared" si="121"/>
        <v>113714</v>
      </c>
      <c r="L272" s="179">
        <f t="shared" si="122"/>
        <v>113714</v>
      </c>
      <c r="M272" s="179">
        <f t="shared" si="134"/>
        <v>55699.604326963221</v>
      </c>
      <c r="N272" s="179">
        <f t="shared" si="123"/>
        <v>6366771.2086671833</v>
      </c>
      <c r="O272" s="179">
        <f>N272*(1+Basic!$B$9)+S272</f>
        <v>6685109.7691005431</v>
      </c>
      <c r="P272" s="176">
        <f t="shared" si="124"/>
        <v>6730729</v>
      </c>
      <c r="R272" s="183">
        <f t="shared" si="135"/>
        <v>0</v>
      </c>
      <c r="S272" s="179">
        <f t="shared" si="125"/>
        <v>0</v>
      </c>
      <c r="Y272" s="179">
        <f t="shared" si="126"/>
        <v>51683.536855936982</v>
      </c>
      <c r="Z272" s="179">
        <f t="shared" si="127"/>
        <v>3241.7576066212132</v>
      </c>
      <c r="AA272" s="179">
        <f t="shared" si="128"/>
        <v>58788.705537441834</v>
      </c>
      <c r="AB272" s="179">
        <f t="shared" si="129"/>
        <v>113714.00000000003</v>
      </c>
      <c r="AC272" s="179">
        <f t="shared" si="130"/>
        <v>6730729</v>
      </c>
      <c r="AE272" s="179">
        <f t="shared" si="131"/>
        <v>113714</v>
      </c>
    </row>
    <row r="273" spans="1:31" x14ac:dyDescent="0.2">
      <c r="A273" s="171">
        <v>17</v>
      </c>
      <c r="B273" s="179">
        <f t="shared" si="132"/>
        <v>109821</v>
      </c>
      <c r="D273" s="179">
        <f t="shared" si="133"/>
        <v>3893</v>
      </c>
      <c r="E273" s="179">
        <f t="shared" si="115"/>
        <v>57449.512026923883</v>
      </c>
      <c r="F273" s="179">
        <f t="shared" si="116"/>
        <v>608.03498964953781</v>
      </c>
      <c r="G273" s="179">
        <f t="shared" si="117"/>
        <v>4263624.0794830769</v>
      </c>
      <c r="H273" s="179">
        <f t="shared" si="118"/>
        <v>42334.578925676229</v>
      </c>
      <c r="I273" s="179">
        <f t="shared" si="119"/>
        <v>109821</v>
      </c>
      <c r="J273" s="179">
        <f t="shared" si="120"/>
        <v>3893</v>
      </c>
      <c r="K273" s="179">
        <f t="shared" si="121"/>
        <v>113714</v>
      </c>
      <c r="L273" s="179">
        <f t="shared" si="122"/>
        <v>113714</v>
      </c>
      <c r="M273" s="179">
        <f t="shared" si="134"/>
        <v>55196.649196122256</v>
      </c>
      <c r="N273" s="179">
        <f t="shared" si="123"/>
        <v>6308253.8578633051</v>
      </c>
      <c r="O273" s="179">
        <f>N273*(1+Basic!$B$9)+S273</f>
        <v>6623666.5507564703</v>
      </c>
      <c r="P273" s="176">
        <f t="shared" si="124"/>
        <v>6666001</v>
      </c>
      <c r="R273" s="183">
        <f t="shared" si="135"/>
        <v>0</v>
      </c>
      <c r="S273" s="179">
        <f t="shared" si="125"/>
        <v>0</v>
      </c>
      <c r="Y273" s="179">
        <f t="shared" si="126"/>
        <v>52371.487973076291</v>
      </c>
      <c r="Z273" s="179">
        <f t="shared" si="127"/>
        <v>3284.9650103504609</v>
      </c>
      <c r="AA273" s="179">
        <f t="shared" si="128"/>
        <v>58057.547016573422</v>
      </c>
      <c r="AB273" s="179">
        <f t="shared" si="129"/>
        <v>113714.00000000017</v>
      </c>
      <c r="AC273" s="179">
        <f t="shared" si="130"/>
        <v>6666001</v>
      </c>
      <c r="AE273" s="179">
        <f t="shared" si="131"/>
        <v>113714</v>
      </c>
    </row>
    <row r="274" spans="1:31" x14ac:dyDescent="0.2">
      <c r="A274" s="171">
        <v>18</v>
      </c>
      <c r="B274" s="179">
        <f t="shared" si="132"/>
        <v>109821</v>
      </c>
      <c r="D274" s="179">
        <f t="shared" si="133"/>
        <v>3893</v>
      </c>
      <c r="E274" s="179">
        <f t="shared" si="115"/>
        <v>56752.403704833909</v>
      </c>
      <c r="F274" s="179">
        <f t="shared" si="116"/>
        <v>564.2517008716294</v>
      </c>
      <c r="G274" s="179">
        <f t="shared" si="117"/>
        <v>4210555.4831879111</v>
      </c>
      <c r="H274" s="179">
        <f t="shared" si="118"/>
        <v>39005.83062654786</v>
      </c>
      <c r="I274" s="179">
        <f t="shared" si="119"/>
        <v>109821</v>
      </c>
      <c r="J274" s="179">
        <f t="shared" si="120"/>
        <v>3893</v>
      </c>
      <c r="K274" s="179">
        <f t="shared" si="121"/>
        <v>113714</v>
      </c>
      <c r="L274" s="179">
        <f t="shared" si="122"/>
        <v>113714</v>
      </c>
      <c r="M274" s="179">
        <f t="shared" si="134"/>
        <v>54689.333701604242</v>
      </c>
      <c r="N274" s="179">
        <f t="shared" si="123"/>
        <v>6249229.1915649092</v>
      </c>
      <c r="O274" s="179">
        <f>N274*(1+Basic!$B$9)+S274</f>
        <v>6561690.6511431551</v>
      </c>
      <c r="P274" s="176">
        <f t="shared" si="124"/>
        <v>6600696</v>
      </c>
      <c r="R274" s="183">
        <f t="shared" si="135"/>
        <v>0</v>
      </c>
      <c r="S274" s="179">
        <f t="shared" si="125"/>
        <v>0</v>
      </c>
      <c r="Y274" s="179">
        <f t="shared" si="126"/>
        <v>53068.596295165829</v>
      </c>
      <c r="Z274" s="179">
        <f t="shared" si="127"/>
        <v>3328.7482991283687</v>
      </c>
      <c r="AA274" s="179">
        <f t="shared" si="128"/>
        <v>57316.65540570554</v>
      </c>
      <c r="AB274" s="179">
        <f t="shared" si="129"/>
        <v>113713.99999999974</v>
      </c>
      <c r="AC274" s="179">
        <f t="shared" si="130"/>
        <v>6600696</v>
      </c>
      <c r="AE274" s="179">
        <f t="shared" si="131"/>
        <v>113714</v>
      </c>
    </row>
    <row r="275" spans="1:31" x14ac:dyDescent="0.2">
      <c r="A275" s="171">
        <v>19</v>
      </c>
      <c r="B275" s="179">
        <f t="shared" si="132"/>
        <v>109821</v>
      </c>
      <c r="D275" s="179">
        <f t="shared" si="133"/>
        <v>3893</v>
      </c>
      <c r="E275" s="179">
        <f t="shared" si="115"/>
        <v>56046.016287733743</v>
      </c>
      <c r="F275" s="179">
        <f t="shared" si="116"/>
        <v>519.88485142559523</v>
      </c>
      <c r="G275" s="179">
        <f t="shared" si="117"/>
        <v>4156780.4994756449</v>
      </c>
      <c r="H275" s="179">
        <f t="shared" si="118"/>
        <v>35632.715477973456</v>
      </c>
      <c r="I275" s="179">
        <f t="shared" si="119"/>
        <v>109821</v>
      </c>
      <c r="J275" s="179">
        <f t="shared" si="120"/>
        <v>3893</v>
      </c>
      <c r="K275" s="179">
        <f t="shared" si="121"/>
        <v>113714</v>
      </c>
      <c r="L275" s="179">
        <f t="shared" si="122"/>
        <v>113714</v>
      </c>
      <c r="M275" s="179">
        <f t="shared" si="134"/>
        <v>54177.620041286806</v>
      </c>
      <c r="N275" s="179">
        <f t="shared" si="123"/>
        <v>6189692.8116061958</v>
      </c>
      <c r="O275" s="179">
        <f>N275*(1+Basic!$B$9)+S275</f>
        <v>6499177.4521865062</v>
      </c>
      <c r="P275" s="176">
        <f t="shared" si="124"/>
        <v>6534810</v>
      </c>
      <c r="R275" s="183">
        <f t="shared" si="135"/>
        <v>0</v>
      </c>
      <c r="S275" s="179">
        <f t="shared" si="125"/>
        <v>0</v>
      </c>
      <c r="Y275" s="179">
        <f t="shared" si="126"/>
        <v>53774.983712266199</v>
      </c>
      <c r="Z275" s="179">
        <f t="shared" si="127"/>
        <v>3373.1151485744049</v>
      </c>
      <c r="AA275" s="179">
        <f t="shared" si="128"/>
        <v>56565.901139159338</v>
      </c>
      <c r="AB275" s="179">
        <f t="shared" si="129"/>
        <v>113713.99999999994</v>
      </c>
      <c r="AC275" s="179">
        <f t="shared" si="130"/>
        <v>6534810</v>
      </c>
      <c r="AE275" s="179">
        <f t="shared" si="131"/>
        <v>113714</v>
      </c>
    </row>
    <row r="276" spans="1:31" x14ac:dyDescent="0.2">
      <c r="A276" s="171">
        <v>20</v>
      </c>
      <c r="B276" s="179">
        <f t="shared" si="132"/>
        <v>109821</v>
      </c>
      <c r="D276" s="179">
        <f t="shared" si="133"/>
        <v>3893</v>
      </c>
      <c r="E276" s="179">
        <f t="shared" si="115"/>
        <v>55330.226263105353</v>
      </c>
      <c r="F276" s="179">
        <f t="shared" si="116"/>
        <v>474.92666338833078</v>
      </c>
      <c r="G276" s="179">
        <f t="shared" si="117"/>
        <v>4102289.7257387498</v>
      </c>
      <c r="H276" s="179">
        <f t="shared" si="118"/>
        <v>32214.642141361786</v>
      </c>
      <c r="I276" s="179">
        <f t="shared" si="119"/>
        <v>109821</v>
      </c>
      <c r="J276" s="179">
        <f t="shared" si="120"/>
        <v>3893</v>
      </c>
      <c r="K276" s="179">
        <f t="shared" si="121"/>
        <v>113714</v>
      </c>
      <c r="L276" s="179">
        <f t="shared" si="122"/>
        <v>113714</v>
      </c>
      <c r="M276" s="179">
        <f t="shared" si="134"/>
        <v>53661.470085322537</v>
      </c>
      <c r="N276" s="179">
        <f t="shared" si="123"/>
        <v>6129640.2816915186</v>
      </c>
      <c r="O276" s="179">
        <f>N276*(1+Basic!$B$9)+S276</f>
        <v>6436122.2957760952</v>
      </c>
      <c r="P276" s="176">
        <f t="shared" si="124"/>
        <v>6468337</v>
      </c>
      <c r="R276" s="183">
        <f t="shared" si="135"/>
        <v>0</v>
      </c>
      <c r="S276" s="179">
        <f t="shared" si="125"/>
        <v>0</v>
      </c>
      <c r="Y276" s="179">
        <f t="shared" si="126"/>
        <v>54490.773736895062</v>
      </c>
      <c r="Z276" s="179">
        <f t="shared" si="127"/>
        <v>3418.0733366116692</v>
      </c>
      <c r="AA276" s="179">
        <f t="shared" si="128"/>
        <v>55805.152926493683</v>
      </c>
      <c r="AB276" s="179">
        <f t="shared" si="129"/>
        <v>113714.00000000041</v>
      </c>
      <c r="AC276" s="179">
        <f t="shared" si="130"/>
        <v>6468337</v>
      </c>
      <c r="AE276" s="179">
        <f t="shared" si="131"/>
        <v>113714</v>
      </c>
    </row>
    <row r="277" spans="1:31" x14ac:dyDescent="0.2">
      <c r="A277" s="171">
        <v>21</v>
      </c>
      <c r="B277" s="179">
        <f t="shared" si="132"/>
        <v>109821</v>
      </c>
      <c r="D277" s="179">
        <f t="shared" si="133"/>
        <v>3893</v>
      </c>
      <c r="E277" s="179">
        <f t="shared" si="115"/>
        <v>54604.908474375734</v>
      </c>
      <c r="F277" s="179">
        <f t="shared" si="116"/>
        <v>429.36925516955301</v>
      </c>
      <c r="G277" s="179">
        <f t="shared" si="117"/>
        <v>4047073.6342131258</v>
      </c>
      <c r="H277" s="179">
        <f t="shared" si="118"/>
        <v>28751.011396531339</v>
      </c>
      <c r="I277" s="179">
        <f t="shared" si="119"/>
        <v>109821</v>
      </c>
      <c r="J277" s="179">
        <f t="shared" si="120"/>
        <v>3893</v>
      </c>
      <c r="K277" s="179">
        <f t="shared" si="121"/>
        <v>113714</v>
      </c>
      <c r="L277" s="179">
        <f t="shared" si="122"/>
        <v>113714</v>
      </c>
      <c r="M277" s="179">
        <f t="shared" si="134"/>
        <v>53140.84537329775</v>
      </c>
      <c r="N277" s="179">
        <f t="shared" si="123"/>
        <v>6069067.1270648167</v>
      </c>
      <c r="O277" s="179">
        <f>N277*(1+Basic!$B$9)+S277</f>
        <v>6372520.4834180577</v>
      </c>
      <c r="P277" s="176">
        <f t="shared" si="124"/>
        <v>6401271</v>
      </c>
      <c r="R277" s="183">
        <f t="shared" si="135"/>
        <v>0</v>
      </c>
      <c r="S277" s="179">
        <f t="shared" si="125"/>
        <v>0</v>
      </c>
      <c r="Y277" s="179">
        <f t="shared" si="126"/>
        <v>55216.091525624041</v>
      </c>
      <c r="Z277" s="179">
        <f t="shared" si="127"/>
        <v>3463.6307448304469</v>
      </c>
      <c r="AA277" s="179">
        <f t="shared" si="128"/>
        <v>55034.277729545283</v>
      </c>
      <c r="AB277" s="179">
        <f t="shared" si="129"/>
        <v>113713.99999999977</v>
      </c>
      <c r="AC277" s="179">
        <f t="shared" si="130"/>
        <v>6401271</v>
      </c>
      <c r="AE277" s="179">
        <f t="shared" si="131"/>
        <v>113714</v>
      </c>
    </row>
    <row r="278" spans="1:31" x14ac:dyDescent="0.2">
      <c r="A278" s="171">
        <v>22</v>
      </c>
      <c r="B278" s="179">
        <f t="shared" si="132"/>
        <v>109821</v>
      </c>
      <c r="D278" s="179">
        <f t="shared" si="133"/>
        <v>3893</v>
      </c>
      <c r="E278" s="179">
        <f t="shared" si="115"/>
        <v>53869.936099033199</v>
      </c>
      <c r="F278" s="179">
        <f t="shared" si="116"/>
        <v>383.20464013008427</v>
      </c>
      <c r="G278" s="179">
        <f t="shared" si="117"/>
        <v>3991122.5703121591</v>
      </c>
      <c r="H278" s="179">
        <f t="shared" si="118"/>
        <v>25241.216036661423</v>
      </c>
      <c r="I278" s="179">
        <f t="shared" si="119"/>
        <v>109821</v>
      </c>
      <c r="J278" s="179">
        <f t="shared" si="120"/>
        <v>3893</v>
      </c>
      <c r="K278" s="179">
        <f t="shared" si="121"/>
        <v>113714</v>
      </c>
      <c r="L278" s="179">
        <f t="shared" si="122"/>
        <v>113714</v>
      </c>
      <c r="M278" s="179">
        <f t="shared" si="134"/>
        <v>52615.707111366639</v>
      </c>
      <c r="N278" s="179">
        <f t="shared" si="123"/>
        <v>6007968.8341761837</v>
      </c>
      <c r="O278" s="179">
        <f>N278*(1+Basic!$B$9)+S278</f>
        <v>6308367.2758849934</v>
      </c>
      <c r="P278" s="176">
        <f t="shared" si="124"/>
        <v>6333608</v>
      </c>
      <c r="R278" s="183">
        <f t="shared" si="135"/>
        <v>0</v>
      </c>
      <c r="S278" s="179">
        <f t="shared" si="125"/>
        <v>0</v>
      </c>
      <c r="Y278" s="179">
        <f t="shared" si="126"/>
        <v>55951.063900966663</v>
      </c>
      <c r="Z278" s="179">
        <f t="shared" si="127"/>
        <v>3509.7953598699169</v>
      </c>
      <c r="AA278" s="179">
        <f t="shared" si="128"/>
        <v>54253.140739163282</v>
      </c>
      <c r="AB278" s="179">
        <f t="shared" si="129"/>
        <v>113713.99999999985</v>
      </c>
      <c r="AC278" s="179">
        <f t="shared" si="130"/>
        <v>6333608</v>
      </c>
      <c r="AE278" s="179">
        <f t="shared" si="131"/>
        <v>113714</v>
      </c>
    </row>
    <row r="279" spans="1:31" x14ac:dyDescent="0.2">
      <c r="A279" s="171">
        <v>23</v>
      </c>
      <c r="B279" s="179">
        <f t="shared" si="132"/>
        <v>109821</v>
      </c>
      <c r="D279" s="179">
        <f t="shared" si="133"/>
        <v>3893</v>
      </c>
      <c r="E279" s="179">
        <f t="shared" si="115"/>
        <v>53125.180626452326</v>
      </c>
      <c r="F279" s="179">
        <f t="shared" si="116"/>
        <v>336.42472518171991</v>
      </c>
      <c r="G279" s="179">
        <f t="shared" si="117"/>
        <v>3934426.7509386116</v>
      </c>
      <c r="H279" s="179">
        <f t="shared" si="118"/>
        <v>21684.640761843144</v>
      </c>
      <c r="I279" s="179">
        <f t="shared" si="119"/>
        <v>109821</v>
      </c>
      <c r="J279" s="179">
        <f t="shared" si="120"/>
        <v>3893</v>
      </c>
      <c r="K279" s="179">
        <f t="shared" si="121"/>
        <v>113714</v>
      </c>
      <c r="L279" s="179">
        <f t="shared" si="122"/>
        <v>113714</v>
      </c>
      <c r="M279" s="179">
        <f t="shared" si="134"/>
        <v>52086.016169360606</v>
      </c>
      <c r="N279" s="179">
        <f t="shared" si="123"/>
        <v>5946340.8503455445</v>
      </c>
      <c r="O279" s="179">
        <f>N279*(1+Basic!$B$9)+S279</f>
        <v>6243657.8928628219</v>
      </c>
      <c r="P279" s="176">
        <f t="shared" si="124"/>
        <v>6265343</v>
      </c>
      <c r="R279" s="183">
        <f t="shared" si="135"/>
        <v>0</v>
      </c>
      <c r="S279" s="179">
        <f t="shared" si="125"/>
        <v>0</v>
      </c>
      <c r="Y279" s="179">
        <f t="shared" si="126"/>
        <v>56695.819373547565</v>
      </c>
      <c r="Z279" s="179">
        <f t="shared" si="127"/>
        <v>3556.5752748182786</v>
      </c>
      <c r="AA279" s="179">
        <f t="shared" si="128"/>
        <v>53461.605351634047</v>
      </c>
      <c r="AB279" s="179">
        <f t="shared" si="129"/>
        <v>113713.99999999988</v>
      </c>
      <c r="AC279" s="179">
        <f t="shared" si="130"/>
        <v>6265343</v>
      </c>
      <c r="AE279" s="179">
        <f t="shared" si="131"/>
        <v>113714</v>
      </c>
    </row>
    <row r="280" spans="1:31" x14ac:dyDescent="0.2">
      <c r="A280" s="171">
        <v>24</v>
      </c>
      <c r="B280" s="179">
        <f t="shared" si="132"/>
        <v>109821</v>
      </c>
      <c r="C280" s="179">
        <f>-Basic!B21</f>
        <v>-42460</v>
      </c>
      <c r="D280" s="179">
        <f t="shared" si="133"/>
        <v>-38567</v>
      </c>
      <c r="E280" s="179">
        <f t="shared" si="115"/>
        <v>52370.511835423735</v>
      </c>
      <c r="F280" s="179">
        <f t="shared" si="116"/>
        <v>289.02130936843406</v>
      </c>
      <c r="G280" s="179">
        <f t="shared" si="117"/>
        <v>3876976.2627740353</v>
      </c>
      <c r="H280" s="179">
        <f t="shared" si="118"/>
        <v>60540.662071211576</v>
      </c>
      <c r="I280" s="179">
        <f t="shared" si="119"/>
        <v>109821</v>
      </c>
      <c r="J280" s="179">
        <f t="shared" si="120"/>
        <v>3893</v>
      </c>
      <c r="K280" s="179">
        <f t="shared" si="121"/>
        <v>113714</v>
      </c>
      <c r="L280" s="179">
        <f t="shared" si="122"/>
        <v>113714</v>
      </c>
      <c r="M280" s="179">
        <f t="shared" si="134"/>
        <v>51551.733077872508</v>
      </c>
      <c r="N280" s="179">
        <f t="shared" si="123"/>
        <v>5884178.5834234171</v>
      </c>
      <c r="O280" s="179">
        <f>N280*(1+Basic!$B$9)+S280</f>
        <v>6178387.5125945881</v>
      </c>
      <c r="P280" s="176">
        <f t="shared" si="124"/>
        <v>6238928</v>
      </c>
      <c r="R280" s="183">
        <f t="shared" si="135"/>
        <v>0</v>
      </c>
      <c r="S280" s="179">
        <f t="shared" si="125"/>
        <v>0</v>
      </c>
      <c r="Y280" s="179">
        <f t="shared" si="126"/>
        <v>57450.488164576236</v>
      </c>
      <c r="Z280" s="179">
        <f t="shared" si="127"/>
        <v>3603.9786906315712</v>
      </c>
      <c r="AA280" s="179">
        <f t="shared" si="128"/>
        <v>52659.533144792171</v>
      </c>
      <c r="AB280" s="179">
        <f t="shared" si="129"/>
        <v>113713.99999999997</v>
      </c>
      <c r="AC280" s="179">
        <f t="shared" si="130"/>
        <v>6238928</v>
      </c>
      <c r="AE280" s="179">
        <f t="shared" si="131"/>
        <v>71254</v>
      </c>
    </row>
    <row r="281" spans="1:31" x14ac:dyDescent="0.2">
      <c r="A281" s="171">
        <v>25</v>
      </c>
      <c r="B281" s="179">
        <f t="shared" si="132"/>
        <v>109821</v>
      </c>
      <c r="D281" s="179">
        <f t="shared" si="133"/>
        <v>3893</v>
      </c>
      <c r="E281" s="179">
        <f t="shared" si="115"/>
        <v>51605.797771384787</v>
      </c>
      <c r="F281" s="179">
        <f t="shared" si="116"/>
        <v>806.90944406340316</v>
      </c>
      <c r="G281" s="179">
        <f t="shared" si="117"/>
        <v>3818761.0605454203</v>
      </c>
      <c r="H281" s="179">
        <f t="shared" si="118"/>
        <v>57454.571515274976</v>
      </c>
      <c r="I281" s="179">
        <f t="shared" si="119"/>
        <v>109821</v>
      </c>
      <c r="J281" s="179">
        <f t="shared" si="120"/>
        <v>3893</v>
      </c>
      <c r="K281" s="179">
        <f t="shared" si="121"/>
        <v>113714</v>
      </c>
      <c r="L281" s="179">
        <f t="shared" si="122"/>
        <v>113714</v>
      </c>
      <c r="M281" s="179">
        <f t="shared" si="134"/>
        <v>51012.818025315646</v>
      </c>
      <c r="N281" s="179">
        <f t="shared" si="123"/>
        <v>5821477.4014487322</v>
      </c>
      <c r="O281" s="179">
        <f>N281*(1+Basic!$B$9)+S281</f>
        <v>6112551.2715211688</v>
      </c>
      <c r="P281" s="176">
        <f t="shared" si="124"/>
        <v>6170006</v>
      </c>
      <c r="R281" s="183">
        <f t="shared" si="135"/>
        <v>0</v>
      </c>
      <c r="S281" s="179">
        <f t="shared" si="125"/>
        <v>0</v>
      </c>
      <c r="Y281" s="179">
        <f t="shared" si="126"/>
        <v>58215.20222861506</v>
      </c>
      <c r="Z281" s="179">
        <f t="shared" si="127"/>
        <v>3086.0905559366001</v>
      </c>
      <c r="AA281" s="179">
        <f t="shared" si="128"/>
        <v>52412.707215448187</v>
      </c>
      <c r="AB281" s="179">
        <f t="shared" si="129"/>
        <v>113713.99999999985</v>
      </c>
      <c r="AC281" s="179">
        <f t="shared" si="130"/>
        <v>6170006</v>
      </c>
      <c r="AE281" s="179">
        <f t="shared" si="131"/>
        <v>113714</v>
      </c>
    </row>
    <row r="282" spans="1:31" x14ac:dyDescent="0.2">
      <c r="A282" s="171">
        <v>26</v>
      </c>
      <c r="B282" s="179">
        <f t="shared" si="132"/>
        <v>109821</v>
      </c>
      <c r="C282" s="179"/>
      <c r="D282" s="179">
        <f t="shared" si="133"/>
        <v>3893</v>
      </c>
      <c r="E282" s="179">
        <f t="shared" si="115"/>
        <v>50830.904723347245</v>
      </c>
      <c r="F282" s="179">
        <f t="shared" si="116"/>
        <v>765.77683121072243</v>
      </c>
      <c r="G282" s="179">
        <f t="shared" si="117"/>
        <v>3759770.9652687674</v>
      </c>
      <c r="H282" s="179">
        <f t="shared" si="118"/>
        <v>54327.348346485698</v>
      </c>
      <c r="I282" s="179">
        <f t="shared" si="119"/>
        <v>109821</v>
      </c>
      <c r="J282" s="179">
        <f t="shared" si="120"/>
        <v>3893</v>
      </c>
      <c r="K282" s="179">
        <f t="shared" si="121"/>
        <v>113714</v>
      </c>
      <c r="L282" s="179">
        <f t="shared" si="122"/>
        <v>113714</v>
      </c>
      <c r="M282" s="179">
        <f t="shared" si="134"/>
        <v>50469.230854957219</v>
      </c>
      <c r="N282" s="179">
        <f t="shared" si="123"/>
        <v>5758232.6323036896</v>
      </c>
      <c r="O282" s="179">
        <f>N282*(1+Basic!$B$9)+S282</f>
        <v>6046144.2639188748</v>
      </c>
      <c r="P282" s="176">
        <f t="shared" si="124"/>
        <v>6100472</v>
      </c>
      <c r="R282" s="183">
        <f t="shared" si="135"/>
        <v>0</v>
      </c>
      <c r="S282" s="179">
        <f t="shared" si="125"/>
        <v>0</v>
      </c>
      <c r="Y282" s="179">
        <f t="shared" si="126"/>
        <v>58990.095276652835</v>
      </c>
      <c r="Z282" s="179">
        <f t="shared" si="127"/>
        <v>3127.2231687892781</v>
      </c>
      <c r="AA282" s="179">
        <f t="shared" si="128"/>
        <v>51596.681554557967</v>
      </c>
      <c r="AB282" s="179">
        <f t="shared" si="129"/>
        <v>113714.00000000009</v>
      </c>
      <c r="AC282" s="179">
        <f t="shared" si="130"/>
        <v>6100472</v>
      </c>
      <c r="AE282" s="179">
        <f t="shared" si="131"/>
        <v>113714</v>
      </c>
    </row>
    <row r="283" spans="1:31" x14ac:dyDescent="0.2">
      <c r="A283" s="171">
        <v>27</v>
      </c>
      <c r="B283" s="179">
        <f t="shared" si="132"/>
        <v>109821</v>
      </c>
      <c r="C283" s="179"/>
      <c r="D283" s="179">
        <f t="shared" si="133"/>
        <v>3893</v>
      </c>
      <c r="E283" s="179">
        <f t="shared" si="115"/>
        <v>50045.697200517716</v>
      </c>
      <c r="F283" s="179">
        <f t="shared" si="116"/>
        <v>724.09598692755628</v>
      </c>
      <c r="G283" s="179">
        <f t="shared" si="117"/>
        <v>3699995.6624692851</v>
      </c>
      <c r="H283" s="179">
        <f t="shared" si="118"/>
        <v>51158.444333413252</v>
      </c>
      <c r="I283" s="179">
        <f t="shared" si="119"/>
        <v>109821</v>
      </c>
      <c r="J283" s="179">
        <f t="shared" si="120"/>
        <v>3893</v>
      </c>
      <c r="K283" s="179">
        <f t="shared" si="121"/>
        <v>113714</v>
      </c>
      <c r="L283" s="179">
        <f t="shared" si="122"/>
        <v>113714</v>
      </c>
      <c r="M283" s="179">
        <f t="shared" si="134"/>
        <v>49920.931061926116</v>
      </c>
      <c r="N283" s="179">
        <f t="shared" si="123"/>
        <v>5694439.5633656159</v>
      </c>
      <c r="O283" s="179">
        <f>N283*(1+Basic!$B$9)+S283</f>
        <v>5979161.5415338967</v>
      </c>
      <c r="P283" s="176">
        <f t="shared" si="124"/>
        <v>6030320</v>
      </c>
      <c r="R283" s="183">
        <f t="shared" si="135"/>
        <v>0</v>
      </c>
      <c r="S283" s="179">
        <f t="shared" si="125"/>
        <v>0</v>
      </c>
      <c r="Y283" s="179">
        <f t="shared" si="126"/>
        <v>59775.302799482364</v>
      </c>
      <c r="Z283" s="179">
        <f t="shared" si="127"/>
        <v>3168.9040130724461</v>
      </c>
      <c r="AA283" s="179">
        <f t="shared" si="128"/>
        <v>50769.79318744527</v>
      </c>
      <c r="AB283" s="179">
        <f t="shared" si="129"/>
        <v>113714.00000000009</v>
      </c>
      <c r="AC283" s="179">
        <f t="shared" si="130"/>
        <v>6030320</v>
      </c>
      <c r="AE283" s="179">
        <f t="shared" si="131"/>
        <v>113714</v>
      </c>
    </row>
    <row r="284" spans="1:31" x14ac:dyDescent="0.2">
      <c r="A284" s="171">
        <v>28</v>
      </c>
      <c r="B284" s="179">
        <f t="shared" si="132"/>
        <v>109821</v>
      </c>
      <c r="C284" s="179"/>
      <c r="D284" s="179">
        <f t="shared" si="133"/>
        <v>3893</v>
      </c>
      <c r="E284" s="179">
        <f t="shared" si="115"/>
        <v>49250.037908607017</v>
      </c>
      <c r="F284" s="179">
        <f t="shared" si="116"/>
        <v>681.85960417259309</v>
      </c>
      <c r="G284" s="179">
        <f t="shared" si="117"/>
        <v>3639424.7003778922</v>
      </c>
      <c r="H284" s="179">
        <f t="shared" si="118"/>
        <v>47947.303937585843</v>
      </c>
      <c r="I284" s="179">
        <f t="shared" si="119"/>
        <v>109821</v>
      </c>
      <c r="J284" s="179">
        <f t="shared" si="120"/>
        <v>3893</v>
      </c>
      <c r="K284" s="179">
        <f t="shared" si="121"/>
        <v>113714</v>
      </c>
      <c r="L284" s="179">
        <f t="shared" si="122"/>
        <v>113714</v>
      </c>
      <c r="M284" s="179">
        <f t="shared" si="134"/>
        <v>49367.877790194674</v>
      </c>
      <c r="N284" s="179">
        <f t="shared" si="123"/>
        <v>5630093.4411558108</v>
      </c>
      <c r="O284" s="179">
        <f>N284*(1+Basic!$B$9)+S284</f>
        <v>5911598.1132136015</v>
      </c>
      <c r="P284" s="176">
        <f t="shared" si="124"/>
        <v>5959545</v>
      </c>
      <c r="R284" s="183">
        <f t="shared" si="135"/>
        <v>0</v>
      </c>
      <c r="S284" s="179">
        <f t="shared" si="125"/>
        <v>0</v>
      </c>
      <c r="Y284" s="179">
        <f t="shared" si="126"/>
        <v>60570.962091392837</v>
      </c>
      <c r="Z284" s="179">
        <f t="shared" si="127"/>
        <v>3211.1403958274095</v>
      </c>
      <c r="AA284" s="179">
        <f t="shared" si="128"/>
        <v>49931.897512779607</v>
      </c>
      <c r="AB284" s="179">
        <f t="shared" si="129"/>
        <v>113713.99999999985</v>
      </c>
      <c r="AC284" s="179">
        <f t="shared" si="130"/>
        <v>5959545</v>
      </c>
      <c r="AE284" s="179">
        <f t="shared" si="131"/>
        <v>113714</v>
      </c>
    </row>
    <row r="285" spans="1:31" x14ac:dyDescent="0.2">
      <c r="A285" s="171">
        <v>29</v>
      </c>
      <c r="B285" s="179">
        <f t="shared" si="132"/>
        <v>109821</v>
      </c>
      <c r="C285" s="179"/>
      <c r="D285" s="179">
        <f t="shared" si="133"/>
        <v>3893</v>
      </c>
      <c r="E285" s="179">
        <f t="shared" si="115"/>
        <v>48443.787725824099</v>
      </c>
      <c r="F285" s="179">
        <f t="shared" si="116"/>
        <v>639.06027851343822</v>
      </c>
      <c r="G285" s="179">
        <f t="shared" si="117"/>
        <v>3578047.4881037162</v>
      </c>
      <c r="H285" s="179">
        <f t="shared" si="118"/>
        <v>44693.364216099282</v>
      </c>
      <c r="I285" s="179">
        <f t="shared" si="119"/>
        <v>109821</v>
      </c>
      <c r="J285" s="179">
        <f t="shared" si="120"/>
        <v>3893</v>
      </c>
      <c r="K285" s="179">
        <f t="shared" si="121"/>
        <v>113714</v>
      </c>
      <c r="L285" s="179">
        <f t="shared" si="122"/>
        <v>113714</v>
      </c>
      <c r="M285" s="179">
        <f t="shared" si="134"/>
        <v>48810.029829534418</v>
      </c>
      <c r="N285" s="179">
        <f t="shared" si="123"/>
        <v>5565189.4709853455</v>
      </c>
      <c r="O285" s="179">
        <f>N285*(1+Basic!$B$9)+S285</f>
        <v>5843448.9445346128</v>
      </c>
      <c r="P285" s="176">
        <f t="shared" si="124"/>
        <v>5888142</v>
      </c>
      <c r="R285" s="183">
        <f t="shared" si="135"/>
        <v>0</v>
      </c>
      <c r="S285" s="179">
        <f t="shared" si="125"/>
        <v>0</v>
      </c>
      <c r="Y285" s="179">
        <f t="shared" si="126"/>
        <v>61377.212274176069</v>
      </c>
      <c r="Z285" s="179">
        <f t="shared" si="127"/>
        <v>3253.9397214865603</v>
      </c>
      <c r="AA285" s="179">
        <f t="shared" si="128"/>
        <v>49082.848004337538</v>
      </c>
      <c r="AB285" s="179">
        <f t="shared" si="129"/>
        <v>113714.00000000017</v>
      </c>
      <c r="AC285" s="179">
        <f t="shared" si="130"/>
        <v>5888142</v>
      </c>
      <c r="AE285" s="179">
        <f t="shared" si="131"/>
        <v>113714</v>
      </c>
    </row>
    <row r="286" spans="1:31" x14ac:dyDescent="0.2">
      <c r="A286" s="171">
        <v>30</v>
      </c>
      <c r="B286" s="179">
        <f t="shared" si="132"/>
        <v>109821</v>
      </c>
      <c r="C286" s="179"/>
      <c r="D286" s="179">
        <f t="shared" si="133"/>
        <v>3893</v>
      </c>
      <c r="E286" s="179">
        <f t="shared" si="115"/>
        <v>47626.805678550438</v>
      </c>
      <c r="F286" s="179">
        <f t="shared" si="116"/>
        <v>595.69050682854788</v>
      </c>
      <c r="G286" s="179">
        <f t="shared" si="117"/>
        <v>3515853.2937822668</v>
      </c>
      <c r="H286" s="179">
        <f t="shared" si="118"/>
        <v>41396.054722927831</v>
      </c>
      <c r="I286" s="179">
        <f t="shared" si="119"/>
        <v>109821</v>
      </c>
      <c r="J286" s="179">
        <f t="shared" si="120"/>
        <v>3893</v>
      </c>
      <c r="K286" s="179">
        <f t="shared" si="121"/>
        <v>113714</v>
      </c>
      <c r="L286" s="179">
        <f t="shared" si="122"/>
        <v>113714</v>
      </c>
      <c r="M286" s="179">
        <f t="shared" si="134"/>
        <v>48247.345612445242</v>
      </c>
      <c r="N286" s="179">
        <f t="shared" si="123"/>
        <v>5499722.8165977905</v>
      </c>
      <c r="O286" s="179">
        <f>N286*(1+Basic!$B$9)+S286</f>
        <v>5774708.9574276805</v>
      </c>
      <c r="P286" s="176">
        <f t="shared" si="124"/>
        <v>5816105</v>
      </c>
      <c r="R286" s="183">
        <f t="shared" si="135"/>
        <v>0</v>
      </c>
      <c r="S286" s="179">
        <f t="shared" si="125"/>
        <v>0</v>
      </c>
      <c r="Y286" s="179">
        <f t="shared" si="126"/>
        <v>62194.19432144938</v>
      </c>
      <c r="Z286" s="179">
        <f t="shared" si="127"/>
        <v>3297.3094931714513</v>
      </c>
      <c r="AA286" s="179">
        <f t="shared" si="128"/>
        <v>48222.496185378986</v>
      </c>
      <c r="AB286" s="179">
        <f t="shared" si="129"/>
        <v>113713.99999999983</v>
      </c>
      <c r="AC286" s="179">
        <f t="shared" si="130"/>
        <v>5816105</v>
      </c>
      <c r="AE286" s="179">
        <f t="shared" si="131"/>
        <v>113714</v>
      </c>
    </row>
    <row r="287" spans="1:31" x14ac:dyDescent="0.2">
      <c r="A287" s="171">
        <v>31</v>
      </c>
      <c r="B287" s="179">
        <f t="shared" si="132"/>
        <v>109821</v>
      </c>
      <c r="C287" s="179"/>
      <c r="D287" s="179">
        <f t="shared" si="133"/>
        <v>3893</v>
      </c>
      <c r="E287" s="179">
        <f t="shared" si="115"/>
        <v>46798.948916690766</v>
      </c>
      <c r="F287" s="179">
        <f t="shared" si="116"/>
        <v>551.74268599186189</v>
      </c>
      <c r="G287" s="179">
        <f t="shared" si="117"/>
        <v>3452831.2426989577</v>
      </c>
      <c r="H287" s="179">
        <f t="shared" si="118"/>
        <v>38054.797408919694</v>
      </c>
      <c r="I287" s="179">
        <f t="shared" si="119"/>
        <v>109821</v>
      </c>
      <c r="J287" s="179">
        <f t="shared" si="120"/>
        <v>3893</v>
      </c>
      <c r="K287" s="179">
        <f t="shared" si="121"/>
        <v>113714</v>
      </c>
      <c r="L287" s="179">
        <f t="shared" si="122"/>
        <v>113714</v>
      </c>
      <c r="M287" s="179">
        <f t="shared" si="134"/>
        <v>47679.7832110581</v>
      </c>
      <c r="N287" s="179">
        <f t="shared" si="123"/>
        <v>5433688.5998088485</v>
      </c>
      <c r="O287" s="179">
        <f>N287*(1+Basic!$B$9)+S287</f>
        <v>5705373.0297992909</v>
      </c>
      <c r="P287" s="176">
        <f t="shared" si="124"/>
        <v>5743428</v>
      </c>
      <c r="R287" s="183">
        <f t="shared" si="135"/>
        <v>0</v>
      </c>
      <c r="S287" s="179">
        <f t="shared" si="125"/>
        <v>0</v>
      </c>
      <c r="Y287" s="179">
        <f t="shared" si="126"/>
        <v>63022.05108330911</v>
      </c>
      <c r="Z287" s="179">
        <f t="shared" si="127"/>
        <v>3341.2573140081367</v>
      </c>
      <c r="AA287" s="179">
        <f t="shared" si="128"/>
        <v>47350.691602682629</v>
      </c>
      <c r="AB287" s="179">
        <f t="shared" si="129"/>
        <v>113713.99999999988</v>
      </c>
      <c r="AC287" s="179">
        <f t="shared" si="130"/>
        <v>5743428</v>
      </c>
      <c r="AE287" s="179">
        <f t="shared" si="131"/>
        <v>113714</v>
      </c>
    </row>
    <row r="288" spans="1:31" x14ac:dyDescent="0.2">
      <c r="A288" s="171">
        <v>32</v>
      </c>
      <c r="B288" s="179">
        <f t="shared" si="132"/>
        <v>109821</v>
      </c>
      <c r="C288" s="179"/>
      <c r="D288" s="179">
        <f t="shared" si="133"/>
        <v>3893</v>
      </c>
      <c r="E288" s="179">
        <f t="shared" si="115"/>
        <v>45960.07268869548</v>
      </c>
      <c r="F288" s="179">
        <f t="shared" si="116"/>
        <v>507.20911153990465</v>
      </c>
      <c r="G288" s="179">
        <f t="shared" si="117"/>
        <v>3388970.3153876532</v>
      </c>
      <c r="H288" s="179">
        <f t="shared" si="118"/>
        <v>34669.006520459596</v>
      </c>
      <c r="I288" s="179">
        <f t="shared" si="119"/>
        <v>109821</v>
      </c>
      <c r="J288" s="179">
        <f t="shared" si="120"/>
        <v>3893</v>
      </c>
      <c r="K288" s="179">
        <f t="shared" si="121"/>
        <v>113714</v>
      </c>
      <c r="L288" s="179">
        <f t="shared" si="122"/>
        <v>113714</v>
      </c>
      <c r="M288" s="179">
        <f t="shared" si="134"/>
        <v>47107.300334010775</v>
      </c>
      <c r="N288" s="179">
        <f t="shared" si="123"/>
        <v>5367081.9001428597</v>
      </c>
      <c r="O288" s="179">
        <f>N288*(1+Basic!$B$9)+S288</f>
        <v>5635435.9951500027</v>
      </c>
      <c r="P288" s="176">
        <f t="shared" si="124"/>
        <v>5670105</v>
      </c>
      <c r="R288" s="183">
        <f t="shared" si="135"/>
        <v>0</v>
      </c>
      <c r="S288" s="179">
        <f t="shared" si="125"/>
        <v>0</v>
      </c>
      <c r="Y288" s="179">
        <f t="shared" si="126"/>
        <v>63860.927311304491</v>
      </c>
      <c r="Z288" s="179">
        <f t="shared" si="127"/>
        <v>3385.7908884600984</v>
      </c>
      <c r="AA288" s="179">
        <f t="shared" si="128"/>
        <v>46467.281800235382</v>
      </c>
      <c r="AB288" s="179">
        <f t="shared" si="129"/>
        <v>113713.99999999997</v>
      </c>
      <c r="AC288" s="179">
        <f t="shared" si="130"/>
        <v>5670105</v>
      </c>
      <c r="AE288" s="179">
        <f t="shared" si="131"/>
        <v>113714</v>
      </c>
    </row>
    <row r="289" spans="1:31" x14ac:dyDescent="0.2">
      <c r="A289" s="171">
        <v>33</v>
      </c>
      <c r="B289" s="179">
        <f t="shared" si="132"/>
        <v>109821</v>
      </c>
      <c r="C289" s="179"/>
      <c r="D289" s="179">
        <f t="shared" si="133"/>
        <v>3893</v>
      </c>
      <c r="E289" s="179">
        <f t="shared" ref="E289:E320" si="136">G288*$B$255/$E$252</f>
        <v>45110.03031625077</v>
      </c>
      <c r="F289" s="179">
        <f t="shared" ref="F289:F320" si="137">H288*$D$255/$E$252</f>
        <v>462.08197632112064</v>
      </c>
      <c r="G289" s="179">
        <f t="shared" ref="G289:G320" si="138">G288+E289-B289</f>
        <v>3324259.3457039041</v>
      </c>
      <c r="H289" s="179">
        <f t="shared" ref="H289:H320" si="139">H288-D289+F289</f>
        <v>31238.088496780718</v>
      </c>
      <c r="I289" s="179">
        <f t="shared" ref="I289:I320" si="140">B289</f>
        <v>109821</v>
      </c>
      <c r="J289" s="179">
        <f t="shared" ref="J289:J320" si="141">D289-C289</f>
        <v>3893</v>
      </c>
      <c r="K289" s="179">
        <f t="shared" ref="K289:K320" si="142">J289+I289</f>
        <v>113714</v>
      </c>
      <c r="L289" s="179">
        <f t="shared" ref="L289:L320" si="143">K289</f>
        <v>113714</v>
      </c>
      <c r="M289" s="179">
        <f t="shared" si="134"/>
        <v>46529.854323296546</v>
      </c>
      <c r="N289" s="179">
        <f t="shared" si="123"/>
        <v>5299897.7544661565</v>
      </c>
      <c r="O289" s="179">
        <f>N289*(1+Basic!$B$9)+S289</f>
        <v>5564892.6421894645</v>
      </c>
      <c r="P289" s="176">
        <f t="shared" si="124"/>
        <v>5596131</v>
      </c>
      <c r="R289" s="183">
        <f t="shared" si="135"/>
        <v>0</v>
      </c>
      <c r="S289" s="179">
        <f t="shared" si="125"/>
        <v>0</v>
      </c>
      <c r="Y289" s="179">
        <f t="shared" si="126"/>
        <v>64710.969683749136</v>
      </c>
      <c r="Z289" s="179">
        <f t="shared" si="127"/>
        <v>3430.9180236788779</v>
      </c>
      <c r="AA289" s="179">
        <f t="shared" si="128"/>
        <v>45572.112292571888</v>
      </c>
      <c r="AB289" s="179">
        <f t="shared" si="129"/>
        <v>113713.9999999999</v>
      </c>
      <c r="AC289" s="179">
        <f t="shared" si="130"/>
        <v>5596131</v>
      </c>
      <c r="AE289" s="179">
        <f t="shared" si="131"/>
        <v>113714</v>
      </c>
    </row>
    <row r="290" spans="1:31" x14ac:dyDescent="0.2">
      <c r="A290" s="171">
        <v>34</v>
      </c>
      <c r="B290" s="179">
        <f t="shared" si="132"/>
        <v>109821</v>
      </c>
      <c r="C290" s="179"/>
      <c r="D290" s="179">
        <f t="shared" si="133"/>
        <v>3893</v>
      </c>
      <c r="E290" s="179">
        <f t="shared" si="136"/>
        <v>44248.673168631729</v>
      </c>
      <c r="F290" s="179">
        <f t="shared" si="137"/>
        <v>416.35336912720805</v>
      </c>
      <c r="G290" s="179">
        <f t="shared" si="138"/>
        <v>3258687.0188725358</v>
      </c>
      <c r="H290" s="179">
        <f t="shared" si="139"/>
        <v>27761.441865907927</v>
      </c>
      <c r="I290" s="179">
        <f t="shared" si="140"/>
        <v>109821</v>
      </c>
      <c r="J290" s="179">
        <f t="shared" si="141"/>
        <v>3893</v>
      </c>
      <c r="K290" s="179">
        <f t="shared" si="142"/>
        <v>113714</v>
      </c>
      <c r="L290" s="179">
        <f t="shared" si="143"/>
        <v>113714</v>
      </c>
      <c r="M290" s="179">
        <f t="shared" ref="M290:M321" si="144">N289*$L$255/12</f>
        <v>45947.402151085618</v>
      </c>
      <c r="N290" s="179">
        <f t="shared" ref="N290:N321" si="145">N289-L290+M290</f>
        <v>5232131.1566172419</v>
      </c>
      <c r="O290" s="179">
        <f>N290*(1+Basic!$B$9)+S290</f>
        <v>5493737.7144481046</v>
      </c>
      <c r="P290" s="176">
        <f t="shared" si="124"/>
        <v>5521499</v>
      </c>
      <c r="R290" s="183">
        <f t="shared" si="135"/>
        <v>0</v>
      </c>
      <c r="S290" s="179">
        <f t="shared" si="125"/>
        <v>0</v>
      </c>
      <c r="Y290" s="179">
        <f t="shared" si="126"/>
        <v>65572.326831368264</v>
      </c>
      <c r="Z290" s="179">
        <f t="shared" si="127"/>
        <v>3476.6466308727904</v>
      </c>
      <c r="AA290" s="179">
        <f t="shared" si="128"/>
        <v>44665.026537758939</v>
      </c>
      <c r="AB290" s="179">
        <f t="shared" si="129"/>
        <v>113714</v>
      </c>
      <c r="AC290" s="179">
        <f t="shared" si="130"/>
        <v>5521499</v>
      </c>
      <c r="AE290" s="179">
        <f t="shared" si="131"/>
        <v>113714</v>
      </c>
    </row>
    <row r="291" spans="1:31" x14ac:dyDescent="0.2">
      <c r="A291" s="171">
        <v>35</v>
      </c>
      <c r="B291" s="179">
        <f t="shared" si="132"/>
        <v>109821</v>
      </c>
      <c r="C291" s="179"/>
      <c r="D291" s="179">
        <f t="shared" si="133"/>
        <v>3893</v>
      </c>
      <c r="E291" s="179">
        <f t="shared" si="136"/>
        <v>43375.85063671416</v>
      </c>
      <c r="F291" s="179">
        <f t="shared" si="137"/>
        <v>370.01527330621002</v>
      </c>
      <c r="G291" s="179">
        <f t="shared" si="138"/>
        <v>3192241.8695092499</v>
      </c>
      <c r="H291" s="179">
        <f t="shared" si="139"/>
        <v>24238.457139214137</v>
      </c>
      <c r="I291" s="179">
        <f t="shared" si="140"/>
        <v>109821</v>
      </c>
      <c r="J291" s="179">
        <f t="shared" si="141"/>
        <v>3893</v>
      </c>
      <c r="K291" s="179">
        <f t="shared" si="142"/>
        <v>113714</v>
      </c>
      <c r="L291" s="179">
        <f t="shared" si="143"/>
        <v>113714</v>
      </c>
      <c r="M291" s="179">
        <f t="shared" si="144"/>
        <v>45359.900416518933</v>
      </c>
      <c r="N291" s="179">
        <f t="shared" si="145"/>
        <v>5163777.0570337605</v>
      </c>
      <c r="O291" s="179">
        <f>N291*(1+Basic!$B$9)+S291</f>
        <v>5421965.9098854484</v>
      </c>
      <c r="P291" s="176">
        <f t="shared" si="124"/>
        <v>5446204</v>
      </c>
      <c r="R291" s="183">
        <f t="shared" si="135"/>
        <v>0</v>
      </c>
      <c r="S291" s="179">
        <f t="shared" si="125"/>
        <v>0</v>
      </c>
      <c r="Y291" s="179">
        <f t="shared" si="126"/>
        <v>66445.149363285862</v>
      </c>
      <c r="Z291" s="179">
        <f t="shared" si="127"/>
        <v>3522.9847266937904</v>
      </c>
      <c r="AA291" s="179">
        <f t="shared" si="128"/>
        <v>43745.865910020373</v>
      </c>
      <c r="AB291" s="179">
        <f t="shared" si="129"/>
        <v>113714.00000000003</v>
      </c>
      <c r="AC291" s="179">
        <f t="shared" si="130"/>
        <v>5446204</v>
      </c>
      <c r="AE291" s="179">
        <f t="shared" si="131"/>
        <v>113714</v>
      </c>
    </row>
    <row r="292" spans="1:31" ht="15" x14ac:dyDescent="0.2">
      <c r="A292" s="171">
        <v>36</v>
      </c>
      <c r="B292" s="179">
        <f t="shared" si="132"/>
        <v>109821</v>
      </c>
      <c r="C292" s="190">
        <f>-Basic!B22</f>
        <v>-38210</v>
      </c>
      <c r="D292" s="179">
        <f t="shared" si="133"/>
        <v>-34317</v>
      </c>
      <c r="E292" s="179">
        <f t="shared" si="136"/>
        <v>42491.410106640418</v>
      </c>
      <c r="F292" s="179">
        <f t="shared" si="137"/>
        <v>323.05956535712022</v>
      </c>
      <c r="G292" s="179">
        <f t="shared" si="138"/>
        <v>3124912.2796158902</v>
      </c>
      <c r="H292" s="179">
        <f t="shared" si="139"/>
        <v>58878.516704571259</v>
      </c>
      <c r="I292" s="179">
        <f t="shared" si="140"/>
        <v>109821</v>
      </c>
      <c r="J292" s="179">
        <f t="shared" si="141"/>
        <v>3893</v>
      </c>
      <c r="K292" s="179">
        <f t="shared" si="142"/>
        <v>113714</v>
      </c>
      <c r="L292" s="179">
        <f t="shared" si="143"/>
        <v>113714</v>
      </c>
      <c r="M292" s="179">
        <f t="shared" si="144"/>
        <v>44767.305342474167</v>
      </c>
      <c r="N292" s="179">
        <f t="shared" si="145"/>
        <v>5094830.3623762345</v>
      </c>
      <c r="O292" s="179">
        <f>N292*(1+Basic!$B$9)+S292</f>
        <v>5349571.8804950463</v>
      </c>
      <c r="P292" s="176">
        <f t="shared" si="124"/>
        <v>5408450</v>
      </c>
      <c r="R292" s="183">
        <f t="shared" si="135"/>
        <v>0</v>
      </c>
      <c r="S292" s="179">
        <f t="shared" si="125"/>
        <v>0</v>
      </c>
      <c r="Y292" s="179">
        <f t="shared" si="126"/>
        <v>67329.589893359691</v>
      </c>
      <c r="Z292" s="179">
        <f t="shared" si="127"/>
        <v>3569.9404346428782</v>
      </c>
      <c r="AA292" s="179">
        <f t="shared" si="128"/>
        <v>42814.46967199754</v>
      </c>
      <c r="AB292" s="179">
        <f t="shared" si="129"/>
        <v>113714.00000000012</v>
      </c>
      <c r="AC292" s="179">
        <f t="shared" si="130"/>
        <v>5408450</v>
      </c>
      <c r="AE292" s="179">
        <f t="shared" si="131"/>
        <v>75504</v>
      </c>
    </row>
    <row r="293" spans="1:31" x14ac:dyDescent="0.2">
      <c r="A293" s="171">
        <v>37</v>
      </c>
      <c r="B293" s="179">
        <f t="shared" si="132"/>
        <v>109821</v>
      </c>
      <c r="C293" s="179"/>
      <c r="D293" s="179">
        <f t="shared" si="133"/>
        <v>3893</v>
      </c>
      <c r="E293" s="179">
        <f t="shared" si="136"/>
        <v>41595.196933134721</v>
      </c>
      <c r="F293" s="179">
        <f t="shared" si="137"/>
        <v>784.75572542433883</v>
      </c>
      <c r="G293" s="179">
        <f t="shared" si="138"/>
        <v>3056686.4765490252</v>
      </c>
      <c r="H293" s="179">
        <f t="shared" si="139"/>
        <v>55770.272429995595</v>
      </c>
      <c r="I293" s="179">
        <f t="shared" si="140"/>
        <v>109821</v>
      </c>
      <c r="J293" s="179">
        <f t="shared" si="141"/>
        <v>3893</v>
      </c>
      <c r="K293" s="179">
        <f t="shared" si="142"/>
        <v>113714</v>
      </c>
      <c r="L293" s="179">
        <f t="shared" si="143"/>
        <v>113714</v>
      </c>
      <c r="M293" s="179">
        <f t="shared" si="144"/>
        <v>44169.572772303749</v>
      </c>
      <c r="N293" s="179">
        <f t="shared" si="145"/>
        <v>5025285.9351485381</v>
      </c>
      <c r="O293" s="179">
        <f>N293*(1+Basic!$B$9)+S293</f>
        <v>5276550.2319059651</v>
      </c>
      <c r="P293" s="176">
        <f t="shared" si="124"/>
        <v>5332321</v>
      </c>
      <c r="R293" s="183">
        <f t="shared" si="135"/>
        <v>0</v>
      </c>
      <c r="S293" s="179">
        <f t="shared" si="125"/>
        <v>0</v>
      </c>
      <c r="Y293" s="179">
        <f t="shared" si="126"/>
        <v>68225.803066865075</v>
      </c>
      <c r="Z293" s="179">
        <f t="shared" si="127"/>
        <v>3108.2442745756634</v>
      </c>
      <c r="AA293" s="179">
        <f t="shared" si="128"/>
        <v>42379.952658559057</v>
      </c>
      <c r="AB293" s="179">
        <f t="shared" si="129"/>
        <v>113713.9999999998</v>
      </c>
      <c r="AC293" s="179">
        <f t="shared" si="130"/>
        <v>5332321</v>
      </c>
      <c r="AE293" s="179">
        <f t="shared" si="131"/>
        <v>113714</v>
      </c>
    </row>
    <row r="294" spans="1:31" x14ac:dyDescent="0.2">
      <c r="A294" s="171">
        <v>38</v>
      </c>
      <c r="B294" s="179">
        <f t="shared" si="132"/>
        <v>109821</v>
      </c>
      <c r="D294" s="179">
        <f t="shared" si="133"/>
        <v>3893</v>
      </c>
      <c r="E294" s="179">
        <f t="shared" si="136"/>
        <v>40687.05441246328</v>
      </c>
      <c r="F294" s="179">
        <f t="shared" si="137"/>
        <v>743.32783921026078</v>
      </c>
      <c r="G294" s="179">
        <f t="shared" si="138"/>
        <v>2987552.5309614884</v>
      </c>
      <c r="H294" s="179">
        <f t="shared" si="139"/>
        <v>52620.600269205854</v>
      </c>
      <c r="I294" s="179">
        <f t="shared" si="140"/>
        <v>109821</v>
      </c>
      <c r="J294" s="179">
        <f t="shared" si="141"/>
        <v>3893</v>
      </c>
      <c r="K294" s="179">
        <f t="shared" si="142"/>
        <v>113714</v>
      </c>
      <c r="L294" s="179">
        <f t="shared" si="143"/>
        <v>113714</v>
      </c>
      <c r="M294" s="179">
        <f t="shared" si="144"/>
        <v>43566.658166544585</v>
      </c>
      <c r="N294" s="179">
        <f t="shared" si="145"/>
        <v>4955138.5933150826</v>
      </c>
      <c r="O294" s="179">
        <f>N294*(1+Basic!$B$9)+S294</f>
        <v>5202895.5229808372</v>
      </c>
      <c r="P294" s="176">
        <f t="shared" si="124"/>
        <v>5255516</v>
      </c>
      <c r="R294" s="183">
        <f t="shared" si="135"/>
        <v>0</v>
      </c>
      <c r="S294" s="179">
        <f t="shared" si="125"/>
        <v>0</v>
      </c>
      <c r="Y294" s="179">
        <f t="shared" si="126"/>
        <v>69133.945587536786</v>
      </c>
      <c r="Z294" s="179">
        <f t="shared" si="127"/>
        <v>3149.6721607897416</v>
      </c>
      <c r="AA294" s="179">
        <f t="shared" si="128"/>
        <v>41430.382251673538</v>
      </c>
      <c r="AB294" s="179">
        <f t="shared" si="129"/>
        <v>113714.00000000006</v>
      </c>
      <c r="AC294" s="179">
        <f t="shared" si="130"/>
        <v>5255516</v>
      </c>
      <c r="AE294" s="179">
        <f t="shared" si="131"/>
        <v>113714</v>
      </c>
    </row>
    <row r="295" spans="1:31" x14ac:dyDescent="0.2">
      <c r="A295" s="171">
        <v>39</v>
      </c>
      <c r="B295" s="179">
        <f t="shared" si="132"/>
        <v>109821</v>
      </c>
      <c r="D295" s="179">
        <f t="shared" si="133"/>
        <v>3893</v>
      </c>
      <c r="E295" s="179">
        <f t="shared" si="136"/>
        <v>39766.823755034493</v>
      </c>
      <c r="F295" s="179">
        <f t="shared" si="137"/>
        <v>701.34778604772089</v>
      </c>
      <c r="G295" s="179">
        <f t="shared" si="138"/>
        <v>2917498.3547165231</v>
      </c>
      <c r="H295" s="179">
        <f t="shared" si="139"/>
        <v>49428.948055253575</v>
      </c>
      <c r="I295" s="179">
        <f t="shared" si="140"/>
        <v>109821</v>
      </c>
      <c r="J295" s="179">
        <f t="shared" si="141"/>
        <v>3893</v>
      </c>
      <c r="K295" s="179">
        <f t="shared" si="142"/>
        <v>113714</v>
      </c>
      <c r="L295" s="179">
        <f t="shared" si="143"/>
        <v>113714</v>
      </c>
      <c r="M295" s="179">
        <f t="shared" si="144"/>
        <v>42958.516599599185</v>
      </c>
      <c r="N295" s="179">
        <f t="shared" si="145"/>
        <v>4884383.1099146819</v>
      </c>
      <c r="O295" s="179">
        <f>N295*(1+Basic!$B$9)+S295</f>
        <v>5128602.2654104158</v>
      </c>
      <c r="P295" s="176">
        <f t="shared" si="124"/>
        <v>5178031</v>
      </c>
      <c r="R295" s="183">
        <f t="shared" si="135"/>
        <v>0</v>
      </c>
      <c r="S295" s="179">
        <f t="shared" si="125"/>
        <v>0</v>
      </c>
      <c r="Y295" s="179">
        <f t="shared" si="126"/>
        <v>70054.176244965289</v>
      </c>
      <c r="Z295" s="179">
        <f t="shared" si="127"/>
        <v>3191.6522139522785</v>
      </c>
      <c r="AA295" s="179">
        <f t="shared" si="128"/>
        <v>40468.171541082214</v>
      </c>
      <c r="AB295" s="179">
        <f t="shared" si="129"/>
        <v>113713.99999999978</v>
      </c>
      <c r="AC295" s="179">
        <f t="shared" si="130"/>
        <v>5178031</v>
      </c>
      <c r="AE295" s="179">
        <f t="shared" si="131"/>
        <v>113714</v>
      </c>
    </row>
    <row r="296" spans="1:31" ht="18" x14ac:dyDescent="0.25">
      <c r="A296" s="171">
        <v>40</v>
      </c>
      <c r="B296" s="179">
        <f t="shared" si="132"/>
        <v>109821</v>
      </c>
      <c r="C296" s="169"/>
      <c r="D296" s="179">
        <f t="shared" si="133"/>
        <v>3893</v>
      </c>
      <c r="E296" s="179">
        <f t="shared" si="136"/>
        <v>38834.344057634466</v>
      </c>
      <c r="F296" s="179">
        <f t="shared" si="137"/>
        <v>658.80820644129608</v>
      </c>
      <c r="G296" s="179">
        <f t="shared" si="138"/>
        <v>2846511.6987741576</v>
      </c>
      <c r="H296" s="179">
        <f t="shared" si="139"/>
        <v>46194.756261694871</v>
      </c>
      <c r="I296" s="179">
        <f t="shared" si="140"/>
        <v>109821</v>
      </c>
      <c r="J296" s="179">
        <f t="shared" si="141"/>
        <v>3893</v>
      </c>
      <c r="K296" s="179">
        <f t="shared" si="142"/>
        <v>113714</v>
      </c>
      <c r="L296" s="179">
        <f t="shared" si="143"/>
        <v>113714</v>
      </c>
      <c r="M296" s="179">
        <f t="shared" si="144"/>
        <v>42345.102756388136</v>
      </c>
      <c r="N296" s="179">
        <f t="shared" si="145"/>
        <v>4813014.2126710704</v>
      </c>
      <c r="O296" s="179">
        <f>N296*(1+Basic!$B$9)+S296</f>
        <v>5053664.9233046239</v>
      </c>
      <c r="P296" s="176">
        <f t="shared" si="124"/>
        <v>5099860</v>
      </c>
      <c r="R296" s="183">
        <f t="shared" si="135"/>
        <v>0</v>
      </c>
      <c r="S296" s="179">
        <f t="shared" si="125"/>
        <v>0</v>
      </c>
      <c r="Y296" s="179">
        <f t="shared" si="126"/>
        <v>70986.655942365527</v>
      </c>
      <c r="Z296" s="179">
        <f t="shared" si="127"/>
        <v>3234.1917935587044</v>
      </c>
      <c r="AA296" s="179">
        <f t="shared" si="128"/>
        <v>39493.152264075761</v>
      </c>
      <c r="AB296" s="179">
        <f t="shared" si="129"/>
        <v>113714</v>
      </c>
      <c r="AC296" s="179">
        <f t="shared" si="130"/>
        <v>5099860</v>
      </c>
      <c r="AE296" s="179">
        <f t="shared" si="131"/>
        <v>113714</v>
      </c>
    </row>
    <row r="297" spans="1:31" x14ac:dyDescent="0.2">
      <c r="A297" s="171">
        <v>41</v>
      </c>
      <c r="B297" s="179">
        <f t="shared" si="132"/>
        <v>109821</v>
      </c>
      <c r="D297" s="179">
        <f t="shared" si="133"/>
        <v>3893</v>
      </c>
      <c r="E297" s="179">
        <f t="shared" si="136"/>
        <v>37889.452275292875</v>
      </c>
      <c r="F297" s="179">
        <f t="shared" si="137"/>
        <v>615.70164280535187</v>
      </c>
      <c r="G297" s="179">
        <f t="shared" si="138"/>
        <v>2774580.1510494505</v>
      </c>
      <c r="H297" s="179">
        <f t="shared" si="139"/>
        <v>42917.457904500225</v>
      </c>
      <c r="I297" s="179">
        <f t="shared" si="140"/>
        <v>109821</v>
      </c>
      <c r="J297" s="179">
        <f t="shared" si="141"/>
        <v>3893</v>
      </c>
      <c r="K297" s="179">
        <f t="shared" si="142"/>
        <v>113714</v>
      </c>
      <c r="L297" s="179">
        <f t="shared" si="143"/>
        <v>113714</v>
      </c>
      <c r="M297" s="179">
        <f t="shared" si="144"/>
        <v>41726.370928973476</v>
      </c>
      <c r="N297" s="179">
        <f t="shared" si="145"/>
        <v>4741026.5836000443</v>
      </c>
      <c r="O297" s="179">
        <f>N297*(1+Basic!$B$9)+S297</f>
        <v>4978077.9127800465</v>
      </c>
      <c r="P297" s="176">
        <f t="shared" si="124"/>
        <v>5020995</v>
      </c>
      <c r="R297" s="183">
        <f t="shared" si="135"/>
        <v>0</v>
      </c>
      <c r="S297" s="179">
        <f t="shared" si="125"/>
        <v>0</v>
      </c>
      <c r="Y297" s="179">
        <f t="shared" si="126"/>
        <v>71931.547724707052</v>
      </c>
      <c r="Z297" s="179">
        <f t="shared" si="127"/>
        <v>3277.2983571946461</v>
      </c>
      <c r="AA297" s="179">
        <f t="shared" si="128"/>
        <v>38505.153918098229</v>
      </c>
      <c r="AB297" s="179">
        <f t="shared" si="129"/>
        <v>113713.99999999993</v>
      </c>
      <c r="AC297" s="179">
        <f t="shared" si="130"/>
        <v>5020995</v>
      </c>
      <c r="AE297" s="179">
        <f t="shared" si="131"/>
        <v>113714</v>
      </c>
    </row>
    <row r="298" spans="1:31" x14ac:dyDescent="0.2">
      <c r="A298" s="171">
        <v>42</v>
      </c>
      <c r="B298" s="179">
        <f t="shared" si="132"/>
        <v>109821</v>
      </c>
      <c r="D298" s="179">
        <f t="shared" si="133"/>
        <v>3893</v>
      </c>
      <c r="E298" s="179">
        <f t="shared" si="136"/>
        <v>36931.98319277446</v>
      </c>
      <c r="F298" s="179">
        <f t="shared" si="137"/>
        <v>572.02053815665749</v>
      </c>
      <c r="G298" s="179">
        <f t="shared" si="138"/>
        <v>2701691.134242225</v>
      </c>
      <c r="H298" s="179">
        <f t="shared" si="139"/>
        <v>39596.47844265688</v>
      </c>
      <c r="I298" s="179">
        <f t="shared" si="140"/>
        <v>109821</v>
      </c>
      <c r="J298" s="179">
        <f t="shared" si="141"/>
        <v>3893</v>
      </c>
      <c r="K298" s="179">
        <f t="shared" si="142"/>
        <v>113714</v>
      </c>
      <c r="L298" s="179">
        <f t="shared" si="143"/>
        <v>113714</v>
      </c>
      <c r="M298" s="179">
        <f t="shared" si="144"/>
        <v>41102.275013152779</v>
      </c>
      <c r="N298" s="179">
        <f t="shared" si="145"/>
        <v>4668414.8586131968</v>
      </c>
      <c r="O298" s="179">
        <f>N298*(1+Basic!$B$9)+S298</f>
        <v>4901835.6015438568</v>
      </c>
      <c r="P298" s="176">
        <f t="shared" si="124"/>
        <v>4941432</v>
      </c>
      <c r="R298" s="183">
        <f t="shared" si="135"/>
        <v>0</v>
      </c>
      <c r="S298" s="179">
        <f t="shared" si="125"/>
        <v>0</v>
      </c>
      <c r="Y298" s="179">
        <f t="shared" si="126"/>
        <v>72889.016807225533</v>
      </c>
      <c r="Z298" s="179">
        <f t="shared" si="127"/>
        <v>3320.9794618433443</v>
      </c>
      <c r="AA298" s="179">
        <f t="shared" si="128"/>
        <v>37504.003730931116</v>
      </c>
      <c r="AB298" s="179">
        <f t="shared" si="129"/>
        <v>113714</v>
      </c>
      <c r="AC298" s="179">
        <f t="shared" si="130"/>
        <v>4941432</v>
      </c>
      <c r="AE298" s="179">
        <f t="shared" si="131"/>
        <v>113714</v>
      </c>
    </row>
    <row r="299" spans="1:31" x14ac:dyDescent="0.2">
      <c r="A299" s="171">
        <v>43</v>
      </c>
      <c r="B299" s="179">
        <f t="shared" si="132"/>
        <v>109821</v>
      </c>
      <c r="D299" s="179">
        <f t="shared" si="133"/>
        <v>3893</v>
      </c>
      <c r="E299" s="179">
        <f t="shared" si="136"/>
        <v>35961.769395690913</v>
      </c>
      <c r="F299" s="179">
        <f t="shared" si="137"/>
        <v>527.75723478957616</v>
      </c>
      <c r="G299" s="179">
        <f t="shared" si="138"/>
        <v>2627831.9036379158</v>
      </c>
      <c r="H299" s="179">
        <f t="shared" si="139"/>
        <v>36231.235677446457</v>
      </c>
      <c r="I299" s="179">
        <f t="shared" si="140"/>
        <v>109821</v>
      </c>
      <c r="J299" s="179">
        <f t="shared" si="141"/>
        <v>3893</v>
      </c>
      <c r="K299" s="179">
        <f t="shared" si="142"/>
        <v>113714</v>
      </c>
      <c r="L299" s="179">
        <f t="shared" si="143"/>
        <v>113714</v>
      </c>
      <c r="M299" s="179">
        <f t="shared" si="144"/>
        <v>40472.768505023778</v>
      </c>
      <c r="N299" s="179">
        <f t="shared" si="145"/>
        <v>4595173.6271182206</v>
      </c>
      <c r="O299" s="179">
        <f>N299*(1+Basic!$B$9)+S299</f>
        <v>4824932.3084741319</v>
      </c>
      <c r="P299" s="176">
        <f t="shared" si="124"/>
        <v>4861164</v>
      </c>
      <c r="R299" s="183">
        <f t="shared" si="135"/>
        <v>0</v>
      </c>
      <c r="S299" s="179">
        <f t="shared" si="125"/>
        <v>0</v>
      </c>
      <c r="Y299" s="179">
        <f t="shared" si="126"/>
        <v>73859.230604309123</v>
      </c>
      <c r="Z299" s="179">
        <f t="shared" si="127"/>
        <v>3365.2427652104234</v>
      </c>
      <c r="AA299" s="179">
        <f t="shared" si="128"/>
        <v>36489.52663048049</v>
      </c>
      <c r="AB299" s="179">
        <f t="shared" si="129"/>
        <v>113714.00000000003</v>
      </c>
      <c r="AC299" s="179">
        <f t="shared" si="130"/>
        <v>4861164</v>
      </c>
      <c r="AE299" s="179">
        <f t="shared" si="131"/>
        <v>113714</v>
      </c>
    </row>
    <row r="300" spans="1:31" x14ac:dyDescent="0.2">
      <c r="A300" s="171">
        <v>44</v>
      </c>
      <c r="B300" s="179">
        <f t="shared" si="132"/>
        <v>109821</v>
      </c>
      <c r="D300" s="179">
        <f t="shared" si="133"/>
        <v>3893</v>
      </c>
      <c r="E300" s="179">
        <f t="shared" si="136"/>
        <v>34978.64124122839</v>
      </c>
      <c r="F300" s="179">
        <f t="shared" si="137"/>
        <v>482.90397293359803</v>
      </c>
      <c r="G300" s="179">
        <f t="shared" si="138"/>
        <v>2552989.5448791441</v>
      </c>
      <c r="H300" s="179">
        <f t="shared" si="139"/>
        <v>32821.139650380057</v>
      </c>
      <c r="I300" s="179">
        <f t="shared" si="140"/>
        <v>109821</v>
      </c>
      <c r="J300" s="179">
        <f t="shared" si="141"/>
        <v>3893</v>
      </c>
      <c r="K300" s="179">
        <f t="shared" si="142"/>
        <v>113714</v>
      </c>
      <c r="L300" s="179">
        <f t="shared" si="143"/>
        <v>113714</v>
      </c>
      <c r="M300" s="179">
        <f t="shared" si="144"/>
        <v>39837.804497519181</v>
      </c>
      <c r="N300" s="179">
        <f t="shared" si="145"/>
        <v>4521297.4316157401</v>
      </c>
      <c r="O300" s="179">
        <f>N300*(1+Basic!$B$9)+S300</f>
        <v>4747362.3031965271</v>
      </c>
      <c r="P300" s="176">
        <f t="shared" si="124"/>
        <v>4780183</v>
      </c>
      <c r="R300" s="183">
        <f t="shared" si="135"/>
        <v>0</v>
      </c>
      <c r="S300" s="179">
        <f t="shared" si="125"/>
        <v>0</v>
      </c>
      <c r="Y300" s="179">
        <f t="shared" si="126"/>
        <v>74842.358758771792</v>
      </c>
      <c r="Z300" s="179">
        <f t="shared" si="127"/>
        <v>3410.0960270664</v>
      </c>
      <c r="AA300" s="179">
        <f t="shared" si="128"/>
        <v>35461.54521416199</v>
      </c>
      <c r="AB300" s="179">
        <f t="shared" si="129"/>
        <v>113714.00000000017</v>
      </c>
      <c r="AC300" s="179">
        <f t="shared" si="130"/>
        <v>4780183</v>
      </c>
      <c r="AE300" s="179">
        <f t="shared" si="131"/>
        <v>113714</v>
      </c>
    </row>
    <row r="301" spans="1:31" ht="15" x14ac:dyDescent="0.2">
      <c r="A301" s="170">
        <v>45</v>
      </c>
      <c r="B301" s="179">
        <f t="shared" si="132"/>
        <v>109821</v>
      </c>
      <c r="C301" s="190"/>
      <c r="D301" s="179">
        <f t="shared" si="133"/>
        <v>3893</v>
      </c>
      <c r="E301" s="179">
        <f t="shared" si="136"/>
        <v>33982.426828485237</v>
      </c>
      <c r="F301" s="179">
        <f t="shared" si="137"/>
        <v>437.4528893929799</v>
      </c>
      <c r="G301" s="179">
        <f t="shared" si="138"/>
        <v>2477150.9717076295</v>
      </c>
      <c r="H301" s="179">
        <f t="shared" si="139"/>
        <v>29365.592539773035</v>
      </c>
      <c r="I301" s="179">
        <f t="shared" si="140"/>
        <v>109821</v>
      </c>
      <c r="J301" s="179">
        <f t="shared" si="141"/>
        <v>3893</v>
      </c>
      <c r="K301" s="179">
        <f t="shared" si="142"/>
        <v>113714</v>
      </c>
      <c r="L301" s="179">
        <f t="shared" si="143"/>
        <v>113714</v>
      </c>
      <c r="M301" s="179">
        <f t="shared" si="144"/>
        <v>39197.335676911411</v>
      </c>
      <c r="N301" s="179">
        <f t="shared" si="145"/>
        <v>4446780.7672926513</v>
      </c>
      <c r="O301" s="179">
        <f>N301*(1+Basic!$B$9)+S301</f>
        <v>4669119.8056572843</v>
      </c>
      <c r="P301" s="176">
        <f t="shared" si="124"/>
        <v>4698485</v>
      </c>
      <c r="R301" s="183">
        <f t="shared" si="135"/>
        <v>0</v>
      </c>
      <c r="S301" s="179">
        <f t="shared" si="125"/>
        <v>0</v>
      </c>
      <c r="Y301" s="179">
        <f t="shared" si="126"/>
        <v>75838.573171514552</v>
      </c>
      <c r="Z301" s="179">
        <f t="shared" si="127"/>
        <v>3455.5471106070218</v>
      </c>
      <c r="AA301" s="179">
        <f t="shared" si="128"/>
        <v>34419.879717878219</v>
      </c>
      <c r="AB301" s="179">
        <f t="shared" si="129"/>
        <v>113713.9999999998</v>
      </c>
      <c r="AC301" s="179">
        <f t="shared" si="130"/>
        <v>4698485</v>
      </c>
      <c r="AE301" s="179">
        <f t="shared" si="131"/>
        <v>113714</v>
      </c>
    </row>
    <row r="302" spans="1:31" ht="15" x14ac:dyDescent="0.2">
      <c r="A302" s="170">
        <v>46</v>
      </c>
      <c r="B302" s="179">
        <f t="shared" si="132"/>
        <v>109821</v>
      </c>
      <c r="C302" s="190"/>
      <c r="D302" s="179">
        <f t="shared" si="133"/>
        <v>3893</v>
      </c>
      <c r="E302" s="179">
        <f t="shared" si="136"/>
        <v>32972.951968414971</v>
      </c>
      <c r="F302" s="179">
        <f t="shared" si="137"/>
        <v>391.39601616825325</v>
      </c>
      <c r="G302" s="179">
        <f t="shared" si="138"/>
        <v>2400302.9236760447</v>
      </c>
      <c r="H302" s="179">
        <f t="shared" si="139"/>
        <v>25863.988555941287</v>
      </c>
      <c r="I302" s="179">
        <f t="shared" si="140"/>
        <v>109821</v>
      </c>
      <c r="J302" s="179">
        <f t="shared" si="141"/>
        <v>3893</v>
      </c>
      <c r="K302" s="179">
        <f t="shared" si="142"/>
        <v>113714</v>
      </c>
      <c r="L302" s="179">
        <f t="shared" si="143"/>
        <v>113714</v>
      </c>
      <c r="M302" s="179">
        <f t="shared" si="144"/>
        <v>38551.31431928707</v>
      </c>
      <c r="N302" s="179">
        <f t="shared" si="145"/>
        <v>4371618.0816119388</v>
      </c>
      <c r="O302" s="179">
        <f>N302*(1+Basic!$B$9)+S302</f>
        <v>4590198.9856925355</v>
      </c>
      <c r="P302" s="176">
        <f t="shared" si="124"/>
        <v>4616063</v>
      </c>
      <c r="R302" s="183">
        <f t="shared" si="135"/>
        <v>0</v>
      </c>
      <c r="S302" s="179">
        <f t="shared" si="125"/>
        <v>0</v>
      </c>
      <c r="Y302" s="179">
        <f t="shared" si="126"/>
        <v>76848.048031584825</v>
      </c>
      <c r="Z302" s="179">
        <f t="shared" si="127"/>
        <v>3501.6039838317483</v>
      </c>
      <c r="AA302" s="179">
        <f t="shared" si="128"/>
        <v>33364.347984583226</v>
      </c>
      <c r="AB302" s="179">
        <f t="shared" si="129"/>
        <v>113713.9999999998</v>
      </c>
      <c r="AC302" s="179">
        <f t="shared" si="130"/>
        <v>4616063</v>
      </c>
      <c r="AE302" s="179">
        <f t="shared" si="131"/>
        <v>113714</v>
      </c>
    </row>
    <row r="303" spans="1:31" ht="15" x14ac:dyDescent="0.2">
      <c r="A303" s="170">
        <v>47</v>
      </c>
      <c r="B303" s="179">
        <f t="shared" si="132"/>
        <v>109821</v>
      </c>
      <c r="C303" s="190"/>
      <c r="D303" s="179">
        <f t="shared" si="133"/>
        <v>3893</v>
      </c>
      <c r="E303" s="179">
        <f t="shared" si="136"/>
        <v>31950.04015336918</v>
      </c>
      <c r="F303" s="179">
        <f t="shared" si="137"/>
        <v>344.72527905935976</v>
      </c>
      <c r="G303" s="179">
        <f t="shared" si="138"/>
        <v>2322431.963829414</v>
      </c>
      <c r="H303" s="179">
        <f t="shared" si="139"/>
        <v>22315.713835000646</v>
      </c>
      <c r="I303" s="179">
        <f t="shared" si="140"/>
        <v>109821</v>
      </c>
      <c r="J303" s="179">
        <f t="shared" si="141"/>
        <v>3893</v>
      </c>
      <c r="K303" s="179">
        <f t="shared" si="142"/>
        <v>113714</v>
      </c>
      <c r="L303" s="179">
        <f t="shared" si="143"/>
        <v>113714</v>
      </c>
      <c r="M303" s="179">
        <f t="shared" si="144"/>
        <v>37899.692286990867</v>
      </c>
      <c r="N303" s="179">
        <f t="shared" si="145"/>
        <v>4295803.7738989294</v>
      </c>
      <c r="O303" s="179">
        <f>N303*(1+Basic!$B$9)+S303</f>
        <v>4510593.9625938758</v>
      </c>
      <c r="P303" s="176">
        <f t="shared" si="124"/>
        <v>4532910</v>
      </c>
      <c r="R303" s="183">
        <f t="shared" si="135"/>
        <v>0</v>
      </c>
      <c r="S303" s="179">
        <f t="shared" si="125"/>
        <v>0</v>
      </c>
      <c r="Y303" s="179">
        <f t="shared" si="126"/>
        <v>77870.959846630692</v>
      </c>
      <c r="Z303" s="179">
        <f t="shared" si="127"/>
        <v>3548.2747209406407</v>
      </c>
      <c r="AA303" s="179">
        <f t="shared" si="128"/>
        <v>32294.765432428539</v>
      </c>
      <c r="AB303" s="179">
        <f t="shared" si="129"/>
        <v>113713.99999999987</v>
      </c>
      <c r="AC303" s="179">
        <f t="shared" si="130"/>
        <v>4532910</v>
      </c>
      <c r="AE303" s="179">
        <f t="shared" si="131"/>
        <v>113714</v>
      </c>
    </row>
    <row r="304" spans="1:31" ht="15" x14ac:dyDescent="0.2">
      <c r="A304" s="170">
        <v>48</v>
      </c>
      <c r="B304" s="179">
        <f t="shared" si="132"/>
        <v>109821</v>
      </c>
      <c r="C304" s="190">
        <f>-Basic!B23</f>
        <v>-34390</v>
      </c>
      <c r="D304" s="179">
        <f t="shared" si="133"/>
        <v>-30497</v>
      </c>
      <c r="E304" s="179">
        <f t="shared" si="136"/>
        <v>30913.512526234965</v>
      </c>
      <c r="F304" s="179">
        <f t="shared" si="137"/>
        <v>297.4324962501687</v>
      </c>
      <c r="G304" s="179">
        <f t="shared" si="138"/>
        <v>2243524.4763556491</v>
      </c>
      <c r="H304" s="179">
        <f t="shared" si="139"/>
        <v>53110.146331250813</v>
      </c>
      <c r="I304" s="179">
        <f t="shared" si="140"/>
        <v>109821</v>
      </c>
      <c r="J304" s="179">
        <f t="shared" si="141"/>
        <v>3893</v>
      </c>
      <c r="K304" s="179">
        <f t="shared" si="142"/>
        <v>113714</v>
      </c>
      <c r="L304" s="179">
        <f t="shared" si="143"/>
        <v>113714</v>
      </c>
      <c r="M304" s="179">
        <f t="shared" si="144"/>
        <v>37242.421025038631</v>
      </c>
      <c r="N304" s="179">
        <f t="shared" si="145"/>
        <v>4219332.1949239681</v>
      </c>
      <c r="O304" s="179">
        <f>N304*(1+Basic!$B$9)+S304</f>
        <v>4430298.8046701662</v>
      </c>
      <c r="P304" s="176">
        <f t="shared" si="124"/>
        <v>4483409</v>
      </c>
      <c r="R304" s="183">
        <f t="shared" si="135"/>
        <v>0</v>
      </c>
      <c r="S304" s="179">
        <f t="shared" si="125"/>
        <v>0</v>
      </c>
      <c r="Y304" s="179">
        <f t="shared" si="126"/>
        <v>78907.487473764922</v>
      </c>
      <c r="Z304" s="179">
        <f t="shared" si="127"/>
        <v>3595.5675037498331</v>
      </c>
      <c r="AA304" s="179">
        <f t="shared" si="128"/>
        <v>31210.945022485132</v>
      </c>
      <c r="AB304" s="179">
        <f t="shared" si="129"/>
        <v>113713.99999999988</v>
      </c>
      <c r="AC304" s="179">
        <f t="shared" si="130"/>
        <v>4483409</v>
      </c>
      <c r="AE304" s="179">
        <f t="shared" si="131"/>
        <v>79324</v>
      </c>
    </row>
    <row r="305" spans="1:31" ht="15" x14ac:dyDescent="0.2">
      <c r="A305" s="170">
        <v>49</v>
      </c>
      <c r="B305" s="179">
        <f t="shared" si="132"/>
        <v>109821</v>
      </c>
      <c r="C305" s="190"/>
      <c r="D305" s="179">
        <f t="shared" si="133"/>
        <v>3893</v>
      </c>
      <c r="E305" s="179">
        <f t="shared" si="136"/>
        <v>29863.187849161612</v>
      </c>
      <c r="F305" s="179">
        <f t="shared" si="137"/>
        <v>707.87264598901913</v>
      </c>
      <c r="G305" s="179">
        <f t="shared" si="138"/>
        <v>2163566.6642048107</v>
      </c>
      <c r="H305" s="179">
        <f t="shared" si="139"/>
        <v>49925.01897723983</v>
      </c>
      <c r="I305" s="179">
        <f t="shared" si="140"/>
        <v>109821</v>
      </c>
      <c r="J305" s="179">
        <f t="shared" si="141"/>
        <v>3893</v>
      </c>
      <c r="K305" s="179">
        <f t="shared" si="142"/>
        <v>113714</v>
      </c>
      <c r="L305" s="179">
        <f t="shared" si="143"/>
        <v>113714</v>
      </c>
      <c r="M305" s="179">
        <f t="shared" si="144"/>
        <v>36579.451557499349</v>
      </c>
      <c r="N305" s="179">
        <f t="shared" si="145"/>
        <v>4142197.6464814674</v>
      </c>
      <c r="O305" s="179">
        <f>N305*(1+Basic!$B$9)+S305</f>
        <v>4349307.5288055409</v>
      </c>
      <c r="P305" s="176">
        <f t="shared" si="124"/>
        <v>4399233</v>
      </c>
      <c r="R305" s="183">
        <f t="shared" si="135"/>
        <v>0</v>
      </c>
      <c r="S305" s="179">
        <f t="shared" si="125"/>
        <v>0</v>
      </c>
      <c r="Y305" s="179">
        <f t="shared" si="126"/>
        <v>79957.812150838319</v>
      </c>
      <c r="Z305" s="179">
        <f t="shared" si="127"/>
        <v>3185.1273540109833</v>
      </c>
      <c r="AA305" s="179">
        <f t="shared" si="128"/>
        <v>30571.060495150632</v>
      </c>
      <c r="AB305" s="179">
        <f t="shared" si="129"/>
        <v>113713.99999999994</v>
      </c>
      <c r="AC305" s="179">
        <f t="shared" si="130"/>
        <v>4399233</v>
      </c>
      <c r="AE305" s="179">
        <f t="shared" si="131"/>
        <v>113714</v>
      </c>
    </row>
    <row r="306" spans="1:31" ht="15" x14ac:dyDescent="0.2">
      <c r="A306" s="170">
        <v>50</v>
      </c>
      <c r="B306" s="179">
        <f t="shared" si="132"/>
        <v>109821</v>
      </c>
      <c r="C306" s="190"/>
      <c r="D306" s="179">
        <f t="shared" si="133"/>
        <v>3893</v>
      </c>
      <c r="E306" s="179">
        <f t="shared" si="136"/>
        <v>28798.882471870984</v>
      </c>
      <c r="F306" s="179">
        <f t="shared" si="137"/>
        <v>665.42003224863709</v>
      </c>
      <c r="G306" s="179">
        <f t="shared" si="138"/>
        <v>2082544.5466766818</v>
      </c>
      <c r="H306" s="179">
        <f t="shared" si="139"/>
        <v>46697.439009488466</v>
      </c>
      <c r="I306" s="179">
        <f t="shared" si="140"/>
        <v>109821</v>
      </c>
      <c r="J306" s="179">
        <f t="shared" si="141"/>
        <v>3893</v>
      </c>
      <c r="K306" s="179">
        <f t="shared" si="142"/>
        <v>113714</v>
      </c>
      <c r="L306" s="179">
        <f t="shared" si="143"/>
        <v>113714</v>
      </c>
      <c r="M306" s="179">
        <f t="shared" si="144"/>
        <v>35910.734483845736</v>
      </c>
      <c r="N306" s="179">
        <f t="shared" si="145"/>
        <v>4064394.3809653129</v>
      </c>
      <c r="O306" s="179">
        <f>N306*(1+Basic!$B$9)+S306</f>
        <v>4267614.1000135783</v>
      </c>
      <c r="P306" s="176">
        <f t="shared" si="124"/>
        <v>4314312</v>
      </c>
      <c r="R306" s="183">
        <f t="shared" si="135"/>
        <v>0</v>
      </c>
      <c r="S306" s="179">
        <f t="shared" si="125"/>
        <v>0</v>
      </c>
      <c r="Y306" s="179">
        <f t="shared" si="126"/>
        <v>81022.117528128903</v>
      </c>
      <c r="Z306" s="179">
        <f t="shared" si="127"/>
        <v>3227.5799677513642</v>
      </c>
      <c r="AA306" s="179">
        <f t="shared" si="128"/>
        <v>29464.30250411962</v>
      </c>
      <c r="AB306" s="179">
        <f t="shared" si="129"/>
        <v>113713.99999999988</v>
      </c>
      <c r="AC306" s="179">
        <f t="shared" si="130"/>
        <v>4314312</v>
      </c>
      <c r="AE306" s="179">
        <f t="shared" si="131"/>
        <v>113714</v>
      </c>
    </row>
    <row r="307" spans="1:31" ht="15" x14ac:dyDescent="0.2">
      <c r="A307" s="170">
        <v>51</v>
      </c>
      <c r="B307" s="179">
        <f t="shared" si="132"/>
        <v>109821</v>
      </c>
      <c r="C307" s="190"/>
      <c r="D307" s="179">
        <f t="shared" si="133"/>
        <v>3893</v>
      </c>
      <c r="E307" s="179">
        <f t="shared" si="136"/>
        <v>27720.410299546082</v>
      </c>
      <c r="F307" s="179">
        <f t="shared" si="137"/>
        <v>622.40159359355573</v>
      </c>
      <c r="G307" s="179">
        <f t="shared" si="138"/>
        <v>2000443.9569762279</v>
      </c>
      <c r="H307" s="179">
        <f t="shared" si="139"/>
        <v>43426.840603082019</v>
      </c>
      <c r="I307" s="179">
        <f t="shared" si="140"/>
        <v>109821</v>
      </c>
      <c r="J307" s="179">
        <f t="shared" si="141"/>
        <v>3893</v>
      </c>
      <c r="K307" s="179">
        <f t="shared" si="142"/>
        <v>113714</v>
      </c>
      <c r="L307" s="179">
        <f t="shared" si="143"/>
        <v>113714</v>
      </c>
      <c r="M307" s="179">
        <f t="shared" si="144"/>
        <v>35236.219975273198</v>
      </c>
      <c r="N307" s="179">
        <f t="shared" si="145"/>
        <v>3985916.6009405861</v>
      </c>
      <c r="O307" s="179">
        <f>N307*(1+Basic!$B$9)+S307</f>
        <v>4185212.4309876156</v>
      </c>
      <c r="P307" s="176">
        <f t="shared" si="124"/>
        <v>4228639</v>
      </c>
      <c r="R307" s="183">
        <f t="shared" si="135"/>
        <v>0</v>
      </c>
      <c r="S307" s="179">
        <f t="shared" si="125"/>
        <v>0</v>
      </c>
      <c r="Y307" s="179">
        <f t="shared" si="126"/>
        <v>82100.589700453915</v>
      </c>
      <c r="Z307" s="179">
        <f t="shared" si="127"/>
        <v>3270.5984064064469</v>
      </c>
      <c r="AA307" s="179">
        <f t="shared" si="128"/>
        <v>28342.811893139638</v>
      </c>
      <c r="AB307" s="179">
        <f t="shared" si="129"/>
        <v>113714</v>
      </c>
      <c r="AC307" s="179">
        <f t="shared" si="130"/>
        <v>4228639</v>
      </c>
      <c r="AE307" s="179">
        <f t="shared" si="131"/>
        <v>113714</v>
      </c>
    </row>
    <row r="308" spans="1:31" ht="15" x14ac:dyDescent="0.2">
      <c r="A308" s="170">
        <v>52</v>
      </c>
      <c r="B308" s="179">
        <f t="shared" si="132"/>
        <v>109821</v>
      </c>
      <c r="C308" s="190"/>
      <c r="D308" s="179">
        <f t="shared" si="133"/>
        <v>3893</v>
      </c>
      <c r="E308" s="179">
        <f t="shared" si="136"/>
        <v>26627.582760292196</v>
      </c>
      <c r="F308" s="179">
        <f t="shared" si="137"/>
        <v>578.80978848967629</v>
      </c>
      <c r="G308" s="179">
        <f t="shared" si="138"/>
        <v>1917250.53973652</v>
      </c>
      <c r="H308" s="179">
        <f t="shared" si="139"/>
        <v>40112.650391571697</v>
      </c>
      <c r="I308" s="179">
        <f t="shared" si="140"/>
        <v>109821</v>
      </c>
      <c r="J308" s="179">
        <f t="shared" si="141"/>
        <v>3893</v>
      </c>
      <c r="K308" s="179">
        <f t="shared" si="142"/>
        <v>113714</v>
      </c>
      <c r="L308" s="179">
        <f t="shared" si="143"/>
        <v>113714</v>
      </c>
      <c r="M308" s="179">
        <f t="shared" si="144"/>
        <v>34555.857770986906</v>
      </c>
      <c r="N308" s="179">
        <f t="shared" si="145"/>
        <v>3906758.4587115729</v>
      </c>
      <c r="O308" s="179">
        <f>N308*(1+Basic!$B$9)+S308</f>
        <v>4102096.3816471519</v>
      </c>
      <c r="P308" s="176">
        <f t="shared" si="124"/>
        <v>4142209</v>
      </c>
      <c r="R308" s="183">
        <f t="shared" si="135"/>
        <v>0</v>
      </c>
      <c r="S308" s="179">
        <f t="shared" si="125"/>
        <v>0</v>
      </c>
      <c r="Y308" s="179">
        <f t="shared" si="126"/>
        <v>83193.417239707895</v>
      </c>
      <c r="Z308" s="179">
        <f t="shared" si="127"/>
        <v>3314.1902115103221</v>
      </c>
      <c r="AA308" s="179">
        <f t="shared" si="128"/>
        <v>27206.392548781874</v>
      </c>
      <c r="AB308" s="179">
        <f t="shared" si="129"/>
        <v>113714.00000000009</v>
      </c>
      <c r="AC308" s="179">
        <f t="shared" si="130"/>
        <v>4142209</v>
      </c>
      <c r="AE308" s="179">
        <f t="shared" si="131"/>
        <v>113714</v>
      </c>
    </row>
    <row r="309" spans="1:31" ht="15" x14ac:dyDescent="0.2">
      <c r="A309" s="170">
        <v>53</v>
      </c>
      <c r="B309" s="179">
        <f t="shared" si="132"/>
        <v>109821</v>
      </c>
      <c r="C309" s="190"/>
      <c r="D309" s="179">
        <f t="shared" si="133"/>
        <v>3893</v>
      </c>
      <c r="E309" s="179">
        <f t="shared" si="136"/>
        <v>25520.20877216494</v>
      </c>
      <c r="F309" s="179">
        <f t="shared" si="137"/>
        <v>534.63697488640662</v>
      </c>
      <c r="G309" s="179">
        <f t="shared" si="138"/>
        <v>1832949.748508685</v>
      </c>
      <c r="H309" s="179">
        <f t="shared" si="139"/>
        <v>36754.287366458106</v>
      </c>
      <c r="I309" s="179">
        <f t="shared" si="140"/>
        <v>109821</v>
      </c>
      <c r="J309" s="179">
        <f t="shared" si="141"/>
        <v>3893</v>
      </c>
      <c r="K309" s="179">
        <f t="shared" si="142"/>
        <v>113714</v>
      </c>
      <c r="L309" s="179">
        <f t="shared" si="143"/>
        <v>113714</v>
      </c>
      <c r="M309" s="179">
        <f t="shared" si="144"/>
        <v>33869.597174456656</v>
      </c>
      <c r="N309" s="179">
        <f t="shared" si="145"/>
        <v>3826914.0558860297</v>
      </c>
      <c r="O309" s="179">
        <f>N309*(1+Basic!$B$9)+S309</f>
        <v>4018259.7586803315</v>
      </c>
      <c r="P309" s="176">
        <f t="shared" si="124"/>
        <v>4055014</v>
      </c>
      <c r="R309" s="183">
        <f t="shared" si="135"/>
        <v>0</v>
      </c>
      <c r="S309" s="179">
        <f t="shared" si="125"/>
        <v>0</v>
      </c>
      <c r="Y309" s="179">
        <f t="shared" si="126"/>
        <v>84300.791227834998</v>
      </c>
      <c r="Z309" s="179">
        <f t="shared" si="127"/>
        <v>3358.363025113591</v>
      </c>
      <c r="AA309" s="179">
        <f t="shared" si="128"/>
        <v>26054.845747051346</v>
      </c>
      <c r="AB309" s="179">
        <f t="shared" si="129"/>
        <v>113713.99999999994</v>
      </c>
      <c r="AC309" s="179">
        <f t="shared" si="130"/>
        <v>4055014</v>
      </c>
      <c r="AE309" s="179">
        <f t="shared" si="131"/>
        <v>113714</v>
      </c>
    </row>
    <row r="310" spans="1:31" ht="15" x14ac:dyDescent="0.2">
      <c r="A310" s="170">
        <v>54</v>
      </c>
      <c r="B310" s="179">
        <f t="shared" si="132"/>
        <v>109821</v>
      </c>
      <c r="C310" s="190"/>
      <c r="D310" s="179">
        <f t="shared" si="133"/>
        <v>3893</v>
      </c>
      <c r="E310" s="179">
        <f t="shared" si="136"/>
        <v>24398.09470975936</v>
      </c>
      <c r="F310" s="179">
        <f t="shared" si="137"/>
        <v>489.87540887693757</v>
      </c>
      <c r="G310" s="179">
        <f t="shared" si="138"/>
        <v>1747526.8432184444</v>
      </c>
      <c r="H310" s="179">
        <f t="shared" si="139"/>
        <v>33351.16277533504</v>
      </c>
      <c r="I310" s="179">
        <f t="shared" si="140"/>
        <v>109821</v>
      </c>
      <c r="J310" s="179">
        <f t="shared" si="141"/>
        <v>3893</v>
      </c>
      <c r="K310" s="179">
        <f t="shared" si="142"/>
        <v>113714</v>
      </c>
      <c r="L310" s="179">
        <f t="shared" si="143"/>
        <v>113714</v>
      </c>
      <c r="M310" s="179">
        <f t="shared" si="144"/>
        <v>33177.387049639241</v>
      </c>
      <c r="N310" s="179">
        <f t="shared" si="145"/>
        <v>3746377.4429356689</v>
      </c>
      <c r="O310" s="179">
        <f>N310*(1+Basic!$B$9)+S310</f>
        <v>3933696.3150824523</v>
      </c>
      <c r="P310" s="176">
        <f t="shared" si="124"/>
        <v>3967047</v>
      </c>
      <c r="R310" s="183">
        <f t="shared" si="135"/>
        <v>0</v>
      </c>
      <c r="S310" s="179">
        <f t="shared" si="125"/>
        <v>0</v>
      </c>
      <c r="Y310" s="179">
        <f t="shared" si="126"/>
        <v>85422.905290240655</v>
      </c>
      <c r="Z310" s="179">
        <f t="shared" si="127"/>
        <v>3403.1245911230653</v>
      </c>
      <c r="AA310" s="179">
        <f t="shared" si="128"/>
        <v>24887.970118636298</v>
      </c>
      <c r="AB310" s="179">
        <f t="shared" si="129"/>
        <v>113714.00000000001</v>
      </c>
      <c r="AC310" s="179">
        <f t="shared" si="130"/>
        <v>3967047</v>
      </c>
      <c r="AE310" s="179">
        <f t="shared" si="131"/>
        <v>113714</v>
      </c>
    </row>
    <row r="311" spans="1:31" ht="15" x14ac:dyDescent="0.2">
      <c r="A311" s="170">
        <v>55</v>
      </c>
      <c r="B311" s="179">
        <f t="shared" si="132"/>
        <v>109821</v>
      </c>
      <c r="C311" s="190"/>
      <c r="D311" s="179">
        <f t="shared" si="133"/>
        <v>3893</v>
      </c>
      <c r="E311" s="179">
        <f t="shared" si="136"/>
        <v>23261.044370354368</v>
      </c>
      <c r="F311" s="179">
        <f t="shared" si="137"/>
        <v>444.51724334066404</v>
      </c>
      <c r="G311" s="179">
        <f t="shared" si="138"/>
        <v>1660966.8875887988</v>
      </c>
      <c r="H311" s="179">
        <f t="shared" si="139"/>
        <v>29902.680018675703</v>
      </c>
      <c r="I311" s="179">
        <f t="shared" si="140"/>
        <v>109821</v>
      </c>
      <c r="J311" s="179">
        <f t="shared" si="141"/>
        <v>3893</v>
      </c>
      <c r="K311" s="179">
        <f t="shared" si="142"/>
        <v>113714</v>
      </c>
      <c r="L311" s="179">
        <f t="shared" si="143"/>
        <v>113714</v>
      </c>
      <c r="M311" s="179">
        <f t="shared" si="144"/>
        <v>32479.175817168158</v>
      </c>
      <c r="N311" s="179">
        <f t="shared" si="145"/>
        <v>3665142.6187528372</v>
      </c>
      <c r="O311" s="179">
        <f>N311*(1+Basic!$B$9)+S311</f>
        <v>3848399.7496904791</v>
      </c>
      <c r="P311" s="176">
        <f t="shared" si="124"/>
        <v>3878302</v>
      </c>
      <c r="R311" s="183">
        <f t="shared" si="135"/>
        <v>0</v>
      </c>
      <c r="S311" s="179">
        <f t="shared" si="125"/>
        <v>0</v>
      </c>
      <c r="Y311" s="179">
        <f t="shared" si="126"/>
        <v>86559.955629645614</v>
      </c>
      <c r="Z311" s="179">
        <f t="shared" si="127"/>
        <v>3448.4827566593376</v>
      </c>
      <c r="AA311" s="179">
        <f t="shared" si="128"/>
        <v>23705.56161369503</v>
      </c>
      <c r="AB311" s="179">
        <f t="shared" si="129"/>
        <v>113713.99999999999</v>
      </c>
      <c r="AC311" s="179">
        <f t="shared" si="130"/>
        <v>3878302</v>
      </c>
      <c r="AE311" s="179">
        <f t="shared" si="131"/>
        <v>113714</v>
      </c>
    </row>
    <row r="312" spans="1:31" ht="15" x14ac:dyDescent="0.2">
      <c r="A312" s="170">
        <v>56</v>
      </c>
      <c r="B312" s="179">
        <f t="shared" si="132"/>
        <v>109821</v>
      </c>
      <c r="C312" s="190"/>
      <c r="D312" s="179">
        <f t="shared" si="133"/>
        <v>3893</v>
      </c>
      <c r="E312" s="179">
        <f t="shared" si="136"/>
        <v>22108.858939606507</v>
      </c>
      <c r="F312" s="179">
        <f t="shared" si="137"/>
        <v>398.5545265675118</v>
      </c>
      <c r="G312" s="179">
        <f t="shared" si="138"/>
        <v>1573254.7465284052</v>
      </c>
      <c r="H312" s="179">
        <f t="shared" si="139"/>
        <v>26408.234545243213</v>
      </c>
      <c r="I312" s="179">
        <f t="shared" si="140"/>
        <v>109821</v>
      </c>
      <c r="J312" s="179">
        <f t="shared" si="141"/>
        <v>3893</v>
      </c>
      <c r="K312" s="179">
        <f t="shared" si="142"/>
        <v>113714</v>
      </c>
      <c r="L312" s="179">
        <f t="shared" si="143"/>
        <v>113714</v>
      </c>
      <c r="M312" s="179">
        <f t="shared" si="144"/>
        <v>31774.91145051015</v>
      </c>
      <c r="N312" s="179">
        <f t="shared" si="145"/>
        <v>3583203.5302033476</v>
      </c>
      <c r="O312" s="179">
        <f>N312*(1+Basic!$B$9)+S312</f>
        <v>3762363.7067135149</v>
      </c>
      <c r="P312" s="176">
        <f t="shared" si="124"/>
        <v>3788772</v>
      </c>
      <c r="R312" s="183">
        <f t="shared" si="135"/>
        <v>0</v>
      </c>
      <c r="S312" s="179">
        <f t="shared" si="125"/>
        <v>0</v>
      </c>
      <c r="Y312" s="179">
        <f t="shared" si="126"/>
        <v>87712.141060393536</v>
      </c>
      <c r="Z312" s="179">
        <f t="shared" si="127"/>
        <v>3494.44547343249</v>
      </c>
      <c r="AA312" s="179">
        <f t="shared" si="128"/>
        <v>22507.413466174017</v>
      </c>
      <c r="AB312" s="179">
        <f t="shared" si="129"/>
        <v>113714.00000000004</v>
      </c>
      <c r="AC312" s="179">
        <f t="shared" si="130"/>
        <v>3788772</v>
      </c>
      <c r="AE312" s="179">
        <f t="shared" si="131"/>
        <v>113714</v>
      </c>
    </row>
    <row r="313" spans="1:31" ht="15" x14ac:dyDescent="0.2">
      <c r="A313" s="170">
        <v>57</v>
      </c>
      <c r="B313" s="179">
        <f t="shared" si="132"/>
        <v>109821</v>
      </c>
      <c r="C313" s="190"/>
      <c r="D313" s="179">
        <f t="shared" si="133"/>
        <v>3893</v>
      </c>
      <c r="E313" s="179">
        <f t="shared" si="136"/>
        <v>20941.336956787065</v>
      </c>
      <c r="F313" s="179">
        <f t="shared" si="137"/>
        <v>351.97920086392787</v>
      </c>
      <c r="G313" s="179">
        <f t="shared" si="138"/>
        <v>1484375.0834851924</v>
      </c>
      <c r="H313" s="179">
        <f t="shared" si="139"/>
        <v>22867.21374610714</v>
      </c>
      <c r="I313" s="179">
        <f t="shared" si="140"/>
        <v>109821</v>
      </c>
      <c r="J313" s="179">
        <f t="shared" si="141"/>
        <v>3893</v>
      </c>
      <c r="K313" s="179">
        <f t="shared" si="142"/>
        <v>113714</v>
      </c>
      <c r="L313" s="179">
        <f t="shared" si="143"/>
        <v>113714</v>
      </c>
      <c r="M313" s="179">
        <f t="shared" si="144"/>
        <v>31064.541472088549</v>
      </c>
      <c r="N313" s="179">
        <f t="shared" si="145"/>
        <v>3500554.0716754361</v>
      </c>
      <c r="O313" s="179">
        <f>N313*(1+Basic!$B$9)+S313</f>
        <v>3675581.7752592079</v>
      </c>
      <c r="P313" s="176">
        <f t="shared" si="124"/>
        <v>3698449</v>
      </c>
      <c r="R313" s="183">
        <f t="shared" si="135"/>
        <v>0</v>
      </c>
      <c r="S313" s="179">
        <f t="shared" si="125"/>
        <v>0</v>
      </c>
      <c r="Y313" s="179">
        <f t="shared" si="126"/>
        <v>88879.663043212844</v>
      </c>
      <c r="Z313" s="179">
        <f t="shared" si="127"/>
        <v>3541.020799136073</v>
      </c>
      <c r="AA313" s="179">
        <f t="shared" si="128"/>
        <v>21293.316157650992</v>
      </c>
      <c r="AB313" s="179">
        <f t="shared" si="129"/>
        <v>113713.99999999991</v>
      </c>
      <c r="AC313" s="179">
        <f t="shared" si="130"/>
        <v>3698449</v>
      </c>
      <c r="AE313" s="179">
        <f t="shared" si="131"/>
        <v>113714</v>
      </c>
    </row>
    <row r="314" spans="1:31" ht="15" x14ac:dyDescent="0.2">
      <c r="A314" s="170">
        <v>58</v>
      </c>
      <c r="B314" s="179">
        <f t="shared" si="132"/>
        <v>109821</v>
      </c>
      <c r="C314" s="190"/>
      <c r="D314" s="179">
        <f t="shared" si="133"/>
        <v>3893</v>
      </c>
      <c r="E314" s="179">
        <f t="shared" si="136"/>
        <v>19758.274279556485</v>
      </c>
      <c r="F314" s="179">
        <f t="shared" si="137"/>
        <v>304.7831011402921</v>
      </c>
      <c r="G314" s="179">
        <f t="shared" si="138"/>
        <v>1394312.3577647489</v>
      </c>
      <c r="H314" s="179">
        <f t="shared" si="139"/>
        <v>19278.996847247432</v>
      </c>
      <c r="I314" s="179">
        <f t="shared" si="140"/>
        <v>109821</v>
      </c>
      <c r="J314" s="179">
        <f t="shared" si="141"/>
        <v>3893</v>
      </c>
      <c r="K314" s="179">
        <f t="shared" si="142"/>
        <v>113714</v>
      </c>
      <c r="L314" s="179">
        <f t="shared" si="143"/>
        <v>113714</v>
      </c>
      <c r="M314" s="179">
        <f t="shared" si="144"/>
        <v>30348.012949372936</v>
      </c>
      <c r="N314" s="179">
        <f t="shared" si="145"/>
        <v>3417188.0846248092</v>
      </c>
      <c r="O314" s="179">
        <f>N314*(1+Basic!$B$9)+S314</f>
        <v>3588047.4888560497</v>
      </c>
      <c r="P314" s="176">
        <f t="shared" si="124"/>
        <v>3607326</v>
      </c>
      <c r="R314" s="183">
        <f t="shared" si="135"/>
        <v>0</v>
      </c>
      <c r="S314" s="179">
        <f t="shared" si="125"/>
        <v>0</v>
      </c>
      <c r="Y314" s="179">
        <f t="shared" si="126"/>
        <v>90062.72572044353</v>
      </c>
      <c r="Z314" s="179">
        <f t="shared" si="127"/>
        <v>3588.2168988597077</v>
      </c>
      <c r="AA314" s="179">
        <f t="shared" si="128"/>
        <v>20063.057380696777</v>
      </c>
      <c r="AB314" s="179">
        <f t="shared" si="129"/>
        <v>113714.00000000001</v>
      </c>
      <c r="AC314" s="179">
        <f t="shared" si="130"/>
        <v>3607326</v>
      </c>
      <c r="AE314" s="179">
        <f t="shared" si="131"/>
        <v>113714</v>
      </c>
    </row>
    <row r="315" spans="1:31" ht="15" x14ac:dyDescent="0.2">
      <c r="A315" s="170">
        <v>59</v>
      </c>
      <c r="B315" s="179">
        <f t="shared" si="132"/>
        <v>109821</v>
      </c>
      <c r="C315" s="190"/>
      <c r="D315" s="179">
        <f t="shared" si="133"/>
        <v>3893</v>
      </c>
      <c r="E315" s="179">
        <f t="shared" si="136"/>
        <v>18559.464048269856</v>
      </c>
      <c r="F315" s="179">
        <f t="shared" si="137"/>
        <v>256.95795347950025</v>
      </c>
      <c r="G315" s="179">
        <f t="shared" si="138"/>
        <v>1303050.8218130188</v>
      </c>
      <c r="H315" s="179">
        <f t="shared" si="139"/>
        <v>15642.954800726933</v>
      </c>
      <c r="I315" s="179">
        <f t="shared" si="140"/>
        <v>109821</v>
      </c>
      <c r="J315" s="179">
        <f t="shared" si="141"/>
        <v>3893</v>
      </c>
      <c r="K315" s="179">
        <f t="shared" si="142"/>
        <v>113714</v>
      </c>
      <c r="L315" s="179">
        <f t="shared" si="143"/>
        <v>113714</v>
      </c>
      <c r="M315" s="179">
        <f t="shared" si="144"/>
        <v>29625.272490934949</v>
      </c>
      <c r="N315" s="179">
        <f t="shared" si="145"/>
        <v>3333099.3571157441</v>
      </c>
      <c r="O315" s="179">
        <f>N315*(1+Basic!$B$9)+S315</f>
        <v>3499754.3249715315</v>
      </c>
      <c r="P315" s="176">
        <f t="shared" si="124"/>
        <v>3515397</v>
      </c>
      <c r="R315" s="183">
        <f t="shared" si="135"/>
        <v>0</v>
      </c>
      <c r="S315" s="179">
        <f t="shared" si="125"/>
        <v>0</v>
      </c>
      <c r="Y315" s="179">
        <f t="shared" si="126"/>
        <v>91261.535951730097</v>
      </c>
      <c r="Z315" s="179">
        <f t="shared" si="127"/>
        <v>3636.0420465204988</v>
      </c>
      <c r="AA315" s="179">
        <f t="shared" si="128"/>
        <v>18816.422001749357</v>
      </c>
      <c r="AB315" s="179">
        <f t="shared" si="129"/>
        <v>113713.99999999996</v>
      </c>
      <c r="AC315" s="179">
        <f t="shared" si="130"/>
        <v>3515397</v>
      </c>
      <c r="AE315" s="179">
        <f t="shared" si="131"/>
        <v>113714</v>
      </c>
    </row>
    <row r="316" spans="1:31" ht="15" x14ac:dyDescent="0.2">
      <c r="A316" s="170">
        <v>60</v>
      </c>
      <c r="B316" s="179">
        <f t="shared" si="132"/>
        <v>109821</v>
      </c>
      <c r="C316" s="190">
        <f>-Basic!B24</f>
        <v>-30950</v>
      </c>
      <c r="D316" s="179">
        <f t="shared" si="133"/>
        <v>-27057</v>
      </c>
      <c r="E316" s="179">
        <f t="shared" si="136"/>
        <v>17344.696649807342</v>
      </c>
      <c r="F316" s="179">
        <f t="shared" si="137"/>
        <v>208.49537368646926</v>
      </c>
      <c r="G316" s="179">
        <f t="shared" si="138"/>
        <v>1210574.518462826</v>
      </c>
      <c r="H316" s="179">
        <f t="shared" si="139"/>
        <v>42908.450174413403</v>
      </c>
      <c r="I316" s="179">
        <f t="shared" si="140"/>
        <v>109821</v>
      </c>
      <c r="J316" s="179">
        <f t="shared" si="141"/>
        <v>3893</v>
      </c>
      <c r="K316" s="179">
        <f t="shared" si="142"/>
        <v>113714</v>
      </c>
      <c r="L316" s="179">
        <f t="shared" si="143"/>
        <v>113714</v>
      </c>
      <c r="M316" s="179">
        <f t="shared" si="144"/>
        <v>28896.266242469832</v>
      </c>
      <c r="N316" s="179">
        <f t="shared" si="145"/>
        <v>3248281.6233582138</v>
      </c>
      <c r="O316" s="179">
        <f>N316*(1+Basic!$B$9)+S316</f>
        <v>3410695.7045261245</v>
      </c>
      <c r="P316" s="176">
        <f t="shared" si="124"/>
        <v>3453604</v>
      </c>
      <c r="R316" s="183">
        <f t="shared" si="135"/>
        <v>0</v>
      </c>
      <c r="S316" s="179">
        <f t="shared" si="125"/>
        <v>0</v>
      </c>
      <c r="Y316" s="179">
        <f t="shared" si="126"/>
        <v>92476.303350192728</v>
      </c>
      <c r="Z316" s="179">
        <f t="shared" si="127"/>
        <v>3684.50462631353</v>
      </c>
      <c r="AA316" s="179">
        <f t="shared" si="128"/>
        <v>17553.192023493812</v>
      </c>
      <c r="AB316" s="179">
        <f t="shared" si="129"/>
        <v>113714.00000000007</v>
      </c>
      <c r="AC316" s="179">
        <f t="shared" si="130"/>
        <v>3453604</v>
      </c>
      <c r="AE316" s="179">
        <f t="shared" si="131"/>
        <v>82764</v>
      </c>
    </row>
    <row r="317" spans="1:31" ht="15" x14ac:dyDescent="0.2">
      <c r="A317" s="170">
        <v>61</v>
      </c>
      <c r="B317" s="179">
        <f t="shared" si="132"/>
        <v>109821</v>
      </c>
      <c r="C317" s="190"/>
      <c r="D317" s="179">
        <f t="shared" si="133"/>
        <v>3893</v>
      </c>
      <c r="E317" s="179">
        <f t="shared" si="136"/>
        <v>16113.759680923087</v>
      </c>
      <c r="F317" s="179">
        <f t="shared" si="137"/>
        <v>571.90047963354311</v>
      </c>
      <c r="G317" s="179">
        <f t="shared" si="138"/>
        <v>1116867.2781437491</v>
      </c>
      <c r="H317" s="179">
        <f t="shared" si="139"/>
        <v>39587.350654046946</v>
      </c>
      <c r="I317" s="179">
        <f t="shared" si="140"/>
        <v>109821</v>
      </c>
      <c r="J317" s="179">
        <f t="shared" si="141"/>
        <v>3893</v>
      </c>
      <c r="K317" s="179">
        <f t="shared" si="142"/>
        <v>113714</v>
      </c>
      <c r="L317" s="179">
        <f t="shared" si="143"/>
        <v>113714</v>
      </c>
      <c r="M317" s="179">
        <f t="shared" si="144"/>
        <v>28160.939882783572</v>
      </c>
      <c r="N317" s="179">
        <f t="shared" si="145"/>
        <v>3162728.5632409975</v>
      </c>
      <c r="O317" s="179">
        <f>N317*(1+Basic!$B$9)+S317</f>
        <v>3320864.9914030475</v>
      </c>
      <c r="P317" s="176">
        <f t="shared" si="124"/>
        <v>3360452</v>
      </c>
      <c r="R317" s="183">
        <f t="shared" si="135"/>
        <v>0</v>
      </c>
      <c r="S317" s="179">
        <f t="shared" si="125"/>
        <v>0</v>
      </c>
      <c r="Y317" s="179">
        <f t="shared" si="126"/>
        <v>93707.240319076926</v>
      </c>
      <c r="Z317" s="179">
        <f t="shared" si="127"/>
        <v>3321.099520366457</v>
      </c>
      <c r="AA317" s="179">
        <f t="shared" si="128"/>
        <v>16685.660160556632</v>
      </c>
      <c r="AB317" s="179">
        <f t="shared" si="129"/>
        <v>113714.00000000001</v>
      </c>
      <c r="AC317" s="179">
        <f t="shared" si="130"/>
        <v>3360452</v>
      </c>
      <c r="AE317" s="179">
        <f t="shared" si="131"/>
        <v>113714</v>
      </c>
    </row>
    <row r="318" spans="1:31" ht="15" x14ac:dyDescent="0.2">
      <c r="A318" s="170">
        <v>62</v>
      </c>
      <c r="B318" s="179">
        <f t="shared" si="132"/>
        <v>109821</v>
      </c>
      <c r="C318" s="190"/>
      <c r="D318" s="179">
        <f t="shared" si="133"/>
        <v>3893</v>
      </c>
      <c r="E318" s="179">
        <f t="shared" si="136"/>
        <v>14866.437911106337</v>
      </c>
      <c r="F318" s="179">
        <f t="shared" si="137"/>
        <v>527.63557607986286</v>
      </c>
      <c r="G318" s="179">
        <f t="shared" si="138"/>
        <v>1021912.7160548554</v>
      </c>
      <c r="H318" s="179">
        <f t="shared" si="139"/>
        <v>36221.986230126808</v>
      </c>
      <c r="I318" s="179">
        <f t="shared" si="140"/>
        <v>109821</v>
      </c>
      <c r="J318" s="179">
        <f t="shared" si="141"/>
        <v>3893</v>
      </c>
      <c r="K318" s="179">
        <f t="shared" si="142"/>
        <v>113714</v>
      </c>
      <c r="L318" s="179">
        <f t="shared" si="143"/>
        <v>113714</v>
      </c>
      <c r="M318" s="179">
        <f t="shared" si="144"/>
        <v>27419.238619745211</v>
      </c>
      <c r="N318" s="179">
        <f t="shared" si="145"/>
        <v>3076433.8018607427</v>
      </c>
      <c r="O318" s="179">
        <f>N318*(1+Basic!$B$9)+S318</f>
        <v>3230255.4919537799</v>
      </c>
      <c r="P318" s="176">
        <f t="shared" si="124"/>
        <v>3266477</v>
      </c>
      <c r="R318" s="183">
        <f t="shared" si="135"/>
        <v>0</v>
      </c>
      <c r="S318" s="179">
        <f t="shared" si="125"/>
        <v>0</v>
      </c>
      <c r="Y318" s="179">
        <f t="shared" si="126"/>
        <v>94954.562088893726</v>
      </c>
      <c r="Z318" s="179">
        <f t="shared" si="127"/>
        <v>3365.3644239201385</v>
      </c>
      <c r="AA318" s="179">
        <f t="shared" si="128"/>
        <v>15394.073487186201</v>
      </c>
      <c r="AB318" s="179">
        <f t="shared" si="129"/>
        <v>113714.00000000006</v>
      </c>
      <c r="AC318" s="179">
        <f t="shared" si="130"/>
        <v>3266477</v>
      </c>
      <c r="AE318" s="179">
        <f t="shared" si="131"/>
        <v>113714</v>
      </c>
    </row>
    <row r="319" spans="1:31" ht="15" x14ac:dyDescent="0.2">
      <c r="A319" s="170">
        <v>63</v>
      </c>
      <c r="B319" s="179">
        <f t="shared" si="132"/>
        <v>109821</v>
      </c>
      <c r="C319" s="190"/>
      <c r="D319" s="179">
        <f t="shared" si="133"/>
        <v>3893</v>
      </c>
      <c r="E319" s="179">
        <f t="shared" si="136"/>
        <v>13602.513244948159</v>
      </c>
      <c r="F319" s="179">
        <f t="shared" si="137"/>
        <v>482.78069270937766</v>
      </c>
      <c r="G319" s="179">
        <f t="shared" si="138"/>
        <v>925694.2292998035</v>
      </c>
      <c r="H319" s="179">
        <f t="shared" si="139"/>
        <v>32811.766922836185</v>
      </c>
      <c r="I319" s="179">
        <f t="shared" si="140"/>
        <v>109821</v>
      </c>
      <c r="J319" s="179">
        <f t="shared" si="141"/>
        <v>3893</v>
      </c>
      <c r="K319" s="179">
        <f t="shared" si="142"/>
        <v>113714</v>
      </c>
      <c r="L319" s="179">
        <f t="shared" si="143"/>
        <v>113714</v>
      </c>
      <c r="M319" s="179">
        <f t="shared" si="144"/>
        <v>26671.107186204012</v>
      </c>
      <c r="N319" s="179">
        <f t="shared" si="145"/>
        <v>2989390.9090469466</v>
      </c>
      <c r="O319" s="179">
        <f>N319*(1+Basic!$B$9)+S319</f>
        <v>3138860.4544992941</v>
      </c>
      <c r="P319" s="176">
        <f t="shared" si="124"/>
        <v>3171672</v>
      </c>
      <c r="R319" s="183">
        <f t="shared" si="135"/>
        <v>0</v>
      </c>
      <c r="S319" s="179">
        <f t="shared" si="125"/>
        <v>0</v>
      </c>
      <c r="Y319" s="179">
        <f t="shared" si="126"/>
        <v>96218.486755051883</v>
      </c>
      <c r="Z319" s="179">
        <f t="shared" si="127"/>
        <v>3410.219307290623</v>
      </c>
      <c r="AA319" s="179">
        <f t="shared" si="128"/>
        <v>14085.293937657536</v>
      </c>
      <c r="AB319" s="179">
        <f t="shared" si="129"/>
        <v>113714.00000000004</v>
      </c>
      <c r="AC319" s="179">
        <f t="shared" si="130"/>
        <v>3171672</v>
      </c>
      <c r="AE319" s="179">
        <f t="shared" si="131"/>
        <v>113714</v>
      </c>
    </row>
    <row r="320" spans="1:31" ht="15" x14ac:dyDescent="0.2">
      <c r="A320" s="170">
        <v>64</v>
      </c>
      <c r="B320" s="179">
        <f t="shared" si="132"/>
        <v>109821</v>
      </c>
      <c r="C320" s="190"/>
      <c r="D320" s="179">
        <f t="shared" si="133"/>
        <v>3893</v>
      </c>
      <c r="E320" s="179">
        <f t="shared" si="136"/>
        <v>12321.764684007258</v>
      </c>
      <c r="F320" s="179">
        <f t="shared" si="137"/>
        <v>437.32796604207755</v>
      </c>
      <c r="G320" s="179">
        <f t="shared" si="138"/>
        <v>828194.99398381077</v>
      </c>
      <c r="H320" s="179">
        <f t="shared" si="139"/>
        <v>29356.094888878262</v>
      </c>
      <c r="I320" s="179">
        <f t="shared" si="140"/>
        <v>109821</v>
      </c>
      <c r="J320" s="179">
        <f t="shared" si="141"/>
        <v>3893</v>
      </c>
      <c r="K320" s="179">
        <f t="shared" si="142"/>
        <v>113714</v>
      </c>
      <c r="L320" s="179">
        <f t="shared" si="143"/>
        <v>113714</v>
      </c>
      <c r="M320" s="179">
        <f t="shared" si="144"/>
        <v>25916.48983587134</v>
      </c>
      <c r="N320" s="179">
        <f t="shared" si="145"/>
        <v>2901593.3988828179</v>
      </c>
      <c r="O320" s="179">
        <f>N320*(1+Basic!$B$9)+S320</f>
        <v>3046673.068826959</v>
      </c>
      <c r="P320" s="176">
        <f t="shared" si="124"/>
        <v>3076029</v>
      </c>
      <c r="R320" s="183">
        <f t="shared" si="135"/>
        <v>0</v>
      </c>
      <c r="S320" s="179">
        <f t="shared" si="125"/>
        <v>0</v>
      </c>
      <c r="Y320" s="179">
        <f t="shared" si="126"/>
        <v>97499.23531599273</v>
      </c>
      <c r="Z320" s="179">
        <f t="shared" si="127"/>
        <v>3455.6720339579224</v>
      </c>
      <c r="AA320" s="179">
        <f t="shared" si="128"/>
        <v>12759.092650049335</v>
      </c>
      <c r="AB320" s="179">
        <f t="shared" si="129"/>
        <v>113713.99999999999</v>
      </c>
      <c r="AC320" s="179">
        <f t="shared" si="130"/>
        <v>3076029</v>
      </c>
      <c r="AE320" s="179">
        <f t="shared" si="131"/>
        <v>113714</v>
      </c>
    </row>
    <row r="321" spans="1:31" ht="15" x14ac:dyDescent="0.2">
      <c r="A321" s="170">
        <v>65</v>
      </c>
      <c r="B321" s="179">
        <f t="shared" si="132"/>
        <v>109821</v>
      </c>
      <c r="C321" s="190"/>
      <c r="D321" s="179">
        <f t="shared" si="133"/>
        <v>3893</v>
      </c>
      <c r="E321" s="179">
        <f t="shared" ref="E321:E328" si="146">G320*$B$255/$E$252</f>
        <v>11023.968288168187</v>
      </c>
      <c r="F321" s="179">
        <f t="shared" ref="F321:F328" si="147">H320*$D$255/$E$252</f>
        <v>391.26942779043878</v>
      </c>
      <c r="G321" s="179">
        <f t="shared" ref="G321:G328" si="148">G320+E321-B321</f>
        <v>729397.96227197896</v>
      </c>
      <c r="H321" s="179">
        <f t="shared" ref="H321:H328" si="149">H320-D321+F321</f>
        <v>25854.3643166687</v>
      </c>
      <c r="I321" s="179">
        <f t="shared" ref="I321:I328" si="150">B321</f>
        <v>109821</v>
      </c>
      <c r="J321" s="179">
        <f t="shared" ref="J321:J328" si="151">D321-C321</f>
        <v>3893</v>
      </c>
      <c r="K321" s="179">
        <f t="shared" ref="K321:K328" si="152">J321+I321</f>
        <v>113714</v>
      </c>
      <c r="L321" s="179">
        <f t="shared" ref="L321:L327" si="153">K321</f>
        <v>113714</v>
      </c>
      <c r="M321" s="179">
        <f t="shared" si="144"/>
        <v>25155.330339166747</v>
      </c>
      <c r="N321" s="179">
        <f t="shared" si="145"/>
        <v>2813034.7292219847</v>
      </c>
      <c r="O321" s="179">
        <f>N321*(1+Basic!$B$9)+S321</f>
        <v>2953686.465683084</v>
      </c>
      <c r="P321" s="176">
        <f t="shared" ref="P321:P327" si="154">ROUND((O321+H321)/1,0)</f>
        <v>2979541</v>
      </c>
      <c r="R321" s="183">
        <f t="shared" si="135"/>
        <v>0</v>
      </c>
      <c r="S321" s="179">
        <f t="shared" ref="S321:S328" si="155">S322+R321</f>
        <v>0</v>
      </c>
      <c r="Y321" s="179">
        <f t="shared" ref="Y321:Y328" si="156">G320-G321</f>
        <v>98797.031711831805</v>
      </c>
      <c r="Z321" s="179">
        <f t="shared" ref="Z321:Z328" si="157">H320-H321-C321</f>
        <v>3501.7305722095625</v>
      </c>
      <c r="AA321" s="179">
        <f t="shared" ref="AA321:AA328" si="158">E321+F321+R321</f>
        <v>11415.237715958627</v>
      </c>
      <c r="AB321" s="179">
        <f t="shared" ref="AB321:AB328" si="159">AA321+Z321+Y321</f>
        <v>113714</v>
      </c>
      <c r="AC321" s="179">
        <f t="shared" ref="AC321:AC328" si="160">P321</f>
        <v>2979541</v>
      </c>
      <c r="AE321" s="179">
        <f t="shared" ref="AE321:AE328" si="161">B321+D321</f>
        <v>113714</v>
      </c>
    </row>
    <row r="322" spans="1:31" ht="15" x14ac:dyDescent="0.2">
      <c r="A322" s="170">
        <v>66</v>
      </c>
      <c r="B322" s="179">
        <f t="shared" ref="B322:B328" si="162">$C$252</f>
        <v>109821</v>
      </c>
      <c r="C322" s="190"/>
      <c r="D322" s="179">
        <f t="shared" ref="D322:D328" si="163">C322+$F$252</f>
        <v>3893</v>
      </c>
      <c r="E322" s="179">
        <f t="shared" si="146"/>
        <v>9708.8971364851932</v>
      </c>
      <c r="F322" s="179">
        <f t="shared" si="147"/>
        <v>344.59700346250816</v>
      </c>
      <c r="G322" s="179">
        <f t="shared" si="148"/>
        <v>629285.85940846417</v>
      </c>
      <c r="H322" s="179">
        <f t="shared" si="149"/>
        <v>22305.96132013121</v>
      </c>
      <c r="I322" s="179">
        <f t="shared" si="150"/>
        <v>109821</v>
      </c>
      <c r="J322" s="179">
        <f t="shared" si="151"/>
        <v>3893</v>
      </c>
      <c r="K322" s="179">
        <f t="shared" si="152"/>
        <v>113714</v>
      </c>
      <c r="L322" s="179">
        <f t="shared" si="153"/>
        <v>113714</v>
      </c>
      <c r="M322" s="179">
        <f t="shared" ref="M322:M328" si="164">N321*$L$255/12</f>
        <v>24387.5719790281</v>
      </c>
      <c r="N322" s="179">
        <f t="shared" ref="N322:N328" si="165">N321-L322+M322</f>
        <v>2723708.3012010129</v>
      </c>
      <c r="O322" s="179">
        <f>N322*(1+Basic!$B$9)+S322</f>
        <v>2859893.7162610637</v>
      </c>
      <c r="P322" s="176">
        <f t="shared" si="154"/>
        <v>2882200</v>
      </c>
      <c r="R322" s="183">
        <f t="shared" ref="R322:R328" si="166">ROUND($R$252/1,0)</f>
        <v>0</v>
      </c>
      <c r="S322" s="179">
        <f t="shared" si="155"/>
        <v>0</v>
      </c>
      <c r="Y322" s="179">
        <f t="shared" si="156"/>
        <v>100112.1028635148</v>
      </c>
      <c r="Z322" s="179">
        <f t="shared" si="157"/>
        <v>3548.4029965374903</v>
      </c>
      <c r="AA322" s="179">
        <f t="shared" si="158"/>
        <v>10053.494139947701</v>
      </c>
      <c r="AB322" s="179">
        <f t="shared" si="159"/>
        <v>113713.99999999999</v>
      </c>
      <c r="AC322" s="179">
        <f t="shared" si="160"/>
        <v>2882200</v>
      </c>
      <c r="AE322" s="179">
        <f t="shared" si="161"/>
        <v>113714</v>
      </c>
    </row>
    <row r="323" spans="1:31" ht="15" x14ac:dyDescent="0.2">
      <c r="A323" s="170">
        <v>67</v>
      </c>
      <c r="B323" s="179">
        <f t="shared" si="162"/>
        <v>109821</v>
      </c>
      <c r="C323" s="190"/>
      <c r="D323" s="179">
        <f t="shared" si="163"/>
        <v>3893</v>
      </c>
      <c r="E323" s="179">
        <f t="shared" si="146"/>
        <v>8376.321287504883</v>
      </c>
      <c r="F323" s="179">
        <f t="shared" si="147"/>
        <v>297.30251094636975</v>
      </c>
      <c r="G323" s="179">
        <f t="shared" si="148"/>
        <v>527841.18069596903</v>
      </c>
      <c r="H323" s="179">
        <f t="shared" si="149"/>
        <v>18710.26383107758</v>
      </c>
      <c r="I323" s="179">
        <f t="shared" si="150"/>
        <v>109821</v>
      </c>
      <c r="J323" s="179">
        <f t="shared" si="151"/>
        <v>3893</v>
      </c>
      <c r="K323" s="179">
        <f t="shared" si="152"/>
        <v>113714</v>
      </c>
      <c r="L323" s="179">
        <f t="shared" si="153"/>
        <v>113714</v>
      </c>
      <c r="M323" s="179">
        <f t="shared" si="164"/>
        <v>23613.157546685339</v>
      </c>
      <c r="N323" s="179">
        <f t="shared" si="165"/>
        <v>2633607.4587476985</v>
      </c>
      <c r="O323" s="179">
        <f>N323*(1+Basic!$B$9)+S323</f>
        <v>2765287.8316850835</v>
      </c>
      <c r="P323" s="176">
        <f t="shared" si="154"/>
        <v>2783998</v>
      </c>
      <c r="R323" s="183">
        <f t="shared" si="166"/>
        <v>0</v>
      </c>
      <c r="S323" s="179">
        <f t="shared" si="155"/>
        <v>0</v>
      </c>
      <c r="Y323" s="179">
        <f t="shared" si="156"/>
        <v>101444.67871249514</v>
      </c>
      <c r="Z323" s="179">
        <f t="shared" si="157"/>
        <v>3595.6974890536294</v>
      </c>
      <c r="AA323" s="179">
        <f t="shared" si="158"/>
        <v>8673.6237984512536</v>
      </c>
      <c r="AB323" s="179">
        <f t="shared" si="159"/>
        <v>113714.00000000001</v>
      </c>
      <c r="AC323" s="179">
        <f t="shared" si="160"/>
        <v>2783998</v>
      </c>
      <c r="AE323" s="179">
        <f t="shared" si="161"/>
        <v>113714</v>
      </c>
    </row>
    <row r="324" spans="1:31" ht="15" x14ac:dyDescent="0.2">
      <c r="A324" s="170">
        <v>68</v>
      </c>
      <c r="B324" s="179">
        <f t="shared" si="162"/>
        <v>109821</v>
      </c>
      <c r="C324" s="190"/>
      <c r="D324" s="179">
        <f t="shared" si="163"/>
        <v>3893</v>
      </c>
      <c r="E324" s="179">
        <f t="shared" si="146"/>
        <v>7026.0077390607394</v>
      </c>
      <c r="F324" s="179">
        <f t="shared" si="147"/>
        <v>249.37765907574376</v>
      </c>
      <c r="G324" s="179">
        <f t="shared" si="148"/>
        <v>425046.18843502982</v>
      </c>
      <c r="H324" s="179">
        <f t="shared" si="149"/>
        <v>15066.641490153324</v>
      </c>
      <c r="I324" s="179">
        <f t="shared" si="150"/>
        <v>109821</v>
      </c>
      <c r="J324" s="179">
        <f t="shared" si="151"/>
        <v>3893</v>
      </c>
      <c r="K324" s="179">
        <f t="shared" si="152"/>
        <v>113714</v>
      </c>
      <c r="L324" s="179">
        <f t="shared" si="153"/>
        <v>113714</v>
      </c>
      <c r="M324" s="179">
        <f t="shared" si="164"/>
        <v>22832.029337397635</v>
      </c>
      <c r="N324" s="179">
        <f t="shared" si="165"/>
        <v>2542725.4880850962</v>
      </c>
      <c r="O324" s="179">
        <f>N324*(1+Basic!$B$9)+S324</f>
        <v>2669861.762489351</v>
      </c>
      <c r="P324" s="176">
        <f t="shared" si="154"/>
        <v>2684928</v>
      </c>
      <c r="R324" s="183">
        <f t="shared" si="166"/>
        <v>0</v>
      </c>
      <c r="S324" s="179">
        <f t="shared" si="155"/>
        <v>0</v>
      </c>
      <c r="Y324" s="179">
        <f t="shared" si="156"/>
        <v>102794.99226093921</v>
      </c>
      <c r="Z324" s="179">
        <f t="shared" si="157"/>
        <v>3643.6223409242557</v>
      </c>
      <c r="AA324" s="179">
        <f t="shared" si="158"/>
        <v>7275.3853981364828</v>
      </c>
      <c r="AB324" s="179">
        <f t="shared" si="159"/>
        <v>113713.99999999994</v>
      </c>
      <c r="AC324" s="179">
        <f t="shared" si="160"/>
        <v>2684928</v>
      </c>
      <c r="AE324" s="179">
        <f t="shared" si="161"/>
        <v>113714</v>
      </c>
    </row>
    <row r="325" spans="1:31" ht="15" x14ac:dyDescent="0.2">
      <c r="A325" s="170">
        <v>69</v>
      </c>
      <c r="B325" s="179">
        <f t="shared" si="162"/>
        <v>109821</v>
      </c>
      <c r="C325" s="190"/>
      <c r="D325" s="179">
        <f t="shared" si="163"/>
        <v>3893</v>
      </c>
      <c r="E325" s="179">
        <f t="shared" si="146"/>
        <v>5657.7203875324594</v>
      </c>
      <c r="F325" s="179">
        <f t="shared" si="147"/>
        <v>200.81404617646797</v>
      </c>
      <c r="G325" s="179">
        <f t="shared" si="148"/>
        <v>320882.90882256225</v>
      </c>
      <c r="H325" s="179">
        <f t="shared" si="149"/>
        <v>11374.455536329793</v>
      </c>
      <c r="I325" s="179">
        <f t="shared" si="150"/>
        <v>109821</v>
      </c>
      <c r="J325" s="179">
        <f t="shared" si="151"/>
        <v>3893</v>
      </c>
      <c r="K325" s="179">
        <f t="shared" si="152"/>
        <v>113714</v>
      </c>
      <c r="L325" s="179">
        <f t="shared" si="153"/>
        <v>113714</v>
      </c>
      <c r="M325" s="179">
        <f t="shared" si="164"/>
        <v>22044.129146153598</v>
      </c>
      <c r="N325" s="179">
        <f t="shared" si="165"/>
        <v>2451055.6172312498</v>
      </c>
      <c r="O325" s="179">
        <f>N325*(1+Basic!$B$9)+S325</f>
        <v>2573608.3980928124</v>
      </c>
      <c r="P325" s="176">
        <f t="shared" si="154"/>
        <v>2584983</v>
      </c>
      <c r="R325" s="183">
        <f t="shared" si="166"/>
        <v>0</v>
      </c>
      <c r="S325" s="179">
        <f t="shared" si="155"/>
        <v>0</v>
      </c>
      <c r="Y325" s="179">
        <f t="shared" si="156"/>
        <v>104163.27961246757</v>
      </c>
      <c r="Z325" s="179">
        <f t="shared" si="157"/>
        <v>3692.1859538235312</v>
      </c>
      <c r="AA325" s="179">
        <f t="shared" si="158"/>
        <v>5858.5344337089273</v>
      </c>
      <c r="AB325" s="179">
        <f t="shared" si="159"/>
        <v>113714.00000000003</v>
      </c>
      <c r="AC325" s="179">
        <f t="shared" si="160"/>
        <v>2584983</v>
      </c>
      <c r="AE325" s="179">
        <f t="shared" si="161"/>
        <v>113714</v>
      </c>
    </row>
    <row r="326" spans="1:31" ht="15" x14ac:dyDescent="0.2">
      <c r="A326" s="170">
        <v>70</v>
      </c>
      <c r="B326" s="179">
        <f t="shared" si="162"/>
        <v>109821</v>
      </c>
      <c r="C326" s="190"/>
      <c r="D326" s="179">
        <f t="shared" si="163"/>
        <v>3893</v>
      </c>
      <c r="E326" s="179">
        <f t="shared" si="146"/>
        <v>4271.2199865630164</v>
      </c>
      <c r="F326" s="179">
        <f t="shared" si="147"/>
        <v>151.60315859360563</v>
      </c>
      <c r="G326" s="179">
        <f t="shared" si="148"/>
        <v>215333.12880912528</v>
      </c>
      <c r="H326" s="179">
        <f t="shared" si="149"/>
        <v>7633.0586949233984</v>
      </c>
      <c r="I326" s="179">
        <f t="shared" si="150"/>
        <v>109821</v>
      </c>
      <c r="J326" s="179">
        <f t="shared" si="151"/>
        <v>3893</v>
      </c>
      <c r="K326" s="179">
        <f t="shared" si="152"/>
        <v>113714</v>
      </c>
      <c r="L326" s="179">
        <f t="shared" si="153"/>
        <v>113714</v>
      </c>
      <c r="M326" s="179">
        <f t="shared" si="164"/>
        <v>21249.398263334137</v>
      </c>
      <c r="N326" s="179">
        <f t="shared" si="165"/>
        <v>2358591.0154945841</v>
      </c>
      <c r="O326" s="179">
        <f>N326*(1+Basic!$B$9)+S326</f>
        <v>2476520.5662693135</v>
      </c>
      <c r="P326" s="176">
        <f t="shared" si="154"/>
        <v>2484154</v>
      </c>
      <c r="R326" s="183">
        <f t="shared" si="166"/>
        <v>0</v>
      </c>
      <c r="S326" s="179">
        <f t="shared" si="155"/>
        <v>0</v>
      </c>
      <c r="Y326" s="179">
        <f t="shared" si="156"/>
        <v>105549.78001343698</v>
      </c>
      <c r="Z326" s="179">
        <f t="shared" si="157"/>
        <v>3741.3968414063947</v>
      </c>
      <c r="AA326" s="179">
        <f t="shared" si="158"/>
        <v>4422.8231451566216</v>
      </c>
      <c r="AB326" s="179">
        <f t="shared" si="159"/>
        <v>113713.99999999999</v>
      </c>
      <c r="AC326" s="179">
        <f t="shared" si="160"/>
        <v>2484154</v>
      </c>
      <c r="AE326" s="179">
        <f t="shared" si="161"/>
        <v>113714</v>
      </c>
    </row>
    <row r="327" spans="1:31" ht="15" x14ac:dyDescent="0.2">
      <c r="A327" s="170">
        <v>71</v>
      </c>
      <c r="B327" s="179">
        <f t="shared" si="162"/>
        <v>109821</v>
      </c>
      <c r="C327" s="190"/>
      <c r="D327" s="179">
        <f t="shared" si="163"/>
        <v>3893</v>
      </c>
      <c r="E327" s="179">
        <f t="shared" si="146"/>
        <v>2866.2641052262084</v>
      </c>
      <c r="F327" s="179">
        <f t="shared" si="147"/>
        <v>101.73636919892219</v>
      </c>
      <c r="G327" s="179">
        <f t="shared" si="148"/>
        <v>108378.39291435148</v>
      </c>
      <c r="H327" s="179">
        <f t="shared" si="149"/>
        <v>3841.7950641223206</v>
      </c>
      <c r="I327" s="179">
        <f t="shared" si="150"/>
        <v>109821</v>
      </c>
      <c r="J327" s="179">
        <f t="shared" si="151"/>
        <v>3893</v>
      </c>
      <c r="K327" s="179">
        <f t="shared" si="152"/>
        <v>113714</v>
      </c>
      <c r="L327" s="179">
        <f t="shared" si="153"/>
        <v>113714</v>
      </c>
      <c r="M327" s="179">
        <f t="shared" si="164"/>
        <v>20447.77747033782</v>
      </c>
      <c r="N327" s="179">
        <f t="shared" si="165"/>
        <v>2265324.7929649218</v>
      </c>
      <c r="O327" s="179">
        <f>N327*(1+Basic!$B$9)+S327</f>
        <v>2378591.032613168</v>
      </c>
      <c r="P327" s="176">
        <f t="shared" si="154"/>
        <v>2382433</v>
      </c>
      <c r="R327" s="183">
        <f t="shared" si="166"/>
        <v>0</v>
      </c>
      <c r="S327" s="179">
        <f t="shared" si="155"/>
        <v>0</v>
      </c>
      <c r="Y327" s="179">
        <f t="shared" si="156"/>
        <v>106954.7358947738</v>
      </c>
      <c r="Z327" s="179">
        <f t="shared" si="157"/>
        <v>3791.2636308010779</v>
      </c>
      <c r="AA327" s="179">
        <f t="shared" si="158"/>
        <v>2968.0004744251305</v>
      </c>
      <c r="AB327" s="179">
        <f t="shared" si="159"/>
        <v>113714</v>
      </c>
      <c r="AC327" s="179">
        <f t="shared" si="160"/>
        <v>2382433</v>
      </c>
      <c r="AE327" s="179">
        <f t="shared" si="161"/>
        <v>113714</v>
      </c>
    </row>
    <row r="328" spans="1:31" ht="15" x14ac:dyDescent="0.2">
      <c r="A328" s="170">
        <v>72</v>
      </c>
      <c r="B328" s="179">
        <f t="shared" si="162"/>
        <v>109821</v>
      </c>
      <c r="C328" s="190"/>
      <c r="D328" s="179">
        <f t="shared" si="163"/>
        <v>3893</v>
      </c>
      <c r="E328" s="179">
        <f t="shared" si="146"/>
        <v>1442.6070856373678</v>
      </c>
      <c r="F328" s="179">
        <f t="shared" si="147"/>
        <v>51.204935878469314</v>
      </c>
      <c r="G328" s="179">
        <f t="shared" si="148"/>
        <v>-1.1146767064929008E-8</v>
      </c>
      <c r="H328" s="179">
        <f t="shared" si="149"/>
        <v>7.8989614848978817E-10</v>
      </c>
      <c r="I328" s="179">
        <f t="shared" si="150"/>
        <v>109821</v>
      </c>
      <c r="J328" s="179">
        <f t="shared" si="151"/>
        <v>3893</v>
      </c>
      <c r="K328" s="179">
        <f t="shared" si="152"/>
        <v>113714</v>
      </c>
      <c r="L328" s="179">
        <f>K328+Basic!B8</f>
        <v>2284964</v>
      </c>
      <c r="M328" s="179">
        <f t="shared" si="164"/>
        <v>19639.207035168231</v>
      </c>
      <c r="N328" s="179">
        <f t="shared" si="165"/>
        <v>9.002906153909862E-8</v>
      </c>
      <c r="O328" s="179">
        <f>N328*(1+Basic!$B$9)</f>
        <v>9.4530514616053559E-8</v>
      </c>
      <c r="P328" s="179">
        <f>O328+H328+Basic!$B$8</f>
        <v>2171250.0000000955</v>
      </c>
      <c r="Q328" s="179"/>
      <c r="R328" s="183">
        <f t="shared" si="166"/>
        <v>0</v>
      </c>
      <c r="S328" s="179">
        <f t="shared" si="155"/>
        <v>0</v>
      </c>
      <c r="Y328" s="179">
        <f t="shared" si="156"/>
        <v>108378.39291436263</v>
      </c>
      <c r="Z328" s="179">
        <f t="shared" si="157"/>
        <v>3841.7950641215307</v>
      </c>
      <c r="AA328" s="179">
        <f t="shared" si="158"/>
        <v>1493.8120215158372</v>
      </c>
      <c r="AB328" s="179">
        <f t="shared" si="159"/>
        <v>113714</v>
      </c>
      <c r="AC328" s="179">
        <f t="shared" si="160"/>
        <v>2171250.0000000955</v>
      </c>
      <c r="AE328" s="179">
        <f t="shared" si="161"/>
        <v>113714</v>
      </c>
    </row>
    <row r="329" spans="1:31" ht="15" x14ac:dyDescent="0.2">
      <c r="A329" s="170" t="s">
        <v>5</v>
      </c>
      <c r="B329" s="190">
        <f>SUM(B256:B328)</f>
        <v>2840862</v>
      </c>
      <c r="C329" s="190">
        <f>SUM(C256:C328)</f>
        <v>-245613</v>
      </c>
      <c r="D329" s="190">
        <f>SUM(D256:D328)</f>
        <v>34683</v>
      </c>
      <c r="E329" s="190">
        <f>SUM(E256:E328)</f>
        <v>2840861.9999999879</v>
      </c>
      <c r="F329" s="190">
        <f>SUM(F256:F328)</f>
        <v>34683.0000000008</v>
      </c>
      <c r="G329" s="190"/>
      <c r="H329" s="190"/>
      <c r="I329" s="190">
        <f>SUM(I256:I328)</f>
        <v>7907112</v>
      </c>
      <c r="J329" s="190">
        <f>SUM(J256:J328)</f>
        <v>254084.5</v>
      </c>
      <c r="K329" s="190">
        <f>SUM(K256:K328)</f>
        <v>8187408</v>
      </c>
      <c r="L329" s="190">
        <f>SUM(L256:L328)</f>
        <v>3121158</v>
      </c>
      <c r="M329" s="190">
        <f>SUM(M256:M328)</f>
        <v>3121158.0000000894</v>
      </c>
      <c r="N329" s="187"/>
      <c r="O329" s="190"/>
      <c r="P329" s="190"/>
      <c r="R329" s="172">
        <f>SUM(R257:R328)</f>
        <v>0</v>
      </c>
      <c r="Y329" s="191">
        <f>SUM(Y257:Y328)</f>
        <v>5066250.0000000112</v>
      </c>
      <c r="Z329" s="191">
        <f>SUM(Z257:Z328)</f>
        <v>245612.99999999924</v>
      </c>
      <c r="AA329" s="191">
        <f>SUM(AA257:AA328)</f>
        <v>2875544.9999999893</v>
      </c>
      <c r="AB329" s="191">
        <f>SUM(AB257:AB328)</f>
        <v>8187408.0000000009</v>
      </c>
      <c r="AE329" s="190">
        <f>SUM(AE256:AE328)</f>
        <v>2875545</v>
      </c>
    </row>
    <row r="330" spans="1:31" ht="15" x14ac:dyDescent="0.2">
      <c r="A330" s="170"/>
      <c r="B330" s="190">
        <f>B329-B256</f>
        <v>7907112</v>
      </c>
      <c r="C330" s="170"/>
      <c r="D330" s="190">
        <f>D329-C329</f>
        <v>280296</v>
      </c>
      <c r="E330" s="190">
        <f>E329+F329</f>
        <v>2875544.9999999888</v>
      </c>
      <c r="F330" s="190"/>
      <c r="L330" s="179">
        <f>F329+E329-C329</f>
        <v>3121157.9999999888</v>
      </c>
    </row>
    <row r="331" spans="1:31" ht="15" x14ac:dyDescent="0.2">
      <c r="A331" s="170"/>
      <c r="B331" s="170"/>
      <c r="C331" s="170"/>
      <c r="D331" s="190"/>
      <c r="E331" s="190"/>
      <c r="F331" s="170"/>
      <c r="K331" s="171" t="s">
        <v>7</v>
      </c>
      <c r="L331" s="179">
        <f>L330-L329</f>
        <v>-1.1175870895385742E-8</v>
      </c>
    </row>
    <row r="332" spans="1:31" ht="15.75" x14ac:dyDescent="0.25">
      <c r="A332" s="170"/>
      <c r="B332" s="193"/>
    </row>
    <row r="340" spans="1:31" ht="25.5" x14ac:dyDescent="0.35">
      <c r="C340" s="262" t="s">
        <v>53</v>
      </c>
      <c r="D340" s="262"/>
      <c r="E340" s="262"/>
      <c r="F340" s="262"/>
    </row>
    <row r="341" spans="1:31" x14ac:dyDescent="0.2">
      <c r="A341" s="171" t="s">
        <v>33</v>
      </c>
      <c r="B341" s="171" t="s">
        <v>39</v>
      </c>
      <c r="D341" s="171" t="s">
        <v>160</v>
      </c>
      <c r="E341" s="171" t="s">
        <v>38</v>
      </c>
      <c r="G341" s="171" t="s">
        <v>57</v>
      </c>
    </row>
    <row r="342" spans="1:31" ht="18" x14ac:dyDescent="0.25">
      <c r="A342" s="181">
        <f>Basic!B10</f>
        <v>0.16</v>
      </c>
      <c r="B342" s="177">
        <v>100562.12356308367</v>
      </c>
      <c r="C342" s="176">
        <f>ROUND(B342/1,0)</f>
        <v>100562</v>
      </c>
      <c r="D342" s="177">
        <v>3778.2589883611408</v>
      </c>
      <c r="E342" s="176">
        <f>$E$2</f>
        <v>12</v>
      </c>
      <c r="F342" s="176">
        <f>ROUND(D342/1,0)</f>
        <v>3778</v>
      </c>
      <c r="G342" s="192">
        <f>-(B346)/R344</f>
        <v>60312.5</v>
      </c>
      <c r="H342" s="179">
        <f>(Basic!$B$19+Basic!$B$20+Basic!$B$21+Basic!$B$22+Basic!$B$23+Basic!$B$24+Basic!$B$25)/R344</f>
        <v>3255.6309523809523</v>
      </c>
      <c r="J342" s="179"/>
      <c r="K342" s="179"/>
      <c r="R342" s="172">
        <f>$S$1/$R$344</f>
        <v>0</v>
      </c>
    </row>
    <row r="343" spans="1:31" ht="15" x14ac:dyDescent="0.2">
      <c r="A343" s="170" t="s">
        <v>37</v>
      </c>
      <c r="B343" s="179" t="s">
        <v>37</v>
      </c>
      <c r="C343" s="171" t="s">
        <v>37</v>
      </c>
      <c r="D343" s="171" t="s">
        <v>37</v>
      </c>
      <c r="E343" s="171" t="s">
        <v>37</v>
      </c>
      <c r="F343" s="171" t="s">
        <v>37</v>
      </c>
      <c r="G343" s="171" t="s">
        <v>37</v>
      </c>
      <c r="H343" s="171" t="s">
        <v>37</v>
      </c>
      <c r="J343" s="179"/>
      <c r="L343" s="179"/>
      <c r="M343" s="180" t="s">
        <v>31</v>
      </c>
      <c r="N343" s="180"/>
      <c r="O343" s="180"/>
    </row>
    <row r="344" spans="1:31" ht="15" x14ac:dyDescent="0.2">
      <c r="A344" s="170"/>
      <c r="B344" s="180" t="s">
        <v>11</v>
      </c>
      <c r="C344" s="180"/>
      <c r="D344" s="180"/>
      <c r="E344" s="180" t="s">
        <v>27</v>
      </c>
      <c r="F344" s="180"/>
      <c r="G344" s="180" t="s">
        <v>162</v>
      </c>
      <c r="H344" s="180"/>
      <c r="I344" s="180" t="s">
        <v>6</v>
      </c>
      <c r="J344" s="180"/>
      <c r="K344" s="180"/>
      <c r="L344" s="171" t="s">
        <v>32</v>
      </c>
      <c r="M344" s="171" t="s">
        <v>2</v>
      </c>
      <c r="N344" s="180" t="s">
        <v>162</v>
      </c>
      <c r="O344" s="180" t="s">
        <v>29</v>
      </c>
      <c r="P344" s="180" t="s">
        <v>30</v>
      </c>
      <c r="R344" s="172">
        <f>$E$2*7</f>
        <v>84</v>
      </c>
    </row>
    <row r="345" spans="1:31" x14ac:dyDescent="0.2">
      <c r="B345" s="181">
        <f>IRR(B346:B430,0)*E342</f>
        <v>0.15977753370891357</v>
      </c>
      <c r="D345" s="181">
        <f>IRR(D346:D430,0)*E342</f>
        <v>0.15999787248325958</v>
      </c>
      <c r="E345" s="171" t="s">
        <v>28</v>
      </c>
      <c r="F345" s="171" t="s">
        <v>161</v>
      </c>
      <c r="G345" s="171" t="s">
        <v>162</v>
      </c>
      <c r="H345" s="171" t="s">
        <v>161</v>
      </c>
      <c r="I345" s="171" t="s">
        <v>28</v>
      </c>
      <c r="J345" s="179" t="s">
        <v>161</v>
      </c>
      <c r="K345" s="179" t="s">
        <v>5</v>
      </c>
      <c r="L345" s="174">
        <f>IRR(L346:L430,0)*E342</f>
        <v>0.10482286140438202</v>
      </c>
      <c r="AE345" s="174">
        <f>IRR(AE346:AE430,0)*$AE$2</f>
        <v>0.159780084300289</v>
      </c>
    </row>
    <row r="346" spans="1:31" x14ac:dyDescent="0.2">
      <c r="A346" s="171">
        <v>0</v>
      </c>
      <c r="B346" s="171">
        <f>-(Basic!$B$6-Basic!$B$8)</f>
        <v>-5066250</v>
      </c>
      <c r="C346" s="171">
        <f>-Basic!$B$19</f>
        <v>-52423</v>
      </c>
      <c r="D346" s="179">
        <f>C346</f>
        <v>-52423</v>
      </c>
      <c r="G346" s="179">
        <f>-B346</f>
        <v>5066250</v>
      </c>
      <c r="H346" s="171">
        <f>-D346</f>
        <v>52423</v>
      </c>
      <c r="J346" s="171">
        <f>-Basic!$B$19/2</f>
        <v>-26211.5</v>
      </c>
      <c r="L346" s="179">
        <f>B346-Basic!B8</f>
        <v>-7237500</v>
      </c>
      <c r="N346" s="179">
        <f>-L346</f>
        <v>7237500</v>
      </c>
      <c r="Y346" s="171" t="s">
        <v>163</v>
      </c>
      <c r="Z346" s="171" t="s">
        <v>61</v>
      </c>
      <c r="AA346" s="171" t="s">
        <v>2</v>
      </c>
      <c r="AB346" s="171" t="s">
        <v>6</v>
      </c>
      <c r="AC346" s="171" t="s">
        <v>65</v>
      </c>
      <c r="AE346" s="179">
        <f>B346+D346</f>
        <v>-5118673</v>
      </c>
    </row>
    <row r="347" spans="1:31" x14ac:dyDescent="0.2">
      <c r="A347" s="171">
        <v>1</v>
      </c>
      <c r="B347" s="179">
        <f>$C$342</f>
        <v>100562</v>
      </c>
      <c r="D347" s="179">
        <f>C347+$F$342</f>
        <v>3778</v>
      </c>
      <c r="E347" s="179">
        <f t="shared" ref="E347:E378" si="167">G346*$B$345/$E$342</f>
        <v>67456.07751273195</v>
      </c>
      <c r="F347" s="179">
        <f t="shared" ref="F347:F378" si="168">H346*$D$345/$E$342</f>
        <v>698.96403909915978</v>
      </c>
      <c r="G347" s="179">
        <f t="shared" ref="G347:G378" si="169">G346+E347-B347</f>
        <v>5033144.0775127318</v>
      </c>
      <c r="H347" s="179">
        <f t="shared" ref="H347:H378" si="170">H346-D347+F347</f>
        <v>49343.964039099163</v>
      </c>
      <c r="I347" s="179">
        <f t="shared" ref="I347:I378" si="171">B347</f>
        <v>100562</v>
      </c>
      <c r="J347" s="179">
        <f t="shared" ref="J347:J378" si="172">D347-C347</f>
        <v>3778</v>
      </c>
      <c r="K347" s="179">
        <f t="shared" ref="K347:K378" si="173">J347+I347</f>
        <v>104340</v>
      </c>
      <c r="L347" s="179">
        <f t="shared" ref="L347:L378" si="174">K347</f>
        <v>104340</v>
      </c>
      <c r="M347" s="179">
        <f>-L346*$L$345/$E$342</f>
        <v>63221.288284517905</v>
      </c>
      <c r="N347" s="179">
        <f t="shared" ref="N347:N379" si="175">N346-L347+M347</f>
        <v>7196381.2882845178</v>
      </c>
      <c r="O347" s="179">
        <f>N347*(1+Basic!$B$9)+S347</f>
        <v>7556200.3526987443</v>
      </c>
      <c r="P347" s="176">
        <f t="shared" ref="P347:P410" si="176">ROUND((O347+H347)/1,0)</f>
        <v>7605544</v>
      </c>
      <c r="R347" s="183">
        <f>ROUND($R$342/1,0)</f>
        <v>0</v>
      </c>
      <c r="S347" s="179">
        <f t="shared" ref="S347:S410" si="177">S348+R347</f>
        <v>0</v>
      </c>
      <c r="Y347" s="179">
        <f t="shared" ref="Y347:Y410" si="178">G346-G347</f>
        <v>33105.922487268224</v>
      </c>
      <c r="Z347" s="179">
        <f t="shared" ref="Z347:Z410" si="179">H346-H347-C347</f>
        <v>3079.0359609008374</v>
      </c>
      <c r="AA347" s="179">
        <f t="shared" ref="AA347:AA410" si="180">E347+F347+R347</f>
        <v>68155.041551831106</v>
      </c>
      <c r="AB347" s="179">
        <f t="shared" ref="AB347:AB410" si="181">AA347+Z347+Y347</f>
        <v>104340.00000000017</v>
      </c>
      <c r="AC347" s="179">
        <f t="shared" ref="AC347:AC410" si="182">P347</f>
        <v>7605544</v>
      </c>
      <c r="AE347" s="179">
        <f t="shared" ref="AE347:AE410" si="183">B347+D347</f>
        <v>104340</v>
      </c>
    </row>
    <row r="348" spans="1:31" x14ac:dyDescent="0.2">
      <c r="A348" s="171">
        <v>2</v>
      </c>
      <c r="B348" s="179">
        <f t="shared" ref="B348:B411" si="184">$C$342</f>
        <v>100562</v>
      </c>
      <c r="D348" s="179">
        <f t="shared" ref="D348:D411" si="185">C348+$F$342</f>
        <v>3778</v>
      </c>
      <c r="E348" s="179">
        <f t="shared" si="167"/>
        <v>67015.278958884097</v>
      </c>
      <c r="F348" s="179">
        <f t="shared" si="168"/>
        <v>657.91077217886118</v>
      </c>
      <c r="G348" s="179">
        <f t="shared" si="169"/>
        <v>4999597.3564716158</v>
      </c>
      <c r="H348" s="179">
        <f t="shared" si="170"/>
        <v>46223.874811278023</v>
      </c>
      <c r="I348" s="179">
        <f t="shared" si="171"/>
        <v>100562</v>
      </c>
      <c r="J348" s="179">
        <f t="shared" si="172"/>
        <v>3778</v>
      </c>
      <c r="K348" s="179">
        <f t="shared" si="173"/>
        <v>104340</v>
      </c>
      <c r="L348" s="179">
        <f t="shared" si="174"/>
        <v>104340</v>
      </c>
      <c r="M348" s="179">
        <f t="shared" ref="M348:M379" si="186">N347*$L$345/12</f>
        <v>62862.106532911341</v>
      </c>
      <c r="N348" s="179">
        <f t="shared" si="175"/>
        <v>7154903.3948174296</v>
      </c>
      <c r="O348" s="179">
        <f>N348*(1+Basic!$B$9)+S348</f>
        <v>7512648.5645583011</v>
      </c>
      <c r="P348" s="176">
        <f t="shared" si="176"/>
        <v>7558872</v>
      </c>
      <c r="R348" s="183">
        <f t="shared" ref="R348:R411" si="187">ROUND($R$342/1,0)</f>
        <v>0</v>
      </c>
      <c r="S348" s="179">
        <f t="shared" si="177"/>
        <v>0</v>
      </c>
      <c r="Y348" s="179">
        <f t="shared" si="178"/>
        <v>33546.721041115932</v>
      </c>
      <c r="Z348" s="179">
        <f t="shared" si="179"/>
        <v>3120.0892278211395</v>
      </c>
      <c r="AA348" s="179">
        <f t="shared" si="180"/>
        <v>67673.189731062957</v>
      </c>
      <c r="AB348" s="179">
        <f t="shared" si="181"/>
        <v>104340.00000000003</v>
      </c>
      <c r="AC348" s="179">
        <f t="shared" si="182"/>
        <v>7558872</v>
      </c>
      <c r="AE348" s="179">
        <f t="shared" si="183"/>
        <v>104340</v>
      </c>
    </row>
    <row r="349" spans="1:31" x14ac:dyDescent="0.2">
      <c r="A349" s="171">
        <v>3</v>
      </c>
      <c r="B349" s="179">
        <f t="shared" si="184"/>
        <v>100562</v>
      </c>
      <c r="D349" s="179">
        <f t="shared" si="185"/>
        <v>3778</v>
      </c>
      <c r="E349" s="179">
        <f t="shared" si="167"/>
        <v>66568.611262886567</v>
      </c>
      <c r="F349" s="179">
        <f t="shared" si="168"/>
        <v>616.31013564475131</v>
      </c>
      <c r="G349" s="179">
        <f t="shared" si="169"/>
        <v>4965603.9677345026</v>
      </c>
      <c r="H349" s="179">
        <f t="shared" si="170"/>
        <v>43062.184946922775</v>
      </c>
      <c r="I349" s="179">
        <f t="shared" si="171"/>
        <v>100562</v>
      </c>
      <c r="J349" s="179">
        <f t="shared" si="172"/>
        <v>3778</v>
      </c>
      <c r="K349" s="179">
        <f t="shared" si="173"/>
        <v>104340</v>
      </c>
      <c r="L349" s="179">
        <f t="shared" si="174"/>
        <v>104340</v>
      </c>
      <c r="M349" s="179">
        <f t="shared" si="186"/>
        <v>62499.787243057486</v>
      </c>
      <c r="N349" s="179">
        <f t="shared" si="175"/>
        <v>7113063.1820604866</v>
      </c>
      <c r="O349" s="179">
        <f>N349*(1+Basic!$B$9)+S349</f>
        <v>7468716.3411635114</v>
      </c>
      <c r="P349" s="176">
        <f t="shared" si="176"/>
        <v>7511779</v>
      </c>
      <c r="R349" s="183">
        <f t="shared" si="187"/>
        <v>0</v>
      </c>
      <c r="S349" s="179">
        <f t="shared" si="177"/>
        <v>0</v>
      </c>
      <c r="Y349" s="179">
        <f t="shared" si="178"/>
        <v>33993.388737113215</v>
      </c>
      <c r="Z349" s="179">
        <f t="shared" si="179"/>
        <v>3161.6898643552486</v>
      </c>
      <c r="AA349" s="179">
        <f t="shared" si="180"/>
        <v>67184.921398531311</v>
      </c>
      <c r="AB349" s="179">
        <f t="shared" si="181"/>
        <v>104339.99999999977</v>
      </c>
      <c r="AC349" s="179">
        <f t="shared" si="182"/>
        <v>7511779</v>
      </c>
      <c r="AE349" s="179">
        <f t="shared" si="183"/>
        <v>104340</v>
      </c>
    </row>
    <row r="350" spans="1:31" x14ac:dyDescent="0.2">
      <c r="A350" s="171">
        <v>4</v>
      </c>
      <c r="B350" s="179">
        <f t="shared" si="184"/>
        <v>100562</v>
      </c>
      <c r="D350" s="179">
        <f t="shared" si="185"/>
        <v>3778</v>
      </c>
      <c r="E350" s="179">
        <f t="shared" si="167"/>
        <v>66115.996278317863</v>
      </c>
      <c r="F350" s="179">
        <f t="shared" si="168"/>
        <v>574.1548313323575</v>
      </c>
      <c r="G350" s="179">
        <f t="shared" si="169"/>
        <v>4931157.9640128203</v>
      </c>
      <c r="H350" s="179">
        <f t="shared" si="170"/>
        <v>39858.339778255133</v>
      </c>
      <c r="I350" s="179">
        <f t="shared" si="171"/>
        <v>100562</v>
      </c>
      <c r="J350" s="179">
        <f t="shared" si="172"/>
        <v>3778</v>
      </c>
      <c r="K350" s="179">
        <f t="shared" si="173"/>
        <v>104340</v>
      </c>
      <c r="L350" s="179">
        <f t="shared" si="174"/>
        <v>104340</v>
      </c>
      <c r="M350" s="179">
        <f t="shared" si="186"/>
        <v>62134.303007811577</v>
      </c>
      <c r="N350" s="179">
        <f t="shared" si="175"/>
        <v>7070857.4850682979</v>
      </c>
      <c r="O350" s="179">
        <f>N350*(1+Basic!$B$9)+S350</f>
        <v>7424400.3593217134</v>
      </c>
      <c r="P350" s="176">
        <f t="shared" si="176"/>
        <v>7464259</v>
      </c>
      <c r="R350" s="183">
        <f t="shared" si="187"/>
        <v>0</v>
      </c>
      <c r="S350" s="179">
        <f t="shared" si="177"/>
        <v>0</v>
      </c>
      <c r="Y350" s="179">
        <f t="shared" si="178"/>
        <v>34446.003721682355</v>
      </c>
      <c r="Z350" s="179">
        <f t="shared" si="179"/>
        <v>3203.8451686676417</v>
      </c>
      <c r="AA350" s="179">
        <f t="shared" si="180"/>
        <v>66690.151109650222</v>
      </c>
      <c r="AB350" s="179">
        <f t="shared" si="181"/>
        <v>104340.00000000022</v>
      </c>
      <c r="AC350" s="179">
        <f t="shared" si="182"/>
        <v>7464259</v>
      </c>
      <c r="AE350" s="179">
        <f t="shared" si="183"/>
        <v>104340</v>
      </c>
    </row>
    <row r="351" spans="1:31" x14ac:dyDescent="0.2">
      <c r="A351" s="171">
        <v>5</v>
      </c>
      <c r="B351" s="179">
        <f t="shared" si="184"/>
        <v>100562</v>
      </c>
      <c r="D351" s="179">
        <f t="shared" si="185"/>
        <v>3778</v>
      </c>
      <c r="E351" s="179">
        <f t="shared" si="167"/>
        <v>65657.354818253007</v>
      </c>
      <c r="F351" s="179">
        <f t="shared" si="168"/>
        <v>531.43746376964145</v>
      </c>
      <c r="G351" s="179">
        <f t="shared" si="169"/>
        <v>4896253.3188310731</v>
      </c>
      <c r="H351" s="179">
        <f t="shared" si="170"/>
        <v>36611.777242024771</v>
      </c>
      <c r="I351" s="179">
        <f t="shared" si="171"/>
        <v>100562</v>
      </c>
      <c r="J351" s="179">
        <f t="shared" si="172"/>
        <v>3778</v>
      </c>
      <c r="K351" s="179">
        <f t="shared" si="173"/>
        <v>104340</v>
      </c>
      <c r="L351" s="179">
        <f t="shared" si="174"/>
        <v>104340</v>
      </c>
      <c r="M351" s="179">
        <f t="shared" si="186"/>
        <v>61765.626180620951</v>
      </c>
      <c r="N351" s="179">
        <f t="shared" si="175"/>
        <v>7028283.1112489188</v>
      </c>
      <c r="O351" s="179">
        <f>N351*(1+Basic!$B$9)+S351</f>
        <v>7379697.2668113653</v>
      </c>
      <c r="P351" s="176">
        <f t="shared" si="176"/>
        <v>7416309</v>
      </c>
      <c r="R351" s="183">
        <f t="shared" si="187"/>
        <v>0</v>
      </c>
      <c r="S351" s="179">
        <f t="shared" si="177"/>
        <v>0</v>
      </c>
      <c r="Y351" s="179">
        <f t="shared" si="178"/>
        <v>34904.645181747153</v>
      </c>
      <c r="Z351" s="179">
        <f t="shared" si="179"/>
        <v>3246.5625362303617</v>
      </c>
      <c r="AA351" s="179">
        <f t="shared" si="180"/>
        <v>66188.792282022652</v>
      </c>
      <c r="AB351" s="179">
        <f t="shared" si="181"/>
        <v>104340.00000000017</v>
      </c>
      <c r="AC351" s="179">
        <f t="shared" si="182"/>
        <v>7416309</v>
      </c>
      <c r="AE351" s="179">
        <f t="shared" si="183"/>
        <v>104340</v>
      </c>
    </row>
    <row r="352" spans="1:31" x14ac:dyDescent="0.2">
      <c r="A352" s="171">
        <v>6</v>
      </c>
      <c r="B352" s="179">
        <f t="shared" si="184"/>
        <v>100562</v>
      </c>
      <c r="D352" s="179">
        <f t="shared" si="185"/>
        <v>3778</v>
      </c>
      <c r="E352" s="179">
        <f t="shared" si="167"/>
        <v>65192.606641409307</v>
      </c>
      <c r="F352" s="179">
        <f t="shared" si="168"/>
        <v>488.15053887958203</v>
      </c>
      <c r="G352" s="179">
        <f t="shared" si="169"/>
        <v>4860883.9254724821</v>
      </c>
      <c r="H352" s="179">
        <f t="shared" si="170"/>
        <v>33321.927780904356</v>
      </c>
      <c r="I352" s="179">
        <f t="shared" si="171"/>
        <v>100562</v>
      </c>
      <c r="J352" s="179">
        <f t="shared" si="172"/>
        <v>3778</v>
      </c>
      <c r="K352" s="179">
        <f t="shared" si="173"/>
        <v>104340</v>
      </c>
      <c r="L352" s="179">
        <f t="shared" si="174"/>
        <v>104340</v>
      </c>
      <c r="M352" s="179">
        <f t="shared" si="186"/>
        <v>61393.728873433691</v>
      </c>
      <c r="N352" s="179">
        <f t="shared" si="175"/>
        <v>6985336.8401223524</v>
      </c>
      <c r="O352" s="179">
        <f>N352*(1+Basic!$B$9)+S352</f>
        <v>7334603.6821284704</v>
      </c>
      <c r="P352" s="176">
        <f t="shared" si="176"/>
        <v>7367926</v>
      </c>
      <c r="R352" s="183">
        <f t="shared" si="187"/>
        <v>0</v>
      </c>
      <c r="S352" s="179">
        <f t="shared" si="177"/>
        <v>0</v>
      </c>
      <c r="Y352" s="179">
        <f t="shared" si="178"/>
        <v>35369.393358591013</v>
      </c>
      <c r="Z352" s="179">
        <f t="shared" si="179"/>
        <v>3289.8494611204151</v>
      </c>
      <c r="AA352" s="179">
        <f t="shared" si="180"/>
        <v>65680.757180288885</v>
      </c>
      <c r="AB352" s="179">
        <f t="shared" si="181"/>
        <v>104340.00000000032</v>
      </c>
      <c r="AC352" s="179">
        <f t="shared" si="182"/>
        <v>7367926</v>
      </c>
      <c r="AE352" s="179">
        <f t="shared" si="183"/>
        <v>104340</v>
      </c>
    </row>
    <row r="353" spans="1:31" x14ac:dyDescent="0.2">
      <c r="A353" s="171">
        <v>7</v>
      </c>
      <c r="B353" s="179">
        <f t="shared" si="184"/>
        <v>100562</v>
      </c>
      <c r="D353" s="179">
        <f t="shared" si="185"/>
        <v>3778</v>
      </c>
      <c r="E353" s="179">
        <f t="shared" si="167"/>
        <v>64721.670438107969</v>
      </c>
      <c r="F353" s="179">
        <f t="shared" si="168"/>
        <v>444.28646266546002</v>
      </c>
      <c r="G353" s="179">
        <f t="shared" si="169"/>
        <v>4825043.5959105901</v>
      </c>
      <c r="H353" s="179">
        <f t="shared" si="170"/>
        <v>29988.214243569815</v>
      </c>
      <c r="I353" s="179">
        <f t="shared" si="171"/>
        <v>100562</v>
      </c>
      <c r="J353" s="179">
        <f t="shared" si="172"/>
        <v>3778</v>
      </c>
      <c r="K353" s="179">
        <f t="shared" si="173"/>
        <v>104340</v>
      </c>
      <c r="L353" s="179">
        <f t="shared" si="174"/>
        <v>104340</v>
      </c>
      <c r="M353" s="179">
        <f t="shared" si="186"/>
        <v>61018.582954589096</v>
      </c>
      <c r="N353" s="179">
        <f t="shared" si="175"/>
        <v>6942015.4230769416</v>
      </c>
      <c r="O353" s="179">
        <f>N353*(1+Basic!$B$9)+S353</f>
        <v>7289116.1942307893</v>
      </c>
      <c r="P353" s="176">
        <f t="shared" si="176"/>
        <v>7319104</v>
      </c>
      <c r="R353" s="183">
        <f t="shared" si="187"/>
        <v>0</v>
      </c>
      <c r="S353" s="179">
        <f t="shared" si="177"/>
        <v>0</v>
      </c>
      <c r="Y353" s="179">
        <f t="shared" si="178"/>
        <v>35840.329561891966</v>
      </c>
      <c r="Z353" s="179">
        <f t="shared" si="179"/>
        <v>3333.7135373345409</v>
      </c>
      <c r="AA353" s="179">
        <f t="shared" si="180"/>
        <v>65165.956900773432</v>
      </c>
      <c r="AB353" s="179">
        <f t="shared" si="181"/>
        <v>104339.99999999994</v>
      </c>
      <c r="AC353" s="179">
        <f t="shared" si="182"/>
        <v>7319104</v>
      </c>
      <c r="AE353" s="179">
        <f t="shared" si="183"/>
        <v>104340</v>
      </c>
    </row>
    <row r="354" spans="1:31" x14ac:dyDescent="0.2">
      <c r="A354" s="171">
        <v>8</v>
      </c>
      <c r="B354" s="179">
        <f t="shared" si="184"/>
        <v>100562</v>
      </c>
      <c r="D354" s="179">
        <f t="shared" si="185"/>
        <v>3778</v>
      </c>
      <c r="E354" s="179">
        <f t="shared" si="167"/>
        <v>64244.46381604849</v>
      </c>
      <c r="F354" s="179">
        <f t="shared" si="168"/>
        <v>399.83753987861269</v>
      </c>
      <c r="G354" s="179">
        <f t="shared" si="169"/>
        <v>4788726.0597266387</v>
      </c>
      <c r="H354" s="179">
        <f t="shared" si="170"/>
        <v>26610.051783448427</v>
      </c>
      <c r="I354" s="179">
        <f t="shared" si="171"/>
        <v>100562</v>
      </c>
      <c r="J354" s="179">
        <f t="shared" si="172"/>
        <v>3778</v>
      </c>
      <c r="K354" s="179">
        <f t="shared" si="173"/>
        <v>104340</v>
      </c>
      <c r="L354" s="179">
        <f t="shared" si="174"/>
        <v>104340</v>
      </c>
      <c r="M354" s="179">
        <f t="shared" si="186"/>
        <v>60640.160046689714</v>
      </c>
      <c r="N354" s="179">
        <f t="shared" si="175"/>
        <v>6898315.5831236318</v>
      </c>
      <c r="O354" s="179">
        <f>N354*(1+Basic!$B$9)+S354</f>
        <v>7243231.3622798137</v>
      </c>
      <c r="P354" s="176">
        <f t="shared" si="176"/>
        <v>7269841</v>
      </c>
      <c r="R354" s="183">
        <f t="shared" si="187"/>
        <v>0</v>
      </c>
      <c r="S354" s="179">
        <f t="shared" si="177"/>
        <v>0</v>
      </c>
      <c r="Y354" s="179">
        <f t="shared" si="178"/>
        <v>36317.536183951423</v>
      </c>
      <c r="Z354" s="179">
        <f t="shared" si="179"/>
        <v>3378.162460121388</v>
      </c>
      <c r="AA354" s="179">
        <f t="shared" si="180"/>
        <v>64644.301355927106</v>
      </c>
      <c r="AB354" s="179">
        <f t="shared" si="181"/>
        <v>104339.99999999991</v>
      </c>
      <c r="AC354" s="179">
        <f t="shared" si="182"/>
        <v>7269841</v>
      </c>
      <c r="AE354" s="179">
        <f t="shared" si="183"/>
        <v>104340</v>
      </c>
    </row>
    <row r="355" spans="1:31" x14ac:dyDescent="0.2">
      <c r="A355" s="171">
        <v>9</v>
      </c>
      <c r="B355" s="179">
        <f t="shared" si="184"/>
        <v>100562</v>
      </c>
      <c r="D355" s="179">
        <f t="shared" si="185"/>
        <v>3778</v>
      </c>
      <c r="E355" s="179">
        <f t="shared" si="167"/>
        <v>63760.903285893823</v>
      </c>
      <c r="F355" s="179">
        <f t="shared" si="168"/>
        <v>354.79597266842626</v>
      </c>
      <c r="G355" s="179">
        <f t="shared" si="169"/>
        <v>4751924.9630125323</v>
      </c>
      <c r="H355" s="179">
        <f t="shared" si="170"/>
        <v>23186.847756116855</v>
      </c>
      <c r="I355" s="179">
        <f t="shared" si="171"/>
        <v>100562</v>
      </c>
      <c r="J355" s="179">
        <f t="shared" si="172"/>
        <v>3778</v>
      </c>
      <c r="K355" s="179">
        <f t="shared" si="173"/>
        <v>104340</v>
      </c>
      <c r="L355" s="179">
        <f t="shared" si="174"/>
        <v>104340</v>
      </c>
      <c r="M355" s="179">
        <f t="shared" si="186"/>
        <v>60258.431524454762</v>
      </c>
      <c r="N355" s="179">
        <f t="shared" si="175"/>
        <v>6854234.0146480864</v>
      </c>
      <c r="O355" s="179">
        <f>N355*(1+Basic!$B$9)+S355</f>
        <v>7196945.7153804908</v>
      </c>
      <c r="P355" s="176">
        <f t="shared" si="176"/>
        <v>7220133</v>
      </c>
      <c r="R355" s="183">
        <f t="shared" si="187"/>
        <v>0</v>
      </c>
      <c r="S355" s="179">
        <f t="shared" si="177"/>
        <v>0</v>
      </c>
      <c r="Y355" s="179">
        <f t="shared" si="178"/>
        <v>36801.096714106388</v>
      </c>
      <c r="Z355" s="179">
        <f t="shared" si="179"/>
        <v>3423.2040273315724</v>
      </c>
      <c r="AA355" s="179">
        <f t="shared" si="180"/>
        <v>64115.69925856225</v>
      </c>
      <c r="AB355" s="179">
        <f t="shared" si="181"/>
        <v>104340.0000000002</v>
      </c>
      <c r="AC355" s="179">
        <f t="shared" si="182"/>
        <v>7220133</v>
      </c>
      <c r="AE355" s="179">
        <f t="shared" si="183"/>
        <v>104340</v>
      </c>
    </row>
    <row r="356" spans="1:31" x14ac:dyDescent="0.2">
      <c r="A356" s="171">
        <v>10</v>
      </c>
      <c r="B356" s="179">
        <f t="shared" si="184"/>
        <v>100562</v>
      </c>
      <c r="D356" s="179">
        <f t="shared" si="185"/>
        <v>3778</v>
      </c>
      <c r="E356" s="179">
        <f t="shared" si="167"/>
        <v>63270.904246663558</v>
      </c>
      <c r="F356" s="179">
        <f t="shared" si="168"/>
        <v>309.15385921432818</v>
      </c>
      <c r="G356" s="179">
        <f t="shared" si="169"/>
        <v>4714633.867259196</v>
      </c>
      <c r="H356" s="179">
        <f t="shared" si="170"/>
        <v>19718.001615331184</v>
      </c>
      <c r="I356" s="179">
        <f t="shared" si="171"/>
        <v>100562</v>
      </c>
      <c r="J356" s="179">
        <f t="shared" si="172"/>
        <v>3778</v>
      </c>
      <c r="K356" s="179">
        <f t="shared" si="173"/>
        <v>104340</v>
      </c>
      <c r="L356" s="179">
        <f t="shared" si="174"/>
        <v>104340</v>
      </c>
      <c r="M356" s="179">
        <f t="shared" si="186"/>
        <v>59873.368512554771</v>
      </c>
      <c r="N356" s="179">
        <f t="shared" si="175"/>
        <v>6809767.3831606414</v>
      </c>
      <c r="O356" s="179">
        <f>N356*(1+Basic!$B$9)+S356</f>
        <v>7150255.7523186738</v>
      </c>
      <c r="P356" s="176">
        <f t="shared" si="176"/>
        <v>7169974</v>
      </c>
      <c r="R356" s="183">
        <f t="shared" si="187"/>
        <v>0</v>
      </c>
      <c r="S356" s="179">
        <f t="shared" si="177"/>
        <v>0</v>
      </c>
      <c r="Y356" s="179">
        <f t="shared" si="178"/>
        <v>37291.095753336325</v>
      </c>
      <c r="Z356" s="179">
        <f t="shared" si="179"/>
        <v>3468.8461407856703</v>
      </c>
      <c r="AA356" s="179">
        <f t="shared" si="180"/>
        <v>63580.058105877884</v>
      </c>
      <c r="AB356" s="179">
        <f t="shared" si="181"/>
        <v>104339.99999999988</v>
      </c>
      <c r="AC356" s="179">
        <f t="shared" si="182"/>
        <v>7169974</v>
      </c>
      <c r="AE356" s="179">
        <f t="shared" si="183"/>
        <v>104340</v>
      </c>
    </row>
    <row r="357" spans="1:31" x14ac:dyDescent="0.2">
      <c r="A357" s="171">
        <v>11</v>
      </c>
      <c r="B357" s="179">
        <f t="shared" si="184"/>
        <v>100562</v>
      </c>
      <c r="D357" s="179">
        <f t="shared" si="185"/>
        <v>3778</v>
      </c>
      <c r="E357" s="179">
        <f t="shared" si="167"/>
        <v>62774.380970932638</v>
      </c>
      <c r="F357" s="179">
        <f t="shared" si="168"/>
        <v>262.90319233953875</v>
      </c>
      <c r="G357" s="179">
        <f t="shared" si="169"/>
        <v>4676846.2482301285</v>
      </c>
      <c r="H357" s="179">
        <f t="shared" si="170"/>
        <v>16202.904807670724</v>
      </c>
      <c r="I357" s="179">
        <f t="shared" si="171"/>
        <v>100562</v>
      </c>
      <c r="J357" s="179">
        <f t="shared" si="172"/>
        <v>3778</v>
      </c>
      <c r="K357" s="179">
        <f t="shared" si="173"/>
        <v>104340</v>
      </c>
      <c r="L357" s="179">
        <f t="shared" si="174"/>
        <v>104340</v>
      </c>
      <c r="M357" s="179">
        <f t="shared" si="186"/>
        <v>59484.941883427433</v>
      </c>
      <c r="N357" s="179">
        <f t="shared" si="175"/>
        <v>6764912.3250440685</v>
      </c>
      <c r="O357" s="179">
        <f>N357*(1+Basic!$B$9)+S357</f>
        <v>7103157.941296272</v>
      </c>
      <c r="P357" s="176">
        <f t="shared" si="176"/>
        <v>7119361</v>
      </c>
      <c r="R357" s="183">
        <f t="shared" si="187"/>
        <v>0</v>
      </c>
      <c r="S357" s="179">
        <f t="shared" si="177"/>
        <v>0</v>
      </c>
      <c r="Y357" s="179">
        <f t="shared" si="178"/>
        <v>37787.619029067457</v>
      </c>
      <c r="Z357" s="179">
        <f t="shared" si="179"/>
        <v>3515.0968076604604</v>
      </c>
      <c r="AA357" s="179">
        <f t="shared" si="180"/>
        <v>63037.284163272176</v>
      </c>
      <c r="AB357" s="179">
        <f t="shared" si="181"/>
        <v>104340.00000000009</v>
      </c>
      <c r="AC357" s="179">
        <f t="shared" si="182"/>
        <v>7119361</v>
      </c>
      <c r="AE357" s="179">
        <f t="shared" si="183"/>
        <v>104340</v>
      </c>
    </row>
    <row r="358" spans="1:31" x14ac:dyDescent="0.2">
      <c r="A358" s="171">
        <v>12</v>
      </c>
      <c r="B358" s="179">
        <f t="shared" si="184"/>
        <v>100562</v>
      </c>
      <c r="C358" s="171">
        <f>-Basic!$B$20</f>
        <v>-47180</v>
      </c>
      <c r="D358" s="179">
        <f t="shared" si="185"/>
        <v>-43402</v>
      </c>
      <c r="E358" s="179">
        <f t="shared" si="167"/>
        <v>62271.246589832939</v>
      </c>
      <c r="F358" s="179">
        <f t="shared" si="168"/>
        <v>216.03585810634118</v>
      </c>
      <c r="G358" s="179">
        <f t="shared" si="169"/>
        <v>4638555.4948199615</v>
      </c>
      <c r="H358" s="179">
        <f t="shared" si="170"/>
        <v>59820.940665777067</v>
      </c>
      <c r="I358" s="179">
        <f t="shared" si="171"/>
        <v>100562</v>
      </c>
      <c r="J358" s="179">
        <f t="shared" si="172"/>
        <v>3778</v>
      </c>
      <c r="K358" s="179">
        <f t="shared" si="173"/>
        <v>104340</v>
      </c>
      <c r="L358" s="179">
        <f t="shared" si="174"/>
        <v>104340</v>
      </c>
      <c r="M358" s="179">
        <f t="shared" si="186"/>
        <v>59093.122255074173</v>
      </c>
      <c r="N358" s="179">
        <f t="shared" si="175"/>
        <v>6719665.4472991424</v>
      </c>
      <c r="O358" s="179">
        <f>N358*(1+Basic!$B$9)+S358</f>
        <v>7055648.7196640996</v>
      </c>
      <c r="P358" s="176">
        <f t="shared" si="176"/>
        <v>7115470</v>
      </c>
      <c r="R358" s="183">
        <f t="shared" si="187"/>
        <v>0</v>
      </c>
      <c r="S358" s="179">
        <f t="shared" si="177"/>
        <v>0</v>
      </c>
      <c r="Y358" s="179">
        <f t="shared" si="178"/>
        <v>38290.753410167061</v>
      </c>
      <c r="Z358" s="179">
        <f t="shared" si="179"/>
        <v>3561.964141893659</v>
      </c>
      <c r="AA358" s="179">
        <f t="shared" si="180"/>
        <v>62487.28244793928</v>
      </c>
      <c r="AB358" s="179">
        <f t="shared" si="181"/>
        <v>104340</v>
      </c>
      <c r="AC358" s="179">
        <f t="shared" si="182"/>
        <v>7115470</v>
      </c>
      <c r="AE358" s="179">
        <f t="shared" si="183"/>
        <v>57160</v>
      </c>
    </row>
    <row r="359" spans="1:31" x14ac:dyDescent="0.2">
      <c r="A359" s="171">
        <v>13</v>
      </c>
      <c r="B359" s="179">
        <f t="shared" si="184"/>
        <v>100562</v>
      </c>
      <c r="D359" s="179">
        <f t="shared" si="185"/>
        <v>3778</v>
      </c>
      <c r="E359" s="179">
        <f t="shared" si="167"/>
        <v>61761.413077855221</v>
      </c>
      <c r="F359" s="179">
        <f t="shared" si="168"/>
        <v>797.60193637263637</v>
      </c>
      <c r="G359" s="179">
        <f t="shared" si="169"/>
        <v>4599754.907897817</v>
      </c>
      <c r="H359" s="179">
        <f t="shared" si="170"/>
        <v>56840.542602149704</v>
      </c>
      <c r="I359" s="179">
        <f t="shared" si="171"/>
        <v>100562</v>
      </c>
      <c r="J359" s="179">
        <f t="shared" si="172"/>
        <v>3778</v>
      </c>
      <c r="K359" s="179">
        <f t="shared" si="173"/>
        <v>104340</v>
      </c>
      <c r="L359" s="179">
        <f t="shared" si="174"/>
        <v>104340</v>
      </c>
      <c r="M359" s="179">
        <f t="shared" si="186"/>
        <v>58697.879988837725</v>
      </c>
      <c r="N359" s="179">
        <f t="shared" si="175"/>
        <v>6674023.3272879804</v>
      </c>
      <c r="O359" s="179">
        <f>N359*(1+Basic!$B$9)+S359</f>
        <v>7007724.4936523801</v>
      </c>
      <c r="P359" s="176">
        <f t="shared" si="176"/>
        <v>7064565</v>
      </c>
      <c r="R359" s="183">
        <f t="shared" si="187"/>
        <v>0</v>
      </c>
      <c r="S359" s="179">
        <f t="shared" si="177"/>
        <v>0</v>
      </c>
      <c r="Y359" s="179">
        <f t="shared" si="178"/>
        <v>38800.586922144517</v>
      </c>
      <c r="Z359" s="179">
        <f t="shared" si="179"/>
        <v>2980.3980636273627</v>
      </c>
      <c r="AA359" s="179">
        <f t="shared" si="180"/>
        <v>62559.015014227858</v>
      </c>
      <c r="AB359" s="179">
        <f t="shared" si="181"/>
        <v>104339.99999999974</v>
      </c>
      <c r="AC359" s="179">
        <f t="shared" si="182"/>
        <v>7064565</v>
      </c>
      <c r="AE359" s="179">
        <f t="shared" si="183"/>
        <v>104340</v>
      </c>
    </row>
    <row r="360" spans="1:31" x14ac:dyDescent="0.2">
      <c r="A360" s="171">
        <v>14</v>
      </c>
      <c r="B360" s="179">
        <f t="shared" si="184"/>
        <v>100562</v>
      </c>
      <c r="D360" s="179">
        <f t="shared" si="185"/>
        <v>3778</v>
      </c>
      <c r="E360" s="179">
        <f t="shared" si="167"/>
        <v>61244.79123744867</v>
      </c>
      <c r="F360" s="179">
        <f t="shared" si="168"/>
        <v>757.86382392816938</v>
      </c>
      <c r="G360" s="179">
        <f t="shared" si="169"/>
        <v>4560437.6991352653</v>
      </c>
      <c r="H360" s="179">
        <f t="shared" si="170"/>
        <v>53820.406426077876</v>
      </c>
      <c r="I360" s="179">
        <f t="shared" si="171"/>
        <v>100562</v>
      </c>
      <c r="J360" s="179">
        <f t="shared" si="172"/>
        <v>3778</v>
      </c>
      <c r="K360" s="179">
        <f t="shared" si="173"/>
        <v>104340</v>
      </c>
      <c r="L360" s="179">
        <f t="shared" si="174"/>
        <v>104340</v>
      </c>
      <c r="M360" s="179">
        <f t="shared" si="186"/>
        <v>58299.185187160037</v>
      </c>
      <c r="N360" s="179">
        <f t="shared" si="175"/>
        <v>6627982.5124751404</v>
      </c>
      <c r="O360" s="179">
        <f>N360*(1+Basic!$B$9)+S360</f>
        <v>6959381.6380988974</v>
      </c>
      <c r="P360" s="176">
        <f t="shared" si="176"/>
        <v>7013202</v>
      </c>
      <c r="R360" s="183">
        <f t="shared" si="187"/>
        <v>0</v>
      </c>
      <c r="S360" s="179">
        <f t="shared" si="177"/>
        <v>0</v>
      </c>
      <c r="Y360" s="179">
        <f t="shared" si="178"/>
        <v>39317.208762551658</v>
      </c>
      <c r="Z360" s="179">
        <f t="shared" si="179"/>
        <v>3020.1361760718282</v>
      </c>
      <c r="AA360" s="179">
        <f t="shared" si="180"/>
        <v>62002.655061376841</v>
      </c>
      <c r="AB360" s="179">
        <f t="shared" si="181"/>
        <v>104340.00000000032</v>
      </c>
      <c r="AC360" s="179">
        <f t="shared" si="182"/>
        <v>7013202</v>
      </c>
      <c r="AE360" s="179">
        <f t="shared" si="183"/>
        <v>104340</v>
      </c>
    </row>
    <row r="361" spans="1:31" x14ac:dyDescent="0.2">
      <c r="A361" s="171">
        <v>15</v>
      </c>
      <c r="B361" s="179">
        <f t="shared" si="184"/>
        <v>100562</v>
      </c>
      <c r="D361" s="179">
        <f t="shared" si="185"/>
        <v>3778</v>
      </c>
      <c r="E361" s="179">
        <f t="shared" si="167"/>
        <v>60721.290683415427</v>
      </c>
      <c r="F361" s="179">
        <f t="shared" si="168"/>
        <v>717.59587702973442</v>
      </c>
      <c r="G361" s="179">
        <f t="shared" si="169"/>
        <v>4520596.989818681</v>
      </c>
      <c r="H361" s="179">
        <f t="shared" si="170"/>
        <v>50760.002303107613</v>
      </c>
      <c r="I361" s="179">
        <f t="shared" si="171"/>
        <v>100562</v>
      </c>
      <c r="J361" s="179">
        <f t="shared" si="172"/>
        <v>3778</v>
      </c>
      <c r="K361" s="179">
        <f t="shared" si="173"/>
        <v>104340</v>
      </c>
      <c r="L361" s="179">
        <f t="shared" si="174"/>
        <v>104340</v>
      </c>
      <c r="M361" s="179">
        <f t="shared" si="186"/>
        <v>57897.007691320781</v>
      </c>
      <c r="N361" s="179">
        <f t="shared" si="175"/>
        <v>6581539.5201664614</v>
      </c>
      <c r="O361" s="179">
        <f>N361*(1+Basic!$B$9)+S361</f>
        <v>6910616.4961747844</v>
      </c>
      <c r="P361" s="176">
        <f t="shared" si="176"/>
        <v>6961376</v>
      </c>
      <c r="R361" s="183">
        <f t="shared" si="187"/>
        <v>0</v>
      </c>
      <c r="S361" s="179">
        <f t="shared" si="177"/>
        <v>0</v>
      </c>
      <c r="Y361" s="179">
        <f t="shared" si="178"/>
        <v>39840.709316584282</v>
      </c>
      <c r="Z361" s="179">
        <f t="shared" si="179"/>
        <v>3060.4041229702634</v>
      </c>
      <c r="AA361" s="179">
        <f t="shared" si="180"/>
        <v>61438.886560445164</v>
      </c>
      <c r="AB361" s="179">
        <f t="shared" si="181"/>
        <v>104339.99999999971</v>
      </c>
      <c r="AC361" s="179">
        <f t="shared" si="182"/>
        <v>6961376</v>
      </c>
      <c r="AE361" s="179">
        <f t="shared" si="183"/>
        <v>104340</v>
      </c>
    </row>
    <row r="362" spans="1:31" x14ac:dyDescent="0.2">
      <c r="A362" s="171">
        <v>16</v>
      </c>
      <c r="B362" s="179">
        <f t="shared" si="184"/>
        <v>100562</v>
      </c>
      <c r="D362" s="179">
        <f t="shared" si="185"/>
        <v>3778</v>
      </c>
      <c r="E362" s="179">
        <f t="shared" si="167"/>
        <v>60190.819827097293</v>
      </c>
      <c r="F362" s="179">
        <f t="shared" si="168"/>
        <v>676.79103131188128</v>
      </c>
      <c r="G362" s="179">
        <f t="shared" si="169"/>
        <v>4480225.8096457785</v>
      </c>
      <c r="H362" s="179">
        <f t="shared" si="170"/>
        <v>47658.793334419497</v>
      </c>
      <c r="I362" s="179">
        <f t="shared" si="171"/>
        <v>100562</v>
      </c>
      <c r="J362" s="179">
        <f t="shared" si="172"/>
        <v>3778</v>
      </c>
      <c r="K362" s="179">
        <f t="shared" si="173"/>
        <v>104340</v>
      </c>
      <c r="L362" s="179">
        <f t="shared" si="174"/>
        <v>104340</v>
      </c>
      <c r="M362" s="179">
        <f t="shared" si="186"/>
        <v>57491.31707915599</v>
      </c>
      <c r="N362" s="179">
        <f t="shared" si="175"/>
        <v>6534690.8372456171</v>
      </c>
      <c r="O362" s="179">
        <f>N362*(1+Basic!$B$9)+S362</f>
        <v>6861425.3791078981</v>
      </c>
      <c r="P362" s="176">
        <f t="shared" si="176"/>
        <v>6909084</v>
      </c>
      <c r="R362" s="183">
        <f t="shared" si="187"/>
        <v>0</v>
      </c>
      <c r="S362" s="179">
        <f t="shared" si="177"/>
        <v>0</v>
      </c>
      <c r="Y362" s="179">
        <f t="shared" si="178"/>
        <v>40371.180172902532</v>
      </c>
      <c r="Z362" s="179">
        <f t="shared" si="179"/>
        <v>3101.2089686881154</v>
      </c>
      <c r="AA362" s="179">
        <f t="shared" si="180"/>
        <v>60867.610858409178</v>
      </c>
      <c r="AB362" s="179">
        <f t="shared" si="181"/>
        <v>104339.99999999983</v>
      </c>
      <c r="AC362" s="179">
        <f t="shared" si="182"/>
        <v>6909084</v>
      </c>
      <c r="AE362" s="179">
        <f t="shared" si="183"/>
        <v>104340</v>
      </c>
    </row>
    <row r="363" spans="1:31" x14ac:dyDescent="0.2">
      <c r="A363" s="171">
        <v>17</v>
      </c>
      <c r="B363" s="179">
        <f t="shared" si="184"/>
        <v>100562</v>
      </c>
      <c r="D363" s="179">
        <f t="shared" si="185"/>
        <v>3778</v>
      </c>
      <c r="E363" s="179">
        <f t="shared" si="167"/>
        <v>59653.285860351905</v>
      </c>
      <c r="F363" s="179">
        <f t="shared" si="168"/>
        <v>635.44212821887265</v>
      </c>
      <c r="G363" s="179">
        <f t="shared" si="169"/>
        <v>4439317.0955061307</v>
      </c>
      <c r="H363" s="179">
        <f t="shared" si="170"/>
        <v>44516.235462638368</v>
      </c>
      <c r="I363" s="179">
        <f t="shared" si="171"/>
        <v>100562</v>
      </c>
      <c r="J363" s="179">
        <f t="shared" si="172"/>
        <v>3778</v>
      </c>
      <c r="K363" s="179">
        <f t="shared" si="173"/>
        <v>104340</v>
      </c>
      <c r="L363" s="179">
        <f t="shared" si="174"/>
        <v>104340</v>
      </c>
      <c r="M363" s="179">
        <f t="shared" si="186"/>
        <v>57082.082662756868</v>
      </c>
      <c r="N363" s="179">
        <f t="shared" si="175"/>
        <v>6487432.9199083736</v>
      </c>
      <c r="O363" s="179">
        <f>N363*(1+Basic!$B$9)+S363</f>
        <v>6811804.5659037922</v>
      </c>
      <c r="P363" s="176">
        <f t="shared" si="176"/>
        <v>6856321</v>
      </c>
      <c r="R363" s="183">
        <f t="shared" si="187"/>
        <v>0</v>
      </c>
      <c r="S363" s="179">
        <f t="shared" si="177"/>
        <v>0</v>
      </c>
      <c r="Y363" s="179">
        <f t="shared" si="178"/>
        <v>40908.714139647782</v>
      </c>
      <c r="Z363" s="179">
        <f t="shared" si="179"/>
        <v>3142.5578717811295</v>
      </c>
      <c r="AA363" s="179">
        <f t="shared" si="180"/>
        <v>60288.727988570776</v>
      </c>
      <c r="AB363" s="179">
        <f t="shared" si="181"/>
        <v>104339.99999999968</v>
      </c>
      <c r="AC363" s="179">
        <f t="shared" si="182"/>
        <v>6856321</v>
      </c>
      <c r="AE363" s="179">
        <f t="shared" si="183"/>
        <v>104340</v>
      </c>
    </row>
    <row r="364" spans="1:31" x14ac:dyDescent="0.2">
      <c r="A364" s="171">
        <v>18</v>
      </c>
      <c r="B364" s="179">
        <f t="shared" si="184"/>
        <v>100562</v>
      </c>
      <c r="D364" s="179">
        <f t="shared" si="185"/>
        <v>3778</v>
      </c>
      <c r="E364" s="179">
        <f t="shared" si="167"/>
        <v>59108.594739315588</v>
      </c>
      <c r="F364" s="179">
        <f t="shared" si="168"/>
        <v>593.54191374883101</v>
      </c>
      <c r="G364" s="179">
        <f t="shared" si="169"/>
        <v>4397863.6902454467</v>
      </c>
      <c r="H364" s="179">
        <f t="shared" si="170"/>
        <v>41331.777376387196</v>
      </c>
      <c r="I364" s="179">
        <f t="shared" si="171"/>
        <v>100562</v>
      </c>
      <c r="J364" s="179">
        <f t="shared" si="172"/>
        <v>3778</v>
      </c>
      <c r="K364" s="179">
        <f t="shared" si="173"/>
        <v>104340</v>
      </c>
      <c r="L364" s="179">
        <f t="shared" si="174"/>
        <v>104340</v>
      </c>
      <c r="M364" s="179">
        <f t="shared" si="186"/>
        <v>56669.273486148399</v>
      </c>
      <c r="N364" s="179">
        <f t="shared" si="175"/>
        <v>6439762.1933945222</v>
      </c>
      <c r="O364" s="179">
        <f>N364*(1+Basic!$B$9)+S364</f>
        <v>6761750.3030642485</v>
      </c>
      <c r="P364" s="176">
        <f t="shared" si="176"/>
        <v>6803082</v>
      </c>
      <c r="R364" s="183">
        <f t="shared" si="187"/>
        <v>0</v>
      </c>
      <c r="S364" s="179">
        <f t="shared" si="177"/>
        <v>0</v>
      </c>
      <c r="Y364" s="179">
        <f t="shared" si="178"/>
        <v>41453.405260683969</v>
      </c>
      <c r="Z364" s="179">
        <f t="shared" si="179"/>
        <v>3184.4580862511721</v>
      </c>
      <c r="AA364" s="179">
        <f t="shared" si="180"/>
        <v>59702.136653064415</v>
      </c>
      <c r="AB364" s="179">
        <f t="shared" si="181"/>
        <v>104339.99999999956</v>
      </c>
      <c r="AC364" s="179">
        <f t="shared" si="182"/>
        <v>6803082</v>
      </c>
      <c r="AE364" s="179">
        <f t="shared" si="183"/>
        <v>104340</v>
      </c>
    </row>
    <row r="365" spans="1:31" x14ac:dyDescent="0.2">
      <c r="A365" s="171">
        <v>19</v>
      </c>
      <c r="B365" s="179">
        <f t="shared" si="184"/>
        <v>100562</v>
      </c>
      <c r="D365" s="179">
        <f t="shared" si="185"/>
        <v>3778</v>
      </c>
      <c r="E365" s="179">
        <f t="shared" si="167"/>
        <v>58556.651167949902</v>
      </c>
      <c r="F365" s="179">
        <f t="shared" si="168"/>
        <v>551.08303718113928</v>
      </c>
      <c r="G365" s="179">
        <f t="shared" si="169"/>
        <v>4355858.3414133964</v>
      </c>
      <c r="H365" s="179">
        <f t="shared" si="170"/>
        <v>38104.860413568334</v>
      </c>
      <c r="I365" s="179">
        <f t="shared" si="171"/>
        <v>100562</v>
      </c>
      <c r="J365" s="179">
        <f t="shared" si="172"/>
        <v>3778</v>
      </c>
      <c r="K365" s="179">
        <f t="shared" si="173"/>
        <v>104340</v>
      </c>
      <c r="L365" s="179">
        <f t="shared" si="174"/>
        <v>104340</v>
      </c>
      <c r="M365" s="179">
        <f t="shared" si="186"/>
        <v>56252.858322947759</v>
      </c>
      <c r="N365" s="179">
        <f t="shared" si="175"/>
        <v>6391675.0517174704</v>
      </c>
      <c r="O365" s="179">
        <f>N365*(1+Basic!$B$9)+S365</f>
        <v>6711258.8043033443</v>
      </c>
      <c r="P365" s="176">
        <f t="shared" si="176"/>
        <v>6749364</v>
      </c>
      <c r="R365" s="183">
        <f t="shared" si="187"/>
        <v>0</v>
      </c>
      <c r="S365" s="179">
        <f t="shared" si="177"/>
        <v>0</v>
      </c>
      <c r="Y365" s="179">
        <f t="shared" si="178"/>
        <v>42005.348832050338</v>
      </c>
      <c r="Z365" s="179">
        <f t="shared" si="179"/>
        <v>3226.9169628188611</v>
      </c>
      <c r="AA365" s="179">
        <f t="shared" si="180"/>
        <v>59107.734205131041</v>
      </c>
      <c r="AB365" s="179">
        <f t="shared" si="181"/>
        <v>104340.00000000023</v>
      </c>
      <c r="AC365" s="179">
        <f t="shared" si="182"/>
        <v>6749364</v>
      </c>
      <c r="AE365" s="179">
        <f t="shared" si="183"/>
        <v>104340</v>
      </c>
    </row>
    <row r="366" spans="1:31" x14ac:dyDescent="0.2">
      <c r="A366" s="171">
        <v>20</v>
      </c>
      <c r="B366" s="179">
        <f t="shared" si="184"/>
        <v>100562</v>
      </c>
      <c r="D366" s="179">
        <f t="shared" si="185"/>
        <v>3778</v>
      </c>
      <c r="E366" s="179">
        <f t="shared" si="167"/>
        <v>57997.358581369277</v>
      </c>
      <c r="F366" s="179">
        <f t="shared" si="168"/>
        <v>508.05804978687598</v>
      </c>
      <c r="G366" s="179">
        <f t="shared" si="169"/>
        <v>4313293.6999947652</v>
      </c>
      <c r="H366" s="179">
        <f t="shared" si="170"/>
        <v>34834.918463355214</v>
      </c>
      <c r="I366" s="179">
        <f t="shared" si="171"/>
        <v>100562</v>
      </c>
      <c r="J366" s="179">
        <f t="shared" si="172"/>
        <v>3778</v>
      </c>
      <c r="K366" s="179">
        <f t="shared" si="173"/>
        <v>104340</v>
      </c>
      <c r="L366" s="179">
        <f t="shared" si="174"/>
        <v>104340</v>
      </c>
      <c r="M366" s="179">
        <f t="shared" si="186"/>
        <v>55832.805674002222</v>
      </c>
      <c r="N366" s="179">
        <f t="shared" si="175"/>
        <v>6343167.8573914729</v>
      </c>
      <c r="O366" s="179">
        <f>N366*(1+Basic!$B$9)+S366</f>
        <v>6660326.2502610469</v>
      </c>
      <c r="P366" s="176">
        <f t="shared" si="176"/>
        <v>6695161</v>
      </c>
      <c r="R366" s="183">
        <f t="shared" si="187"/>
        <v>0</v>
      </c>
      <c r="S366" s="179">
        <f t="shared" si="177"/>
        <v>0</v>
      </c>
      <c r="Y366" s="179">
        <f t="shared" si="178"/>
        <v>42564.641418631189</v>
      </c>
      <c r="Z366" s="179">
        <f t="shared" si="179"/>
        <v>3269.9419502131204</v>
      </c>
      <c r="AA366" s="179">
        <f t="shared" si="180"/>
        <v>58505.416631156157</v>
      </c>
      <c r="AB366" s="179">
        <f t="shared" si="181"/>
        <v>104340.00000000047</v>
      </c>
      <c r="AC366" s="179">
        <f t="shared" si="182"/>
        <v>6695161</v>
      </c>
      <c r="AE366" s="179">
        <f t="shared" si="183"/>
        <v>104340</v>
      </c>
    </row>
    <row r="367" spans="1:31" x14ac:dyDescent="0.2">
      <c r="A367" s="171">
        <v>21</v>
      </c>
      <c r="B367" s="179">
        <f t="shared" si="184"/>
        <v>100562</v>
      </c>
      <c r="D367" s="179">
        <f t="shared" si="185"/>
        <v>3778</v>
      </c>
      <c r="E367" s="179">
        <f t="shared" si="167"/>
        <v>57430.619128946506</v>
      </c>
      <c r="F367" s="179">
        <f t="shared" si="168"/>
        <v>464.45940352205434</v>
      </c>
      <c r="G367" s="179">
        <f t="shared" si="169"/>
        <v>4270162.3191237114</v>
      </c>
      <c r="H367" s="179">
        <f t="shared" si="170"/>
        <v>31521.377866877268</v>
      </c>
      <c r="I367" s="179">
        <f t="shared" si="171"/>
        <v>100562</v>
      </c>
      <c r="J367" s="179">
        <f t="shared" si="172"/>
        <v>3778</v>
      </c>
      <c r="K367" s="179">
        <f t="shared" si="173"/>
        <v>104340</v>
      </c>
      <c r="L367" s="179">
        <f t="shared" si="174"/>
        <v>104340</v>
      </c>
      <c r="M367" s="179">
        <f t="shared" si="186"/>
        <v>55409.083765006428</v>
      </c>
      <c r="N367" s="179">
        <f t="shared" si="175"/>
        <v>6294236.9411564795</v>
      </c>
      <c r="O367" s="179">
        <f>N367*(1+Basic!$B$9)+S367</f>
        <v>6608948.7882143036</v>
      </c>
      <c r="P367" s="176">
        <f t="shared" si="176"/>
        <v>6640470</v>
      </c>
      <c r="R367" s="183">
        <f t="shared" si="187"/>
        <v>0</v>
      </c>
      <c r="S367" s="179">
        <f t="shared" si="177"/>
        <v>0</v>
      </c>
      <c r="Y367" s="179">
        <f t="shared" si="178"/>
        <v>43131.380871053785</v>
      </c>
      <c r="Z367" s="179">
        <f t="shared" si="179"/>
        <v>3313.5405964779457</v>
      </c>
      <c r="AA367" s="179">
        <f t="shared" si="180"/>
        <v>57895.078532468557</v>
      </c>
      <c r="AB367" s="179">
        <f t="shared" si="181"/>
        <v>104340.00000000029</v>
      </c>
      <c r="AC367" s="179">
        <f t="shared" si="182"/>
        <v>6640470</v>
      </c>
      <c r="AE367" s="179">
        <f t="shared" si="183"/>
        <v>104340</v>
      </c>
    </row>
    <row r="368" spans="1:31" x14ac:dyDescent="0.2">
      <c r="A368" s="171">
        <v>22</v>
      </c>
      <c r="B368" s="179">
        <f t="shared" si="184"/>
        <v>100562</v>
      </c>
      <c r="D368" s="179">
        <f t="shared" si="185"/>
        <v>3778</v>
      </c>
      <c r="E368" s="179">
        <f t="shared" si="167"/>
        <v>56856.333657193441</v>
      </c>
      <c r="F368" s="179">
        <f t="shared" si="168"/>
        <v>420.27944970343918</v>
      </c>
      <c r="G368" s="179">
        <f t="shared" si="169"/>
        <v>4226456.6527809044</v>
      </c>
      <c r="H368" s="179">
        <f t="shared" si="170"/>
        <v>28163.657316580706</v>
      </c>
      <c r="I368" s="179">
        <f t="shared" si="171"/>
        <v>100562</v>
      </c>
      <c r="J368" s="179">
        <f t="shared" si="172"/>
        <v>3778</v>
      </c>
      <c r="K368" s="179">
        <f t="shared" si="173"/>
        <v>104340</v>
      </c>
      <c r="L368" s="179">
        <f t="shared" si="174"/>
        <v>104340</v>
      </c>
      <c r="M368" s="179">
        <f t="shared" si="186"/>
        <v>54981.660544098915</v>
      </c>
      <c r="N368" s="179">
        <f t="shared" si="175"/>
        <v>6244878.6017005788</v>
      </c>
      <c r="O368" s="179">
        <f>N368*(1+Basic!$B$9)+S368</f>
        <v>6557122.5317856083</v>
      </c>
      <c r="P368" s="176">
        <f t="shared" si="176"/>
        <v>6585286</v>
      </c>
      <c r="R368" s="183">
        <f t="shared" si="187"/>
        <v>0</v>
      </c>
      <c r="S368" s="179">
        <f t="shared" si="177"/>
        <v>0</v>
      </c>
      <c r="Y368" s="179">
        <f t="shared" si="178"/>
        <v>43705.666342807002</v>
      </c>
      <c r="Z368" s="179">
        <f t="shared" si="179"/>
        <v>3357.7205502965626</v>
      </c>
      <c r="AA368" s="179">
        <f t="shared" si="180"/>
        <v>57276.613106896883</v>
      </c>
      <c r="AB368" s="179">
        <f t="shared" si="181"/>
        <v>104340.00000000045</v>
      </c>
      <c r="AC368" s="179">
        <f t="shared" si="182"/>
        <v>6585286</v>
      </c>
      <c r="AE368" s="179">
        <f t="shared" si="183"/>
        <v>104340</v>
      </c>
    </row>
    <row r="369" spans="1:31" x14ac:dyDescent="0.2">
      <c r="A369" s="171">
        <v>23</v>
      </c>
      <c r="B369" s="179">
        <f t="shared" si="184"/>
        <v>100562</v>
      </c>
      <c r="D369" s="179">
        <f t="shared" si="185"/>
        <v>3778</v>
      </c>
      <c r="E369" s="179">
        <f t="shared" si="167"/>
        <v>56274.401692413579</v>
      </c>
      <c r="F369" s="179">
        <f t="shared" si="168"/>
        <v>375.51043766670841</v>
      </c>
      <c r="G369" s="179">
        <f t="shared" si="169"/>
        <v>4182169.0544733182</v>
      </c>
      <c r="H369" s="179">
        <f t="shared" si="170"/>
        <v>24761.167754247414</v>
      </c>
      <c r="I369" s="179">
        <f t="shared" si="171"/>
        <v>100562</v>
      </c>
      <c r="J369" s="179">
        <f t="shared" si="172"/>
        <v>3778</v>
      </c>
      <c r="K369" s="179">
        <f t="shared" si="173"/>
        <v>104340</v>
      </c>
      <c r="L369" s="179">
        <f t="shared" si="174"/>
        <v>104340</v>
      </c>
      <c r="M369" s="179">
        <f t="shared" si="186"/>
        <v>54550.503679437563</v>
      </c>
      <c r="N369" s="179">
        <f t="shared" si="175"/>
        <v>6195089.1053800164</v>
      </c>
      <c r="O369" s="179">
        <f>N369*(1+Basic!$B$9)+S369</f>
        <v>6504843.5606490178</v>
      </c>
      <c r="P369" s="176">
        <f t="shared" si="176"/>
        <v>6529605</v>
      </c>
      <c r="R369" s="183">
        <f t="shared" si="187"/>
        <v>0</v>
      </c>
      <c r="S369" s="179">
        <f t="shared" si="177"/>
        <v>0</v>
      </c>
      <c r="Y369" s="179">
        <f t="shared" si="178"/>
        <v>44287.598307586275</v>
      </c>
      <c r="Z369" s="179">
        <f t="shared" si="179"/>
        <v>3402.4895623332923</v>
      </c>
      <c r="AA369" s="179">
        <f t="shared" si="180"/>
        <v>56649.912130080287</v>
      </c>
      <c r="AB369" s="179">
        <f t="shared" si="181"/>
        <v>104339.99999999985</v>
      </c>
      <c r="AC369" s="179">
        <f t="shared" si="182"/>
        <v>6529605</v>
      </c>
      <c r="AE369" s="179">
        <f t="shared" si="183"/>
        <v>104340</v>
      </c>
    </row>
    <row r="370" spans="1:31" x14ac:dyDescent="0.2">
      <c r="A370" s="171">
        <v>24</v>
      </c>
      <c r="B370" s="179">
        <f t="shared" si="184"/>
        <v>100562</v>
      </c>
      <c r="C370" s="179">
        <f>-Basic!$B$21</f>
        <v>-42460</v>
      </c>
      <c r="D370" s="179">
        <f t="shared" si="185"/>
        <v>-38682</v>
      </c>
      <c r="E370" s="179">
        <f t="shared" si="167"/>
        <v>55684.721423123818</v>
      </c>
      <c r="F370" s="179">
        <f t="shared" si="168"/>
        <v>330.14451340672309</v>
      </c>
      <c r="G370" s="179">
        <f t="shared" si="169"/>
        <v>4137291.7758964421</v>
      </c>
      <c r="H370" s="179">
        <f t="shared" si="170"/>
        <v>63773.312267654139</v>
      </c>
      <c r="I370" s="179">
        <f t="shared" si="171"/>
        <v>100562</v>
      </c>
      <c r="J370" s="179">
        <f t="shared" si="172"/>
        <v>3778</v>
      </c>
      <c r="K370" s="179">
        <f t="shared" si="173"/>
        <v>104340</v>
      </c>
      <c r="L370" s="179">
        <f t="shared" si="174"/>
        <v>104340</v>
      </c>
      <c r="M370" s="179">
        <f t="shared" si="186"/>
        <v>54115.58055675387</v>
      </c>
      <c r="N370" s="179">
        <f t="shared" si="175"/>
        <v>6144864.6859367704</v>
      </c>
      <c r="O370" s="179">
        <f>N370*(1+Basic!$B$9)+S370</f>
        <v>6452107.9202336092</v>
      </c>
      <c r="P370" s="176">
        <f t="shared" si="176"/>
        <v>6515881</v>
      </c>
      <c r="R370" s="183">
        <f t="shared" si="187"/>
        <v>0</v>
      </c>
      <c r="S370" s="179">
        <f t="shared" si="177"/>
        <v>0</v>
      </c>
      <c r="Y370" s="179">
        <f t="shared" si="178"/>
        <v>44877.278576876037</v>
      </c>
      <c r="Z370" s="179">
        <f t="shared" si="179"/>
        <v>3447.8554865932747</v>
      </c>
      <c r="AA370" s="179">
        <f t="shared" si="180"/>
        <v>56014.865936530543</v>
      </c>
      <c r="AB370" s="179">
        <f t="shared" si="181"/>
        <v>104339.99999999985</v>
      </c>
      <c r="AC370" s="179">
        <f t="shared" si="182"/>
        <v>6515881</v>
      </c>
      <c r="AE370" s="179">
        <f t="shared" si="183"/>
        <v>61880</v>
      </c>
    </row>
    <row r="371" spans="1:31" x14ac:dyDescent="0.2">
      <c r="A371" s="171">
        <v>25</v>
      </c>
      <c r="B371" s="179">
        <f t="shared" si="184"/>
        <v>100562</v>
      </c>
      <c r="D371" s="179">
        <f t="shared" si="185"/>
        <v>3778</v>
      </c>
      <c r="E371" s="179">
        <f t="shared" si="167"/>
        <v>55087.189682242053</v>
      </c>
      <c r="F371" s="179">
        <f t="shared" si="168"/>
        <v>850.29952366960185</v>
      </c>
      <c r="G371" s="179">
        <f t="shared" si="169"/>
        <v>4091816.9655786841</v>
      </c>
      <c r="H371" s="179">
        <f t="shared" si="170"/>
        <v>60845.611791323739</v>
      </c>
      <c r="I371" s="179">
        <f t="shared" si="171"/>
        <v>100562</v>
      </c>
      <c r="J371" s="179">
        <f t="shared" si="172"/>
        <v>3778</v>
      </c>
      <c r="K371" s="179">
        <f t="shared" si="173"/>
        <v>104340</v>
      </c>
      <c r="L371" s="179">
        <f t="shared" si="174"/>
        <v>104340</v>
      </c>
      <c r="M371" s="179">
        <f t="shared" si="186"/>
        <v>53676.858276885963</v>
      </c>
      <c r="N371" s="179">
        <f t="shared" si="175"/>
        <v>6094201.5442136563</v>
      </c>
      <c r="O371" s="179">
        <f>N371*(1+Basic!$B$9)+S371</f>
        <v>6398911.6214243397</v>
      </c>
      <c r="P371" s="176">
        <f t="shared" si="176"/>
        <v>6459757</v>
      </c>
      <c r="R371" s="183">
        <f t="shared" si="187"/>
        <v>0</v>
      </c>
      <c r="S371" s="179">
        <f t="shared" si="177"/>
        <v>0</v>
      </c>
      <c r="Y371" s="179">
        <f t="shared" si="178"/>
        <v>45474.810317758005</v>
      </c>
      <c r="Z371" s="179">
        <f t="shared" si="179"/>
        <v>2927.7004763303994</v>
      </c>
      <c r="AA371" s="179">
        <f t="shared" si="180"/>
        <v>55937.489205911654</v>
      </c>
      <c r="AB371" s="179">
        <f t="shared" si="181"/>
        <v>104340.00000000006</v>
      </c>
      <c r="AC371" s="179">
        <f t="shared" si="182"/>
        <v>6459757</v>
      </c>
      <c r="AE371" s="179">
        <f t="shared" si="183"/>
        <v>104340</v>
      </c>
    </row>
    <row r="372" spans="1:31" x14ac:dyDescent="0.2">
      <c r="A372" s="171">
        <v>26</v>
      </c>
      <c r="B372" s="179">
        <f t="shared" si="184"/>
        <v>100562</v>
      </c>
      <c r="C372" s="179"/>
      <c r="D372" s="179">
        <f t="shared" si="185"/>
        <v>3778</v>
      </c>
      <c r="E372" s="179">
        <f t="shared" si="167"/>
        <v>54481.701929037721</v>
      </c>
      <c r="F372" s="179">
        <f t="shared" si="168"/>
        <v>811.26403637951091</v>
      </c>
      <c r="G372" s="179">
        <f t="shared" si="169"/>
        <v>4045736.667507722</v>
      </c>
      <c r="H372" s="179">
        <f t="shared" si="170"/>
        <v>57878.875827703254</v>
      </c>
      <c r="I372" s="179">
        <f t="shared" si="171"/>
        <v>100562</v>
      </c>
      <c r="J372" s="179">
        <f t="shared" si="172"/>
        <v>3778</v>
      </c>
      <c r="K372" s="179">
        <f t="shared" si="173"/>
        <v>104340</v>
      </c>
      <c r="L372" s="179">
        <f t="shared" si="174"/>
        <v>104340</v>
      </c>
      <c r="M372" s="179">
        <f t="shared" si="186"/>
        <v>53234.303653289913</v>
      </c>
      <c r="N372" s="179">
        <f t="shared" si="175"/>
        <v>6043095.8478669459</v>
      </c>
      <c r="O372" s="179">
        <f>N372*(1+Basic!$B$9)+S372</f>
        <v>6345250.6402602931</v>
      </c>
      <c r="P372" s="176">
        <f t="shared" si="176"/>
        <v>6403130</v>
      </c>
      <c r="R372" s="183">
        <f t="shared" si="187"/>
        <v>0</v>
      </c>
      <c r="S372" s="179">
        <f t="shared" si="177"/>
        <v>0</v>
      </c>
      <c r="Y372" s="179">
        <f t="shared" si="178"/>
        <v>46080.298070962075</v>
      </c>
      <c r="Z372" s="179">
        <f t="shared" si="179"/>
        <v>2966.7359636204856</v>
      </c>
      <c r="AA372" s="179">
        <f t="shared" si="180"/>
        <v>55292.965965417236</v>
      </c>
      <c r="AB372" s="179">
        <f t="shared" si="181"/>
        <v>104339.9999999998</v>
      </c>
      <c r="AC372" s="179">
        <f t="shared" si="182"/>
        <v>6403130</v>
      </c>
      <c r="AE372" s="179">
        <f t="shared" si="183"/>
        <v>104340</v>
      </c>
    </row>
    <row r="373" spans="1:31" x14ac:dyDescent="0.2">
      <c r="A373" s="171">
        <v>27</v>
      </c>
      <c r="B373" s="179">
        <f t="shared" si="184"/>
        <v>100562</v>
      </c>
      <c r="C373" s="179"/>
      <c r="D373" s="179">
        <f t="shared" si="185"/>
        <v>3778</v>
      </c>
      <c r="E373" s="179">
        <f t="shared" si="167"/>
        <v>53868.152230841893</v>
      </c>
      <c r="F373" s="179">
        <f t="shared" si="168"/>
        <v>771.70808284627344</v>
      </c>
      <c r="G373" s="179">
        <f t="shared" si="169"/>
        <v>3999042.8197385641</v>
      </c>
      <c r="H373" s="179">
        <f t="shared" si="170"/>
        <v>54872.583910549525</v>
      </c>
      <c r="I373" s="179">
        <f t="shared" si="171"/>
        <v>100562</v>
      </c>
      <c r="J373" s="179">
        <f t="shared" si="172"/>
        <v>3778</v>
      </c>
      <c r="K373" s="179">
        <f t="shared" si="173"/>
        <v>104340</v>
      </c>
      <c r="L373" s="179">
        <f t="shared" si="174"/>
        <v>104340</v>
      </c>
      <c r="M373" s="179">
        <f t="shared" si="186"/>
        <v>52787.883209529442</v>
      </c>
      <c r="N373" s="179">
        <f t="shared" si="175"/>
        <v>5991543.7310764752</v>
      </c>
      <c r="O373" s="179">
        <f>N373*(1+Basic!$B$9)+S373</f>
        <v>6291120.917630299</v>
      </c>
      <c r="P373" s="176">
        <f t="shared" si="176"/>
        <v>6345994</v>
      </c>
      <c r="R373" s="183">
        <f t="shared" si="187"/>
        <v>0</v>
      </c>
      <c r="S373" s="179">
        <f t="shared" si="177"/>
        <v>0</v>
      </c>
      <c r="Y373" s="179">
        <f t="shared" si="178"/>
        <v>46693.847769157961</v>
      </c>
      <c r="Z373" s="179">
        <f t="shared" si="179"/>
        <v>3006.2919171537287</v>
      </c>
      <c r="AA373" s="179">
        <f t="shared" si="180"/>
        <v>54639.860313688165</v>
      </c>
      <c r="AB373" s="179">
        <f t="shared" si="181"/>
        <v>104339.99999999985</v>
      </c>
      <c r="AC373" s="179">
        <f t="shared" si="182"/>
        <v>6345994</v>
      </c>
      <c r="AE373" s="179">
        <f t="shared" si="183"/>
        <v>104340</v>
      </c>
    </row>
    <row r="374" spans="1:31" x14ac:dyDescent="0.2">
      <c r="A374" s="171">
        <v>28</v>
      </c>
      <c r="B374" s="179">
        <f t="shared" si="184"/>
        <v>100562</v>
      </c>
      <c r="C374" s="179"/>
      <c r="D374" s="179">
        <f t="shared" si="185"/>
        <v>3778</v>
      </c>
      <c r="E374" s="179">
        <f t="shared" si="167"/>
        <v>53246.43324451393</v>
      </c>
      <c r="F374" s="179">
        <f t="shared" si="168"/>
        <v>731.62472361225537</v>
      </c>
      <c r="G374" s="179">
        <f t="shared" si="169"/>
        <v>3951727.2529830779</v>
      </c>
      <c r="H374" s="179">
        <f t="shared" si="170"/>
        <v>51826.208634161783</v>
      </c>
      <c r="I374" s="179">
        <f t="shared" si="171"/>
        <v>100562</v>
      </c>
      <c r="J374" s="179">
        <f t="shared" si="172"/>
        <v>3778</v>
      </c>
      <c r="K374" s="179">
        <f t="shared" si="173"/>
        <v>104340</v>
      </c>
      <c r="L374" s="179">
        <f t="shared" si="174"/>
        <v>104340</v>
      </c>
      <c r="M374" s="179">
        <f t="shared" si="186"/>
        <v>52337.563176743606</v>
      </c>
      <c r="N374" s="179">
        <f t="shared" si="175"/>
        <v>5939541.2942532189</v>
      </c>
      <c r="O374" s="179">
        <f>N374*(1+Basic!$B$9)+S374</f>
        <v>6236518.3589658802</v>
      </c>
      <c r="P374" s="176">
        <f t="shared" si="176"/>
        <v>6288345</v>
      </c>
      <c r="R374" s="183">
        <f t="shared" si="187"/>
        <v>0</v>
      </c>
      <c r="S374" s="179">
        <f t="shared" si="177"/>
        <v>0</v>
      </c>
      <c r="Y374" s="179">
        <f t="shared" si="178"/>
        <v>47315.566755486187</v>
      </c>
      <c r="Z374" s="179">
        <f t="shared" si="179"/>
        <v>3046.3752763877419</v>
      </c>
      <c r="AA374" s="179">
        <f t="shared" si="180"/>
        <v>53978.057968126188</v>
      </c>
      <c r="AB374" s="179">
        <f t="shared" si="181"/>
        <v>104340.00000000012</v>
      </c>
      <c r="AC374" s="179">
        <f t="shared" si="182"/>
        <v>6288345</v>
      </c>
      <c r="AE374" s="179">
        <f t="shared" si="183"/>
        <v>104340</v>
      </c>
    </row>
    <row r="375" spans="1:31" x14ac:dyDescent="0.2">
      <c r="A375" s="171">
        <v>29</v>
      </c>
      <c r="B375" s="179">
        <f t="shared" si="184"/>
        <v>100562</v>
      </c>
      <c r="C375" s="179"/>
      <c r="D375" s="179">
        <f t="shared" si="185"/>
        <v>3778</v>
      </c>
      <c r="E375" s="179">
        <f t="shared" si="167"/>
        <v>52616.436197661351</v>
      </c>
      <c r="F375" s="179">
        <f t="shared" si="168"/>
        <v>691.00692669495209</v>
      </c>
      <c r="G375" s="179">
        <f t="shared" si="169"/>
        <v>3903781.6891807392</v>
      </c>
      <c r="H375" s="179">
        <f t="shared" si="170"/>
        <v>48739.215560856734</v>
      </c>
      <c r="I375" s="179">
        <f t="shared" si="171"/>
        <v>100562</v>
      </c>
      <c r="J375" s="179">
        <f t="shared" si="172"/>
        <v>3778</v>
      </c>
      <c r="K375" s="179">
        <f t="shared" si="173"/>
        <v>104340</v>
      </c>
      <c r="L375" s="179">
        <f t="shared" si="174"/>
        <v>104340</v>
      </c>
      <c r="M375" s="179">
        <f t="shared" si="186"/>
        <v>51883.309491092419</v>
      </c>
      <c r="N375" s="179">
        <f t="shared" si="175"/>
        <v>5887084.6037443113</v>
      </c>
      <c r="O375" s="179">
        <f>N375*(1+Basic!$B$9)+S375</f>
        <v>6181438.8339315271</v>
      </c>
      <c r="P375" s="176">
        <f t="shared" si="176"/>
        <v>6230178</v>
      </c>
      <c r="R375" s="183">
        <f t="shared" si="187"/>
        <v>0</v>
      </c>
      <c r="S375" s="179">
        <f t="shared" si="177"/>
        <v>0</v>
      </c>
      <c r="Y375" s="179">
        <f t="shared" si="178"/>
        <v>47945.563802338671</v>
      </c>
      <c r="Z375" s="179">
        <f t="shared" si="179"/>
        <v>3086.9930733050496</v>
      </c>
      <c r="AA375" s="179">
        <f t="shared" si="180"/>
        <v>53307.443124356301</v>
      </c>
      <c r="AB375" s="179">
        <f t="shared" si="181"/>
        <v>104340.00000000003</v>
      </c>
      <c r="AC375" s="179">
        <f t="shared" si="182"/>
        <v>6230178</v>
      </c>
      <c r="AE375" s="179">
        <f t="shared" si="183"/>
        <v>104340</v>
      </c>
    </row>
    <row r="376" spans="1:31" x14ac:dyDescent="0.2">
      <c r="A376" s="171">
        <v>30</v>
      </c>
      <c r="B376" s="179">
        <f t="shared" si="184"/>
        <v>100562</v>
      </c>
      <c r="C376" s="179"/>
      <c r="D376" s="179">
        <f t="shared" si="185"/>
        <v>3778</v>
      </c>
      <c r="E376" s="179">
        <f t="shared" si="167"/>
        <v>51978.050869609586</v>
      </c>
      <c r="F376" s="179">
        <f t="shared" si="168"/>
        <v>649.84756635333804</v>
      </c>
      <c r="G376" s="179">
        <f t="shared" si="169"/>
        <v>3855197.7400503489</v>
      </c>
      <c r="H376" s="179">
        <f t="shared" si="170"/>
        <v>45611.063127210073</v>
      </c>
      <c r="I376" s="179">
        <f t="shared" si="171"/>
        <v>100562</v>
      </c>
      <c r="J376" s="179">
        <f t="shared" si="172"/>
        <v>3778</v>
      </c>
      <c r="K376" s="179">
        <f t="shared" si="173"/>
        <v>104340</v>
      </c>
      <c r="L376" s="179">
        <f t="shared" si="174"/>
        <v>104340</v>
      </c>
      <c r="M376" s="179">
        <f t="shared" si="186"/>
        <v>51425.087791180093</v>
      </c>
      <c r="N376" s="179">
        <f t="shared" si="175"/>
        <v>5834169.6915354915</v>
      </c>
      <c r="O376" s="179">
        <f>N376*(1+Basic!$B$9)+S376</f>
        <v>6125878.1761122663</v>
      </c>
      <c r="P376" s="176">
        <f t="shared" si="176"/>
        <v>6171489</v>
      </c>
      <c r="R376" s="183">
        <f t="shared" si="187"/>
        <v>0</v>
      </c>
      <c r="S376" s="179">
        <f t="shared" si="177"/>
        <v>0</v>
      </c>
      <c r="Y376" s="179">
        <f t="shared" si="178"/>
        <v>48583.949130390305</v>
      </c>
      <c r="Z376" s="179">
        <f t="shared" si="179"/>
        <v>3128.1524336466609</v>
      </c>
      <c r="AA376" s="179">
        <f t="shared" si="180"/>
        <v>52627.898435962925</v>
      </c>
      <c r="AB376" s="179">
        <f t="shared" si="181"/>
        <v>104339.99999999988</v>
      </c>
      <c r="AC376" s="179">
        <f t="shared" si="182"/>
        <v>6171489</v>
      </c>
      <c r="AE376" s="179">
        <f t="shared" si="183"/>
        <v>104340</v>
      </c>
    </row>
    <row r="377" spans="1:31" x14ac:dyDescent="0.2">
      <c r="A377" s="171">
        <v>31</v>
      </c>
      <c r="B377" s="179">
        <f t="shared" si="184"/>
        <v>100562</v>
      </c>
      <c r="C377" s="179"/>
      <c r="D377" s="179">
        <f t="shared" si="185"/>
        <v>3778</v>
      </c>
      <c r="E377" s="179">
        <f t="shared" si="167"/>
        <v>51331.165572118502</v>
      </c>
      <c r="F377" s="179">
        <f t="shared" si="168"/>
        <v>608.13942183777169</v>
      </c>
      <c r="G377" s="179">
        <f t="shared" si="169"/>
        <v>3805966.9056224674</v>
      </c>
      <c r="H377" s="179">
        <f t="shared" si="170"/>
        <v>42441.202549047841</v>
      </c>
      <c r="I377" s="179">
        <f t="shared" si="171"/>
        <v>100562</v>
      </c>
      <c r="J377" s="179">
        <f t="shared" si="172"/>
        <v>3778</v>
      </c>
      <c r="K377" s="179">
        <f t="shared" si="173"/>
        <v>104340</v>
      </c>
      <c r="L377" s="179">
        <f t="shared" si="174"/>
        <v>104340</v>
      </c>
      <c r="M377" s="179">
        <f t="shared" si="186"/>
        <v>50962.863415455919</v>
      </c>
      <c r="N377" s="179">
        <f t="shared" si="175"/>
        <v>5780792.5549509479</v>
      </c>
      <c r="O377" s="179">
        <f>N377*(1+Basic!$B$9)+S377</f>
        <v>6069832.1826984957</v>
      </c>
      <c r="P377" s="176">
        <f t="shared" si="176"/>
        <v>6112273</v>
      </c>
      <c r="R377" s="183">
        <f t="shared" si="187"/>
        <v>0</v>
      </c>
      <c r="S377" s="179">
        <f t="shared" si="177"/>
        <v>0</v>
      </c>
      <c r="Y377" s="179">
        <f t="shared" si="178"/>
        <v>49230.83442788152</v>
      </c>
      <c r="Z377" s="179">
        <f t="shared" si="179"/>
        <v>3169.8605781622318</v>
      </c>
      <c r="AA377" s="179">
        <f t="shared" si="180"/>
        <v>51939.30499395627</v>
      </c>
      <c r="AB377" s="179">
        <f t="shared" si="181"/>
        <v>104340.00000000003</v>
      </c>
      <c r="AC377" s="179">
        <f t="shared" si="182"/>
        <v>6112273</v>
      </c>
      <c r="AE377" s="179">
        <f t="shared" si="183"/>
        <v>104340</v>
      </c>
    </row>
    <row r="378" spans="1:31" x14ac:dyDescent="0.2">
      <c r="A378" s="171">
        <v>32</v>
      </c>
      <c r="B378" s="179">
        <f t="shared" si="184"/>
        <v>100562</v>
      </c>
      <c r="C378" s="179"/>
      <c r="D378" s="179">
        <f t="shared" si="185"/>
        <v>3778</v>
      </c>
      <c r="E378" s="179">
        <f t="shared" si="167"/>
        <v>50675.667129841931</v>
      </c>
      <c r="F378" s="179">
        <f t="shared" si="168"/>
        <v>565.87517612322904</v>
      </c>
      <c r="G378" s="179">
        <f t="shared" si="169"/>
        <v>3756080.5727523095</v>
      </c>
      <c r="H378" s="179">
        <f t="shared" si="170"/>
        <v>39229.077725171068</v>
      </c>
      <c r="I378" s="179">
        <f t="shared" si="171"/>
        <v>100562</v>
      </c>
      <c r="J378" s="179">
        <f t="shared" si="172"/>
        <v>3778</v>
      </c>
      <c r="K378" s="179">
        <f t="shared" si="173"/>
        <v>104340</v>
      </c>
      <c r="L378" s="179">
        <f t="shared" si="174"/>
        <v>104340</v>
      </c>
      <c r="M378" s="179">
        <f t="shared" si="186"/>
        <v>50496.601399592219</v>
      </c>
      <c r="N378" s="179">
        <f t="shared" si="175"/>
        <v>5726949.15635054</v>
      </c>
      <c r="O378" s="179">
        <f>N378*(1+Basic!$B$9)+S378</f>
        <v>6013296.6141680675</v>
      </c>
      <c r="P378" s="176">
        <f t="shared" si="176"/>
        <v>6052526</v>
      </c>
      <c r="R378" s="183">
        <f t="shared" si="187"/>
        <v>0</v>
      </c>
      <c r="S378" s="179">
        <f t="shared" si="177"/>
        <v>0</v>
      </c>
      <c r="Y378" s="179">
        <f t="shared" si="178"/>
        <v>49886.332870157901</v>
      </c>
      <c r="Z378" s="179">
        <f t="shared" si="179"/>
        <v>3212.124823876773</v>
      </c>
      <c r="AA378" s="179">
        <f t="shared" si="180"/>
        <v>51241.542305965158</v>
      </c>
      <c r="AB378" s="179">
        <f t="shared" si="181"/>
        <v>104339.99999999983</v>
      </c>
      <c r="AC378" s="179">
        <f t="shared" si="182"/>
        <v>6052526</v>
      </c>
      <c r="AE378" s="179">
        <f t="shared" si="183"/>
        <v>104340</v>
      </c>
    </row>
    <row r="379" spans="1:31" x14ac:dyDescent="0.2">
      <c r="A379" s="171">
        <v>33</v>
      </c>
      <c r="B379" s="179">
        <f t="shared" si="184"/>
        <v>100562</v>
      </c>
      <c r="C379" s="179"/>
      <c r="D379" s="179">
        <f t="shared" si="185"/>
        <v>3778</v>
      </c>
      <c r="E379" s="179">
        <f t="shared" ref="E379:E410" si="188">G378*$B$345/$E$342</f>
        <v>50011.440860527298</v>
      </c>
      <c r="F379" s="179">
        <f t="shared" ref="F379:F410" si="189">H378*$D$345/$E$342</f>
        <v>523.04741462564994</v>
      </c>
      <c r="G379" s="179">
        <f t="shared" ref="G379:G410" si="190">G378+E379-B379</f>
        <v>3705530.0136128366</v>
      </c>
      <c r="H379" s="179">
        <f t="shared" ref="H379:H410" si="191">H378-D379+F379</f>
        <v>35974.125139796721</v>
      </c>
      <c r="I379" s="179">
        <f t="shared" ref="I379:I410" si="192">B379</f>
        <v>100562</v>
      </c>
      <c r="J379" s="179">
        <f t="shared" ref="J379:J410" si="193">D379-C379</f>
        <v>3778</v>
      </c>
      <c r="K379" s="179">
        <f t="shared" ref="K379:K410" si="194">J379+I379</f>
        <v>104340</v>
      </c>
      <c r="L379" s="179">
        <f t="shared" ref="L379:L410" si="195">K379</f>
        <v>104340</v>
      </c>
      <c r="M379" s="179">
        <f t="shared" si="186"/>
        <v>50026.266473839591</v>
      </c>
      <c r="N379" s="179">
        <f t="shared" si="175"/>
        <v>5672635.42282438</v>
      </c>
      <c r="O379" s="179">
        <f>N379*(1+Basic!$B$9)+S379</f>
        <v>5956267.1939655989</v>
      </c>
      <c r="P379" s="176">
        <f t="shared" si="176"/>
        <v>5992241</v>
      </c>
      <c r="R379" s="183">
        <f t="shared" si="187"/>
        <v>0</v>
      </c>
      <c r="S379" s="179">
        <f t="shared" si="177"/>
        <v>0</v>
      </c>
      <c r="Y379" s="179">
        <f t="shared" si="178"/>
        <v>50550.559139472898</v>
      </c>
      <c r="Z379" s="179">
        <f t="shared" si="179"/>
        <v>3254.9525853743471</v>
      </c>
      <c r="AA379" s="179">
        <f t="shared" si="180"/>
        <v>50534.488275152951</v>
      </c>
      <c r="AB379" s="179">
        <f t="shared" si="181"/>
        <v>104340.0000000002</v>
      </c>
      <c r="AC379" s="179">
        <f t="shared" si="182"/>
        <v>5992241</v>
      </c>
      <c r="AE379" s="179">
        <f t="shared" si="183"/>
        <v>104340</v>
      </c>
    </row>
    <row r="380" spans="1:31" x14ac:dyDescent="0.2">
      <c r="A380" s="171">
        <v>34</v>
      </c>
      <c r="B380" s="179">
        <f t="shared" si="184"/>
        <v>100562</v>
      </c>
      <c r="C380" s="179"/>
      <c r="D380" s="179">
        <f t="shared" si="185"/>
        <v>3778</v>
      </c>
      <c r="E380" s="179">
        <f t="shared" si="188"/>
        <v>49338.370554951332</v>
      </c>
      <c r="F380" s="179">
        <f t="shared" si="189"/>
        <v>479.64862390116826</v>
      </c>
      <c r="G380" s="179">
        <f t="shared" si="190"/>
        <v>3654306.3841677881</v>
      </c>
      <c r="H380" s="179">
        <f t="shared" si="191"/>
        <v>32675.773763697889</v>
      </c>
      <c r="I380" s="179">
        <f t="shared" si="192"/>
        <v>100562</v>
      </c>
      <c r="J380" s="179">
        <f t="shared" si="193"/>
        <v>3778</v>
      </c>
      <c r="K380" s="179">
        <f t="shared" si="194"/>
        <v>104340</v>
      </c>
      <c r="L380" s="179">
        <f t="shared" si="195"/>
        <v>104340</v>
      </c>
      <c r="M380" s="179">
        <f t="shared" ref="M380:M411" si="196">N379*$L$345/12</f>
        <v>49551.823060358998</v>
      </c>
      <c r="N380" s="179">
        <f t="shared" ref="N380:N411" si="197">N379-L380+M380</f>
        <v>5617847.2458847389</v>
      </c>
      <c r="O380" s="179">
        <f>N380*(1+Basic!$B$9)+S380</f>
        <v>5898739.608178976</v>
      </c>
      <c r="P380" s="176">
        <f t="shared" si="176"/>
        <v>5931415</v>
      </c>
      <c r="R380" s="183">
        <f t="shared" si="187"/>
        <v>0</v>
      </c>
      <c r="S380" s="179">
        <f t="shared" si="177"/>
        <v>0</v>
      </c>
      <c r="Y380" s="179">
        <f t="shared" si="178"/>
        <v>51223.629445048515</v>
      </c>
      <c r="Z380" s="179">
        <f t="shared" si="179"/>
        <v>3298.3513760988317</v>
      </c>
      <c r="AA380" s="179">
        <f t="shared" si="180"/>
        <v>49818.019178852497</v>
      </c>
      <c r="AB380" s="179">
        <f t="shared" si="181"/>
        <v>104339.99999999984</v>
      </c>
      <c r="AC380" s="179">
        <f t="shared" si="182"/>
        <v>5931415</v>
      </c>
      <c r="AE380" s="179">
        <f t="shared" si="183"/>
        <v>104340</v>
      </c>
    </row>
    <row r="381" spans="1:31" x14ac:dyDescent="0.2">
      <c r="A381" s="171">
        <v>35</v>
      </c>
      <c r="B381" s="179">
        <f t="shared" si="184"/>
        <v>100562</v>
      </c>
      <c r="C381" s="179"/>
      <c r="D381" s="179">
        <f t="shared" si="185"/>
        <v>3778</v>
      </c>
      <c r="E381" s="179">
        <f t="shared" si="188"/>
        <v>48656.338456588906</v>
      </c>
      <c r="F381" s="179">
        <f t="shared" si="189"/>
        <v>435.67119032799786</v>
      </c>
      <c r="G381" s="179">
        <f t="shared" si="190"/>
        <v>3602400.7226243769</v>
      </c>
      <c r="H381" s="179">
        <f t="shared" si="191"/>
        <v>29333.444954025887</v>
      </c>
      <c r="I381" s="179">
        <f t="shared" si="192"/>
        <v>100562</v>
      </c>
      <c r="J381" s="179">
        <f t="shared" si="193"/>
        <v>3778</v>
      </c>
      <c r="K381" s="179">
        <f t="shared" si="194"/>
        <v>104340</v>
      </c>
      <c r="L381" s="179">
        <f t="shared" si="195"/>
        <v>104340</v>
      </c>
      <c r="M381" s="179">
        <f t="shared" si="196"/>
        <v>49073.235270530429</v>
      </c>
      <c r="N381" s="179">
        <f t="shared" si="197"/>
        <v>5562580.4811552688</v>
      </c>
      <c r="O381" s="179">
        <f>N381*(1+Basic!$B$9)+S381</f>
        <v>5840709.5052130325</v>
      </c>
      <c r="P381" s="176">
        <f t="shared" si="176"/>
        <v>5870043</v>
      </c>
      <c r="R381" s="183">
        <f t="shared" si="187"/>
        <v>0</v>
      </c>
      <c r="S381" s="179">
        <f t="shared" si="177"/>
        <v>0</v>
      </c>
      <c r="Y381" s="179">
        <f t="shared" si="178"/>
        <v>51905.661543411203</v>
      </c>
      <c r="Z381" s="179">
        <f t="shared" si="179"/>
        <v>3342.3288096720025</v>
      </c>
      <c r="AA381" s="179">
        <f t="shared" si="180"/>
        <v>49092.009646916908</v>
      </c>
      <c r="AB381" s="179">
        <f t="shared" si="181"/>
        <v>104340.00000000012</v>
      </c>
      <c r="AC381" s="179">
        <f t="shared" si="182"/>
        <v>5870043</v>
      </c>
      <c r="AE381" s="179">
        <f t="shared" si="183"/>
        <v>104340</v>
      </c>
    </row>
    <row r="382" spans="1:31" ht="15" x14ac:dyDescent="0.2">
      <c r="A382" s="171">
        <v>36</v>
      </c>
      <c r="B382" s="179">
        <f t="shared" si="184"/>
        <v>100562</v>
      </c>
      <c r="C382" s="190">
        <f>-Basic!$B$22</f>
        <v>-38210</v>
      </c>
      <c r="D382" s="179">
        <f t="shared" si="185"/>
        <v>-34432</v>
      </c>
      <c r="E382" s="179">
        <f t="shared" si="188"/>
        <v>47965.225241010914</v>
      </c>
      <c r="F382" s="179">
        <f t="shared" si="189"/>
        <v>391.1073987707457</v>
      </c>
      <c r="G382" s="179">
        <f t="shared" si="190"/>
        <v>3549803.9478653879</v>
      </c>
      <c r="H382" s="179">
        <f t="shared" si="191"/>
        <v>64156.552352796629</v>
      </c>
      <c r="I382" s="179">
        <f t="shared" si="192"/>
        <v>100562</v>
      </c>
      <c r="J382" s="179">
        <f t="shared" si="193"/>
        <v>3778</v>
      </c>
      <c r="K382" s="179">
        <f t="shared" si="194"/>
        <v>104340</v>
      </c>
      <c r="L382" s="179">
        <f t="shared" si="195"/>
        <v>104340</v>
      </c>
      <c r="M382" s="179">
        <f t="shared" si="196"/>
        <v>48590.46690223828</v>
      </c>
      <c r="N382" s="179">
        <f t="shared" si="197"/>
        <v>5506830.9480575072</v>
      </c>
      <c r="O382" s="179">
        <f>N382*(1+Basic!$B$9)+S382</f>
        <v>5782172.4954603827</v>
      </c>
      <c r="P382" s="176">
        <f t="shared" si="176"/>
        <v>5846329</v>
      </c>
      <c r="R382" s="183">
        <f t="shared" si="187"/>
        <v>0</v>
      </c>
      <c r="S382" s="179">
        <f t="shared" si="177"/>
        <v>0</v>
      </c>
      <c r="Y382" s="179">
        <f t="shared" si="178"/>
        <v>52596.774758988991</v>
      </c>
      <c r="Z382" s="179">
        <f t="shared" si="179"/>
        <v>3386.8926012292577</v>
      </c>
      <c r="AA382" s="179">
        <f t="shared" si="180"/>
        <v>48356.332639781656</v>
      </c>
      <c r="AB382" s="179">
        <f t="shared" si="181"/>
        <v>104339.99999999991</v>
      </c>
      <c r="AC382" s="179">
        <f t="shared" si="182"/>
        <v>5846329</v>
      </c>
      <c r="AE382" s="179">
        <f t="shared" si="183"/>
        <v>66130</v>
      </c>
    </row>
    <row r="383" spans="1:31" x14ac:dyDescent="0.2">
      <c r="A383" s="171">
        <v>37</v>
      </c>
      <c r="B383" s="179">
        <f t="shared" si="184"/>
        <v>100562</v>
      </c>
      <c r="C383" s="179"/>
      <c r="D383" s="179">
        <f t="shared" si="185"/>
        <v>3778</v>
      </c>
      <c r="E383" s="179">
        <f t="shared" si="188"/>
        <v>47264.909995008034</v>
      </c>
      <c r="F383" s="179">
        <f t="shared" si="189"/>
        <v>855.40932352569359</v>
      </c>
      <c r="G383" s="179">
        <f t="shared" si="190"/>
        <v>3496506.8578603962</v>
      </c>
      <c r="H383" s="179">
        <f t="shared" si="191"/>
        <v>61233.961676322324</v>
      </c>
      <c r="I383" s="179">
        <f t="shared" si="192"/>
        <v>100562</v>
      </c>
      <c r="J383" s="179">
        <f t="shared" si="193"/>
        <v>3778</v>
      </c>
      <c r="K383" s="179">
        <f t="shared" si="194"/>
        <v>104340</v>
      </c>
      <c r="L383" s="179">
        <f t="shared" si="195"/>
        <v>104340</v>
      </c>
      <c r="M383" s="179">
        <f t="shared" si="196"/>
        <v>48103.48143713281</v>
      </c>
      <c r="N383" s="179">
        <f t="shared" si="197"/>
        <v>5450594.4294946399</v>
      </c>
      <c r="O383" s="179">
        <f>N383*(1+Basic!$B$9)+S383</f>
        <v>5723124.1509693721</v>
      </c>
      <c r="P383" s="176">
        <f t="shared" si="176"/>
        <v>5784358</v>
      </c>
      <c r="R383" s="183">
        <f t="shared" si="187"/>
        <v>0</v>
      </c>
      <c r="S383" s="179">
        <f t="shared" si="177"/>
        <v>0</v>
      </c>
      <c r="Y383" s="179">
        <f t="shared" si="178"/>
        <v>53297.09000499174</v>
      </c>
      <c r="Z383" s="179">
        <f t="shared" si="179"/>
        <v>2922.5906764743049</v>
      </c>
      <c r="AA383" s="179">
        <f t="shared" si="180"/>
        <v>48120.31931853373</v>
      </c>
      <c r="AB383" s="179">
        <f t="shared" si="181"/>
        <v>104339.99999999977</v>
      </c>
      <c r="AC383" s="179">
        <f t="shared" si="182"/>
        <v>5784358</v>
      </c>
      <c r="AE383" s="179">
        <f t="shared" si="183"/>
        <v>104340</v>
      </c>
    </row>
    <row r="384" spans="1:31" x14ac:dyDescent="0.2">
      <c r="A384" s="171">
        <v>38</v>
      </c>
      <c r="B384" s="179">
        <f t="shared" si="184"/>
        <v>100562</v>
      </c>
      <c r="D384" s="179">
        <f t="shared" si="185"/>
        <v>3778</v>
      </c>
      <c r="E384" s="179">
        <f t="shared" si="188"/>
        <v>46555.270195436409</v>
      </c>
      <c r="F384" s="179">
        <f t="shared" si="189"/>
        <v>816.44196599441864</v>
      </c>
      <c r="G384" s="179">
        <f t="shared" si="190"/>
        <v>3442500.1280558323</v>
      </c>
      <c r="H384" s="179">
        <f t="shared" si="191"/>
        <v>58272.403642316742</v>
      </c>
      <c r="I384" s="179">
        <f t="shared" si="192"/>
        <v>100562</v>
      </c>
      <c r="J384" s="179">
        <f t="shared" si="193"/>
        <v>3778</v>
      </c>
      <c r="K384" s="179">
        <f t="shared" si="194"/>
        <v>104340</v>
      </c>
      <c r="L384" s="179">
        <f t="shared" si="195"/>
        <v>104340</v>
      </c>
      <c r="M384" s="179">
        <f t="shared" si="196"/>
        <v>47612.242037867778</v>
      </c>
      <c r="N384" s="179">
        <f t="shared" si="197"/>
        <v>5393866.671532508</v>
      </c>
      <c r="O384" s="179">
        <f>N384*(1+Basic!$B$9)+S384</f>
        <v>5663560.0051091332</v>
      </c>
      <c r="P384" s="176">
        <f t="shared" si="176"/>
        <v>5721832</v>
      </c>
      <c r="R384" s="183">
        <f t="shared" si="187"/>
        <v>0</v>
      </c>
      <c r="S384" s="179">
        <f t="shared" si="177"/>
        <v>0</v>
      </c>
      <c r="Y384" s="179">
        <f t="shared" si="178"/>
        <v>54006.729804563802</v>
      </c>
      <c r="Z384" s="179">
        <f t="shared" si="179"/>
        <v>2961.5580340055822</v>
      </c>
      <c r="AA384" s="179">
        <f t="shared" si="180"/>
        <v>47371.712161430827</v>
      </c>
      <c r="AB384" s="179">
        <f t="shared" si="181"/>
        <v>104340.0000000002</v>
      </c>
      <c r="AC384" s="179">
        <f t="shared" si="182"/>
        <v>5721832</v>
      </c>
      <c r="AE384" s="179">
        <f t="shared" si="183"/>
        <v>104340</v>
      </c>
    </row>
    <row r="385" spans="1:31" x14ac:dyDescent="0.2">
      <c r="A385" s="171">
        <v>39</v>
      </c>
      <c r="B385" s="179">
        <f t="shared" si="184"/>
        <v>100562</v>
      </c>
      <c r="D385" s="179">
        <f t="shared" si="185"/>
        <v>3778</v>
      </c>
      <c r="E385" s="179">
        <f t="shared" si="188"/>
        <v>45836.181687781667</v>
      </c>
      <c r="F385" s="179">
        <f t="shared" si="189"/>
        <v>776.95505060470214</v>
      </c>
      <c r="G385" s="179">
        <f t="shared" si="190"/>
        <v>3387774.3097436139</v>
      </c>
      <c r="H385" s="179">
        <f t="shared" si="191"/>
        <v>55271.358692921443</v>
      </c>
      <c r="I385" s="179">
        <f t="shared" si="192"/>
        <v>100562</v>
      </c>
      <c r="J385" s="179">
        <f t="shared" si="193"/>
        <v>3778</v>
      </c>
      <c r="K385" s="179">
        <f t="shared" si="194"/>
        <v>104340</v>
      </c>
      <c r="L385" s="179">
        <f t="shared" si="195"/>
        <v>104340</v>
      </c>
      <c r="M385" s="179">
        <f t="shared" si="196"/>
        <v>47116.711545313949</v>
      </c>
      <c r="N385" s="179">
        <f t="shared" si="197"/>
        <v>5336643.3830778217</v>
      </c>
      <c r="O385" s="179">
        <f>N385*(1+Basic!$B$9)+S385</f>
        <v>5603475.5522317132</v>
      </c>
      <c r="P385" s="176">
        <f t="shared" si="176"/>
        <v>5658747</v>
      </c>
      <c r="R385" s="183">
        <f t="shared" si="187"/>
        <v>0</v>
      </c>
      <c r="S385" s="179">
        <f t="shared" si="177"/>
        <v>0</v>
      </c>
      <c r="Y385" s="179">
        <f t="shared" si="178"/>
        <v>54725.818312218413</v>
      </c>
      <c r="Z385" s="179">
        <f t="shared" si="179"/>
        <v>3001.0449493952983</v>
      </c>
      <c r="AA385" s="179">
        <f t="shared" si="180"/>
        <v>46613.136738386369</v>
      </c>
      <c r="AB385" s="179">
        <f t="shared" si="181"/>
        <v>104340.00000000009</v>
      </c>
      <c r="AC385" s="179">
        <f t="shared" si="182"/>
        <v>5658747</v>
      </c>
      <c r="AE385" s="179">
        <f t="shared" si="183"/>
        <v>104340</v>
      </c>
    </row>
    <row r="386" spans="1:31" ht="18" x14ac:dyDescent="0.25">
      <c r="A386" s="171">
        <v>40</v>
      </c>
      <c r="B386" s="179">
        <f t="shared" si="184"/>
        <v>100562</v>
      </c>
      <c r="C386" s="169"/>
      <c r="D386" s="179">
        <f t="shared" si="185"/>
        <v>3778</v>
      </c>
      <c r="E386" s="179">
        <f t="shared" si="188"/>
        <v>45107.518664437637</v>
      </c>
      <c r="F386" s="179">
        <f t="shared" si="189"/>
        <v>736.94165001054546</v>
      </c>
      <c r="G386" s="179">
        <f t="shared" si="190"/>
        <v>3332319.8284080517</v>
      </c>
      <c r="H386" s="179">
        <f t="shared" si="191"/>
        <v>52230.300342931987</v>
      </c>
      <c r="I386" s="179">
        <f t="shared" si="192"/>
        <v>100562</v>
      </c>
      <c r="J386" s="179">
        <f t="shared" si="193"/>
        <v>3778</v>
      </c>
      <c r="K386" s="179">
        <f t="shared" si="194"/>
        <v>104340</v>
      </c>
      <c r="L386" s="179">
        <f t="shared" si="195"/>
        <v>104340</v>
      </c>
      <c r="M386" s="179">
        <f t="shared" si="196"/>
        <v>46616.852475748245</v>
      </c>
      <c r="N386" s="179">
        <f t="shared" si="197"/>
        <v>5278920.2355535701</v>
      </c>
      <c r="O386" s="179">
        <f>N386*(1+Basic!$B$9)+S386</f>
        <v>5542866.2473312486</v>
      </c>
      <c r="P386" s="176">
        <f t="shared" si="176"/>
        <v>5595097</v>
      </c>
      <c r="R386" s="183">
        <f t="shared" si="187"/>
        <v>0</v>
      </c>
      <c r="S386" s="179">
        <f t="shared" si="177"/>
        <v>0</v>
      </c>
      <c r="Y386" s="179">
        <f t="shared" si="178"/>
        <v>55454.481335562188</v>
      </c>
      <c r="Z386" s="179">
        <f t="shared" si="179"/>
        <v>3041.0583499894565</v>
      </c>
      <c r="AA386" s="179">
        <f t="shared" si="180"/>
        <v>45844.460314448181</v>
      </c>
      <c r="AB386" s="179">
        <f t="shared" si="181"/>
        <v>104339.99999999983</v>
      </c>
      <c r="AC386" s="179">
        <f t="shared" si="182"/>
        <v>5595097</v>
      </c>
      <c r="AE386" s="179">
        <f t="shared" si="183"/>
        <v>104340</v>
      </c>
    </row>
    <row r="387" spans="1:31" x14ac:dyDescent="0.2">
      <c r="A387" s="171">
        <v>41</v>
      </c>
      <c r="B387" s="179">
        <f t="shared" si="184"/>
        <v>100562</v>
      </c>
      <c r="D387" s="179">
        <f t="shared" si="185"/>
        <v>3778</v>
      </c>
      <c r="E387" s="179">
        <f t="shared" si="188"/>
        <v>44369.153642695717</v>
      </c>
      <c r="F387" s="179">
        <f t="shared" si="189"/>
        <v>696.39474450256512</v>
      </c>
      <c r="G387" s="179">
        <f t="shared" si="190"/>
        <v>3276126.9820507476</v>
      </c>
      <c r="H387" s="179">
        <f t="shared" si="191"/>
        <v>49148.695087434549</v>
      </c>
      <c r="I387" s="179">
        <f t="shared" si="192"/>
        <v>100562</v>
      </c>
      <c r="J387" s="179">
        <f t="shared" si="193"/>
        <v>3778</v>
      </c>
      <c r="K387" s="179">
        <f t="shared" si="194"/>
        <v>104340</v>
      </c>
      <c r="L387" s="179">
        <f t="shared" si="195"/>
        <v>104340</v>
      </c>
      <c r="M387" s="179">
        <f t="shared" si="196"/>
        <v>46112.627018018298</v>
      </c>
      <c r="N387" s="179">
        <f t="shared" si="197"/>
        <v>5220692.8625715887</v>
      </c>
      <c r="O387" s="179">
        <f>N387*(1+Basic!$B$9)+S387</f>
        <v>5481727.5057001682</v>
      </c>
      <c r="P387" s="176">
        <f t="shared" si="176"/>
        <v>5530876</v>
      </c>
      <c r="R387" s="183">
        <f t="shared" si="187"/>
        <v>0</v>
      </c>
      <c r="S387" s="179">
        <f t="shared" si="177"/>
        <v>0</v>
      </c>
      <c r="Y387" s="179">
        <f t="shared" si="178"/>
        <v>56192.846357304137</v>
      </c>
      <c r="Z387" s="179">
        <f t="shared" si="179"/>
        <v>3081.6052554974376</v>
      </c>
      <c r="AA387" s="179">
        <f t="shared" si="180"/>
        <v>45065.54838719828</v>
      </c>
      <c r="AB387" s="179">
        <f t="shared" si="181"/>
        <v>104339.99999999985</v>
      </c>
      <c r="AC387" s="179">
        <f t="shared" si="182"/>
        <v>5530876</v>
      </c>
      <c r="AE387" s="179">
        <f t="shared" si="183"/>
        <v>104340</v>
      </c>
    </row>
    <row r="388" spans="1:31" x14ac:dyDescent="0.2">
      <c r="A388" s="171">
        <v>42</v>
      </c>
      <c r="B388" s="179">
        <f t="shared" si="184"/>
        <v>100562</v>
      </c>
      <c r="D388" s="179">
        <f t="shared" si="185"/>
        <v>3778</v>
      </c>
      <c r="E388" s="179">
        <f t="shared" si="188"/>
        <v>43620.95744244122</v>
      </c>
      <c r="F388" s="179">
        <f t="shared" si="189"/>
        <v>655.30722077649659</v>
      </c>
      <c r="G388" s="179">
        <f t="shared" si="190"/>
        <v>3219185.9394931886</v>
      </c>
      <c r="H388" s="179">
        <f t="shared" si="191"/>
        <v>46026.002308211049</v>
      </c>
      <c r="I388" s="179">
        <f t="shared" si="192"/>
        <v>100562</v>
      </c>
      <c r="J388" s="179">
        <f t="shared" si="193"/>
        <v>3778</v>
      </c>
      <c r="K388" s="179">
        <f t="shared" si="194"/>
        <v>104340</v>
      </c>
      <c r="L388" s="179">
        <f t="shared" si="195"/>
        <v>104340</v>
      </c>
      <c r="M388" s="179">
        <f t="shared" si="196"/>
        <v>45603.997030682338</v>
      </c>
      <c r="N388" s="179">
        <f t="shared" si="197"/>
        <v>5161956.8596022706</v>
      </c>
      <c r="O388" s="179">
        <f>N388*(1+Basic!$B$9)+S388</f>
        <v>5420054.7025823845</v>
      </c>
      <c r="P388" s="176">
        <f t="shared" si="176"/>
        <v>5466081</v>
      </c>
      <c r="R388" s="183">
        <f t="shared" si="187"/>
        <v>0</v>
      </c>
      <c r="S388" s="179">
        <f t="shared" si="177"/>
        <v>0</v>
      </c>
      <c r="Y388" s="179">
        <f t="shared" si="178"/>
        <v>56941.042557558976</v>
      </c>
      <c r="Z388" s="179">
        <f t="shared" si="179"/>
        <v>3122.6927792235001</v>
      </c>
      <c r="AA388" s="179">
        <f t="shared" si="180"/>
        <v>44276.26466321772</v>
      </c>
      <c r="AB388" s="179">
        <f t="shared" si="181"/>
        <v>104340.0000000002</v>
      </c>
      <c r="AC388" s="179">
        <f t="shared" si="182"/>
        <v>5466081</v>
      </c>
      <c r="AE388" s="179">
        <f t="shared" si="183"/>
        <v>104340</v>
      </c>
    </row>
    <row r="389" spans="1:31" x14ac:dyDescent="0.2">
      <c r="A389" s="171">
        <v>43</v>
      </c>
      <c r="B389" s="179">
        <f t="shared" si="184"/>
        <v>100562</v>
      </c>
      <c r="D389" s="179">
        <f t="shared" si="185"/>
        <v>3778</v>
      </c>
      <c r="E389" s="179">
        <f t="shared" si="188"/>
        <v>42862.799163552794</v>
      </c>
      <c r="F389" s="179">
        <f t="shared" si="189"/>
        <v>613.67187068528017</v>
      </c>
      <c r="G389" s="179">
        <f t="shared" si="190"/>
        <v>3161486.7386567416</v>
      </c>
      <c r="H389" s="179">
        <f t="shared" si="191"/>
        <v>42861.674178896326</v>
      </c>
      <c r="I389" s="179">
        <f t="shared" si="192"/>
        <v>100562</v>
      </c>
      <c r="J389" s="179">
        <f t="shared" si="193"/>
        <v>3778</v>
      </c>
      <c r="K389" s="179">
        <f t="shared" si="194"/>
        <v>104340</v>
      </c>
      <c r="L389" s="179">
        <f t="shared" si="195"/>
        <v>104340</v>
      </c>
      <c r="M389" s="179">
        <f t="shared" si="196"/>
        <v>45090.924039123987</v>
      </c>
      <c r="N389" s="179">
        <f t="shared" si="197"/>
        <v>5102707.7836413942</v>
      </c>
      <c r="O389" s="179">
        <f>N389*(1+Basic!$B$9)+S389</f>
        <v>5357843.1728234645</v>
      </c>
      <c r="P389" s="176">
        <f t="shared" si="176"/>
        <v>5400705</v>
      </c>
      <c r="R389" s="183">
        <f t="shared" si="187"/>
        <v>0</v>
      </c>
      <c r="S389" s="179">
        <f t="shared" si="177"/>
        <v>0</v>
      </c>
      <c r="Y389" s="179">
        <f t="shared" si="178"/>
        <v>57699.200836447068</v>
      </c>
      <c r="Z389" s="179">
        <f t="shared" si="179"/>
        <v>3164.3281293147229</v>
      </c>
      <c r="AA389" s="179">
        <f t="shared" si="180"/>
        <v>43476.471034238071</v>
      </c>
      <c r="AB389" s="179">
        <f t="shared" si="181"/>
        <v>104339.99999999985</v>
      </c>
      <c r="AC389" s="179">
        <f t="shared" si="182"/>
        <v>5400705</v>
      </c>
      <c r="AE389" s="179">
        <f t="shared" si="183"/>
        <v>104340</v>
      </c>
    </row>
    <row r="390" spans="1:31" x14ac:dyDescent="0.2">
      <c r="A390" s="171">
        <v>44</v>
      </c>
      <c r="B390" s="179">
        <f t="shared" si="184"/>
        <v>100562</v>
      </c>
      <c r="D390" s="179">
        <f t="shared" si="185"/>
        <v>3778</v>
      </c>
      <c r="E390" s="179">
        <f t="shared" si="188"/>
        <v>42094.546163000894</v>
      </c>
      <c r="F390" s="179">
        <f t="shared" si="189"/>
        <v>571.48138997450621</v>
      </c>
      <c r="G390" s="179">
        <f t="shared" si="190"/>
        <v>3103019.2848197427</v>
      </c>
      <c r="H390" s="179">
        <f t="shared" si="191"/>
        <v>39655.155568870832</v>
      </c>
      <c r="I390" s="179">
        <f t="shared" si="192"/>
        <v>100562</v>
      </c>
      <c r="J390" s="179">
        <f t="shared" si="193"/>
        <v>3778</v>
      </c>
      <c r="K390" s="179">
        <f t="shared" si="194"/>
        <v>104340</v>
      </c>
      <c r="L390" s="179">
        <f t="shared" si="195"/>
        <v>104340</v>
      </c>
      <c r="M390" s="179">
        <f t="shared" si="196"/>
        <v>44573.369232641933</v>
      </c>
      <c r="N390" s="179">
        <f t="shared" si="197"/>
        <v>5042941.1528740358</v>
      </c>
      <c r="O390" s="179">
        <f>N390*(1+Basic!$B$9)+S390</f>
        <v>5295088.210517738</v>
      </c>
      <c r="P390" s="176">
        <f t="shared" si="176"/>
        <v>5334743</v>
      </c>
      <c r="R390" s="183">
        <f t="shared" si="187"/>
        <v>0</v>
      </c>
      <c r="S390" s="179">
        <f t="shared" si="177"/>
        <v>0</v>
      </c>
      <c r="Y390" s="179">
        <f t="shared" si="178"/>
        <v>58467.453836998902</v>
      </c>
      <c r="Z390" s="179">
        <f t="shared" si="179"/>
        <v>3206.5186100254941</v>
      </c>
      <c r="AA390" s="179">
        <f t="shared" si="180"/>
        <v>42666.0275529754</v>
      </c>
      <c r="AB390" s="179">
        <f t="shared" si="181"/>
        <v>104339.9999999998</v>
      </c>
      <c r="AC390" s="179">
        <f t="shared" si="182"/>
        <v>5334743</v>
      </c>
      <c r="AE390" s="179">
        <f t="shared" si="183"/>
        <v>104340</v>
      </c>
    </row>
    <row r="391" spans="1:31" ht="15" x14ac:dyDescent="0.2">
      <c r="A391" s="170">
        <v>45</v>
      </c>
      <c r="B391" s="179">
        <f t="shared" si="184"/>
        <v>100562</v>
      </c>
      <c r="C391" s="190"/>
      <c r="D391" s="179">
        <f t="shared" si="185"/>
        <v>3778</v>
      </c>
      <c r="E391" s="179">
        <f t="shared" si="188"/>
        <v>41316.064031641276</v>
      </c>
      <c r="F391" s="179">
        <f t="shared" si="189"/>
        <v>528.72837700100138</v>
      </c>
      <c r="G391" s="179">
        <f t="shared" si="190"/>
        <v>3043773.3488513841</v>
      </c>
      <c r="H391" s="179">
        <f t="shared" si="191"/>
        <v>36405.883945871836</v>
      </c>
      <c r="I391" s="179">
        <f t="shared" si="192"/>
        <v>100562</v>
      </c>
      <c r="J391" s="179">
        <f t="shared" si="193"/>
        <v>3778</v>
      </c>
      <c r="K391" s="179">
        <f t="shared" si="194"/>
        <v>104340</v>
      </c>
      <c r="L391" s="179">
        <f t="shared" si="195"/>
        <v>104340</v>
      </c>
      <c r="M391" s="179">
        <f t="shared" si="196"/>
        <v>44051.29346151412</v>
      </c>
      <c r="N391" s="179">
        <f t="shared" si="197"/>
        <v>4982652.4463355495</v>
      </c>
      <c r="O391" s="179">
        <f>N391*(1+Basic!$B$9)+S391</f>
        <v>5231785.0686523272</v>
      </c>
      <c r="P391" s="176">
        <f t="shared" si="176"/>
        <v>5268191</v>
      </c>
      <c r="R391" s="183">
        <f t="shared" si="187"/>
        <v>0</v>
      </c>
      <c r="S391" s="179">
        <f t="shared" si="177"/>
        <v>0</v>
      </c>
      <c r="Y391" s="179">
        <f t="shared" si="178"/>
        <v>59245.935968358535</v>
      </c>
      <c r="Z391" s="179">
        <f t="shared" si="179"/>
        <v>3249.2716229989965</v>
      </c>
      <c r="AA391" s="179">
        <f t="shared" si="180"/>
        <v>41844.792408642279</v>
      </c>
      <c r="AB391" s="179">
        <f t="shared" si="181"/>
        <v>104339.99999999981</v>
      </c>
      <c r="AC391" s="179">
        <f t="shared" si="182"/>
        <v>5268191</v>
      </c>
      <c r="AE391" s="179">
        <f t="shared" si="183"/>
        <v>104340</v>
      </c>
    </row>
    <row r="392" spans="1:31" ht="15" x14ac:dyDescent="0.2">
      <c r="A392" s="170">
        <v>46</v>
      </c>
      <c r="B392" s="179">
        <f t="shared" si="184"/>
        <v>100562</v>
      </c>
      <c r="C392" s="190"/>
      <c r="D392" s="179">
        <f t="shared" si="185"/>
        <v>3778</v>
      </c>
      <c r="E392" s="179">
        <f t="shared" si="188"/>
        <v>40527.216570699566</v>
      </c>
      <c r="F392" s="179">
        <f t="shared" si="189"/>
        <v>485.40533143432913</v>
      </c>
      <c r="G392" s="179">
        <f t="shared" si="190"/>
        <v>2983738.5654220837</v>
      </c>
      <c r="H392" s="179">
        <f t="shared" si="191"/>
        <v>33113.289277306161</v>
      </c>
      <c r="I392" s="179">
        <f t="shared" si="192"/>
        <v>100562</v>
      </c>
      <c r="J392" s="179">
        <f t="shared" si="193"/>
        <v>3778</v>
      </c>
      <c r="K392" s="179">
        <f t="shared" si="194"/>
        <v>104340</v>
      </c>
      <c r="L392" s="179">
        <f t="shared" si="195"/>
        <v>104340</v>
      </c>
      <c r="M392" s="179">
        <f t="shared" si="196"/>
        <v>43524.657234036356</v>
      </c>
      <c r="N392" s="179">
        <f t="shared" si="197"/>
        <v>4921837.1035695858</v>
      </c>
      <c r="O392" s="179">
        <f>N392*(1+Basic!$B$9)+S392</f>
        <v>5167928.9587480649</v>
      </c>
      <c r="P392" s="176">
        <f t="shared" si="176"/>
        <v>5201042</v>
      </c>
      <c r="R392" s="183">
        <f t="shared" si="187"/>
        <v>0</v>
      </c>
      <c r="S392" s="179">
        <f t="shared" si="177"/>
        <v>0</v>
      </c>
      <c r="Y392" s="179">
        <f t="shared" si="178"/>
        <v>60034.783429300413</v>
      </c>
      <c r="Z392" s="179">
        <f t="shared" si="179"/>
        <v>3292.5946685656745</v>
      </c>
      <c r="AA392" s="179">
        <f t="shared" si="180"/>
        <v>41012.621902133891</v>
      </c>
      <c r="AB392" s="179">
        <f t="shared" si="181"/>
        <v>104339.99999999997</v>
      </c>
      <c r="AC392" s="179">
        <f t="shared" si="182"/>
        <v>5201042</v>
      </c>
      <c r="AE392" s="179">
        <f t="shared" si="183"/>
        <v>104340</v>
      </c>
    </row>
    <row r="393" spans="1:31" ht="15" x14ac:dyDescent="0.2">
      <c r="A393" s="170">
        <v>47</v>
      </c>
      <c r="B393" s="179">
        <f t="shared" si="184"/>
        <v>100562</v>
      </c>
      <c r="C393" s="190"/>
      <c r="D393" s="179">
        <f t="shared" si="185"/>
        <v>3778</v>
      </c>
      <c r="E393" s="179">
        <f t="shared" si="188"/>
        <v>39727.865767942698</v>
      </c>
      <c r="F393" s="179">
        <f t="shared" si="189"/>
        <v>441.50465294097648</v>
      </c>
      <c r="G393" s="179">
        <f t="shared" si="190"/>
        <v>2922904.4311900265</v>
      </c>
      <c r="H393" s="179">
        <f t="shared" si="191"/>
        <v>29776.793930247139</v>
      </c>
      <c r="I393" s="179">
        <f t="shared" si="192"/>
        <v>100562</v>
      </c>
      <c r="J393" s="179">
        <f t="shared" si="193"/>
        <v>3778</v>
      </c>
      <c r="K393" s="179">
        <f t="shared" si="194"/>
        <v>104340</v>
      </c>
      <c r="L393" s="179">
        <f t="shared" si="195"/>
        <v>104340</v>
      </c>
      <c r="M393" s="179">
        <f t="shared" si="196"/>
        <v>42993.420713534979</v>
      </c>
      <c r="N393" s="179">
        <f t="shared" si="197"/>
        <v>4860490.5242831204</v>
      </c>
      <c r="O393" s="179">
        <f>N393*(1+Basic!$B$9)+S393</f>
        <v>5103515.0504972767</v>
      </c>
      <c r="P393" s="176">
        <f t="shared" si="176"/>
        <v>5133292</v>
      </c>
      <c r="R393" s="183">
        <f t="shared" si="187"/>
        <v>0</v>
      </c>
      <c r="S393" s="179">
        <f t="shared" si="177"/>
        <v>0</v>
      </c>
      <c r="Y393" s="179">
        <f t="shared" si="178"/>
        <v>60834.134232057258</v>
      </c>
      <c r="Z393" s="179">
        <f t="shared" si="179"/>
        <v>3336.4953470590226</v>
      </c>
      <c r="AA393" s="179">
        <f t="shared" si="180"/>
        <v>40169.370420883672</v>
      </c>
      <c r="AB393" s="179">
        <f t="shared" si="181"/>
        <v>104339.99999999996</v>
      </c>
      <c r="AC393" s="179">
        <f t="shared" si="182"/>
        <v>5133292</v>
      </c>
      <c r="AE393" s="179">
        <f t="shared" si="183"/>
        <v>104340</v>
      </c>
    </row>
    <row r="394" spans="1:31" ht="15" x14ac:dyDescent="0.2">
      <c r="A394" s="170">
        <v>48</v>
      </c>
      <c r="B394" s="179">
        <f t="shared" si="184"/>
        <v>100562</v>
      </c>
      <c r="C394" s="190">
        <f>-Basic!$B$23</f>
        <v>-34390</v>
      </c>
      <c r="D394" s="179">
        <f t="shared" si="185"/>
        <v>-30612</v>
      </c>
      <c r="E394" s="179">
        <f t="shared" si="188"/>
        <v>38917.871773533108</v>
      </c>
      <c r="F394" s="179">
        <f t="shared" si="189"/>
        <v>397.01863985099834</v>
      </c>
      <c r="G394" s="179">
        <f t="shared" si="190"/>
        <v>2861260.3029635595</v>
      </c>
      <c r="H394" s="179">
        <f t="shared" si="191"/>
        <v>60785.812570098133</v>
      </c>
      <c r="I394" s="179">
        <f t="shared" si="192"/>
        <v>100562</v>
      </c>
      <c r="J394" s="179">
        <f t="shared" si="193"/>
        <v>3778</v>
      </c>
      <c r="K394" s="179">
        <f t="shared" si="194"/>
        <v>104340</v>
      </c>
      <c r="L394" s="179">
        <f t="shared" si="195"/>
        <v>104340</v>
      </c>
      <c r="M394" s="179">
        <f t="shared" si="196"/>
        <v>42457.543715353466</v>
      </c>
      <c r="N394" s="179">
        <f t="shared" si="197"/>
        <v>4798608.0679984735</v>
      </c>
      <c r="O394" s="179">
        <f>N394*(1+Basic!$B$9)+S394</f>
        <v>5038538.4713983973</v>
      </c>
      <c r="P394" s="176">
        <f t="shared" si="176"/>
        <v>5099324</v>
      </c>
      <c r="R394" s="183">
        <f t="shared" si="187"/>
        <v>0</v>
      </c>
      <c r="S394" s="179">
        <f t="shared" si="177"/>
        <v>0</v>
      </c>
      <c r="Y394" s="179">
        <f t="shared" si="178"/>
        <v>61644.128226466943</v>
      </c>
      <c r="Z394" s="179">
        <f t="shared" si="179"/>
        <v>3380.9813601490059</v>
      </c>
      <c r="AA394" s="179">
        <f t="shared" si="180"/>
        <v>39314.890413384106</v>
      </c>
      <c r="AB394" s="179">
        <f t="shared" si="181"/>
        <v>104340.00000000006</v>
      </c>
      <c r="AC394" s="179">
        <f t="shared" si="182"/>
        <v>5099324</v>
      </c>
      <c r="AE394" s="179">
        <f t="shared" si="183"/>
        <v>69950</v>
      </c>
    </row>
    <row r="395" spans="1:31" ht="15" x14ac:dyDescent="0.2">
      <c r="A395" s="170">
        <v>49</v>
      </c>
      <c r="B395" s="179">
        <f t="shared" si="184"/>
        <v>100562</v>
      </c>
      <c r="C395" s="190"/>
      <c r="D395" s="179">
        <f t="shared" si="185"/>
        <v>3778</v>
      </c>
      <c r="E395" s="179">
        <f t="shared" si="188"/>
        <v>38097.092875561364</v>
      </c>
      <c r="F395" s="179">
        <f t="shared" si="189"/>
        <v>810.46672403182322</v>
      </c>
      <c r="G395" s="179">
        <f t="shared" si="190"/>
        <v>2798795.3958391207</v>
      </c>
      <c r="H395" s="179">
        <f t="shared" si="191"/>
        <v>57818.279294129956</v>
      </c>
      <c r="I395" s="179">
        <f t="shared" si="192"/>
        <v>100562</v>
      </c>
      <c r="J395" s="179">
        <f t="shared" si="193"/>
        <v>3778</v>
      </c>
      <c r="K395" s="179">
        <f t="shared" si="194"/>
        <v>104340</v>
      </c>
      <c r="L395" s="179">
        <f t="shared" si="195"/>
        <v>104340</v>
      </c>
      <c r="M395" s="179">
        <f t="shared" si="196"/>
        <v>41916.985703812781</v>
      </c>
      <c r="N395" s="179">
        <f t="shared" si="197"/>
        <v>4736185.0537022864</v>
      </c>
      <c r="O395" s="179">
        <f>N395*(1+Basic!$B$9)+S395</f>
        <v>4972994.3063874012</v>
      </c>
      <c r="P395" s="176">
        <f t="shared" si="176"/>
        <v>5030813</v>
      </c>
      <c r="R395" s="183">
        <f t="shared" si="187"/>
        <v>0</v>
      </c>
      <c r="S395" s="179">
        <f t="shared" si="177"/>
        <v>0</v>
      </c>
      <c r="Y395" s="179">
        <f t="shared" si="178"/>
        <v>62464.907124438789</v>
      </c>
      <c r="Z395" s="179">
        <f t="shared" si="179"/>
        <v>2967.5332759681769</v>
      </c>
      <c r="AA395" s="179">
        <f t="shared" si="180"/>
        <v>38907.559599593187</v>
      </c>
      <c r="AB395" s="179">
        <f t="shared" si="181"/>
        <v>104340.00000000015</v>
      </c>
      <c r="AC395" s="179">
        <f t="shared" si="182"/>
        <v>5030813</v>
      </c>
      <c r="AE395" s="179">
        <f t="shared" si="183"/>
        <v>104340</v>
      </c>
    </row>
    <row r="396" spans="1:31" ht="15" x14ac:dyDescent="0.2">
      <c r="A396" s="170">
        <v>50</v>
      </c>
      <c r="B396" s="179">
        <f t="shared" si="184"/>
        <v>100562</v>
      </c>
      <c r="C396" s="190"/>
      <c r="D396" s="179">
        <f t="shared" si="185"/>
        <v>3778</v>
      </c>
      <c r="E396" s="179">
        <f t="shared" si="188"/>
        <v>37265.385475253097</v>
      </c>
      <c r="F396" s="179">
        <f t="shared" si="189"/>
        <v>770.90013980864103</v>
      </c>
      <c r="G396" s="179">
        <f t="shared" si="190"/>
        <v>2735498.7813143739</v>
      </c>
      <c r="H396" s="179">
        <f t="shared" si="191"/>
        <v>54811.179433938596</v>
      </c>
      <c r="I396" s="179">
        <f t="shared" si="192"/>
        <v>100562</v>
      </c>
      <c r="J396" s="179">
        <f t="shared" si="193"/>
        <v>3778</v>
      </c>
      <c r="K396" s="179">
        <f t="shared" si="194"/>
        <v>104340</v>
      </c>
      <c r="L396" s="179">
        <f t="shared" si="195"/>
        <v>104340</v>
      </c>
      <c r="M396" s="179">
        <f t="shared" si="196"/>
        <v>41371.705789145031</v>
      </c>
      <c r="N396" s="179">
        <f t="shared" si="197"/>
        <v>4673216.7594914315</v>
      </c>
      <c r="O396" s="179">
        <f>N396*(1+Basic!$B$9)+S396</f>
        <v>4906877.5974660031</v>
      </c>
      <c r="P396" s="176">
        <f t="shared" si="176"/>
        <v>4961689</v>
      </c>
      <c r="R396" s="183">
        <f t="shared" si="187"/>
        <v>0</v>
      </c>
      <c r="S396" s="179">
        <f t="shared" si="177"/>
        <v>0</v>
      </c>
      <c r="Y396" s="179">
        <f t="shared" si="178"/>
        <v>63296.614524746779</v>
      </c>
      <c r="Z396" s="179">
        <f t="shared" si="179"/>
        <v>3007.0998601913598</v>
      </c>
      <c r="AA396" s="179">
        <f t="shared" si="180"/>
        <v>38036.285615061737</v>
      </c>
      <c r="AB396" s="179">
        <f t="shared" si="181"/>
        <v>104339.99999999988</v>
      </c>
      <c r="AC396" s="179">
        <f t="shared" si="182"/>
        <v>4961689</v>
      </c>
      <c r="AE396" s="179">
        <f t="shared" si="183"/>
        <v>104340</v>
      </c>
    </row>
    <row r="397" spans="1:31" ht="15" x14ac:dyDescent="0.2">
      <c r="A397" s="170">
        <v>51</v>
      </c>
      <c r="B397" s="179">
        <f t="shared" si="184"/>
        <v>100562</v>
      </c>
      <c r="C397" s="190"/>
      <c r="D397" s="179">
        <f t="shared" si="185"/>
        <v>3778</v>
      </c>
      <c r="E397" s="179">
        <f t="shared" si="188"/>
        <v>36422.604061845785</v>
      </c>
      <c r="F397" s="179">
        <f t="shared" si="189"/>
        <v>730.80600814403067</v>
      </c>
      <c r="G397" s="179">
        <f t="shared" si="190"/>
        <v>2671359.3853762196</v>
      </c>
      <c r="H397" s="179">
        <f t="shared" si="191"/>
        <v>51763.985442082623</v>
      </c>
      <c r="I397" s="179">
        <f t="shared" si="192"/>
        <v>100562</v>
      </c>
      <c r="J397" s="179">
        <f t="shared" si="193"/>
        <v>3778</v>
      </c>
      <c r="K397" s="179">
        <f t="shared" si="194"/>
        <v>104340</v>
      </c>
      <c r="L397" s="179">
        <f t="shared" si="195"/>
        <v>104340</v>
      </c>
      <c r="M397" s="179">
        <f t="shared" si="196"/>
        <v>40821.662724400463</v>
      </c>
      <c r="N397" s="179">
        <f t="shared" si="197"/>
        <v>4609698.4222158324</v>
      </c>
      <c r="O397" s="179">
        <f>N397*(1+Basic!$B$9)+S397</f>
        <v>4840183.3433266245</v>
      </c>
      <c r="P397" s="176">
        <f t="shared" si="176"/>
        <v>4891947</v>
      </c>
      <c r="R397" s="183">
        <f t="shared" si="187"/>
        <v>0</v>
      </c>
      <c r="S397" s="179">
        <f t="shared" si="177"/>
        <v>0</v>
      </c>
      <c r="Y397" s="179">
        <f t="shared" si="178"/>
        <v>64139.39593815431</v>
      </c>
      <c r="Z397" s="179">
        <f t="shared" si="179"/>
        <v>3047.1939918559729</v>
      </c>
      <c r="AA397" s="179">
        <f t="shared" si="180"/>
        <v>37153.410069989812</v>
      </c>
      <c r="AB397" s="179">
        <f t="shared" si="181"/>
        <v>104340.00000000009</v>
      </c>
      <c r="AC397" s="179">
        <f t="shared" si="182"/>
        <v>4891947</v>
      </c>
      <c r="AE397" s="179">
        <f t="shared" si="183"/>
        <v>104340</v>
      </c>
    </row>
    <row r="398" spans="1:31" ht="15" x14ac:dyDescent="0.2">
      <c r="A398" s="170">
        <v>52</v>
      </c>
      <c r="B398" s="179">
        <f t="shared" si="184"/>
        <v>100562</v>
      </c>
      <c r="C398" s="190"/>
      <c r="D398" s="179">
        <f t="shared" si="185"/>
        <v>3778</v>
      </c>
      <c r="E398" s="179">
        <f t="shared" si="188"/>
        <v>35568.601187130967</v>
      </c>
      <c r="F398" s="179">
        <f t="shared" si="189"/>
        <v>690.17729516563679</v>
      </c>
      <c r="G398" s="179">
        <f t="shared" si="190"/>
        <v>2606365.9865633505</v>
      </c>
      <c r="H398" s="179">
        <f t="shared" si="191"/>
        <v>48676.162737248262</v>
      </c>
      <c r="I398" s="179">
        <f t="shared" si="192"/>
        <v>100562</v>
      </c>
      <c r="J398" s="179">
        <f t="shared" si="193"/>
        <v>3778</v>
      </c>
      <c r="K398" s="179">
        <f t="shared" si="194"/>
        <v>104340</v>
      </c>
      <c r="L398" s="179">
        <f t="shared" si="195"/>
        <v>104340</v>
      </c>
      <c r="M398" s="179">
        <f t="shared" si="196"/>
        <v>40266.814902327387</v>
      </c>
      <c r="N398" s="179">
        <f t="shared" si="197"/>
        <v>4545625.2371181594</v>
      </c>
      <c r="O398" s="179">
        <f>N398*(1+Basic!$B$9)+S398</f>
        <v>4772906.4989740672</v>
      </c>
      <c r="P398" s="176">
        <f t="shared" si="176"/>
        <v>4821583</v>
      </c>
      <c r="R398" s="183">
        <f t="shared" si="187"/>
        <v>0</v>
      </c>
      <c r="S398" s="179">
        <f t="shared" si="177"/>
        <v>0</v>
      </c>
      <c r="Y398" s="179">
        <f t="shared" si="178"/>
        <v>64993.398812869098</v>
      </c>
      <c r="Z398" s="179">
        <f t="shared" si="179"/>
        <v>3087.8227048343615</v>
      </c>
      <c r="AA398" s="179">
        <f t="shared" si="180"/>
        <v>36258.778482296606</v>
      </c>
      <c r="AB398" s="179">
        <f t="shared" si="181"/>
        <v>104340.00000000006</v>
      </c>
      <c r="AC398" s="179">
        <f t="shared" si="182"/>
        <v>4821583</v>
      </c>
      <c r="AE398" s="179">
        <f t="shared" si="183"/>
        <v>104340</v>
      </c>
    </row>
    <row r="399" spans="1:31" ht="15" x14ac:dyDescent="0.2">
      <c r="A399" s="170">
        <v>53</v>
      </c>
      <c r="B399" s="179">
        <f t="shared" si="184"/>
        <v>100562</v>
      </c>
      <c r="C399" s="190"/>
      <c r="D399" s="179">
        <f t="shared" si="185"/>
        <v>3778</v>
      </c>
      <c r="E399" s="179">
        <f t="shared" si="188"/>
        <v>34703.227439657625</v>
      </c>
      <c r="F399" s="179">
        <f t="shared" si="189"/>
        <v>649.00687321738667</v>
      </c>
      <c r="G399" s="179">
        <f t="shared" si="190"/>
        <v>2540507.2140030083</v>
      </c>
      <c r="H399" s="179">
        <f t="shared" si="191"/>
        <v>45547.169610465651</v>
      </c>
      <c r="I399" s="179">
        <f t="shared" si="192"/>
        <v>100562</v>
      </c>
      <c r="J399" s="179">
        <f t="shared" si="193"/>
        <v>3778</v>
      </c>
      <c r="K399" s="179">
        <f t="shared" si="194"/>
        <v>104340</v>
      </c>
      <c r="L399" s="179">
        <f t="shared" si="195"/>
        <v>104340</v>
      </c>
      <c r="M399" s="179">
        <f t="shared" si="196"/>
        <v>39707.120352224832</v>
      </c>
      <c r="N399" s="179">
        <f t="shared" si="197"/>
        <v>4480992.3574703839</v>
      </c>
      <c r="O399" s="179">
        <f>N399*(1+Basic!$B$9)+S399</f>
        <v>4705041.9753439035</v>
      </c>
      <c r="P399" s="176">
        <f t="shared" si="176"/>
        <v>4750589</v>
      </c>
      <c r="R399" s="183">
        <f t="shared" si="187"/>
        <v>0</v>
      </c>
      <c r="S399" s="179">
        <f t="shared" si="177"/>
        <v>0</v>
      </c>
      <c r="Y399" s="179">
        <f t="shared" si="178"/>
        <v>65858.772560342215</v>
      </c>
      <c r="Z399" s="179">
        <f t="shared" si="179"/>
        <v>3128.9931267826105</v>
      </c>
      <c r="AA399" s="179">
        <f t="shared" si="180"/>
        <v>35352.234312875014</v>
      </c>
      <c r="AB399" s="179">
        <f t="shared" si="181"/>
        <v>104339.99999999984</v>
      </c>
      <c r="AC399" s="179">
        <f t="shared" si="182"/>
        <v>4750589</v>
      </c>
      <c r="AE399" s="179">
        <f t="shared" si="183"/>
        <v>104340</v>
      </c>
    </row>
    <row r="400" spans="1:31" ht="15" x14ac:dyDescent="0.2">
      <c r="A400" s="170">
        <v>54</v>
      </c>
      <c r="B400" s="179">
        <f t="shared" si="184"/>
        <v>100562</v>
      </c>
      <c r="C400" s="190"/>
      <c r="D400" s="179">
        <f t="shared" si="185"/>
        <v>3778</v>
      </c>
      <c r="E400" s="179">
        <f t="shared" si="188"/>
        <v>33826.331418591981</v>
      </c>
      <c r="F400" s="179">
        <f t="shared" si="189"/>
        <v>607.28751960905663</v>
      </c>
      <c r="G400" s="179">
        <f t="shared" si="190"/>
        <v>2473771.5454216003</v>
      </c>
      <c r="H400" s="179">
        <f t="shared" si="191"/>
        <v>42376.457130074705</v>
      </c>
      <c r="I400" s="179">
        <f t="shared" si="192"/>
        <v>100562</v>
      </c>
      <c r="J400" s="179">
        <f t="shared" si="193"/>
        <v>3778</v>
      </c>
      <c r="K400" s="179">
        <f t="shared" si="194"/>
        <v>104340</v>
      </c>
      <c r="L400" s="179">
        <f t="shared" si="195"/>
        <v>104340</v>
      </c>
      <c r="M400" s="179">
        <f t="shared" si="196"/>
        <v>39142.536736767761</v>
      </c>
      <c r="N400" s="179">
        <f t="shared" si="197"/>
        <v>4415794.8942071516</v>
      </c>
      <c r="O400" s="179">
        <f>N400*(1+Basic!$B$9)+S400</f>
        <v>4636584.6389175095</v>
      </c>
      <c r="P400" s="176">
        <f t="shared" si="176"/>
        <v>4678961</v>
      </c>
      <c r="R400" s="183">
        <f t="shared" si="187"/>
        <v>0</v>
      </c>
      <c r="S400" s="179">
        <f t="shared" si="177"/>
        <v>0</v>
      </c>
      <c r="Y400" s="179">
        <f t="shared" si="178"/>
        <v>66735.668581407983</v>
      </c>
      <c r="Z400" s="179">
        <f t="shared" si="179"/>
        <v>3170.7124803909464</v>
      </c>
      <c r="AA400" s="179">
        <f t="shared" si="180"/>
        <v>34433.618938201034</v>
      </c>
      <c r="AB400" s="179">
        <f t="shared" si="181"/>
        <v>104339.99999999997</v>
      </c>
      <c r="AC400" s="179">
        <f t="shared" si="182"/>
        <v>4678961</v>
      </c>
      <c r="AE400" s="179">
        <f t="shared" si="183"/>
        <v>104340</v>
      </c>
    </row>
    <row r="401" spans="1:31" ht="15" x14ac:dyDescent="0.2">
      <c r="A401" s="170">
        <v>55</v>
      </c>
      <c r="B401" s="179">
        <f t="shared" si="184"/>
        <v>100562</v>
      </c>
      <c r="C401" s="190"/>
      <c r="D401" s="179">
        <f t="shared" si="185"/>
        <v>3778</v>
      </c>
      <c r="E401" s="179">
        <f t="shared" si="188"/>
        <v>32937.759707229248</v>
      </c>
      <c r="F401" s="179">
        <f t="shared" si="189"/>
        <v>565.01191534916745</v>
      </c>
      <c r="G401" s="179">
        <f t="shared" si="190"/>
        <v>2406147.3051288296</v>
      </c>
      <c r="H401" s="179">
        <f t="shared" si="191"/>
        <v>39163.469045423873</v>
      </c>
      <c r="I401" s="179">
        <f t="shared" si="192"/>
        <v>100562</v>
      </c>
      <c r="J401" s="179">
        <f t="shared" si="193"/>
        <v>3778</v>
      </c>
      <c r="K401" s="179">
        <f t="shared" si="194"/>
        <v>104340</v>
      </c>
      <c r="L401" s="179">
        <f t="shared" si="195"/>
        <v>104340</v>
      </c>
      <c r="M401" s="179">
        <f t="shared" si="196"/>
        <v>38573.021348804505</v>
      </c>
      <c r="N401" s="179">
        <f t="shared" si="197"/>
        <v>4350027.9155559558</v>
      </c>
      <c r="O401" s="179">
        <f>N401*(1+Basic!$B$9)+S401</f>
        <v>4567529.3113337541</v>
      </c>
      <c r="P401" s="176">
        <f t="shared" si="176"/>
        <v>4606693</v>
      </c>
      <c r="R401" s="183">
        <f t="shared" si="187"/>
        <v>0</v>
      </c>
      <c r="S401" s="179">
        <f t="shared" si="177"/>
        <v>0</v>
      </c>
      <c r="Y401" s="179">
        <f t="shared" si="178"/>
        <v>67624.240292770788</v>
      </c>
      <c r="Z401" s="179">
        <f t="shared" si="179"/>
        <v>3212.9880846508313</v>
      </c>
      <c r="AA401" s="179">
        <f t="shared" si="180"/>
        <v>33502.771622578417</v>
      </c>
      <c r="AB401" s="179">
        <f t="shared" si="181"/>
        <v>104340.00000000003</v>
      </c>
      <c r="AC401" s="179">
        <f t="shared" si="182"/>
        <v>4606693</v>
      </c>
      <c r="AE401" s="179">
        <f t="shared" si="183"/>
        <v>104340</v>
      </c>
    </row>
    <row r="402" spans="1:31" ht="15" x14ac:dyDescent="0.2">
      <c r="A402" s="170">
        <v>56</v>
      </c>
      <c r="B402" s="179">
        <f t="shared" si="184"/>
        <v>100562</v>
      </c>
      <c r="C402" s="190"/>
      <c r="D402" s="179">
        <f t="shared" si="185"/>
        <v>3778</v>
      </c>
      <c r="E402" s="179">
        <f t="shared" si="188"/>
        <v>32037.356846152757</v>
      </c>
      <c r="F402" s="179">
        <f t="shared" si="189"/>
        <v>522.17264386098441</v>
      </c>
      <c r="G402" s="179">
        <f t="shared" si="190"/>
        <v>2337622.6619749824</v>
      </c>
      <c r="H402" s="179">
        <f t="shared" si="191"/>
        <v>35907.641689284857</v>
      </c>
      <c r="I402" s="179">
        <f t="shared" si="192"/>
        <v>100562</v>
      </c>
      <c r="J402" s="179">
        <f t="shared" si="193"/>
        <v>3778</v>
      </c>
      <c r="K402" s="179">
        <f t="shared" si="194"/>
        <v>104340</v>
      </c>
      <c r="L402" s="179">
        <f t="shared" si="195"/>
        <v>104340</v>
      </c>
      <c r="M402" s="179">
        <f t="shared" si="196"/>
        <v>37998.531108126226</v>
      </c>
      <c r="N402" s="179">
        <f t="shared" si="197"/>
        <v>4283686.4466640819</v>
      </c>
      <c r="O402" s="179">
        <f>N402*(1+Basic!$B$9)+S402</f>
        <v>4497870.7689972864</v>
      </c>
      <c r="P402" s="176">
        <f t="shared" si="176"/>
        <v>4533778</v>
      </c>
      <c r="R402" s="183">
        <f t="shared" si="187"/>
        <v>0</v>
      </c>
      <c r="S402" s="179">
        <f t="shared" si="177"/>
        <v>0</v>
      </c>
      <c r="Y402" s="179">
        <f t="shared" si="178"/>
        <v>68524.643153847195</v>
      </c>
      <c r="Z402" s="179">
        <f t="shared" si="179"/>
        <v>3255.827356139016</v>
      </c>
      <c r="AA402" s="179">
        <f t="shared" si="180"/>
        <v>32559.529490013741</v>
      </c>
      <c r="AB402" s="179">
        <f t="shared" si="181"/>
        <v>104339.99999999996</v>
      </c>
      <c r="AC402" s="179">
        <f t="shared" si="182"/>
        <v>4533778</v>
      </c>
      <c r="AE402" s="179">
        <f t="shared" si="183"/>
        <v>104340</v>
      </c>
    </row>
    <row r="403" spans="1:31" ht="15" x14ac:dyDescent="0.2">
      <c r="A403" s="170">
        <v>57</v>
      </c>
      <c r="B403" s="179">
        <f t="shared" si="184"/>
        <v>100562</v>
      </c>
      <c r="C403" s="190"/>
      <c r="D403" s="179">
        <f t="shared" si="185"/>
        <v>3778</v>
      </c>
      <c r="E403" s="179">
        <f t="shared" si="188"/>
        <v>31124.965306035665</v>
      </c>
      <c r="F403" s="179">
        <f t="shared" si="189"/>
        <v>478.76218968139784</v>
      </c>
      <c r="G403" s="179">
        <f t="shared" si="190"/>
        <v>2268185.6272810181</v>
      </c>
      <c r="H403" s="179">
        <f t="shared" si="191"/>
        <v>32608.403878966255</v>
      </c>
      <c r="I403" s="179">
        <f t="shared" si="192"/>
        <v>100562</v>
      </c>
      <c r="J403" s="179">
        <f t="shared" si="193"/>
        <v>3778</v>
      </c>
      <c r="K403" s="179">
        <f t="shared" si="194"/>
        <v>104340</v>
      </c>
      <c r="L403" s="179">
        <f t="shared" si="195"/>
        <v>104340</v>
      </c>
      <c r="M403" s="179">
        <f t="shared" si="196"/>
        <v>37419.022558208228</v>
      </c>
      <c r="N403" s="179">
        <f t="shared" si="197"/>
        <v>4216765.4692222904</v>
      </c>
      <c r="O403" s="179">
        <f>N403*(1+Basic!$B$9)+S403</f>
        <v>4427603.7426834051</v>
      </c>
      <c r="P403" s="176">
        <f t="shared" si="176"/>
        <v>4460212</v>
      </c>
      <c r="R403" s="183">
        <f t="shared" si="187"/>
        <v>0</v>
      </c>
      <c r="S403" s="179">
        <f t="shared" si="177"/>
        <v>0</v>
      </c>
      <c r="Y403" s="179">
        <f t="shared" si="178"/>
        <v>69437.034693964291</v>
      </c>
      <c r="Z403" s="179">
        <f t="shared" si="179"/>
        <v>3299.237810318602</v>
      </c>
      <c r="AA403" s="179">
        <f t="shared" si="180"/>
        <v>31603.727495717063</v>
      </c>
      <c r="AB403" s="179">
        <f t="shared" si="181"/>
        <v>104339.99999999996</v>
      </c>
      <c r="AC403" s="179">
        <f t="shared" si="182"/>
        <v>4460212</v>
      </c>
      <c r="AE403" s="179">
        <f t="shared" si="183"/>
        <v>104340</v>
      </c>
    </row>
    <row r="404" spans="1:31" ht="15" x14ac:dyDescent="0.2">
      <c r="A404" s="170">
        <v>58</v>
      </c>
      <c r="B404" s="179">
        <f t="shared" si="184"/>
        <v>100562</v>
      </c>
      <c r="C404" s="190"/>
      <c r="D404" s="179">
        <f t="shared" si="185"/>
        <v>3778</v>
      </c>
      <c r="E404" s="179">
        <f t="shared" si="188"/>
        <v>30200.425460080511</v>
      </c>
      <c r="F404" s="179">
        <f t="shared" si="189"/>
        <v>434.77293714245587</v>
      </c>
      <c r="G404" s="179">
        <f t="shared" si="190"/>
        <v>2197824.0527410987</v>
      </c>
      <c r="H404" s="179">
        <f t="shared" si="191"/>
        <v>29265.176816108713</v>
      </c>
      <c r="I404" s="179">
        <f t="shared" si="192"/>
        <v>100562</v>
      </c>
      <c r="J404" s="179">
        <f t="shared" si="193"/>
        <v>3778</v>
      </c>
      <c r="K404" s="179">
        <f t="shared" si="194"/>
        <v>104340</v>
      </c>
      <c r="L404" s="179">
        <f t="shared" si="195"/>
        <v>104340</v>
      </c>
      <c r="M404" s="179">
        <f t="shared" si="196"/>
        <v>36834.451862922673</v>
      </c>
      <c r="N404" s="179">
        <f t="shared" si="197"/>
        <v>4149259.9210852133</v>
      </c>
      <c r="O404" s="179">
        <f>N404*(1+Basic!$B$9)+S404</f>
        <v>4356722.9171394743</v>
      </c>
      <c r="P404" s="176">
        <f t="shared" si="176"/>
        <v>4385988</v>
      </c>
      <c r="R404" s="183">
        <f t="shared" si="187"/>
        <v>0</v>
      </c>
      <c r="S404" s="179">
        <f t="shared" si="177"/>
        <v>0</v>
      </c>
      <c r="Y404" s="179">
        <f t="shared" si="178"/>
        <v>70361.574539919384</v>
      </c>
      <c r="Z404" s="179">
        <f t="shared" si="179"/>
        <v>3343.2270628575425</v>
      </c>
      <c r="AA404" s="179">
        <f t="shared" si="180"/>
        <v>30635.198397222968</v>
      </c>
      <c r="AB404" s="179">
        <f t="shared" si="181"/>
        <v>104339.9999999999</v>
      </c>
      <c r="AC404" s="179">
        <f t="shared" si="182"/>
        <v>4385988</v>
      </c>
      <c r="AE404" s="179">
        <f t="shared" si="183"/>
        <v>104340</v>
      </c>
    </row>
    <row r="405" spans="1:31" ht="15" x14ac:dyDescent="0.2">
      <c r="A405" s="170">
        <v>59</v>
      </c>
      <c r="B405" s="179">
        <f t="shared" si="184"/>
        <v>100562</v>
      </c>
      <c r="C405" s="190"/>
      <c r="D405" s="179">
        <f t="shared" si="185"/>
        <v>3778</v>
      </c>
      <c r="E405" s="179">
        <f t="shared" si="188"/>
        <v>29263.57555609183</v>
      </c>
      <c r="F405" s="179">
        <f t="shared" si="189"/>
        <v>390.19716903531724</v>
      </c>
      <c r="G405" s="179">
        <f t="shared" si="190"/>
        <v>2126525.6282971906</v>
      </c>
      <c r="H405" s="179">
        <f t="shared" si="191"/>
        <v>25877.37398514403</v>
      </c>
      <c r="I405" s="179">
        <f t="shared" si="192"/>
        <v>100562</v>
      </c>
      <c r="J405" s="179">
        <f t="shared" si="193"/>
        <v>3778</v>
      </c>
      <c r="K405" s="179">
        <f t="shared" si="194"/>
        <v>104340</v>
      </c>
      <c r="L405" s="179">
        <f t="shared" si="195"/>
        <v>104340</v>
      </c>
      <c r="M405" s="179">
        <f t="shared" si="196"/>
        <v>36244.774803222703</v>
      </c>
      <c r="N405" s="179">
        <f t="shared" si="197"/>
        <v>4081164.6958884359</v>
      </c>
      <c r="O405" s="179">
        <f>N405*(1+Basic!$B$9)+S405</f>
        <v>4285222.9306828575</v>
      </c>
      <c r="P405" s="176">
        <f t="shared" si="176"/>
        <v>4311100</v>
      </c>
      <c r="R405" s="183">
        <f t="shared" si="187"/>
        <v>0</v>
      </c>
      <c r="S405" s="179">
        <f t="shared" si="177"/>
        <v>0</v>
      </c>
      <c r="Y405" s="179">
        <f t="shared" si="178"/>
        <v>71298.424443908036</v>
      </c>
      <c r="Z405" s="179">
        <f t="shared" si="179"/>
        <v>3387.8028309646834</v>
      </c>
      <c r="AA405" s="179">
        <f t="shared" si="180"/>
        <v>29653.772725127146</v>
      </c>
      <c r="AB405" s="179">
        <f t="shared" si="181"/>
        <v>104339.99999999987</v>
      </c>
      <c r="AC405" s="179">
        <f t="shared" si="182"/>
        <v>4311100</v>
      </c>
      <c r="AE405" s="179">
        <f t="shared" si="183"/>
        <v>104340</v>
      </c>
    </row>
    <row r="406" spans="1:31" ht="15" x14ac:dyDescent="0.2">
      <c r="A406" s="170">
        <v>60</v>
      </c>
      <c r="B406" s="179">
        <f t="shared" si="184"/>
        <v>100562</v>
      </c>
      <c r="C406" s="190">
        <f>-Basic!$B$24</f>
        <v>-30950</v>
      </c>
      <c r="D406" s="179">
        <f t="shared" si="185"/>
        <v>-27172</v>
      </c>
      <c r="E406" s="179">
        <f t="shared" si="188"/>
        <v>28314.251688176915</v>
      </c>
      <c r="F406" s="179">
        <f t="shared" si="189"/>
        <v>345.0270652563911</v>
      </c>
      <c r="G406" s="179">
        <f t="shared" si="190"/>
        <v>2054277.8799853674</v>
      </c>
      <c r="H406" s="179">
        <f t="shared" si="191"/>
        <v>53394.401050400425</v>
      </c>
      <c r="I406" s="179">
        <f t="shared" si="192"/>
        <v>100562</v>
      </c>
      <c r="J406" s="179">
        <f t="shared" si="193"/>
        <v>3778</v>
      </c>
      <c r="K406" s="179">
        <f t="shared" si="194"/>
        <v>104340</v>
      </c>
      <c r="L406" s="179">
        <f t="shared" si="195"/>
        <v>104340</v>
      </c>
      <c r="M406" s="179">
        <f t="shared" si="196"/>
        <v>35649.946773797536</v>
      </c>
      <c r="N406" s="179">
        <f t="shared" si="197"/>
        <v>4012474.6426622337</v>
      </c>
      <c r="O406" s="179">
        <f>N406*(1+Basic!$B$9)+S406</f>
        <v>4213098.3747953456</v>
      </c>
      <c r="P406" s="176">
        <f t="shared" si="176"/>
        <v>4266493</v>
      </c>
      <c r="R406" s="183">
        <f t="shared" si="187"/>
        <v>0</v>
      </c>
      <c r="S406" s="179">
        <f t="shared" si="177"/>
        <v>0</v>
      </c>
      <c r="Y406" s="179">
        <f t="shared" si="178"/>
        <v>72247.748311823234</v>
      </c>
      <c r="Z406" s="179">
        <f t="shared" si="179"/>
        <v>3432.9729347436041</v>
      </c>
      <c r="AA406" s="179">
        <f t="shared" si="180"/>
        <v>28659.278753433307</v>
      </c>
      <c r="AB406" s="179">
        <f t="shared" si="181"/>
        <v>104340.00000000015</v>
      </c>
      <c r="AC406" s="179">
        <f t="shared" si="182"/>
        <v>4266493</v>
      </c>
      <c r="AE406" s="179">
        <f t="shared" si="183"/>
        <v>73390</v>
      </c>
    </row>
    <row r="407" spans="1:31" ht="15" x14ac:dyDescent="0.2">
      <c r="A407" s="170">
        <v>61</v>
      </c>
      <c r="B407" s="179">
        <f t="shared" si="184"/>
        <v>100562</v>
      </c>
      <c r="C407" s="190"/>
      <c r="D407" s="179">
        <f t="shared" si="185"/>
        <v>3778</v>
      </c>
      <c r="E407" s="179">
        <f t="shared" si="188"/>
        <v>27352.287768069797</v>
      </c>
      <c r="F407" s="179">
        <f t="shared" si="189"/>
        <v>711.91588088183244</v>
      </c>
      <c r="G407" s="179">
        <f t="shared" si="190"/>
        <v>1981068.1677534373</v>
      </c>
      <c r="H407" s="179">
        <f t="shared" si="191"/>
        <v>50328.316931282257</v>
      </c>
      <c r="I407" s="179">
        <f t="shared" si="192"/>
        <v>100562</v>
      </c>
      <c r="J407" s="179">
        <f t="shared" si="193"/>
        <v>3778</v>
      </c>
      <c r="K407" s="179">
        <f t="shared" si="194"/>
        <v>104340</v>
      </c>
      <c r="L407" s="179">
        <f t="shared" si="195"/>
        <v>104340</v>
      </c>
      <c r="M407" s="179">
        <f t="shared" si="196"/>
        <v>35049.922779698383</v>
      </c>
      <c r="N407" s="179">
        <f t="shared" si="197"/>
        <v>3943184.5654419321</v>
      </c>
      <c r="O407" s="179">
        <f>N407*(1+Basic!$B$9)+S407</f>
        <v>4140343.7937140288</v>
      </c>
      <c r="P407" s="176">
        <f t="shared" si="176"/>
        <v>4190672</v>
      </c>
      <c r="R407" s="183">
        <f t="shared" si="187"/>
        <v>0</v>
      </c>
      <c r="S407" s="179">
        <f t="shared" si="177"/>
        <v>0</v>
      </c>
      <c r="Y407" s="179">
        <f t="shared" si="178"/>
        <v>73209.712231930112</v>
      </c>
      <c r="Z407" s="179">
        <f t="shared" si="179"/>
        <v>3066.084119118168</v>
      </c>
      <c r="AA407" s="179">
        <f t="shared" si="180"/>
        <v>28064.203648951629</v>
      </c>
      <c r="AB407" s="179">
        <f t="shared" si="181"/>
        <v>104339.99999999991</v>
      </c>
      <c r="AC407" s="179">
        <f t="shared" si="182"/>
        <v>4190672</v>
      </c>
      <c r="AE407" s="179">
        <f t="shared" si="183"/>
        <v>104340</v>
      </c>
    </row>
    <row r="408" spans="1:31" ht="15" x14ac:dyDescent="0.2">
      <c r="A408" s="170">
        <v>62</v>
      </c>
      <c r="B408" s="179">
        <f t="shared" si="184"/>
        <v>100562</v>
      </c>
      <c r="C408" s="190"/>
      <c r="D408" s="179">
        <f t="shared" si="185"/>
        <v>3778</v>
      </c>
      <c r="E408" s="179">
        <f t="shared" si="188"/>
        <v>26377.515496073374</v>
      </c>
      <c r="F408" s="179">
        <f t="shared" si="189"/>
        <v>671.03530288903107</v>
      </c>
      <c r="G408" s="179">
        <f t="shared" si="190"/>
        <v>1906883.6832495106</v>
      </c>
      <c r="H408" s="179">
        <f t="shared" si="191"/>
        <v>47221.352234171289</v>
      </c>
      <c r="I408" s="179">
        <f t="shared" si="192"/>
        <v>100562</v>
      </c>
      <c r="J408" s="179">
        <f t="shared" si="193"/>
        <v>3778</v>
      </c>
      <c r="K408" s="179">
        <f t="shared" si="194"/>
        <v>104340</v>
      </c>
      <c r="L408" s="179">
        <f t="shared" si="195"/>
        <v>104340</v>
      </c>
      <c r="M408" s="179">
        <f t="shared" si="196"/>
        <v>34444.65743293483</v>
      </c>
      <c r="N408" s="179">
        <f t="shared" si="197"/>
        <v>3873289.2228748668</v>
      </c>
      <c r="O408" s="179">
        <f>N408*(1+Basic!$B$9)+S408</f>
        <v>4066953.6840186105</v>
      </c>
      <c r="P408" s="176">
        <f t="shared" si="176"/>
        <v>4114175</v>
      </c>
      <c r="R408" s="183">
        <f t="shared" si="187"/>
        <v>0</v>
      </c>
      <c r="S408" s="179">
        <f t="shared" si="177"/>
        <v>0</v>
      </c>
      <c r="Y408" s="179">
        <f t="shared" si="178"/>
        <v>74184.484503926709</v>
      </c>
      <c r="Z408" s="179">
        <f t="shared" si="179"/>
        <v>3106.9646971109687</v>
      </c>
      <c r="AA408" s="179">
        <f t="shared" si="180"/>
        <v>27048.550798962406</v>
      </c>
      <c r="AB408" s="179">
        <f t="shared" si="181"/>
        <v>104340.00000000009</v>
      </c>
      <c r="AC408" s="179">
        <f t="shared" si="182"/>
        <v>4114175</v>
      </c>
      <c r="AE408" s="179">
        <f t="shared" si="183"/>
        <v>104340</v>
      </c>
    </row>
    <row r="409" spans="1:31" ht="15" x14ac:dyDescent="0.2">
      <c r="A409" s="170">
        <v>63</v>
      </c>
      <c r="B409" s="179">
        <f t="shared" si="184"/>
        <v>100562</v>
      </c>
      <c r="C409" s="190"/>
      <c r="D409" s="179">
        <f t="shared" si="185"/>
        <v>3778</v>
      </c>
      <c r="E409" s="179">
        <f t="shared" si="188"/>
        <v>25389.76433161466</v>
      </c>
      <c r="F409" s="179">
        <f t="shared" si="189"/>
        <v>629.60965777083527</v>
      </c>
      <c r="G409" s="179">
        <f t="shared" si="190"/>
        <v>1831711.4475811252</v>
      </c>
      <c r="H409" s="179">
        <f t="shared" si="191"/>
        <v>44072.961891942126</v>
      </c>
      <c r="I409" s="179">
        <f t="shared" si="192"/>
        <v>100562</v>
      </c>
      <c r="J409" s="179">
        <f t="shared" si="193"/>
        <v>3778</v>
      </c>
      <c r="K409" s="179">
        <f t="shared" si="194"/>
        <v>104340</v>
      </c>
      <c r="L409" s="179">
        <f t="shared" si="195"/>
        <v>104340</v>
      </c>
      <c r="M409" s="179">
        <f t="shared" si="196"/>
        <v>33834.104949041553</v>
      </c>
      <c r="N409" s="179">
        <f t="shared" si="197"/>
        <v>3802783.3278239085</v>
      </c>
      <c r="O409" s="179">
        <f>N409*(1+Basic!$B$9)+S409</f>
        <v>3992922.4942151043</v>
      </c>
      <c r="P409" s="176">
        <f t="shared" si="176"/>
        <v>4036995</v>
      </c>
      <c r="R409" s="183">
        <f t="shared" si="187"/>
        <v>0</v>
      </c>
      <c r="S409" s="179">
        <f t="shared" si="177"/>
        <v>0</v>
      </c>
      <c r="Y409" s="179">
        <f t="shared" si="178"/>
        <v>75172.235668385401</v>
      </c>
      <c r="Z409" s="179">
        <f t="shared" si="179"/>
        <v>3148.3903422291623</v>
      </c>
      <c r="AA409" s="179">
        <f t="shared" si="180"/>
        <v>26019.373989385494</v>
      </c>
      <c r="AB409" s="179">
        <f t="shared" si="181"/>
        <v>104340.00000000006</v>
      </c>
      <c r="AC409" s="179">
        <f t="shared" si="182"/>
        <v>4036995</v>
      </c>
      <c r="AE409" s="179">
        <f t="shared" si="183"/>
        <v>104340</v>
      </c>
    </row>
    <row r="410" spans="1:31" ht="15" x14ac:dyDescent="0.2">
      <c r="A410" s="170">
        <v>64</v>
      </c>
      <c r="B410" s="179">
        <f t="shared" si="184"/>
        <v>100562</v>
      </c>
      <c r="C410" s="190"/>
      <c r="D410" s="179">
        <f t="shared" si="185"/>
        <v>3778</v>
      </c>
      <c r="E410" s="179">
        <f t="shared" si="188"/>
        <v>24388.861463408011</v>
      </c>
      <c r="F410" s="179">
        <f t="shared" si="189"/>
        <v>587.63167806220963</v>
      </c>
      <c r="G410" s="179">
        <f t="shared" si="190"/>
        <v>1755538.3090445332</v>
      </c>
      <c r="H410" s="179">
        <f t="shared" si="191"/>
        <v>40882.593570004334</v>
      </c>
      <c r="I410" s="179">
        <f t="shared" si="192"/>
        <v>100562</v>
      </c>
      <c r="J410" s="179">
        <f t="shared" si="193"/>
        <v>3778</v>
      </c>
      <c r="K410" s="179">
        <f t="shared" si="194"/>
        <v>104340</v>
      </c>
      <c r="L410" s="179">
        <f t="shared" si="195"/>
        <v>104340</v>
      </c>
      <c r="M410" s="179">
        <f t="shared" si="196"/>
        <v>33218.219143615017</v>
      </c>
      <c r="N410" s="179">
        <f t="shared" si="197"/>
        <v>3731661.5469675236</v>
      </c>
      <c r="O410" s="179">
        <f>N410*(1+Basic!$B$9)+S410</f>
        <v>3918244.6243158998</v>
      </c>
      <c r="P410" s="176">
        <f t="shared" si="176"/>
        <v>3959127</v>
      </c>
      <c r="R410" s="183">
        <f t="shared" si="187"/>
        <v>0</v>
      </c>
      <c r="S410" s="179">
        <f t="shared" si="177"/>
        <v>0</v>
      </c>
      <c r="Y410" s="179">
        <f t="shared" si="178"/>
        <v>76173.138536592014</v>
      </c>
      <c r="Z410" s="179">
        <f t="shared" si="179"/>
        <v>3190.3683219377926</v>
      </c>
      <c r="AA410" s="179">
        <f t="shared" si="180"/>
        <v>24976.493141470222</v>
      </c>
      <c r="AB410" s="179">
        <f t="shared" si="181"/>
        <v>104340.00000000003</v>
      </c>
      <c r="AC410" s="179">
        <f t="shared" si="182"/>
        <v>3959127</v>
      </c>
      <c r="AE410" s="179">
        <f t="shared" si="183"/>
        <v>104340</v>
      </c>
    </row>
    <row r="411" spans="1:31" ht="15" x14ac:dyDescent="0.2">
      <c r="A411" s="170">
        <v>65</v>
      </c>
      <c r="B411" s="179">
        <f t="shared" si="184"/>
        <v>100562</v>
      </c>
      <c r="C411" s="190"/>
      <c r="D411" s="179">
        <f t="shared" si="185"/>
        <v>3778</v>
      </c>
      <c r="E411" s="179">
        <f t="shared" ref="E411:E430" si="198">G410*$B$345/$E$342</f>
        <v>23374.631779221003</v>
      </c>
      <c r="F411" s="179">
        <f t="shared" ref="F411:F430" si="199">H410*$D$345/$E$342</f>
        <v>545.0939993998735</v>
      </c>
      <c r="G411" s="179">
        <f t="shared" ref="G411:G430" si="200">G410+E411-B411</f>
        <v>1678350.9408237543</v>
      </c>
      <c r="H411" s="179">
        <f t="shared" ref="H411:H430" si="201">H410-D411+F411</f>
        <v>37649.68756940421</v>
      </c>
      <c r="I411" s="179">
        <f t="shared" ref="I411:I430" si="202">B411</f>
        <v>100562</v>
      </c>
      <c r="J411" s="179">
        <f t="shared" ref="J411:J430" si="203">D411-C411</f>
        <v>3778</v>
      </c>
      <c r="K411" s="179">
        <f t="shared" ref="K411:K430" si="204">J411+I411</f>
        <v>104340</v>
      </c>
      <c r="L411" s="179">
        <f t="shared" ref="L411:L429" si="205">K411</f>
        <v>104340</v>
      </c>
      <c r="M411" s="179">
        <f t="shared" si="196"/>
        <v>32596.953428819877</v>
      </c>
      <c r="N411" s="179">
        <f t="shared" si="197"/>
        <v>3659918.5003963434</v>
      </c>
      <c r="O411" s="179">
        <f>N411*(1+Basic!$B$9)+S411</f>
        <v>3842914.4254161608</v>
      </c>
      <c r="P411" s="176">
        <f t="shared" ref="P411:P429" si="206">ROUND((O411+H411)/1,0)</f>
        <v>3880564</v>
      </c>
      <c r="R411" s="183">
        <f t="shared" si="187"/>
        <v>0</v>
      </c>
      <c r="S411" s="179">
        <f t="shared" ref="S411:S430" si="207">S412+R411</f>
        <v>0</v>
      </c>
      <c r="Y411" s="179">
        <f t="shared" ref="Y411:Y430" si="208">G410-G411</f>
        <v>77187.368220778881</v>
      </c>
      <c r="Z411" s="179">
        <f t="shared" ref="Z411:Z430" si="209">H410-H411-C411</f>
        <v>3232.9060006001237</v>
      </c>
      <c r="AA411" s="179">
        <f t="shared" ref="AA411:AA430" si="210">E411+F411+R411</f>
        <v>23919.725778620876</v>
      </c>
      <c r="AB411" s="179">
        <f t="shared" ref="AB411:AB430" si="211">AA411+Z411+Y411</f>
        <v>104339.99999999988</v>
      </c>
      <c r="AC411" s="179">
        <f t="shared" ref="AC411:AC430" si="212">P411</f>
        <v>3880564</v>
      </c>
      <c r="AE411" s="179">
        <f t="shared" ref="AE411:AE430" si="213">B411+D411</f>
        <v>104340</v>
      </c>
    </row>
    <row r="412" spans="1:31" ht="15" x14ac:dyDescent="0.2">
      <c r="A412" s="170">
        <v>66</v>
      </c>
      <c r="B412" s="179">
        <f t="shared" ref="B412:B430" si="214">$C$342</f>
        <v>100562</v>
      </c>
      <c r="C412" s="190"/>
      <c r="D412" s="179">
        <f t="shared" ref="D412:D430" si="215">C412+$F$342</f>
        <v>3778</v>
      </c>
      <c r="E412" s="179">
        <f t="shared" si="198"/>
        <v>22346.897835237851</v>
      </c>
      <c r="F412" s="179">
        <f t="shared" si="199"/>
        <v>501.98915923034156</v>
      </c>
      <c r="G412" s="179">
        <f t="shared" si="200"/>
        <v>1600135.8386589922</v>
      </c>
      <c r="H412" s="179">
        <f t="shared" si="201"/>
        <v>34373.676728634549</v>
      </c>
      <c r="I412" s="179">
        <f t="shared" si="202"/>
        <v>100562</v>
      </c>
      <c r="J412" s="179">
        <f t="shared" si="203"/>
        <v>3778</v>
      </c>
      <c r="K412" s="179">
        <f t="shared" si="204"/>
        <v>104340</v>
      </c>
      <c r="L412" s="179">
        <f t="shared" si="205"/>
        <v>104340</v>
      </c>
      <c r="M412" s="179">
        <f t="shared" ref="M412:M430" si="216">N411*$L$345/12</f>
        <v>31970.260809864965</v>
      </c>
      <c r="N412" s="179">
        <f t="shared" ref="N412:N430" si="217">N411-L412+M412</f>
        <v>3587548.7612062083</v>
      </c>
      <c r="O412" s="179">
        <f>N412*(1+Basic!$B$9)+S412</f>
        <v>3766926.1992665189</v>
      </c>
      <c r="P412" s="176">
        <f t="shared" si="206"/>
        <v>3801300</v>
      </c>
      <c r="R412" s="183">
        <f t="shared" ref="R412:R430" si="218">ROUND($R$342/1,0)</f>
        <v>0</v>
      </c>
      <c r="S412" s="179">
        <f t="shared" si="207"/>
        <v>0</v>
      </c>
      <c r="Y412" s="179">
        <f t="shared" si="208"/>
        <v>78215.102164762095</v>
      </c>
      <c r="Z412" s="179">
        <f t="shared" si="209"/>
        <v>3276.0108407696607</v>
      </c>
      <c r="AA412" s="179">
        <f t="shared" si="210"/>
        <v>22848.886994468194</v>
      </c>
      <c r="AB412" s="179">
        <f t="shared" si="211"/>
        <v>104339.99999999994</v>
      </c>
      <c r="AC412" s="179">
        <f t="shared" si="212"/>
        <v>3801300</v>
      </c>
      <c r="AE412" s="179">
        <f t="shared" si="213"/>
        <v>104340</v>
      </c>
    </row>
    <row r="413" spans="1:31" ht="15" x14ac:dyDescent="0.2">
      <c r="A413" s="170">
        <v>67</v>
      </c>
      <c r="B413" s="179">
        <f t="shared" si="214"/>
        <v>100562</v>
      </c>
      <c r="C413" s="190"/>
      <c r="D413" s="179">
        <f t="shared" si="215"/>
        <v>3778</v>
      </c>
      <c r="E413" s="179">
        <f t="shared" si="198"/>
        <v>21305.479825014816</v>
      </c>
      <c r="F413" s="179">
        <f t="shared" si="199"/>
        <v>458.30959550073817</v>
      </c>
      <c r="G413" s="179">
        <f t="shared" si="200"/>
        <v>1520879.3184840069</v>
      </c>
      <c r="H413" s="179">
        <f t="shared" si="201"/>
        <v>31053.986324135287</v>
      </c>
      <c r="I413" s="179">
        <f t="shared" si="202"/>
        <v>100562</v>
      </c>
      <c r="J413" s="179">
        <f t="shared" si="203"/>
        <v>3778</v>
      </c>
      <c r="K413" s="179">
        <f t="shared" si="204"/>
        <v>104340</v>
      </c>
      <c r="L413" s="179">
        <f t="shared" si="205"/>
        <v>104340</v>
      </c>
      <c r="M413" s="179">
        <f t="shared" si="216"/>
        <v>31338.093881448396</v>
      </c>
      <c r="N413" s="179">
        <f t="shared" si="217"/>
        <v>3514546.8550876565</v>
      </c>
      <c r="O413" s="179">
        <f>N413*(1+Basic!$B$9)+S413</f>
        <v>3690274.1978420396</v>
      </c>
      <c r="P413" s="176">
        <f t="shared" si="206"/>
        <v>3721328</v>
      </c>
      <c r="R413" s="183">
        <f t="shared" si="218"/>
        <v>0</v>
      </c>
      <c r="S413" s="179">
        <f t="shared" si="207"/>
        <v>0</v>
      </c>
      <c r="Y413" s="179">
        <f t="shared" si="208"/>
        <v>79256.520174985286</v>
      </c>
      <c r="Z413" s="179">
        <f t="shared" si="209"/>
        <v>3319.6904044992625</v>
      </c>
      <c r="AA413" s="179">
        <f t="shared" si="210"/>
        <v>21763.789420515554</v>
      </c>
      <c r="AB413" s="179">
        <f t="shared" si="211"/>
        <v>104340.0000000001</v>
      </c>
      <c r="AC413" s="179">
        <f t="shared" si="212"/>
        <v>3721328</v>
      </c>
      <c r="AE413" s="179">
        <f t="shared" si="213"/>
        <v>104340</v>
      </c>
    </row>
    <row r="414" spans="1:31" ht="15" x14ac:dyDescent="0.2">
      <c r="A414" s="170">
        <v>68</v>
      </c>
      <c r="B414" s="179">
        <f t="shared" si="214"/>
        <v>100562</v>
      </c>
      <c r="C414" s="190"/>
      <c r="D414" s="179">
        <f t="shared" si="215"/>
        <v>3778</v>
      </c>
      <c r="E414" s="179">
        <f t="shared" si="198"/>
        <v>20250.195548022326</v>
      </c>
      <c r="F414" s="179">
        <f t="shared" si="199"/>
        <v>414.04764533215706</v>
      </c>
      <c r="G414" s="179">
        <f t="shared" si="200"/>
        <v>1440567.5140320293</v>
      </c>
      <c r="H414" s="179">
        <f t="shared" si="201"/>
        <v>27690.033969467444</v>
      </c>
      <c r="I414" s="179">
        <f t="shared" si="202"/>
        <v>100562</v>
      </c>
      <c r="J414" s="179">
        <f t="shared" si="203"/>
        <v>3778</v>
      </c>
      <c r="K414" s="179">
        <f t="shared" si="204"/>
        <v>104340</v>
      </c>
      <c r="L414" s="179">
        <f t="shared" si="205"/>
        <v>104340</v>
      </c>
      <c r="M414" s="179">
        <f t="shared" si="216"/>
        <v>30700.404824171677</v>
      </c>
      <c r="N414" s="179">
        <f t="shared" si="217"/>
        <v>3440907.2599118282</v>
      </c>
      <c r="O414" s="179">
        <f>N414*(1+Basic!$B$9)+S414</f>
        <v>3612952.6229074197</v>
      </c>
      <c r="P414" s="176">
        <f t="shared" si="206"/>
        <v>3640643</v>
      </c>
      <c r="R414" s="183">
        <f t="shared" si="218"/>
        <v>0</v>
      </c>
      <c r="S414" s="179">
        <f t="shared" si="207"/>
        <v>0</v>
      </c>
      <c r="Y414" s="179">
        <f t="shared" si="208"/>
        <v>80311.804451977601</v>
      </c>
      <c r="Z414" s="179">
        <f t="shared" si="209"/>
        <v>3363.9523546678429</v>
      </c>
      <c r="AA414" s="179">
        <f t="shared" si="210"/>
        <v>20664.243193354483</v>
      </c>
      <c r="AB414" s="179">
        <f t="shared" si="211"/>
        <v>104339.99999999993</v>
      </c>
      <c r="AC414" s="179">
        <f t="shared" si="212"/>
        <v>3640643</v>
      </c>
      <c r="AE414" s="179">
        <f t="shared" si="213"/>
        <v>104340</v>
      </c>
    </row>
    <row r="415" spans="1:31" ht="15" x14ac:dyDescent="0.2">
      <c r="A415" s="170">
        <v>69</v>
      </c>
      <c r="B415" s="179">
        <f t="shared" si="214"/>
        <v>100562</v>
      </c>
      <c r="C415" s="190"/>
      <c r="D415" s="179">
        <f t="shared" si="215"/>
        <v>3778</v>
      </c>
      <c r="E415" s="179">
        <f t="shared" si="198"/>
        <v>19180.860377768196</v>
      </c>
      <c r="F415" s="179">
        <f t="shared" si="199"/>
        <v>369.19554367533152</v>
      </c>
      <c r="G415" s="179">
        <f t="shared" si="200"/>
        <v>1359186.3744097976</v>
      </c>
      <c r="H415" s="179">
        <f t="shared" si="201"/>
        <v>24281.229513142775</v>
      </c>
      <c r="I415" s="179">
        <f t="shared" si="202"/>
        <v>100562</v>
      </c>
      <c r="J415" s="179">
        <f t="shared" si="203"/>
        <v>3778</v>
      </c>
      <c r="K415" s="179">
        <f t="shared" si="204"/>
        <v>104340</v>
      </c>
      <c r="L415" s="179">
        <f t="shared" si="205"/>
        <v>104340</v>
      </c>
      <c r="M415" s="179">
        <f t="shared" si="216"/>
        <v>30057.145400922454</v>
      </c>
      <c r="N415" s="179">
        <f t="shared" si="217"/>
        <v>3366624.4053127505</v>
      </c>
      <c r="O415" s="179">
        <f>N415*(1+Basic!$B$9)+S415</f>
        <v>3534955.6255783881</v>
      </c>
      <c r="P415" s="176">
        <f t="shared" si="206"/>
        <v>3559237</v>
      </c>
      <c r="R415" s="183">
        <f t="shared" si="218"/>
        <v>0</v>
      </c>
      <c r="S415" s="179">
        <f t="shared" si="207"/>
        <v>0</v>
      </c>
      <c r="Y415" s="179">
        <f t="shared" si="208"/>
        <v>81381.139622231713</v>
      </c>
      <c r="Z415" s="179">
        <f t="shared" si="209"/>
        <v>3408.8044563246694</v>
      </c>
      <c r="AA415" s="179">
        <f t="shared" si="210"/>
        <v>19550.055921443527</v>
      </c>
      <c r="AB415" s="179">
        <f t="shared" si="211"/>
        <v>104339.99999999991</v>
      </c>
      <c r="AC415" s="179">
        <f t="shared" si="212"/>
        <v>3559237</v>
      </c>
      <c r="AE415" s="179">
        <f t="shared" si="213"/>
        <v>104340</v>
      </c>
    </row>
    <row r="416" spans="1:31" ht="15" x14ac:dyDescent="0.2">
      <c r="A416" s="170">
        <v>70</v>
      </c>
      <c r="B416" s="179">
        <f t="shared" si="214"/>
        <v>100562</v>
      </c>
      <c r="C416" s="190"/>
      <c r="D416" s="179">
        <f t="shared" si="215"/>
        <v>3778</v>
      </c>
      <c r="E416" s="179">
        <f t="shared" si="198"/>
        <v>18097.287229496455</v>
      </c>
      <c r="F416" s="179">
        <f t="shared" si="199"/>
        <v>323.74542194838142</v>
      </c>
      <c r="G416" s="179">
        <f t="shared" si="200"/>
        <v>1276721.6616392941</v>
      </c>
      <c r="H416" s="179">
        <f t="shared" si="201"/>
        <v>20826.974935091155</v>
      </c>
      <c r="I416" s="179">
        <f t="shared" si="202"/>
        <v>100562</v>
      </c>
      <c r="J416" s="179">
        <f t="shared" si="203"/>
        <v>3778</v>
      </c>
      <c r="K416" s="179">
        <f t="shared" si="204"/>
        <v>104340</v>
      </c>
      <c r="L416" s="179">
        <f t="shared" si="205"/>
        <v>104340</v>
      </c>
      <c r="M416" s="179">
        <f t="shared" si="216"/>
        <v>29408.26695322571</v>
      </c>
      <c r="N416" s="179">
        <f t="shared" si="217"/>
        <v>3291692.6722659762</v>
      </c>
      <c r="O416" s="179">
        <f>N416*(1+Basic!$B$9)+S416</f>
        <v>3456277.3058792753</v>
      </c>
      <c r="P416" s="176">
        <f t="shared" si="206"/>
        <v>3477104</v>
      </c>
      <c r="R416" s="183">
        <f t="shared" si="218"/>
        <v>0</v>
      </c>
      <c r="S416" s="179">
        <f t="shared" si="207"/>
        <v>0</v>
      </c>
      <c r="Y416" s="179">
        <f t="shared" si="208"/>
        <v>82464.71277050348</v>
      </c>
      <c r="Z416" s="179">
        <f t="shared" si="209"/>
        <v>3454.2545780516193</v>
      </c>
      <c r="AA416" s="179">
        <f t="shared" si="210"/>
        <v>18421.032651444835</v>
      </c>
      <c r="AB416" s="179">
        <f t="shared" si="211"/>
        <v>104339.99999999994</v>
      </c>
      <c r="AC416" s="179">
        <f t="shared" si="212"/>
        <v>3477104</v>
      </c>
      <c r="AE416" s="179">
        <f t="shared" si="213"/>
        <v>104340</v>
      </c>
    </row>
    <row r="417" spans="1:31" ht="15" x14ac:dyDescent="0.2">
      <c r="A417" s="170">
        <v>71</v>
      </c>
      <c r="B417" s="179">
        <f t="shared" si="214"/>
        <v>100562</v>
      </c>
      <c r="C417" s="190"/>
      <c r="D417" s="179">
        <f t="shared" si="215"/>
        <v>3778</v>
      </c>
      <c r="E417" s="179">
        <f t="shared" si="198"/>
        <v>16999.286527456039</v>
      </c>
      <c r="F417" s="179">
        <f t="shared" si="199"/>
        <v>277.68930665639652</v>
      </c>
      <c r="G417" s="179">
        <f t="shared" si="200"/>
        <v>1193158.9481667501</v>
      </c>
      <c r="H417" s="179">
        <f t="shared" si="201"/>
        <v>17326.664241747552</v>
      </c>
      <c r="I417" s="179">
        <f t="shared" si="202"/>
        <v>100562</v>
      </c>
      <c r="J417" s="179">
        <f t="shared" si="203"/>
        <v>3778</v>
      </c>
      <c r="K417" s="179">
        <f t="shared" si="204"/>
        <v>104340</v>
      </c>
      <c r="L417" s="179">
        <f t="shared" si="205"/>
        <v>104340</v>
      </c>
      <c r="M417" s="179">
        <f t="shared" si="216"/>
        <v>28753.720397563025</v>
      </c>
      <c r="N417" s="179">
        <f t="shared" si="217"/>
        <v>3216106.3926635394</v>
      </c>
      <c r="O417" s="179">
        <f>N417*(1+Basic!$B$9)+S417</f>
        <v>3376911.7122967164</v>
      </c>
      <c r="P417" s="176">
        <f t="shared" si="206"/>
        <v>3394238</v>
      </c>
      <c r="R417" s="183">
        <f t="shared" si="218"/>
        <v>0</v>
      </c>
      <c r="S417" s="179">
        <f t="shared" si="207"/>
        <v>0</v>
      </c>
      <c r="Y417" s="179">
        <f t="shared" si="208"/>
        <v>83562.713472543983</v>
      </c>
      <c r="Z417" s="179">
        <f t="shared" si="209"/>
        <v>3500.3106933436029</v>
      </c>
      <c r="AA417" s="179">
        <f t="shared" si="210"/>
        <v>17276.975834112436</v>
      </c>
      <c r="AB417" s="179">
        <f t="shared" si="211"/>
        <v>104340.00000000003</v>
      </c>
      <c r="AC417" s="179">
        <f t="shared" si="212"/>
        <v>3394238</v>
      </c>
      <c r="AE417" s="179">
        <f t="shared" si="213"/>
        <v>104340</v>
      </c>
    </row>
    <row r="418" spans="1:31" ht="15" x14ac:dyDescent="0.2">
      <c r="A418" s="170">
        <v>72</v>
      </c>
      <c r="B418" s="179">
        <f t="shared" si="214"/>
        <v>100562</v>
      </c>
      <c r="C418" s="190">
        <f>-Basic!$B$25</f>
        <v>-27860</v>
      </c>
      <c r="D418" s="179">
        <f t="shared" si="215"/>
        <v>-24082</v>
      </c>
      <c r="E418" s="179">
        <f t="shared" si="198"/>
        <v>15886.666171733732</v>
      </c>
      <c r="F418" s="179">
        <f t="shared" si="199"/>
        <v>231.01911799261487</v>
      </c>
      <c r="G418" s="179">
        <f t="shared" si="200"/>
        <v>1108483.6143384839</v>
      </c>
      <c r="H418" s="179">
        <f t="shared" si="201"/>
        <v>41639.683359740164</v>
      </c>
      <c r="I418" s="179">
        <f t="shared" si="202"/>
        <v>100562</v>
      </c>
      <c r="J418" s="179">
        <f t="shared" si="203"/>
        <v>3778</v>
      </c>
      <c r="K418" s="179">
        <f t="shared" si="204"/>
        <v>104340</v>
      </c>
      <c r="L418" s="179">
        <f t="shared" si="205"/>
        <v>104340</v>
      </c>
      <c r="M418" s="179">
        <f t="shared" si="216"/>
        <v>28093.456221659766</v>
      </c>
      <c r="N418" s="179">
        <f t="shared" si="217"/>
        <v>3139859.8488851991</v>
      </c>
      <c r="O418" s="179">
        <f>N418*(1+Basic!$B$9)+S418</f>
        <v>3296852.8413294591</v>
      </c>
      <c r="P418" s="176">
        <f t="shared" si="206"/>
        <v>3338493</v>
      </c>
      <c r="R418" s="183">
        <f t="shared" si="218"/>
        <v>0</v>
      </c>
      <c r="S418" s="179">
        <f t="shared" si="207"/>
        <v>0</v>
      </c>
      <c r="Y418" s="179">
        <f t="shared" si="208"/>
        <v>84675.333828266244</v>
      </c>
      <c r="Z418" s="179">
        <f t="shared" si="209"/>
        <v>3546.9808820073886</v>
      </c>
      <c r="AA418" s="179">
        <f t="shared" si="210"/>
        <v>16117.685289726347</v>
      </c>
      <c r="AB418" s="179">
        <f t="shared" si="211"/>
        <v>104339.99999999997</v>
      </c>
      <c r="AC418" s="179">
        <f t="shared" si="212"/>
        <v>3338493</v>
      </c>
      <c r="AE418" s="179">
        <f t="shared" si="213"/>
        <v>76480</v>
      </c>
    </row>
    <row r="419" spans="1:31" ht="15" x14ac:dyDescent="0.2">
      <c r="A419" s="170">
        <v>73</v>
      </c>
      <c r="B419" s="179">
        <f t="shared" si="214"/>
        <v>100562</v>
      </c>
      <c r="D419" s="179">
        <f t="shared" si="215"/>
        <v>3778</v>
      </c>
      <c r="E419" s="179">
        <f t="shared" si="198"/>
        <v>14759.231504645455</v>
      </c>
      <c r="F419" s="179">
        <f t="shared" si="199"/>
        <v>555.18839570291777</v>
      </c>
      <c r="G419" s="179">
        <f t="shared" si="200"/>
        <v>1022680.8458431293</v>
      </c>
      <c r="H419" s="179">
        <f t="shared" si="201"/>
        <v>38416.871755443084</v>
      </c>
      <c r="I419" s="179">
        <f t="shared" si="202"/>
        <v>100562</v>
      </c>
      <c r="J419" s="179">
        <f t="shared" si="203"/>
        <v>3778</v>
      </c>
      <c r="K419" s="179">
        <f t="shared" si="204"/>
        <v>104340</v>
      </c>
      <c r="L419" s="179">
        <f t="shared" si="205"/>
        <v>104340</v>
      </c>
      <c r="M419" s="179">
        <f t="shared" si="216"/>
        <v>27427.424480739759</v>
      </c>
      <c r="N419" s="179">
        <f t="shared" si="217"/>
        <v>3062947.273365939</v>
      </c>
      <c r="O419" s="179">
        <f>N419*(1+Basic!$B$9)+S419</f>
        <v>3216094.637034236</v>
      </c>
      <c r="P419" s="176">
        <f t="shared" si="206"/>
        <v>3254512</v>
      </c>
      <c r="R419" s="183">
        <f t="shared" si="218"/>
        <v>0</v>
      </c>
      <c r="S419" s="179">
        <f t="shared" si="207"/>
        <v>0</v>
      </c>
      <c r="Y419" s="179">
        <f t="shared" si="208"/>
        <v>85802.768495354569</v>
      </c>
      <c r="Z419" s="179">
        <f t="shared" si="209"/>
        <v>3222.8116042970796</v>
      </c>
      <c r="AA419" s="179">
        <f t="shared" si="210"/>
        <v>15314.419900348374</v>
      </c>
      <c r="AB419" s="179">
        <f t="shared" si="211"/>
        <v>104340.00000000003</v>
      </c>
      <c r="AC419" s="179">
        <f t="shared" si="212"/>
        <v>3254512</v>
      </c>
      <c r="AE419" s="179">
        <f t="shared" si="213"/>
        <v>104340</v>
      </c>
    </row>
    <row r="420" spans="1:31" ht="15" x14ac:dyDescent="0.2">
      <c r="A420" s="170">
        <v>74</v>
      </c>
      <c r="B420" s="179">
        <f t="shared" si="214"/>
        <v>100562</v>
      </c>
      <c r="D420" s="179">
        <f t="shared" si="215"/>
        <v>3778</v>
      </c>
      <c r="E420" s="179">
        <f t="shared" si="198"/>
        <v>13616.78527668007</v>
      </c>
      <c r="F420" s="179">
        <f t="shared" si="199"/>
        <v>512.21814569442665</v>
      </c>
      <c r="G420" s="179">
        <f t="shared" si="200"/>
        <v>935735.63111980935</v>
      </c>
      <c r="H420" s="179">
        <f t="shared" si="201"/>
        <v>35151.089901137508</v>
      </c>
      <c r="I420" s="179">
        <f t="shared" si="202"/>
        <v>100562</v>
      </c>
      <c r="J420" s="179">
        <f t="shared" si="203"/>
        <v>3778</v>
      </c>
      <c r="K420" s="179">
        <f t="shared" si="204"/>
        <v>104340</v>
      </c>
      <c r="L420" s="179">
        <f t="shared" si="205"/>
        <v>104340</v>
      </c>
      <c r="M420" s="179">
        <f t="shared" si="216"/>
        <v>26755.574793747302</v>
      </c>
      <c r="N420" s="179">
        <f t="shared" si="217"/>
        <v>2985362.8481596862</v>
      </c>
      <c r="O420" s="179">
        <f>N420*(1+Basic!$B$9)+S420</f>
        <v>3134630.9905676707</v>
      </c>
      <c r="P420" s="176">
        <f t="shared" si="206"/>
        <v>3169782</v>
      </c>
      <c r="R420" s="183">
        <f t="shared" si="218"/>
        <v>0</v>
      </c>
      <c r="S420" s="179">
        <f t="shared" si="207"/>
        <v>0</v>
      </c>
      <c r="Y420" s="179">
        <f t="shared" si="208"/>
        <v>86945.214723319979</v>
      </c>
      <c r="Z420" s="179">
        <f t="shared" si="209"/>
        <v>3265.7818543055764</v>
      </c>
      <c r="AA420" s="179">
        <f t="shared" si="210"/>
        <v>14129.003422374497</v>
      </c>
      <c r="AB420" s="179">
        <f t="shared" si="211"/>
        <v>104340.00000000006</v>
      </c>
      <c r="AC420" s="179">
        <f t="shared" si="212"/>
        <v>3169782</v>
      </c>
      <c r="AE420" s="179">
        <f t="shared" si="213"/>
        <v>104340</v>
      </c>
    </row>
    <row r="421" spans="1:31" ht="15" x14ac:dyDescent="0.2">
      <c r="A421" s="170">
        <v>75</v>
      </c>
      <c r="B421" s="179">
        <f t="shared" si="214"/>
        <v>100562</v>
      </c>
      <c r="D421" s="179">
        <f t="shared" si="215"/>
        <v>3778</v>
      </c>
      <c r="E421" s="179">
        <f t="shared" si="198"/>
        <v>12459.127611989737</v>
      </c>
      <c r="F421" s="179">
        <f t="shared" si="199"/>
        <v>468.67496663748278</v>
      </c>
      <c r="G421" s="179">
        <f t="shared" si="200"/>
        <v>847632.75873179908</v>
      </c>
      <c r="H421" s="179">
        <f t="shared" si="201"/>
        <v>31841.764867774989</v>
      </c>
      <c r="I421" s="179">
        <f t="shared" si="202"/>
        <v>100562</v>
      </c>
      <c r="J421" s="179">
        <f t="shared" si="203"/>
        <v>3778</v>
      </c>
      <c r="K421" s="179">
        <f t="shared" si="204"/>
        <v>104340</v>
      </c>
      <c r="L421" s="179">
        <f t="shared" si="205"/>
        <v>104340</v>
      </c>
      <c r="M421" s="179">
        <f t="shared" si="216"/>
        <v>26077.85633953616</v>
      </c>
      <c r="N421" s="179">
        <f t="shared" si="217"/>
        <v>2907100.7044992223</v>
      </c>
      <c r="O421" s="179">
        <f>N421*(1+Basic!$B$9)+S421</f>
        <v>3052455.7397241835</v>
      </c>
      <c r="P421" s="176">
        <f t="shared" si="206"/>
        <v>3084298</v>
      </c>
      <c r="R421" s="183">
        <f t="shared" si="218"/>
        <v>0</v>
      </c>
      <c r="S421" s="179">
        <f t="shared" si="207"/>
        <v>0</v>
      </c>
      <c r="Y421" s="179">
        <f t="shared" si="208"/>
        <v>88102.872388010263</v>
      </c>
      <c r="Z421" s="179">
        <f t="shared" si="209"/>
        <v>3309.3250333625183</v>
      </c>
      <c r="AA421" s="179">
        <f t="shared" si="210"/>
        <v>12927.802578627221</v>
      </c>
      <c r="AB421" s="179">
        <f t="shared" si="211"/>
        <v>104340</v>
      </c>
      <c r="AC421" s="179">
        <f t="shared" si="212"/>
        <v>3084298</v>
      </c>
      <c r="AE421" s="179">
        <f t="shared" si="213"/>
        <v>104340</v>
      </c>
    </row>
    <row r="422" spans="1:31" ht="15" x14ac:dyDescent="0.2">
      <c r="A422" s="170">
        <v>76</v>
      </c>
      <c r="B422" s="179">
        <f t="shared" si="214"/>
        <v>100562</v>
      </c>
      <c r="D422" s="179">
        <f t="shared" si="215"/>
        <v>3778</v>
      </c>
      <c r="E422" s="179">
        <f t="shared" si="198"/>
        <v>11286.055973420785</v>
      </c>
      <c r="F422" s="179">
        <f t="shared" si="199"/>
        <v>424.55121957968316</v>
      </c>
      <c r="G422" s="179">
        <f t="shared" si="200"/>
        <v>758356.81470521982</v>
      </c>
      <c r="H422" s="179">
        <f t="shared" si="201"/>
        <v>28488.316087354673</v>
      </c>
      <c r="I422" s="179">
        <f t="shared" si="202"/>
        <v>100562</v>
      </c>
      <c r="J422" s="179">
        <f t="shared" si="203"/>
        <v>3778</v>
      </c>
      <c r="K422" s="179">
        <f t="shared" si="204"/>
        <v>104340</v>
      </c>
      <c r="L422" s="179">
        <f t="shared" si="205"/>
        <v>104340</v>
      </c>
      <c r="M422" s="179">
        <f t="shared" si="216"/>
        <v>25394.217853025275</v>
      </c>
      <c r="N422" s="179">
        <f t="shared" si="217"/>
        <v>2828154.9223522474</v>
      </c>
      <c r="O422" s="179">
        <f>N422*(1+Basic!$B$9)+S422</f>
        <v>2969562.6684698598</v>
      </c>
      <c r="P422" s="176">
        <f t="shared" si="206"/>
        <v>2998051</v>
      </c>
      <c r="R422" s="183">
        <f t="shared" si="218"/>
        <v>0</v>
      </c>
      <c r="S422" s="179">
        <f t="shared" si="207"/>
        <v>0</v>
      </c>
      <c r="Y422" s="179">
        <f t="shared" si="208"/>
        <v>89275.944026579265</v>
      </c>
      <c r="Z422" s="179">
        <f t="shared" si="209"/>
        <v>3353.4487804203163</v>
      </c>
      <c r="AA422" s="179">
        <f t="shared" si="210"/>
        <v>11710.607193000469</v>
      </c>
      <c r="AB422" s="179">
        <f t="shared" si="211"/>
        <v>104340.00000000006</v>
      </c>
      <c r="AC422" s="179">
        <f t="shared" si="212"/>
        <v>2998051</v>
      </c>
      <c r="AE422" s="179">
        <f t="shared" si="213"/>
        <v>104340</v>
      </c>
    </row>
    <row r="423" spans="1:31" ht="15" x14ac:dyDescent="0.2">
      <c r="A423" s="170">
        <v>77</v>
      </c>
      <c r="B423" s="179">
        <f t="shared" si="214"/>
        <v>100562</v>
      </c>
      <c r="D423" s="179">
        <f t="shared" si="215"/>
        <v>3778</v>
      </c>
      <c r="E423" s="179">
        <f t="shared" si="198"/>
        <v>10097.365127078965</v>
      </c>
      <c r="F423" s="179">
        <f t="shared" si="199"/>
        <v>379.83916371728043</v>
      </c>
      <c r="G423" s="179">
        <f t="shared" si="200"/>
        <v>667892.17983229877</v>
      </c>
      <c r="H423" s="179">
        <f t="shared" si="201"/>
        <v>25090.155251071952</v>
      </c>
      <c r="I423" s="179">
        <f t="shared" si="202"/>
        <v>100562</v>
      </c>
      <c r="J423" s="179">
        <f t="shared" si="203"/>
        <v>3778</v>
      </c>
      <c r="K423" s="179">
        <f t="shared" si="204"/>
        <v>104340</v>
      </c>
      <c r="L423" s="179">
        <f t="shared" si="205"/>
        <v>104340</v>
      </c>
      <c r="M423" s="179">
        <f t="shared" si="216"/>
        <v>24704.607621320869</v>
      </c>
      <c r="N423" s="179">
        <f t="shared" si="217"/>
        <v>2748519.5299735684</v>
      </c>
      <c r="O423" s="179">
        <f>N423*(1+Basic!$B$9)+S423</f>
        <v>2885945.5064722467</v>
      </c>
      <c r="P423" s="176">
        <f t="shared" si="206"/>
        <v>2911036</v>
      </c>
      <c r="R423" s="183">
        <f t="shared" si="218"/>
        <v>0</v>
      </c>
      <c r="S423" s="179">
        <f t="shared" si="207"/>
        <v>0</v>
      </c>
      <c r="Y423" s="179">
        <f t="shared" si="208"/>
        <v>90464.634872921044</v>
      </c>
      <c r="Z423" s="179">
        <f t="shared" si="209"/>
        <v>3398.160836282721</v>
      </c>
      <c r="AA423" s="179">
        <f t="shared" si="210"/>
        <v>10477.204290796246</v>
      </c>
      <c r="AB423" s="179">
        <f t="shared" si="211"/>
        <v>104340.00000000001</v>
      </c>
      <c r="AC423" s="179">
        <f t="shared" si="212"/>
        <v>2911036</v>
      </c>
      <c r="AE423" s="179">
        <f t="shared" si="213"/>
        <v>104340</v>
      </c>
    </row>
    <row r="424" spans="1:31" ht="15" x14ac:dyDescent="0.2">
      <c r="A424" s="170">
        <v>78</v>
      </c>
      <c r="B424" s="179">
        <f t="shared" si="214"/>
        <v>100562</v>
      </c>
      <c r="D424" s="179">
        <f t="shared" si="215"/>
        <v>3778</v>
      </c>
      <c r="E424" s="179">
        <f t="shared" si="198"/>
        <v>8892.847106422907</v>
      </c>
      <c r="F424" s="179">
        <f t="shared" si="199"/>
        <v>334.53095503718299</v>
      </c>
      <c r="G424" s="179">
        <f t="shared" si="200"/>
        <v>576223.02693872165</v>
      </c>
      <c r="H424" s="179">
        <f t="shared" si="201"/>
        <v>21646.686206109134</v>
      </c>
      <c r="I424" s="179">
        <f t="shared" si="202"/>
        <v>100562</v>
      </c>
      <c r="J424" s="179">
        <f t="shared" si="203"/>
        <v>3778</v>
      </c>
      <c r="K424" s="179">
        <f t="shared" si="204"/>
        <v>104340</v>
      </c>
      <c r="L424" s="179">
        <f t="shared" si="205"/>
        <v>104340</v>
      </c>
      <c r="M424" s="179">
        <f t="shared" si="216"/>
        <v>24008.973479804714</v>
      </c>
      <c r="N424" s="179">
        <f t="shared" si="217"/>
        <v>2668188.503453373</v>
      </c>
      <c r="O424" s="179">
        <f>N424*(1+Basic!$B$9)+S424</f>
        <v>2801597.9286260419</v>
      </c>
      <c r="P424" s="176">
        <f t="shared" si="206"/>
        <v>2823245</v>
      </c>
      <c r="R424" s="183">
        <f t="shared" si="218"/>
        <v>0</v>
      </c>
      <c r="S424" s="179">
        <f t="shared" si="207"/>
        <v>0</v>
      </c>
      <c r="Y424" s="179">
        <f t="shared" si="208"/>
        <v>91669.15289357712</v>
      </c>
      <c r="Z424" s="179">
        <f t="shared" si="209"/>
        <v>3443.4690449628179</v>
      </c>
      <c r="AA424" s="179">
        <f t="shared" si="210"/>
        <v>9227.3780614600892</v>
      </c>
      <c r="AB424" s="179">
        <f t="shared" si="211"/>
        <v>104340.00000000003</v>
      </c>
      <c r="AC424" s="179">
        <f t="shared" si="212"/>
        <v>2823245</v>
      </c>
      <c r="AE424" s="179">
        <f t="shared" si="213"/>
        <v>104340</v>
      </c>
    </row>
    <row r="425" spans="1:31" ht="15" x14ac:dyDescent="0.2">
      <c r="A425" s="170">
        <v>79</v>
      </c>
      <c r="B425" s="179">
        <f t="shared" si="214"/>
        <v>100562</v>
      </c>
      <c r="D425" s="179">
        <f t="shared" si="215"/>
        <v>3778</v>
      </c>
      <c r="E425" s="179">
        <f t="shared" si="198"/>
        <v>7672.2911758794835</v>
      </c>
      <c r="F425" s="179">
        <f t="shared" si="199"/>
        <v>288.61864494084864</v>
      </c>
      <c r="G425" s="179">
        <f t="shared" si="200"/>
        <v>483333.31811460119</v>
      </c>
      <c r="H425" s="179">
        <f t="shared" si="201"/>
        <v>18157.304851049983</v>
      </c>
      <c r="I425" s="179">
        <f t="shared" si="202"/>
        <v>100562</v>
      </c>
      <c r="J425" s="179">
        <f t="shared" si="203"/>
        <v>3778</v>
      </c>
      <c r="K425" s="179">
        <f t="shared" si="204"/>
        <v>104340</v>
      </c>
      <c r="L425" s="179">
        <f t="shared" si="205"/>
        <v>104340</v>
      </c>
      <c r="M425" s="179">
        <f t="shared" si="216"/>
        <v>23307.262808188199</v>
      </c>
      <c r="N425" s="179">
        <f t="shared" si="217"/>
        <v>2587155.7662615613</v>
      </c>
      <c r="O425" s="179">
        <f>N425*(1+Basic!$B$9)+S425</f>
        <v>2716513.5545746395</v>
      </c>
      <c r="P425" s="176">
        <f t="shared" si="206"/>
        <v>2734671</v>
      </c>
      <c r="R425" s="183">
        <f t="shared" si="218"/>
        <v>0</v>
      </c>
      <c r="S425" s="179">
        <f t="shared" si="207"/>
        <v>0</v>
      </c>
      <c r="Y425" s="179">
        <f t="shared" si="208"/>
        <v>92889.708824120462</v>
      </c>
      <c r="Z425" s="179">
        <f t="shared" si="209"/>
        <v>3489.3813550591512</v>
      </c>
      <c r="AA425" s="179">
        <f t="shared" si="210"/>
        <v>7960.9098208203322</v>
      </c>
      <c r="AB425" s="179">
        <f t="shared" si="211"/>
        <v>104339.99999999994</v>
      </c>
      <c r="AC425" s="179">
        <f t="shared" si="212"/>
        <v>2734671</v>
      </c>
      <c r="AE425" s="179">
        <f t="shared" si="213"/>
        <v>104340</v>
      </c>
    </row>
    <row r="426" spans="1:31" ht="15" x14ac:dyDescent="0.2">
      <c r="A426" s="170">
        <v>80</v>
      </c>
      <c r="B426" s="179">
        <f t="shared" si="214"/>
        <v>100562</v>
      </c>
      <c r="D426" s="179">
        <f t="shared" si="215"/>
        <v>3778</v>
      </c>
      <c r="E426" s="179">
        <f t="shared" si="198"/>
        <v>6435.4837939747276</v>
      </c>
      <c r="F426" s="179">
        <f t="shared" si="199"/>
        <v>242.09417884983051</v>
      </c>
      <c r="G426" s="179">
        <f t="shared" si="200"/>
        <v>389206.80190857593</v>
      </c>
      <c r="H426" s="179">
        <f t="shared" si="201"/>
        <v>14621.399029899814</v>
      </c>
      <c r="I426" s="179">
        <f t="shared" si="202"/>
        <v>100562</v>
      </c>
      <c r="J426" s="179">
        <f t="shared" si="203"/>
        <v>3778</v>
      </c>
      <c r="K426" s="179">
        <f t="shared" si="204"/>
        <v>104340</v>
      </c>
      <c r="L426" s="179">
        <f t="shared" si="205"/>
        <v>104340</v>
      </c>
      <c r="M426" s="179">
        <f t="shared" si="216"/>
        <v>22599.422526531951</v>
      </c>
      <c r="N426" s="179">
        <f t="shared" si="217"/>
        <v>2505415.1887880932</v>
      </c>
      <c r="O426" s="179">
        <f>N426*(1+Basic!$B$9)+S426</f>
        <v>2630685.9482274977</v>
      </c>
      <c r="P426" s="176">
        <f t="shared" si="206"/>
        <v>2645307</v>
      </c>
      <c r="R426" s="183">
        <f t="shared" si="218"/>
        <v>0</v>
      </c>
      <c r="S426" s="179">
        <f t="shared" si="207"/>
        <v>0</v>
      </c>
      <c r="Y426" s="179">
        <f t="shared" si="208"/>
        <v>94126.516206025262</v>
      </c>
      <c r="Z426" s="179">
        <f t="shared" si="209"/>
        <v>3535.9058211501688</v>
      </c>
      <c r="AA426" s="179">
        <f t="shared" si="210"/>
        <v>6677.5779728245579</v>
      </c>
      <c r="AB426" s="179">
        <f t="shared" si="211"/>
        <v>104339.99999999999</v>
      </c>
      <c r="AC426" s="179">
        <f t="shared" si="212"/>
        <v>2645307</v>
      </c>
      <c r="AE426" s="179">
        <f t="shared" si="213"/>
        <v>104340</v>
      </c>
    </row>
    <row r="427" spans="1:31" ht="15" x14ac:dyDescent="0.2">
      <c r="A427" s="170">
        <v>81</v>
      </c>
      <c r="B427" s="179">
        <f t="shared" si="214"/>
        <v>100562</v>
      </c>
      <c r="D427" s="179">
        <f t="shared" si="215"/>
        <v>3778</v>
      </c>
      <c r="E427" s="179">
        <f t="shared" si="198"/>
        <v>5182.2085759738284</v>
      </c>
      <c r="F427" s="179">
        <f t="shared" si="199"/>
        <v>194.94939479273049</v>
      </c>
      <c r="G427" s="179">
        <f t="shared" si="200"/>
        <v>293827.01048454974</v>
      </c>
      <c r="H427" s="179">
        <f t="shared" si="201"/>
        <v>11038.348424692545</v>
      </c>
      <c r="I427" s="179">
        <f t="shared" si="202"/>
        <v>100562</v>
      </c>
      <c r="J427" s="179">
        <f t="shared" si="203"/>
        <v>3778</v>
      </c>
      <c r="K427" s="179">
        <f t="shared" si="204"/>
        <v>104340</v>
      </c>
      <c r="L427" s="179">
        <f t="shared" si="205"/>
        <v>104340</v>
      </c>
      <c r="M427" s="179">
        <f t="shared" si="216"/>
        <v>21885.399091230658</v>
      </c>
      <c r="N427" s="179">
        <f t="shared" si="217"/>
        <v>2422960.5878793239</v>
      </c>
      <c r="O427" s="179">
        <f>N427*(1+Basic!$B$9)+S427</f>
        <v>2544108.6172732902</v>
      </c>
      <c r="P427" s="176">
        <f t="shared" si="206"/>
        <v>2555147</v>
      </c>
      <c r="R427" s="183">
        <f t="shared" si="218"/>
        <v>0</v>
      </c>
      <c r="S427" s="179">
        <f t="shared" si="207"/>
        <v>0</v>
      </c>
      <c r="Y427" s="179">
        <f t="shared" si="208"/>
        <v>95379.791424026189</v>
      </c>
      <c r="Z427" s="179">
        <f t="shared" si="209"/>
        <v>3583.0506052072687</v>
      </c>
      <c r="AA427" s="179">
        <f t="shared" si="210"/>
        <v>5377.1579707665587</v>
      </c>
      <c r="AB427" s="179">
        <f t="shared" si="211"/>
        <v>104340.00000000001</v>
      </c>
      <c r="AC427" s="179">
        <f t="shared" si="212"/>
        <v>2555147</v>
      </c>
      <c r="AE427" s="179">
        <f t="shared" si="213"/>
        <v>104340</v>
      </c>
    </row>
    <row r="428" spans="1:31" ht="15" x14ac:dyDescent="0.2">
      <c r="A428" s="170">
        <v>82</v>
      </c>
      <c r="B428" s="179">
        <f t="shared" si="214"/>
        <v>100562</v>
      </c>
      <c r="D428" s="179">
        <f t="shared" si="215"/>
        <v>3778</v>
      </c>
      <c r="E428" s="179">
        <f t="shared" si="198"/>
        <v>3912.2462560237036</v>
      </c>
      <c r="F428" s="179">
        <f t="shared" si="199"/>
        <v>147.17602197331226</v>
      </c>
      <c r="G428" s="179">
        <f t="shared" si="200"/>
        <v>197177.25674057344</v>
      </c>
      <c r="H428" s="179">
        <f t="shared" si="201"/>
        <v>7407.5244466658578</v>
      </c>
      <c r="I428" s="179">
        <f t="shared" si="202"/>
        <v>100562</v>
      </c>
      <c r="J428" s="179">
        <f t="shared" si="203"/>
        <v>3778</v>
      </c>
      <c r="K428" s="179">
        <f t="shared" si="204"/>
        <v>104340</v>
      </c>
      <c r="L428" s="179">
        <f t="shared" si="205"/>
        <v>104340</v>
      </c>
      <c r="M428" s="179">
        <f t="shared" si="216"/>
        <v>21165.138490962861</v>
      </c>
      <c r="N428" s="179">
        <f t="shared" si="217"/>
        <v>2339785.7263702867</v>
      </c>
      <c r="O428" s="179">
        <f>N428*(1+Basic!$B$9)+S428</f>
        <v>2456775.0126888012</v>
      </c>
      <c r="P428" s="176">
        <f t="shared" si="206"/>
        <v>2464183</v>
      </c>
      <c r="R428" s="183">
        <f t="shared" si="218"/>
        <v>0</v>
      </c>
      <c r="S428" s="179">
        <f t="shared" si="207"/>
        <v>0</v>
      </c>
      <c r="Y428" s="179">
        <f t="shared" si="208"/>
        <v>96649.753743976296</v>
      </c>
      <c r="Z428" s="179">
        <f t="shared" si="209"/>
        <v>3630.8239780266877</v>
      </c>
      <c r="AA428" s="179">
        <f t="shared" si="210"/>
        <v>4059.422277997016</v>
      </c>
      <c r="AB428" s="179">
        <f t="shared" si="211"/>
        <v>104340</v>
      </c>
      <c r="AC428" s="179">
        <f t="shared" si="212"/>
        <v>2464183</v>
      </c>
      <c r="AE428" s="179">
        <f t="shared" si="213"/>
        <v>104340</v>
      </c>
    </row>
    <row r="429" spans="1:31" ht="15" x14ac:dyDescent="0.2">
      <c r="A429" s="170">
        <v>83</v>
      </c>
      <c r="B429" s="179">
        <f t="shared" si="214"/>
        <v>100562</v>
      </c>
      <c r="D429" s="179">
        <f t="shared" si="215"/>
        <v>3778</v>
      </c>
      <c r="E429" s="179">
        <f t="shared" si="198"/>
        <v>2625.3746487915064</v>
      </c>
      <c r="F429" s="179">
        <f t="shared" si="199"/>
        <v>98.765679319522647</v>
      </c>
      <c r="G429" s="179">
        <f t="shared" si="200"/>
        <v>99240.631389364949</v>
      </c>
      <c r="H429" s="179">
        <f t="shared" si="201"/>
        <v>3728.2901259853807</v>
      </c>
      <c r="I429" s="179">
        <f t="shared" si="202"/>
        <v>100562</v>
      </c>
      <c r="J429" s="179">
        <f t="shared" si="203"/>
        <v>3778</v>
      </c>
      <c r="K429" s="179">
        <f t="shared" si="204"/>
        <v>104340</v>
      </c>
      <c r="L429" s="179">
        <f t="shared" si="205"/>
        <v>104340</v>
      </c>
      <c r="M429" s="179">
        <f t="shared" si="216"/>
        <v>20438.586242605325</v>
      </c>
      <c r="N429" s="179">
        <f t="shared" si="217"/>
        <v>2255884.3126128921</v>
      </c>
      <c r="O429" s="179">
        <f>N429*(1+Basic!$B$9)+S429</f>
        <v>2368678.5282435371</v>
      </c>
      <c r="P429" s="176">
        <f t="shared" si="206"/>
        <v>2372407</v>
      </c>
      <c r="R429" s="183">
        <f t="shared" si="218"/>
        <v>0</v>
      </c>
      <c r="S429" s="179">
        <f t="shared" si="207"/>
        <v>0</v>
      </c>
      <c r="Y429" s="179">
        <f t="shared" si="208"/>
        <v>97936.625351208495</v>
      </c>
      <c r="Z429" s="179">
        <f t="shared" si="209"/>
        <v>3679.2343206804771</v>
      </c>
      <c r="AA429" s="179">
        <f t="shared" si="210"/>
        <v>2724.1403281110292</v>
      </c>
      <c r="AB429" s="179">
        <f t="shared" si="211"/>
        <v>104340</v>
      </c>
      <c r="AC429" s="179">
        <f t="shared" si="212"/>
        <v>2372407</v>
      </c>
      <c r="AE429" s="179">
        <f t="shared" si="213"/>
        <v>104340</v>
      </c>
    </row>
    <row r="430" spans="1:31" ht="15" x14ac:dyDescent="0.2">
      <c r="A430" s="170">
        <v>84</v>
      </c>
      <c r="B430" s="179">
        <f t="shared" si="214"/>
        <v>100562</v>
      </c>
      <c r="C430" s="190"/>
      <c r="D430" s="179">
        <f t="shared" si="215"/>
        <v>3778</v>
      </c>
      <c r="E430" s="179">
        <f t="shared" si="198"/>
        <v>1321.3686105923437</v>
      </c>
      <c r="F430" s="179">
        <f t="shared" si="199"/>
        <v>49.70987401316706</v>
      </c>
      <c r="G430" s="179">
        <f t="shared" si="200"/>
        <v>-4.270987119525671E-8</v>
      </c>
      <c r="H430" s="179">
        <f t="shared" si="201"/>
        <v>-1.4522854030474264E-9</v>
      </c>
      <c r="I430" s="179">
        <f t="shared" si="202"/>
        <v>100562</v>
      </c>
      <c r="J430" s="179">
        <f t="shared" si="203"/>
        <v>3778</v>
      </c>
      <c r="K430" s="179">
        <f t="shared" si="204"/>
        <v>104340</v>
      </c>
      <c r="L430" s="179">
        <f>K430+Basic!B8</f>
        <v>2275590</v>
      </c>
      <c r="M430" s="179">
        <f t="shared" si="216"/>
        <v>19705.687387111731</v>
      </c>
      <c r="N430" s="179">
        <f t="shared" si="217"/>
        <v>3.8598955143243074E-9</v>
      </c>
      <c r="O430" s="179">
        <f>N430*(1+Basic!$B$9)</f>
        <v>4.0528902900405226E-9</v>
      </c>
      <c r="P430" s="179">
        <f>O430+H430+Basic!$B$8</f>
        <v>2171250.0000000028</v>
      </c>
      <c r="Q430" s="179"/>
      <c r="R430" s="183">
        <f t="shared" si="218"/>
        <v>0</v>
      </c>
      <c r="S430" s="179">
        <f t="shared" si="207"/>
        <v>0</v>
      </c>
      <c r="Y430" s="179">
        <f t="shared" si="208"/>
        <v>99240.631389407659</v>
      </c>
      <c r="Z430" s="179">
        <f t="shared" si="209"/>
        <v>3728.2901259868331</v>
      </c>
      <c r="AA430" s="179">
        <f t="shared" si="210"/>
        <v>1371.0784846055108</v>
      </c>
      <c r="AB430" s="179">
        <f t="shared" si="211"/>
        <v>104340</v>
      </c>
      <c r="AC430" s="179">
        <f t="shared" si="212"/>
        <v>2171250.0000000028</v>
      </c>
      <c r="AE430" s="179">
        <f t="shared" si="213"/>
        <v>104340</v>
      </c>
    </row>
    <row r="431" spans="1:31" ht="15" x14ac:dyDescent="0.2">
      <c r="A431" s="170" t="s">
        <v>5</v>
      </c>
      <c r="B431" s="190">
        <f>SUM(B346:B430)</f>
        <v>3380958</v>
      </c>
      <c r="C431" s="190">
        <f>SUM(C346:C430)</f>
        <v>-273473</v>
      </c>
      <c r="D431" s="190">
        <f>SUM(D346:D430)</f>
        <v>43879</v>
      </c>
      <c r="E431" s="190">
        <f>SUM(E346:E430)</f>
        <v>3380957.9999999576</v>
      </c>
      <c r="F431" s="190">
        <f>SUM(F346:F430)</f>
        <v>43878.999999998552</v>
      </c>
      <c r="G431" s="190"/>
      <c r="H431" s="190"/>
      <c r="I431" s="190">
        <f>SUM(I346:I430)</f>
        <v>8447208</v>
      </c>
      <c r="J431" s="190">
        <f>SUM(J346:J430)</f>
        <v>291140.5</v>
      </c>
      <c r="K431" s="190">
        <f>SUM(K346:K430)</f>
        <v>8764560</v>
      </c>
      <c r="L431" s="190">
        <f>SUM(L346:L430)</f>
        <v>3698310</v>
      </c>
      <c r="M431" s="190">
        <f>SUM(M346:M430)</f>
        <v>3698310.0000000051</v>
      </c>
      <c r="N431" s="187"/>
      <c r="O431" s="190"/>
      <c r="P431" s="190"/>
      <c r="R431" s="172">
        <f>SUM(R347:R430)</f>
        <v>0</v>
      </c>
      <c r="Y431" s="191">
        <f>SUM(Y347:Y430)</f>
        <v>5066250.00000004</v>
      </c>
      <c r="Z431" s="191">
        <f>SUM(Z347:Z430)</f>
        <v>273473.00000000146</v>
      </c>
      <c r="AA431" s="191">
        <f>SUM(AA347:AA430)</f>
        <v>3424836.9999999553</v>
      </c>
      <c r="AB431" s="191">
        <f>SUM(AB347:AB430)</f>
        <v>8764560.0000000019</v>
      </c>
    </row>
    <row r="432" spans="1:31" ht="15" x14ac:dyDescent="0.2">
      <c r="A432" s="170"/>
      <c r="B432" s="190">
        <f>B431-B346</f>
        <v>8447208</v>
      </c>
      <c r="C432" s="170"/>
      <c r="D432" s="190">
        <f>D431-C431</f>
        <v>317352</v>
      </c>
      <c r="E432" s="190">
        <f>E431+F431</f>
        <v>3424836.9999999562</v>
      </c>
      <c r="F432" s="190"/>
      <c r="L432" s="179">
        <f>F431+E431-C431</f>
        <v>3698309.9999999562</v>
      </c>
    </row>
    <row r="433" spans="1:31" ht="15" x14ac:dyDescent="0.2">
      <c r="A433" s="170"/>
      <c r="B433" s="170"/>
      <c r="C433" s="170"/>
      <c r="D433" s="190"/>
      <c r="E433" s="190"/>
      <c r="F433" s="170"/>
      <c r="K433" s="171" t="s">
        <v>7</v>
      </c>
      <c r="L433" s="179">
        <f>L432-L431</f>
        <v>-4.377216100692749E-8</v>
      </c>
    </row>
    <row r="434" spans="1:31" ht="15.75" x14ac:dyDescent="0.25">
      <c r="A434" s="170"/>
      <c r="B434" s="193"/>
    </row>
    <row r="435" spans="1:31" ht="15.75" x14ac:dyDescent="0.25">
      <c r="A435" s="170"/>
      <c r="B435" s="193"/>
    </row>
    <row r="436" spans="1:31" ht="15.75" x14ac:dyDescent="0.25">
      <c r="A436" s="170"/>
      <c r="B436" s="193"/>
    </row>
    <row r="437" spans="1:31" ht="15.75" x14ac:dyDescent="0.25">
      <c r="A437" s="170"/>
      <c r="B437" s="193"/>
    </row>
    <row r="439" spans="1:31" ht="25.5" x14ac:dyDescent="0.35">
      <c r="C439" s="262" t="s">
        <v>98</v>
      </c>
      <c r="D439" s="262"/>
      <c r="E439" s="262"/>
      <c r="F439" s="262"/>
    </row>
    <row r="440" spans="1:31" x14ac:dyDescent="0.2">
      <c r="A440" s="171" t="s">
        <v>33</v>
      </c>
      <c r="B440" s="171" t="s">
        <v>39</v>
      </c>
      <c r="D440" s="171" t="s">
        <v>160</v>
      </c>
      <c r="E440" s="171" t="s">
        <v>38</v>
      </c>
      <c r="G440" s="171" t="s">
        <v>57</v>
      </c>
    </row>
    <row r="441" spans="1:31" ht="18" x14ac:dyDescent="0.25">
      <c r="A441" s="181">
        <f>Basic!$B$10</f>
        <v>0.16</v>
      </c>
      <c r="B441" s="177">
        <v>93816.565315350905</v>
      </c>
      <c r="C441" s="176">
        <f>ROUND(B441/1,0)</f>
        <v>93817</v>
      </c>
      <c r="D441" s="177">
        <v>3677.0956739689914</v>
      </c>
      <c r="E441" s="176">
        <f>$E$2</f>
        <v>12</v>
      </c>
      <c r="F441" s="176">
        <f>ROUND(D441/1,0)</f>
        <v>3677</v>
      </c>
      <c r="G441" s="192">
        <f>-(B445)/R443</f>
        <v>52773.4375</v>
      </c>
      <c r="H441" s="179">
        <f>(Basic!$B$19+Basic!$B$20+Basic!$B$21+Basic!$B$22+Basic!$B$23+Basic!$B$24+Basic!$B$25+Basic!$B$26)/R443</f>
        <v>3109.8229166666665</v>
      </c>
      <c r="J441" s="179"/>
      <c r="K441" s="179"/>
      <c r="R441" s="172">
        <f>$S$1/$R$443</f>
        <v>0</v>
      </c>
    </row>
    <row r="442" spans="1:31" ht="15" x14ac:dyDescent="0.2">
      <c r="A442" s="170" t="s">
        <v>37</v>
      </c>
      <c r="B442" s="179" t="s">
        <v>37</v>
      </c>
      <c r="C442" s="171" t="s">
        <v>37</v>
      </c>
      <c r="D442" s="171" t="s">
        <v>37</v>
      </c>
      <c r="E442" s="171" t="s">
        <v>37</v>
      </c>
      <c r="F442" s="171" t="s">
        <v>37</v>
      </c>
      <c r="G442" s="171" t="s">
        <v>37</v>
      </c>
      <c r="H442" s="171" t="s">
        <v>37</v>
      </c>
      <c r="J442" s="179"/>
      <c r="L442" s="179"/>
      <c r="M442" s="180" t="s">
        <v>31</v>
      </c>
      <c r="N442" s="180"/>
      <c r="O442" s="180"/>
    </row>
    <row r="443" spans="1:31" ht="15" x14ac:dyDescent="0.2">
      <c r="A443" s="170"/>
      <c r="B443" s="180" t="s">
        <v>11</v>
      </c>
      <c r="C443" s="180"/>
      <c r="D443" s="180"/>
      <c r="E443" s="180" t="s">
        <v>27</v>
      </c>
      <c r="F443" s="180"/>
      <c r="G443" s="180" t="s">
        <v>162</v>
      </c>
      <c r="H443" s="180"/>
      <c r="I443" s="180" t="s">
        <v>6</v>
      </c>
      <c r="J443" s="180"/>
      <c r="K443" s="180"/>
      <c r="L443" s="171" t="s">
        <v>32</v>
      </c>
      <c r="M443" s="171" t="s">
        <v>2</v>
      </c>
      <c r="N443" s="180" t="s">
        <v>162</v>
      </c>
      <c r="O443" s="180" t="s">
        <v>29</v>
      </c>
      <c r="P443" s="180" t="s">
        <v>30</v>
      </c>
      <c r="R443" s="172">
        <f>$E$2*8</f>
        <v>96</v>
      </c>
    </row>
    <row r="444" spans="1:31" x14ac:dyDescent="0.2">
      <c r="B444" s="181">
        <f>IRR(B445:B541,0)*E441</f>
        <v>0.15981716853270989</v>
      </c>
      <c r="D444" s="181">
        <f>IRR(D445:D541,0)*E441</f>
        <v>0.15997549491026763</v>
      </c>
      <c r="E444" s="171" t="s">
        <v>28</v>
      </c>
      <c r="F444" s="171" t="s">
        <v>161</v>
      </c>
      <c r="G444" s="171" t="s">
        <v>162</v>
      </c>
      <c r="H444" s="171" t="s">
        <v>161</v>
      </c>
      <c r="I444" s="171" t="s">
        <v>28</v>
      </c>
      <c r="J444" s="179" t="s">
        <v>161</v>
      </c>
      <c r="K444" s="179" t="s">
        <v>5</v>
      </c>
      <c r="L444" s="174">
        <f>IRR(L445:L541,0)*E441</f>
        <v>0.10560336480731447</v>
      </c>
      <c r="AE444" s="174">
        <f>IRR(AE445:AE541,0)*$AE$2</f>
        <v>0.15981909079138479</v>
      </c>
    </row>
    <row r="445" spans="1:31" x14ac:dyDescent="0.2">
      <c r="A445" s="171">
        <v>0</v>
      </c>
      <c r="B445" s="171">
        <f>-(Basic!$B$6-Basic!$B$8)</f>
        <v>-5066250</v>
      </c>
      <c r="C445" s="171">
        <f>-Basic!$B$19</f>
        <v>-52423</v>
      </c>
      <c r="D445" s="179">
        <f>C445</f>
        <v>-52423</v>
      </c>
      <c r="G445" s="179">
        <f>-B445</f>
        <v>5066250</v>
      </c>
      <c r="H445" s="171">
        <f>-D445</f>
        <v>52423</v>
      </c>
      <c r="J445" s="171">
        <f>-Basic!$B$19/2</f>
        <v>-26211.5</v>
      </c>
      <c r="L445" s="179">
        <f>B445-Basic!B8</f>
        <v>-7237500</v>
      </c>
      <c r="M445" s="171">
        <f>N445*$L$444/12</f>
        <v>63692.029399411542</v>
      </c>
      <c r="N445" s="179">
        <f>-L445</f>
        <v>7237500</v>
      </c>
      <c r="Y445" s="171" t="s">
        <v>163</v>
      </c>
      <c r="Z445" s="171" t="s">
        <v>61</v>
      </c>
      <c r="AA445" s="171" t="s">
        <v>2</v>
      </c>
      <c r="AB445" s="171" t="s">
        <v>6</v>
      </c>
      <c r="AC445" s="171" t="s">
        <v>65</v>
      </c>
      <c r="AE445" s="179">
        <f>B445+D445</f>
        <v>-5118673</v>
      </c>
    </row>
    <row r="446" spans="1:31" x14ac:dyDescent="0.2">
      <c r="A446" s="171">
        <f>A445+1</f>
        <v>1</v>
      </c>
      <c r="B446" s="179">
        <f>$C$441</f>
        <v>93817</v>
      </c>
      <c r="D446" s="179">
        <f>C446+$F$441</f>
        <v>3677</v>
      </c>
      <c r="E446" s="179">
        <f>G445*$B$444/$E$441</f>
        <v>67472.810839903454</v>
      </c>
      <c r="F446" s="179">
        <f>H445*$D$444/$E$441</f>
        <v>698.86628080674666</v>
      </c>
      <c r="G446" s="179">
        <f>G445+E446-B446</f>
        <v>5039905.8108399035</v>
      </c>
      <c r="H446" s="179">
        <f>H445-D446+F446</f>
        <v>49444.866280806746</v>
      </c>
      <c r="I446" s="179">
        <f>B446</f>
        <v>93817</v>
      </c>
      <c r="J446" s="179">
        <f>D446-C446</f>
        <v>3677</v>
      </c>
      <c r="K446" s="179">
        <f>J446+I446</f>
        <v>97494</v>
      </c>
      <c r="L446" s="179">
        <f t="shared" ref="L446:L509" si="219">K446</f>
        <v>97494</v>
      </c>
      <c r="M446" s="179">
        <f>N445*$L$444/$E$441</f>
        <v>63692.029399411542</v>
      </c>
      <c r="N446" s="179">
        <f>N445-L446+M446</f>
        <v>7203698.0293994118</v>
      </c>
      <c r="O446" s="179">
        <f>N446*(1+Basic!$B$9)+S446</f>
        <v>7563882.9308693828</v>
      </c>
      <c r="P446" s="176">
        <f t="shared" ref="P446:P509" si="220">ROUND((O446+H446)/1,0)</f>
        <v>7613328</v>
      </c>
      <c r="R446" s="183">
        <f>ROUND($R$441/1,0)</f>
        <v>0</v>
      </c>
      <c r="S446" s="179">
        <f t="shared" ref="S446:S509" si="221">S447+R446</f>
        <v>0</v>
      </c>
      <c r="Y446" s="179">
        <f>G445-G446</f>
        <v>26344.189160096459</v>
      </c>
      <c r="Z446" s="179">
        <f>H445-H446-C446</f>
        <v>2978.1337191932544</v>
      </c>
      <c r="AA446" s="179">
        <f>E446+F446+R446</f>
        <v>68171.677120710199</v>
      </c>
      <c r="AB446" s="179">
        <f>AA446+Z446+Y446</f>
        <v>97493.999999999913</v>
      </c>
      <c r="AC446" s="179">
        <f>P446</f>
        <v>7613328</v>
      </c>
      <c r="AE446" s="179">
        <f>B446+D446</f>
        <v>97494</v>
      </c>
    </row>
    <row r="447" spans="1:31" x14ac:dyDescent="0.2">
      <c r="A447" s="171">
        <f t="shared" ref="A447:A510" si="222">A446+1</f>
        <v>2</v>
      </c>
      <c r="B447" s="179">
        <f t="shared" ref="B447:B510" si="223">$C$441</f>
        <v>93817</v>
      </c>
      <c r="D447" s="179">
        <f t="shared" ref="D447:D510" si="224">C447+$F$441</f>
        <v>3677</v>
      </c>
      <c r="E447" s="179">
        <f t="shared" ref="E447:E510" si="225">G446*$B$444/$E$441</f>
        <v>67121.956363332065</v>
      </c>
      <c r="F447" s="179">
        <f t="shared" ref="F447:F510" si="226">H446*$D$444/$E$441</f>
        <v>659.16391283700534</v>
      </c>
      <c r="G447" s="179">
        <f t="shared" ref="G447:G510" si="227">G446+E447-B447</f>
        <v>5013210.767203236</v>
      </c>
      <c r="H447" s="179">
        <f t="shared" ref="H447:H510" si="228">H446-D447+F447</f>
        <v>46427.030193643754</v>
      </c>
      <c r="I447" s="179">
        <f t="shared" ref="I447:I510" si="229">B447</f>
        <v>93817</v>
      </c>
      <c r="J447" s="179">
        <f t="shared" ref="J447:J510" si="230">D447-C447</f>
        <v>3677</v>
      </c>
      <c r="K447" s="179">
        <f t="shared" ref="K447:K510" si="231">J447+I447</f>
        <v>97494</v>
      </c>
      <c r="L447" s="179">
        <f t="shared" si="219"/>
        <v>97494</v>
      </c>
      <c r="M447" s="179">
        <f t="shared" ref="M447:M510" si="232">N446*$L$444/$E$441</f>
        <v>63394.562580033205</v>
      </c>
      <c r="N447" s="179">
        <f t="shared" ref="N447:N510" si="233">N446-L447+M447</f>
        <v>7169598.591979445</v>
      </c>
      <c r="O447" s="179">
        <f>N447*(1+Basic!$B$9)+S447</f>
        <v>7528078.5215784172</v>
      </c>
      <c r="P447" s="176">
        <f t="shared" si="220"/>
        <v>7574506</v>
      </c>
      <c r="R447" s="183">
        <f t="shared" ref="R447:R510" si="234">ROUND($R$441/1,0)</f>
        <v>0</v>
      </c>
      <c r="S447" s="179">
        <f t="shared" si="221"/>
        <v>0</v>
      </c>
      <c r="Y447" s="179">
        <f t="shared" ref="Y447:Y510" si="235">G446-G447</f>
        <v>26695.043636667542</v>
      </c>
      <c r="Z447" s="179">
        <f t="shared" ref="Z447:Z510" si="236">H446-H447-C447</f>
        <v>3017.836087162992</v>
      </c>
      <c r="AA447" s="179">
        <f t="shared" ref="AA447:AA510" si="237">E447+F447+R447</f>
        <v>67781.120276169066</v>
      </c>
      <c r="AB447" s="179">
        <f t="shared" ref="AB447:AB510" si="238">AA447+Z447+Y447</f>
        <v>97493.999999999593</v>
      </c>
      <c r="AC447" s="179">
        <f t="shared" ref="AC447:AC510" si="239">P447</f>
        <v>7574506</v>
      </c>
      <c r="AE447" s="179">
        <f t="shared" ref="AE447:AE510" si="240">B447+D447</f>
        <v>97494</v>
      </c>
    </row>
    <row r="448" spans="1:31" x14ac:dyDescent="0.2">
      <c r="A448" s="171">
        <f t="shared" si="222"/>
        <v>3</v>
      </c>
      <c r="B448" s="179">
        <f t="shared" si="223"/>
        <v>93817</v>
      </c>
      <c r="D448" s="179">
        <f t="shared" si="224"/>
        <v>3677</v>
      </c>
      <c r="E448" s="179">
        <f t="shared" si="225"/>
        <v>66766.429172676275</v>
      </c>
      <c r="F448" s="179">
        <f t="shared" si="226"/>
        <v>618.93226103684151</v>
      </c>
      <c r="G448" s="179">
        <f t="shared" si="227"/>
        <v>4986160.1963759121</v>
      </c>
      <c r="H448" s="179">
        <f t="shared" si="228"/>
        <v>43368.962454680594</v>
      </c>
      <c r="I448" s="179">
        <f t="shared" si="229"/>
        <v>93817</v>
      </c>
      <c r="J448" s="179">
        <f t="shared" si="230"/>
        <v>3677</v>
      </c>
      <c r="K448" s="179">
        <f t="shared" si="231"/>
        <v>97494</v>
      </c>
      <c r="L448" s="179">
        <f t="shared" si="219"/>
        <v>97494</v>
      </c>
      <c r="M448" s="179">
        <f t="shared" si="232"/>
        <v>63094.47796923446</v>
      </c>
      <c r="N448" s="179">
        <f t="shared" si="233"/>
        <v>7135199.0699486798</v>
      </c>
      <c r="O448" s="179">
        <f>N448*(1+Basic!$B$9)+S448</f>
        <v>7491959.0234461138</v>
      </c>
      <c r="P448" s="176">
        <f t="shared" si="220"/>
        <v>7535328</v>
      </c>
      <c r="R448" s="183">
        <f t="shared" si="234"/>
        <v>0</v>
      </c>
      <c r="S448" s="179">
        <f t="shared" si="221"/>
        <v>0</v>
      </c>
      <c r="Y448" s="179">
        <f t="shared" si="235"/>
        <v>27050.570827323943</v>
      </c>
      <c r="Z448" s="179">
        <f t="shared" si="236"/>
        <v>3058.0677389631601</v>
      </c>
      <c r="AA448" s="179">
        <f t="shared" si="237"/>
        <v>67385.361433713115</v>
      </c>
      <c r="AB448" s="179">
        <f t="shared" si="238"/>
        <v>97494.000000000218</v>
      </c>
      <c r="AC448" s="179">
        <f t="shared" si="239"/>
        <v>7535328</v>
      </c>
      <c r="AE448" s="179">
        <f t="shared" si="240"/>
        <v>97494</v>
      </c>
    </row>
    <row r="449" spans="1:31" x14ac:dyDescent="0.2">
      <c r="A449" s="171">
        <f t="shared" si="222"/>
        <v>4</v>
      </c>
      <c r="B449" s="179">
        <f t="shared" si="223"/>
        <v>93817</v>
      </c>
      <c r="D449" s="179">
        <f t="shared" si="224"/>
        <v>3677</v>
      </c>
      <c r="E449" s="179">
        <f t="shared" si="225"/>
        <v>66406.167036274914</v>
      </c>
      <c r="F449" s="179">
        <f t="shared" si="226"/>
        <v>578.16426936936193</v>
      </c>
      <c r="G449" s="179">
        <f t="shared" si="227"/>
        <v>4958749.3634121865</v>
      </c>
      <c r="H449" s="179">
        <f t="shared" si="228"/>
        <v>40270.126724049958</v>
      </c>
      <c r="I449" s="179">
        <f t="shared" si="229"/>
        <v>93817</v>
      </c>
      <c r="J449" s="179">
        <f t="shared" si="230"/>
        <v>3677</v>
      </c>
      <c r="K449" s="179">
        <f t="shared" si="231"/>
        <v>97494</v>
      </c>
      <c r="L449" s="179">
        <f t="shared" si="219"/>
        <v>97494</v>
      </c>
      <c r="M449" s="179">
        <f t="shared" si="232"/>
        <v>62791.752529716781</v>
      </c>
      <c r="N449" s="179">
        <f t="shared" si="233"/>
        <v>7100496.8224783968</v>
      </c>
      <c r="O449" s="179">
        <f>N449*(1+Basic!$B$9)+S449</f>
        <v>7455521.6636023168</v>
      </c>
      <c r="P449" s="176">
        <f t="shared" si="220"/>
        <v>7495792</v>
      </c>
      <c r="R449" s="183">
        <f t="shared" si="234"/>
        <v>0</v>
      </c>
      <c r="S449" s="179">
        <f t="shared" si="221"/>
        <v>0</v>
      </c>
      <c r="Y449" s="179">
        <f t="shared" si="235"/>
        <v>27410.832963725552</v>
      </c>
      <c r="Z449" s="179">
        <f t="shared" si="236"/>
        <v>3098.8357306306352</v>
      </c>
      <c r="AA449" s="179">
        <f t="shared" si="237"/>
        <v>66984.331305644271</v>
      </c>
      <c r="AB449" s="179">
        <f t="shared" si="238"/>
        <v>97494.000000000466</v>
      </c>
      <c r="AC449" s="179">
        <f t="shared" si="239"/>
        <v>7495792</v>
      </c>
      <c r="AE449" s="179">
        <f t="shared" si="240"/>
        <v>97494</v>
      </c>
    </row>
    <row r="450" spans="1:31" x14ac:dyDescent="0.2">
      <c r="A450" s="171">
        <f t="shared" si="222"/>
        <v>5</v>
      </c>
      <c r="B450" s="179">
        <f t="shared" si="223"/>
        <v>93817</v>
      </c>
      <c r="D450" s="179">
        <f t="shared" si="224"/>
        <v>3677</v>
      </c>
      <c r="E450" s="179">
        <f t="shared" si="225"/>
        <v>66041.106893659438</v>
      </c>
      <c r="F450" s="179">
        <f t="shared" si="226"/>
        <v>536.85278773159064</v>
      </c>
      <c r="G450" s="179">
        <f t="shared" si="227"/>
        <v>4930973.4703058461</v>
      </c>
      <c r="H450" s="179">
        <f t="shared" si="228"/>
        <v>37129.979511781552</v>
      </c>
      <c r="I450" s="179">
        <f t="shared" si="229"/>
        <v>93817</v>
      </c>
      <c r="J450" s="179">
        <f t="shared" si="230"/>
        <v>3677</v>
      </c>
      <c r="K450" s="179">
        <f t="shared" si="231"/>
        <v>97494</v>
      </c>
      <c r="L450" s="179">
        <f t="shared" si="219"/>
        <v>97494</v>
      </c>
      <c r="M450" s="179">
        <f t="shared" si="232"/>
        <v>62486.363021446945</v>
      </c>
      <c r="N450" s="179">
        <f t="shared" si="233"/>
        <v>7065489.1854998441</v>
      </c>
      <c r="O450" s="179">
        <f>N450*(1+Basic!$B$9)+S450</f>
        <v>7418763.6447748365</v>
      </c>
      <c r="P450" s="176">
        <f t="shared" si="220"/>
        <v>7455894</v>
      </c>
      <c r="R450" s="183">
        <f t="shared" si="234"/>
        <v>0</v>
      </c>
      <c r="S450" s="179">
        <f t="shared" si="221"/>
        <v>0</v>
      </c>
      <c r="Y450" s="179">
        <f t="shared" si="235"/>
        <v>27775.893106340431</v>
      </c>
      <c r="Z450" s="179">
        <f t="shared" si="236"/>
        <v>3140.1472122684063</v>
      </c>
      <c r="AA450" s="179">
        <f t="shared" si="237"/>
        <v>66577.959681391032</v>
      </c>
      <c r="AB450" s="179">
        <f t="shared" si="238"/>
        <v>97493.999999999869</v>
      </c>
      <c r="AC450" s="179">
        <f t="shared" si="239"/>
        <v>7455894</v>
      </c>
      <c r="AE450" s="179">
        <f t="shared" si="240"/>
        <v>97494</v>
      </c>
    </row>
    <row r="451" spans="1:31" x14ac:dyDescent="0.2">
      <c r="A451" s="171">
        <f t="shared" si="222"/>
        <v>6</v>
      </c>
      <c r="B451" s="179">
        <f t="shared" si="223"/>
        <v>93817</v>
      </c>
      <c r="D451" s="179">
        <f t="shared" si="224"/>
        <v>3677</v>
      </c>
      <c r="E451" s="179">
        <f t="shared" si="225"/>
        <v>65671.184844515898</v>
      </c>
      <c r="F451" s="179">
        <f t="shared" si="226"/>
        <v>494.99057070044591</v>
      </c>
      <c r="G451" s="179">
        <f t="shared" si="227"/>
        <v>4902827.6551503623</v>
      </c>
      <c r="H451" s="179">
        <f t="shared" si="228"/>
        <v>33947.970082481996</v>
      </c>
      <c r="I451" s="179">
        <f t="shared" si="229"/>
        <v>93817</v>
      </c>
      <c r="J451" s="179">
        <f t="shared" si="230"/>
        <v>3677</v>
      </c>
      <c r="K451" s="179">
        <f t="shared" si="231"/>
        <v>97494</v>
      </c>
      <c r="L451" s="179">
        <f t="shared" si="219"/>
        <v>97494</v>
      </c>
      <c r="M451" s="179">
        <f t="shared" si="232"/>
        <v>62178.285999872933</v>
      </c>
      <c r="N451" s="179">
        <f t="shared" si="233"/>
        <v>7030173.4714997169</v>
      </c>
      <c r="O451" s="179">
        <f>N451*(1+Basic!$B$9)+S451</f>
        <v>7381682.1450747028</v>
      </c>
      <c r="P451" s="176">
        <f t="shared" si="220"/>
        <v>7415630</v>
      </c>
      <c r="R451" s="183">
        <f t="shared" si="234"/>
        <v>0</v>
      </c>
      <c r="S451" s="179">
        <f t="shared" si="221"/>
        <v>0</v>
      </c>
      <c r="Y451" s="179">
        <f t="shared" si="235"/>
        <v>28145.815155483782</v>
      </c>
      <c r="Z451" s="179">
        <f t="shared" si="236"/>
        <v>3182.0094292995564</v>
      </c>
      <c r="AA451" s="179">
        <f t="shared" si="237"/>
        <v>66166.175415216348</v>
      </c>
      <c r="AB451" s="179">
        <f t="shared" si="238"/>
        <v>97493.99999999968</v>
      </c>
      <c r="AC451" s="179">
        <f t="shared" si="239"/>
        <v>7415630</v>
      </c>
      <c r="AE451" s="179">
        <f t="shared" si="240"/>
        <v>97494</v>
      </c>
    </row>
    <row r="452" spans="1:31" x14ac:dyDescent="0.2">
      <c r="A452" s="171">
        <f t="shared" si="222"/>
        <v>7</v>
      </c>
      <c r="B452" s="179">
        <f t="shared" si="223"/>
        <v>93817</v>
      </c>
      <c r="D452" s="179">
        <f t="shared" si="224"/>
        <v>3677</v>
      </c>
      <c r="E452" s="179">
        <f t="shared" si="225"/>
        <v>65296.336137499689</v>
      </c>
      <c r="F452" s="179">
        <f t="shared" si="226"/>
        <v>452.57027626200141</v>
      </c>
      <c r="G452" s="179">
        <f t="shared" si="227"/>
        <v>4874306.991287862</v>
      </c>
      <c r="H452" s="179">
        <f t="shared" si="228"/>
        <v>30723.540358743998</v>
      </c>
      <c r="I452" s="179">
        <f t="shared" si="229"/>
        <v>93817</v>
      </c>
      <c r="J452" s="179">
        <f t="shared" si="230"/>
        <v>3677</v>
      </c>
      <c r="K452" s="179">
        <f t="shared" si="231"/>
        <v>97494</v>
      </c>
      <c r="L452" s="179">
        <f t="shared" si="219"/>
        <v>97494</v>
      </c>
      <c r="M452" s="179">
        <f t="shared" si="232"/>
        <v>61867.497814124079</v>
      </c>
      <c r="N452" s="179">
        <f t="shared" si="233"/>
        <v>6994546.9693138413</v>
      </c>
      <c r="O452" s="179">
        <f>N452*(1+Basic!$B$9)+S452</f>
        <v>7344274.3177795336</v>
      </c>
      <c r="P452" s="176">
        <f t="shared" si="220"/>
        <v>7374998</v>
      </c>
      <c r="R452" s="183">
        <f t="shared" si="234"/>
        <v>0</v>
      </c>
      <c r="S452" s="179">
        <f t="shared" si="221"/>
        <v>0</v>
      </c>
      <c r="Y452" s="179">
        <f t="shared" si="235"/>
        <v>28520.66386250034</v>
      </c>
      <c r="Z452" s="179">
        <f t="shared" si="236"/>
        <v>3224.4297237379978</v>
      </c>
      <c r="AA452" s="179">
        <f t="shared" si="237"/>
        <v>65748.906413761695</v>
      </c>
      <c r="AB452" s="179">
        <f t="shared" si="238"/>
        <v>97494.000000000029</v>
      </c>
      <c r="AC452" s="179">
        <f t="shared" si="239"/>
        <v>7374998</v>
      </c>
      <c r="AE452" s="179">
        <f t="shared" si="240"/>
        <v>97494</v>
      </c>
    </row>
    <row r="453" spans="1:31" x14ac:dyDescent="0.2">
      <c r="A453" s="171">
        <f t="shared" si="222"/>
        <v>8</v>
      </c>
      <c r="B453" s="179">
        <f t="shared" si="223"/>
        <v>93817</v>
      </c>
      <c r="D453" s="179">
        <f t="shared" si="224"/>
        <v>3677</v>
      </c>
      <c r="E453" s="179">
        <f t="shared" si="225"/>
        <v>64916.495158901525</v>
      </c>
      <c r="F453" s="179">
        <f t="shared" si="226"/>
        <v>409.5844645238044</v>
      </c>
      <c r="G453" s="179">
        <f t="shared" si="227"/>
        <v>4845406.4864467634</v>
      </c>
      <c r="H453" s="179">
        <f t="shared" si="228"/>
        <v>27456.124823267801</v>
      </c>
      <c r="I453" s="179">
        <f t="shared" si="229"/>
        <v>93817</v>
      </c>
      <c r="J453" s="179">
        <f t="shared" si="230"/>
        <v>3677</v>
      </c>
      <c r="K453" s="179">
        <f t="shared" si="231"/>
        <v>97494</v>
      </c>
      <c r="L453" s="179">
        <f t="shared" si="219"/>
        <v>97494</v>
      </c>
      <c r="M453" s="179">
        <f t="shared" si="232"/>
        <v>61553.97460519545</v>
      </c>
      <c r="N453" s="179">
        <f t="shared" si="233"/>
        <v>6958606.9439190365</v>
      </c>
      <c r="O453" s="179">
        <f>N453*(1+Basic!$B$9)+S453</f>
        <v>7306537.2911149887</v>
      </c>
      <c r="P453" s="176">
        <f t="shared" si="220"/>
        <v>7333993</v>
      </c>
      <c r="R453" s="183">
        <f t="shared" si="234"/>
        <v>0</v>
      </c>
      <c r="S453" s="179">
        <f t="shared" si="221"/>
        <v>0</v>
      </c>
      <c r="Y453" s="179">
        <f t="shared" si="235"/>
        <v>28900.504841098562</v>
      </c>
      <c r="Z453" s="179">
        <f t="shared" si="236"/>
        <v>3267.415535476197</v>
      </c>
      <c r="AA453" s="179">
        <f t="shared" si="237"/>
        <v>65326.079623425328</v>
      </c>
      <c r="AB453" s="179">
        <f t="shared" si="238"/>
        <v>97494.000000000087</v>
      </c>
      <c r="AC453" s="179">
        <f t="shared" si="239"/>
        <v>7333993</v>
      </c>
      <c r="AE453" s="179">
        <f t="shared" si="240"/>
        <v>97494</v>
      </c>
    </row>
    <row r="454" spans="1:31" x14ac:dyDescent="0.2">
      <c r="A454" s="171">
        <f t="shared" si="222"/>
        <v>9</v>
      </c>
      <c r="B454" s="179">
        <f t="shared" si="223"/>
        <v>93817</v>
      </c>
      <c r="D454" s="179">
        <f t="shared" si="224"/>
        <v>3677</v>
      </c>
      <c r="E454" s="179">
        <f t="shared" si="225"/>
        <v>64531.595421162339</v>
      </c>
      <c r="F454" s="179">
        <f t="shared" si="226"/>
        <v>366.02559641002927</v>
      </c>
      <c r="G454" s="179">
        <f t="shared" si="227"/>
        <v>4816121.0818679258</v>
      </c>
      <c r="H454" s="179">
        <f t="shared" si="228"/>
        <v>24145.15041967783</v>
      </c>
      <c r="I454" s="179">
        <f t="shared" si="229"/>
        <v>93817</v>
      </c>
      <c r="J454" s="179">
        <f t="shared" si="230"/>
        <v>3677</v>
      </c>
      <c r="K454" s="179">
        <f t="shared" si="231"/>
        <v>97494</v>
      </c>
      <c r="L454" s="179">
        <f t="shared" si="219"/>
        <v>97494</v>
      </c>
      <c r="M454" s="179">
        <f t="shared" si="232"/>
        <v>61237.692304116143</v>
      </c>
      <c r="N454" s="179">
        <f t="shared" si="233"/>
        <v>6922350.6362231523</v>
      </c>
      <c r="O454" s="179">
        <f>N454*(1+Basic!$B$9)+S454</f>
        <v>7268468.1680343105</v>
      </c>
      <c r="P454" s="176">
        <f t="shared" si="220"/>
        <v>7292613</v>
      </c>
      <c r="R454" s="183">
        <f t="shared" si="234"/>
        <v>0</v>
      </c>
      <c r="S454" s="179">
        <f t="shared" si="221"/>
        <v>0</v>
      </c>
      <c r="Y454" s="179">
        <f t="shared" si="235"/>
        <v>29285.404578837566</v>
      </c>
      <c r="Z454" s="179">
        <f t="shared" si="236"/>
        <v>3310.9744035899712</v>
      </c>
      <c r="AA454" s="179">
        <f t="shared" si="237"/>
        <v>64897.621017572368</v>
      </c>
      <c r="AB454" s="179">
        <f t="shared" si="238"/>
        <v>97493.999999999913</v>
      </c>
      <c r="AC454" s="179">
        <f t="shared" si="239"/>
        <v>7292613</v>
      </c>
      <c r="AE454" s="179">
        <f t="shared" si="240"/>
        <v>97494</v>
      </c>
    </row>
    <row r="455" spans="1:31" x14ac:dyDescent="0.2">
      <c r="A455" s="171">
        <f t="shared" si="222"/>
        <v>10</v>
      </c>
      <c r="B455" s="179">
        <f t="shared" si="223"/>
        <v>93817</v>
      </c>
      <c r="D455" s="179">
        <f t="shared" si="224"/>
        <v>3677</v>
      </c>
      <c r="E455" s="179">
        <f t="shared" si="225"/>
        <v>64141.569551235276</v>
      </c>
      <c r="F455" s="179">
        <f t="shared" si="226"/>
        <v>321.88603233923476</v>
      </c>
      <c r="G455" s="179">
        <f t="shared" si="227"/>
        <v>4786445.6514191609</v>
      </c>
      <c r="H455" s="179">
        <f t="shared" si="228"/>
        <v>20790.036452017066</v>
      </c>
      <c r="I455" s="179">
        <f t="shared" si="229"/>
        <v>93817</v>
      </c>
      <c r="J455" s="179">
        <f t="shared" si="230"/>
        <v>3677</v>
      </c>
      <c r="K455" s="179">
        <f t="shared" si="231"/>
        <v>97494</v>
      </c>
      <c r="L455" s="179">
        <f t="shared" si="219"/>
        <v>97494</v>
      </c>
      <c r="M455" s="179">
        <f t="shared" si="232"/>
        <v>60918.626630101586</v>
      </c>
      <c r="N455" s="179">
        <f t="shared" si="233"/>
        <v>6885775.2628532536</v>
      </c>
      <c r="O455" s="179">
        <f>N455*(1+Basic!$B$9)+S455</f>
        <v>7230064.0259959167</v>
      </c>
      <c r="P455" s="176">
        <f t="shared" si="220"/>
        <v>7250854</v>
      </c>
      <c r="R455" s="183">
        <f t="shared" si="234"/>
        <v>0</v>
      </c>
      <c r="S455" s="179">
        <f t="shared" si="221"/>
        <v>0</v>
      </c>
      <c r="Y455" s="179">
        <f t="shared" si="235"/>
        <v>29675.430448764935</v>
      </c>
      <c r="Z455" s="179">
        <f t="shared" si="236"/>
        <v>3355.1139676607636</v>
      </c>
      <c r="AA455" s="179">
        <f t="shared" si="237"/>
        <v>64463.455583574512</v>
      </c>
      <c r="AB455" s="179">
        <f t="shared" si="238"/>
        <v>97494.000000000204</v>
      </c>
      <c r="AC455" s="179">
        <f t="shared" si="239"/>
        <v>7250854</v>
      </c>
      <c r="AE455" s="179">
        <f t="shared" si="240"/>
        <v>97494</v>
      </c>
    </row>
    <row r="456" spans="1:31" x14ac:dyDescent="0.2">
      <c r="A456" s="171">
        <f t="shared" si="222"/>
        <v>11</v>
      </c>
      <c r="B456" s="179">
        <f t="shared" si="223"/>
        <v>93817</v>
      </c>
      <c r="D456" s="179">
        <f t="shared" si="224"/>
        <v>3677</v>
      </c>
      <c r="E456" s="179">
        <f t="shared" si="225"/>
        <v>63746.349278792703</v>
      </c>
      <c r="F456" s="179">
        <f t="shared" si="226"/>
        <v>277.15803088449456</v>
      </c>
      <c r="G456" s="179">
        <f t="shared" si="227"/>
        <v>4756375.0006979536</v>
      </c>
      <c r="H456" s="179">
        <f t="shared" si="228"/>
        <v>17390.194482901559</v>
      </c>
      <c r="I456" s="179">
        <f t="shared" si="229"/>
        <v>93817</v>
      </c>
      <c r="J456" s="179">
        <f t="shared" si="230"/>
        <v>3677</v>
      </c>
      <c r="K456" s="179">
        <f t="shared" si="231"/>
        <v>97494</v>
      </c>
      <c r="L456" s="179">
        <f t="shared" si="219"/>
        <v>97494</v>
      </c>
      <c r="M456" s="179">
        <f t="shared" si="232"/>
        <v>60596.753088689489</v>
      </c>
      <c r="N456" s="179">
        <f t="shared" si="233"/>
        <v>6848878.015941943</v>
      </c>
      <c r="O456" s="179">
        <f>N456*(1+Basic!$B$9)+S456</f>
        <v>7191321.9167390401</v>
      </c>
      <c r="P456" s="176">
        <f t="shared" si="220"/>
        <v>7208712</v>
      </c>
      <c r="R456" s="183">
        <f t="shared" si="234"/>
        <v>0</v>
      </c>
      <c r="S456" s="179">
        <f t="shared" si="221"/>
        <v>0</v>
      </c>
      <c r="Y456" s="179">
        <f t="shared" si="235"/>
        <v>30070.650721207261</v>
      </c>
      <c r="Z456" s="179">
        <f t="shared" si="236"/>
        <v>3399.8419691155068</v>
      </c>
      <c r="AA456" s="179">
        <f t="shared" si="237"/>
        <v>64023.507309677196</v>
      </c>
      <c r="AB456" s="179">
        <f t="shared" si="238"/>
        <v>97493.999999999971</v>
      </c>
      <c r="AC456" s="179">
        <f t="shared" si="239"/>
        <v>7208712</v>
      </c>
      <c r="AE456" s="179">
        <f t="shared" si="240"/>
        <v>97494</v>
      </c>
    </row>
    <row r="457" spans="1:31" x14ac:dyDescent="0.2">
      <c r="A457" s="171">
        <f t="shared" si="222"/>
        <v>12</v>
      </c>
      <c r="B457" s="179">
        <f t="shared" si="223"/>
        <v>93817</v>
      </c>
      <c r="C457" s="171">
        <f>-Basic!$B$20</f>
        <v>-47180</v>
      </c>
      <c r="D457" s="179">
        <f t="shared" si="224"/>
        <v>-43503</v>
      </c>
      <c r="E457" s="179">
        <f t="shared" si="225"/>
        <v>63345.865424276075</v>
      </c>
      <c r="F457" s="179">
        <f t="shared" si="226"/>
        <v>231.83374741566524</v>
      </c>
      <c r="G457" s="179">
        <f t="shared" si="227"/>
        <v>4725903.86612223</v>
      </c>
      <c r="H457" s="179">
        <f t="shared" si="228"/>
        <v>61125.028230317221</v>
      </c>
      <c r="I457" s="179">
        <f t="shared" si="229"/>
        <v>93817</v>
      </c>
      <c r="J457" s="179">
        <f t="shared" si="230"/>
        <v>3677</v>
      </c>
      <c r="K457" s="179">
        <f t="shared" si="231"/>
        <v>97494</v>
      </c>
      <c r="L457" s="179">
        <f t="shared" si="219"/>
        <v>97494</v>
      </c>
      <c r="M457" s="179">
        <f t="shared" si="232"/>
        <v>60272.046969859424</v>
      </c>
      <c r="N457" s="179">
        <f t="shared" si="233"/>
        <v>6811656.0629118029</v>
      </c>
      <c r="O457" s="179">
        <f>N457*(1+Basic!$B$9)+S457</f>
        <v>7152238.8660573931</v>
      </c>
      <c r="P457" s="176">
        <f t="shared" si="220"/>
        <v>7213364</v>
      </c>
      <c r="R457" s="183">
        <f t="shared" si="234"/>
        <v>0</v>
      </c>
      <c r="S457" s="179">
        <f t="shared" si="221"/>
        <v>0</v>
      </c>
      <c r="Y457" s="179">
        <f t="shared" si="235"/>
        <v>30471.13457572367</v>
      </c>
      <c r="Z457" s="179">
        <f t="shared" si="236"/>
        <v>3445.1662525843421</v>
      </c>
      <c r="AA457" s="179">
        <f t="shared" si="237"/>
        <v>63577.69917169174</v>
      </c>
      <c r="AB457" s="179">
        <f t="shared" si="238"/>
        <v>97493.999999999753</v>
      </c>
      <c r="AC457" s="179">
        <f t="shared" si="239"/>
        <v>7213364</v>
      </c>
      <c r="AE457" s="179">
        <f t="shared" si="240"/>
        <v>50314</v>
      </c>
    </row>
    <row r="458" spans="1:31" x14ac:dyDescent="0.2">
      <c r="A458" s="171">
        <f t="shared" si="222"/>
        <v>13</v>
      </c>
      <c r="B458" s="179">
        <f t="shared" si="223"/>
        <v>93817</v>
      </c>
      <c r="D458" s="179">
        <f t="shared" si="224"/>
        <v>3677</v>
      </c>
      <c r="E458" s="179">
        <f t="shared" si="225"/>
        <v>62940.047886786808</v>
      </c>
      <c r="F458" s="179">
        <f t="shared" si="226"/>
        <v>814.87555354575659</v>
      </c>
      <c r="G458" s="179">
        <f t="shared" si="227"/>
        <v>4695026.9140090169</v>
      </c>
      <c r="H458" s="179">
        <f t="shared" si="228"/>
        <v>58262.903783862974</v>
      </c>
      <c r="I458" s="179">
        <f t="shared" si="229"/>
        <v>93817</v>
      </c>
      <c r="J458" s="179">
        <f t="shared" si="230"/>
        <v>3677</v>
      </c>
      <c r="K458" s="179">
        <f t="shared" si="231"/>
        <v>97494</v>
      </c>
      <c r="L458" s="179">
        <f t="shared" si="219"/>
        <v>97494</v>
      </c>
      <c r="M458" s="179">
        <f t="shared" si="232"/>
        <v>59944.483346135879</v>
      </c>
      <c r="N458" s="179">
        <f t="shared" si="233"/>
        <v>6774106.5462579392</v>
      </c>
      <c r="O458" s="179">
        <f>N458*(1+Basic!$B$9)+S458</f>
        <v>7112811.8735708361</v>
      </c>
      <c r="P458" s="176">
        <f t="shared" si="220"/>
        <v>7171075</v>
      </c>
      <c r="R458" s="183">
        <f t="shared" si="234"/>
        <v>0</v>
      </c>
      <c r="S458" s="179">
        <f t="shared" si="221"/>
        <v>0</v>
      </c>
      <c r="Y458" s="179">
        <f t="shared" si="235"/>
        <v>30876.952113213018</v>
      </c>
      <c r="Z458" s="179">
        <f t="shared" si="236"/>
        <v>2862.1244464542469</v>
      </c>
      <c r="AA458" s="179">
        <f t="shared" si="237"/>
        <v>63754.923440332561</v>
      </c>
      <c r="AB458" s="179">
        <f t="shared" si="238"/>
        <v>97493.999999999825</v>
      </c>
      <c r="AC458" s="179">
        <f t="shared" si="239"/>
        <v>7171075</v>
      </c>
      <c r="AE458" s="179">
        <f t="shared" si="240"/>
        <v>97494</v>
      </c>
    </row>
    <row r="459" spans="1:31" x14ac:dyDescent="0.2">
      <c r="A459" s="171">
        <f t="shared" si="222"/>
        <v>14</v>
      </c>
      <c r="B459" s="179">
        <f t="shared" si="223"/>
        <v>93817</v>
      </c>
      <c r="D459" s="179">
        <f t="shared" si="224"/>
        <v>3677</v>
      </c>
      <c r="E459" s="179">
        <f t="shared" si="225"/>
        <v>62528.825631815656</v>
      </c>
      <c r="F459" s="179">
        <f t="shared" si="226"/>
        <v>776.71973897773205</v>
      </c>
      <c r="G459" s="179">
        <f t="shared" si="227"/>
        <v>4663738.7396408329</v>
      </c>
      <c r="H459" s="179">
        <f t="shared" si="228"/>
        <v>55362.623522840702</v>
      </c>
      <c r="I459" s="179">
        <f t="shared" si="229"/>
        <v>93817</v>
      </c>
      <c r="J459" s="179">
        <f t="shared" si="230"/>
        <v>3677</v>
      </c>
      <c r="K459" s="179">
        <f t="shared" si="231"/>
        <v>97494</v>
      </c>
      <c r="L459" s="179">
        <f t="shared" si="219"/>
        <v>97494</v>
      </c>
      <c r="M459" s="179">
        <f t="shared" si="232"/>
        <v>59614.037070674523</v>
      </c>
      <c r="N459" s="179">
        <f t="shared" si="233"/>
        <v>6736226.583328614</v>
      </c>
      <c r="O459" s="179">
        <f>N459*(1+Basic!$B$9)+S459</f>
        <v>7073037.912495045</v>
      </c>
      <c r="P459" s="176">
        <f t="shared" si="220"/>
        <v>7128401</v>
      </c>
      <c r="R459" s="183">
        <f t="shared" si="234"/>
        <v>0</v>
      </c>
      <c r="S459" s="179">
        <f t="shared" si="221"/>
        <v>0</v>
      </c>
      <c r="Y459" s="179">
        <f t="shared" si="235"/>
        <v>31288.17436818406</v>
      </c>
      <c r="Z459" s="179">
        <f t="shared" si="236"/>
        <v>2900.2802610222716</v>
      </c>
      <c r="AA459" s="179">
        <f t="shared" si="237"/>
        <v>63305.545370793392</v>
      </c>
      <c r="AB459" s="179">
        <f t="shared" si="238"/>
        <v>97493.999999999724</v>
      </c>
      <c r="AC459" s="179">
        <f t="shared" si="239"/>
        <v>7128401</v>
      </c>
      <c r="AE459" s="179">
        <f t="shared" si="240"/>
        <v>97494</v>
      </c>
    </row>
    <row r="460" spans="1:31" x14ac:dyDescent="0.2">
      <c r="A460" s="171">
        <f t="shared" si="222"/>
        <v>15</v>
      </c>
      <c r="B460" s="179">
        <f t="shared" si="223"/>
        <v>93817</v>
      </c>
      <c r="D460" s="179">
        <f t="shared" si="224"/>
        <v>3677</v>
      </c>
      <c r="E460" s="179">
        <f t="shared" si="225"/>
        <v>62112.126678808912</v>
      </c>
      <c r="F460" s="179">
        <f t="shared" si="226"/>
        <v>738.05525813310544</v>
      </c>
      <c r="G460" s="179">
        <f t="shared" si="227"/>
        <v>4632033.8663196415</v>
      </c>
      <c r="H460" s="179">
        <f t="shared" si="228"/>
        <v>52423.678780973809</v>
      </c>
      <c r="I460" s="179">
        <f t="shared" si="229"/>
        <v>93817</v>
      </c>
      <c r="J460" s="179">
        <f t="shared" si="230"/>
        <v>3677</v>
      </c>
      <c r="K460" s="179">
        <f t="shared" si="231"/>
        <v>97494</v>
      </c>
      <c r="L460" s="179">
        <f t="shared" si="219"/>
        <v>97494</v>
      </c>
      <c r="M460" s="179">
        <f t="shared" si="232"/>
        <v>59280.682775331756</v>
      </c>
      <c r="N460" s="179">
        <f t="shared" si="233"/>
        <v>6698013.2661039457</v>
      </c>
      <c r="O460" s="179">
        <f>N460*(1+Basic!$B$9)+S460</f>
        <v>7032913.9294091435</v>
      </c>
      <c r="P460" s="176">
        <f t="shared" si="220"/>
        <v>7085338</v>
      </c>
      <c r="R460" s="183">
        <f t="shared" si="234"/>
        <v>0</v>
      </c>
      <c r="S460" s="179">
        <f t="shared" si="221"/>
        <v>0</v>
      </c>
      <c r="Y460" s="179">
        <f t="shared" si="235"/>
        <v>31704.873321191408</v>
      </c>
      <c r="Z460" s="179">
        <f t="shared" si="236"/>
        <v>2938.9447418668933</v>
      </c>
      <c r="AA460" s="179">
        <f t="shared" si="237"/>
        <v>62850.181936942019</v>
      </c>
      <c r="AB460" s="179">
        <f t="shared" si="238"/>
        <v>97494.00000000032</v>
      </c>
      <c r="AC460" s="179">
        <f t="shared" si="239"/>
        <v>7085338</v>
      </c>
      <c r="AE460" s="179">
        <f t="shared" si="240"/>
        <v>97494</v>
      </c>
    </row>
    <row r="461" spans="1:31" x14ac:dyDescent="0.2">
      <c r="A461" s="171">
        <f t="shared" si="222"/>
        <v>16</v>
      </c>
      <c r="B461" s="179">
        <f t="shared" si="223"/>
        <v>93817</v>
      </c>
      <c r="D461" s="179">
        <f t="shared" si="224"/>
        <v>3677</v>
      </c>
      <c r="E461" s="179">
        <f t="shared" si="225"/>
        <v>61689.878088568825</v>
      </c>
      <c r="F461" s="179">
        <f t="shared" si="226"/>
        <v>698.87532983359836</v>
      </c>
      <c r="G461" s="179">
        <f t="shared" si="227"/>
        <v>4599906.7444082107</v>
      </c>
      <c r="H461" s="179">
        <f t="shared" si="228"/>
        <v>49445.55411080741</v>
      </c>
      <c r="I461" s="179">
        <f t="shared" si="229"/>
        <v>93817</v>
      </c>
      <c r="J461" s="179">
        <f t="shared" si="230"/>
        <v>3677</v>
      </c>
      <c r="K461" s="179">
        <f t="shared" si="231"/>
        <v>97494</v>
      </c>
      <c r="L461" s="179">
        <f t="shared" si="219"/>
        <v>97494</v>
      </c>
      <c r="M461" s="179">
        <f t="shared" si="232"/>
        <v>58944.394868717238</v>
      </c>
      <c r="N461" s="179">
        <f t="shared" si="233"/>
        <v>6659463.6609726632</v>
      </c>
      <c r="O461" s="179">
        <f>N461*(1+Basic!$B$9)+S461</f>
        <v>6992436.8440212971</v>
      </c>
      <c r="P461" s="176">
        <f t="shared" si="220"/>
        <v>7041882</v>
      </c>
      <c r="R461" s="183">
        <f t="shared" si="234"/>
        <v>0</v>
      </c>
      <c r="S461" s="179">
        <f t="shared" si="221"/>
        <v>0</v>
      </c>
      <c r="Y461" s="179">
        <f t="shared" si="235"/>
        <v>32127.121911430731</v>
      </c>
      <c r="Z461" s="179">
        <f t="shared" si="236"/>
        <v>2978.1246701663986</v>
      </c>
      <c r="AA461" s="179">
        <f t="shared" si="237"/>
        <v>62388.753418402426</v>
      </c>
      <c r="AB461" s="179">
        <f t="shared" si="238"/>
        <v>97493.999999999563</v>
      </c>
      <c r="AC461" s="179">
        <f t="shared" si="239"/>
        <v>7041882</v>
      </c>
      <c r="AE461" s="179">
        <f t="shared" si="240"/>
        <v>97494</v>
      </c>
    </row>
    <row r="462" spans="1:31" x14ac:dyDescent="0.2">
      <c r="A462" s="171">
        <f t="shared" si="222"/>
        <v>17</v>
      </c>
      <c r="B462" s="179">
        <f t="shared" si="223"/>
        <v>93817</v>
      </c>
      <c r="D462" s="179">
        <f t="shared" si="224"/>
        <v>3677</v>
      </c>
      <c r="E462" s="179">
        <f t="shared" si="225"/>
        <v>61262.005950486324</v>
      </c>
      <c r="F462" s="179">
        <f t="shared" si="226"/>
        <v>659.17308249906944</v>
      </c>
      <c r="G462" s="179">
        <f t="shared" si="227"/>
        <v>4567351.750358697</v>
      </c>
      <c r="H462" s="179">
        <f t="shared" si="228"/>
        <v>46427.727193306477</v>
      </c>
      <c r="I462" s="179">
        <f t="shared" si="229"/>
        <v>93817</v>
      </c>
      <c r="J462" s="179">
        <f t="shared" si="230"/>
        <v>3677</v>
      </c>
      <c r="K462" s="179">
        <f t="shared" si="231"/>
        <v>97494</v>
      </c>
      <c r="L462" s="179">
        <f t="shared" si="219"/>
        <v>97494</v>
      </c>
      <c r="M462" s="179">
        <f t="shared" si="232"/>
        <v>58605.147534229181</v>
      </c>
      <c r="N462" s="179">
        <f t="shared" si="233"/>
        <v>6620574.8085068921</v>
      </c>
      <c r="O462" s="179">
        <f>N462*(1+Basic!$B$9)+S462</f>
        <v>6951603.5489322366</v>
      </c>
      <c r="P462" s="176">
        <f t="shared" si="220"/>
        <v>6998031</v>
      </c>
      <c r="R462" s="183">
        <f t="shared" si="234"/>
        <v>0</v>
      </c>
      <c r="S462" s="179">
        <f t="shared" si="221"/>
        <v>0</v>
      </c>
      <c r="Y462" s="179">
        <f t="shared" si="235"/>
        <v>32554.994049513713</v>
      </c>
      <c r="Z462" s="179">
        <f t="shared" si="236"/>
        <v>3017.8269175009336</v>
      </c>
      <c r="AA462" s="179">
        <f t="shared" si="237"/>
        <v>61921.17903298539</v>
      </c>
      <c r="AB462" s="179">
        <f t="shared" si="238"/>
        <v>97494.000000000029</v>
      </c>
      <c r="AC462" s="179">
        <f t="shared" si="239"/>
        <v>6998031</v>
      </c>
      <c r="AE462" s="179">
        <f t="shared" si="240"/>
        <v>97494</v>
      </c>
    </row>
    <row r="463" spans="1:31" x14ac:dyDescent="0.2">
      <c r="A463" s="171">
        <f t="shared" si="222"/>
        <v>18</v>
      </c>
      <c r="B463" s="179">
        <f t="shared" si="223"/>
        <v>93817</v>
      </c>
      <c r="D463" s="179">
        <f t="shared" si="224"/>
        <v>3677</v>
      </c>
      <c r="E463" s="179">
        <f t="shared" si="225"/>
        <v>60828.43536960362</v>
      </c>
      <c r="F463" s="179">
        <f t="shared" si="226"/>
        <v>618.94155294234122</v>
      </c>
      <c r="G463" s="179">
        <f t="shared" si="227"/>
        <v>4534363.1857283004</v>
      </c>
      <c r="H463" s="179">
        <f t="shared" si="228"/>
        <v>43369.668746248819</v>
      </c>
      <c r="I463" s="179">
        <f t="shared" si="229"/>
        <v>93817</v>
      </c>
      <c r="J463" s="179">
        <f t="shared" si="230"/>
        <v>3677</v>
      </c>
      <c r="K463" s="179">
        <f t="shared" si="231"/>
        <v>97494</v>
      </c>
      <c r="L463" s="179">
        <f t="shared" si="219"/>
        <v>97494</v>
      </c>
      <c r="M463" s="179">
        <f t="shared" si="232"/>
        <v>58262.91472807245</v>
      </c>
      <c r="N463" s="179">
        <f t="shared" si="233"/>
        <v>6581343.7232349645</v>
      </c>
      <c r="O463" s="179">
        <f>N463*(1+Basic!$B$9)+S463</f>
        <v>6910410.9093967127</v>
      </c>
      <c r="P463" s="176">
        <f t="shared" si="220"/>
        <v>6953781</v>
      </c>
      <c r="R463" s="183">
        <f t="shared" si="234"/>
        <v>0</v>
      </c>
      <c r="S463" s="179">
        <f t="shared" si="221"/>
        <v>0</v>
      </c>
      <c r="Y463" s="179">
        <f t="shared" si="235"/>
        <v>32988.564630396664</v>
      </c>
      <c r="Z463" s="179">
        <f t="shared" si="236"/>
        <v>3058.0584470576578</v>
      </c>
      <c r="AA463" s="179">
        <f t="shared" si="237"/>
        <v>61447.376922545962</v>
      </c>
      <c r="AB463" s="179">
        <f t="shared" si="238"/>
        <v>97494.000000000291</v>
      </c>
      <c r="AC463" s="179">
        <f t="shared" si="239"/>
        <v>6953781</v>
      </c>
      <c r="AE463" s="179">
        <f t="shared" si="240"/>
        <v>97494</v>
      </c>
    </row>
    <row r="464" spans="1:31" x14ac:dyDescent="0.2">
      <c r="A464" s="171">
        <f t="shared" si="222"/>
        <v>19</v>
      </c>
      <c r="B464" s="179">
        <f t="shared" si="223"/>
        <v>93817</v>
      </c>
      <c r="D464" s="179">
        <f t="shared" si="224"/>
        <v>3677</v>
      </c>
      <c r="E464" s="179">
        <f t="shared" si="225"/>
        <v>60389.090453504592</v>
      </c>
      <c r="F464" s="179">
        <f t="shared" si="226"/>
        <v>578.1736851479601</v>
      </c>
      <c r="G464" s="179">
        <f t="shared" si="227"/>
        <v>4500935.2761818049</v>
      </c>
      <c r="H464" s="179">
        <f t="shared" si="228"/>
        <v>40270.842431396777</v>
      </c>
      <c r="I464" s="179">
        <f t="shared" si="229"/>
        <v>93817</v>
      </c>
      <c r="J464" s="179">
        <f t="shared" si="230"/>
        <v>3677</v>
      </c>
      <c r="K464" s="179">
        <f t="shared" si="231"/>
        <v>97494</v>
      </c>
      <c r="L464" s="179">
        <f t="shared" si="219"/>
        <v>97494</v>
      </c>
      <c r="M464" s="179">
        <f t="shared" si="232"/>
        <v>57917.670177259271</v>
      </c>
      <c r="N464" s="179">
        <f t="shared" si="233"/>
        <v>6541767.393412224</v>
      </c>
      <c r="O464" s="179">
        <f>N464*(1+Basic!$B$9)+S464</f>
        <v>6868855.7630828358</v>
      </c>
      <c r="P464" s="176">
        <f t="shared" si="220"/>
        <v>6909127</v>
      </c>
      <c r="R464" s="183">
        <f t="shared" si="234"/>
        <v>0</v>
      </c>
      <c r="S464" s="179">
        <f t="shared" si="221"/>
        <v>0</v>
      </c>
      <c r="Y464" s="179">
        <f t="shared" si="235"/>
        <v>33427.909546495415</v>
      </c>
      <c r="Z464" s="179">
        <f t="shared" si="236"/>
        <v>3098.8263148520418</v>
      </c>
      <c r="AA464" s="179">
        <f t="shared" si="237"/>
        <v>60967.26413865255</v>
      </c>
      <c r="AB464" s="179">
        <f t="shared" si="238"/>
        <v>97494</v>
      </c>
      <c r="AC464" s="179">
        <f t="shared" si="239"/>
        <v>6909127</v>
      </c>
      <c r="AE464" s="179">
        <f t="shared" si="240"/>
        <v>97494</v>
      </c>
    </row>
    <row r="465" spans="1:31" x14ac:dyDescent="0.2">
      <c r="A465" s="171">
        <f t="shared" si="222"/>
        <v>20</v>
      </c>
      <c r="B465" s="179">
        <f t="shared" si="223"/>
        <v>93817</v>
      </c>
      <c r="D465" s="179">
        <f t="shared" si="224"/>
        <v>3677</v>
      </c>
      <c r="E465" s="179">
        <f t="shared" si="225"/>
        <v>59943.894299030559</v>
      </c>
      <c r="F465" s="179">
        <f t="shared" si="226"/>
        <v>536.86232903467544</v>
      </c>
      <c r="G465" s="179">
        <f t="shared" si="227"/>
        <v>4467062.1704808353</v>
      </c>
      <c r="H465" s="179">
        <f t="shared" si="228"/>
        <v>37130.70476043145</v>
      </c>
      <c r="I465" s="179">
        <f t="shared" si="229"/>
        <v>93817</v>
      </c>
      <c r="J465" s="179">
        <f t="shared" si="230"/>
        <v>3677</v>
      </c>
      <c r="K465" s="179">
        <f t="shared" si="231"/>
        <v>97494</v>
      </c>
      <c r="L465" s="179">
        <f t="shared" si="219"/>
        <v>97494</v>
      </c>
      <c r="M465" s="179">
        <f t="shared" si="232"/>
        <v>57569.387377592146</v>
      </c>
      <c r="N465" s="179">
        <f t="shared" si="233"/>
        <v>6501842.7807898158</v>
      </c>
      <c r="O465" s="179">
        <f>N465*(1+Basic!$B$9)+S465</f>
        <v>6826934.9198293071</v>
      </c>
      <c r="P465" s="176">
        <f t="shared" si="220"/>
        <v>6864066</v>
      </c>
      <c r="R465" s="183">
        <f t="shared" si="234"/>
        <v>0</v>
      </c>
      <c r="S465" s="179">
        <f t="shared" si="221"/>
        <v>0</v>
      </c>
      <c r="Y465" s="179">
        <f t="shared" si="235"/>
        <v>33873.105700969696</v>
      </c>
      <c r="Z465" s="179">
        <f t="shared" si="236"/>
        <v>3140.1376709653268</v>
      </c>
      <c r="AA465" s="179">
        <f t="shared" si="237"/>
        <v>60480.756628065232</v>
      </c>
      <c r="AB465" s="179">
        <f t="shared" si="238"/>
        <v>97494.000000000262</v>
      </c>
      <c r="AC465" s="179">
        <f t="shared" si="239"/>
        <v>6864066</v>
      </c>
      <c r="AE465" s="179">
        <f t="shared" si="240"/>
        <v>97494</v>
      </c>
    </row>
    <row r="466" spans="1:31" x14ac:dyDescent="0.2">
      <c r="A466" s="171">
        <f t="shared" si="222"/>
        <v>21</v>
      </c>
      <c r="B466" s="179">
        <f t="shared" si="223"/>
        <v>93817</v>
      </c>
      <c r="D466" s="179">
        <f t="shared" si="224"/>
        <v>3677</v>
      </c>
      <c r="E466" s="179">
        <f t="shared" si="225"/>
        <v>59492.76897881904</v>
      </c>
      <c r="F466" s="179">
        <f t="shared" si="226"/>
        <v>495.00023920142098</v>
      </c>
      <c r="G466" s="179">
        <f t="shared" si="227"/>
        <v>4432737.9394596545</v>
      </c>
      <c r="H466" s="179">
        <f t="shared" si="228"/>
        <v>33948.704999632871</v>
      </c>
      <c r="I466" s="179">
        <f t="shared" si="229"/>
        <v>93817</v>
      </c>
      <c r="J466" s="179">
        <f t="shared" si="230"/>
        <v>3677</v>
      </c>
      <c r="K466" s="179">
        <f t="shared" si="231"/>
        <v>97494</v>
      </c>
      <c r="L466" s="179">
        <f t="shared" si="219"/>
        <v>97494</v>
      </c>
      <c r="M466" s="179">
        <f t="shared" si="232"/>
        <v>57218.03959162924</v>
      </c>
      <c r="N466" s="179">
        <f t="shared" si="233"/>
        <v>6461566.8203814449</v>
      </c>
      <c r="O466" s="179">
        <f>N466*(1+Basic!$B$9)+S466</f>
        <v>6784645.1614005174</v>
      </c>
      <c r="P466" s="176">
        <f t="shared" si="220"/>
        <v>6818594</v>
      </c>
      <c r="R466" s="183">
        <f t="shared" si="234"/>
        <v>0</v>
      </c>
      <c r="S466" s="179">
        <f t="shared" si="221"/>
        <v>0</v>
      </c>
      <c r="Y466" s="179">
        <f t="shared" si="235"/>
        <v>34324.231021180749</v>
      </c>
      <c r="Z466" s="179">
        <f t="shared" si="236"/>
        <v>3181.9997607985788</v>
      </c>
      <c r="AA466" s="179">
        <f t="shared" si="237"/>
        <v>59987.769218020461</v>
      </c>
      <c r="AB466" s="179">
        <f t="shared" si="238"/>
        <v>97493.999999999796</v>
      </c>
      <c r="AC466" s="179">
        <f t="shared" si="239"/>
        <v>6818594</v>
      </c>
      <c r="AE466" s="179">
        <f t="shared" si="240"/>
        <v>97494</v>
      </c>
    </row>
    <row r="467" spans="1:31" x14ac:dyDescent="0.2">
      <c r="A467" s="171">
        <f t="shared" si="222"/>
        <v>22</v>
      </c>
      <c r="B467" s="179">
        <f t="shared" si="223"/>
        <v>93817</v>
      </c>
      <c r="D467" s="179">
        <f t="shared" si="224"/>
        <v>3677</v>
      </c>
      <c r="E467" s="179">
        <f t="shared" si="225"/>
        <v>59035.635527663399</v>
      </c>
      <c r="F467" s="179">
        <f t="shared" si="226"/>
        <v>452.5800736565788</v>
      </c>
      <c r="G467" s="179">
        <f t="shared" si="227"/>
        <v>4397956.5749873184</v>
      </c>
      <c r="H467" s="179">
        <f t="shared" si="228"/>
        <v>30724.285073289451</v>
      </c>
      <c r="I467" s="179">
        <f t="shared" si="229"/>
        <v>93817</v>
      </c>
      <c r="J467" s="179">
        <f t="shared" si="230"/>
        <v>3677</v>
      </c>
      <c r="K467" s="179">
        <f t="shared" si="231"/>
        <v>97494</v>
      </c>
      <c r="L467" s="179">
        <f t="shared" si="219"/>
        <v>97494</v>
      </c>
      <c r="M467" s="179">
        <f t="shared" si="232"/>
        <v>56863.599846631725</v>
      </c>
      <c r="N467" s="179">
        <f t="shared" si="233"/>
        <v>6420936.4202280762</v>
      </c>
      <c r="O467" s="179">
        <f>N467*(1+Basic!$B$9)+S467</f>
        <v>6741983.2412394807</v>
      </c>
      <c r="P467" s="176">
        <f t="shared" si="220"/>
        <v>6772708</v>
      </c>
      <c r="R467" s="183">
        <f t="shared" si="234"/>
        <v>0</v>
      </c>
      <c r="S467" s="179">
        <f t="shared" si="221"/>
        <v>0</v>
      </c>
      <c r="Y467" s="179">
        <f t="shared" si="235"/>
        <v>34781.364472336136</v>
      </c>
      <c r="Z467" s="179">
        <f t="shared" si="236"/>
        <v>3224.4199263434202</v>
      </c>
      <c r="AA467" s="179">
        <f t="shared" si="237"/>
        <v>59488.215601319978</v>
      </c>
      <c r="AB467" s="179">
        <f t="shared" si="238"/>
        <v>97493.999999999534</v>
      </c>
      <c r="AC467" s="179">
        <f t="shared" si="239"/>
        <v>6772708</v>
      </c>
      <c r="AE467" s="179">
        <f t="shared" si="240"/>
        <v>97494</v>
      </c>
    </row>
    <row r="468" spans="1:31" x14ac:dyDescent="0.2">
      <c r="A468" s="171">
        <f t="shared" si="222"/>
        <v>23</v>
      </c>
      <c r="B468" s="179">
        <f t="shared" si="223"/>
        <v>93817</v>
      </c>
      <c r="D468" s="179">
        <f t="shared" si="224"/>
        <v>3677</v>
      </c>
      <c r="E468" s="179">
        <f t="shared" si="225"/>
        <v>58572.41392869065</v>
      </c>
      <c r="F468" s="179">
        <f t="shared" si="226"/>
        <v>409.5943925303024</v>
      </c>
      <c r="G468" s="179">
        <f t="shared" si="227"/>
        <v>4362711.9889160087</v>
      </c>
      <c r="H468" s="179">
        <f t="shared" si="228"/>
        <v>27456.879465819755</v>
      </c>
      <c r="I468" s="179">
        <f t="shared" si="229"/>
        <v>93817</v>
      </c>
      <c r="J468" s="179">
        <f t="shared" si="230"/>
        <v>3677</v>
      </c>
      <c r="K468" s="179">
        <f t="shared" si="231"/>
        <v>97494</v>
      </c>
      <c r="L468" s="179">
        <f t="shared" si="219"/>
        <v>97494</v>
      </c>
      <c r="M468" s="179">
        <f t="shared" si="232"/>
        <v>56506.040932493117</v>
      </c>
      <c r="N468" s="179">
        <f t="shared" si="233"/>
        <v>6379948.4611605695</v>
      </c>
      <c r="O468" s="179">
        <f>N468*(1+Basic!$B$9)+S468</f>
        <v>6698945.8842185978</v>
      </c>
      <c r="P468" s="176">
        <f t="shared" si="220"/>
        <v>6726403</v>
      </c>
      <c r="R468" s="183">
        <f t="shared" si="234"/>
        <v>0</v>
      </c>
      <c r="S468" s="179">
        <f t="shared" si="221"/>
        <v>0</v>
      </c>
      <c r="Y468" s="179">
        <f t="shared" si="235"/>
        <v>35244.586071309634</v>
      </c>
      <c r="Z468" s="179">
        <f t="shared" si="236"/>
        <v>3267.4056074696964</v>
      </c>
      <c r="AA468" s="179">
        <f t="shared" si="237"/>
        <v>58982.00832122095</v>
      </c>
      <c r="AB468" s="179">
        <f t="shared" si="238"/>
        <v>97494.000000000276</v>
      </c>
      <c r="AC468" s="179">
        <f t="shared" si="239"/>
        <v>6726403</v>
      </c>
      <c r="AE468" s="179">
        <f t="shared" si="240"/>
        <v>97494</v>
      </c>
    </row>
    <row r="469" spans="1:31" x14ac:dyDescent="0.2">
      <c r="A469" s="171">
        <f t="shared" si="222"/>
        <v>24</v>
      </c>
      <c r="B469" s="179">
        <f t="shared" si="223"/>
        <v>93817</v>
      </c>
      <c r="C469" s="171">
        <f>-Basic!$B$21</f>
        <v>-42460</v>
      </c>
      <c r="D469" s="179">
        <f t="shared" si="224"/>
        <v>-38783</v>
      </c>
      <c r="E469" s="179">
        <f t="shared" si="225"/>
        <v>58103.023099355312</v>
      </c>
      <c r="F469" s="179">
        <f t="shared" si="226"/>
        <v>366.03565676967332</v>
      </c>
      <c r="G469" s="179">
        <f t="shared" si="227"/>
        <v>4326998.0120153641</v>
      </c>
      <c r="H469" s="179">
        <f t="shared" si="228"/>
        <v>66605.915122589431</v>
      </c>
      <c r="I469" s="179">
        <f t="shared" si="229"/>
        <v>93817</v>
      </c>
      <c r="J469" s="179">
        <f t="shared" si="230"/>
        <v>3677</v>
      </c>
      <c r="K469" s="179">
        <f t="shared" si="231"/>
        <v>97494</v>
      </c>
      <c r="L469" s="179">
        <f t="shared" si="219"/>
        <v>97494</v>
      </c>
      <c r="M469" s="179">
        <f t="shared" si="232"/>
        <v>56145.33539965035</v>
      </c>
      <c r="N469" s="179">
        <f t="shared" si="233"/>
        <v>6338599.7965602195</v>
      </c>
      <c r="O469" s="179">
        <f>N469*(1+Basic!$B$9)+S469</f>
        <v>6655529.7863882305</v>
      </c>
      <c r="P469" s="176">
        <f t="shared" si="220"/>
        <v>6722136</v>
      </c>
      <c r="R469" s="183">
        <f t="shared" si="234"/>
        <v>0</v>
      </c>
      <c r="S469" s="179">
        <f t="shared" si="221"/>
        <v>0</v>
      </c>
      <c r="Y469" s="179">
        <f t="shared" si="235"/>
        <v>35713.9769006446</v>
      </c>
      <c r="Z469" s="179">
        <f t="shared" si="236"/>
        <v>3310.9643432303274</v>
      </c>
      <c r="AA469" s="179">
        <f t="shared" si="237"/>
        <v>58469.058756124985</v>
      </c>
      <c r="AB469" s="179">
        <f t="shared" si="238"/>
        <v>97493.999999999913</v>
      </c>
      <c r="AC469" s="179">
        <f t="shared" si="239"/>
        <v>6722136</v>
      </c>
      <c r="AE469" s="179">
        <f t="shared" si="240"/>
        <v>55034</v>
      </c>
    </row>
    <row r="470" spans="1:31" x14ac:dyDescent="0.2">
      <c r="A470" s="171">
        <f t="shared" si="222"/>
        <v>25</v>
      </c>
      <c r="B470" s="179">
        <f t="shared" si="223"/>
        <v>93817</v>
      </c>
      <c r="D470" s="179">
        <f t="shared" si="224"/>
        <v>3677</v>
      </c>
      <c r="E470" s="179">
        <f t="shared" si="225"/>
        <v>57627.380877246673</v>
      </c>
      <c r="F470" s="179">
        <f t="shared" si="226"/>
        <v>887.94285297396027</v>
      </c>
      <c r="G470" s="179">
        <f t="shared" si="227"/>
        <v>4290808.3928926112</v>
      </c>
      <c r="H470" s="179">
        <f t="shared" si="228"/>
        <v>63816.857975563391</v>
      </c>
      <c r="I470" s="179">
        <f t="shared" si="229"/>
        <v>93817</v>
      </c>
      <c r="J470" s="179">
        <f t="shared" si="230"/>
        <v>3677</v>
      </c>
      <c r="K470" s="179">
        <f t="shared" si="231"/>
        <v>97494</v>
      </c>
      <c r="L470" s="179">
        <f t="shared" si="219"/>
        <v>97494</v>
      </c>
      <c r="M470" s="179">
        <f t="shared" si="232"/>
        <v>55781.455556976514</v>
      </c>
      <c r="N470" s="179">
        <f t="shared" si="233"/>
        <v>6296887.2521171961</v>
      </c>
      <c r="O470" s="179">
        <f>N470*(1+Basic!$B$9)+S470</f>
        <v>6611731.6147230566</v>
      </c>
      <c r="P470" s="176">
        <f t="shared" si="220"/>
        <v>6675548</v>
      </c>
      <c r="R470" s="183">
        <f t="shared" si="234"/>
        <v>0</v>
      </c>
      <c r="S470" s="179">
        <f t="shared" si="221"/>
        <v>0</v>
      </c>
      <c r="Y470" s="179">
        <f t="shared" si="235"/>
        <v>36189.61912275292</v>
      </c>
      <c r="Z470" s="179">
        <f t="shared" si="236"/>
        <v>2789.0571470260402</v>
      </c>
      <c r="AA470" s="179">
        <f t="shared" si="237"/>
        <v>58515.323730220633</v>
      </c>
      <c r="AB470" s="179">
        <f t="shared" si="238"/>
        <v>97493.999999999593</v>
      </c>
      <c r="AC470" s="179">
        <f t="shared" si="239"/>
        <v>6675548</v>
      </c>
      <c r="AE470" s="179">
        <f t="shared" si="240"/>
        <v>97494</v>
      </c>
    </row>
    <row r="471" spans="1:31" x14ac:dyDescent="0.2">
      <c r="A471" s="171">
        <f t="shared" si="222"/>
        <v>26</v>
      </c>
      <c r="B471" s="179">
        <f t="shared" si="223"/>
        <v>93817</v>
      </c>
      <c r="D471" s="179">
        <f t="shared" si="224"/>
        <v>3677</v>
      </c>
      <c r="E471" s="179">
        <f t="shared" si="225"/>
        <v>57145.404005707038</v>
      </c>
      <c r="F471" s="179">
        <f t="shared" si="226"/>
        <v>850.76111985491787</v>
      </c>
      <c r="G471" s="179">
        <f t="shared" si="227"/>
        <v>4254136.7968983185</v>
      </c>
      <c r="H471" s="179">
        <f t="shared" si="228"/>
        <v>60990.619095418311</v>
      </c>
      <c r="I471" s="179">
        <f t="shared" si="229"/>
        <v>93817</v>
      </c>
      <c r="J471" s="179">
        <f t="shared" si="230"/>
        <v>3677</v>
      </c>
      <c r="K471" s="179">
        <f t="shared" si="231"/>
        <v>97494</v>
      </c>
      <c r="L471" s="179">
        <f t="shared" si="219"/>
        <v>97494</v>
      </c>
      <c r="M471" s="179">
        <f t="shared" si="232"/>
        <v>55414.373469655024</v>
      </c>
      <c r="N471" s="179">
        <f t="shared" si="233"/>
        <v>6254807.6255868515</v>
      </c>
      <c r="O471" s="179">
        <f>N471*(1+Basic!$B$9)+S471</f>
        <v>6567548.0068661943</v>
      </c>
      <c r="P471" s="176">
        <f t="shared" si="220"/>
        <v>6628539</v>
      </c>
      <c r="R471" s="183">
        <f t="shared" si="234"/>
        <v>0</v>
      </c>
      <c r="S471" s="179">
        <f t="shared" si="221"/>
        <v>0</v>
      </c>
      <c r="Y471" s="179">
        <f t="shared" si="235"/>
        <v>36671.595994292758</v>
      </c>
      <c r="Z471" s="179">
        <f t="shared" si="236"/>
        <v>2826.2388801450797</v>
      </c>
      <c r="AA471" s="179">
        <f t="shared" si="237"/>
        <v>57996.165125561958</v>
      </c>
      <c r="AB471" s="179">
        <f t="shared" si="238"/>
        <v>97493.999999999796</v>
      </c>
      <c r="AC471" s="179">
        <f t="shared" si="239"/>
        <v>6628539</v>
      </c>
      <c r="AE471" s="179">
        <f t="shared" si="240"/>
        <v>97494</v>
      </c>
    </row>
    <row r="472" spans="1:31" x14ac:dyDescent="0.2">
      <c r="A472" s="171">
        <f t="shared" si="222"/>
        <v>27</v>
      </c>
      <c r="B472" s="179">
        <f t="shared" si="223"/>
        <v>93817</v>
      </c>
      <c r="D472" s="179">
        <f t="shared" si="224"/>
        <v>3677</v>
      </c>
      <c r="E472" s="179">
        <f t="shared" si="225"/>
        <v>56657.008119258426</v>
      </c>
      <c r="F472" s="179">
        <f t="shared" si="226"/>
        <v>813.08370622276368</v>
      </c>
      <c r="G472" s="179">
        <f t="shared" si="227"/>
        <v>4216976.8050175766</v>
      </c>
      <c r="H472" s="179">
        <f t="shared" si="228"/>
        <v>58126.702801641077</v>
      </c>
      <c r="I472" s="179">
        <f t="shared" si="229"/>
        <v>93817</v>
      </c>
      <c r="J472" s="179">
        <f t="shared" si="230"/>
        <v>3677</v>
      </c>
      <c r="K472" s="179">
        <f t="shared" si="231"/>
        <v>97494</v>
      </c>
      <c r="L472" s="179">
        <f t="shared" si="219"/>
        <v>97494</v>
      </c>
      <c r="M472" s="179">
        <f t="shared" si="232"/>
        <v>55044.060957035057</v>
      </c>
      <c r="N472" s="179">
        <f t="shared" si="233"/>
        <v>6212357.6865438865</v>
      </c>
      <c r="O472" s="179">
        <f>N472*(1+Basic!$B$9)+S472</f>
        <v>6522975.5708710812</v>
      </c>
      <c r="P472" s="176">
        <f t="shared" si="220"/>
        <v>6581102</v>
      </c>
      <c r="R472" s="183">
        <f t="shared" si="234"/>
        <v>0</v>
      </c>
      <c r="S472" s="179">
        <f t="shared" si="221"/>
        <v>0</v>
      </c>
      <c r="Y472" s="179">
        <f t="shared" si="235"/>
        <v>37159.991880741902</v>
      </c>
      <c r="Z472" s="179">
        <f t="shared" si="236"/>
        <v>2863.9162937772344</v>
      </c>
      <c r="AA472" s="179">
        <f t="shared" si="237"/>
        <v>57470.091825481191</v>
      </c>
      <c r="AB472" s="179">
        <f t="shared" si="238"/>
        <v>97494.00000000032</v>
      </c>
      <c r="AC472" s="179">
        <f t="shared" si="239"/>
        <v>6581102</v>
      </c>
      <c r="AE472" s="179">
        <f t="shared" si="240"/>
        <v>97494</v>
      </c>
    </row>
    <row r="473" spans="1:31" x14ac:dyDescent="0.2">
      <c r="A473" s="171">
        <f t="shared" si="222"/>
        <v>28</v>
      </c>
      <c r="B473" s="179">
        <f t="shared" si="223"/>
        <v>93817</v>
      </c>
      <c r="D473" s="179">
        <f t="shared" si="224"/>
        <v>3677</v>
      </c>
      <c r="E473" s="179">
        <f t="shared" si="225"/>
        <v>56162.107728835203</v>
      </c>
      <c r="F473" s="179">
        <f t="shared" si="226"/>
        <v>774.90400401621434</v>
      </c>
      <c r="G473" s="179">
        <f t="shared" si="227"/>
        <v>4179321.9127464117</v>
      </c>
      <c r="H473" s="179">
        <f t="shared" si="228"/>
        <v>55224.606805657291</v>
      </c>
      <c r="I473" s="179">
        <f t="shared" si="229"/>
        <v>93817</v>
      </c>
      <c r="J473" s="179">
        <f t="shared" si="230"/>
        <v>3677</v>
      </c>
      <c r="K473" s="179">
        <f t="shared" si="231"/>
        <v>97494</v>
      </c>
      <c r="L473" s="179">
        <f t="shared" si="219"/>
        <v>97494</v>
      </c>
      <c r="M473" s="179">
        <f t="shared" si="232"/>
        <v>54670.489590468183</v>
      </c>
      <c r="N473" s="179">
        <f t="shared" si="233"/>
        <v>6169534.1761343544</v>
      </c>
      <c r="O473" s="179">
        <f>N473*(1+Basic!$B$9)+S473</f>
        <v>6478010.8849410722</v>
      </c>
      <c r="P473" s="176">
        <f t="shared" si="220"/>
        <v>6533235</v>
      </c>
      <c r="R473" s="183">
        <f t="shared" si="234"/>
        <v>0</v>
      </c>
      <c r="S473" s="179">
        <f t="shared" si="221"/>
        <v>0</v>
      </c>
      <c r="Y473" s="179">
        <f t="shared" si="235"/>
        <v>37654.892271164805</v>
      </c>
      <c r="Z473" s="179">
        <f t="shared" si="236"/>
        <v>2902.0959959837855</v>
      </c>
      <c r="AA473" s="179">
        <f t="shared" si="237"/>
        <v>56937.011732851417</v>
      </c>
      <c r="AB473" s="179">
        <f t="shared" si="238"/>
        <v>97494</v>
      </c>
      <c r="AC473" s="179">
        <f t="shared" si="239"/>
        <v>6533235</v>
      </c>
      <c r="AE473" s="179">
        <f t="shared" si="240"/>
        <v>97494</v>
      </c>
    </row>
    <row r="474" spans="1:31" x14ac:dyDescent="0.2">
      <c r="A474" s="171">
        <f t="shared" si="222"/>
        <v>29</v>
      </c>
      <c r="B474" s="179">
        <f t="shared" si="223"/>
        <v>93817</v>
      </c>
      <c r="D474" s="179">
        <f t="shared" si="224"/>
        <v>3677</v>
      </c>
      <c r="E474" s="179">
        <f t="shared" si="225"/>
        <v>55660.616206820065</v>
      </c>
      <c r="F474" s="179">
        <f t="shared" si="226"/>
        <v>736.21531707999657</v>
      </c>
      <c r="G474" s="179">
        <f t="shared" si="227"/>
        <v>4141165.5289532319</v>
      </c>
      <c r="H474" s="179">
        <f t="shared" si="228"/>
        <v>52283.822122737285</v>
      </c>
      <c r="I474" s="179">
        <f t="shared" si="229"/>
        <v>93817</v>
      </c>
      <c r="J474" s="179">
        <f t="shared" si="230"/>
        <v>3677</v>
      </c>
      <c r="K474" s="179">
        <f t="shared" si="231"/>
        <v>97494</v>
      </c>
      <c r="L474" s="179">
        <f t="shared" si="219"/>
        <v>97494</v>
      </c>
      <c r="M474" s="179">
        <f t="shared" si="232"/>
        <v>54293.63069112588</v>
      </c>
      <c r="N474" s="179">
        <f t="shared" si="233"/>
        <v>6126333.8068254804</v>
      </c>
      <c r="O474" s="179">
        <f>N474*(1+Basic!$B$9)+S474</f>
        <v>6432650.4971667547</v>
      </c>
      <c r="P474" s="176">
        <f t="shared" si="220"/>
        <v>6484934</v>
      </c>
      <c r="R474" s="183">
        <f t="shared" si="234"/>
        <v>0</v>
      </c>
      <c r="S474" s="179">
        <f t="shared" si="221"/>
        <v>0</v>
      </c>
      <c r="Y474" s="179">
        <f t="shared" si="235"/>
        <v>38156.383793179877</v>
      </c>
      <c r="Z474" s="179">
        <f t="shared" si="236"/>
        <v>2940.7846829200062</v>
      </c>
      <c r="AA474" s="179">
        <f t="shared" si="237"/>
        <v>56396.831523900059</v>
      </c>
      <c r="AB474" s="179">
        <f t="shared" si="238"/>
        <v>97493.999999999942</v>
      </c>
      <c r="AC474" s="179">
        <f t="shared" si="239"/>
        <v>6484934</v>
      </c>
      <c r="AE474" s="179">
        <f t="shared" si="240"/>
        <v>97494</v>
      </c>
    </row>
    <row r="475" spans="1:31" x14ac:dyDescent="0.2">
      <c r="A475" s="171">
        <f t="shared" si="222"/>
        <v>30</v>
      </c>
      <c r="B475" s="179">
        <f t="shared" si="223"/>
        <v>93817</v>
      </c>
      <c r="D475" s="179">
        <f t="shared" si="224"/>
        <v>3677</v>
      </c>
      <c r="E475" s="179">
        <f t="shared" si="225"/>
        <v>55152.445771880615</v>
      </c>
      <c r="F475" s="179">
        <f t="shared" si="226"/>
        <v>697.01085999044142</v>
      </c>
      <c r="G475" s="179">
        <f t="shared" si="227"/>
        <v>4102500.9747251123</v>
      </c>
      <c r="H475" s="179">
        <f t="shared" si="228"/>
        <v>49303.832982727727</v>
      </c>
      <c r="I475" s="179">
        <f t="shared" si="229"/>
        <v>93817</v>
      </c>
      <c r="J475" s="179">
        <f t="shared" si="230"/>
        <v>3677</v>
      </c>
      <c r="K475" s="179">
        <f t="shared" si="231"/>
        <v>97494</v>
      </c>
      <c r="L475" s="179">
        <f t="shared" si="219"/>
        <v>97494</v>
      </c>
      <c r="M475" s="179">
        <f t="shared" si="232"/>
        <v>53913.455327797907</v>
      </c>
      <c r="N475" s="179">
        <f t="shared" si="233"/>
        <v>6082753.2621532781</v>
      </c>
      <c r="O475" s="179">
        <f>N475*(1+Basic!$B$9)+S475</f>
        <v>6386890.9252609424</v>
      </c>
      <c r="P475" s="176">
        <f t="shared" si="220"/>
        <v>6436195</v>
      </c>
      <c r="R475" s="183">
        <f t="shared" si="234"/>
        <v>0</v>
      </c>
      <c r="S475" s="179">
        <f t="shared" si="221"/>
        <v>0</v>
      </c>
      <c r="Y475" s="179">
        <f t="shared" si="235"/>
        <v>38664.554228119552</v>
      </c>
      <c r="Z475" s="179">
        <f t="shared" si="236"/>
        <v>2979.9891400095585</v>
      </c>
      <c r="AA475" s="179">
        <f t="shared" si="237"/>
        <v>55849.456631871057</v>
      </c>
      <c r="AB475" s="179">
        <f t="shared" si="238"/>
        <v>97494.000000000175</v>
      </c>
      <c r="AC475" s="179">
        <f t="shared" si="239"/>
        <v>6436195</v>
      </c>
      <c r="AE475" s="179">
        <f t="shared" si="240"/>
        <v>97494</v>
      </c>
    </row>
    <row r="476" spans="1:31" x14ac:dyDescent="0.2">
      <c r="A476" s="171">
        <f t="shared" si="222"/>
        <v>31</v>
      </c>
      <c r="B476" s="179">
        <f t="shared" si="223"/>
        <v>93817</v>
      </c>
      <c r="D476" s="179">
        <f t="shared" si="224"/>
        <v>3677</v>
      </c>
      <c r="E476" s="179">
        <f t="shared" si="225"/>
        <v>54637.50747360415</v>
      </c>
      <c r="F476" s="179">
        <f t="shared" si="226"/>
        <v>657.2837568654204</v>
      </c>
      <c r="G476" s="179">
        <f t="shared" si="227"/>
        <v>4063321.4821987166</v>
      </c>
      <c r="H476" s="179">
        <f t="shared" si="228"/>
        <v>46284.116739593148</v>
      </c>
      <c r="I476" s="179">
        <f t="shared" si="229"/>
        <v>93817</v>
      </c>
      <c r="J476" s="179">
        <f t="shared" si="230"/>
        <v>3677</v>
      </c>
      <c r="K476" s="179">
        <f t="shared" si="231"/>
        <v>97494</v>
      </c>
      <c r="L476" s="179">
        <f t="shared" si="219"/>
        <v>97494</v>
      </c>
      <c r="M476" s="179">
        <f t="shared" si="232"/>
        <v>53529.934314671234</v>
      </c>
      <c r="N476" s="179">
        <f t="shared" si="233"/>
        <v>6038789.1964679491</v>
      </c>
      <c r="O476" s="179">
        <f>N476*(1+Basic!$B$9)+S476</f>
        <v>6340728.656291347</v>
      </c>
      <c r="P476" s="176">
        <f t="shared" si="220"/>
        <v>6387013</v>
      </c>
      <c r="R476" s="183">
        <f t="shared" si="234"/>
        <v>0</v>
      </c>
      <c r="S476" s="179">
        <f t="shared" si="221"/>
        <v>0</v>
      </c>
      <c r="Y476" s="179">
        <f t="shared" si="235"/>
        <v>39179.492526395712</v>
      </c>
      <c r="Z476" s="179">
        <f t="shared" si="236"/>
        <v>3019.7162431345787</v>
      </c>
      <c r="AA476" s="179">
        <f t="shared" si="237"/>
        <v>55294.791230469571</v>
      </c>
      <c r="AB476" s="179">
        <f t="shared" si="238"/>
        <v>97493.999999999854</v>
      </c>
      <c r="AC476" s="179">
        <f t="shared" si="239"/>
        <v>6387013</v>
      </c>
      <c r="AE476" s="179">
        <f t="shared" si="240"/>
        <v>97494</v>
      </c>
    </row>
    <row r="477" spans="1:31" x14ac:dyDescent="0.2">
      <c r="A477" s="171">
        <f t="shared" si="222"/>
        <v>32</v>
      </c>
      <c r="B477" s="179">
        <f t="shared" si="223"/>
        <v>93817</v>
      </c>
      <c r="C477" s="179"/>
      <c r="D477" s="179">
        <f t="shared" si="224"/>
        <v>3677</v>
      </c>
      <c r="E477" s="179">
        <f t="shared" si="225"/>
        <v>54115.711176927733</v>
      </c>
      <c r="F477" s="179">
        <f t="shared" si="226"/>
        <v>617.02704015841812</v>
      </c>
      <c r="G477" s="179">
        <f t="shared" si="227"/>
        <v>4023620.1933756443</v>
      </c>
      <c r="H477" s="179">
        <f t="shared" si="228"/>
        <v>43224.143779751568</v>
      </c>
      <c r="I477" s="179">
        <f t="shared" si="229"/>
        <v>93817</v>
      </c>
      <c r="J477" s="179">
        <f t="shared" si="230"/>
        <v>3677</v>
      </c>
      <c r="K477" s="179">
        <f t="shared" si="231"/>
        <v>97494</v>
      </c>
      <c r="L477" s="179">
        <f t="shared" si="219"/>
        <v>97494</v>
      </c>
      <c r="M477" s="179">
        <f t="shared" si="232"/>
        <v>53143.038209089522</v>
      </c>
      <c r="N477" s="179">
        <f t="shared" si="233"/>
        <v>5994438.2346770382</v>
      </c>
      <c r="O477" s="179">
        <f>N477*(1+Basic!$B$9)+S477</f>
        <v>6294160.1464108899</v>
      </c>
      <c r="P477" s="176">
        <f t="shared" si="220"/>
        <v>6337384</v>
      </c>
      <c r="R477" s="183">
        <f t="shared" si="234"/>
        <v>0</v>
      </c>
      <c r="S477" s="179">
        <f t="shared" si="221"/>
        <v>0</v>
      </c>
      <c r="Y477" s="179">
        <f t="shared" si="235"/>
        <v>39701.288823072333</v>
      </c>
      <c r="Z477" s="179">
        <f t="shared" si="236"/>
        <v>3059.9729598415797</v>
      </c>
      <c r="AA477" s="179">
        <f t="shared" si="237"/>
        <v>54732.738217086153</v>
      </c>
      <c r="AB477" s="179">
        <f t="shared" si="238"/>
        <v>97494.000000000058</v>
      </c>
      <c r="AC477" s="179">
        <f t="shared" si="239"/>
        <v>6337384</v>
      </c>
      <c r="AE477" s="179">
        <f t="shared" si="240"/>
        <v>97494</v>
      </c>
    </row>
    <row r="478" spans="1:31" x14ac:dyDescent="0.2">
      <c r="A478" s="171">
        <f t="shared" si="222"/>
        <v>33</v>
      </c>
      <c r="B478" s="179">
        <f t="shared" si="223"/>
        <v>93817</v>
      </c>
      <c r="C478" s="179"/>
      <c r="D478" s="179">
        <f t="shared" si="224"/>
        <v>3677</v>
      </c>
      <c r="E478" s="179">
        <f t="shared" si="225"/>
        <v>53586.965546360843</v>
      </c>
      <c r="F478" s="179">
        <f t="shared" si="226"/>
        <v>576.23364943652689</v>
      </c>
      <c r="G478" s="179">
        <f t="shared" si="227"/>
        <v>3983390.158922005</v>
      </c>
      <c r="H478" s="179">
        <f t="shared" si="228"/>
        <v>40123.377429188098</v>
      </c>
      <c r="I478" s="179">
        <f t="shared" si="229"/>
        <v>93817</v>
      </c>
      <c r="J478" s="179">
        <f t="shared" si="230"/>
        <v>3677</v>
      </c>
      <c r="K478" s="179">
        <f t="shared" si="231"/>
        <v>97494</v>
      </c>
      <c r="L478" s="179">
        <f t="shared" si="219"/>
        <v>97494</v>
      </c>
      <c r="M478" s="179">
        <f t="shared" si="232"/>
        <v>52752.737309292781</v>
      </c>
      <c r="N478" s="179">
        <f t="shared" si="233"/>
        <v>5949696.971986331</v>
      </c>
      <c r="O478" s="179">
        <f>N478*(1+Basic!$B$9)+S478</f>
        <v>6247181.8205856476</v>
      </c>
      <c r="P478" s="176">
        <f t="shared" si="220"/>
        <v>6287305</v>
      </c>
      <c r="R478" s="183">
        <f t="shared" si="234"/>
        <v>0</v>
      </c>
      <c r="S478" s="179">
        <f t="shared" si="221"/>
        <v>0</v>
      </c>
      <c r="Y478" s="179">
        <f t="shared" si="235"/>
        <v>40230.034453639295</v>
      </c>
      <c r="Z478" s="179">
        <f t="shared" si="236"/>
        <v>3100.76635056347</v>
      </c>
      <c r="AA478" s="179">
        <f t="shared" si="237"/>
        <v>54163.199195797373</v>
      </c>
      <c r="AB478" s="179">
        <f t="shared" si="238"/>
        <v>97494.000000000146</v>
      </c>
      <c r="AC478" s="179">
        <f t="shared" si="239"/>
        <v>6287305</v>
      </c>
      <c r="AE478" s="179">
        <f t="shared" si="240"/>
        <v>97494</v>
      </c>
    </row>
    <row r="479" spans="1:31" x14ac:dyDescent="0.2">
      <c r="A479" s="171">
        <f t="shared" si="222"/>
        <v>34</v>
      </c>
      <c r="B479" s="179">
        <f t="shared" si="223"/>
        <v>93817</v>
      </c>
      <c r="C479" s="179"/>
      <c r="D479" s="179">
        <f t="shared" si="224"/>
        <v>3677</v>
      </c>
      <c r="E479" s="179">
        <f t="shared" si="225"/>
        <v>53051.178029998009</v>
      </c>
      <c r="F479" s="179">
        <f t="shared" si="226"/>
        <v>534.89643014215233</v>
      </c>
      <c r="G479" s="179">
        <f t="shared" si="227"/>
        <v>3942624.3369520032</v>
      </c>
      <c r="H479" s="179">
        <f t="shared" si="228"/>
        <v>36981.273859330249</v>
      </c>
      <c r="I479" s="179">
        <f t="shared" si="229"/>
        <v>93817</v>
      </c>
      <c r="J479" s="179">
        <f t="shared" si="230"/>
        <v>3677</v>
      </c>
      <c r="K479" s="179">
        <f t="shared" si="231"/>
        <v>97494</v>
      </c>
      <c r="L479" s="179">
        <f t="shared" si="219"/>
        <v>97494</v>
      </c>
      <c r="M479" s="179">
        <f t="shared" si="232"/>
        <v>52359.001652137231</v>
      </c>
      <c r="N479" s="179">
        <f t="shared" si="233"/>
        <v>5904561.9736384684</v>
      </c>
      <c r="O479" s="179">
        <f>N479*(1+Basic!$B$9)+S479</f>
        <v>6199790.0723203924</v>
      </c>
      <c r="P479" s="176">
        <f t="shared" si="220"/>
        <v>6236771</v>
      </c>
      <c r="R479" s="183">
        <f t="shared" si="234"/>
        <v>0</v>
      </c>
      <c r="S479" s="179">
        <f t="shared" si="221"/>
        <v>0</v>
      </c>
      <c r="Y479" s="179">
        <f t="shared" si="235"/>
        <v>40765.821970001794</v>
      </c>
      <c r="Z479" s="179">
        <f t="shared" si="236"/>
        <v>3142.1035698578489</v>
      </c>
      <c r="AA479" s="179">
        <f t="shared" si="237"/>
        <v>53586.07446014016</v>
      </c>
      <c r="AB479" s="179">
        <f t="shared" si="238"/>
        <v>97493.999999999796</v>
      </c>
      <c r="AC479" s="179">
        <f t="shared" si="239"/>
        <v>6236771</v>
      </c>
      <c r="AE479" s="179">
        <f t="shared" si="240"/>
        <v>97494</v>
      </c>
    </row>
    <row r="480" spans="1:31" x14ac:dyDescent="0.2">
      <c r="A480" s="171">
        <f t="shared" si="222"/>
        <v>35</v>
      </c>
      <c r="B480" s="179">
        <f t="shared" si="223"/>
        <v>93817</v>
      </c>
      <c r="C480" s="179"/>
      <c r="D480" s="179">
        <f t="shared" si="224"/>
        <v>3677</v>
      </c>
      <c r="E480" s="179">
        <f t="shared" si="225"/>
        <v>52508.254843318486</v>
      </c>
      <c r="F480" s="179">
        <f t="shared" si="226"/>
        <v>493.00813233820833</v>
      </c>
      <c r="G480" s="179">
        <f t="shared" si="227"/>
        <v>3901315.5917953216</v>
      </c>
      <c r="H480" s="179">
        <f t="shared" si="228"/>
        <v>33797.28199166846</v>
      </c>
      <c r="I480" s="179">
        <f t="shared" si="229"/>
        <v>93817</v>
      </c>
      <c r="J480" s="179">
        <f t="shared" si="230"/>
        <v>3677</v>
      </c>
      <c r="K480" s="179">
        <f t="shared" si="231"/>
        <v>97494</v>
      </c>
      <c r="L480" s="179">
        <f t="shared" si="219"/>
        <v>97494</v>
      </c>
      <c r="M480" s="179">
        <f t="shared" si="232"/>
        <v>51961.801010794996</v>
      </c>
      <c r="N480" s="179">
        <f t="shared" si="233"/>
        <v>5859029.7746492634</v>
      </c>
      <c r="O480" s="179">
        <f>N480*(1+Basic!$B$9)+S480</f>
        <v>6151981.263381727</v>
      </c>
      <c r="P480" s="176">
        <f t="shared" si="220"/>
        <v>6185779</v>
      </c>
      <c r="R480" s="183">
        <f t="shared" si="234"/>
        <v>0</v>
      </c>
      <c r="S480" s="179">
        <f t="shared" si="221"/>
        <v>0</v>
      </c>
      <c r="Y480" s="179">
        <f t="shared" si="235"/>
        <v>41308.745156681631</v>
      </c>
      <c r="Z480" s="179">
        <f t="shared" si="236"/>
        <v>3183.991867661789</v>
      </c>
      <c r="AA480" s="179">
        <f t="shared" si="237"/>
        <v>53001.262975656697</v>
      </c>
      <c r="AB480" s="179">
        <f t="shared" si="238"/>
        <v>97494.000000000116</v>
      </c>
      <c r="AC480" s="179">
        <f t="shared" si="239"/>
        <v>6185779</v>
      </c>
      <c r="AE480" s="179">
        <f t="shared" si="240"/>
        <v>97494</v>
      </c>
    </row>
    <row r="481" spans="1:31" x14ac:dyDescent="0.2">
      <c r="A481" s="171">
        <f t="shared" si="222"/>
        <v>36</v>
      </c>
      <c r="B481" s="179">
        <f t="shared" si="223"/>
        <v>93817</v>
      </c>
      <c r="C481" s="171">
        <f>-Basic!$B$22</f>
        <v>-38210</v>
      </c>
      <c r="D481" s="179">
        <f t="shared" si="224"/>
        <v>-34533</v>
      </c>
      <c r="E481" s="179">
        <f t="shared" si="225"/>
        <v>51958.100952770146</v>
      </c>
      <c r="F481" s="179">
        <f t="shared" si="226"/>
        <v>450.56140943658647</v>
      </c>
      <c r="G481" s="179">
        <f t="shared" si="227"/>
        <v>3859456.6927480916</v>
      </c>
      <c r="H481" s="179">
        <f t="shared" si="228"/>
        <v>68780.843401105041</v>
      </c>
      <c r="I481" s="179">
        <f t="shared" si="229"/>
        <v>93817</v>
      </c>
      <c r="J481" s="179">
        <f t="shared" si="230"/>
        <v>3677</v>
      </c>
      <c r="K481" s="179">
        <f t="shared" si="231"/>
        <v>97494</v>
      </c>
      <c r="L481" s="179">
        <f t="shared" si="219"/>
        <v>97494</v>
      </c>
      <c r="M481" s="179">
        <f t="shared" si="232"/>
        <v>51561.104892433643</v>
      </c>
      <c r="N481" s="179">
        <f t="shared" si="233"/>
        <v>5813096.879541697</v>
      </c>
      <c r="O481" s="179">
        <f>N481*(1+Basic!$B$9)+S481</f>
        <v>6103751.7235187823</v>
      </c>
      <c r="P481" s="176">
        <f t="shared" si="220"/>
        <v>6172533</v>
      </c>
      <c r="R481" s="183">
        <f t="shared" si="234"/>
        <v>0</v>
      </c>
      <c r="S481" s="179">
        <f t="shared" si="221"/>
        <v>0</v>
      </c>
      <c r="Y481" s="179">
        <f t="shared" si="235"/>
        <v>41858.899047229905</v>
      </c>
      <c r="Z481" s="179">
        <f t="shared" si="236"/>
        <v>3226.438590563419</v>
      </c>
      <c r="AA481" s="179">
        <f t="shared" si="237"/>
        <v>52408.662362206735</v>
      </c>
      <c r="AB481" s="179">
        <f t="shared" si="238"/>
        <v>97494.000000000058</v>
      </c>
      <c r="AC481" s="179">
        <f t="shared" si="239"/>
        <v>6172533</v>
      </c>
      <c r="AE481" s="179">
        <f t="shared" si="240"/>
        <v>59284</v>
      </c>
    </row>
    <row r="482" spans="1:31" x14ac:dyDescent="0.2">
      <c r="A482" s="171">
        <f t="shared" si="222"/>
        <v>37</v>
      </c>
      <c r="B482" s="179">
        <f t="shared" si="223"/>
        <v>93817</v>
      </c>
      <c r="D482" s="179">
        <f t="shared" si="224"/>
        <v>3677</v>
      </c>
      <c r="E482" s="179">
        <f t="shared" si="225"/>
        <v>51400.620059134737</v>
      </c>
      <c r="F482" s="179">
        <f t="shared" si="226"/>
        <v>916.93745528644956</v>
      </c>
      <c r="G482" s="179">
        <f t="shared" si="227"/>
        <v>3817040.3128072266</v>
      </c>
      <c r="H482" s="179">
        <f t="shared" si="228"/>
        <v>66020.780856391488</v>
      </c>
      <c r="I482" s="179">
        <f t="shared" si="229"/>
        <v>93817</v>
      </c>
      <c r="J482" s="179">
        <f t="shared" si="230"/>
        <v>3677</v>
      </c>
      <c r="K482" s="179">
        <f t="shared" si="231"/>
        <v>97494</v>
      </c>
      <c r="L482" s="179">
        <f t="shared" si="219"/>
        <v>97494</v>
      </c>
      <c r="M482" s="179">
        <f t="shared" si="232"/>
        <v>51156.882535875273</v>
      </c>
      <c r="N482" s="179">
        <f t="shared" si="233"/>
        <v>5766759.7620775718</v>
      </c>
      <c r="O482" s="179">
        <f>N482*(1+Basic!$B$9)+S482</f>
        <v>6055097.7501814505</v>
      </c>
      <c r="P482" s="176">
        <f t="shared" si="220"/>
        <v>6121119</v>
      </c>
      <c r="R482" s="183">
        <f t="shared" si="234"/>
        <v>0</v>
      </c>
      <c r="S482" s="179">
        <f t="shared" si="221"/>
        <v>0</v>
      </c>
      <c r="Y482" s="179">
        <f t="shared" si="235"/>
        <v>42416.379940865096</v>
      </c>
      <c r="Z482" s="179">
        <f t="shared" si="236"/>
        <v>2760.0625447135535</v>
      </c>
      <c r="AA482" s="179">
        <f t="shared" si="237"/>
        <v>52317.557514421183</v>
      </c>
      <c r="AB482" s="179">
        <f t="shared" si="238"/>
        <v>97493.999999999825</v>
      </c>
      <c r="AC482" s="179">
        <f t="shared" si="239"/>
        <v>6121119</v>
      </c>
      <c r="AE482" s="179">
        <f t="shared" si="240"/>
        <v>97494</v>
      </c>
    </row>
    <row r="483" spans="1:31" x14ac:dyDescent="0.2">
      <c r="A483" s="171">
        <f t="shared" si="222"/>
        <v>38</v>
      </c>
      <c r="B483" s="179">
        <f t="shared" si="223"/>
        <v>93817</v>
      </c>
      <c r="D483" s="179">
        <f t="shared" si="224"/>
        <v>3677</v>
      </c>
      <c r="E483" s="179">
        <f t="shared" si="225"/>
        <v>50835.71458067168</v>
      </c>
      <c r="F483" s="179">
        <f t="shared" si="226"/>
        <v>880.14225765529591</v>
      </c>
      <c r="G483" s="179">
        <f t="shared" si="227"/>
        <v>3774059.0273878984</v>
      </c>
      <c r="H483" s="179">
        <f t="shared" si="228"/>
        <v>63223.923114046782</v>
      </c>
      <c r="I483" s="179">
        <f t="shared" si="229"/>
        <v>93817</v>
      </c>
      <c r="J483" s="179">
        <f t="shared" si="230"/>
        <v>3677</v>
      </c>
      <c r="K483" s="179">
        <f t="shared" si="231"/>
        <v>97494</v>
      </c>
      <c r="L483" s="179">
        <f t="shared" si="219"/>
        <v>97494</v>
      </c>
      <c r="M483" s="179">
        <f t="shared" si="232"/>
        <v>50749.102909234985</v>
      </c>
      <c r="N483" s="179">
        <f t="shared" si="233"/>
        <v>5720014.8649868071</v>
      </c>
      <c r="O483" s="179">
        <f>N483*(1+Basic!$B$9)+S483</f>
        <v>6006015.608236148</v>
      </c>
      <c r="P483" s="176">
        <f t="shared" si="220"/>
        <v>6069240</v>
      </c>
      <c r="R483" s="183">
        <f t="shared" si="234"/>
        <v>0</v>
      </c>
      <c r="S483" s="179">
        <f t="shared" si="221"/>
        <v>0</v>
      </c>
      <c r="Y483" s="179">
        <f t="shared" si="235"/>
        <v>42981.285419328138</v>
      </c>
      <c r="Z483" s="179">
        <f t="shared" si="236"/>
        <v>2796.8577423447059</v>
      </c>
      <c r="AA483" s="179">
        <f t="shared" si="237"/>
        <v>51715.856838326974</v>
      </c>
      <c r="AB483" s="179">
        <f t="shared" si="238"/>
        <v>97493.999999999825</v>
      </c>
      <c r="AC483" s="179">
        <f t="shared" si="239"/>
        <v>6069240</v>
      </c>
      <c r="AE483" s="179">
        <f t="shared" si="240"/>
        <v>97494</v>
      </c>
    </row>
    <row r="484" spans="1:31" x14ac:dyDescent="0.2">
      <c r="A484" s="171">
        <f t="shared" si="222"/>
        <v>39</v>
      </c>
      <c r="B484" s="179">
        <f t="shared" si="223"/>
        <v>93817</v>
      </c>
      <c r="D484" s="179">
        <f t="shared" si="224"/>
        <v>3677</v>
      </c>
      <c r="E484" s="179">
        <f t="shared" si="225"/>
        <v>50263.285636037239</v>
      </c>
      <c r="F484" s="179">
        <f t="shared" si="226"/>
        <v>842.8565325281952</v>
      </c>
      <c r="G484" s="179">
        <f t="shared" si="227"/>
        <v>3730505.3130239355</v>
      </c>
      <c r="H484" s="179">
        <f t="shared" si="228"/>
        <v>60389.779646574978</v>
      </c>
      <c r="I484" s="179">
        <f t="shared" si="229"/>
        <v>93817</v>
      </c>
      <c r="J484" s="179">
        <f t="shared" si="230"/>
        <v>3677</v>
      </c>
      <c r="K484" s="179">
        <f t="shared" si="231"/>
        <v>97494</v>
      </c>
      <c r="L484" s="179">
        <f t="shared" si="219"/>
        <v>97494</v>
      </c>
      <c r="M484" s="179">
        <f t="shared" si="232"/>
        <v>50337.734707538621</v>
      </c>
      <c r="N484" s="179">
        <f t="shared" si="233"/>
        <v>5672858.5996943461</v>
      </c>
      <c r="O484" s="179">
        <f>N484*(1+Basic!$B$9)+S484</f>
        <v>5956501.5296790637</v>
      </c>
      <c r="P484" s="176">
        <f t="shared" si="220"/>
        <v>6016891</v>
      </c>
      <c r="R484" s="183">
        <f t="shared" si="234"/>
        <v>0</v>
      </c>
      <c r="S484" s="179">
        <f t="shared" si="221"/>
        <v>0</v>
      </c>
      <c r="Y484" s="179">
        <f t="shared" si="235"/>
        <v>43553.714363962878</v>
      </c>
      <c r="Z484" s="179">
        <f t="shared" si="236"/>
        <v>2834.1434674718039</v>
      </c>
      <c r="AA484" s="179">
        <f t="shared" si="237"/>
        <v>51106.142168565435</v>
      </c>
      <c r="AB484" s="179">
        <f t="shared" si="238"/>
        <v>97494.000000000116</v>
      </c>
      <c r="AC484" s="179">
        <f t="shared" si="239"/>
        <v>6016891</v>
      </c>
      <c r="AE484" s="179">
        <f t="shared" si="240"/>
        <v>97494</v>
      </c>
    </row>
    <row r="485" spans="1:31" x14ac:dyDescent="0.2">
      <c r="A485" s="171">
        <f t="shared" si="222"/>
        <v>40</v>
      </c>
      <c r="B485" s="179">
        <f t="shared" si="223"/>
        <v>93817</v>
      </c>
      <c r="D485" s="179">
        <f t="shared" si="224"/>
        <v>3677</v>
      </c>
      <c r="E485" s="179">
        <f t="shared" si="225"/>
        <v>49683.233026976326</v>
      </c>
      <c r="F485" s="179">
        <f t="shared" si="226"/>
        <v>805.0737405402366</v>
      </c>
      <c r="G485" s="179">
        <f t="shared" si="227"/>
        <v>3686371.5460509118</v>
      </c>
      <c r="H485" s="179">
        <f t="shared" si="228"/>
        <v>57517.853387115218</v>
      </c>
      <c r="I485" s="179">
        <f t="shared" si="229"/>
        <v>93817</v>
      </c>
      <c r="J485" s="179">
        <f t="shared" si="230"/>
        <v>3677</v>
      </c>
      <c r="K485" s="179">
        <f t="shared" si="231"/>
        <v>97494</v>
      </c>
      <c r="L485" s="179">
        <f t="shared" si="219"/>
        <v>97494</v>
      </c>
      <c r="M485" s="179">
        <f t="shared" si="232"/>
        <v>49922.746350319423</v>
      </c>
      <c r="N485" s="179">
        <f t="shared" si="233"/>
        <v>5625287.3460446652</v>
      </c>
      <c r="O485" s="179">
        <f>N485*(1+Basic!$B$9)+S485</f>
        <v>5906551.7133468986</v>
      </c>
      <c r="P485" s="176">
        <f t="shared" si="220"/>
        <v>5964070</v>
      </c>
      <c r="R485" s="183">
        <f t="shared" si="234"/>
        <v>0</v>
      </c>
      <c r="S485" s="179">
        <f t="shared" si="221"/>
        <v>0</v>
      </c>
      <c r="Y485" s="179">
        <f t="shared" si="235"/>
        <v>44133.766973023769</v>
      </c>
      <c r="Z485" s="179">
        <f t="shared" si="236"/>
        <v>2871.9262594597603</v>
      </c>
      <c r="AA485" s="179">
        <f t="shared" si="237"/>
        <v>50488.306767516566</v>
      </c>
      <c r="AB485" s="179">
        <f t="shared" si="238"/>
        <v>97494.000000000087</v>
      </c>
      <c r="AC485" s="179">
        <f t="shared" si="239"/>
        <v>5964070</v>
      </c>
      <c r="AE485" s="179">
        <f t="shared" si="240"/>
        <v>97494</v>
      </c>
    </row>
    <row r="486" spans="1:31" x14ac:dyDescent="0.2">
      <c r="A486" s="171">
        <f t="shared" si="222"/>
        <v>41</v>
      </c>
      <c r="B486" s="179">
        <f t="shared" si="223"/>
        <v>93817</v>
      </c>
      <c r="D486" s="179">
        <f t="shared" si="224"/>
        <v>3677</v>
      </c>
      <c r="E486" s="179">
        <f t="shared" si="225"/>
        <v>49095.455220783741</v>
      </c>
      <c r="F486" s="179">
        <f t="shared" si="226"/>
        <v>766.78725514833093</v>
      </c>
      <c r="G486" s="179">
        <f t="shared" si="227"/>
        <v>3641650.0012716954</v>
      </c>
      <c r="H486" s="179">
        <f t="shared" si="228"/>
        <v>54607.640642263548</v>
      </c>
      <c r="I486" s="179">
        <f t="shared" si="229"/>
        <v>93817</v>
      </c>
      <c r="J486" s="179">
        <f t="shared" si="230"/>
        <v>3677</v>
      </c>
      <c r="K486" s="179">
        <f t="shared" si="231"/>
        <v>97494</v>
      </c>
      <c r="L486" s="179">
        <f t="shared" si="219"/>
        <v>97494</v>
      </c>
      <c r="M486" s="179">
        <f t="shared" si="232"/>
        <v>49504.105979193722</v>
      </c>
      <c r="N486" s="179">
        <f t="shared" si="233"/>
        <v>5577297.4520238591</v>
      </c>
      <c r="O486" s="179">
        <f>N486*(1+Basic!$B$9)+S486</f>
        <v>5856162.3246250525</v>
      </c>
      <c r="P486" s="176">
        <f t="shared" si="220"/>
        <v>5910770</v>
      </c>
      <c r="R486" s="183">
        <f t="shared" si="234"/>
        <v>0</v>
      </c>
      <c r="S486" s="179">
        <f t="shared" si="221"/>
        <v>0</v>
      </c>
      <c r="Y486" s="179">
        <f t="shared" si="235"/>
        <v>44721.544779216405</v>
      </c>
      <c r="Z486" s="179">
        <f t="shared" si="236"/>
        <v>2910.2127448516694</v>
      </c>
      <c r="AA486" s="179">
        <f t="shared" si="237"/>
        <v>49862.242475932071</v>
      </c>
      <c r="AB486" s="179">
        <f t="shared" si="238"/>
        <v>97494.000000000146</v>
      </c>
      <c r="AC486" s="179">
        <f t="shared" si="239"/>
        <v>5910770</v>
      </c>
      <c r="AE486" s="179">
        <f t="shared" si="240"/>
        <v>97494</v>
      </c>
    </row>
    <row r="487" spans="1:31" x14ac:dyDescent="0.2">
      <c r="A487" s="171">
        <f t="shared" si="222"/>
        <v>42</v>
      </c>
      <c r="B487" s="179">
        <f t="shared" si="223"/>
        <v>93817</v>
      </c>
      <c r="D487" s="179">
        <f t="shared" si="224"/>
        <v>3677</v>
      </c>
      <c r="E487" s="179">
        <f t="shared" si="225"/>
        <v>48499.849332531805</v>
      </c>
      <c r="F487" s="179">
        <f t="shared" si="226"/>
        <v>727.99036146901301</v>
      </c>
      <c r="G487" s="179">
        <f t="shared" si="227"/>
        <v>3596332.8506042273</v>
      </c>
      <c r="H487" s="179">
        <f t="shared" si="228"/>
        <v>51658.63100373256</v>
      </c>
      <c r="I487" s="179">
        <f t="shared" si="229"/>
        <v>93817</v>
      </c>
      <c r="J487" s="179">
        <f t="shared" si="230"/>
        <v>3677</v>
      </c>
      <c r="K487" s="179">
        <f t="shared" si="231"/>
        <v>97494</v>
      </c>
      <c r="L487" s="179">
        <f t="shared" si="219"/>
        <v>97494</v>
      </c>
      <c r="M487" s="179">
        <f t="shared" si="232"/>
        <v>49081.78145541509</v>
      </c>
      <c r="N487" s="179">
        <f t="shared" si="233"/>
        <v>5528885.2334792744</v>
      </c>
      <c r="O487" s="179">
        <f>N487*(1+Basic!$B$9)+S487</f>
        <v>5805329.4951532381</v>
      </c>
      <c r="P487" s="176">
        <f t="shared" si="220"/>
        <v>5856988</v>
      </c>
      <c r="R487" s="183">
        <f t="shared" si="234"/>
        <v>0</v>
      </c>
      <c r="S487" s="179">
        <f t="shared" si="221"/>
        <v>0</v>
      </c>
      <c r="Y487" s="179">
        <f t="shared" si="235"/>
        <v>45317.150667468086</v>
      </c>
      <c r="Z487" s="179">
        <f t="shared" si="236"/>
        <v>2949.009638530988</v>
      </c>
      <c r="AA487" s="179">
        <f t="shared" si="237"/>
        <v>49227.839694000817</v>
      </c>
      <c r="AB487" s="179">
        <f t="shared" si="238"/>
        <v>97493.999999999884</v>
      </c>
      <c r="AC487" s="179">
        <f t="shared" si="239"/>
        <v>5856988</v>
      </c>
      <c r="AE487" s="179">
        <f t="shared" si="240"/>
        <v>97494</v>
      </c>
    </row>
    <row r="488" spans="1:31" x14ac:dyDescent="0.2">
      <c r="A488" s="171">
        <f t="shared" si="222"/>
        <v>43</v>
      </c>
      <c r="B488" s="179">
        <f t="shared" si="223"/>
        <v>93817</v>
      </c>
      <c r="D488" s="179">
        <f t="shared" si="224"/>
        <v>3677</v>
      </c>
      <c r="E488" s="179">
        <f t="shared" si="225"/>
        <v>47896.311107061396</v>
      </c>
      <c r="F488" s="179">
        <f t="shared" si="226"/>
        <v>688.67625510075095</v>
      </c>
      <c r="G488" s="179">
        <f t="shared" si="227"/>
        <v>3550412.1617112886</v>
      </c>
      <c r="H488" s="179">
        <f t="shared" si="228"/>
        <v>48670.307258833309</v>
      </c>
      <c r="I488" s="179">
        <f t="shared" si="229"/>
        <v>93817</v>
      </c>
      <c r="J488" s="179">
        <f t="shared" si="230"/>
        <v>3677</v>
      </c>
      <c r="K488" s="179">
        <f t="shared" si="231"/>
        <v>97494</v>
      </c>
      <c r="L488" s="179">
        <f t="shared" si="219"/>
        <v>97494</v>
      </c>
      <c r="M488" s="179">
        <f t="shared" si="232"/>
        <v>48655.740357407158</v>
      </c>
      <c r="N488" s="179">
        <f t="shared" si="233"/>
        <v>5480046.9738366818</v>
      </c>
      <c r="O488" s="179">
        <f>N488*(1+Basic!$B$9)+S488</f>
        <v>5754049.3225285159</v>
      </c>
      <c r="P488" s="176">
        <f t="shared" si="220"/>
        <v>5802720</v>
      </c>
      <c r="R488" s="183">
        <f t="shared" si="234"/>
        <v>0</v>
      </c>
      <c r="S488" s="179">
        <f t="shared" si="221"/>
        <v>0</v>
      </c>
      <c r="Y488" s="179">
        <f t="shared" si="235"/>
        <v>45920.688892938662</v>
      </c>
      <c r="Z488" s="179">
        <f t="shared" si="236"/>
        <v>2988.3237448992513</v>
      </c>
      <c r="AA488" s="179">
        <f t="shared" si="237"/>
        <v>48584.987362162145</v>
      </c>
      <c r="AB488" s="179">
        <f t="shared" si="238"/>
        <v>97494.000000000058</v>
      </c>
      <c r="AC488" s="179">
        <f t="shared" si="239"/>
        <v>5802720</v>
      </c>
      <c r="AE488" s="179">
        <f t="shared" si="240"/>
        <v>97494</v>
      </c>
    </row>
    <row r="489" spans="1:31" x14ac:dyDescent="0.2">
      <c r="A489" s="171">
        <f t="shared" si="222"/>
        <v>44</v>
      </c>
      <c r="B489" s="179">
        <f t="shared" si="223"/>
        <v>93817</v>
      </c>
      <c r="D489" s="179">
        <f t="shared" si="224"/>
        <v>3677</v>
      </c>
      <c r="E489" s="179">
        <f t="shared" si="225"/>
        <v>47284.73490073299</v>
      </c>
      <c r="F489" s="179">
        <f t="shared" si="226"/>
        <v>648.83804093055414</v>
      </c>
      <c r="G489" s="179">
        <f t="shared" si="227"/>
        <v>3503879.8966120216</v>
      </c>
      <c r="H489" s="179">
        <f t="shared" si="228"/>
        <v>45642.145299763863</v>
      </c>
      <c r="I489" s="179">
        <f t="shared" si="229"/>
        <v>93817</v>
      </c>
      <c r="J489" s="179">
        <f t="shared" si="230"/>
        <v>3677</v>
      </c>
      <c r="K489" s="179">
        <f t="shared" si="231"/>
        <v>97494</v>
      </c>
      <c r="L489" s="179">
        <f t="shared" si="219"/>
        <v>97494</v>
      </c>
      <c r="M489" s="179">
        <f t="shared" si="232"/>
        <v>48225.949978274562</v>
      </c>
      <c r="N489" s="179">
        <f t="shared" si="233"/>
        <v>5430778.9238149561</v>
      </c>
      <c r="O489" s="179">
        <f>N489*(1+Basic!$B$9)+S489</f>
        <v>5702317.8700057045</v>
      </c>
      <c r="P489" s="176">
        <f t="shared" si="220"/>
        <v>5747960</v>
      </c>
      <c r="R489" s="183">
        <f t="shared" si="234"/>
        <v>0</v>
      </c>
      <c r="S489" s="179">
        <f t="shared" si="221"/>
        <v>0</v>
      </c>
      <c r="Y489" s="179">
        <f t="shared" si="235"/>
        <v>46532.26509926701</v>
      </c>
      <c r="Z489" s="179">
        <f t="shared" si="236"/>
        <v>3028.1619590694463</v>
      </c>
      <c r="AA489" s="179">
        <f t="shared" si="237"/>
        <v>47933.572941663544</v>
      </c>
      <c r="AB489" s="179">
        <f t="shared" si="238"/>
        <v>97494</v>
      </c>
      <c r="AC489" s="179">
        <f t="shared" si="239"/>
        <v>5747960</v>
      </c>
      <c r="AE489" s="179">
        <f t="shared" si="240"/>
        <v>97494</v>
      </c>
    </row>
    <row r="490" spans="1:31" ht="15" x14ac:dyDescent="0.2">
      <c r="A490" s="171">
        <f t="shared" si="222"/>
        <v>45</v>
      </c>
      <c r="B490" s="179">
        <f t="shared" si="223"/>
        <v>93817</v>
      </c>
      <c r="C490" s="190"/>
      <c r="D490" s="179">
        <f t="shared" si="224"/>
        <v>3677</v>
      </c>
      <c r="E490" s="179">
        <f t="shared" si="225"/>
        <v>46665.013662934798</v>
      </c>
      <c r="F490" s="179">
        <f t="shared" si="226"/>
        <v>608.4687319246724</v>
      </c>
      <c r="G490" s="179">
        <f t="shared" si="227"/>
        <v>3456727.9102749564</v>
      </c>
      <c r="H490" s="179">
        <f t="shared" si="228"/>
        <v>42573.614031688536</v>
      </c>
      <c r="I490" s="179">
        <f t="shared" si="229"/>
        <v>93817</v>
      </c>
      <c r="J490" s="179">
        <f t="shared" si="230"/>
        <v>3677</v>
      </c>
      <c r="K490" s="179">
        <f t="shared" si="231"/>
        <v>97494</v>
      </c>
      <c r="L490" s="179">
        <f t="shared" si="219"/>
        <v>97494</v>
      </c>
      <c r="M490" s="179">
        <f t="shared" si="232"/>
        <v>47792.37732329213</v>
      </c>
      <c r="N490" s="179">
        <f t="shared" si="233"/>
        <v>5381077.3011382483</v>
      </c>
      <c r="O490" s="179">
        <f>N490*(1+Basic!$B$9)+S490</f>
        <v>5650131.1661951607</v>
      </c>
      <c r="P490" s="176">
        <f t="shared" si="220"/>
        <v>5692705</v>
      </c>
      <c r="R490" s="183">
        <f t="shared" si="234"/>
        <v>0</v>
      </c>
      <c r="S490" s="179">
        <f t="shared" si="221"/>
        <v>0</v>
      </c>
      <c r="Y490" s="179">
        <f t="shared" si="235"/>
        <v>47151.986337065231</v>
      </c>
      <c r="Z490" s="179">
        <f t="shared" si="236"/>
        <v>3068.5312680753268</v>
      </c>
      <c r="AA490" s="179">
        <f t="shared" si="237"/>
        <v>47273.482394859471</v>
      </c>
      <c r="AB490" s="179">
        <f t="shared" si="238"/>
        <v>97494.000000000029</v>
      </c>
      <c r="AC490" s="179">
        <f t="shared" si="239"/>
        <v>5692705</v>
      </c>
      <c r="AE490" s="179">
        <f t="shared" si="240"/>
        <v>97494</v>
      </c>
    </row>
    <row r="491" spans="1:31" ht="15" x14ac:dyDescent="0.2">
      <c r="A491" s="171">
        <f t="shared" si="222"/>
        <v>46</v>
      </c>
      <c r="B491" s="179">
        <f t="shared" si="223"/>
        <v>93817</v>
      </c>
      <c r="C491" s="190"/>
      <c r="D491" s="179">
        <f t="shared" si="224"/>
        <v>3677</v>
      </c>
      <c r="E491" s="179">
        <f t="shared" si="225"/>
        <v>46037.038917344566</v>
      </c>
      <c r="F491" s="179">
        <f t="shared" si="226"/>
        <v>567.56124790317403</v>
      </c>
      <c r="G491" s="179">
        <f t="shared" si="227"/>
        <v>3408947.9491923009</v>
      </c>
      <c r="H491" s="179">
        <f t="shared" si="228"/>
        <v>39464.175279591713</v>
      </c>
      <c r="I491" s="179">
        <f t="shared" si="229"/>
        <v>93817</v>
      </c>
      <c r="J491" s="179">
        <f t="shared" si="230"/>
        <v>3677</v>
      </c>
      <c r="K491" s="179">
        <f t="shared" si="231"/>
        <v>97494</v>
      </c>
      <c r="L491" s="179">
        <f t="shared" si="219"/>
        <v>97494</v>
      </c>
      <c r="M491" s="179">
        <f t="shared" si="232"/>
        <v>47354.989107371803</v>
      </c>
      <c r="N491" s="179">
        <f t="shared" si="233"/>
        <v>5330938.2902456205</v>
      </c>
      <c r="O491" s="179">
        <f>N491*(1+Basic!$B$9)+S491</f>
        <v>5597485.2047579018</v>
      </c>
      <c r="P491" s="176">
        <f t="shared" si="220"/>
        <v>5636949</v>
      </c>
      <c r="R491" s="183">
        <f t="shared" si="234"/>
        <v>0</v>
      </c>
      <c r="S491" s="179">
        <f t="shared" si="221"/>
        <v>0</v>
      </c>
      <c r="Y491" s="179">
        <f t="shared" si="235"/>
        <v>47779.961082655471</v>
      </c>
      <c r="Z491" s="179">
        <f t="shared" si="236"/>
        <v>3109.438752096823</v>
      </c>
      <c r="AA491" s="179">
        <f t="shared" si="237"/>
        <v>46604.600165247743</v>
      </c>
      <c r="AB491" s="179">
        <f t="shared" si="238"/>
        <v>97494.000000000029</v>
      </c>
      <c r="AC491" s="179">
        <f t="shared" si="239"/>
        <v>5636949</v>
      </c>
      <c r="AE491" s="179">
        <f t="shared" si="240"/>
        <v>97494</v>
      </c>
    </row>
    <row r="492" spans="1:31" ht="15" x14ac:dyDescent="0.2">
      <c r="A492" s="171">
        <f t="shared" si="222"/>
        <v>47</v>
      </c>
      <c r="B492" s="179">
        <f t="shared" si="223"/>
        <v>93817</v>
      </c>
      <c r="C492" s="190"/>
      <c r="D492" s="179">
        <f t="shared" si="224"/>
        <v>3677</v>
      </c>
      <c r="E492" s="179">
        <f t="shared" si="225"/>
        <v>45400.700742941808</v>
      </c>
      <c r="F492" s="179">
        <f t="shared" si="226"/>
        <v>526.10841429818618</v>
      </c>
      <c r="G492" s="179">
        <f t="shared" si="227"/>
        <v>3360531.6499352427</v>
      </c>
      <c r="H492" s="179">
        <f t="shared" si="228"/>
        <v>36313.283693889898</v>
      </c>
      <c r="I492" s="179">
        <f t="shared" si="229"/>
        <v>93817</v>
      </c>
      <c r="J492" s="179">
        <f t="shared" si="230"/>
        <v>3677</v>
      </c>
      <c r="K492" s="179">
        <f t="shared" si="231"/>
        <v>97494</v>
      </c>
      <c r="L492" s="179">
        <f t="shared" si="219"/>
        <v>97494</v>
      </c>
      <c r="M492" s="179">
        <f t="shared" si="232"/>
        <v>46913.751752507465</v>
      </c>
      <c r="N492" s="179">
        <f t="shared" si="233"/>
        <v>5280358.0419981284</v>
      </c>
      <c r="O492" s="179">
        <f>N492*(1+Basic!$B$9)+S492</f>
        <v>5544375.9440980349</v>
      </c>
      <c r="P492" s="176">
        <f t="shared" si="220"/>
        <v>5580689</v>
      </c>
      <c r="R492" s="183">
        <f t="shared" si="234"/>
        <v>0</v>
      </c>
      <c r="S492" s="179">
        <f t="shared" si="221"/>
        <v>0</v>
      </c>
      <c r="Y492" s="179">
        <f t="shared" si="235"/>
        <v>48416.299257058185</v>
      </c>
      <c r="Z492" s="179">
        <f t="shared" si="236"/>
        <v>3150.8915857018146</v>
      </c>
      <c r="AA492" s="179">
        <f t="shared" si="237"/>
        <v>45926.809157239994</v>
      </c>
      <c r="AB492" s="179">
        <f t="shared" si="238"/>
        <v>97494</v>
      </c>
      <c r="AC492" s="179">
        <f t="shared" si="239"/>
        <v>5580689</v>
      </c>
      <c r="AE492" s="179">
        <f t="shared" si="240"/>
        <v>97494</v>
      </c>
    </row>
    <row r="493" spans="1:31" x14ac:dyDescent="0.2">
      <c r="A493" s="171">
        <f t="shared" si="222"/>
        <v>48</v>
      </c>
      <c r="B493" s="179">
        <f t="shared" si="223"/>
        <v>93817</v>
      </c>
      <c r="C493" s="171">
        <f>-Basic!$B$23</f>
        <v>-34390</v>
      </c>
      <c r="D493" s="179">
        <f t="shared" si="224"/>
        <v>-30713</v>
      </c>
      <c r="E493" s="179">
        <f t="shared" si="225"/>
        <v>44755.887754767195</v>
      </c>
      <c r="F493" s="179">
        <f t="shared" si="226"/>
        <v>484.10296089558233</v>
      </c>
      <c r="G493" s="179">
        <f t="shared" si="227"/>
        <v>3311470.5376900099</v>
      </c>
      <c r="H493" s="179">
        <f t="shared" si="228"/>
        <v>67510.386654785485</v>
      </c>
      <c r="I493" s="179">
        <f t="shared" si="229"/>
        <v>93817</v>
      </c>
      <c r="J493" s="179">
        <f t="shared" si="230"/>
        <v>3677</v>
      </c>
      <c r="K493" s="179">
        <f t="shared" si="231"/>
        <v>97494</v>
      </c>
      <c r="L493" s="179">
        <f t="shared" si="219"/>
        <v>97494</v>
      </c>
      <c r="M493" s="179">
        <f t="shared" si="232"/>
        <v>46468.631385197084</v>
      </c>
      <c r="N493" s="179">
        <f t="shared" si="233"/>
        <v>5229332.6733833253</v>
      </c>
      <c r="O493" s="179">
        <f>N493*(1+Basic!$B$9)+S493</f>
        <v>5490799.3070524922</v>
      </c>
      <c r="P493" s="176">
        <f t="shared" si="220"/>
        <v>5558310</v>
      </c>
      <c r="R493" s="183">
        <f t="shared" si="234"/>
        <v>0</v>
      </c>
      <c r="S493" s="179">
        <f t="shared" si="221"/>
        <v>0</v>
      </c>
      <c r="Y493" s="179">
        <f t="shared" si="235"/>
        <v>49061.112245232798</v>
      </c>
      <c r="Z493" s="179">
        <f t="shared" si="236"/>
        <v>3192.8970391044131</v>
      </c>
      <c r="AA493" s="179">
        <f t="shared" si="237"/>
        <v>45239.990715662774</v>
      </c>
      <c r="AB493" s="179">
        <f t="shared" si="238"/>
        <v>97493.999999999985</v>
      </c>
      <c r="AC493" s="179">
        <f t="shared" si="239"/>
        <v>5558310</v>
      </c>
      <c r="AE493" s="179">
        <f t="shared" si="240"/>
        <v>63104</v>
      </c>
    </row>
    <row r="494" spans="1:31" x14ac:dyDescent="0.2">
      <c r="A494" s="171">
        <f t="shared" si="222"/>
        <v>49</v>
      </c>
      <c r="B494" s="179">
        <f t="shared" si="223"/>
        <v>93817</v>
      </c>
      <c r="D494" s="179">
        <f t="shared" si="224"/>
        <v>3677</v>
      </c>
      <c r="E494" s="179">
        <f t="shared" si="225"/>
        <v>44102.487084425644</v>
      </c>
      <c r="F494" s="179">
        <f t="shared" si="226"/>
        <v>900.00062639023633</v>
      </c>
      <c r="G494" s="179">
        <f t="shared" si="227"/>
        <v>3261756.0247744354</v>
      </c>
      <c r="H494" s="179">
        <f t="shared" si="228"/>
        <v>64733.387281175725</v>
      </c>
      <c r="I494" s="179">
        <f t="shared" si="229"/>
        <v>93817</v>
      </c>
      <c r="J494" s="179">
        <f t="shared" si="230"/>
        <v>3677</v>
      </c>
      <c r="K494" s="179">
        <f t="shared" si="231"/>
        <v>97494</v>
      </c>
      <c r="L494" s="179">
        <f t="shared" si="219"/>
        <v>97494</v>
      </c>
      <c r="M494" s="179">
        <f t="shared" si="232"/>
        <v>46019.593833842366</v>
      </c>
      <c r="N494" s="179">
        <f t="shared" si="233"/>
        <v>5177858.2672171677</v>
      </c>
      <c r="O494" s="179">
        <f>N494*(1+Basic!$B$9)+S494</f>
        <v>5436751.180578026</v>
      </c>
      <c r="P494" s="176">
        <f t="shared" si="220"/>
        <v>5501485</v>
      </c>
      <c r="R494" s="183">
        <f t="shared" si="234"/>
        <v>0</v>
      </c>
      <c r="S494" s="179">
        <f t="shared" si="221"/>
        <v>0</v>
      </c>
      <c r="Y494" s="179">
        <f t="shared" si="235"/>
        <v>49714.51291557448</v>
      </c>
      <c r="Z494" s="179">
        <f t="shared" si="236"/>
        <v>2776.9993736097604</v>
      </c>
      <c r="AA494" s="179">
        <f t="shared" si="237"/>
        <v>45002.487710815883</v>
      </c>
      <c r="AB494" s="179">
        <f t="shared" si="238"/>
        <v>97494.000000000116</v>
      </c>
      <c r="AC494" s="179">
        <f t="shared" si="239"/>
        <v>5501485</v>
      </c>
      <c r="AE494" s="179">
        <f t="shared" si="240"/>
        <v>97494</v>
      </c>
    </row>
    <row r="495" spans="1:31" x14ac:dyDescent="0.2">
      <c r="A495" s="171">
        <f t="shared" si="222"/>
        <v>50</v>
      </c>
      <c r="B495" s="179">
        <f t="shared" si="223"/>
        <v>93817</v>
      </c>
      <c r="D495" s="179">
        <f t="shared" si="224"/>
        <v>3677</v>
      </c>
      <c r="E495" s="179">
        <f t="shared" si="225"/>
        <v>43440.384360329816</v>
      </c>
      <c r="F495" s="179">
        <f t="shared" si="226"/>
        <v>862.97963896034253</v>
      </c>
      <c r="G495" s="179">
        <f t="shared" si="227"/>
        <v>3211379.4091347652</v>
      </c>
      <c r="H495" s="179">
        <f t="shared" si="228"/>
        <v>61919.366920136068</v>
      </c>
      <c r="I495" s="179">
        <f t="shared" si="229"/>
        <v>93817</v>
      </c>
      <c r="J495" s="179">
        <f t="shared" si="230"/>
        <v>3677</v>
      </c>
      <c r="K495" s="179">
        <f t="shared" si="231"/>
        <v>97494</v>
      </c>
      <c r="L495" s="179">
        <f t="shared" si="219"/>
        <v>97494</v>
      </c>
      <c r="M495" s="179">
        <f t="shared" si="232"/>
        <v>45566.604626125307</v>
      </c>
      <c r="N495" s="179">
        <f t="shared" si="233"/>
        <v>5125930.8718432933</v>
      </c>
      <c r="O495" s="179">
        <f>N495*(1+Basic!$B$9)+S495</f>
        <v>5382227.4154354585</v>
      </c>
      <c r="P495" s="176">
        <f t="shared" si="220"/>
        <v>5444147</v>
      </c>
      <c r="R495" s="183">
        <f t="shared" si="234"/>
        <v>0</v>
      </c>
      <c r="S495" s="179">
        <f t="shared" si="221"/>
        <v>0</v>
      </c>
      <c r="Y495" s="179">
        <f t="shared" si="235"/>
        <v>50376.615639670286</v>
      </c>
      <c r="Z495" s="179">
        <f t="shared" si="236"/>
        <v>2814.0203610396566</v>
      </c>
      <c r="AA495" s="179">
        <f t="shared" si="237"/>
        <v>44303.363999290159</v>
      </c>
      <c r="AB495" s="179">
        <f t="shared" si="238"/>
        <v>97494.000000000102</v>
      </c>
      <c r="AC495" s="179">
        <f t="shared" si="239"/>
        <v>5444147</v>
      </c>
      <c r="AE495" s="179">
        <f t="shared" si="240"/>
        <v>97494</v>
      </c>
    </row>
    <row r="496" spans="1:31" x14ac:dyDescent="0.2">
      <c r="A496" s="171">
        <f t="shared" si="222"/>
        <v>51</v>
      </c>
      <c r="B496" s="179">
        <f t="shared" si="223"/>
        <v>93817</v>
      </c>
      <c r="D496" s="179">
        <f t="shared" si="224"/>
        <v>3677</v>
      </c>
      <c r="E496" s="179">
        <f t="shared" si="225"/>
        <v>42769.463687680422</v>
      </c>
      <c r="F496" s="179">
        <f t="shared" si="226"/>
        <v>825.46511396493509</v>
      </c>
      <c r="G496" s="179">
        <f t="shared" si="227"/>
        <v>3160331.8728224454</v>
      </c>
      <c r="H496" s="179">
        <f t="shared" si="228"/>
        <v>59067.832034101004</v>
      </c>
      <c r="I496" s="179">
        <f t="shared" si="229"/>
        <v>93817</v>
      </c>
      <c r="J496" s="179">
        <f t="shared" si="230"/>
        <v>3677</v>
      </c>
      <c r="K496" s="179">
        <f t="shared" si="231"/>
        <v>97494</v>
      </c>
      <c r="L496" s="179">
        <f t="shared" si="219"/>
        <v>97494</v>
      </c>
      <c r="M496" s="179">
        <f t="shared" si="232"/>
        <v>45109.628986361902</v>
      </c>
      <c r="N496" s="179">
        <f t="shared" si="233"/>
        <v>5073546.5008296557</v>
      </c>
      <c r="O496" s="179">
        <f>N496*(1+Basic!$B$9)+S496</f>
        <v>5327223.8258711388</v>
      </c>
      <c r="P496" s="176">
        <f t="shared" si="220"/>
        <v>5386292</v>
      </c>
      <c r="R496" s="183">
        <f t="shared" si="234"/>
        <v>0</v>
      </c>
      <c r="S496" s="179">
        <f t="shared" si="221"/>
        <v>0</v>
      </c>
      <c r="Y496" s="179">
        <f t="shared" si="235"/>
        <v>51047.536312319804</v>
      </c>
      <c r="Z496" s="179">
        <f t="shared" si="236"/>
        <v>2851.5348860350641</v>
      </c>
      <c r="AA496" s="179">
        <f t="shared" si="237"/>
        <v>43594.928801645357</v>
      </c>
      <c r="AB496" s="179">
        <f t="shared" si="238"/>
        <v>97494.000000000233</v>
      </c>
      <c r="AC496" s="179">
        <f t="shared" si="239"/>
        <v>5386292</v>
      </c>
      <c r="AE496" s="179">
        <f t="shared" si="240"/>
        <v>97494</v>
      </c>
    </row>
    <row r="497" spans="1:31" x14ac:dyDescent="0.2">
      <c r="A497" s="171">
        <f t="shared" si="222"/>
        <v>52</v>
      </c>
      <c r="B497" s="179">
        <f t="shared" si="223"/>
        <v>93817</v>
      </c>
      <c r="D497" s="179">
        <f t="shared" si="224"/>
        <v>3677</v>
      </c>
      <c r="E497" s="179">
        <f t="shared" si="225"/>
        <v>42089.607628179954</v>
      </c>
      <c r="F497" s="179">
        <f t="shared" si="226"/>
        <v>787.45047191098911</v>
      </c>
      <c r="G497" s="179">
        <f t="shared" si="227"/>
        <v>3108604.4804506255</v>
      </c>
      <c r="H497" s="179">
        <f t="shared" si="228"/>
        <v>56178.282506011994</v>
      </c>
      <c r="I497" s="179">
        <f t="shared" si="229"/>
        <v>93817</v>
      </c>
      <c r="J497" s="179">
        <f t="shared" si="230"/>
        <v>3677</v>
      </c>
      <c r="K497" s="179">
        <f t="shared" si="231"/>
        <v>97494</v>
      </c>
      <c r="L497" s="179">
        <f t="shared" si="219"/>
        <v>97494</v>
      </c>
      <c r="M497" s="179">
        <f t="shared" si="232"/>
        <v>44648.631832832325</v>
      </c>
      <c r="N497" s="179">
        <f t="shared" si="233"/>
        <v>5020701.1326624881</v>
      </c>
      <c r="O497" s="179">
        <f>N497*(1+Basic!$B$9)+S497</f>
        <v>5271736.1892956132</v>
      </c>
      <c r="P497" s="176">
        <f t="shared" si="220"/>
        <v>5327914</v>
      </c>
      <c r="R497" s="183">
        <f t="shared" si="234"/>
        <v>0</v>
      </c>
      <c r="S497" s="179">
        <f t="shared" si="221"/>
        <v>0</v>
      </c>
      <c r="Y497" s="179">
        <f t="shared" si="235"/>
        <v>51727.39237181982</v>
      </c>
      <c r="Z497" s="179">
        <f t="shared" si="236"/>
        <v>2889.54952808901</v>
      </c>
      <c r="AA497" s="179">
        <f t="shared" si="237"/>
        <v>42877.058100090944</v>
      </c>
      <c r="AB497" s="179">
        <f t="shared" si="238"/>
        <v>97493.999999999767</v>
      </c>
      <c r="AC497" s="179">
        <f t="shared" si="239"/>
        <v>5327914</v>
      </c>
      <c r="AE497" s="179">
        <f t="shared" si="240"/>
        <v>97494</v>
      </c>
    </row>
    <row r="498" spans="1:31" x14ac:dyDescent="0.2">
      <c r="A498" s="171">
        <f t="shared" si="222"/>
        <v>53</v>
      </c>
      <c r="B498" s="179">
        <f t="shared" si="223"/>
        <v>93817</v>
      </c>
      <c r="D498" s="179">
        <f t="shared" si="224"/>
        <v>3677</v>
      </c>
      <c r="E498" s="179">
        <f t="shared" si="225"/>
        <v>41400.697179476221</v>
      </c>
      <c r="F498" s="179">
        <f t="shared" si="226"/>
        <v>748.92904559234159</v>
      </c>
      <c r="G498" s="179">
        <f t="shared" si="227"/>
        <v>3056188.1776301018</v>
      </c>
      <c r="H498" s="179">
        <f t="shared" si="228"/>
        <v>53250.211551604334</v>
      </c>
      <c r="I498" s="179">
        <f t="shared" si="229"/>
        <v>93817</v>
      </c>
      <c r="J498" s="179">
        <f t="shared" si="230"/>
        <v>3677</v>
      </c>
      <c r="K498" s="179">
        <f t="shared" si="231"/>
        <v>97494</v>
      </c>
      <c r="L498" s="179">
        <f t="shared" si="219"/>
        <v>97494</v>
      </c>
      <c r="M498" s="179">
        <f t="shared" si="232"/>
        <v>44183.577775087811</v>
      </c>
      <c r="N498" s="179">
        <f t="shared" si="233"/>
        <v>4967390.7104375763</v>
      </c>
      <c r="O498" s="179">
        <f>N498*(1+Basic!$B$9)+S498</f>
        <v>5215760.2459594551</v>
      </c>
      <c r="P498" s="176">
        <f t="shared" si="220"/>
        <v>5269010</v>
      </c>
      <c r="R498" s="183">
        <f t="shared" si="234"/>
        <v>0</v>
      </c>
      <c r="S498" s="179">
        <f t="shared" si="221"/>
        <v>0</v>
      </c>
      <c r="Y498" s="179">
        <f t="shared" si="235"/>
        <v>52416.302820523735</v>
      </c>
      <c r="Z498" s="179">
        <f t="shared" si="236"/>
        <v>2928.0709544076599</v>
      </c>
      <c r="AA498" s="179">
        <f t="shared" si="237"/>
        <v>42149.626225068561</v>
      </c>
      <c r="AB498" s="179">
        <f t="shared" si="238"/>
        <v>97493.999999999956</v>
      </c>
      <c r="AC498" s="179">
        <f t="shared" si="239"/>
        <v>5269010</v>
      </c>
      <c r="AE498" s="179">
        <f t="shared" si="240"/>
        <v>97494</v>
      </c>
    </row>
    <row r="499" spans="1:31" ht="15" x14ac:dyDescent="0.2">
      <c r="A499" s="171">
        <f t="shared" si="222"/>
        <v>54</v>
      </c>
      <c r="B499" s="179">
        <f t="shared" si="223"/>
        <v>93817</v>
      </c>
      <c r="C499" s="190"/>
      <c r="D499" s="179">
        <f t="shared" si="224"/>
        <v>3677</v>
      </c>
      <c r="E499" s="179">
        <f t="shared" si="225"/>
        <v>40702.611754332123</v>
      </c>
      <c r="F499" s="179">
        <f t="shared" si="226"/>
        <v>709.89407892036286</v>
      </c>
      <c r="G499" s="179">
        <f t="shared" si="227"/>
        <v>3003073.789384434</v>
      </c>
      <c r="H499" s="179">
        <f t="shared" si="228"/>
        <v>50283.105630524697</v>
      </c>
      <c r="I499" s="179">
        <f t="shared" si="229"/>
        <v>93817</v>
      </c>
      <c r="J499" s="179">
        <f t="shared" si="230"/>
        <v>3677</v>
      </c>
      <c r="K499" s="179">
        <f t="shared" si="231"/>
        <v>97494</v>
      </c>
      <c r="L499" s="179">
        <f t="shared" si="219"/>
        <v>97494</v>
      </c>
      <c r="M499" s="179">
        <f t="shared" si="232"/>
        <v>43714.431111233695</v>
      </c>
      <c r="N499" s="179">
        <f t="shared" si="233"/>
        <v>4913611.1415488096</v>
      </c>
      <c r="O499" s="179">
        <f>N499*(1+Basic!$B$9)+S499</f>
        <v>5159291.69862625</v>
      </c>
      <c r="P499" s="176">
        <f t="shared" si="220"/>
        <v>5209575</v>
      </c>
      <c r="R499" s="183">
        <f t="shared" si="234"/>
        <v>0</v>
      </c>
      <c r="S499" s="179">
        <f t="shared" si="221"/>
        <v>0</v>
      </c>
      <c r="Y499" s="179">
        <f t="shared" si="235"/>
        <v>53114.388245667797</v>
      </c>
      <c r="Z499" s="179">
        <f t="shared" si="236"/>
        <v>2967.1059210796375</v>
      </c>
      <c r="AA499" s="179">
        <f t="shared" si="237"/>
        <v>41412.505833252486</v>
      </c>
      <c r="AB499" s="179">
        <f t="shared" si="238"/>
        <v>97493.999999999913</v>
      </c>
      <c r="AC499" s="179">
        <f t="shared" si="239"/>
        <v>5209575</v>
      </c>
      <c r="AE499" s="179">
        <f t="shared" si="240"/>
        <v>97494</v>
      </c>
    </row>
    <row r="500" spans="1:31" ht="15" x14ac:dyDescent="0.2">
      <c r="A500" s="171">
        <f t="shared" si="222"/>
        <v>55</v>
      </c>
      <c r="B500" s="179">
        <f t="shared" si="223"/>
        <v>93817</v>
      </c>
      <c r="C500" s="190"/>
      <c r="D500" s="179">
        <f t="shared" si="224"/>
        <v>3677</v>
      </c>
      <c r="E500" s="179">
        <f t="shared" si="225"/>
        <v>39995.229159517985</v>
      </c>
      <c r="F500" s="179">
        <f t="shared" si="226"/>
        <v>670.33872573903784</v>
      </c>
      <c r="G500" s="179">
        <f t="shared" si="227"/>
        <v>2949252.0185439521</v>
      </c>
      <c r="H500" s="179">
        <f t="shared" si="228"/>
        <v>47276.444356263732</v>
      </c>
      <c r="I500" s="179">
        <f t="shared" si="229"/>
        <v>93817</v>
      </c>
      <c r="J500" s="179">
        <f t="shared" si="230"/>
        <v>3677</v>
      </c>
      <c r="K500" s="179">
        <f t="shared" si="231"/>
        <v>97494</v>
      </c>
      <c r="L500" s="179">
        <f t="shared" si="219"/>
        <v>97494</v>
      </c>
      <c r="M500" s="179">
        <f t="shared" si="232"/>
        <v>43241.155825188653</v>
      </c>
      <c r="N500" s="179">
        <f t="shared" si="233"/>
        <v>4859358.297373998</v>
      </c>
      <c r="O500" s="179">
        <f>N500*(1+Basic!$B$9)+S500</f>
        <v>5102326.2122426983</v>
      </c>
      <c r="P500" s="176">
        <f t="shared" si="220"/>
        <v>5149603</v>
      </c>
      <c r="R500" s="183">
        <f t="shared" si="234"/>
        <v>0</v>
      </c>
      <c r="S500" s="179">
        <f t="shared" si="221"/>
        <v>0</v>
      </c>
      <c r="Y500" s="179">
        <f t="shared" si="235"/>
        <v>53821.770840481855</v>
      </c>
      <c r="Z500" s="179">
        <f t="shared" si="236"/>
        <v>3006.661274260965</v>
      </c>
      <c r="AA500" s="179">
        <f t="shared" si="237"/>
        <v>40665.56788525702</v>
      </c>
      <c r="AB500" s="179">
        <f t="shared" si="238"/>
        <v>97493.99999999984</v>
      </c>
      <c r="AC500" s="179">
        <f t="shared" si="239"/>
        <v>5149603</v>
      </c>
      <c r="AE500" s="179">
        <f t="shared" si="240"/>
        <v>97494</v>
      </c>
    </row>
    <row r="501" spans="1:31" ht="15" x14ac:dyDescent="0.2">
      <c r="A501" s="171">
        <f t="shared" si="222"/>
        <v>56</v>
      </c>
      <c r="B501" s="179">
        <f t="shared" si="223"/>
        <v>93817</v>
      </c>
      <c r="C501" s="190"/>
      <c r="D501" s="179">
        <f t="shared" si="224"/>
        <v>3677</v>
      </c>
      <c r="E501" s="179">
        <f t="shared" si="225"/>
        <v>39278.425574422799</v>
      </c>
      <c r="F501" s="179">
        <f t="shared" si="226"/>
        <v>630.25604862425166</v>
      </c>
      <c r="G501" s="179">
        <f t="shared" si="227"/>
        <v>2894713.444118375</v>
      </c>
      <c r="H501" s="179">
        <f t="shared" si="228"/>
        <v>44229.700404887983</v>
      </c>
      <c r="I501" s="179">
        <f t="shared" si="229"/>
        <v>93817</v>
      </c>
      <c r="J501" s="179">
        <f t="shared" si="230"/>
        <v>3677</v>
      </c>
      <c r="K501" s="179">
        <f t="shared" si="231"/>
        <v>97494</v>
      </c>
      <c r="L501" s="179">
        <f t="shared" si="219"/>
        <v>97494</v>
      </c>
      <c r="M501" s="179">
        <f t="shared" si="232"/>
        <v>42763.715583919737</v>
      </c>
      <c r="N501" s="179">
        <f t="shared" si="233"/>
        <v>4804628.0129579175</v>
      </c>
      <c r="O501" s="179">
        <f>N501*(1+Basic!$B$9)+S501</f>
        <v>5044859.4136058139</v>
      </c>
      <c r="P501" s="176">
        <f t="shared" si="220"/>
        <v>5089089</v>
      </c>
      <c r="R501" s="183">
        <f t="shared" si="234"/>
        <v>0</v>
      </c>
      <c r="S501" s="179">
        <f t="shared" si="221"/>
        <v>0</v>
      </c>
      <c r="Y501" s="179">
        <f t="shared" si="235"/>
        <v>54538.574425577186</v>
      </c>
      <c r="Z501" s="179">
        <f t="shared" si="236"/>
        <v>3046.743951375749</v>
      </c>
      <c r="AA501" s="179">
        <f t="shared" si="237"/>
        <v>39908.68162304705</v>
      </c>
      <c r="AB501" s="179">
        <f t="shared" si="238"/>
        <v>97493.999999999985</v>
      </c>
      <c r="AC501" s="179">
        <f t="shared" si="239"/>
        <v>5089089</v>
      </c>
      <c r="AE501" s="179">
        <f t="shared" si="240"/>
        <v>97494</v>
      </c>
    </row>
    <row r="502" spans="1:31" ht="15" x14ac:dyDescent="0.2">
      <c r="A502" s="171">
        <f t="shared" si="222"/>
        <v>57</v>
      </c>
      <c r="B502" s="179">
        <f t="shared" si="223"/>
        <v>93817</v>
      </c>
      <c r="C502" s="190"/>
      <c r="D502" s="179">
        <f t="shared" si="224"/>
        <v>3677</v>
      </c>
      <c r="E502" s="179">
        <f t="shared" si="225"/>
        <v>38552.075529380621</v>
      </c>
      <c r="F502" s="179">
        <f t="shared" si="226"/>
        <v>589.63901766706829</v>
      </c>
      <c r="G502" s="179">
        <f t="shared" si="227"/>
        <v>2839448.5196477557</v>
      </c>
      <c r="H502" s="179">
        <f t="shared" si="228"/>
        <v>41142.339422555051</v>
      </c>
      <c r="I502" s="179">
        <f t="shared" si="229"/>
        <v>93817</v>
      </c>
      <c r="J502" s="179">
        <f t="shared" si="230"/>
        <v>3677</v>
      </c>
      <c r="K502" s="179">
        <f t="shared" si="231"/>
        <v>97494</v>
      </c>
      <c r="L502" s="179">
        <f t="shared" si="219"/>
        <v>97494</v>
      </c>
      <c r="M502" s="179">
        <f t="shared" si="232"/>
        <v>42282.073734653117</v>
      </c>
      <c r="N502" s="179">
        <f t="shared" si="233"/>
        <v>4749416.0866925707</v>
      </c>
      <c r="O502" s="179">
        <f>N502*(1+Basic!$B$9)+S502</f>
        <v>4986886.8910271991</v>
      </c>
      <c r="P502" s="176">
        <f t="shared" si="220"/>
        <v>5028029</v>
      </c>
      <c r="R502" s="183">
        <f t="shared" si="234"/>
        <v>0</v>
      </c>
      <c r="S502" s="179">
        <f t="shared" si="221"/>
        <v>0</v>
      </c>
      <c r="Y502" s="179">
        <f t="shared" si="235"/>
        <v>55264.924470619299</v>
      </c>
      <c r="Z502" s="179">
        <f t="shared" si="236"/>
        <v>3087.3609823329316</v>
      </c>
      <c r="AA502" s="179">
        <f t="shared" si="237"/>
        <v>39141.71454704769</v>
      </c>
      <c r="AB502" s="179">
        <f t="shared" si="238"/>
        <v>97493.999999999913</v>
      </c>
      <c r="AC502" s="179">
        <f t="shared" si="239"/>
        <v>5028029</v>
      </c>
      <c r="AE502" s="179">
        <f t="shared" si="240"/>
        <v>97494</v>
      </c>
    </row>
    <row r="503" spans="1:31" ht="15" x14ac:dyDescent="0.2">
      <c r="A503" s="171">
        <f t="shared" si="222"/>
        <v>58</v>
      </c>
      <c r="B503" s="179">
        <f t="shared" si="223"/>
        <v>93817</v>
      </c>
      <c r="C503" s="190"/>
      <c r="D503" s="179">
        <f t="shared" si="224"/>
        <v>3677</v>
      </c>
      <c r="E503" s="179">
        <f t="shared" si="225"/>
        <v>37816.051883708249</v>
      </c>
      <c r="F503" s="179">
        <f t="shared" si="226"/>
        <v>548.48050924078825</v>
      </c>
      <c r="G503" s="179">
        <f t="shared" si="227"/>
        <v>2783447.5715314639</v>
      </c>
      <c r="H503" s="179">
        <f t="shared" si="228"/>
        <v>38013.819931795842</v>
      </c>
      <c r="I503" s="179">
        <f t="shared" si="229"/>
        <v>93817</v>
      </c>
      <c r="J503" s="179">
        <f t="shared" si="230"/>
        <v>3677</v>
      </c>
      <c r="K503" s="179">
        <f t="shared" si="231"/>
        <v>97494</v>
      </c>
      <c r="L503" s="179">
        <f t="shared" si="219"/>
        <v>97494</v>
      </c>
      <c r="M503" s="179">
        <f t="shared" si="232"/>
        <v>41796.193302060288</v>
      </c>
      <c r="N503" s="179">
        <f t="shared" si="233"/>
        <v>4693718.2799946312</v>
      </c>
      <c r="O503" s="179">
        <f>N503*(1+Basic!$B$9)+S503</f>
        <v>4928404.1939943628</v>
      </c>
      <c r="P503" s="176">
        <f t="shared" si="220"/>
        <v>4966418</v>
      </c>
      <c r="R503" s="183">
        <f t="shared" si="234"/>
        <v>0</v>
      </c>
      <c r="S503" s="179">
        <f t="shared" si="221"/>
        <v>0</v>
      </c>
      <c r="Y503" s="179">
        <f t="shared" si="235"/>
        <v>56000.94811629178</v>
      </c>
      <c r="Z503" s="179">
        <f t="shared" si="236"/>
        <v>3128.5194907592086</v>
      </c>
      <c r="AA503" s="179">
        <f t="shared" si="237"/>
        <v>38364.532392949041</v>
      </c>
      <c r="AB503" s="179">
        <f t="shared" si="238"/>
        <v>97494.000000000029</v>
      </c>
      <c r="AC503" s="179">
        <f t="shared" si="239"/>
        <v>4966418</v>
      </c>
      <c r="AE503" s="179">
        <f t="shared" si="240"/>
        <v>97494</v>
      </c>
    </row>
    <row r="504" spans="1:31" ht="15" x14ac:dyDescent="0.2">
      <c r="A504" s="171">
        <f t="shared" si="222"/>
        <v>59</v>
      </c>
      <c r="B504" s="179">
        <f t="shared" si="223"/>
        <v>93817</v>
      </c>
      <c r="C504" s="190"/>
      <c r="D504" s="179">
        <f t="shared" si="224"/>
        <v>3677</v>
      </c>
      <c r="E504" s="179">
        <f t="shared" si="225"/>
        <v>37070.225803450499</v>
      </c>
      <c r="F504" s="179">
        <f t="shared" si="226"/>
        <v>506.7733047515697</v>
      </c>
      <c r="G504" s="179">
        <f t="shared" si="227"/>
        <v>2726700.7973349146</v>
      </c>
      <c r="H504" s="179">
        <f t="shared" si="228"/>
        <v>34843.593236547415</v>
      </c>
      <c r="I504" s="179">
        <f t="shared" si="229"/>
        <v>93817</v>
      </c>
      <c r="J504" s="179">
        <f t="shared" si="230"/>
        <v>3677</v>
      </c>
      <c r="K504" s="179">
        <f t="shared" si="231"/>
        <v>97494</v>
      </c>
      <c r="L504" s="179">
        <f t="shared" si="219"/>
        <v>97494</v>
      </c>
      <c r="M504" s="179">
        <f t="shared" si="232"/>
        <v>41306.036985419472</v>
      </c>
      <c r="N504" s="179">
        <f t="shared" si="233"/>
        <v>4637530.3169800509</v>
      </c>
      <c r="O504" s="179">
        <f>N504*(1+Basic!$B$9)+S504</f>
        <v>4869406.8328290535</v>
      </c>
      <c r="P504" s="176">
        <f t="shared" si="220"/>
        <v>4904250</v>
      </c>
      <c r="R504" s="183">
        <f t="shared" si="234"/>
        <v>0</v>
      </c>
      <c r="S504" s="179">
        <f t="shared" si="221"/>
        <v>0</v>
      </c>
      <c r="Y504" s="179">
        <f t="shared" si="235"/>
        <v>56746.774196549319</v>
      </c>
      <c r="Z504" s="179">
        <f t="shared" si="236"/>
        <v>3170.2266952484279</v>
      </c>
      <c r="AA504" s="179">
        <f t="shared" si="237"/>
        <v>37576.999108202072</v>
      </c>
      <c r="AB504" s="179">
        <f t="shared" si="238"/>
        <v>97493.999999999825</v>
      </c>
      <c r="AC504" s="179">
        <f t="shared" si="239"/>
        <v>4904250</v>
      </c>
      <c r="AE504" s="179">
        <f t="shared" si="240"/>
        <v>97494</v>
      </c>
    </row>
    <row r="505" spans="1:31" x14ac:dyDescent="0.2">
      <c r="A505" s="171">
        <f t="shared" si="222"/>
        <v>60</v>
      </c>
      <c r="B505" s="179">
        <f t="shared" si="223"/>
        <v>93817</v>
      </c>
      <c r="C505" s="171">
        <f>-Basic!$B$24</f>
        <v>-30950</v>
      </c>
      <c r="D505" s="179">
        <f t="shared" si="224"/>
        <v>-27273</v>
      </c>
      <c r="E505" s="179">
        <f t="shared" si="225"/>
        <v>36314.46673882904</v>
      </c>
      <c r="F505" s="179">
        <f t="shared" si="226"/>
        <v>464.51008937239391</v>
      </c>
      <c r="G505" s="179">
        <f t="shared" si="227"/>
        <v>2669198.2640737435</v>
      </c>
      <c r="H505" s="179">
        <f t="shared" si="228"/>
        <v>62581.103325919808</v>
      </c>
      <c r="I505" s="179">
        <f t="shared" si="229"/>
        <v>93817</v>
      </c>
      <c r="J505" s="179">
        <f t="shared" si="230"/>
        <v>3677</v>
      </c>
      <c r="K505" s="179">
        <f t="shared" si="231"/>
        <v>97494</v>
      </c>
      <c r="L505" s="179">
        <f t="shared" si="219"/>
        <v>97494</v>
      </c>
      <c r="M505" s="179">
        <f t="shared" si="232"/>
        <v>40811.567155752084</v>
      </c>
      <c r="N505" s="179">
        <f t="shared" si="233"/>
        <v>4580847.8841358032</v>
      </c>
      <c r="O505" s="179">
        <f>N505*(1+Basic!$B$9)+S505</f>
        <v>4809890.2783425935</v>
      </c>
      <c r="P505" s="176">
        <f t="shared" si="220"/>
        <v>4872471</v>
      </c>
      <c r="R505" s="183">
        <f t="shared" si="234"/>
        <v>0</v>
      </c>
      <c r="S505" s="179">
        <f t="shared" si="221"/>
        <v>0</v>
      </c>
      <c r="Y505" s="179">
        <f t="shared" si="235"/>
        <v>57502.533261171076</v>
      </c>
      <c r="Z505" s="179">
        <f t="shared" si="236"/>
        <v>3212.4899106276062</v>
      </c>
      <c r="AA505" s="179">
        <f t="shared" si="237"/>
        <v>36778.976828201434</v>
      </c>
      <c r="AB505" s="179">
        <f t="shared" si="238"/>
        <v>97494.000000000116</v>
      </c>
      <c r="AC505" s="179">
        <f t="shared" si="239"/>
        <v>4872471</v>
      </c>
      <c r="AE505" s="179">
        <f t="shared" si="240"/>
        <v>66544</v>
      </c>
    </row>
    <row r="506" spans="1:31" x14ac:dyDescent="0.2">
      <c r="A506" s="171">
        <f t="shared" si="222"/>
        <v>61</v>
      </c>
      <c r="B506" s="179">
        <f t="shared" si="223"/>
        <v>93817</v>
      </c>
      <c r="D506" s="179">
        <f t="shared" si="224"/>
        <v>3677</v>
      </c>
      <c r="E506" s="179">
        <f t="shared" si="225"/>
        <v>35548.642401390847</v>
      </c>
      <c r="F506" s="179">
        <f t="shared" si="226"/>
        <v>834.28691471621812</v>
      </c>
      <c r="G506" s="179">
        <f t="shared" si="227"/>
        <v>2610929.9064751342</v>
      </c>
      <c r="H506" s="179">
        <f t="shared" si="228"/>
        <v>59738.390240636028</v>
      </c>
      <c r="I506" s="179">
        <f t="shared" si="229"/>
        <v>93817</v>
      </c>
      <c r="J506" s="179">
        <f t="shared" si="230"/>
        <v>3677</v>
      </c>
      <c r="K506" s="179">
        <f t="shared" si="231"/>
        <v>97494</v>
      </c>
      <c r="L506" s="179">
        <f t="shared" si="219"/>
        <v>97494</v>
      </c>
      <c r="M506" s="179">
        <f t="shared" si="232"/>
        <v>40312.745852933986</v>
      </c>
      <c r="N506" s="179">
        <f t="shared" si="233"/>
        <v>4523666.6299887374</v>
      </c>
      <c r="O506" s="179">
        <f>N506*(1+Basic!$B$9)+S506</f>
        <v>4749849.9614881743</v>
      </c>
      <c r="P506" s="176">
        <f t="shared" si="220"/>
        <v>4809588</v>
      </c>
      <c r="R506" s="183">
        <f t="shared" si="234"/>
        <v>0</v>
      </c>
      <c r="S506" s="179">
        <f t="shared" si="221"/>
        <v>0</v>
      </c>
      <c r="Y506" s="179">
        <f t="shared" si="235"/>
        <v>58268.357598609291</v>
      </c>
      <c r="Z506" s="179">
        <f t="shared" si="236"/>
        <v>2842.7130852837799</v>
      </c>
      <c r="AA506" s="179">
        <f t="shared" si="237"/>
        <v>36382.929316107067</v>
      </c>
      <c r="AB506" s="179">
        <f t="shared" si="238"/>
        <v>97494.000000000146</v>
      </c>
      <c r="AC506" s="179">
        <f t="shared" si="239"/>
        <v>4809588</v>
      </c>
      <c r="AE506" s="179">
        <f t="shared" si="240"/>
        <v>97494</v>
      </c>
    </row>
    <row r="507" spans="1:31" x14ac:dyDescent="0.2">
      <c r="A507" s="171">
        <f t="shared" si="222"/>
        <v>62</v>
      </c>
      <c r="B507" s="179">
        <f t="shared" si="223"/>
        <v>93817</v>
      </c>
      <c r="D507" s="179">
        <f t="shared" si="224"/>
        <v>3677</v>
      </c>
      <c r="E507" s="179">
        <f t="shared" si="225"/>
        <v>34772.618740852413</v>
      </c>
      <c r="F507" s="179">
        <f t="shared" si="226"/>
        <v>796.3898786573709</v>
      </c>
      <c r="G507" s="179">
        <f t="shared" si="227"/>
        <v>2551885.5252159867</v>
      </c>
      <c r="H507" s="179">
        <f t="shared" si="228"/>
        <v>56857.780119293398</v>
      </c>
      <c r="I507" s="179">
        <f t="shared" si="229"/>
        <v>93817</v>
      </c>
      <c r="J507" s="179">
        <f t="shared" si="230"/>
        <v>3677</v>
      </c>
      <c r="K507" s="179">
        <f t="shared" si="231"/>
        <v>97494</v>
      </c>
      <c r="L507" s="179">
        <f t="shared" si="219"/>
        <v>97494</v>
      </c>
      <c r="M507" s="179">
        <f t="shared" si="232"/>
        <v>39809.534782781288</v>
      </c>
      <c r="N507" s="179">
        <f t="shared" si="233"/>
        <v>4465982.1647715187</v>
      </c>
      <c r="O507" s="179">
        <f>N507*(1+Basic!$B$9)+S507</f>
        <v>4689281.2730100947</v>
      </c>
      <c r="P507" s="176">
        <f t="shared" si="220"/>
        <v>4746139</v>
      </c>
      <c r="R507" s="183">
        <f t="shared" si="234"/>
        <v>0</v>
      </c>
      <c r="S507" s="179">
        <f t="shared" si="221"/>
        <v>0</v>
      </c>
      <c r="Y507" s="179">
        <f t="shared" si="235"/>
        <v>59044.381259147543</v>
      </c>
      <c r="Z507" s="179">
        <f t="shared" si="236"/>
        <v>2880.61012134263</v>
      </c>
      <c r="AA507" s="179">
        <f t="shared" si="237"/>
        <v>35569.008619509783</v>
      </c>
      <c r="AB507" s="179">
        <f t="shared" si="238"/>
        <v>97493.999999999956</v>
      </c>
      <c r="AC507" s="179">
        <f t="shared" si="239"/>
        <v>4746139</v>
      </c>
      <c r="AE507" s="179">
        <f t="shared" si="240"/>
        <v>97494</v>
      </c>
    </row>
    <row r="508" spans="1:31" x14ac:dyDescent="0.2">
      <c r="A508" s="171">
        <f t="shared" si="222"/>
        <v>63</v>
      </c>
      <c r="B508" s="179">
        <f t="shared" si="223"/>
        <v>93817</v>
      </c>
      <c r="D508" s="179">
        <f t="shared" si="224"/>
        <v>3677</v>
      </c>
      <c r="E508" s="179">
        <f t="shared" si="225"/>
        <v>33986.259921635523</v>
      </c>
      <c r="F508" s="179">
        <f t="shared" si="226"/>
        <v>757.98762617359478</v>
      </c>
      <c r="G508" s="179">
        <f t="shared" si="227"/>
        <v>2492054.7851376222</v>
      </c>
      <c r="H508" s="179">
        <f t="shared" si="228"/>
        <v>53938.76774546699</v>
      </c>
      <c r="I508" s="179">
        <f t="shared" si="229"/>
        <v>93817</v>
      </c>
      <c r="J508" s="179">
        <f t="shared" si="230"/>
        <v>3677</v>
      </c>
      <c r="K508" s="179">
        <f t="shared" si="231"/>
        <v>97494</v>
      </c>
      <c r="L508" s="179">
        <f t="shared" si="219"/>
        <v>97494</v>
      </c>
      <c r="M508" s="179">
        <f t="shared" si="232"/>
        <v>39301.895314110559</v>
      </c>
      <c r="N508" s="179">
        <f t="shared" si="233"/>
        <v>4407790.0600856291</v>
      </c>
      <c r="O508" s="179">
        <f>N508*(1+Basic!$B$9)+S508</f>
        <v>4628179.5630899109</v>
      </c>
      <c r="P508" s="176">
        <f t="shared" si="220"/>
        <v>4682118</v>
      </c>
      <c r="R508" s="183">
        <f t="shared" si="234"/>
        <v>0</v>
      </c>
      <c r="S508" s="179">
        <f t="shared" si="221"/>
        <v>0</v>
      </c>
      <c r="Y508" s="179">
        <f t="shared" si="235"/>
        <v>59830.740078364499</v>
      </c>
      <c r="Z508" s="179">
        <f t="shared" si="236"/>
        <v>2919.0123738264083</v>
      </c>
      <c r="AA508" s="179">
        <f t="shared" si="237"/>
        <v>34744.247547809115</v>
      </c>
      <c r="AB508" s="179">
        <f t="shared" si="238"/>
        <v>97494.000000000029</v>
      </c>
      <c r="AC508" s="179">
        <f t="shared" si="239"/>
        <v>4682118</v>
      </c>
      <c r="AE508" s="179">
        <f t="shared" si="240"/>
        <v>97494</v>
      </c>
    </row>
    <row r="509" spans="1:31" x14ac:dyDescent="0.2">
      <c r="A509" s="171">
        <f t="shared" si="222"/>
        <v>64</v>
      </c>
      <c r="B509" s="179">
        <f t="shared" si="223"/>
        <v>93817</v>
      </c>
      <c r="D509" s="179">
        <f t="shared" si="224"/>
        <v>3677</v>
      </c>
      <c r="E509" s="179">
        <f t="shared" si="225"/>
        <v>33189.428299090454</v>
      </c>
      <c r="F509" s="179">
        <f t="shared" si="226"/>
        <v>719.07342207758848</v>
      </c>
      <c r="G509" s="179">
        <f t="shared" si="227"/>
        <v>2431427.2134367125</v>
      </c>
      <c r="H509" s="179">
        <f t="shared" si="228"/>
        <v>50980.841167544582</v>
      </c>
      <c r="I509" s="179">
        <f t="shared" si="229"/>
        <v>93817</v>
      </c>
      <c r="J509" s="179">
        <f t="shared" si="230"/>
        <v>3677</v>
      </c>
      <c r="K509" s="179">
        <f t="shared" si="231"/>
        <v>97494</v>
      </c>
      <c r="L509" s="179">
        <f t="shared" si="219"/>
        <v>97494</v>
      </c>
      <c r="M509" s="179">
        <f t="shared" si="232"/>
        <v>38789.788475773101</v>
      </c>
      <c r="N509" s="179">
        <f t="shared" si="233"/>
        <v>4349085.8485614024</v>
      </c>
      <c r="O509" s="179">
        <f>N509*(1+Basic!$B$9)+S509</f>
        <v>4566540.1409894731</v>
      </c>
      <c r="P509" s="176">
        <f t="shared" si="220"/>
        <v>4617521</v>
      </c>
      <c r="R509" s="183">
        <f t="shared" si="234"/>
        <v>0</v>
      </c>
      <c r="S509" s="179">
        <f t="shared" si="221"/>
        <v>0</v>
      </c>
      <c r="Y509" s="179">
        <f t="shared" si="235"/>
        <v>60627.571700909641</v>
      </c>
      <c r="Z509" s="179">
        <f t="shared" si="236"/>
        <v>2957.9265779224079</v>
      </c>
      <c r="AA509" s="179">
        <f t="shared" si="237"/>
        <v>33908.501721168039</v>
      </c>
      <c r="AB509" s="179">
        <f t="shared" si="238"/>
        <v>97494.000000000087</v>
      </c>
      <c r="AC509" s="179">
        <f t="shared" si="239"/>
        <v>4617521</v>
      </c>
      <c r="AE509" s="179">
        <f t="shared" si="240"/>
        <v>97494</v>
      </c>
    </row>
    <row r="510" spans="1:31" ht="15" x14ac:dyDescent="0.2">
      <c r="A510" s="171">
        <f t="shared" si="222"/>
        <v>65</v>
      </c>
      <c r="B510" s="179">
        <f t="shared" si="223"/>
        <v>93817</v>
      </c>
      <c r="C510" s="190"/>
      <c r="D510" s="179">
        <f t="shared" si="224"/>
        <v>3677</v>
      </c>
      <c r="E510" s="179">
        <f t="shared" si="225"/>
        <v>32381.984395402687</v>
      </c>
      <c r="F510" s="179">
        <f t="shared" si="226"/>
        <v>679.64044139330758</v>
      </c>
      <c r="G510" s="179">
        <f t="shared" si="227"/>
        <v>2369992.197832115</v>
      </c>
      <c r="H510" s="179">
        <f t="shared" si="228"/>
        <v>47983.481608937887</v>
      </c>
      <c r="I510" s="179">
        <f t="shared" si="229"/>
        <v>93817</v>
      </c>
      <c r="J510" s="179">
        <f t="shared" si="230"/>
        <v>3677</v>
      </c>
      <c r="K510" s="179">
        <f t="shared" si="231"/>
        <v>97494</v>
      </c>
      <c r="L510" s="179">
        <f t="shared" ref="L510:L540" si="241">K510</f>
        <v>97494</v>
      </c>
      <c r="M510" s="179">
        <f t="shared" si="232"/>
        <v>38273.17495366322</v>
      </c>
      <c r="N510" s="179">
        <f t="shared" si="233"/>
        <v>4289865.0235150652</v>
      </c>
      <c r="O510" s="179">
        <f>N510*(1+Basic!$B$9)+S510</f>
        <v>4504358.274690819</v>
      </c>
      <c r="P510" s="176">
        <f t="shared" ref="P510:P540" si="242">ROUND((O510+H510)/1,0)</f>
        <v>4552342</v>
      </c>
      <c r="R510" s="183">
        <f t="shared" si="234"/>
        <v>0</v>
      </c>
      <c r="S510" s="179">
        <f t="shared" ref="S510:S541" si="243">S511+R510</f>
        <v>0</v>
      </c>
      <c r="Y510" s="179">
        <f t="shared" si="235"/>
        <v>61435.015604597516</v>
      </c>
      <c r="Z510" s="179">
        <f t="shared" si="236"/>
        <v>2997.3595586066949</v>
      </c>
      <c r="AA510" s="179">
        <f t="shared" si="237"/>
        <v>33061.624836795992</v>
      </c>
      <c r="AB510" s="179">
        <f t="shared" si="238"/>
        <v>97494.000000000204</v>
      </c>
      <c r="AC510" s="179">
        <f t="shared" si="239"/>
        <v>4552342</v>
      </c>
      <c r="AE510" s="179">
        <f t="shared" si="240"/>
        <v>97494</v>
      </c>
    </row>
    <row r="511" spans="1:31" ht="15" x14ac:dyDescent="0.2">
      <c r="A511" s="171">
        <f t="shared" ref="A511:A541" si="244">A510+1</f>
        <v>66</v>
      </c>
      <c r="B511" s="179">
        <f t="shared" ref="B511:B541" si="245">$C$441</f>
        <v>93817</v>
      </c>
      <c r="C511" s="190"/>
      <c r="D511" s="179">
        <f t="shared" ref="D511:D541" si="246">C511+$F$441</f>
        <v>3677</v>
      </c>
      <c r="E511" s="179">
        <f t="shared" ref="E511:E541" si="247">G510*$B$444/$E$441</f>
        <v>31563.786875178554</v>
      </c>
      <c r="F511" s="179">
        <f t="shared" ref="F511:F541" si="248">H510*$D$444/$E$441</f>
        <v>639.68176815896356</v>
      </c>
      <c r="G511" s="179">
        <f t="shared" ref="G511:G541" si="249">G510+E511-B511</f>
        <v>2307738.9847072936</v>
      </c>
      <c r="H511" s="179">
        <f t="shared" ref="H511:H541" si="250">H510-D511+F511</f>
        <v>44946.163377096847</v>
      </c>
      <c r="I511" s="179">
        <f t="shared" ref="I511:I541" si="251">B511</f>
        <v>93817</v>
      </c>
      <c r="J511" s="179">
        <f t="shared" ref="J511:J541" si="252">D511-C511</f>
        <v>3677</v>
      </c>
      <c r="K511" s="179">
        <f t="shared" ref="K511:K541" si="253">J511+I511</f>
        <v>97494</v>
      </c>
      <c r="L511" s="179">
        <f t="shared" si="241"/>
        <v>97494</v>
      </c>
      <c r="M511" s="179">
        <f t="shared" ref="M511:M541" si="254">N510*$L$444/$E$441</f>
        <v>37752.015087700005</v>
      </c>
      <c r="N511" s="179">
        <f t="shared" ref="N511:N541" si="255">N510-L511+M511</f>
        <v>4230123.0386027656</v>
      </c>
      <c r="O511" s="179">
        <f>N511*(1+Basic!$B$9)+S511</f>
        <v>4441629.1905329041</v>
      </c>
      <c r="P511" s="176">
        <f t="shared" si="242"/>
        <v>4486575</v>
      </c>
      <c r="R511" s="183">
        <f t="shared" ref="R511:R541" si="256">ROUND($R$441/1,0)</f>
        <v>0</v>
      </c>
      <c r="S511" s="179">
        <f t="shared" si="243"/>
        <v>0</v>
      </c>
      <c r="Y511" s="179">
        <f t="shared" ref="Y511:Y541" si="257">G510-G511</f>
        <v>62253.213124821428</v>
      </c>
      <c r="Z511" s="179">
        <f t="shared" ref="Z511:Z541" si="258">H510-H511-C511</f>
        <v>3037.31823184104</v>
      </c>
      <c r="AA511" s="179">
        <f t="shared" ref="AA511:AA541" si="259">E511+F511+R511</f>
        <v>32203.468643337517</v>
      </c>
      <c r="AB511" s="179">
        <f t="shared" ref="AB511:AB541" si="260">AA511+Z511+Y511</f>
        <v>97493.999999999985</v>
      </c>
      <c r="AC511" s="179">
        <f t="shared" ref="AC511:AC541" si="261">P511</f>
        <v>4486575</v>
      </c>
      <c r="AE511" s="179">
        <f t="shared" ref="AE511:AE541" si="262">B511+D511</f>
        <v>97494</v>
      </c>
    </row>
    <row r="512" spans="1:31" ht="15" x14ac:dyDescent="0.2">
      <c r="A512" s="171">
        <f t="shared" si="244"/>
        <v>67</v>
      </c>
      <c r="B512" s="179">
        <f t="shared" si="245"/>
        <v>93817</v>
      </c>
      <c r="C512" s="190"/>
      <c r="D512" s="179">
        <f t="shared" si="246"/>
        <v>3677</v>
      </c>
      <c r="E512" s="179">
        <f t="shared" si="247"/>
        <v>30734.692520705863</v>
      </c>
      <c r="F512" s="179">
        <f t="shared" si="248"/>
        <v>599.19039421406785</v>
      </c>
      <c r="G512" s="179">
        <f t="shared" si="249"/>
        <v>2244656.6772279995</v>
      </c>
      <c r="H512" s="179">
        <f t="shared" si="250"/>
        <v>41868.353771310918</v>
      </c>
      <c r="I512" s="179">
        <f t="shared" si="251"/>
        <v>93817</v>
      </c>
      <c r="J512" s="179">
        <f t="shared" si="252"/>
        <v>3677</v>
      </c>
      <c r="K512" s="179">
        <f t="shared" si="253"/>
        <v>97494</v>
      </c>
      <c r="L512" s="179">
        <f t="shared" si="241"/>
        <v>97494</v>
      </c>
      <c r="M512" s="179">
        <f t="shared" si="254"/>
        <v>37226.268868782783</v>
      </c>
      <c r="N512" s="179">
        <f t="shared" si="255"/>
        <v>4169855.3074715482</v>
      </c>
      <c r="O512" s="179">
        <f>N512*(1+Basic!$B$9)+S512</f>
        <v>4378348.0728451256</v>
      </c>
      <c r="P512" s="176">
        <f t="shared" si="242"/>
        <v>4420216</v>
      </c>
      <c r="R512" s="183">
        <f t="shared" si="256"/>
        <v>0</v>
      </c>
      <c r="S512" s="179">
        <f t="shared" si="243"/>
        <v>0</v>
      </c>
      <c r="Y512" s="179">
        <f t="shared" si="257"/>
        <v>63082.307479294017</v>
      </c>
      <c r="Z512" s="179">
        <f t="shared" si="258"/>
        <v>3077.8096057859293</v>
      </c>
      <c r="AA512" s="179">
        <f t="shared" si="259"/>
        <v>31333.88291491993</v>
      </c>
      <c r="AB512" s="179">
        <f t="shared" si="260"/>
        <v>97493.999999999884</v>
      </c>
      <c r="AC512" s="179">
        <f t="shared" si="261"/>
        <v>4420216</v>
      </c>
      <c r="AE512" s="179">
        <f t="shared" si="262"/>
        <v>97494</v>
      </c>
    </row>
    <row r="513" spans="1:31" ht="15" x14ac:dyDescent="0.2">
      <c r="A513" s="171">
        <f t="shared" si="244"/>
        <v>68</v>
      </c>
      <c r="B513" s="179">
        <f t="shared" si="245"/>
        <v>93817</v>
      </c>
      <c r="C513" s="190"/>
      <c r="D513" s="179">
        <f t="shared" si="246"/>
        <v>3677</v>
      </c>
      <c r="E513" s="179">
        <f t="shared" si="247"/>
        <v>29894.556206884983</v>
      </c>
      <c r="F513" s="179">
        <f t="shared" si="248"/>
        <v>558.15921797030285</v>
      </c>
      <c r="G513" s="179">
        <f t="shared" si="249"/>
        <v>2180734.2334348843</v>
      </c>
      <c r="H513" s="179">
        <f t="shared" si="250"/>
        <v>38749.512989281218</v>
      </c>
      <c r="I513" s="179">
        <f t="shared" si="251"/>
        <v>93817</v>
      </c>
      <c r="J513" s="179">
        <f t="shared" si="252"/>
        <v>3677</v>
      </c>
      <c r="K513" s="179">
        <f t="shared" si="253"/>
        <v>97494</v>
      </c>
      <c r="L513" s="179">
        <f t="shared" si="241"/>
        <v>97494</v>
      </c>
      <c r="M513" s="179">
        <f t="shared" si="254"/>
        <v>36695.895935719527</v>
      </c>
      <c r="N513" s="179">
        <f t="shared" si="255"/>
        <v>4109057.2034072676</v>
      </c>
      <c r="O513" s="179">
        <f>N513*(1+Basic!$B$9)+S513</f>
        <v>4314510.0635776315</v>
      </c>
      <c r="P513" s="176">
        <f t="shared" si="242"/>
        <v>4353260</v>
      </c>
      <c r="R513" s="183">
        <f t="shared" si="256"/>
        <v>0</v>
      </c>
      <c r="S513" s="179">
        <f t="shared" si="243"/>
        <v>0</v>
      </c>
      <c r="Y513" s="179">
        <f t="shared" si="257"/>
        <v>63922.443793115206</v>
      </c>
      <c r="Z513" s="179">
        <f t="shared" si="258"/>
        <v>3118.8407820296998</v>
      </c>
      <c r="AA513" s="179">
        <f t="shared" si="259"/>
        <v>30452.715424855287</v>
      </c>
      <c r="AB513" s="179">
        <f t="shared" si="260"/>
        <v>97494.000000000189</v>
      </c>
      <c r="AC513" s="179">
        <f t="shared" si="261"/>
        <v>4353260</v>
      </c>
      <c r="AE513" s="179">
        <f t="shared" si="262"/>
        <v>97494</v>
      </c>
    </row>
    <row r="514" spans="1:31" ht="15" x14ac:dyDescent="0.2">
      <c r="A514" s="171">
        <f t="shared" si="244"/>
        <v>69</v>
      </c>
      <c r="B514" s="179">
        <f t="shared" si="245"/>
        <v>93817</v>
      </c>
      <c r="C514" s="190"/>
      <c r="D514" s="179">
        <f t="shared" si="246"/>
        <v>3677</v>
      </c>
      <c r="E514" s="179">
        <f t="shared" si="247"/>
        <v>29043.230875826066</v>
      </c>
      <c r="F514" s="179">
        <f t="shared" si="248"/>
        <v>516.58104316600895</v>
      </c>
      <c r="G514" s="179">
        <f t="shared" si="249"/>
        <v>2115960.4643107103</v>
      </c>
      <c r="H514" s="179">
        <f t="shared" si="250"/>
        <v>35589.094032447225</v>
      </c>
      <c r="I514" s="179">
        <f t="shared" si="251"/>
        <v>93817</v>
      </c>
      <c r="J514" s="179">
        <f t="shared" si="252"/>
        <v>3677</v>
      </c>
      <c r="K514" s="179">
        <f t="shared" si="253"/>
        <v>97494</v>
      </c>
      <c r="L514" s="179">
        <f t="shared" si="241"/>
        <v>97494</v>
      </c>
      <c r="M514" s="179">
        <f t="shared" si="254"/>
        <v>36160.855572128421</v>
      </c>
      <c r="N514" s="179">
        <f t="shared" si="255"/>
        <v>4047724.0589793958</v>
      </c>
      <c r="O514" s="179">
        <f>N514*(1+Basic!$B$9)+S514</f>
        <v>4250110.2619283656</v>
      </c>
      <c r="P514" s="176">
        <f t="shared" si="242"/>
        <v>4285699</v>
      </c>
      <c r="R514" s="183">
        <f t="shared" si="256"/>
        <v>0</v>
      </c>
      <c r="S514" s="179">
        <f t="shared" si="243"/>
        <v>0</v>
      </c>
      <c r="Y514" s="179">
        <f t="shared" si="257"/>
        <v>64773.769124174025</v>
      </c>
      <c r="Z514" s="179">
        <f t="shared" si="258"/>
        <v>3160.4189568339934</v>
      </c>
      <c r="AA514" s="179">
        <f t="shared" si="259"/>
        <v>29559.811918992076</v>
      </c>
      <c r="AB514" s="179">
        <f t="shared" si="260"/>
        <v>97494.000000000087</v>
      </c>
      <c r="AC514" s="179">
        <f t="shared" si="261"/>
        <v>4285699</v>
      </c>
      <c r="AE514" s="179">
        <f t="shared" si="262"/>
        <v>97494</v>
      </c>
    </row>
    <row r="515" spans="1:31" ht="15" x14ac:dyDescent="0.2">
      <c r="A515" s="171">
        <f t="shared" si="244"/>
        <v>70</v>
      </c>
      <c r="B515" s="179">
        <f t="shared" si="245"/>
        <v>93817</v>
      </c>
      <c r="C515" s="190"/>
      <c r="D515" s="179">
        <f t="shared" si="246"/>
        <v>3677</v>
      </c>
      <c r="E515" s="179">
        <f t="shared" si="247"/>
        <v>28180.567511107987</v>
      </c>
      <c r="F515" s="179">
        <f t="shared" si="248"/>
        <v>474.44857760406643</v>
      </c>
      <c r="G515" s="179">
        <f t="shared" si="249"/>
        <v>2050324.0318218181</v>
      </c>
      <c r="H515" s="179">
        <f t="shared" si="250"/>
        <v>32386.542610051292</v>
      </c>
      <c r="I515" s="179">
        <f t="shared" si="251"/>
        <v>93817</v>
      </c>
      <c r="J515" s="179">
        <f t="shared" si="252"/>
        <v>3677</v>
      </c>
      <c r="K515" s="179">
        <f t="shared" si="253"/>
        <v>97494</v>
      </c>
      <c r="L515" s="179">
        <f t="shared" si="241"/>
        <v>97494</v>
      </c>
      <c r="M515" s="179">
        <f t="shared" si="254"/>
        <v>35621.106703312071</v>
      </c>
      <c r="N515" s="179">
        <f t="shared" si="255"/>
        <v>3985851.1656827079</v>
      </c>
      <c r="O515" s="179">
        <f>N515*(1+Basic!$B$9)+S515</f>
        <v>4185143.7239668434</v>
      </c>
      <c r="P515" s="176">
        <f t="shared" si="242"/>
        <v>4217530</v>
      </c>
      <c r="R515" s="183">
        <f t="shared" si="256"/>
        <v>0</v>
      </c>
      <c r="S515" s="179">
        <f t="shared" si="243"/>
        <v>0</v>
      </c>
      <c r="Y515" s="179">
        <f t="shared" si="257"/>
        <v>65636.432488892227</v>
      </c>
      <c r="Z515" s="179">
        <f t="shared" si="258"/>
        <v>3202.5514223959326</v>
      </c>
      <c r="AA515" s="179">
        <f t="shared" si="259"/>
        <v>28655.016088712055</v>
      </c>
      <c r="AB515" s="179">
        <f t="shared" si="260"/>
        <v>97494.000000000218</v>
      </c>
      <c r="AC515" s="179">
        <f t="shared" si="261"/>
        <v>4217530</v>
      </c>
      <c r="AE515" s="179">
        <f t="shared" si="262"/>
        <v>97494</v>
      </c>
    </row>
    <row r="516" spans="1:31" ht="15" x14ac:dyDescent="0.2">
      <c r="A516" s="171">
        <f t="shared" si="244"/>
        <v>71</v>
      </c>
      <c r="B516" s="179">
        <f t="shared" si="245"/>
        <v>93817</v>
      </c>
      <c r="C516" s="190"/>
      <c r="D516" s="179">
        <f t="shared" si="246"/>
        <v>3677</v>
      </c>
      <c r="E516" s="179">
        <f t="shared" si="247"/>
        <v>27306.415111694394</v>
      </c>
      <c r="F516" s="179">
        <f t="shared" si="248"/>
        <v>431.75443187295218</v>
      </c>
      <c r="G516" s="179">
        <f t="shared" si="249"/>
        <v>1983813.4469335126</v>
      </c>
      <c r="H516" s="179">
        <f t="shared" si="250"/>
        <v>29141.297041924245</v>
      </c>
      <c r="I516" s="179">
        <f t="shared" si="251"/>
        <v>93817</v>
      </c>
      <c r="J516" s="179">
        <f t="shared" si="252"/>
        <v>3677</v>
      </c>
      <c r="K516" s="179">
        <f t="shared" si="253"/>
        <v>97494</v>
      </c>
      <c r="L516" s="179">
        <f t="shared" si="241"/>
        <v>97494</v>
      </c>
      <c r="M516" s="179">
        <f t="shared" si="254"/>
        <v>35076.607893104221</v>
      </c>
      <c r="N516" s="179">
        <f t="shared" si="255"/>
        <v>3923433.7735758121</v>
      </c>
      <c r="O516" s="179">
        <f>N516*(1+Basic!$B$9)+S516</f>
        <v>4119605.4622546029</v>
      </c>
      <c r="P516" s="176">
        <f t="shared" si="242"/>
        <v>4148747</v>
      </c>
      <c r="R516" s="183">
        <f t="shared" si="256"/>
        <v>0</v>
      </c>
      <c r="S516" s="179">
        <f t="shared" si="243"/>
        <v>0</v>
      </c>
      <c r="Y516" s="179">
        <f t="shared" si="257"/>
        <v>66510.584888305515</v>
      </c>
      <c r="Z516" s="179">
        <f t="shared" si="258"/>
        <v>3245.2455681270476</v>
      </c>
      <c r="AA516" s="179">
        <f t="shared" si="259"/>
        <v>27738.169543567346</v>
      </c>
      <c r="AB516" s="179">
        <f t="shared" si="260"/>
        <v>97493.999999999913</v>
      </c>
      <c r="AC516" s="179">
        <f t="shared" si="261"/>
        <v>4148747</v>
      </c>
      <c r="AE516" s="179">
        <f t="shared" si="262"/>
        <v>97494</v>
      </c>
    </row>
    <row r="517" spans="1:31" x14ac:dyDescent="0.2">
      <c r="A517" s="171">
        <f t="shared" si="244"/>
        <v>72</v>
      </c>
      <c r="B517" s="179">
        <f t="shared" si="245"/>
        <v>93817</v>
      </c>
      <c r="C517" s="171">
        <f>-Basic!$B$25</f>
        <v>-27860</v>
      </c>
      <c r="D517" s="179">
        <f t="shared" si="246"/>
        <v>-24183</v>
      </c>
      <c r="E517" s="179">
        <f t="shared" si="247"/>
        <v>26420.620665502443</v>
      </c>
      <c r="F517" s="179">
        <f t="shared" si="248"/>
        <v>388.4911180507458</v>
      </c>
      <c r="G517" s="179">
        <f t="shared" si="249"/>
        <v>1916417.0675990151</v>
      </c>
      <c r="H517" s="179">
        <f t="shared" si="250"/>
        <v>53712.788159974996</v>
      </c>
      <c r="I517" s="179">
        <f t="shared" si="251"/>
        <v>93817</v>
      </c>
      <c r="J517" s="179">
        <f t="shared" si="252"/>
        <v>3677</v>
      </c>
      <c r="K517" s="179">
        <f t="shared" si="253"/>
        <v>97494</v>
      </c>
      <c r="L517" s="179">
        <f t="shared" si="241"/>
        <v>97494</v>
      </c>
      <c r="M517" s="179">
        <f t="shared" si="254"/>
        <v>34527.317340688744</v>
      </c>
      <c r="N517" s="179">
        <f t="shared" si="255"/>
        <v>3860467.0909165009</v>
      </c>
      <c r="O517" s="179">
        <f>N517*(1+Basic!$B$9)+S517</f>
        <v>4053490.4454623261</v>
      </c>
      <c r="P517" s="176">
        <f t="shared" si="242"/>
        <v>4107203</v>
      </c>
      <c r="R517" s="183">
        <f t="shared" si="256"/>
        <v>0</v>
      </c>
      <c r="S517" s="179">
        <f t="shared" si="243"/>
        <v>0</v>
      </c>
      <c r="Y517" s="179">
        <f t="shared" si="257"/>
        <v>67396.379334497498</v>
      </c>
      <c r="Z517" s="179">
        <f t="shared" si="258"/>
        <v>3288.5088819492485</v>
      </c>
      <c r="AA517" s="179">
        <f t="shared" si="259"/>
        <v>26809.111783553188</v>
      </c>
      <c r="AB517" s="179">
        <f t="shared" si="260"/>
        <v>97493.999999999942</v>
      </c>
      <c r="AC517" s="179">
        <f t="shared" si="261"/>
        <v>4107203</v>
      </c>
      <c r="AE517" s="179">
        <f t="shared" si="262"/>
        <v>69634</v>
      </c>
    </row>
    <row r="518" spans="1:31" x14ac:dyDescent="0.2">
      <c r="A518" s="171">
        <f t="shared" si="244"/>
        <v>73</v>
      </c>
      <c r="B518" s="179">
        <f t="shared" si="245"/>
        <v>93817</v>
      </c>
      <c r="D518" s="179">
        <f t="shared" si="246"/>
        <v>3677</v>
      </c>
      <c r="E518" s="179">
        <f t="shared" si="247"/>
        <v>25523.029122619453</v>
      </c>
      <c r="F518" s="179">
        <f t="shared" si="248"/>
        <v>716.06082240853027</v>
      </c>
      <c r="G518" s="179">
        <f t="shared" si="249"/>
        <v>1848123.0967216345</v>
      </c>
      <c r="H518" s="179">
        <f t="shared" si="250"/>
        <v>50751.848982383526</v>
      </c>
      <c r="I518" s="179">
        <f t="shared" si="251"/>
        <v>93817</v>
      </c>
      <c r="J518" s="179">
        <f t="shared" si="252"/>
        <v>3677</v>
      </c>
      <c r="K518" s="179">
        <f t="shared" si="253"/>
        <v>97494</v>
      </c>
      <c r="L518" s="179">
        <f t="shared" si="241"/>
        <v>97494</v>
      </c>
      <c r="M518" s="179">
        <f t="shared" si="254"/>
        <v>33973.192877390604</v>
      </c>
      <c r="N518" s="179">
        <f t="shared" si="255"/>
        <v>3796946.2837938913</v>
      </c>
      <c r="O518" s="179">
        <f>N518*(1+Basic!$B$9)+S518</f>
        <v>3986793.5979835861</v>
      </c>
      <c r="P518" s="176">
        <f t="shared" si="242"/>
        <v>4037545</v>
      </c>
      <c r="R518" s="183">
        <f t="shared" si="256"/>
        <v>0</v>
      </c>
      <c r="S518" s="179">
        <f t="shared" si="243"/>
        <v>0</v>
      </c>
      <c r="Y518" s="179">
        <f t="shared" si="257"/>
        <v>68293.970877380576</v>
      </c>
      <c r="Z518" s="179">
        <f t="shared" si="258"/>
        <v>2960.9391775914701</v>
      </c>
      <c r="AA518" s="179">
        <f t="shared" si="259"/>
        <v>26239.089945027983</v>
      </c>
      <c r="AB518" s="179">
        <f t="shared" si="260"/>
        <v>97494.000000000029</v>
      </c>
      <c r="AC518" s="179">
        <f t="shared" si="261"/>
        <v>4037545</v>
      </c>
      <c r="AE518" s="179">
        <f t="shared" si="262"/>
        <v>97494</v>
      </c>
    </row>
    <row r="519" spans="1:31" x14ac:dyDescent="0.2">
      <c r="A519" s="171">
        <f t="shared" si="244"/>
        <v>74</v>
      </c>
      <c r="B519" s="179">
        <f t="shared" si="245"/>
        <v>93817</v>
      </c>
      <c r="D519" s="179">
        <f t="shared" si="246"/>
        <v>3677</v>
      </c>
      <c r="E519" s="179">
        <f t="shared" si="247"/>
        <v>24613.483368162928</v>
      </c>
      <c r="F519" s="179">
        <f t="shared" si="248"/>
        <v>676.58767988066393</v>
      </c>
      <c r="G519" s="179">
        <f t="shared" si="249"/>
        <v>1778919.5800897975</v>
      </c>
      <c r="H519" s="179">
        <f t="shared" si="250"/>
        <v>47751.43666226419</v>
      </c>
      <c r="I519" s="179">
        <f t="shared" si="251"/>
        <v>93817</v>
      </c>
      <c r="J519" s="179">
        <f t="shared" si="252"/>
        <v>3677</v>
      </c>
      <c r="K519" s="179">
        <f t="shared" si="253"/>
        <v>97494</v>
      </c>
      <c r="L519" s="179">
        <f t="shared" si="241"/>
        <v>97494</v>
      </c>
      <c r="M519" s="179">
        <f t="shared" si="254"/>
        <v>33414.191963438607</v>
      </c>
      <c r="N519" s="179">
        <f t="shared" si="255"/>
        <v>3732866.4757573297</v>
      </c>
      <c r="O519" s="179">
        <f>N519*(1+Basic!$B$9)+S519</f>
        <v>3919509.7995451964</v>
      </c>
      <c r="P519" s="176">
        <f t="shared" si="242"/>
        <v>3967261</v>
      </c>
      <c r="R519" s="183">
        <f t="shared" si="256"/>
        <v>0</v>
      </c>
      <c r="S519" s="179">
        <f t="shared" si="243"/>
        <v>0</v>
      </c>
      <c r="Y519" s="179">
        <f t="shared" si="257"/>
        <v>69203.516631837003</v>
      </c>
      <c r="Z519" s="179">
        <f t="shared" si="258"/>
        <v>3000.4123201193361</v>
      </c>
      <c r="AA519" s="179">
        <f t="shared" si="259"/>
        <v>25290.071048043592</v>
      </c>
      <c r="AB519" s="179">
        <f t="shared" si="260"/>
        <v>97493.999999999927</v>
      </c>
      <c r="AC519" s="179">
        <f t="shared" si="261"/>
        <v>3967261</v>
      </c>
      <c r="AE519" s="179">
        <f t="shared" si="262"/>
        <v>97494</v>
      </c>
    </row>
    <row r="520" spans="1:31" x14ac:dyDescent="0.2">
      <c r="A520" s="171">
        <f t="shared" si="244"/>
        <v>75</v>
      </c>
      <c r="B520" s="179">
        <f t="shared" si="245"/>
        <v>93817</v>
      </c>
      <c r="D520" s="179">
        <f t="shared" si="246"/>
        <v>3677</v>
      </c>
      <c r="E520" s="179">
        <f t="shared" si="247"/>
        <v>23691.824194779056</v>
      </c>
      <c r="F520" s="179">
        <f t="shared" si="248"/>
        <v>636.58830939350105</v>
      </c>
      <c r="G520" s="179">
        <f t="shared" si="249"/>
        <v>1708794.4042845767</v>
      </c>
      <c r="H520" s="179">
        <f t="shared" si="250"/>
        <v>44711.024971657695</v>
      </c>
      <c r="I520" s="179">
        <f t="shared" si="251"/>
        <v>93817</v>
      </c>
      <c r="J520" s="179">
        <f t="shared" si="252"/>
        <v>3677</v>
      </c>
      <c r="K520" s="179">
        <f t="shared" si="253"/>
        <v>97494</v>
      </c>
      <c r="L520" s="179">
        <f t="shared" si="241"/>
        <v>97494</v>
      </c>
      <c r="M520" s="179">
        <f t="shared" si="254"/>
        <v>32850.271684699634</v>
      </c>
      <c r="N520" s="179">
        <f t="shared" si="255"/>
        <v>3668222.7474420294</v>
      </c>
      <c r="O520" s="179">
        <f>N520*(1+Basic!$B$9)+S520</f>
        <v>3851633.8848141311</v>
      </c>
      <c r="P520" s="176">
        <f t="shared" si="242"/>
        <v>3896345</v>
      </c>
      <c r="R520" s="183">
        <f t="shared" si="256"/>
        <v>0</v>
      </c>
      <c r="S520" s="179">
        <f t="shared" si="243"/>
        <v>0</v>
      </c>
      <c r="Y520" s="179">
        <f t="shared" si="257"/>
        <v>70125.175805220846</v>
      </c>
      <c r="Z520" s="179">
        <f t="shared" si="258"/>
        <v>3040.4116906064955</v>
      </c>
      <c r="AA520" s="179">
        <f t="shared" si="259"/>
        <v>24328.412504172557</v>
      </c>
      <c r="AB520" s="179">
        <f t="shared" si="260"/>
        <v>97493.999999999898</v>
      </c>
      <c r="AC520" s="179">
        <f t="shared" si="261"/>
        <v>3896345</v>
      </c>
      <c r="AE520" s="179">
        <f t="shared" si="262"/>
        <v>97494</v>
      </c>
    </row>
    <row r="521" spans="1:31" x14ac:dyDescent="0.2">
      <c r="A521" s="171">
        <f t="shared" si="244"/>
        <v>76</v>
      </c>
      <c r="B521" s="179">
        <f t="shared" si="245"/>
        <v>93817</v>
      </c>
      <c r="D521" s="179">
        <f t="shared" si="246"/>
        <v>3677</v>
      </c>
      <c r="E521" s="179">
        <f t="shared" si="247"/>
        <v>22757.890274774982</v>
      </c>
      <c r="F521" s="179">
        <f t="shared" si="248"/>
        <v>596.05569564885616</v>
      </c>
      <c r="G521" s="179">
        <f t="shared" si="249"/>
        <v>1637735.2945593516</v>
      </c>
      <c r="H521" s="179">
        <f t="shared" si="250"/>
        <v>41630.080667306553</v>
      </c>
      <c r="I521" s="179">
        <f t="shared" si="251"/>
        <v>93817</v>
      </c>
      <c r="J521" s="179">
        <f t="shared" si="252"/>
        <v>3677</v>
      </c>
      <c r="K521" s="179">
        <f t="shared" si="253"/>
        <v>97494</v>
      </c>
      <c r="L521" s="179">
        <f t="shared" si="241"/>
        <v>97494</v>
      </c>
      <c r="M521" s="179">
        <f t="shared" si="254"/>
        <v>32281.388749384165</v>
      </c>
      <c r="N521" s="179">
        <f t="shared" si="255"/>
        <v>3603010.1361914137</v>
      </c>
      <c r="O521" s="179">
        <f>N521*(1+Basic!$B$9)+S521</f>
        <v>3783160.6430009846</v>
      </c>
      <c r="P521" s="176">
        <f t="shared" si="242"/>
        <v>3824791</v>
      </c>
      <c r="R521" s="183">
        <f t="shared" si="256"/>
        <v>0</v>
      </c>
      <c r="S521" s="179">
        <f t="shared" si="243"/>
        <v>0</v>
      </c>
      <c r="Y521" s="179">
        <f t="shared" si="257"/>
        <v>71059.109725225018</v>
      </c>
      <c r="Z521" s="179">
        <f t="shared" si="258"/>
        <v>3080.9443043511419</v>
      </c>
      <c r="AA521" s="179">
        <f t="shared" si="259"/>
        <v>23353.945970423836</v>
      </c>
      <c r="AB521" s="179">
        <f t="shared" si="260"/>
        <v>97494</v>
      </c>
      <c r="AC521" s="179">
        <f t="shared" si="261"/>
        <v>3824791</v>
      </c>
      <c r="AE521" s="179">
        <f t="shared" si="262"/>
        <v>97494</v>
      </c>
    </row>
    <row r="522" spans="1:31" x14ac:dyDescent="0.2">
      <c r="A522" s="171">
        <f t="shared" si="244"/>
        <v>77</v>
      </c>
      <c r="B522" s="179">
        <f t="shared" si="245"/>
        <v>93817</v>
      </c>
      <c r="D522" s="179">
        <f t="shared" si="246"/>
        <v>3677</v>
      </c>
      <c r="E522" s="179">
        <f t="shared" si="247"/>
        <v>21811.51813187993</v>
      </c>
      <c r="F522" s="179">
        <f t="shared" si="248"/>
        <v>554.98272982556091</v>
      </c>
      <c r="G522" s="179">
        <f t="shared" si="249"/>
        <v>1565729.8126912315</v>
      </c>
      <c r="H522" s="179">
        <f t="shared" si="250"/>
        <v>38508.063397132115</v>
      </c>
      <c r="I522" s="179">
        <f t="shared" si="251"/>
        <v>93817</v>
      </c>
      <c r="J522" s="179">
        <f t="shared" si="252"/>
        <v>3677</v>
      </c>
      <c r="K522" s="179">
        <f t="shared" si="253"/>
        <v>97494</v>
      </c>
      <c r="L522" s="179">
        <f t="shared" si="241"/>
        <v>97494</v>
      </c>
      <c r="M522" s="179">
        <f t="shared" si="254"/>
        <v>31707.499484722804</v>
      </c>
      <c r="N522" s="179">
        <f t="shared" si="255"/>
        <v>3537223.6356761367</v>
      </c>
      <c r="O522" s="179">
        <f>N522*(1+Basic!$B$9)+S522</f>
        <v>3714084.8174599437</v>
      </c>
      <c r="P522" s="176">
        <f t="shared" si="242"/>
        <v>3752593</v>
      </c>
      <c r="R522" s="183">
        <f t="shared" si="256"/>
        <v>0</v>
      </c>
      <c r="S522" s="179">
        <f t="shared" si="243"/>
        <v>0</v>
      </c>
      <c r="Y522" s="179">
        <f t="shared" si="257"/>
        <v>72005.481868120143</v>
      </c>
      <c r="Z522" s="179">
        <f t="shared" si="258"/>
        <v>3122.0172701744377</v>
      </c>
      <c r="AA522" s="179">
        <f t="shared" si="259"/>
        <v>22366.500861705492</v>
      </c>
      <c r="AB522" s="179">
        <f t="shared" si="260"/>
        <v>97494.000000000073</v>
      </c>
      <c r="AC522" s="179">
        <f t="shared" si="261"/>
        <v>3752593</v>
      </c>
      <c r="AE522" s="179">
        <f t="shared" si="262"/>
        <v>97494</v>
      </c>
    </row>
    <row r="523" spans="1:31" x14ac:dyDescent="0.2">
      <c r="A523" s="171">
        <f t="shared" si="244"/>
        <v>78</v>
      </c>
      <c r="B523" s="179">
        <f t="shared" si="245"/>
        <v>93817</v>
      </c>
      <c r="D523" s="179">
        <f t="shared" si="246"/>
        <v>3677</v>
      </c>
      <c r="E523" s="179">
        <f t="shared" si="247"/>
        <v>20852.542112630235</v>
      </c>
      <c r="F523" s="179">
        <f t="shared" si="248"/>
        <v>513.36220833268101</v>
      </c>
      <c r="G523" s="179">
        <f t="shared" si="249"/>
        <v>1492765.3548038618</v>
      </c>
      <c r="H523" s="179">
        <f t="shared" si="250"/>
        <v>35344.425605464799</v>
      </c>
      <c r="I523" s="179">
        <f t="shared" si="251"/>
        <v>93817</v>
      </c>
      <c r="J523" s="179">
        <f t="shared" si="252"/>
        <v>3677</v>
      </c>
      <c r="K523" s="179">
        <f t="shared" si="253"/>
        <v>97494</v>
      </c>
      <c r="L523" s="179">
        <f t="shared" si="241"/>
        <v>97494</v>
      </c>
      <c r="M523" s="179">
        <f t="shared" si="254"/>
        <v>31128.559833613526</v>
      </c>
      <c r="N523" s="179">
        <f t="shared" si="255"/>
        <v>3470858.1955097504</v>
      </c>
      <c r="O523" s="179">
        <f>N523*(1+Basic!$B$9)+S523</f>
        <v>3644401.105285238</v>
      </c>
      <c r="P523" s="176">
        <f t="shared" si="242"/>
        <v>3679746</v>
      </c>
      <c r="R523" s="183">
        <f t="shared" si="256"/>
        <v>0</v>
      </c>
      <c r="S523" s="179">
        <f t="shared" si="243"/>
        <v>0</v>
      </c>
      <c r="Y523" s="179">
        <f t="shared" si="257"/>
        <v>72964.457887369674</v>
      </c>
      <c r="Z523" s="179">
        <f t="shared" si="258"/>
        <v>3163.6377916673155</v>
      </c>
      <c r="AA523" s="179">
        <f t="shared" si="259"/>
        <v>21365.904320962916</v>
      </c>
      <c r="AB523" s="179">
        <f t="shared" si="260"/>
        <v>97493.999999999913</v>
      </c>
      <c r="AC523" s="179">
        <f t="shared" si="261"/>
        <v>3679746</v>
      </c>
      <c r="AE523" s="179">
        <f t="shared" si="262"/>
        <v>97494</v>
      </c>
    </row>
    <row r="524" spans="1:31" x14ac:dyDescent="0.2">
      <c r="A524" s="171">
        <f t="shared" si="244"/>
        <v>79</v>
      </c>
      <c r="B524" s="179">
        <f t="shared" si="245"/>
        <v>93817</v>
      </c>
      <c r="D524" s="179">
        <f t="shared" si="246"/>
        <v>3677</v>
      </c>
      <c r="E524" s="179">
        <f t="shared" si="247"/>
        <v>19880.79435737327</v>
      </c>
      <c r="F524" s="179">
        <f t="shared" si="248"/>
        <v>471.18683154611398</v>
      </c>
      <c r="G524" s="179">
        <f t="shared" si="249"/>
        <v>1418829.1491612352</v>
      </c>
      <c r="H524" s="179">
        <f t="shared" si="250"/>
        <v>32138.612437010914</v>
      </c>
      <c r="I524" s="179">
        <f t="shared" si="251"/>
        <v>93817</v>
      </c>
      <c r="J524" s="179">
        <f t="shared" si="252"/>
        <v>3677</v>
      </c>
      <c r="K524" s="179">
        <f t="shared" si="253"/>
        <v>97494</v>
      </c>
      <c r="L524" s="179">
        <f t="shared" si="241"/>
        <v>97494</v>
      </c>
      <c r="M524" s="179">
        <f t="shared" si="254"/>
        <v>30544.525351239452</v>
      </c>
      <c r="N524" s="179">
        <f t="shared" si="255"/>
        <v>3403908.7208609898</v>
      </c>
      <c r="O524" s="179">
        <f>N524*(1+Basic!$B$9)+S524</f>
        <v>3574104.1569040394</v>
      </c>
      <c r="P524" s="176">
        <f t="shared" si="242"/>
        <v>3606243</v>
      </c>
      <c r="R524" s="183">
        <f t="shared" si="256"/>
        <v>0</v>
      </c>
      <c r="S524" s="179">
        <f t="shared" si="243"/>
        <v>0</v>
      </c>
      <c r="Y524" s="179">
        <f t="shared" si="257"/>
        <v>73936.205642626621</v>
      </c>
      <c r="Z524" s="179">
        <f t="shared" si="258"/>
        <v>3205.8131684538857</v>
      </c>
      <c r="AA524" s="179">
        <f t="shared" si="259"/>
        <v>20351.981188919384</v>
      </c>
      <c r="AB524" s="179">
        <f t="shared" si="260"/>
        <v>97493.999999999884</v>
      </c>
      <c r="AC524" s="179">
        <f t="shared" si="261"/>
        <v>3606243</v>
      </c>
      <c r="AE524" s="179">
        <f t="shared" si="262"/>
        <v>97494</v>
      </c>
    </row>
    <row r="525" spans="1:31" x14ac:dyDescent="0.2">
      <c r="A525" s="171">
        <f t="shared" si="244"/>
        <v>80</v>
      </c>
      <c r="B525" s="179">
        <f t="shared" si="245"/>
        <v>93817</v>
      </c>
      <c r="D525" s="179">
        <f t="shared" si="246"/>
        <v>3677</v>
      </c>
      <c r="E525" s="179">
        <f t="shared" si="247"/>
        <v>18896.104770885209</v>
      </c>
      <c r="F525" s="179">
        <f t="shared" si="248"/>
        <v>428.44920252834191</v>
      </c>
      <c r="G525" s="179">
        <f t="shared" si="249"/>
        <v>1343908.2539321205</v>
      </c>
      <c r="H525" s="179">
        <f t="shared" si="250"/>
        <v>28890.061639539257</v>
      </c>
      <c r="I525" s="179">
        <f t="shared" si="251"/>
        <v>93817</v>
      </c>
      <c r="J525" s="179">
        <f t="shared" si="252"/>
        <v>3677</v>
      </c>
      <c r="K525" s="179">
        <f t="shared" si="253"/>
        <v>97494</v>
      </c>
      <c r="L525" s="179">
        <f t="shared" si="241"/>
        <v>97494</v>
      </c>
      <c r="M525" s="179">
        <f t="shared" si="254"/>
        <v>29955.351201656857</v>
      </c>
      <c r="N525" s="179">
        <f t="shared" si="255"/>
        <v>3336370.0720626465</v>
      </c>
      <c r="O525" s="179">
        <f>N525*(1+Basic!$B$9)+S525</f>
        <v>3503188.5756657789</v>
      </c>
      <c r="P525" s="176">
        <f t="shared" si="242"/>
        <v>3532079</v>
      </c>
      <c r="R525" s="183">
        <f t="shared" si="256"/>
        <v>0</v>
      </c>
      <c r="S525" s="179">
        <f t="shared" si="243"/>
        <v>0</v>
      </c>
      <c r="Y525" s="179">
        <f t="shared" si="257"/>
        <v>74920.895229114685</v>
      </c>
      <c r="Z525" s="179">
        <f t="shared" si="258"/>
        <v>3248.5507974716566</v>
      </c>
      <c r="AA525" s="179">
        <f t="shared" si="259"/>
        <v>19324.553973413553</v>
      </c>
      <c r="AB525" s="179">
        <f t="shared" si="260"/>
        <v>97493.999999999898</v>
      </c>
      <c r="AC525" s="179">
        <f t="shared" si="261"/>
        <v>3532079</v>
      </c>
      <c r="AE525" s="179">
        <f t="shared" si="262"/>
        <v>97494</v>
      </c>
    </row>
    <row r="526" spans="1:31" x14ac:dyDescent="0.2">
      <c r="A526" s="171">
        <f t="shared" si="244"/>
        <v>81</v>
      </c>
      <c r="B526" s="179">
        <f t="shared" si="245"/>
        <v>93817</v>
      </c>
      <c r="D526" s="179">
        <f t="shared" si="246"/>
        <v>3677</v>
      </c>
      <c r="E526" s="179">
        <f t="shared" si="247"/>
        <v>17898.300992597466</v>
      </c>
      <c r="F526" s="179">
        <f t="shared" si="248"/>
        <v>385.14182573111924</v>
      </c>
      <c r="G526" s="179">
        <f t="shared" si="249"/>
        <v>1267989.5549247179</v>
      </c>
      <c r="H526" s="179">
        <f t="shared" si="250"/>
        <v>25598.203465270377</v>
      </c>
      <c r="I526" s="179">
        <f t="shared" si="251"/>
        <v>93817</v>
      </c>
      <c r="J526" s="179">
        <f t="shared" si="252"/>
        <v>3677</v>
      </c>
      <c r="K526" s="179">
        <f t="shared" si="253"/>
        <v>97494</v>
      </c>
      <c r="L526" s="179">
        <f t="shared" si="241"/>
        <v>97494</v>
      </c>
      <c r="M526" s="179">
        <f t="shared" si="254"/>
        <v>29360.992154353142</v>
      </c>
      <c r="N526" s="179">
        <f t="shared" si="255"/>
        <v>3268237.0642169998</v>
      </c>
      <c r="O526" s="179">
        <f>N526*(1+Basic!$B$9)+S526</f>
        <v>3431648.91742785</v>
      </c>
      <c r="P526" s="176">
        <f t="shared" si="242"/>
        <v>3457247</v>
      </c>
      <c r="R526" s="183">
        <f t="shared" si="256"/>
        <v>0</v>
      </c>
      <c r="S526" s="179">
        <f t="shared" si="243"/>
        <v>0</v>
      </c>
      <c r="Y526" s="179">
        <f t="shared" si="257"/>
        <v>75918.69900740264</v>
      </c>
      <c r="Z526" s="179">
        <f t="shared" si="258"/>
        <v>3291.8581742688802</v>
      </c>
      <c r="AA526" s="179">
        <f t="shared" si="259"/>
        <v>18283.442818328585</v>
      </c>
      <c r="AB526" s="179">
        <f t="shared" si="260"/>
        <v>97494.000000000102</v>
      </c>
      <c r="AC526" s="179">
        <f t="shared" si="261"/>
        <v>3457247</v>
      </c>
      <c r="AE526" s="179">
        <f t="shared" si="262"/>
        <v>97494</v>
      </c>
    </row>
    <row r="527" spans="1:31" x14ac:dyDescent="0.2">
      <c r="A527" s="171">
        <f t="shared" si="244"/>
        <v>82</v>
      </c>
      <c r="B527" s="179">
        <f t="shared" si="245"/>
        <v>93817</v>
      </c>
      <c r="D527" s="179">
        <f t="shared" si="246"/>
        <v>3677</v>
      </c>
      <c r="E527" s="179">
        <f t="shared" si="247"/>
        <v>16887.208366426621</v>
      </c>
      <c r="F527" s="179">
        <f t="shared" si="248"/>
        <v>341.25710568086305</v>
      </c>
      <c r="G527" s="179">
        <f t="shared" si="249"/>
        <v>1191059.7632911445</v>
      </c>
      <c r="H527" s="179">
        <f t="shared" si="250"/>
        <v>22262.46057095124</v>
      </c>
      <c r="I527" s="179">
        <f t="shared" si="251"/>
        <v>93817</v>
      </c>
      <c r="J527" s="179">
        <f t="shared" si="252"/>
        <v>3677</v>
      </c>
      <c r="K527" s="179">
        <f t="shared" si="253"/>
        <v>97494</v>
      </c>
      <c r="L527" s="179">
        <f t="shared" si="241"/>
        <v>97494</v>
      </c>
      <c r="M527" s="179">
        <f t="shared" si="254"/>
        <v>28761.402580774524</v>
      </c>
      <c r="N527" s="179">
        <f t="shared" si="255"/>
        <v>3199504.4667977742</v>
      </c>
      <c r="O527" s="179">
        <f>N527*(1+Basic!$B$9)+S527</f>
        <v>3359479.6901376629</v>
      </c>
      <c r="P527" s="176">
        <f t="shared" si="242"/>
        <v>3381742</v>
      </c>
      <c r="R527" s="183">
        <f t="shared" si="256"/>
        <v>0</v>
      </c>
      <c r="S527" s="179">
        <f t="shared" si="243"/>
        <v>0</v>
      </c>
      <c r="Y527" s="179">
        <f t="shared" si="257"/>
        <v>76929.791633573361</v>
      </c>
      <c r="Z527" s="179">
        <f t="shared" si="258"/>
        <v>3335.7428943191371</v>
      </c>
      <c r="AA527" s="179">
        <f t="shared" si="259"/>
        <v>17228.465472107484</v>
      </c>
      <c r="AB527" s="179">
        <f t="shared" si="260"/>
        <v>97493.999999999985</v>
      </c>
      <c r="AC527" s="179">
        <f t="shared" si="261"/>
        <v>3381742</v>
      </c>
      <c r="AE527" s="179">
        <f t="shared" si="262"/>
        <v>97494</v>
      </c>
    </row>
    <row r="528" spans="1:31" x14ac:dyDescent="0.2">
      <c r="A528" s="171">
        <f t="shared" si="244"/>
        <v>83</v>
      </c>
      <c r="B528" s="179">
        <f t="shared" si="245"/>
        <v>93817</v>
      </c>
      <c r="D528" s="179">
        <f t="shared" si="246"/>
        <v>3677</v>
      </c>
      <c r="E528" s="179">
        <f t="shared" si="247"/>
        <v>15862.649910202532</v>
      </c>
      <c r="F528" s="179">
        <f t="shared" si="248"/>
        <v>296.78734564652035</v>
      </c>
      <c r="G528" s="179">
        <f t="shared" si="249"/>
        <v>1113105.413201347</v>
      </c>
      <c r="H528" s="179">
        <f t="shared" si="250"/>
        <v>18882.24791659776</v>
      </c>
      <c r="I528" s="179">
        <f t="shared" si="251"/>
        <v>93817</v>
      </c>
      <c r="J528" s="179">
        <f t="shared" si="252"/>
        <v>3677</v>
      </c>
      <c r="K528" s="179">
        <f t="shared" si="253"/>
        <v>97494</v>
      </c>
      <c r="L528" s="179">
        <f t="shared" si="241"/>
        <v>97494</v>
      </c>
      <c r="M528" s="179">
        <f t="shared" si="254"/>
        <v>28156.536450823129</v>
      </c>
      <c r="N528" s="179">
        <f t="shared" si="255"/>
        <v>3130167.0032485975</v>
      </c>
      <c r="O528" s="179">
        <f>N528*(1+Basic!$B$9)+S528</f>
        <v>3286675.3534110277</v>
      </c>
      <c r="P528" s="176">
        <f t="shared" si="242"/>
        <v>3305558</v>
      </c>
      <c r="R528" s="183">
        <f t="shared" si="256"/>
        <v>0</v>
      </c>
      <c r="S528" s="179">
        <f t="shared" si="243"/>
        <v>0</v>
      </c>
      <c r="Y528" s="179">
        <f t="shared" si="257"/>
        <v>77954.350089797517</v>
      </c>
      <c r="Z528" s="179">
        <f t="shared" si="258"/>
        <v>3380.2126543534796</v>
      </c>
      <c r="AA528" s="179">
        <f t="shared" si="259"/>
        <v>16159.437255849052</v>
      </c>
      <c r="AB528" s="179">
        <f t="shared" si="260"/>
        <v>97494.000000000058</v>
      </c>
      <c r="AC528" s="179">
        <f t="shared" si="261"/>
        <v>3305558</v>
      </c>
      <c r="AE528" s="179">
        <f t="shared" si="262"/>
        <v>97494</v>
      </c>
    </row>
    <row r="529" spans="1:31" x14ac:dyDescent="0.2">
      <c r="A529" s="171">
        <f t="shared" si="244"/>
        <v>84</v>
      </c>
      <c r="B529" s="179">
        <f t="shared" si="245"/>
        <v>93817</v>
      </c>
      <c r="C529" s="171">
        <f>-Basic!$B$26</f>
        <v>-25070</v>
      </c>
      <c r="D529" s="179">
        <f t="shared" si="246"/>
        <v>-21393</v>
      </c>
      <c r="E529" s="179">
        <f t="shared" si="247"/>
        <v>14824.446284689278</v>
      </c>
      <c r="F529" s="179">
        <f t="shared" si="248"/>
        <v>251.72474628967473</v>
      </c>
      <c r="G529" s="179">
        <f t="shared" si="249"/>
        <v>1034112.8594860362</v>
      </c>
      <c r="H529" s="179">
        <f t="shared" si="250"/>
        <v>40526.972662887434</v>
      </c>
      <c r="I529" s="179">
        <f t="shared" si="251"/>
        <v>93817</v>
      </c>
      <c r="J529" s="179">
        <f t="shared" si="252"/>
        <v>3677</v>
      </c>
      <c r="K529" s="179">
        <f t="shared" si="253"/>
        <v>97494</v>
      </c>
      <c r="L529" s="179">
        <f t="shared" si="241"/>
        <v>97494</v>
      </c>
      <c r="M529" s="179">
        <f t="shared" si="254"/>
        <v>27546.347329323329</v>
      </c>
      <c r="N529" s="179">
        <f t="shared" si="255"/>
        <v>3060219.3505779207</v>
      </c>
      <c r="O529" s="179">
        <f>N529*(1+Basic!$B$9)+S529</f>
        <v>3213230.3181068166</v>
      </c>
      <c r="P529" s="176">
        <f t="shared" si="242"/>
        <v>3253757</v>
      </c>
      <c r="R529" s="183">
        <f t="shared" si="256"/>
        <v>0</v>
      </c>
      <c r="S529" s="179">
        <f t="shared" si="243"/>
        <v>0</v>
      </c>
      <c r="Y529" s="179">
        <f t="shared" si="257"/>
        <v>78992.553715310758</v>
      </c>
      <c r="Z529" s="179">
        <f t="shared" si="258"/>
        <v>3425.2752537103261</v>
      </c>
      <c r="AA529" s="179">
        <f t="shared" si="259"/>
        <v>15076.171030978952</v>
      </c>
      <c r="AB529" s="179">
        <f t="shared" si="260"/>
        <v>97494.000000000029</v>
      </c>
      <c r="AC529" s="179">
        <f t="shared" si="261"/>
        <v>3253757</v>
      </c>
      <c r="AE529" s="179">
        <f t="shared" si="262"/>
        <v>72424</v>
      </c>
    </row>
    <row r="530" spans="1:31" x14ac:dyDescent="0.2">
      <c r="A530" s="171">
        <f t="shared" si="244"/>
        <v>85</v>
      </c>
      <c r="B530" s="179">
        <f t="shared" si="245"/>
        <v>93817</v>
      </c>
      <c r="D530" s="179">
        <f t="shared" si="246"/>
        <v>3677</v>
      </c>
      <c r="E530" s="179">
        <f t="shared" si="247"/>
        <v>13772.415762193532</v>
      </c>
      <c r="F530" s="179">
        <f t="shared" si="248"/>
        <v>540.2768757466921</v>
      </c>
      <c r="G530" s="179">
        <f t="shared" si="249"/>
        <v>954068.27524822974</v>
      </c>
      <c r="H530" s="179">
        <f t="shared" si="250"/>
        <v>37390.249538634125</v>
      </c>
      <c r="I530" s="179">
        <f t="shared" si="251"/>
        <v>93817</v>
      </c>
      <c r="J530" s="179">
        <f t="shared" si="252"/>
        <v>3677</v>
      </c>
      <c r="K530" s="179">
        <f t="shared" si="253"/>
        <v>97494</v>
      </c>
      <c r="L530" s="179">
        <f t="shared" si="241"/>
        <v>97494</v>
      </c>
      <c r="M530" s="179">
        <f t="shared" si="254"/>
        <v>26930.788372456926</v>
      </c>
      <c r="N530" s="179">
        <f t="shared" si="255"/>
        <v>2989656.1389503777</v>
      </c>
      <c r="O530" s="179">
        <f>N530*(1+Basic!$B$9)+S530</f>
        <v>3139138.9458978968</v>
      </c>
      <c r="P530" s="176">
        <f t="shared" si="242"/>
        <v>3176529</v>
      </c>
      <c r="R530" s="183">
        <f t="shared" si="256"/>
        <v>0</v>
      </c>
      <c r="S530" s="179">
        <f t="shared" si="243"/>
        <v>0</v>
      </c>
      <c r="Y530" s="179">
        <f t="shared" si="257"/>
        <v>80044.584237806499</v>
      </c>
      <c r="Z530" s="179">
        <f t="shared" si="258"/>
        <v>3136.7231242533089</v>
      </c>
      <c r="AA530" s="179">
        <f t="shared" si="259"/>
        <v>14312.692637940225</v>
      </c>
      <c r="AB530" s="179">
        <f t="shared" si="260"/>
        <v>97494.000000000029</v>
      </c>
      <c r="AC530" s="179">
        <f t="shared" si="261"/>
        <v>3176529</v>
      </c>
      <c r="AE530" s="179">
        <f t="shared" si="262"/>
        <v>97494</v>
      </c>
    </row>
    <row r="531" spans="1:31" x14ac:dyDescent="0.2">
      <c r="A531" s="171">
        <f t="shared" si="244"/>
        <v>86</v>
      </c>
      <c r="B531" s="179">
        <f t="shared" si="245"/>
        <v>93817</v>
      </c>
      <c r="D531" s="179">
        <f t="shared" si="246"/>
        <v>3677</v>
      </c>
      <c r="E531" s="179">
        <f t="shared" si="247"/>
        <v>12706.374194754848</v>
      </c>
      <c r="F531" s="179">
        <f t="shared" si="248"/>
        <v>498.46030623011666</v>
      </c>
      <c r="G531" s="179">
        <f t="shared" si="249"/>
        <v>872957.64944298461</v>
      </c>
      <c r="H531" s="179">
        <f t="shared" si="250"/>
        <v>34211.709844864243</v>
      </c>
      <c r="I531" s="179">
        <f t="shared" si="251"/>
        <v>93817</v>
      </c>
      <c r="J531" s="179">
        <f t="shared" si="252"/>
        <v>3677</v>
      </c>
      <c r="K531" s="179">
        <f t="shared" si="253"/>
        <v>97494</v>
      </c>
      <c r="L531" s="179">
        <f t="shared" si="241"/>
        <v>97494</v>
      </c>
      <c r="M531" s="179">
        <f t="shared" si="254"/>
        <v>26309.812324166996</v>
      </c>
      <c r="N531" s="179">
        <f t="shared" si="255"/>
        <v>2918471.9512745449</v>
      </c>
      <c r="O531" s="179">
        <f>N531*(1+Basic!$B$9)+S531</f>
        <v>3064395.5488382722</v>
      </c>
      <c r="P531" s="176">
        <f t="shared" si="242"/>
        <v>3098607</v>
      </c>
      <c r="R531" s="183">
        <f t="shared" si="256"/>
        <v>0</v>
      </c>
      <c r="S531" s="179">
        <f t="shared" si="243"/>
        <v>0</v>
      </c>
      <c r="Y531" s="179">
        <f t="shared" si="257"/>
        <v>81110.62580524513</v>
      </c>
      <c r="Z531" s="179">
        <f t="shared" si="258"/>
        <v>3178.5396937698824</v>
      </c>
      <c r="AA531" s="179">
        <f t="shared" si="259"/>
        <v>13204.834500984965</v>
      </c>
      <c r="AB531" s="179">
        <f t="shared" si="260"/>
        <v>97493.999999999971</v>
      </c>
      <c r="AC531" s="179">
        <f t="shared" si="261"/>
        <v>3098607</v>
      </c>
      <c r="AE531" s="179">
        <f t="shared" si="262"/>
        <v>97494</v>
      </c>
    </row>
    <row r="532" spans="1:31" x14ac:dyDescent="0.2">
      <c r="A532" s="171">
        <f t="shared" si="244"/>
        <v>87</v>
      </c>
      <c r="B532" s="179">
        <f t="shared" si="245"/>
        <v>93817</v>
      </c>
      <c r="D532" s="179">
        <f t="shared" si="246"/>
        <v>3677</v>
      </c>
      <c r="E532" s="179">
        <f t="shared" si="247"/>
        <v>11626.134981912313</v>
      </c>
      <c r="F532" s="179">
        <f t="shared" si="248"/>
        <v>456.08626784655274</v>
      </c>
      <c r="G532" s="179">
        <f t="shared" si="249"/>
        <v>790766.78442489693</v>
      </c>
      <c r="H532" s="179">
        <f t="shared" si="250"/>
        <v>30990.796112710796</v>
      </c>
      <c r="I532" s="179">
        <f t="shared" si="251"/>
        <v>93817</v>
      </c>
      <c r="J532" s="179">
        <f t="shared" si="252"/>
        <v>3677</v>
      </c>
      <c r="K532" s="179">
        <f t="shared" si="253"/>
        <v>97494</v>
      </c>
      <c r="L532" s="179">
        <f t="shared" si="241"/>
        <v>97494</v>
      </c>
      <c r="M532" s="179">
        <f t="shared" si="254"/>
        <v>25683.371512530055</v>
      </c>
      <c r="N532" s="179">
        <f t="shared" si="255"/>
        <v>2846661.3227870748</v>
      </c>
      <c r="O532" s="179">
        <f>N532*(1+Basic!$B$9)+S532</f>
        <v>2988994.3889264287</v>
      </c>
      <c r="P532" s="176">
        <f t="shared" si="242"/>
        <v>3019985</v>
      </c>
      <c r="R532" s="183">
        <f t="shared" si="256"/>
        <v>0</v>
      </c>
      <c r="S532" s="179">
        <f t="shared" si="243"/>
        <v>0</v>
      </c>
      <c r="Y532" s="179">
        <f t="shared" si="257"/>
        <v>82190.865018087672</v>
      </c>
      <c r="Z532" s="179">
        <f t="shared" si="258"/>
        <v>3220.9137321534472</v>
      </c>
      <c r="AA532" s="179">
        <f t="shared" si="259"/>
        <v>12082.221249758866</v>
      </c>
      <c r="AB532" s="179">
        <f t="shared" si="260"/>
        <v>97493.999999999985</v>
      </c>
      <c r="AC532" s="179">
        <f t="shared" si="261"/>
        <v>3019985</v>
      </c>
      <c r="AE532" s="179">
        <f t="shared" si="262"/>
        <v>97494</v>
      </c>
    </row>
    <row r="533" spans="1:31" x14ac:dyDescent="0.2">
      <c r="A533" s="171">
        <f t="shared" si="244"/>
        <v>88</v>
      </c>
      <c r="B533" s="179">
        <f t="shared" si="245"/>
        <v>93817</v>
      </c>
      <c r="D533" s="179">
        <f t="shared" si="246"/>
        <v>3677</v>
      </c>
      <c r="E533" s="179">
        <f t="shared" si="247"/>
        <v>10531.509038041901</v>
      </c>
      <c r="F533" s="179">
        <f t="shared" si="248"/>
        <v>413.14732881617562</v>
      </c>
      <c r="G533" s="179">
        <f t="shared" si="249"/>
        <v>707481.29346293886</v>
      </c>
      <c r="H533" s="179">
        <f t="shared" si="250"/>
        <v>27726.943441526972</v>
      </c>
      <c r="I533" s="179">
        <f t="shared" si="251"/>
        <v>93817</v>
      </c>
      <c r="J533" s="179">
        <f t="shared" si="252"/>
        <v>3677</v>
      </c>
      <c r="K533" s="179">
        <f t="shared" si="253"/>
        <v>97494</v>
      </c>
      <c r="L533" s="179">
        <f t="shared" si="241"/>
        <v>97494</v>
      </c>
      <c r="M533" s="179">
        <f t="shared" si="254"/>
        <v>25051.417846096319</v>
      </c>
      <c r="N533" s="179">
        <f t="shared" si="255"/>
        <v>2774218.7406331711</v>
      </c>
      <c r="O533" s="179">
        <f>N533*(1+Basic!$B$9)+S533</f>
        <v>2912929.6776648299</v>
      </c>
      <c r="P533" s="176">
        <f t="shared" si="242"/>
        <v>2940657</v>
      </c>
      <c r="R533" s="183">
        <f t="shared" si="256"/>
        <v>0</v>
      </c>
      <c r="S533" s="179">
        <f t="shared" si="243"/>
        <v>0</v>
      </c>
      <c r="Y533" s="179">
        <f t="shared" si="257"/>
        <v>83285.490961958072</v>
      </c>
      <c r="Z533" s="179">
        <f t="shared" si="258"/>
        <v>3263.852671183824</v>
      </c>
      <c r="AA533" s="179">
        <f t="shared" si="259"/>
        <v>10944.656366858077</v>
      </c>
      <c r="AB533" s="179">
        <f t="shared" si="260"/>
        <v>97493.999999999971</v>
      </c>
      <c r="AC533" s="179">
        <f t="shared" si="261"/>
        <v>2940657</v>
      </c>
      <c r="AE533" s="179">
        <f t="shared" si="262"/>
        <v>97494</v>
      </c>
    </row>
    <row r="534" spans="1:31" x14ac:dyDescent="0.2">
      <c r="A534" s="171">
        <f t="shared" si="244"/>
        <v>89</v>
      </c>
      <c r="B534" s="179">
        <f t="shared" si="245"/>
        <v>93817</v>
      </c>
      <c r="D534" s="179">
        <f t="shared" si="246"/>
        <v>3677</v>
      </c>
      <c r="E534" s="179">
        <f t="shared" si="247"/>
        <v>9422.3047592588391</v>
      </c>
      <c r="F534" s="179">
        <f t="shared" si="248"/>
        <v>369.63595828393971</v>
      </c>
      <c r="G534" s="179">
        <f t="shared" si="249"/>
        <v>623086.59822219773</v>
      </c>
      <c r="H534" s="179">
        <f t="shared" si="250"/>
        <v>24419.579399810911</v>
      </c>
      <c r="I534" s="179">
        <f t="shared" si="251"/>
        <v>93817</v>
      </c>
      <c r="J534" s="179">
        <f t="shared" si="252"/>
        <v>3677</v>
      </c>
      <c r="K534" s="179">
        <f t="shared" si="253"/>
        <v>97494</v>
      </c>
      <c r="L534" s="179">
        <f t="shared" si="241"/>
        <v>97494</v>
      </c>
      <c r="M534" s="179">
        <f t="shared" si="254"/>
        <v>24413.902810197775</v>
      </c>
      <c r="N534" s="179">
        <f t="shared" si="255"/>
        <v>2701138.6434433688</v>
      </c>
      <c r="O534" s="179">
        <f>N534*(1+Basic!$B$9)+S534</f>
        <v>2836195.5756155374</v>
      </c>
      <c r="P534" s="176">
        <f t="shared" si="242"/>
        <v>2860615</v>
      </c>
      <c r="R534" s="183">
        <f t="shared" si="256"/>
        <v>0</v>
      </c>
      <c r="S534" s="179">
        <f t="shared" si="243"/>
        <v>0</v>
      </c>
      <c r="Y534" s="179">
        <f t="shared" si="257"/>
        <v>84394.69524074113</v>
      </c>
      <c r="Z534" s="179">
        <f t="shared" si="258"/>
        <v>3307.3640417160605</v>
      </c>
      <c r="AA534" s="179">
        <f t="shared" si="259"/>
        <v>9791.9407175427787</v>
      </c>
      <c r="AB534" s="179">
        <f t="shared" si="260"/>
        <v>97493.999999999971</v>
      </c>
      <c r="AC534" s="179">
        <f t="shared" si="261"/>
        <v>2860615</v>
      </c>
      <c r="AE534" s="179">
        <f t="shared" si="262"/>
        <v>97494</v>
      </c>
    </row>
    <row r="535" spans="1:31" x14ac:dyDescent="0.2">
      <c r="A535" s="171">
        <f t="shared" si="244"/>
        <v>90</v>
      </c>
      <c r="B535" s="179">
        <f t="shared" si="245"/>
        <v>93817</v>
      </c>
      <c r="D535" s="179">
        <f t="shared" si="246"/>
        <v>3677</v>
      </c>
      <c r="E535" s="179">
        <f t="shared" si="247"/>
        <v>8298.3279898791552</v>
      </c>
      <c r="F535" s="179">
        <f t="shared" si="248"/>
        <v>325.54452499877726</v>
      </c>
      <c r="G535" s="179">
        <f t="shared" si="249"/>
        <v>537567.92621207691</v>
      </c>
      <c r="H535" s="179">
        <f t="shared" si="250"/>
        <v>21068.12392480969</v>
      </c>
      <c r="I535" s="179">
        <f t="shared" si="251"/>
        <v>93817</v>
      </c>
      <c r="J535" s="179">
        <f t="shared" si="252"/>
        <v>3677</v>
      </c>
      <c r="K535" s="179">
        <f t="shared" si="253"/>
        <v>97494</v>
      </c>
      <c r="L535" s="179">
        <f t="shared" si="241"/>
        <v>97494</v>
      </c>
      <c r="M535" s="179">
        <f t="shared" si="254"/>
        <v>23770.777463223716</v>
      </c>
      <c r="N535" s="179">
        <f t="shared" si="255"/>
        <v>2627415.4209065926</v>
      </c>
      <c r="O535" s="179">
        <f>N535*(1+Basic!$B$9)+S535</f>
        <v>2758786.1919519226</v>
      </c>
      <c r="P535" s="176">
        <f t="shared" si="242"/>
        <v>2779854</v>
      </c>
      <c r="R535" s="183">
        <f t="shared" si="256"/>
        <v>0</v>
      </c>
      <c r="S535" s="179">
        <f t="shared" si="243"/>
        <v>0</v>
      </c>
      <c r="Y535" s="179">
        <f t="shared" si="257"/>
        <v>85518.672010120819</v>
      </c>
      <c r="Z535" s="179">
        <f t="shared" si="258"/>
        <v>3351.4554750012212</v>
      </c>
      <c r="AA535" s="179">
        <f t="shared" si="259"/>
        <v>8623.8725148779322</v>
      </c>
      <c r="AB535" s="179">
        <f t="shared" si="260"/>
        <v>97493.999999999971</v>
      </c>
      <c r="AC535" s="179">
        <f t="shared" si="261"/>
        <v>2779854</v>
      </c>
      <c r="AE535" s="179">
        <f t="shared" si="262"/>
        <v>97494</v>
      </c>
    </row>
    <row r="536" spans="1:31" x14ac:dyDescent="0.2">
      <c r="A536" s="171">
        <f t="shared" si="244"/>
        <v>91</v>
      </c>
      <c r="B536" s="179">
        <f t="shared" si="245"/>
        <v>93817</v>
      </c>
      <c r="D536" s="179">
        <f t="shared" si="246"/>
        <v>3677</v>
      </c>
      <c r="E536" s="179">
        <f t="shared" si="247"/>
        <v>7159.3819884345712</v>
      </c>
      <c r="F536" s="179">
        <f t="shared" si="248"/>
        <v>280.86529597519001</v>
      </c>
      <c r="G536" s="179">
        <f t="shared" si="249"/>
        <v>450910.3082005115</v>
      </c>
      <c r="H536" s="179">
        <f t="shared" si="250"/>
        <v>17671.989220784879</v>
      </c>
      <c r="I536" s="179">
        <f t="shared" si="251"/>
        <v>93817</v>
      </c>
      <c r="J536" s="179">
        <f t="shared" si="252"/>
        <v>3677</v>
      </c>
      <c r="K536" s="179">
        <f t="shared" si="253"/>
        <v>97494</v>
      </c>
      <c r="L536" s="179">
        <f t="shared" si="241"/>
        <v>97494</v>
      </c>
      <c r="M536" s="179">
        <f t="shared" si="254"/>
        <v>23121.99243286355</v>
      </c>
      <c r="N536" s="179">
        <f t="shared" si="255"/>
        <v>2553043.4133394561</v>
      </c>
      <c r="O536" s="179">
        <f>N536*(1+Basic!$B$9)+S536</f>
        <v>2680695.5840064292</v>
      </c>
      <c r="P536" s="176">
        <f t="shared" si="242"/>
        <v>2698368</v>
      </c>
      <c r="R536" s="183">
        <f t="shared" si="256"/>
        <v>0</v>
      </c>
      <c r="S536" s="179">
        <f t="shared" si="243"/>
        <v>0</v>
      </c>
      <c r="Y536" s="179">
        <f t="shared" si="257"/>
        <v>86657.618011565413</v>
      </c>
      <c r="Z536" s="179">
        <f t="shared" si="258"/>
        <v>3396.1347040248111</v>
      </c>
      <c r="AA536" s="179">
        <f t="shared" si="259"/>
        <v>7440.2472844097611</v>
      </c>
      <c r="AB536" s="179">
        <f t="shared" si="260"/>
        <v>97493.999999999985</v>
      </c>
      <c r="AC536" s="179">
        <f t="shared" si="261"/>
        <v>2698368</v>
      </c>
      <c r="AE536" s="179">
        <f t="shared" si="262"/>
        <v>97494</v>
      </c>
    </row>
    <row r="537" spans="1:31" x14ac:dyDescent="0.2">
      <c r="A537" s="171">
        <f t="shared" si="244"/>
        <v>92</v>
      </c>
      <c r="B537" s="179">
        <f t="shared" si="245"/>
        <v>93817</v>
      </c>
      <c r="D537" s="179">
        <f t="shared" si="246"/>
        <v>3677</v>
      </c>
      <c r="E537" s="179">
        <f t="shared" si="247"/>
        <v>6005.2673932347752</v>
      </c>
      <c r="F537" s="179">
        <f t="shared" si="248"/>
        <v>235.59043513699797</v>
      </c>
      <c r="G537" s="179">
        <f t="shared" si="249"/>
        <v>363098.57559374627</v>
      </c>
      <c r="H537" s="179">
        <f t="shared" si="250"/>
        <v>14230.579655921876</v>
      </c>
      <c r="I537" s="179">
        <f t="shared" si="251"/>
        <v>93817</v>
      </c>
      <c r="J537" s="179">
        <f t="shared" si="252"/>
        <v>3677</v>
      </c>
      <c r="K537" s="179">
        <f t="shared" si="253"/>
        <v>97494</v>
      </c>
      <c r="L537" s="179">
        <f t="shared" si="241"/>
        <v>97494</v>
      </c>
      <c r="M537" s="179">
        <f t="shared" si="254"/>
        <v>22467.497912316496</v>
      </c>
      <c r="N537" s="179">
        <f t="shared" si="255"/>
        <v>2478016.9112517727</v>
      </c>
      <c r="O537" s="179">
        <f>N537*(1+Basic!$B$9)+S537</f>
        <v>2601917.7568143615</v>
      </c>
      <c r="P537" s="176">
        <f t="shared" si="242"/>
        <v>2616148</v>
      </c>
      <c r="R537" s="183">
        <f t="shared" si="256"/>
        <v>0</v>
      </c>
      <c r="S537" s="179">
        <f t="shared" si="243"/>
        <v>0</v>
      </c>
      <c r="Y537" s="179">
        <f t="shared" si="257"/>
        <v>87811.732606765232</v>
      </c>
      <c r="Z537" s="179">
        <f t="shared" si="258"/>
        <v>3441.4095648630027</v>
      </c>
      <c r="AA537" s="179">
        <f t="shared" si="259"/>
        <v>6240.8578283717734</v>
      </c>
      <c r="AB537" s="179">
        <f t="shared" si="260"/>
        <v>97494</v>
      </c>
      <c r="AC537" s="179">
        <f t="shared" si="261"/>
        <v>2616148</v>
      </c>
      <c r="AE537" s="179">
        <f t="shared" si="262"/>
        <v>97494</v>
      </c>
    </row>
    <row r="538" spans="1:31" x14ac:dyDescent="0.2">
      <c r="A538" s="171">
        <f t="shared" si="244"/>
        <v>93</v>
      </c>
      <c r="B538" s="179">
        <f t="shared" si="245"/>
        <v>93817</v>
      </c>
      <c r="D538" s="179">
        <f t="shared" si="246"/>
        <v>3677</v>
      </c>
      <c r="E538" s="179">
        <f t="shared" si="247"/>
        <v>4835.7821874710544</v>
      </c>
      <c r="F538" s="179">
        <f t="shared" si="248"/>
        <v>189.71200194300738</v>
      </c>
      <c r="G538" s="179">
        <f t="shared" si="249"/>
        <v>274117.35778121732</v>
      </c>
      <c r="H538" s="179">
        <f t="shared" si="250"/>
        <v>10743.291657864884</v>
      </c>
      <c r="I538" s="179">
        <f t="shared" si="251"/>
        <v>93817</v>
      </c>
      <c r="J538" s="179">
        <f t="shared" si="252"/>
        <v>3677</v>
      </c>
      <c r="K538" s="179">
        <f t="shared" si="253"/>
        <v>97494</v>
      </c>
      <c r="L538" s="179">
        <f t="shared" si="241"/>
        <v>97494</v>
      </c>
      <c r="M538" s="179">
        <f t="shared" si="254"/>
        <v>21807.243656467963</v>
      </c>
      <c r="N538" s="179">
        <f t="shared" si="255"/>
        <v>2402330.1549082408</v>
      </c>
      <c r="O538" s="179">
        <f>N538*(1+Basic!$B$9)+S538</f>
        <v>2522446.662653653</v>
      </c>
      <c r="P538" s="176">
        <f t="shared" si="242"/>
        <v>2533190</v>
      </c>
      <c r="R538" s="183">
        <f t="shared" si="256"/>
        <v>0</v>
      </c>
      <c r="S538" s="179">
        <f t="shared" si="243"/>
        <v>0</v>
      </c>
      <c r="Y538" s="179">
        <f t="shared" si="257"/>
        <v>88981.21781252895</v>
      </c>
      <c r="Z538" s="179">
        <f t="shared" si="258"/>
        <v>3487.2879980569924</v>
      </c>
      <c r="AA538" s="179">
        <f t="shared" si="259"/>
        <v>5025.494189414062</v>
      </c>
      <c r="AB538" s="179">
        <f t="shared" si="260"/>
        <v>97494</v>
      </c>
      <c r="AC538" s="179">
        <f t="shared" si="261"/>
        <v>2533190</v>
      </c>
      <c r="AE538" s="179">
        <f t="shared" si="262"/>
        <v>97494</v>
      </c>
    </row>
    <row r="539" spans="1:31" x14ac:dyDescent="0.2">
      <c r="A539" s="171">
        <f t="shared" si="244"/>
        <v>94</v>
      </c>
      <c r="B539" s="179">
        <f t="shared" si="245"/>
        <v>93817</v>
      </c>
      <c r="D539" s="179">
        <f t="shared" si="246"/>
        <v>3677</v>
      </c>
      <c r="E539" s="179">
        <f t="shared" si="247"/>
        <v>3650.7216638551618</v>
      </c>
      <c r="F539" s="179">
        <f t="shared" si="248"/>
        <v>143.22194999435703</v>
      </c>
      <c r="G539" s="179">
        <f t="shared" si="249"/>
        <v>183951.07944507245</v>
      </c>
      <c r="H539" s="179">
        <f t="shared" si="250"/>
        <v>7209.5136078592404</v>
      </c>
      <c r="I539" s="179">
        <f t="shared" si="251"/>
        <v>93817</v>
      </c>
      <c r="J539" s="179">
        <f t="shared" si="252"/>
        <v>3677</v>
      </c>
      <c r="K539" s="179">
        <f t="shared" si="253"/>
        <v>97494</v>
      </c>
      <c r="L539" s="179">
        <f t="shared" si="241"/>
        <v>97494</v>
      </c>
      <c r="M539" s="179">
        <f t="shared" si="254"/>
        <v>21141.178978032269</v>
      </c>
      <c r="N539" s="179">
        <f t="shared" si="255"/>
        <v>2325977.3338862732</v>
      </c>
      <c r="O539" s="179">
        <f>N539*(1+Basic!$B$9)+S539</f>
        <v>2442276.2005805871</v>
      </c>
      <c r="P539" s="176">
        <f t="shared" si="242"/>
        <v>2449486</v>
      </c>
      <c r="R539" s="183">
        <f t="shared" si="256"/>
        <v>0</v>
      </c>
      <c r="S539" s="179">
        <f t="shared" si="243"/>
        <v>0</v>
      </c>
      <c r="Y539" s="179">
        <f t="shared" si="257"/>
        <v>90166.278336144867</v>
      </c>
      <c r="Z539" s="179">
        <f t="shared" si="258"/>
        <v>3533.7780500056433</v>
      </c>
      <c r="AA539" s="179">
        <f t="shared" si="259"/>
        <v>3793.9436138495189</v>
      </c>
      <c r="AB539" s="179">
        <f t="shared" si="260"/>
        <v>97494.000000000029</v>
      </c>
      <c r="AC539" s="179">
        <f t="shared" si="261"/>
        <v>2449486</v>
      </c>
      <c r="AE539" s="179">
        <f t="shared" si="262"/>
        <v>97494</v>
      </c>
    </row>
    <row r="540" spans="1:31" x14ac:dyDescent="0.2">
      <c r="A540" s="171">
        <f t="shared" si="244"/>
        <v>95</v>
      </c>
      <c r="B540" s="179">
        <f t="shared" si="245"/>
        <v>93817</v>
      </c>
      <c r="D540" s="179">
        <f t="shared" si="246"/>
        <v>3677</v>
      </c>
      <c r="E540" s="179">
        <f t="shared" si="247"/>
        <v>2449.8783887872542</v>
      </c>
      <c r="F540" s="179">
        <f t="shared" si="248"/>
        <v>96.112125623299264</v>
      </c>
      <c r="G540" s="179">
        <f t="shared" si="249"/>
        <v>92583.957833859691</v>
      </c>
      <c r="H540" s="179">
        <f t="shared" si="250"/>
        <v>3628.6257334825395</v>
      </c>
      <c r="I540" s="179">
        <f t="shared" si="251"/>
        <v>93817</v>
      </c>
      <c r="J540" s="179">
        <f t="shared" si="252"/>
        <v>3677</v>
      </c>
      <c r="K540" s="179">
        <f t="shared" si="253"/>
        <v>97494</v>
      </c>
      <c r="L540" s="179">
        <f t="shared" si="241"/>
        <v>97494</v>
      </c>
      <c r="M540" s="179">
        <f t="shared" si="254"/>
        <v>20469.2527436614</v>
      </c>
      <c r="N540" s="179">
        <f t="shared" si="255"/>
        <v>2248952.5866299346</v>
      </c>
      <c r="O540" s="179">
        <f>N540*(1+Basic!$B$9)+S540</f>
        <v>2361400.2159614316</v>
      </c>
      <c r="P540" s="176">
        <f t="shared" si="242"/>
        <v>2365029</v>
      </c>
      <c r="R540" s="183">
        <f t="shared" si="256"/>
        <v>0</v>
      </c>
      <c r="S540" s="179">
        <f t="shared" si="243"/>
        <v>0</v>
      </c>
      <c r="Y540" s="179">
        <f t="shared" si="257"/>
        <v>91367.121611212759</v>
      </c>
      <c r="Z540" s="179">
        <f t="shared" si="258"/>
        <v>3580.8878743767009</v>
      </c>
      <c r="AA540" s="179">
        <f t="shared" si="259"/>
        <v>2545.9905144105533</v>
      </c>
      <c r="AB540" s="179">
        <f t="shared" si="260"/>
        <v>97494.000000000015</v>
      </c>
      <c r="AC540" s="179">
        <f t="shared" si="261"/>
        <v>2365029</v>
      </c>
      <c r="AE540" s="179">
        <f t="shared" si="262"/>
        <v>97494</v>
      </c>
    </row>
    <row r="541" spans="1:31" x14ac:dyDescent="0.2">
      <c r="A541" s="171">
        <f t="shared" si="244"/>
        <v>96</v>
      </c>
      <c r="B541" s="179">
        <f t="shared" si="245"/>
        <v>93817</v>
      </c>
      <c r="D541" s="179">
        <f t="shared" si="246"/>
        <v>3677</v>
      </c>
      <c r="E541" s="179">
        <f t="shared" si="247"/>
        <v>1233.042166046605</v>
      </c>
      <c r="F541" s="179">
        <f t="shared" si="248"/>
        <v>48.37426646316684</v>
      </c>
      <c r="G541" s="179">
        <f t="shared" si="249"/>
        <v>-9.3699782155454159E-8</v>
      </c>
      <c r="H541" s="179">
        <f t="shared" si="250"/>
        <v>-5.4293614937250823E-8</v>
      </c>
      <c r="I541" s="179">
        <f t="shared" si="251"/>
        <v>93817</v>
      </c>
      <c r="J541" s="179">
        <f t="shared" si="252"/>
        <v>3677</v>
      </c>
      <c r="K541" s="179">
        <f t="shared" si="253"/>
        <v>97494</v>
      </c>
      <c r="L541" s="179">
        <f>K541+Basic!B8</f>
        <v>2268744</v>
      </c>
      <c r="M541" s="179">
        <f t="shared" si="254"/>
        <v>19791.413370019542</v>
      </c>
      <c r="N541" s="179">
        <f t="shared" si="255"/>
        <v>-4.5849446905776858E-8</v>
      </c>
      <c r="O541" s="179">
        <f>N541*(1+Basic!$B$9)</f>
        <v>-4.8141919251065707E-8</v>
      </c>
      <c r="P541" s="179">
        <f>O541+H541+Basic!$B$8</f>
        <v>2171249.9999998976</v>
      </c>
      <c r="R541" s="183">
        <f t="shared" si="256"/>
        <v>0</v>
      </c>
      <c r="S541" s="179">
        <f t="shared" si="243"/>
        <v>0</v>
      </c>
      <c r="Y541" s="179">
        <f t="shared" si="257"/>
        <v>92583.957833953391</v>
      </c>
      <c r="Z541" s="179">
        <f t="shared" si="258"/>
        <v>3628.6257335368332</v>
      </c>
      <c r="AA541" s="179">
        <f t="shared" si="259"/>
        <v>1281.4164325097718</v>
      </c>
      <c r="AB541" s="179">
        <f t="shared" si="260"/>
        <v>97494</v>
      </c>
      <c r="AC541" s="179">
        <f t="shared" si="261"/>
        <v>2171249.9999998976</v>
      </c>
      <c r="AE541" s="179">
        <f t="shared" si="262"/>
        <v>97494</v>
      </c>
    </row>
    <row r="542" spans="1:31" ht="15" x14ac:dyDescent="0.2">
      <c r="A542" s="170" t="s">
        <v>5</v>
      </c>
      <c r="B542" s="190">
        <f>SUM(B445:B541)</f>
        <v>3940182</v>
      </c>
      <c r="C542" s="190">
        <f>SUM(C445:C541)</f>
        <v>-298543</v>
      </c>
      <c r="D542" s="190">
        <f>SUM(D445:D541)</f>
        <v>54449</v>
      </c>
      <c r="E542" s="190">
        <f>SUM(E445:E541)</f>
        <v>3940181.999999905</v>
      </c>
      <c r="F542" s="190">
        <f>SUM(F445:F541)</f>
        <v>54448.999999945678</v>
      </c>
      <c r="G542" s="190"/>
      <c r="H542" s="190"/>
      <c r="I542" s="190">
        <f>SUM(I445:I541)</f>
        <v>9006432</v>
      </c>
      <c r="J542" s="190">
        <f>SUM(J445:J541)</f>
        <v>326780.5</v>
      </c>
      <c r="K542" s="190">
        <f>SUM(K445:K541)</f>
        <v>9359424</v>
      </c>
      <c r="L542" s="190">
        <f>SUM(L445:L541)</f>
        <v>4293174</v>
      </c>
      <c r="M542" s="190">
        <f>SUM(M445:M541)</f>
        <v>4356866.0293993633</v>
      </c>
      <c r="N542" s="187"/>
      <c r="O542" s="190"/>
      <c r="P542" s="190"/>
      <c r="R542" s="172">
        <f>SUM(R446:R541)</f>
        <v>0</v>
      </c>
      <c r="Y542" s="191">
        <f>SUM(Y446:Y541)</f>
        <v>5066250.0000000922</v>
      </c>
      <c r="Z542" s="191">
        <f>SUM(Z446:Z541)</f>
        <v>298543.00000005425</v>
      </c>
      <c r="AA542" s="191">
        <f>SUM(AA446:AA541)</f>
        <v>3994630.9999998515</v>
      </c>
      <c r="AB542" s="191">
        <f>SUM(AB446:AB541)</f>
        <v>9359424</v>
      </c>
    </row>
    <row r="543" spans="1:31" ht="15" x14ac:dyDescent="0.2">
      <c r="A543" s="170"/>
      <c r="B543" s="190">
        <f>B542-B445</f>
        <v>9006432</v>
      </c>
      <c r="C543" s="170"/>
      <c r="D543" s="190">
        <f>D542-C542</f>
        <v>352992</v>
      </c>
      <c r="E543" s="190">
        <f>E542+F542</f>
        <v>3994630.9999998505</v>
      </c>
      <c r="F543" s="190"/>
      <c r="L543" s="179">
        <f>F542+E542-C542</f>
        <v>4293173.999999851</v>
      </c>
    </row>
    <row r="544" spans="1:31" ht="15" x14ac:dyDescent="0.2">
      <c r="A544" s="170"/>
      <c r="B544" s="170"/>
      <c r="C544" s="170"/>
      <c r="D544" s="190"/>
      <c r="E544" s="190"/>
      <c r="F544" s="170"/>
      <c r="K544" s="171" t="s">
        <v>7</v>
      </c>
      <c r="L544" s="179">
        <f>L543-L542</f>
        <v>-1.4901161193847656E-7</v>
      </c>
    </row>
    <row r="549" spans="1:31" ht="25.5" x14ac:dyDescent="0.35">
      <c r="C549" s="262" t="s">
        <v>99</v>
      </c>
      <c r="D549" s="262"/>
      <c r="E549" s="262"/>
      <c r="F549" s="262"/>
    </row>
    <row r="550" spans="1:31" x14ac:dyDescent="0.2">
      <c r="A550" s="171" t="s">
        <v>33</v>
      </c>
      <c r="B550" s="171" t="s">
        <v>39</v>
      </c>
      <c r="D550" s="171" t="s">
        <v>160</v>
      </c>
      <c r="E550" s="171" t="s">
        <v>38</v>
      </c>
      <c r="G550" s="171" t="s">
        <v>57</v>
      </c>
    </row>
    <row r="551" spans="1:31" ht="18" x14ac:dyDescent="0.25">
      <c r="A551" s="181">
        <f>Basic!$B$10</f>
        <v>0.16</v>
      </c>
      <c r="B551" s="177">
        <v>88741.368451629562</v>
      </c>
      <c r="C551" s="176">
        <f>ROUND(B551/1,0)</f>
        <v>88741</v>
      </c>
      <c r="D551" s="177">
        <v>3588.5481886381817</v>
      </c>
      <c r="E551" s="176">
        <f>$E$2</f>
        <v>12</v>
      </c>
      <c r="F551" s="176">
        <f>ROUND(D551/1,0)</f>
        <v>3589</v>
      </c>
      <c r="G551" s="192">
        <f>-(B555)/R553</f>
        <v>46909.722222222219</v>
      </c>
      <c r="H551" s="179">
        <f>(Basic!$B$19+Basic!$B$20+Basic!$B$21+Basic!$B$22+Basic!$B$23+Basic!$B$24+Basic!$B$25+Basic!$B$26+Basic!$B$27)/R553</f>
        <v>2973.1759259259261</v>
      </c>
      <c r="J551" s="179"/>
      <c r="K551" s="179"/>
      <c r="R551" s="172">
        <f>$S$1/$R$553</f>
        <v>0</v>
      </c>
    </row>
    <row r="552" spans="1:31" ht="15" x14ac:dyDescent="0.2">
      <c r="A552" s="170" t="s">
        <v>37</v>
      </c>
      <c r="B552" s="179" t="s">
        <v>37</v>
      </c>
      <c r="C552" s="171" t="s">
        <v>37</v>
      </c>
      <c r="D552" s="171" t="s">
        <v>37</v>
      </c>
      <c r="E552" s="171" t="s">
        <v>37</v>
      </c>
      <c r="F552" s="171" t="s">
        <v>37</v>
      </c>
      <c r="G552" s="171" t="s">
        <v>37</v>
      </c>
      <c r="H552" s="171" t="s">
        <v>37</v>
      </c>
      <c r="J552" s="179"/>
      <c r="L552" s="179"/>
      <c r="M552" s="180" t="s">
        <v>31</v>
      </c>
      <c r="N552" s="180"/>
      <c r="O552" s="180"/>
    </row>
    <row r="553" spans="1:31" ht="15" x14ac:dyDescent="0.2">
      <c r="A553" s="170"/>
      <c r="B553" s="180" t="s">
        <v>11</v>
      </c>
      <c r="C553" s="180"/>
      <c r="D553" s="180"/>
      <c r="E553" s="180" t="s">
        <v>27</v>
      </c>
      <c r="F553" s="180"/>
      <c r="G553" s="180" t="s">
        <v>162</v>
      </c>
      <c r="H553" s="180"/>
      <c r="I553" s="180" t="s">
        <v>6</v>
      </c>
      <c r="J553" s="180"/>
      <c r="K553" s="180"/>
      <c r="L553" s="171" t="s">
        <v>32</v>
      </c>
      <c r="M553" s="171" t="s">
        <v>2</v>
      </c>
      <c r="N553" s="180" t="s">
        <v>162</v>
      </c>
      <c r="O553" s="180" t="s">
        <v>29</v>
      </c>
      <c r="P553" s="180" t="s">
        <v>30</v>
      </c>
      <c r="R553" s="172">
        <f>$E$2*9</f>
        <v>108</v>
      </c>
    </row>
    <row r="554" spans="1:31" x14ac:dyDescent="0.2">
      <c r="B554" s="181">
        <f>IRR(B555:B663,0)*E551</f>
        <v>0.15984916045071262</v>
      </c>
      <c r="D554" s="181">
        <f>IRR(D555:D663,0)*E551</f>
        <v>0.16005139815561531</v>
      </c>
      <c r="E554" s="171" t="s">
        <v>28</v>
      </c>
      <c r="F554" s="171" t="s">
        <v>161</v>
      </c>
      <c r="G554" s="171" t="s">
        <v>162</v>
      </c>
      <c r="H554" s="171" t="s">
        <v>161</v>
      </c>
      <c r="I554" s="171" t="s">
        <v>28</v>
      </c>
      <c r="J554" s="179" t="s">
        <v>161</v>
      </c>
      <c r="K554" s="179" t="s">
        <v>5</v>
      </c>
      <c r="L554" s="174">
        <f>IRR(L555:L663,0)*E551</f>
        <v>0.10636630458206042</v>
      </c>
      <c r="AE554" s="174">
        <f>IRR(AE555:AE663,0)*$AE$2</f>
        <v>0.15985173523437091</v>
      </c>
    </row>
    <row r="555" spans="1:31" x14ac:dyDescent="0.2">
      <c r="A555" s="171">
        <v>0</v>
      </c>
      <c r="B555" s="171">
        <f>-(Basic!$B$6-Basic!$B$8)</f>
        <v>-5066250</v>
      </c>
      <c r="C555" s="171">
        <f>-Basic!$B$19</f>
        <v>-52423</v>
      </c>
      <c r="D555" s="179">
        <f>C555</f>
        <v>-52423</v>
      </c>
      <c r="G555" s="179">
        <f>-B555</f>
        <v>5066250</v>
      </c>
      <c r="H555" s="171">
        <f>-D555</f>
        <v>52423</v>
      </c>
      <c r="J555" s="171">
        <f>-Basic!$B$19/2</f>
        <v>-26211.5</v>
      </c>
      <c r="L555" s="179">
        <f>B555-Basic!B8</f>
        <v>-7237500</v>
      </c>
      <c r="N555" s="179">
        <f>-L555</f>
        <v>7237500</v>
      </c>
      <c r="Y555" s="171" t="s">
        <v>163</v>
      </c>
      <c r="Z555" s="171" t="s">
        <v>61</v>
      </c>
      <c r="AA555" s="171" t="s">
        <v>2</v>
      </c>
      <c r="AB555" s="171" t="s">
        <v>6</v>
      </c>
      <c r="AC555" s="171" t="s">
        <v>65</v>
      </c>
      <c r="AE555" s="179">
        <f>B555+D555</f>
        <v>-5118673</v>
      </c>
    </row>
    <row r="556" spans="1:31" x14ac:dyDescent="0.2">
      <c r="A556" s="171">
        <f>A555+1</f>
        <v>1</v>
      </c>
      <c r="B556" s="179">
        <f>$C$551</f>
        <v>88741</v>
      </c>
      <c r="D556" s="179">
        <f>C556+$F$551</f>
        <v>3589</v>
      </c>
      <c r="E556" s="179">
        <f>G555*$B$554/$E$551</f>
        <v>67486.317427785238</v>
      </c>
      <c r="F556" s="179">
        <f>H555*$D$554/$E$551</f>
        <v>699.19787045931844</v>
      </c>
      <c r="G556" s="179">
        <f>G555+E556-B556</f>
        <v>5044995.3174277851</v>
      </c>
      <c r="H556" s="179">
        <f>H555-D556+F556</f>
        <v>49533.19787045932</v>
      </c>
      <c r="I556" s="179">
        <f>B556</f>
        <v>88741</v>
      </c>
      <c r="J556" s="179">
        <f>D556-C556</f>
        <v>3589</v>
      </c>
      <c r="K556" s="179">
        <f>J556+I556</f>
        <v>92330</v>
      </c>
      <c r="L556" s="179">
        <f t="shared" ref="L556:L619" si="263">K556</f>
        <v>92330</v>
      </c>
      <c r="M556" s="179">
        <f>N555*$L$554/$E$551</f>
        <v>64152.177451055199</v>
      </c>
      <c r="N556" s="179">
        <f>N555-L556+M556</f>
        <v>7209322.1774510555</v>
      </c>
      <c r="O556" s="179">
        <f>N556*(1+Basic!$B$9)+S556</f>
        <v>7569788.2863236088</v>
      </c>
      <c r="P556" s="176">
        <f t="shared" ref="P556:P619" si="264">ROUND((O556+H556)/1,0)</f>
        <v>7619321</v>
      </c>
      <c r="R556" s="183">
        <f>ROUND($R$551/1,0)</f>
        <v>0</v>
      </c>
      <c r="S556" s="179">
        <f t="shared" ref="S556:S619" si="265">S557+R556</f>
        <v>0</v>
      </c>
      <c r="Y556" s="179">
        <f>G555-G556</f>
        <v>21254.682572214864</v>
      </c>
      <c r="Z556" s="179">
        <f>H555-H556-C556</f>
        <v>2889.8021295406797</v>
      </c>
      <c r="AA556" s="179">
        <f>E556+F556+R556</f>
        <v>68185.515298244558</v>
      </c>
      <c r="AB556" s="179">
        <f>AA556+Z556+Y556</f>
        <v>92330.000000000102</v>
      </c>
      <c r="AC556" s="179">
        <f>P556</f>
        <v>7619321</v>
      </c>
      <c r="AE556" s="179">
        <f>B556+D556</f>
        <v>92330</v>
      </c>
    </row>
    <row r="557" spans="1:31" x14ac:dyDescent="0.2">
      <c r="A557" s="171">
        <f t="shared" ref="A557:A620" si="266">A556+1</f>
        <v>2</v>
      </c>
      <c r="B557" s="179">
        <f t="shared" ref="B557:B620" si="267">$C$551</f>
        <v>88741</v>
      </c>
      <c r="D557" s="179">
        <f t="shared" ref="D557:D620" si="268">C557+$F$551</f>
        <v>3589</v>
      </c>
      <c r="E557" s="179">
        <f t="shared" ref="E557:E620" si="269">G556*$B$554/$E$551</f>
        <v>67203.188830717321</v>
      </c>
      <c r="F557" s="179">
        <f t="shared" ref="F557:F620" si="270">H556*$D$554/$E$551</f>
        <v>660.65479785714672</v>
      </c>
      <c r="G557" s="179">
        <f t="shared" ref="G557:G620" si="271">G556+E557-B557</f>
        <v>5023457.5062585026</v>
      </c>
      <c r="H557" s="179">
        <f t="shared" ref="H557:H620" si="272">H556-D557+F557</f>
        <v>46604.852668316467</v>
      </c>
      <c r="I557" s="179">
        <f t="shared" ref="I557:I620" si="273">B557</f>
        <v>88741</v>
      </c>
      <c r="J557" s="179">
        <f t="shared" ref="J557:J620" si="274">D557-C557</f>
        <v>3589</v>
      </c>
      <c r="K557" s="179">
        <f t="shared" ref="K557:K620" si="275">J557+I557</f>
        <v>92330</v>
      </c>
      <c r="L557" s="179">
        <f t="shared" si="263"/>
        <v>92330</v>
      </c>
      <c r="M557" s="179">
        <f t="shared" ref="M557:M620" si="276">N556*$L$554/$E$551</f>
        <v>63902.413213080174</v>
      </c>
      <c r="N557" s="179">
        <f t="shared" ref="N557:N620" si="277">N556-L557+M557</f>
        <v>7180894.5906641353</v>
      </c>
      <c r="O557" s="179">
        <f>N557*(1+Basic!$B$9)+S557</f>
        <v>7539939.320197342</v>
      </c>
      <c r="P557" s="176">
        <f t="shared" si="264"/>
        <v>7586544</v>
      </c>
      <c r="R557" s="183">
        <f t="shared" ref="R557:R620" si="278">ROUND($R$551/1,0)</f>
        <v>0</v>
      </c>
      <c r="S557" s="179">
        <f t="shared" si="265"/>
        <v>0</v>
      </c>
      <c r="Y557" s="179">
        <f t="shared" ref="Y557:Y620" si="279">G556-G557</f>
        <v>21537.811169282533</v>
      </c>
      <c r="Z557" s="179">
        <f t="shared" ref="Z557:Z620" si="280">H556-H557-C557</f>
        <v>2928.3452021428529</v>
      </c>
      <c r="AA557" s="179">
        <f t="shared" ref="AA557:AA620" si="281">E557+F557+R557</f>
        <v>67863.843628574468</v>
      </c>
      <c r="AB557" s="179">
        <f t="shared" ref="AB557:AB620" si="282">AA557+Z557+Y557</f>
        <v>92329.999999999854</v>
      </c>
      <c r="AC557" s="179">
        <f t="shared" ref="AC557:AC620" si="283">P557</f>
        <v>7586544</v>
      </c>
      <c r="AE557" s="179">
        <f t="shared" ref="AE557:AE620" si="284">B557+D557</f>
        <v>92330</v>
      </c>
    </row>
    <row r="558" spans="1:31" x14ac:dyDescent="0.2">
      <c r="A558" s="171">
        <f t="shared" si="266"/>
        <v>3</v>
      </c>
      <c r="B558" s="179">
        <f t="shared" si="267"/>
        <v>88741</v>
      </c>
      <c r="D558" s="179">
        <f t="shared" si="268"/>
        <v>3589</v>
      </c>
      <c r="E558" s="179">
        <f t="shared" si="269"/>
        <v>66916.288744604346</v>
      </c>
      <c r="F558" s="179">
        <f t="shared" si="270"/>
        <v>621.59765253337582</v>
      </c>
      <c r="G558" s="179">
        <f t="shared" si="271"/>
        <v>5001632.7950031068</v>
      </c>
      <c r="H558" s="179">
        <f t="shared" si="272"/>
        <v>43637.450320849843</v>
      </c>
      <c r="I558" s="179">
        <f t="shared" si="273"/>
        <v>88741</v>
      </c>
      <c r="J558" s="179">
        <f t="shared" si="274"/>
        <v>3589</v>
      </c>
      <c r="K558" s="179">
        <f t="shared" si="275"/>
        <v>92330</v>
      </c>
      <c r="L558" s="179">
        <f t="shared" si="263"/>
        <v>92330</v>
      </c>
      <c r="M558" s="179">
        <f t="shared" si="276"/>
        <v>63650.435100187628</v>
      </c>
      <c r="N558" s="179">
        <f t="shared" si="277"/>
        <v>7152215.0257643228</v>
      </c>
      <c r="O558" s="179">
        <f>N558*(1+Basic!$B$9)+S558</f>
        <v>7509825.7770525394</v>
      </c>
      <c r="P558" s="176">
        <f t="shared" si="264"/>
        <v>7553463</v>
      </c>
      <c r="R558" s="183">
        <f t="shared" si="278"/>
        <v>0</v>
      </c>
      <c r="S558" s="179">
        <f t="shared" si="265"/>
        <v>0</v>
      </c>
      <c r="Y558" s="179">
        <f t="shared" si="279"/>
        <v>21824.711255395785</v>
      </c>
      <c r="Z558" s="179">
        <f t="shared" si="280"/>
        <v>2967.4023474666246</v>
      </c>
      <c r="AA558" s="179">
        <f t="shared" si="281"/>
        <v>67537.886397137729</v>
      </c>
      <c r="AB558" s="179">
        <f t="shared" si="282"/>
        <v>92330.000000000146</v>
      </c>
      <c r="AC558" s="179">
        <f t="shared" si="283"/>
        <v>7553463</v>
      </c>
      <c r="AE558" s="179">
        <f t="shared" si="284"/>
        <v>92330</v>
      </c>
    </row>
    <row r="559" spans="1:31" x14ac:dyDescent="0.2">
      <c r="A559" s="171">
        <f t="shared" si="266"/>
        <v>4</v>
      </c>
      <c r="B559" s="179">
        <f t="shared" si="267"/>
        <v>88741</v>
      </c>
      <c r="D559" s="179">
        <f t="shared" si="268"/>
        <v>3589</v>
      </c>
      <c r="E559" s="179">
        <f t="shared" si="269"/>
        <v>66625.566930333152</v>
      </c>
      <c r="F559" s="179">
        <f t="shared" si="270"/>
        <v>582.01957798318506</v>
      </c>
      <c r="G559" s="179">
        <f t="shared" si="271"/>
        <v>4979517.36193344</v>
      </c>
      <c r="H559" s="179">
        <f t="shared" si="272"/>
        <v>40630.469898833027</v>
      </c>
      <c r="I559" s="179">
        <f t="shared" si="273"/>
        <v>88741</v>
      </c>
      <c r="J559" s="179">
        <f t="shared" si="274"/>
        <v>3589</v>
      </c>
      <c r="K559" s="179">
        <f t="shared" si="275"/>
        <v>92330</v>
      </c>
      <c r="L559" s="179">
        <f t="shared" si="263"/>
        <v>92330</v>
      </c>
      <c r="M559" s="179">
        <f t="shared" si="276"/>
        <v>63396.223488903088</v>
      </c>
      <c r="N559" s="179">
        <f t="shared" si="277"/>
        <v>7123281.2492532255</v>
      </c>
      <c r="O559" s="179">
        <f>N559*(1+Basic!$B$9)+S559</f>
        <v>7479445.3117158869</v>
      </c>
      <c r="P559" s="176">
        <f t="shared" si="264"/>
        <v>7520076</v>
      </c>
      <c r="R559" s="183">
        <f t="shared" si="278"/>
        <v>0</v>
      </c>
      <c r="S559" s="179">
        <f t="shared" si="265"/>
        <v>0</v>
      </c>
      <c r="Y559" s="179">
        <f t="shared" si="279"/>
        <v>22115.433069666848</v>
      </c>
      <c r="Z559" s="179">
        <f t="shared" si="280"/>
        <v>3006.9804220168153</v>
      </c>
      <c r="AA559" s="179">
        <f t="shared" si="281"/>
        <v>67207.586508316337</v>
      </c>
      <c r="AB559" s="179">
        <f t="shared" si="282"/>
        <v>92330</v>
      </c>
      <c r="AC559" s="179">
        <f t="shared" si="283"/>
        <v>7520076</v>
      </c>
      <c r="AE559" s="179">
        <f t="shared" si="284"/>
        <v>92330</v>
      </c>
    </row>
    <row r="560" spans="1:31" x14ac:dyDescent="0.2">
      <c r="A560" s="171">
        <f t="shared" si="266"/>
        <v>5</v>
      </c>
      <c r="B560" s="179">
        <f t="shared" si="267"/>
        <v>88741</v>
      </c>
      <c r="D560" s="179">
        <f t="shared" si="268"/>
        <v>3589</v>
      </c>
      <c r="E560" s="179">
        <f t="shared" si="269"/>
        <v>66330.97247956731</v>
      </c>
      <c r="F560" s="179">
        <f t="shared" si="270"/>
        <v>541.91362625232239</v>
      </c>
      <c r="G560" s="179">
        <f t="shared" si="271"/>
        <v>4957107.3344130069</v>
      </c>
      <c r="H560" s="179">
        <f t="shared" si="272"/>
        <v>37583.383525085352</v>
      </c>
      <c r="I560" s="179">
        <f t="shared" si="273"/>
        <v>88741</v>
      </c>
      <c r="J560" s="179">
        <f t="shared" si="274"/>
        <v>3589</v>
      </c>
      <c r="K560" s="179">
        <f t="shared" si="275"/>
        <v>92330</v>
      </c>
      <c r="L560" s="179">
        <f t="shared" si="263"/>
        <v>92330</v>
      </c>
      <c r="M560" s="179">
        <f t="shared" si="276"/>
        <v>63139.75858181237</v>
      </c>
      <c r="N560" s="179">
        <f t="shared" si="277"/>
        <v>7094091.007835038</v>
      </c>
      <c r="O560" s="179">
        <f>N560*(1+Basic!$B$9)+S560</f>
        <v>7448795.5582267903</v>
      </c>
      <c r="P560" s="176">
        <f t="shared" si="264"/>
        <v>7486379</v>
      </c>
      <c r="R560" s="183">
        <f t="shared" si="278"/>
        <v>0</v>
      </c>
      <c r="S560" s="179">
        <f t="shared" si="265"/>
        <v>0</v>
      </c>
      <c r="Y560" s="179">
        <f t="shared" si="279"/>
        <v>22410.027520433068</v>
      </c>
      <c r="Z560" s="179">
        <f t="shared" si="280"/>
        <v>3047.0863737476757</v>
      </c>
      <c r="AA560" s="179">
        <f t="shared" si="281"/>
        <v>66872.886105819634</v>
      </c>
      <c r="AB560" s="179">
        <f t="shared" si="282"/>
        <v>92330.000000000378</v>
      </c>
      <c r="AC560" s="179">
        <f t="shared" si="283"/>
        <v>7486379</v>
      </c>
      <c r="AE560" s="179">
        <f t="shared" si="284"/>
        <v>92330</v>
      </c>
    </row>
    <row r="561" spans="1:31" x14ac:dyDescent="0.2">
      <c r="A561" s="171">
        <f t="shared" si="266"/>
        <v>6</v>
      </c>
      <c r="B561" s="179">
        <f t="shared" si="267"/>
        <v>88741</v>
      </c>
      <c r="D561" s="179">
        <f t="shared" si="268"/>
        <v>3589</v>
      </c>
      <c r="E561" s="179">
        <f t="shared" si="269"/>
        <v>66032.453805832425</v>
      </c>
      <c r="F561" s="179">
        <f t="shared" si="270"/>
        <v>501.27275671738568</v>
      </c>
      <c r="G561" s="179">
        <f t="shared" si="271"/>
        <v>4934398.7882188391</v>
      </c>
      <c r="H561" s="179">
        <f t="shared" si="272"/>
        <v>34495.656281802738</v>
      </c>
      <c r="I561" s="179">
        <f t="shared" si="273"/>
        <v>88741</v>
      </c>
      <c r="J561" s="179">
        <f t="shared" si="274"/>
        <v>3589</v>
      </c>
      <c r="K561" s="179">
        <f t="shared" si="275"/>
        <v>92330</v>
      </c>
      <c r="L561" s="179">
        <f t="shared" si="263"/>
        <v>92330</v>
      </c>
      <c r="M561" s="179">
        <f t="shared" si="276"/>
        <v>62881.020406019808</v>
      </c>
      <c r="N561" s="179">
        <f t="shared" si="277"/>
        <v>7064642.0282410579</v>
      </c>
      <c r="O561" s="179">
        <f>N561*(1+Basic!$B$9)+S561</f>
        <v>7417874.1296531111</v>
      </c>
      <c r="P561" s="176">
        <f t="shared" si="264"/>
        <v>7452370</v>
      </c>
      <c r="R561" s="183">
        <f t="shared" si="278"/>
        <v>0</v>
      </c>
      <c r="S561" s="179">
        <f t="shared" si="265"/>
        <v>0</v>
      </c>
      <c r="Y561" s="179">
        <f t="shared" si="279"/>
        <v>22708.546194167808</v>
      </c>
      <c r="Z561" s="179">
        <f t="shared" si="280"/>
        <v>3087.7272432826139</v>
      </c>
      <c r="AA561" s="179">
        <f t="shared" si="281"/>
        <v>66533.726562549811</v>
      </c>
      <c r="AB561" s="179">
        <f t="shared" si="282"/>
        <v>92330.000000000233</v>
      </c>
      <c r="AC561" s="179">
        <f t="shared" si="283"/>
        <v>7452370</v>
      </c>
      <c r="AE561" s="179">
        <f t="shared" si="284"/>
        <v>92330</v>
      </c>
    </row>
    <row r="562" spans="1:31" x14ac:dyDescent="0.2">
      <c r="A562" s="171">
        <f t="shared" si="266"/>
        <v>7</v>
      </c>
      <c r="B562" s="179">
        <f t="shared" si="267"/>
        <v>88741</v>
      </c>
      <c r="D562" s="179">
        <f t="shared" si="268"/>
        <v>3589</v>
      </c>
      <c r="E562" s="179">
        <f t="shared" si="269"/>
        <v>65729.958635482923</v>
      </c>
      <c r="F562" s="179">
        <f t="shared" si="270"/>
        <v>460.08983484983855</v>
      </c>
      <c r="G562" s="179">
        <f t="shared" si="271"/>
        <v>4911387.746854322</v>
      </c>
      <c r="H562" s="179">
        <f t="shared" si="272"/>
        <v>31366.746116652575</v>
      </c>
      <c r="I562" s="179">
        <f t="shared" si="273"/>
        <v>88741</v>
      </c>
      <c r="J562" s="179">
        <f t="shared" si="274"/>
        <v>3589</v>
      </c>
      <c r="K562" s="179">
        <f t="shared" si="275"/>
        <v>92330</v>
      </c>
      <c r="L562" s="179">
        <f t="shared" si="263"/>
        <v>92330</v>
      </c>
      <c r="M562" s="179">
        <f t="shared" si="276"/>
        <v>62619.988811592782</v>
      </c>
      <c r="N562" s="179">
        <f t="shared" si="277"/>
        <v>7034932.0170526505</v>
      </c>
      <c r="O562" s="179">
        <f>N562*(1+Basic!$B$9)+S562</f>
        <v>7386678.6179052833</v>
      </c>
      <c r="P562" s="176">
        <f t="shared" si="264"/>
        <v>7418045</v>
      </c>
      <c r="R562" s="183">
        <f t="shared" si="278"/>
        <v>0</v>
      </c>
      <c r="S562" s="179">
        <f t="shared" si="265"/>
        <v>0</v>
      </c>
      <c r="Y562" s="179">
        <f t="shared" si="279"/>
        <v>23011.041364517063</v>
      </c>
      <c r="Z562" s="179">
        <f t="shared" si="280"/>
        <v>3128.9101651501624</v>
      </c>
      <c r="AA562" s="179">
        <f t="shared" si="281"/>
        <v>66190.048470332767</v>
      </c>
      <c r="AB562" s="179">
        <f t="shared" si="282"/>
        <v>92330</v>
      </c>
      <c r="AC562" s="179">
        <f t="shared" si="283"/>
        <v>7418045</v>
      </c>
      <c r="AE562" s="179">
        <f t="shared" si="284"/>
        <v>92330</v>
      </c>
    </row>
    <row r="563" spans="1:31" x14ac:dyDescent="0.2">
      <c r="A563" s="171">
        <f t="shared" si="266"/>
        <v>8</v>
      </c>
      <c r="B563" s="179">
        <f t="shared" si="267"/>
        <v>88741</v>
      </c>
      <c r="D563" s="179">
        <f t="shared" si="268"/>
        <v>3589</v>
      </c>
      <c r="E563" s="179">
        <f t="shared" si="269"/>
        <v>65423.433998548375</v>
      </c>
      <c r="F563" s="179">
        <f t="shared" si="270"/>
        <v>418.35763096353844</v>
      </c>
      <c r="G563" s="179">
        <f t="shared" si="271"/>
        <v>4888070.1808528705</v>
      </c>
      <c r="H563" s="179">
        <f t="shared" si="272"/>
        <v>28196.103747616115</v>
      </c>
      <c r="I563" s="179">
        <f t="shared" si="273"/>
        <v>88741</v>
      </c>
      <c r="J563" s="179">
        <f t="shared" si="274"/>
        <v>3589</v>
      </c>
      <c r="K563" s="179">
        <f t="shared" si="275"/>
        <v>92330</v>
      </c>
      <c r="L563" s="179">
        <f t="shared" si="263"/>
        <v>92330</v>
      </c>
      <c r="M563" s="179">
        <f t="shared" si="276"/>
        <v>62356.643469992581</v>
      </c>
      <c r="N563" s="179">
        <f t="shared" si="277"/>
        <v>7004958.6605226435</v>
      </c>
      <c r="O563" s="179">
        <f>N563*(1+Basic!$B$9)+S563</f>
        <v>7355206.5935487757</v>
      </c>
      <c r="P563" s="176">
        <f t="shared" si="264"/>
        <v>7383403</v>
      </c>
      <c r="R563" s="183">
        <f t="shared" si="278"/>
        <v>0</v>
      </c>
      <c r="S563" s="179">
        <f t="shared" si="265"/>
        <v>0</v>
      </c>
      <c r="Y563" s="179">
        <f t="shared" si="279"/>
        <v>23317.566001451574</v>
      </c>
      <c r="Z563" s="179">
        <f t="shared" si="280"/>
        <v>3170.6423690364609</v>
      </c>
      <c r="AA563" s="179">
        <f t="shared" si="281"/>
        <v>65841.791629511907</v>
      </c>
      <c r="AB563" s="179">
        <f t="shared" si="282"/>
        <v>92329.999999999942</v>
      </c>
      <c r="AC563" s="179">
        <f t="shared" si="283"/>
        <v>7383403</v>
      </c>
      <c r="AE563" s="179">
        <f t="shared" si="284"/>
        <v>92330</v>
      </c>
    </row>
    <row r="564" spans="1:31" x14ac:dyDescent="0.2">
      <c r="A564" s="171">
        <f t="shared" si="266"/>
        <v>9</v>
      </c>
      <c r="B564" s="179">
        <f t="shared" si="267"/>
        <v>88741</v>
      </c>
      <c r="D564" s="179">
        <f t="shared" si="268"/>
        <v>3589</v>
      </c>
      <c r="E564" s="179">
        <f t="shared" si="269"/>
        <v>65112.826219457864</v>
      </c>
      <c r="F564" s="179">
        <f t="shared" si="270"/>
        <v>376.06881894556199</v>
      </c>
      <c r="G564" s="179">
        <f t="shared" si="271"/>
        <v>4864442.0070723286</v>
      </c>
      <c r="H564" s="179">
        <f t="shared" si="272"/>
        <v>24983.172566561676</v>
      </c>
      <c r="I564" s="179">
        <f t="shared" si="273"/>
        <v>88741</v>
      </c>
      <c r="J564" s="179">
        <f t="shared" si="274"/>
        <v>3589</v>
      </c>
      <c r="K564" s="179">
        <f t="shared" si="275"/>
        <v>92330</v>
      </c>
      <c r="L564" s="179">
        <f t="shared" si="263"/>
        <v>92330</v>
      </c>
      <c r="M564" s="179">
        <f t="shared" si="276"/>
        <v>62090.96387249112</v>
      </c>
      <c r="N564" s="179">
        <f t="shared" si="277"/>
        <v>6974719.6243951349</v>
      </c>
      <c r="O564" s="179">
        <f>N564*(1+Basic!$B$9)+S564</f>
        <v>7323455.6056148922</v>
      </c>
      <c r="P564" s="176">
        <f t="shared" si="264"/>
        <v>7348439</v>
      </c>
      <c r="R564" s="183">
        <f t="shared" si="278"/>
        <v>0</v>
      </c>
      <c r="S564" s="179">
        <f t="shared" si="265"/>
        <v>0</v>
      </c>
      <c r="Y564" s="179">
        <f t="shared" si="279"/>
        <v>23628.173780541867</v>
      </c>
      <c r="Z564" s="179">
        <f t="shared" si="280"/>
        <v>3212.9311810544386</v>
      </c>
      <c r="AA564" s="179">
        <f t="shared" si="281"/>
        <v>65488.895038403425</v>
      </c>
      <c r="AB564" s="179">
        <f t="shared" si="282"/>
        <v>92329.999999999738</v>
      </c>
      <c r="AC564" s="179">
        <f t="shared" si="283"/>
        <v>7348439</v>
      </c>
      <c r="AE564" s="179">
        <f t="shared" si="284"/>
        <v>92330</v>
      </c>
    </row>
    <row r="565" spans="1:31" x14ac:dyDescent="0.2">
      <c r="A565" s="171">
        <f t="shared" si="266"/>
        <v>10</v>
      </c>
      <c r="B565" s="179">
        <f t="shared" si="267"/>
        <v>88741</v>
      </c>
      <c r="D565" s="179">
        <f t="shared" si="268"/>
        <v>3589</v>
      </c>
      <c r="E565" s="179">
        <f t="shared" si="269"/>
        <v>64798.080907640928</v>
      </c>
      <c r="F565" s="179">
        <f t="shared" si="270"/>
        <v>333.21597497010072</v>
      </c>
      <c r="G565" s="179">
        <f t="shared" si="271"/>
        <v>4840499.0879799696</v>
      </c>
      <c r="H565" s="179">
        <f t="shared" si="272"/>
        <v>21727.388541531778</v>
      </c>
      <c r="I565" s="179">
        <f t="shared" si="273"/>
        <v>88741</v>
      </c>
      <c r="J565" s="179">
        <f t="shared" si="274"/>
        <v>3589</v>
      </c>
      <c r="K565" s="179">
        <f t="shared" si="275"/>
        <v>92330</v>
      </c>
      <c r="L565" s="179">
        <f t="shared" si="263"/>
        <v>92330</v>
      </c>
      <c r="M565" s="179">
        <f t="shared" si="276"/>
        <v>61822.929328573919</v>
      </c>
      <c r="N565" s="179">
        <f t="shared" si="277"/>
        <v>6944212.5537237087</v>
      </c>
      <c r="O565" s="179">
        <f>N565*(1+Basic!$B$9)+S565</f>
        <v>7291423.1814098945</v>
      </c>
      <c r="P565" s="176">
        <f t="shared" si="264"/>
        <v>7313151</v>
      </c>
      <c r="R565" s="183">
        <f t="shared" si="278"/>
        <v>0</v>
      </c>
      <c r="S565" s="179">
        <f t="shared" si="265"/>
        <v>0</v>
      </c>
      <c r="Y565" s="179">
        <f t="shared" si="279"/>
        <v>23942.919092359021</v>
      </c>
      <c r="Z565" s="179">
        <f t="shared" si="280"/>
        <v>3255.7840250298977</v>
      </c>
      <c r="AA565" s="179">
        <f t="shared" si="281"/>
        <v>65131.29688261103</v>
      </c>
      <c r="AB565" s="179">
        <f t="shared" si="282"/>
        <v>92329.999999999942</v>
      </c>
      <c r="AC565" s="179">
        <f t="shared" si="283"/>
        <v>7313151</v>
      </c>
      <c r="AE565" s="179">
        <f t="shared" si="284"/>
        <v>92330</v>
      </c>
    </row>
    <row r="566" spans="1:31" x14ac:dyDescent="0.2">
      <c r="A566" s="171">
        <f t="shared" si="266"/>
        <v>11</v>
      </c>
      <c r="B566" s="179">
        <f t="shared" si="267"/>
        <v>88741</v>
      </c>
      <c r="D566" s="179">
        <f t="shared" si="268"/>
        <v>3589</v>
      </c>
      <c r="E566" s="179">
        <f t="shared" si="269"/>
        <v>64479.142948003187</v>
      </c>
      <c r="F566" s="179">
        <f t="shared" si="270"/>
        <v>289.7915761952047</v>
      </c>
      <c r="G566" s="179">
        <f t="shared" si="271"/>
        <v>4816237.2309279731</v>
      </c>
      <c r="H566" s="179">
        <f t="shared" si="272"/>
        <v>18428.180117726984</v>
      </c>
      <c r="I566" s="179">
        <f t="shared" si="273"/>
        <v>88741</v>
      </c>
      <c r="J566" s="179">
        <f t="shared" si="274"/>
        <v>3589</v>
      </c>
      <c r="K566" s="179">
        <f t="shared" si="275"/>
        <v>92330</v>
      </c>
      <c r="L566" s="179">
        <f t="shared" si="263"/>
        <v>92330</v>
      </c>
      <c r="M566" s="179">
        <f t="shared" si="276"/>
        <v>61552.518964328636</v>
      </c>
      <c r="N566" s="179">
        <f t="shared" si="277"/>
        <v>6913435.0726880375</v>
      </c>
      <c r="O566" s="179">
        <f>N566*(1+Basic!$B$9)+S566</f>
        <v>7259106.8263224401</v>
      </c>
      <c r="P566" s="176">
        <f t="shared" si="264"/>
        <v>7277535</v>
      </c>
      <c r="R566" s="183">
        <f t="shared" si="278"/>
        <v>0</v>
      </c>
      <c r="S566" s="179">
        <f t="shared" si="265"/>
        <v>0</v>
      </c>
      <c r="Y566" s="179">
        <f t="shared" si="279"/>
        <v>24261.857051996514</v>
      </c>
      <c r="Z566" s="179">
        <f t="shared" si="280"/>
        <v>3299.2084238047937</v>
      </c>
      <c r="AA566" s="179">
        <f t="shared" si="281"/>
        <v>64768.93452419839</v>
      </c>
      <c r="AB566" s="179">
        <f t="shared" si="282"/>
        <v>92329.999999999694</v>
      </c>
      <c r="AC566" s="179">
        <f t="shared" si="283"/>
        <v>7277535</v>
      </c>
      <c r="AE566" s="179">
        <f t="shared" si="284"/>
        <v>92330</v>
      </c>
    </row>
    <row r="567" spans="1:31" x14ac:dyDescent="0.2">
      <c r="A567" s="171">
        <f t="shared" si="266"/>
        <v>12</v>
      </c>
      <c r="B567" s="179">
        <f t="shared" si="267"/>
        <v>88741</v>
      </c>
      <c r="C567" s="171">
        <f>-Basic!$B$20</f>
        <v>-47180</v>
      </c>
      <c r="D567" s="179">
        <f t="shared" si="268"/>
        <v>-43591</v>
      </c>
      <c r="E567" s="179">
        <f t="shared" si="269"/>
        <v>64155.956491275116</v>
      </c>
      <c r="F567" s="179">
        <f t="shared" si="270"/>
        <v>245.78799944214293</v>
      </c>
      <c r="G567" s="179">
        <f t="shared" si="271"/>
        <v>4791652.1874192478</v>
      </c>
      <c r="H567" s="179">
        <f t="shared" si="272"/>
        <v>62264.968117169126</v>
      </c>
      <c r="I567" s="179">
        <f t="shared" si="273"/>
        <v>88741</v>
      </c>
      <c r="J567" s="179">
        <f t="shared" si="274"/>
        <v>3589</v>
      </c>
      <c r="K567" s="179">
        <f t="shared" si="275"/>
        <v>92330</v>
      </c>
      <c r="L567" s="179">
        <f t="shared" si="263"/>
        <v>92330</v>
      </c>
      <c r="M567" s="179">
        <f t="shared" si="276"/>
        <v>61279.711720819563</v>
      </c>
      <c r="N567" s="179">
        <f t="shared" si="277"/>
        <v>6882384.7844088571</v>
      </c>
      <c r="O567" s="179">
        <f>N567*(1+Basic!$B$9)+S567</f>
        <v>7226504.0236293003</v>
      </c>
      <c r="P567" s="176">
        <f t="shared" si="264"/>
        <v>7288769</v>
      </c>
      <c r="R567" s="183">
        <f t="shared" si="278"/>
        <v>0</v>
      </c>
      <c r="S567" s="179">
        <f t="shared" si="265"/>
        <v>0</v>
      </c>
      <c r="Y567" s="179">
        <f t="shared" si="279"/>
        <v>24585.043508725241</v>
      </c>
      <c r="Z567" s="179">
        <f t="shared" si="280"/>
        <v>3343.2120005578618</v>
      </c>
      <c r="AA567" s="179">
        <f t="shared" si="281"/>
        <v>64401.744490717261</v>
      </c>
      <c r="AB567" s="179">
        <f t="shared" si="282"/>
        <v>92330.000000000364</v>
      </c>
      <c r="AC567" s="179">
        <f t="shared" si="283"/>
        <v>7288769</v>
      </c>
      <c r="AE567" s="179">
        <f t="shared" si="284"/>
        <v>45150</v>
      </c>
    </row>
    <row r="568" spans="1:31" x14ac:dyDescent="0.2">
      <c r="A568" s="171">
        <f t="shared" si="266"/>
        <v>13</v>
      </c>
      <c r="B568" s="179">
        <f t="shared" si="267"/>
        <v>88741</v>
      </c>
      <c r="D568" s="179">
        <f t="shared" si="268"/>
        <v>3589</v>
      </c>
      <c r="E568" s="179">
        <f t="shared" si="269"/>
        <v>63828.464944232284</v>
      </c>
      <c r="F568" s="179">
        <f t="shared" si="270"/>
        <v>830.46626693897736</v>
      </c>
      <c r="G568" s="179">
        <f t="shared" si="271"/>
        <v>4766739.6523634801</v>
      </c>
      <c r="H568" s="179">
        <f t="shared" si="272"/>
        <v>59506.434384108106</v>
      </c>
      <c r="I568" s="179">
        <f t="shared" si="273"/>
        <v>88741</v>
      </c>
      <c r="J568" s="179">
        <f t="shared" si="274"/>
        <v>3589</v>
      </c>
      <c r="K568" s="179">
        <f t="shared" si="275"/>
        <v>92330</v>
      </c>
      <c r="L568" s="179">
        <f t="shared" si="263"/>
        <v>92330</v>
      </c>
      <c r="M568" s="179">
        <f t="shared" si="276"/>
        <v>61004.486352447566</v>
      </c>
      <c r="N568" s="179">
        <f t="shared" si="277"/>
        <v>6851059.2707613045</v>
      </c>
      <c r="O568" s="179">
        <f>N568*(1+Basic!$B$9)+S568</f>
        <v>7193612.2342993701</v>
      </c>
      <c r="P568" s="176">
        <f t="shared" si="264"/>
        <v>7253119</v>
      </c>
      <c r="R568" s="183">
        <f t="shared" si="278"/>
        <v>0</v>
      </c>
      <c r="S568" s="179">
        <f t="shared" si="265"/>
        <v>0</v>
      </c>
      <c r="Y568" s="179">
        <f t="shared" si="279"/>
        <v>24912.535055767745</v>
      </c>
      <c r="Z568" s="179">
        <f t="shared" si="280"/>
        <v>2758.53373306102</v>
      </c>
      <c r="AA568" s="179">
        <f t="shared" si="281"/>
        <v>64658.931211171264</v>
      </c>
      <c r="AB568" s="179">
        <f t="shared" si="282"/>
        <v>92330.000000000029</v>
      </c>
      <c r="AC568" s="179">
        <f t="shared" si="283"/>
        <v>7253119</v>
      </c>
      <c r="AE568" s="179">
        <f t="shared" si="284"/>
        <v>92330</v>
      </c>
    </row>
    <row r="569" spans="1:31" x14ac:dyDescent="0.2">
      <c r="A569" s="171">
        <f t="shared" si="266"/>
        <v>14</v>
      </c>
      <c r="B569" s="179">
        <f t="shared" si="267"/>
        <v>88741</v>
      </c>
      <c r="D569" s="179">
        <f t="shared" si="268"/>
        <v>3589</v>
      </c>
      <c r="E569" s="179">
        <f t="shared" si="269"/>
        <v>63496.610959785343</v>
      </c>
      <c r="F569" s="179">
        <f t="shared" si="270"/>
        <v>793.67400186932366</v>
      </c>
      <c r="G569" s="179">
        <f t="shared" si="271"/>
        <v>4741495.2633232651</v>
      </c>
      <c r="H569" s="179">
        <f t="shared" si="272"/>
        <v>56711.10838597743</v>
      </c>
      <c r="I569" s="179">
        <f t="shared" si="273"/>
        <v>88741</v>
      </c>
      <c r="J569" s="179">
        <f t="shared" si="274"/>
        <v>3589</v>
      </c>
      <c r="K569" s="179">
        <f t="shared" si="275"/>
        <v>92330</v>
      </c>
      <c r="L569" s="179">
        <f t="shared" si="263"/>
        <v>92330</v>
      </c>
      <c r="M569" s="179">
        <f t="shared" si="276"/>
        <v>60726.821425295471</v>
      </c>
      <c r="N569" s="179">
        <f t="shared" si="277"/>
        <v>6819456.0921866</v>
      </c>
      <c r="O569" s="179">
        <f>N569*(1+Basic!$B$9)+S569</f>
        <v>7160428.8967959303</v>
      </c>
      <c r="P569" s="176">
        <f t="shared" si="264"/>
        <v>7217140</v>
      </c>
      <c r="R569" s="183">
        <f t="shared" si="278"/>
        <v>0</v>
      </c>
      <c r="S569" s="179">
        <f t="shared" si="265"/>
        <v>0</v>
      </c>
      <c r="Y569" s="179">
        <f t="shared" si="279"/>
        <v>25244.389040214941</v>
      </c>
      <c r="Z569" s="179">
        <f t="shared" si="280"/>
        <v>2795.3259981306765</v>
      </c>
      <c r="AA569" s="179">
        <f t="shared" si="281"/>
        <v>64290.284961654666</v>
      </c>
      <c r="AB569" s="179">
        <f t="shared" si="282"/>
        <v>92330.000000000291</v>
      </c>
      <c r="AC569" s="179">
        <f t="shared" si="283"/>
        <v>7217140</v>
      </c>
      <c r="AE569" s="179">
        <f t="shared" si="284"/>
        <v>92330</v>
      </c>
    </row>
    <row r="570" spans="1:31" x14ac:dyDescent="0.2">
      <c r="A570" s="171">
        <f t="shared" si="266"/>
        <v>15</v>
      </c>
      <c r="B570" s="179">
        <f t="shared" si="267"/>
        <v>88741</v>
      </c>
      <c r="D570" s="179">
        <f t="shared" si="268"/>
        <v>3589</v>
      </c>
      <c r="E570" s="179">
        <f t="shared" si="269"/>
        <v>63160.336426937873</v>
      </c>
      <c r="F570" s="179">
        <f t="shared" si="270"/>
        <v>756.39101567752732</v>
      </c>
      <c r="G570" s="179">
        <f t="shared" si="271"/>
        <v>4715914.5997502031</v>
      </c>
      <c r="H570" s="179">
        <f t="shared" si="272"/>
        <v>53878.499401654961</v>
      </c>
      <c r="I570" s="179">
        <f t="shared" si="273"/>
        <v>88741</v>
      </c>
      <c r="J570" s="179">
        <f t="shared" si="274"/>
        <v>3589</v>
      </c>
      <c r="K570" s="179">
        <f t="shared" si="275"/>
        <v>92330</v>
      </c>
      <c r="L570" s="179">
        <f t="shared" si="263"/>
        <v>92330</v>
      </c>
      <c r="M570" s="179">
        <f t="shared" si="276"/>
        <v>60446.69531545895</v>
      </c>
      <c r="N570" s="179">
        <f t="shared" si="277"/>
        <v>6787572.7875020588</v>
      </c>
      <c r="O570" s="179">
        <f>N570*(1+Basic!$B$9)+S570</f>
        <v>7126951.4268771624</v>
      </c>
      <c r="P570" s="176">
        <f t="shared" si="264"/>
        <v>7180830</v>
      </c>
      <c r="R570" s="183">
        <f t="shared" si="278"/>
        <v>0</v>
      </c>
      <c r="S570" s="179">
        <f t="shared" si="265"/>
        <v>0</v>
      </c>
      <c r="Y570" s="179">
        <f t="shared" si="279"/>
        <v>25580.663573062047</v>
      </c>
      <c r="Z570" s="179">
        <f t="shared" si="280"/>
        <v>2832.608984322469</v>
      </c>
      <c r="AA570" s="179">
        <f t="shared" si="281"/>
        <v>63916.727442615404</v>
      </c>
      <c r="AB570" s="179">
        <f t="shared" si="282"/>
        <v>92329.999999999913</v>
      </c>
      <c r="AC570" s="179">
        <f t="shared" si="283"/>
        <v>7180830</v>
      </c>
      <c r="AE570" s="179">
        <f t="shared" si="284"/>
        <v>92330</v>
      </c>
    </row>
    <row r="571" spans="1:31" x14ac:dyDescent="0.2">
      <c r="A571" s="171">
        <f t="shared" si="266"/>
        <v>16</v>
      </c>
      <c r="B571" s="179">
        <f t="shared" si="267"/>
        <v>88741</v>
      </c>
      <c r="D571" s="179">
        <f t="shared" si="268"/>
        <v>3589</v>
      </c>
      <c r="E571" s="179">
        <f t="shared" si="269"/>
        <v>62819.582460610698</v>
      </c>
      <c r="F571" s="179">
        <f t="shared" si="270"/>
        <v>718.61076331344657</v>
      </c>
      <c r="G571" s="179">
        <f t="shared" si="271"/>
        <v>4689993.1822108142</v>
      </c>
      <c r="H571" s="179">
        <f t="shared" si="272"/>
        <v>51008.110164968406</v>
      </c>
      <c r="I571" s="179">
        <f t="shared" si="273"/>
        <v>88741</v>
      </c>
      <c r="J571" s="179">
        <f t="shared" si="274"/>
        <v>3589</v>
      </c>
      <c r="K571" s="179">
        <f t="shared" si="275"/>
        <v>92330</v>
      </c>
      <c r="L571" s="179">
        <f t="shared" si="263"/>
        <v>92330</v>
      </c>
      <c r="M571" s="179">
        <f t="shared" si="276"/>
        <v>60164.086207362408</v>
      </c>
      <c r="N571" s="179">
        <f t="shared" si="277"/>
        <v>6755406.8737094216</v>
      </c>
      <c r="O571" s="179">
        <f>N571*(1+Basic!$B$9)+S571</f>
        <v>7093177.2173948931</v>
      </c>
      <c r="P571" s="176">
        <f t="shared" si="264"/>
        <v>7144185</v>
      </c>
      <c r="R571" s="183">
        <f t="shared" si="278"/>
        <v>0</v>
      </c>
      <c r="S571" s="179">
        <f t="shared" si="265"/>
        <v>0</v>
      </c>
      <c r="Y571" s="179">
        <f t="shared" si="279"/>
        <v>25921.417539388873</v>
      </c>
      <c r="Z571" s="179">
        <f t="shared" si="280"/>
        <v>2870.3892366865548</v>
      </c>
      <c r="AA571" s="179">
        <f t="shared" si="281"/>
        <v>63538.193223924143</v>
      </c>
      <c r="AB571" s="179">
        <f t="shared" si="282"/>
        <v>92329.999999999563</v>
      </c>
      <c r="AC571" s="179">
        <f t="shared" si="283"/>
        <v>7144185</v>
      </c>
      <c r="AE571" s="179">
        <f t="shared" si="284"/>
        <v>92330</v>
      </c>
    </row>
    <row r="572" spans="1:31" x14ac:dyDescent="0.2">
      <c r="A572" s="171">
        <f t="shared" si="266"/>
        <v>17</v>
      </c>
      <c r="B572" s="179">
        <f t="shared" si="267"/>
        <v>88741</v>
      </c>
      <c r="D572" s="179">
        <f t="shared" si="268"/>
        <v>3589</v>
      </c>
      <c r="E572" s="179">
        <f t="shared" si="269"/>
        <v>62474.289391330392</v>
      </c>
      <c r="F572" s="179">
        <f t="shared" si="270"/>
        <v>680.32661243157054</v>
      </c>
      <c r="G572" s="179">
        <f t="shared" si="271"/>
        <v>4663726.4716021447</v>
      </c>
      <c r="H572" s="179">
        <f t="shared" si="272"/>
        <v>48099.436777399977</v>
      </c>
      <c r="I572" s="179">
        <f t="shared" si="273"/>
        <v>88741</v>
      </c>
      <c r="J572" s="179">
        <f t="shared" si="274"/>
        <v>3589</v>
      </c>
      <c r="K572" s="179">
        <f t="shared" si="275"/>
        <v>92330</v>
      </c>
      <c r="L572" s="179">
        <f t="shared" si="263"/>
        <v>92330</v>
      </c>
      <c r="M572" s="179">
        <f t="shared" si="276"/>
        <v>59878.972092060081</v>
      </c>
      <c r="N572" s="179">
        <f t="shared" si="277"/>
        <v>6722955.845801482</v>
      </c>
      <c r="O572" s="179">
        <f>N572*(1+Basic!$B$9)+S572</f>
        <v>7059103.6380915567</v>
      </c>
      <c r="P572" s="176">
        <f t="shared" si="264"/>
        <v>7107203</v>
      </c>
      <c r="R572" s="183">
        <f t="shared" si="278"/>
        <v>0</v>
      </c>
      <c r="S572" s="179">
        <f t="shared" si="265"/>
        <v>0</v>
      </c>
      <c r="Y572" s="179">
        <f t="shared" si="279"/>
        <v>26266.710608669557</v>
      </c>
      <c r="Z572" s="179">
        <f t="shared" si="280"/>
        <v>2908.6733875684295</v>
      </c>
      <c r="AA572" s="179">
        <f t="shared" si="281"/>
        <v>63154.616003761963</v>
      </c>
      <c r="AB572" s="179">
        <f t="shared" si="282"/>
        <v>92329.999999999942</v>
      </c>
      <c r="AC572" s="179">
        <f t="shared" si="283"/>
        <v>7107203</v>
      </c>
      <c r="AE572" s="179">
        <f t="shared" si="284"/>
        <v>92330</v>
      </c>
    </row>
    <row r="573" spans="1:31" x14ac:dyDescent="0.2">
      <c r="A573" s="171">
        <f t="shared" si="266"/>
        <v>18</v>
      </c>
      <c r="B573" s="179">
        <f t="shared" si="267"/>
        <v>88741</v>
      </c>
      <c r="D573" s="179">
        <f t="shared" si="268"/>
        <v>3589</v>
      </c>
      <c r="E573" s="179">
        <f t="shared" si="269"/>
        <v>62124.396754780588</v>
      </c>
      <c r="F573" s="179">
        <f t="shared" si="270"/>
        <v>641.53184222670745</v>
      </c>
      <c r="G573" s="179">
        <f t="shared" si="271"/>
        <v>4637109.8683569254</v>
      </c>
      <c r="H573" s="179">
        <f t="shared" si="272"/>
        <v>45151.968619626685</v>
      </c>
      <c r="I573" s="179">
        <f t="shared" si="273"/>
        <v>88741</v>
      </c>
      <c r="J573" s="179">
        <f t="shared" si="274"/>
        <v>3589</v>
      </c>
      <c r="K573" s="179">
        <f t="shared" si="275"/>
        <v>92330</v>
      </c>
      <c r="L573" s="179">
        <f t="shared" si="263"/>
        <v>92330</v>
      </c>
      <c r="M573" s="179">
        <f t="shared" si="276"/>
        <v>59591.330765522005</v>
      </c>
      <c r="N573" s="179">
        <f t="shared" si="277"/>
        <v>6690217.1765670041</v>
      </c>
      <c r="O573" s="179">
        <f>N573*(1+Basic!$B$9)+S573</f>
        <v>7024728.035395355</v>
      </c>
      <c r="P573" s="176">
        <f t="shared" si="264"/>
        <v>7069880</v>
      </c>
      <c r="R573" s="183">
        <f t="shared" si="278"/>
        <v>0</v>
      </c>
      <c r="S573" s="179">
        <f t="shared" si="265"/>
        <v>0</v>
      </c>
      <c r="Y573" s="179">
        <f t="shared" si="279"/>
        <v>26616.603245219216</v>
      </c>
      <c r="Z573" s="179">
        <f t="shared" si="280"/>
        <v>2947.4681577732918</v>
      </c>
      <c r="AA573" s="179">
        <f t="shared" si="281"/>
        <v>62765.928597007296</v>
      </c>
      <c r="AB573" s="179">
        <f t="shared" si="282"/>
        <v>92329.999999999796</v>
      </c>
      <c r="AC573" s="179">
        <f t="shared" si="283"/>
        <v>7069880</v>
      </c>
      <c r="AE573" s="179">
        <f t="shared" si="284"/>
        <v>92330</v>
      </c>
    </row>
    <row r="574" spans="1:31" x14ac:dyDescent="0.2">
      <c r="A574" s="171">
        <f t="shared" si="266"/>
        <v>19</v>
      </c>
      <c r="B574" s="179">
        <f t="shared" si="267"/>
        <v>88741</v>
      </c>
      <c r="D574" s="179">
        <f t="shared" si="268"/>
        <v>3589</v>
      </c>
      <c r="E574" s="179">
        <f t="shared" si="269"/>
        <v>61769.843281214089</v>
      </c>
      <c r="F574" s="179">
        <f t="shared" si="270"/>
        <v>602.2196422541432</v>
      </c>
      <c r="G574" s="179">
        <f t="shared" si="271"/>
        <v>4610138.7116381396</v>
      </c>
      <c r="H574" s="179">
        <f t="shared" si="272"/>
        <v>42165.18826188083</v>
      </c>
      <c r="I574" s="179">
        <f t="shared" si="273"/>
        <v>88741</v>
      </c>
      <c r="J574" s="179">
        <f t="shared" si="274"/>
        <v>3589</v>
      </c>
      <c r="K574" s="179">
        <f t="shared" si="275"/>
        <v>92330</v>
      </c>
      <c r="L574" s="179">
        <f t="shared" si="263"/>
        <v>92330</v>
      </c>
      <c r="M574" s="179">
        <f t="shared" si="276"/>
        <v>59301.139826904859</v>
      </c>
      <c r="N574" s="179">
        <f t="shared" si="277"/>
        <v>6657188.316393909</v>
      </c>
      <c r="O574" s="179">
        <f>N574*(1+Basic!$B$9)+S574</f>
        <v>6990047.7322136052</v>
      </c>
      <c r="P574" s="176">
        <f t="shared" si="264"/>
        <v>7032213</v>
      </c>
      <c r="R574" s="183">
        <f t="shared" si="278"/>
        <v>0</v>
      </c>
      <c r="S574" s="179">
        <f t="shared" si="265"/>
        <v>0</v>
      </c>
      <c r="Y574" s="179">
        <f t="shared" si="279"/>
        <v>26971.156718785875</v>
      </c>
      <c r="Z574" s="179">
        <f t="shared" si="280"/>
        <v>2986.7803577458544</v>
      </c>
      <c r="AA574" s="179">
        <f t="shared" si="281"/>
        <v>62372.062923468235</v>
      </c>
      <c r="AB574" s="179">
        <f t="shared" si="282"/>
        <v>92329.999999999971</v>
      </c>
      <c r="AC574" s="179">
        <f t="shared" si="283"/>
        <v>7032213</v>
      </c>
      <c r="AE574" s="179">
        <f t="shared" si="284"/>
        <v>92330</v>
      </c>
    </row>
    <row r="575" spans="1:31" x14ac:dyDescent="0.2">
      <c r="A575" s="171">
        <f t="shared" si="266"/>
        <v>20</v>
      </c>
      <c r="B575" s="179">
        <f t="shared" si="267"/>
        <v>88741</v>
      </c>
      <c r="D575" s="179">
        <f t="shared" si="268"/>
        <v>3589</v>
      </c>
      <c r="E575" s="179">
        <f t="shared" si="269"/>
        <v>61410.566884723878</v>
      </c>
      <c r="F575" s="179">
        <f t="shared" si="270"/>
        <v>562.38311123406379</v>
      </c>
      <c r="G575" s="179">
        <f t="shared" si="271"/>
        <v>4582808.2785228631</v>
      </c>
      <c r="H575" s="179">
        <f t="shared" si="272"/>
        <v>39138.571373114894</v>
      </c>
      <c r="I575" s="179">
        <f t="shared" si="273"/>
        <v>88741</v>
      </c>
      <c r="J575" s="179">
        <f t="shared" si="274"/>
        <v>3589</v>
      </c>
      <c r="K575" s="179">
        <f t="shared" si="275"/>
        <v>92330</v>
      </c>
      <c r="L575" s="179">
        <f t="shared" si="263"/>
        <v>92330</v>
      </c>
      <c r="M575" s="179">
        <f t="shared" si="276"/>
        <v>59008.376676807384</v>
      </c>
      <c r="N575" s="179">
        <f t="shared" si="277"/>
        <v>6623866.6930707162</v>
      </c>
      <c r="O575" s="179">
        <f>N575*(1+Basic!$B$9)+S575</f>
        <v>6955060.0277242521</v>
      </c>
      <c r="P575" s="176">
        <f t="shared" si="264"/>
        <v>6994199</v>
      </c>
      <c r="R575" s="183">
        <f t="shared" si="278"/>
        <v>0</v>
      </c>
      <c r="S575" s="179">
        <f t="shared" si="265"/>
        <v>0</v>
      </c>
      <c r="Y575" s="179">
        <f t="shared" si="279"/>
        <v>27330.433115276508</v>
      </c>
      <c r="Z575" s="179">
        <f t="shared" si="280"/>
        <v>3026.6168887659369</v>
      </c>
      <c r="AA575" s="179">
        <f t="shared" si="281"/>
        <v>61972.949995957941</v>
      </c>
      <c r="AB575" s="179">
        <f t="shared" si="282"/>
        <v>92330.000000000378</v>
      </c>
      <c r="AC575" s="179">
        <f t="shared" si="283"/>
        <v>6994199</v>
      </c>
      <c r="AE575" s="179">
        <f t="shared" si="284"/>
        <v>92330</v>
      </c>
    </row>
    <row r="576" spans="1:31" x14ac:dyDescent="0.2">
      <c r="A576" s="171">
        <f t="shared" si="266"/>
        <v>21</v>
      </c>
      <c r="B576" s="179">
        <f t="shared" si="267"/>
        <v>88741</v>
      </c>
      <c r="D576" s="179">
        <f t="shared" si="268"/>
        <v>3589</v>
      </c>
      <c r="E576" s="179">
        <f t="shared" si="269"/>
        <v>61046.504652371274</v>
      </c>
      <c r="F576" s="179">
        <f t="shared" si="270"/>
        <v>522.01525584003161</v>
      </c>
      <c r="G576" s="179">
        <f t="shared" si="271"/>
        <v>4555113.7831752347</v>
      </c>
      <c r="H576" s="179">
        <f t="shared" si="272"/>
        <v>36071.586628954923</v>
      </c>
      <c r="I576" s="179">
        <f t="shared" si="273"/>
        <v>88741</v>
      </c>
      <c r="J576" s="179">
        <f t="shared" si="274"/>
        <v>3589</v>
      </c>
      <c r="K576" s="179">
        <f t="shared" si="275"/>
        <v>92330</v>
      </c>
      <c r="L576" s="179">
        <f t="shared" si="263"/>
        <v>92330</v>
      </c>
      <c r="M576" s="179">
        <f t="shared" si="276"/>
        <v>58713.018515510426</v>
      </c>
      <c r="N576" s="179">
        <f t="shared" si="277"/>
        <v>6590249.7115862267</v>
      </c>
      <c r="O576" s="179">
        <f>N576*(1+Basic!$B$9)+S576</f>
        <v>6919762.1971655386</v>
      </c>
      <c r="P576" s="176">
        <f t="shared" si="264"/>
        <v>6955834</v>
      </c>
      <c r="R576" s="183">
        <f t="shared" si="278"/>
        <v>0</v>
      </c>
      <c r="S576" s="179">
        <f t="shared" si="265"/>
        <v>0</v>
      </c>
      <c r="Y576" s="179">
        <f t="shared" si="279"/>
        <v>27694.49534762837</v>
      </c>
      <c r="Z576" s="179">
        <f t="shared" si="280"/>
        <v>3066.9847441599704</v>
      </c>
      <c r="AA576" s="179">
        <f t="shared" si="281"/>
        <v>61568.519908211303</v>
      </c>
      <c r="AB576" s="179">
        <f t="shared" si="282"/>
        <v>92329.999999999651</v>
      </c>
      <c r="AC576" s="179">
        <f t="shared" si="283"/>
        <v>6955834</v>
      </c>
      <c r="AE576" s="179">
        <f t="shared" si="284"/>
        <v>92330</v>
      </c>
    </row>
    <row r="577" spans="1:31" x14ac:dyDescent="0.2">
      <c r="A577" s="171">
        <f t="shared" si="266"/>
        <v>22</v>
      </c>
      <c r="B577" s="179">
        <f t="shared" si="267"/>
        <v>88741</v>
      </c>
      <c r="D577" s="179">
        <f t="shared" si="268"/>
        <v>3589</v>
      </c>
      <c r="E577" s="179">
        <f t="shared" si="269"/>
        <v>60677.592833169219</v>
      </c>
      <c r="F577" s="179">
        <f t="shared" si="270"/>
        <v>481.10898947130278</v>
      </c>
      <c r="G577" s="179">
        <f t="shared" si="271"/>
        <v>4527050.3760084035</v>
      </c>
      <c r="H577" s="179">
        <f t="shared" si="272"/>
        <v>32963.695618426224</v>
      </c>
      <c r="I577" s="179">
        <f t="shared" si="273"/>
        <v>88741</v>
      </c>
      <c r="J577" s="179">
        <f t="shared" si="274"/>
        <v>3589</v>
      </c>
      <c r="K577" s="179">
        <f t="shared" si="275"/>
        <v>92330</v>
      </c>
      <c r="L577" s="179">
        <f t="shared" si="263"/>
        <v>92330</v>
      </c>
      <c r="M577" s="179">
        <f t="shared" si="276"/>
        <v>58415.04234120137</v>
      </c>
      <c r="N577" s="179">
        <f t="shared" si="277"/>
        <v>6556334.7539274283</v>
      </c>
      <c r="O577" s="179">
        <f>N577*(1+Basic!$B$9)+S577</f>
        <v>6884151.4916238002</v>
      </c>
      <c r="P577" s="176">
        <f t="shared" si="264"/>
        <v>6917115</v>
      </c>
      <c r="R577" s="183">
        <f t="shared" si="278"/>
        <v>0</v>
      </c>
      <c r="S577" s="179">
        <f t="shared" si="265"/>
        <v>0</v>
      </c>
      <c r="Y577" s="179">
        <f t="shared" si="279"/>
        <v>28063.407166831195</v>
      </c>
      <c r="Z577" s="179">
        <f t="shared" si="280"/>
        <v>3107.8910105286996</v>
      </c>
      <c r="AA577" s="179">
        <f t="shared" si="281"/>
        <v>61158.70182264052</v>
      </c>
      <c r="AB577" s="179">
        <f t="shared" si="282"/>
        <v>92330.000000000407</v>
      </c>
      <c r="AC577" s="179">
        <f t="shared" si="283"/>
        <v>6917115</v>
      </c>
      <c r="AE577" s="179">
        <f t="shared" si="284"/>
        <v>92330</v>
      </c>
    </row>
    <row r="578" spans="1:31" x14ac:dyDescent="0.2">
      <c r="A578" s="171">
        <f t="shared" si="266"/>
        <v>23</v>
      </c>
      <c r="B578" s="179">
        <f t="shared" si="267"/>
        <v>88741</v>
      </c>
      <c r="D578" s="179">
        <f t="shared" si="268"/>
        <v>3589</v>
      </c>
      <c r="E578" s="179">
        <f t="shared" si="269"/>
        <v>60303.766826918851</v>
      </c>
      <c r="F578" s="179">
        <f t="shared" si="270"/>
        <v>439.65713100877065</v>
      </c>
      <c r="G578" s="179">
        <f t="shared" si="271"/>
        <v>4498613.1428353228</v>
      </c>
      <c r="H578" s="179">
        <f t="shared" si="272"/>
        <v>29814.352749434995</v>
      </c>
      <c r="I578" s="179">
        <f t="shared" si="273"/>
        <v>88741</v>
      </c>
      <c r="J578" s="179">
        <f t="shared" si="274"/>
        <v>3589</v>
      </c>
      <c r="K578" s="179">
        <f t="shared" si="275"/>
        <v>92330</v>
      </c>
      <c r="L578" s="179">
        <f t="shared" si="263"/>
        <v>92330</v>
      </c>
      <c r="M578" s="179">
        <f t="shared" si="276"/>
        <v>58114.42494818275</v>
      </c>
      <c r="N578" s="179">
        <f t="shared" si="277"/>
        <v>6522119.1788756112</v>
      </c>
      <c r="O578" s="179">
        <f>N578*(1+Basic!$B$9)+S578</f>
        <v>6848225.1378193917</v>
      </c>
      <c r="P578" s="176">
        <f t="shared" si="264"/>
        <v>6878039</v>
      </c>
      <c r="R578" s="183">
        <f t="shared" si="278"/>
        <v>0</v>
      </c>
      <c r="S578" s="179">
        <f t="shared" si="265"/>
        <v>0</v>
      </c>
      <c r="Y578" s="179">
        <f t="shared" si="279"/>
        <v>28437.23317308072</v>
      </c>
      <c r="Z578" s="179">
        <f t="shared" si="280"/>
        <v>3149.3428689912289</v>
      </c>
      <c r="AA578" s="179">
        <f t="shared" si="281"/>
        <v>60743.423957927618</v>
      </c>
      <c r="AB578" s="179">
        <f t="shared" si="282"/>
        <v>92329.999999999563</v>
      </c>
      <c r="AC578" s="179">
        <f t="shared" si="283"/>
        <v>6878039</v>
      </c>
      <c r="AE578" s="179">
        <f t="shared" si="284"/>
        <v>92330</v>
      </c>
    </row>
    <row r="579" spans="1:31" x14ac:dyDescent="0.2">
      <c r="A579" s="171">
        <f t="shared" si="266"/>
        <v>24</v>
      </c>
      <c r="B579" s="179">
        <f t="shared" si="267"/>
        <v>88741</v>
      </c>
      <c r="C579" s="171">
        <f>-Basic!$B$21</f>
        <v>-42460</v>
      </c>
      <c r="D579" s="179">
        <f t="shared" si="268"/>
        <v>-38871</v>
      </c>
      <c r="E579" s="179">
        <f t="shared" si="269"/>
        <v>59924.96117289734</v>
      </c>
      <c r="F579" s="179">
        <f t="shared" si="270"/>
        <v>397.65240355431541</v>
      </c>
      <c r="G579" s="179">
        <f t="shared" si="271"/>
        <v>4469797.1040082201</v>
      </c>
      <c r="H579" s="179">
        <f t="shared" si="272"/>
        <v>69083.00515298931</v>
      </c>
      <c r="I579" s="179">
        <f t="shared" si="273"/>
        <v>88741</v>
      </c>
      <c r="J579" s="179">
        <f t="shared" si="274"/>
        <v>3589</v>
      </c>
      <c r="K579" s="179">
        <f t="shared" si="275"/>
        <v>92330</v>
      </c>
      <c r="L579" s="179">
        <f t="shared" si="263"/>
        <v>92330</v>
      </c>
      <c r="M579" s="179">
        <f t="shared" si="276"/>
        <v>57811.142925065091</v>
      </c>
      <c r="N579" s="179">
        <f t="shared" si="277"/>
        <v>6487600.3218006762</v>
      </c>
      <c r="O579" s="179">
        <f>N579*(1+Basic!$B$9)+S579</f>
        <v>6811980.3378907107</v>
      </c>
      <c r="P579" s="176">
        <f t="shared" si="264"/>
        <v>6881063</v>
      </c>
      <c r="R579" s="183">
        <f t="shared" si="278"/>
        <v>0</v>
      </c>
      <c r="S579" s="179">
        <f t="shared" si="265"/>
        <v>0</v>
      </c>
      <c r="Y579" s="179">
        <f t="shared" si="279"/>
        <v>28816.038827102631</v>
      </c>
      <c r="Z579" s="179">
        <f t="shared" si="280"/>
        <v>3191.3475964456884</v>
      </c>
      <c r="AA579" s="179">
        <f t="shared" si="281"/>
        <v>60322.613576451658</v>
      </c>
      <c r="AB579" s="179">
        <f t="shared" si="282"/>
        <v>92329.999999999971</v>
      </c>
      <c r="AC579" s="179">
        <f t="shared" si="283"/>
        <v>6881063</v>
      </c>
      <c r="AE579" s="179">
        <f t="shared" si="284"/>
        <v>49870</v>
      </c>
    </row>
    <row r="580" spans="1:31" x14ac:dyDescent="0.2">
      <c r="A580" s="171">
        <f t="shared" si="266"/>
        <v>25</v>
      </c>
      <c r="B580" s="179">
        <f t="shared" si="267"/>
        <v>88741</v>
      </c>
      <c r="D580" s="179">
        <f t="shared" si="268"/>
        <v>3589</v>
      </c>
      <c r="E580" s="179">
        <f t="shared" si="269"/>
        <v>59541.109538395052</v>
      </c>
      <c r="F580" s="179">
        <f t="shared" si="270"/>
        <v>921.40263029395965</v>
      </c>
      <c r="G580" s="179">
        <f t="shared" si="271"/>
        <v>4440597.2135466151</v>
      </c>
      <c r="H580" s="179">
        <f t="shared" si="272"/>
        <v>66415.40778328327</v>
      </c>
      <c r="I580" s="179">
        <f t="shared" si="273"/>
        <v>88741</v>
      </c>
      <c r="J580" s="179">
        <f t="shared" si="274"/>
        <v>3589</v>
      </c>
      <c r="K580" s="179">
        <f t="shared" si="275"/>
        <v>92330</v>
      </c>
      <c r="L580" s="179">
        <f t="shared" si="263"/>
        <v>92330</v>
      </c>
      <c r="M580" s="179">
        <f t="shared" si="276"/>
        <v>57505.172652943664</v>
      </c>
      <c r="N580" s="179">
        <f t="shared" si="277"/>
        <v>6452775.4944536202</v>
      </c>
      <c r="O580" s="179">
        <f>N580*(1+Basic!$B$9)+S580</f>
        <v>6775414.2691763015</v>
      </c>
      <c r="P580" s="176">
        <f t="shared" si="264"/>
        <v>6841830</v>
      </c>
      <c r="R580" s="183">
        <f t="shared" si="278"/>
        <v>0</v>
      </c>
      <c r="S580" s="179">
        <f t="shared" si="265"/>
        <v>0</v>
      </c>
      <c r="Y580" s="179">
        <f t="shared" si="279"/>
        <v>29199.890461605042</v>
      </c>
      <c r="Z580" s="179">
        <f t="shared" si="280"/>
        <v>2667.5973697060399</v>
      </c>
      <c r="AA580" s="179">
        <f t="shared" si="281"/>
        <v>60462.512168689012</v>
      </c>
      <c r="AB580" s="179">
        <f t="shared" si="282"/>
        <v>92330.000000000087</v>
      </c>
      <c r="AC580" s="179">
        <f t="shared" si="283"/>
        <v>6841830</v>
      </c>
      <c r="AE580" s="179">
        <f t="shared" si="284"/>
        <v>92330</v>
      </c>
    </row>
    <row r="581" spans="1:31" x14ac:dyDescent="0.2">
      <c r="A581" s="171">
        <f t="shared" si="266"/>
        <v>26</v>
      </c>
      <c r="B581" s="179">
        <f t="shared" si="267"/>
        <v>88741</v>
      </c>
      <c r="D581" s="179">
        <f t="shared" si="268"/>
        <v>3589</v>
      </c>
      <c r="E581" s="179">
        <f t="shared" si="269"/>
        <v>59152.144707100022</v>
      </c>
      <c r="F581" s="179">
        <f t="shared" si="270"/>
        <v>885.82323956581865</v>
      </c>
      <c r="G581" s="179">
        <f t="shared" si="271"/>
        <v>4411008.3582537156</v>
      </c>
      <c r="H581" s="179">
        <f t="shared" si="272"/>
        <v>63712.23102284909</v>
      </c>
      <c r="I581" s="179">
        <f t="shared" si="273"/>
        <v>88741</v>
      </c>
      <c r="J581" s="179">
        <f t="shared" si="274"/>
        <v>3589</v>
      </c>
      <c r="K581" s="179">
        <f t="shared" si="275"/>
        <v>92330</v>
      </c>
      <c r="L581" s="179">
        <f t="shared" si="263"/>
        <v>92330</v>
      </c>
      <c r="M581" s="179">
        <f t="shared" si="276"/>
        <v>57196.490303559112</v>
      </c>
      <c r="N581" s="179">
        <f t="shared" si="277"/>
        <v>6417641.9847571794</v>
      </c>
      <c r="O581" s="179">
        <f>N581*(1+Basic!$B$9)+S581</f>
        <v>6738524.0839950386</v>
      </c>
      <c r="P581" s="176">
        <f t="shared" si="264"/>
        <v>6802236</v>
      </c>
      <c r="R581" s="183">
        <f t="shared" si="278"/>
        <v>0</v>
      </c>
      <c r="S581" s="179">
        <f t="shared" si="265"/>
        <v>0</v>
      </c>
      <c r="Y581" s="179">
        <f t="shared" si="279"/>
        <v>29588.855292899534</v>
      </c>
      <c r="Z581" s="179">
        <f t="shared" si="280"/>
        <v>2703.1767604341803</v>
      </c>
      <c r="AA581" s="179">
        <f t="shared" si="281"/>
        <v>60037.967946665842</v>
      </c>
      <c r="AB581" s="179">
        <f t="shared" si="282"/>
        <v>92329.999999999563</v>
      </c>
      <c r="AC581" s="179">
        <f t="shared" si="283"/>
        <v>6802236</v>
      </c>
      <c r="AE581" s="179">
        <f t="shared" si="284"/>
        <v>92330</v>
      </c>
    </row>
    <row r="582" spans="1:31" x14ac:dyDescent="0.2">
      <c r="A582" s="171">
        <f t="shared" si="266"/>
        <v>27</v>
      </c>
      <c r="B582" s="179">
        <f t="shared" si="267"/>
        <v>88741</v>
      </c>
      <c r="D582" s="179">
        <f t="shared" si="268"/>
        <v>3589</v>
      </c>
      <c r="E582" s="179">
        <f t="shared" si="269"/>
        <v>58757.998567327719</v>
      </c>
      <c r="F582" s="179">
        <f t="shared" si="270"/>
        <v>849.76930456838045</v>
      </c>
      <c r="G582" s="179">
        <f t="shared" si="271"/>
        <v>4381025.3568210434</v>
      </c>
      <c r="H582" s="179">
        <f t="shared" si="272"/>
        <v>60973.000327417467</v>
      </c>
      <c r="I582" s="179">
        <f t="shared" si="273"/>
        <v>88741</v>
      </c>
      <c r="J582" s="179">
        <f t="shared" si="274"/>
        <v>3589</v>
      </c>
      <c r="K582" s="179">
        <f t="shared" si="275"/>
        <v>92330</v>
      </c>
      <c r="L582" s="179">
        <f t="shared" si="263"/>
        <v>92330</v>
      </c>
      <c r="M582" s="179">
        <f t="shared" si="276"/>
        <v>56885.071837441741</v>
      </c>
      <c r="N582" s="179">
        <f t="shared" si="277"/>
        <v>6382197.0565946214</v>
      </c>
      <c r="O582" s="179">
        <f>N582*(1+Basic!$B$9)+S582</f>
        <v>6701306.9094243525</v>
      </c>
      <c r="P582" s="176">
        <f t="shared" si="264"/>
        <v>6762280</v>
      </c>
      <c r="R582" s="183">
        <f t="shared" si="278"/>
        <v>0</v>
      </c>
      <c r="S582" s="179">
        <f t="shared" si="265"/>
        <v>0</v>
      </c>
      <c r="Y582" s="179">
        <f t="shared" si="279"/>
        <v>29983.001432672143</v>
      </c>
      <c r="Z582" s="179">
        <f t="shared" si="280"/>
        <v>2739.2306954316227</v>
      </c>
      <c r="AA582" s="179">
        <f t="shared" si="281"/>
        <v>59607.767871896096</v>
      </c>
      <c r="AB582" s="179">
        <f t="shared" si="282"/>
        <v>92329.999999999854</v>
      </c>
      <c r="AC582" s="179">
        <f t="shared" si="283"/>
        <v>6762280</v>
      </c>
      <c r="AE582" s="179">
        <f t="shared" si="284"/>
        <v>92330</v>
      </c>
    </row>
    <row r="583" spans="1:31" x14ac:dyDescent="0.2">
      <c r="A583" s="171">
        <f t="shared" si="266"/>
        <v>28</v>
      </c>
      <c r="B583" s="179">
        <f t="shared" si="267"/>
        <v>88741</v>
      </c>
      <c r="D583" s="179">
        <f t="shared" si="268"/>
        <v>3589</v>
      </c>
      <c r="E583" s="179">
        <f t="shared" si="269"/>
        <v>58358.602100093958</v>
      </c>
      <c r="F583" s="179">
        <f t="shared" si="270"/>
        <v>813.23449601216305</v>
      </c>
      <c r="G583" s="179">
        <f t="shared" si="271"/>
        <v>4350642.9589211373</v>
      </c>
      <c r="H583" s="179">
        <f t="shared" si="272"/>
        <v>58197.23482342963</v>
      </c>
      <c r="I583" s="179">
        <f t="shared" si="273"/>
        <v>88741</v>
      </c>
      <c r="J583" s="179">
        <f t="shared" si="274"/>
        <v>3589</v>
      </c>
      <c r="K583" s="179">
        <f t="shared" si="275"/>
        <v>92330</v>
      </c>
      <c r="L583" s="179">
        <f t="shared" si="263"/>
        <v>92330</v>
      </c>
      <c r="M583" s="179">
        <f t="shared" si="276"/>
        <v>56570.893002039425</v>
      </c>
      <c r="N583" s="179">
        <f t="shared" si="277"/>
        <v>6346437.9495966611</v>
      </c>
      <c r="O583" s="179">
        <f>N583*(1+Basic!$B$9)+S583</f>
        <v>6663759.8470764942</v>
      </c>
      <c r="P583" s="176">
        <f t="shared" si="264"/>
        <v>6721957</v>
      </c>
      <c r="R583" s="183">
        <f t="shared" si="278"/>
        <v>0</v>
      </c>
      <c r="S583" s="179">
        <f t="shared" si="265"/>
        <v>0</v>
      </c>
      <c r="Y583" s="179">
        <f t="shared" si="279"/>
        <v>30382.397899906151</v>
      </c>
      <c r="Z583" s="179">
        <f t="shared" si="280"/>
        <v>2775.7655039878373</v>
      </c>
      <c r="AA583" s="179">
        <f t="shared" si="281"/>
        <v>59171.836596106121</v>
      </c>
      <c r="AB583" s="179">
        <f t="shared" si="282"/>
        <v>92330.000000000116</v>
      </c>
      <c r="AC583" s="179">
        <f t="shared" si="283"/>
        <v>6721957</v>
      </c>
      <c r="AE583" s="179">
        <f t="shared" si="284"/>
        <v>92330</v>
      </c>
    </row>
    <row r="584" spans="1:31" x14ac:dyDescent="0.2">
      <c r="A584" s="171">
        <f t="shared" si="266"/>
        <v>29</v>
      </c>
      <c r="B584" s="179">
        <f t="shared" si="267"/>
        <v>88741</v>
      </c>
      <c r="D584" s="179">
        <f t="shared" si="268"/>
        <v>3589</v>
      </c>
      <c r="E584" s="179">
        <f t="shared" si="269"/>
        <v>57953.885367028997</v>
      </c>
      <c r="F584" s="179">
        <f t="shared" si="270"/>
        <v>776.21240019004802</v>
      </c>
      <c r="G584" s="179">
        <f t="shared" si="271"/>
        <v>4319855.8442881666</v>
      </c>
      <c r="H584" s="179">
        <f t="shared" si="272"/>
        <v>55384.447223619674</v>
      </c>
      <c r="I584" s="179">
        <f t="shared" si="273"/>
        <v>88741</v>
      </c>
      <c r="J584" s="179">
        <f t="shared" si="274"/>
        <v>3589</v>
      </c>
      <c r="K584" s="179">
        <f t="shared" si="275"/>
        <v>92330</v>
      </c>
      <c r="L584" s="179">
        <f t="shared" si="263"/>
        <v>92330</v>
      </c>
      <c r="M584" s="179">
        <f t="shared" si="276"/>
        <v>56253.929329828796</v>
      </c>
      <c r="N584" s="179">
        <f t="shared" si="277"/>
        <v>6310361.8789264895</v>
      </c>
      <c r="O584" s="179">
        <f>N584*(1+Basic!$B$9)+S584</f>
        <v>6625879.9728728142</v>
      </c>
      <c r="P584" s="176">
        <f t="shared" si="264"/>
        <v>6681264</v>
      </c>
      <c r="R584" s="183">
        <f t="shared" si="278"/>
        <v>0</v>
      </c>
      <c r="S584" s="179">
        <f t="shared" si="265"/>
        <v>0</v>
      </c>
      <c r="Y584" s="179">
        <f t="shared" si="279"/>
        <v>30787.114632970653</v>
      </c>
      <c r="Z584" s="179">
        <f t="shared" si="280"/>
        <v>2812.7875998099553</v>
      </c>
      <c r="AA584" s="179">
        <f t="shared" si="281"/>
        <v>58730.097767219042</v>
      </c>
      <c r="AB584" s="179">
        <f t="shared" si="282"/>
        <v>92329.999999999651</v>
      </c>
      <c r="AC584" s="179">
        <f t="shared" si="283"/>
        <v>6681264</v>
      </c>
      <c r="AE584" s="179">
        <f t="shared" si="284"/>
        <v>92330</v>
      </c>
    </row>
    <row r="585" spans="1:31" x14ac:dyDescent="0.2">
      <c r="A585" s="171">
        <f t="shared" si="266"/>
        <v>30</v>
      </c>
      <c r="B585" s="179">
        <f t="shared" si="267"/>
        <v>88741</v>
      </c>
      <c r="D585" s="179">
        <f t="shared" si="268"/>
        <v>3589</v>
      </c>
      <c r="E585" s="179">
        <f t="shared" si="269"/>
        <v>57543.77749813065</v>
      </c>
      <c r="F585" s="179">
        <f t="shared" si="270"/>
        <v>738.69651785135136</v>
      </c>
      <c r="G585" s="179">
        <f t="shared" si="271"/>
        <v>4288658.6217862973</v>
      </c>
      <c r="H585" s="179">
        <f t="shared" si="272"/>
        <v>52534.143741471024</v>
      </c>
      <c r="I585" s="179">
        <f t="shared" si="273"/>
        <v>88741</v>
      </c>
      <c r="J585" s="179">
        <f t="shared" si="274"/>
        <v>3589</v>
      </c>
      <c r="K585" s="179">
        <f t="shared" si="275"/>
        <v>92330</v>
      </c>
      <c r="L585" s="179">
        <f t="shared" si="263"/>
        <v>92330</v>
      </c>
      <c r="M585" s="179">
        <f t="shared" si="276"/>
        <v>55934.156136409838</v>
      </c>
      <c r="N585" s="179">
        <f t="shared" si="277"/>
        <v>6273966.0350628989</v>
      </c>
      <c r="O585" s="179">
        <f>N585*(1+Basic!$B$9)+S585</f>
        <v>6587664.3368160445</v>
      </c>
      <c r="P585" s="176">
        <f t="shared" si="264"/>
        <v>6640198</v>
      </c>
      <c r="R585" s="183">
        <f t="shared" si="278"/>
        <v>0</v>
      </c>
      <c r="S585" s="179">
        <f t="shared" si="265"/>
        <v>0</v>
      </c>
      <c r="Y585" s="179">
        <f t="shared" si="279"/>
        <v>31197.222501869313</v>
      </c>
      <c r="Z585" s="179">
        <f t="shared" si="280"/>
        <v>2850.3034821486508</v>
      </c>
      <c r="AA585" s="179">
        <f t="shared" si="281"/>
        <v>58282.474015981999</v>
      </c>
      <c r="AB585" s="179">
        <f t="shared" si="282"/>
        <v>92329.999999999971</v>
      </c>
      <c r="AC585" s="179">
        <f t="shared" si="283"/>
        <v>6640198</v>
      </c>
      <c r="AE585" s="179">
        <f t="shared" si="284"/>
        <v>92330</v>
      </c>
    </row>
    <row r="586" spans="1:31" x14ac:dyDescent="0.2">
      <c r="A586" s="171">
        <f t="shared" si="266"/>
        <v>31</v>
      </c>
      <c r="B586" s="179">
        <f t="shared" si="267"/>
        <v>88741</v>
      </c>
      <c r="D586" s="179">
        <f t="shared" si="268"/>
        <v>3589</v>
      </c>
      <c r="E586" s="179">
        <f t="shared" si="269"/>
        <v>57128.20667935416</v>
      </c>
      <c r="F586" s="179">
        <f t="shared" si="270"/>
        <v>700.6802630608754</v>
      </c>
      <c r="G586" s="179">
        <f t="shared" si="271"/>
        <v>4257045.8284656517</v>
      </c>
      <c r="H586" s="179">
        <f t="shared" si="272"/>
        <v>49645.824004531896</v>
      </c>
      <c r="I586" s="179">
        <f t="shared" si="273"/>
        <v>88741</v>
      </c>
      <c r="J586" s="179">
        <f t="shared" si="274"/>
        <v>3589</v>
      </c>
      <c r="K586" s="179">
        <f t="shared" si="275"/>
        <v>92330</v>
      </c>
      <c r="L586" s="179">
        <f t="shared" si="263"/>
        <v>92330</v>
      </c>
      <c r="M586" s="179">
        <f t="shared" si="276"/>
        <v>55611.548518583528</v>
      </c>
      <c r="N586" s="179">
        <f t="shared" si="277"/>
        <v>6237247.5835814821</v>
      </c>
      <c r="O586" s="179">
        <f>N586*(1+Basic!$B$9)+S586</f>
        <v>6549109.9627605565</v>
      </c>
      <c r="P586" s="176">
        <f t="shared" si="264"/>
        <v>6598756</v>
      </c>
      <c r="R586" s="183">
        <f t="shared" si="278"/>
        <v>0</v>
      </c>
      <c r="S586" s="179">
        <f t="shared" si="265"/>
        <v>0</v>
      </c>
      <c r="Y586" s="179">
        <f t="shared" si="279"/>
        <v>31612.793320645578</v>
      </c>
      <c r="Z586" s="179">
        <f t="shared" si="280"/>
        <v>2888.3197369391273</v>
      </c>
      <c r="AA586" s="179">
        <f t="shared" si="281"/>
        <v>57828.886942415033</v>
      </c>
      <c r="AB586" s="179">
        <f t="shared" si="282"/>
        <v>92329.999999999738</v>
      </c>
      <c r="AC586" s="179">
        <f t="shared" si="283"/>
        <v>6598756</v>
      </c>
      <c r="AE586" s="179">
        <f t="shared" si="284"/>
        <v>92330</v>
      </c>
    </row>
    <row r="587" spans="1:31" x14ac:dyDescent="0.2">
      <c r="A587" s="171">
        <f t="shared" si="266"/>
        <v>32</v>
      </c>
      <c r="B587" s="179">
        <f t="shared" si="267"/>
        <v>88741</v>
      </c>
      <c r="C587" s="179"/>
      <c r="D587" s="179">
        <f t="shared" si="268"/>
        <v>3589</v>
      </c>
      <c r="E587" s="179">
        <f t="shared" si="269"/>
        <v>56707.100140036899</v>
      </c>
      <c r="F587" s="179">
        <f t="shared" si="270"/>
        <v>662.15696204274491</v>
      </c>
      <c r="G587" s="179">
        <f t="shared" si="271"/>
        <v>4225011.9286056887</v>
      </c>
      <c r="H587" s="179">
        <f t="shared" si="272"/>
        <v>46718.980966574643</v>
      </c>
      <c r="I587" s="179">
        <f t="shared" si="273"/>
        <v>88741</v>
      </c>
      <c r="J587" s="179">
        <f t="shared" si="274"/>
        <v>3589</v>
      </c>
      <c r="K587" s="179">
        <f t="shared" si="275"/>
        <v>92330</v>
      </c>
      <c r="L587" s="179">
        <f t="shared" si="263"/>
        <v>92330</v>
      </c>
      <c r="M587" s="179">
        <f t="shared" si="276"/>
        <v>55286.081352412359</v>
      </c>
      <c r="N587" s="179">
        <f t="shared" si="277"/>
        <v>6200203.6649338948</v>
      </c>
      <c r="O587" s="179">
        <f>N587*(1+Basic!$B$9)+S587</f>
        <v>6510213.8481805902</v>
      </c>
      <c r="P587" s="176">
        <f t="shared" si="264"/>
        <v>6556933</v>
      </c>
      <c r="R587" s="183">
        <f t="shared" si="278"/>
        <v>0</v>
      </c>
      <c r="S587" s="179">
        <f t="shared" si="265"/>
        <v>0</v>
      </c>
      <c r="Y587" s="179">
        <f t="shared" si="279"/>
        <v>32033.899859962985</v>
      </c>
      <c r="Z587" s="179">
        <f t="shared" si="280"/>
        <v>2926.8430379572528</v>
      </c>
      <c r="AA587" s="179">
        <f t="shared" si="281"/>
        <v>57369.257102079646</v>
      </c>
      <c r="AB587" s="179">
        <f t="shared" si="282"/>
        <v>92329.999999999884</v>
      </c>
      <c r="AC587" s="179">
        <f t="shared" si="283"/>
        <v>6556933</v>
      </c>
      <c r="AE587" s="179">
        <f t="shared" si="284"/>
        <v>92330</v>
      </c>
    </row>
    <row r="588" spans="1:31" x14ac:dyDescent="0.2">
      <c r="A588" s="171">
        <f t="shared" si="266"/>
        <v>33</v>
      </c>
      <c r="B588" s="179">
        <f t="shared" si="267"/>
        <v>88741</v>
      </c>
      <c r="C588" s="179"/>
      <c r="D588" s="179">
        <f t="shared" si="268"/>
        <v>3589</v>
      </c>
      <c r="E588" s="179">
        <f t="shared" si="269"/>
        <v>56280.38414015546</v>
      </c>
      <c r="F588" s="179">
        <f t="shared" si="270"/>
        <v>623.119852008821</v>
      </c>
      <c r="G588" s="179">
        <f t="shared" si="271"/>
        <v>4192551.312745844</v>
      </c>
      <c r="H588" s="179">
        <f t="shared" si="272"/>
        <v>43753.100818583465</v>
      </c>
      <c r="I588" s="179">
        <f t="shared" si="273"/>
        <v>88741</v>
      </c>
      <c r="J588" s="179">
        <f t="shared" si="274"/>
        <v>3589</v>
      </c>
      <c r="K588" s="179">
        <f t="shared" si="275"/>
        <v>92330</v>
      </c>
      <c r="L588" s="179">
        <f t="shared" si="263"/>
        <v>92330</v>
      </c>
      <c r="M588" s="179">
        <f t="shared" si="276"/>
        <v>54957.72929126383</v>
      </c>
      <c r="N588" s="179">
        <f t="shared" si="277"/>
        <v>6162831.3942251587</v>
      </c>
      <c r="O588" s="179">
        <f>N588*(1+Basic!$B$9)+S588</f>
        <v>6470972.9639364174</v>
      </c>
      <c r="P588" s="176">
        <f t="shared" si="264"/>
        <v>6514726</v>
      </c>
      <c r="R588" s="183">
        <f t="shared" si="278"/>
        <v>0</v>
      </c>
      <c r="S588" s="179">
        <f t="shared" si="265"/>
        <v>0</v>
      </c>
      <c r="Y588" s="179">
        <f t="shared" si="279"/>
        <v>32460.615859844722</v>
      </c>
      <c r="Z588" s="179">
        <f t="shared" si="280"/>
        <v>2965.8801479911781</v>
      </c>
      <c r="AA588" s="179">
        <f t="shared" si="281"/>
        <v>56903.503992164282</v>
      </c>
      <c r="AB588" s="179">
        <f t="shared" si="282"/>
        <v>92330.000000000175</v>
      </c>
      <c r="AC588" s="179">
        <f t="shared" si="283"/>
        <v>6514726</v>
      </c>
      <c r="AE588" s="179">
        <f t="shared" si="284"/>
        <v>92330</v>
      </c>
    </row>
    <row r="589" spans="1:31" x14ac:dyDescent="0.2">
      <c r="A589" s="171">
        <f t="shared" si="266"/>
        <v>34</v>
      </c>
      <c r="B589" s="179">
        <f t="shared" si="267"/>
        <v>88741</v>
      </c>
      <c r="C589" s="179"/>
      <c r="D589" s="179">
        <f t="shared" si="268"/>
        <v>3589</v>
      </c>
      <c r="E589" s="179">
        <f t="shared" si="269"/>
        <v>55847.983957413024</v>
      </c>
      <c r="F589" s="179">
        <f t="shared" si="270"/>
        <v>583.56207997148999</v>
      </c>
      <c r="G589" s="179">
        <f t="shared" si="271"/>
        <v>4159658.2967032567</v>
      </c>
      <c r="H589" s="179">
        <f t="shared" si="272"/>
        <v>40747.662898554954</v>
      </c>
      <c r="I589" s="179">
        <f t="shared" si="273"/>
        <v>88741</v>
      </c>
      <c r="J589" s="179">
        <f t="shared" si="274"/>
        <v>3589</v>
      </c>
      <c r="K589" s="179">
        <f t="shared" si="275"/>
        <v>92330</v>
      </c>
      <c r="L589" s="179">
        <f t="shared" si="263"/>
        <v>92330</v>
      </c>
      <c r="M589" s="179">
        <f t="shared" si="276"/>
        <v>54626.466763836448</v>
      </c>
      <c r="N589" s="179">
        <f t="shared" si="277"/>
        <v>6125127.8609889951</v>
      </c>
      <c r="O589" s="179">
        <f>N589*(1+Basic!$B$9)+S589</f>
        <v>6431384.2540384447</v>
      </c>
      <c r="P589" s="176">
        <f t="shared" si="264"/>
        <v>6472132</v>
      </c>
      <c r="R589" s="183">
        <f t="shared" si="278"/>
        <v>0</v>
      </c>
      <c r="S589" s="179">
        <f t="shared" si="265"/>
        <v>0</v>
      </c>
      <c r="Y589" s="179">
        <f t="shared" si="279"/>
        <v>32893.016042587347</v>
      </c>
      <c r="Z589" s="179">
        <f t="shared" si="280"/>
        <v>3005.4379200285111</v>
      </c>
      <c r="AA589" s="179">
        <f t="shared" si="281"/>
        <v>56431.546037384513</v>
      </c>
      <c r="AB589" s="179">
        <f t="shared" si="282"/>
        <v>92330.000000000378</v>
      </c>
      <c r="AC589" s="179">
        <f t="shared" si="283"/>
        <v>6472132</v>
      </c>
      <c r="AE589" s="179">
        <f t="shared" si="284"/>
        <v>92330</v>
      </c>
    </row>
    <row r="590" spans="1:31" x14ac:dyDescent="0.2">
      <c r="A590" s="171">
        <f t="shared" si="266"/>
        <v>35</v>
      </c>
      <c r="B590" s="179">
        <f t="shared" si="267"/>
        <v>88741</v>
      </c>
      <c r="C590" s="179"/>
      <c r="D590" s="179">
        <f t="shared" si="268"/>
        <v>3589</v>
      </c>
      <c r="E590" s="179">
        <f t="shared" si="269"/>
        <v>55409.823874154739</v>
      </c>
      <c r="F590" s="179">
        <f t="shared" si="270"/>
        <v>543.47670154061768</v>
      </c>
      <c r="G590" s="179">
        <f t="shared" si="271"/>
        <v>4126327.1205774117</v>
      </c>
      <c r="H590" s="179">
        <f>H589-D590+F590</f>
        <v>37702.139600095572</v>
      </c>
      <c r="I590" s="179">
        <f t="shared" si="273"/>
        <v>88741</v>
      </c>
      <c r="J590" s="179">
        <f t="shared" si="274"/>
        <v>3589</v>
      </c>
      <c r="K590" s="179">
        <f t="shared" si="275"/>
        <v>92330</v>
      </c>
      <c r="L590" s="179">
        <f t="shared" si="263"/>
        <v>92330</v>
      </c>
      <c r="M590" s="179">
        <f t="shared" si="276"/>
        <v>54292.267972168309</v>
      </c>
      <c r="N590" s="179">
        <f t="shared" si="277"/>
        <v>6087090.1289611636</v>
      </c>
      <c r="O590" s="179">
        <f>N590*(1+Basic!$B$9)+S590</f>
        <v>6391444.635409222</v>
      </c>
      <c r="P590" s="176">
        <f t="shared" si="264"/>
        <v>6429147</v>
      </c>
      <c r="R590" s="183">
        <f t="shared" si="278"/>
        <v>0</v>
      </c>
      <c r="S590" s="179">
        <f t="shared" si="265"/>
        <v>0</v>
      </c>
      <c r="Y590" s="179">
        <f t="shared" si="279"/>
        <v>33331.176125844941</v>
      </c>
      <c r="Z590" s="179">
        <f t="shared" si="280"/>
        <v>3045.5232984593822</v>
      </c>
      <c r="AA590" s="179">
        <f t="shared" si="281"/>
        <v>55953.300575695357</v>
      </c>
      <c r="AB590" s="179">
        <f t="shared" si="282"/>
        <v>92329.99999999968</v>
      </c>
      <c r="AC590" s="179">
        <f t="shared" si="283"/>
        <v>6429147</v>
      </c>
      <c r="AE590" s="179">
        <f t="shared" si="284"/>
        <v>92330</v>
      </c>
    </row>
    <row r="591" spans="1:31" x14ac:dyDescent="0.2">
      <c r="A591" s="171">
        <f t="shared" si="266"/>
        <v>36</v>
      </c>
      <c r="B591" s="179">
        <f t="shared" si="267"/>
        <v>88741</v>
      </c>
      <c r="C591" s="171">
        <f>-Basic!$B$22</f>
        <v>-38210</v>
      </c>
      <c r="D591" s="179">
        <f t="shared" si="268"/>
        <v>-34621</v>
      </c>
      <c r="E591" s="179">
        <f t="shared" si="269"/>
        <v>54965.827164108807</v>
      </c>
      <c r="F591" s="179">
        <f t="shared" si="270"/>
        <v>502.85667970445729</v>
      </c>
      <c r="G591" s="179">
        <f t="shared" si="271"/>
        <v>4092551.9477415206</v>
      </c>
      <c r="H591" s="179">
        <f t="shared" si="272"/>
        <v>72825.996279800034</v>
      </c>
      <c r="I591" s="179">
        <f t="shared" si="273"/>
        <v>88741</v>
      </c>
      <c r="J591" s="179">
        <f t="shared" si="274"/>
        <v>3589</v>
      </c>
      <c r="K591" s="179">
        <f t="shared" si="275"/>
        <v>92330</v>
      </c>
      <c r="L591" s="179">
        <f t="shared" si="263"/>
        <v>92330</v>
      </c>
      <c r="M591" s="179">
        <f t="shared" si="276"/>
        <v>53955.106889628049</v>
      </c>
      <c r="N591" s="179">
        <f t="shared" si="277"/>
        <v>6048715.2358507914</v>
      </c>
      <c r="O591" s="179">
        <f>N591*(1+Basic!$B$9)+S591</f>
        <v>6351150.9976433311</v>
      </c>
      <c r="P591" s="176">
        <f t="shared" si="264"/>
        <v>6423977</v>
      </c>
      <c r="R591" s="183">
        <f t="shared" si="278"/>
        <v>0</v>
      </c>
      <c r="S591" s="179">
        <f t="shared" si="265"/>
        <v>0</v>
      </c>
      <c r="Y591" s="179">
        <f t="shared" si="279"/>
        <v>33775.172835891135</v>
      </c>
      <c r="Z591" s="179">
        <f t="shared" si="280"/>
        <v>3086.1433202955377</v>
      </c>
      <c r="AA591" s="179">
        <f t="shared" si="281"/>
        <v>55468.683843813262</v>
      </c>
      <c r="AB591" s="179">
        <f t="shared" si="282"/>
        <v>92329.999999999942</v>
      </c>
      <c r="AC591" s="179">
        <f t="shared" si="283"/>
        <v>6423977</v>
      </c>
      <c r="AE591" s="179">
        <f t="shared" si="284"/>
        <v>54120</v>
      </c>
    </row>
    <row r="592" spans="1:31" x14ac:dyDescent="0.2">
      <c r="A592" s="171">
        <f t="shared" si="266"/>
        <v>37</v>
      </c>
      <c r="B592" s="179">
        <f t="shared" si="267"/>
        <v>88741</v>
      </c>
      <c r="D592" s="179">
        <f t="shared" si="268"/>
        <v>3589</v>
      </c>
      <c r="E592" s="179">
        <f t="shared" si="269"/>
        <v>54515.916078950897</v>
      </c>
      <c r="F592" s="179">
        <f t="shared" si="270"/>
        <v>971.32521055480299</v>
      </c>
      <c r="G592" s="179">
        <f t="shared" si="271"/>
        <v>4058326.8638204713</v>
      </c>
      <c r="H592" s="179">
        <f t="shared" si="272"/>
        <v>70208.321490354836</v>
      </c>
      <c r="I592" s="179">
        <f t="shared" si="273"/>
        <v>88741</v>
      </c>
      <c r="J592" s="179">
        <f t="shared" si="274"/>
        <v>3589</v>
      </c>
      <c r="K592" s="179">
        <f t="shared" si="275"/>
        <v>92330</v>
      </c>
      <c r="L592" s="179">
        <f t="shared" si="263"/>
        <v>92330</v>
      </c>
      <c r="M592" s="179">
        <f t="shared" si="276"/>
        <v>53614.957258887887</v>
      </c>
      <c r="N592" s="179">
        <f t="shared" si="277"/>
        <v>6010000.193109679</v>
      </c>
      <c r="O592" s="179">
        <f>N592*(1+Basic!$B$9)+S592</f>
        <v>6310500.202765163</v>
      </c>
      <c r="P592" s="176">
        <f t="shared" si="264"/>
        <v>6380709</v>
      </c>
      <c r="R592" s="183">
        <f t="shared" si="278"/>
        <v>0</v>
      </c>
      <c r="S592" s="179">
        <f t="shared" si="265"/>
        <v>0</v>
      </c>
      <c r="Y592" s="179">
        <f t="shared" si="279"/>
        <v>34225.083921049256</v>
      </c>
      <c r="Z592" s="179">
        <f t="shared" si="280"/>
        <v>2617.6747894451983</v>
      </c>
      <c r="AA592" s="179">
        <f t="shared" si="281"/>
        <v>55487.241289505699</v>
      </c>
      <c r="AB592" s="179">
        <f t="shared" si="282"/>
        <v>92330.000000000146</v>
      </c>
      <c r="AC592" s="179">
        <f t="shared" si="283"/>
        <v>6380709</v>
      </c>
      <c r="AE592" s="179">
        <f t="shared" si="284"/>
        <v>92330</v>
      </c>
    </row>
    <row r="593" spans="1:31" x14ac:dyDescent="0.2">
      <c r="A593" s="171">
        <f t="shared" si="266"/>
        <v>38</v>
      </c>
      <c r="B593" s="179">
        <f t="shared" si="267"/>
        <v>88741</v>
      </c>
      <c r="D593" s="179">
        <f t="shared" si="268"/>
        <v>3589</v>
      </c>
      <c r="E593" s="179">
        <f t="shared" si="269"/>
        <v>54060.011834689656</v>
      </c>
      <c r="F593" s="179">
        <f t="shared" si="270"/>
        <v>936.4116680575188</v>
      </c>
      <c r="G593" s="179">
        <f t="shared" si="271"/>
        <v>4023645.8756551612</v>
      </c>
      <c r="H593" s="179">
        <f t="shared" si="272"/>
        <v>67555.73315841236</v>
      </c>
      <c r="I593" s="179">
        <f t="shared" si="273"/>
        <v>88741</v>
      </c>
      <c r="J593" s="179">
        <f t="shared" si="274"/>
        <v>3589</v>
      </c>
      <c r="K593" s="179">
        <f t="shared" si="275"/>
        <v>92330</v>
      </c>
      <c r="L593" s="179">
        <f t="shared" si="263"/>
        <v>92330</v>
      </c>
      <c r="M593" s="179">
        <f t="shared" si="276"/>
        <v>53271.792589878838</v>
      </c>
      <c r="N593" s="179">
        <f t="shared" si="277"/>
        <v>5970941.9856995577</v>
      </c>
      <c r="O593" s="179">
        <f>N593*(1+Basic!$B$9)+S593</f>
        <v>6269489.0849845363</v>
      </c>
      <c r="P593" s="176">
        <f t="shared" si="264"/>
        <v>6337045</v>
      </c>
      <c r="R593" s="183">
        <f t="shared" si="278"/>
        <v>0</v>
      </c>
      <c r="S593" s="179">
        <f t="shared" si="265"/>
        <v>0</v>
      </c>
      <c r="Y593" s="179">
        <f t="shared" si="279"/>
        <v>34680.988165310118</v>
      </c>
      <c r="Z593" s="179">
        <f t="shared" si="280"/>
        <v>2652.5883319424756</v>
      </c>
      <c r="AA593" s="179">
        <f t="shared" si="281"/>
        <v>54996.423502747173</v>
      </c>
      <c r="AB593" s="179">
        <f t="shared" si="282"/>
        <v>92329.999999999767</v>
      </c>
      <c r="AC593" s="179">
        <f t="shared" si="283"/>
        <v>6337045</v>
      </c>
      <c r="AE593" s="179">
        <f t="shared" si="284"/>
        <v>92330</v>
      </c>
    </row>
    <row r="594" spans="1:31" x14ac:dyDescent="0.2">
      <c r="A594" s="171">
        <f t="shared" si="266"/>
        <v>39</v>
      </c>
      <c r="B594" s="179">
        <f t="shared" si="267"/>
        <v>88741</v>
      </c>
      <c r="D594" s="179">
        <f t="shared" si="268"/>
        <v>3589</v>
      </c>
      <c r="E594" s="179">
        <f t="shared" si="269"/>
        <v>53598.034597870828</v>
      </c>
      <c r="F594" s="179">
        <f t="shared" si="270"/>
        <v>901.03246211929672</v>
      </c>
      <c r="G594" s="179">
        <f t="shared" si="271"/>
        <v>3988502.9102530321</v>
      </c>
      <c r="H594" s="179">
        <f t="shared" si="272"/>
        <v>64867.76562053166</v>
      </c>
      <c r="I594" s="179">
        <f t="shared" si="273"/>
        <v>88741</v>
      </c>
      <c r="J594" s="179">
        <f t="shared" si="274"/>
        <v>3589</v>
      </c>
      <c r="K594" s="179">
        <f t="shared" si="275"/>
        <v>92330</v>
      </c>
      <c r="L594" s="179">
        <f t="shared" si="263"/>
        <v>92330</v>
      </c>
      <c r="M594" s="179">
        <f t="shared" si="276"/>
        <v>52925.586157727645</v>
      </c>
      <c r="N594" s="179">
        <f t="shared" si="277"/>
        <v>5931537.5718572857</v>
      </c>
      <c r="O594" s="179">
        <f>N594*(1+Basic!$B$9)+S594</f>
        <v>6228114.4504501503</v>
      </c>
      <c r="P594" s="176">
        <f t="shared" si="264"/>
        <v>6292982</v>
      </c>
      <c r="R594" s="183">
        <f t="shared" si="278"/>
        <v>0</v>
      </c>
      <c r="S594" s="179">
        <f t="shared" si="265"/>
        <v>0</v>
      </c>
      <c r="Y594" s="179">
        <f t="shared" si="279"/>
        <v>35142.965402129106</v>
      </c>
      <c r="Z594" s="179">
        <f t="shared" si="280"/>
        <v>2687.9675378807005</v>
      </c>
      <c r="AA594" s="179">
        <f t="shared" si="281"/>
        <v>54499.067059990128</v>
      </c>
      <c r="AB594" s="179">
        <f t="shared" si="282"/>
        <v>92329.999999999942</v>
      </c>
      <c r="AC594" s="179">
        <f t="shared" si="283"/>
        <v>6292982</v>
      </c>
      <c r="AE594" s="179">
        <f t="shared" si="284"/>
        <v>92330</v>
      </c>
    </row>
    <row r="595" spans="1:31" x14ac:dyDescent="0.2">
      <c r="A595" s="171">
        <f t="shared" si="266"/>
        <v>40</v>
      </c>
      <c r="B595" s="179">
        <f t="shared" si="267"/>
        <v>88741</v>
      </c>
      <c r="D595" s="179">
        <f t="shared" si="268"/>
        <v>3589</v>
      </c>
      <c r="E595" s="179">
        <f t="shared" si="269"/>
        <v>53129.903471597594</v>
      </c>
      <c r="F595" s="179">
        <f t="shared" si="270"/>
        <v>865.18138189973718</v>
      </c>
      <c r="G595" s="179">
        <f t="shared" si="271"/>
        <v>3952891.8137246296</v>
      </c>
      <c r="H595" s="179">
        <f t="shared" si="272"/>
        <v>62143.9470024314</v>
      </c>
      <c r="I595" s="179">
        <f t="shared" si="273"/>
        <v>88741</v>
      </c>
      <c r="J595" s="179">
        <f t="shared" si="274"/>
        <v>3589</v>
      </c>
      <c r="K595" s="179">
        <f t="shared" si="275"/>
        <v>92330</v>
      </c>
      <c r="L595" s="179">
        <f t="shared" si="263"/>
        <v>92330</v>
      </c>
      <c r="M595" s="179">
        <f t="shared" si="276"/>
        <v>52576.311000675596</v>
      </c>
      <c r="N595" s="179">
        <f t="shared" si="277"/>
        <v>5891783.8828579616</v>
      </c>
      <c r="O595" s="179">
        <f>N595*(1+Basic!$B$9)+S595</f>
        <v>6186373.0770008601</v>
      </c>
      <c r="P595" s="176">
        <f t="shared" si="264"/>
        <v>6248517</v>
      </c>
      <c r="R595" s="183">
        <f t="shared" si="278"/>
        <v>0</v>
      </c>
      <c r="S595" s="179">
        <f t="shared" si="265"/>
        <v>0</v>
      </c>
      <c r="Y595" s="179">
        <f t="shared" si="279"/>
        <v>35611.09652840253</v>
      </c>
      <c r="Z595" s="179">
        <f t="shared" si="280"/>
        <v>2723.8186181002602</v>
      </c>
      <c r="AA595" s="179">
        <f t="shared" si="281"/>
        <v>53995.084853497334</v>
      </c>
      <c r="AB595" s="179">
        <f t="shared" si="282"/>
        <v>92330.000000000116</v>
      </c>
      <c r="AC595" s="179">
        <f t="shared" si="283"/>
        <v>6248517</v>
      </c>
      <c r="AE595" s="179">
        <f t="shared" si="284"/>
        <v>92330</v>
      </c>
    </row>
    <row r="596" spans="1:31" x14ac:dyDescent="0.2">
      <c r="A596" s="171">
        <f t="shared" si="266"/>
        <v>41</v>
      </c>
      <c r="B596" s="179">
        <f t="shared" si="267"/>
        <v>88741</v>
      </c>
      <c r="D596" s="179">
        <f t="shared" si="268"/>
        <v>3589</v>
      </c>
      <c r="E596" s="179">
        <f t="shared" si="269"/>
        <v>52655.536481364725</v>
      </c>
      <c r="F596" s="179">
        <f t="shared" si="270"/>
        <v>828.85213372063379</v>
      </c>
      <c r="G596" s="179">
        <f t="shared" si="271"/>
        <v>3916806.3502059942</v>
      </c>
      <c r="H596" s="179">
        <f t="shared" si="272"/>
        <v>59383.799136152033</v>
      </c>
      <c r="I596" s="179">
        <f t="shared" si="273"/>
        <v>88741</v>
      </c>
      <c r="J596" s="179">
        <f t="shared" si="274"/>
        <v>3589</v>
      </c>
      <c r="K596" s="179">
        <f t="shared" si="275"/>
        <v>92330</v>
      </c>
      <c r="L596" s="179">
        <f t="shared" si="263"/>
        <v>92330</v>
      </c>
      <c r="M596" s="179">
        <f t="shared" si="276"/>
        <v>52223.939917978714</v>
      </c>
      <c r="N596" s="179">
        <f t="shared" si="277"/>
        <v>5851677.8227759404</v>
      </c>
      <c r="O596" s="179">
        <f>N596*(1+Basic!$B$9)+S596</f>
        <v>6144261.713914738</v>
      </c>
      <c r="P596" s="176">
        <f t="shared" si="264"/>
        <v>6203646</v>
      </c>
      <c r="R596" s="183">
        <f t="shared" si="278"/>
        <v>0</v>
      </c>
      <c r="S596" s="179">
        <f t="shared" si="265"/>
        <v>0</v>
      </c>
      <c r="Y596" s="179">
        <f t="shared" si="279"/>
        <v>36085.46351863537</v>
      </c>
      <c r="Z596" s="179">
        <f t="shared" si="280"/>
        <v>2760.147866279367</v>
      </c>
      <c r="AA596" s="179">
        <f t="shared" si="281"/>
        <v>53484.388615085358</v>
      </c>
      <c r="AB596" s="179">
        <f t="shared" si="282"/>
        <v>92330.000000000087</v>
      </c>
      <c r="AC596" s="179">
        <f t="shared" si="283"/>
        <v>6203646</v>
      </c>
      <c r="AE596" s="179">
        <f t="shared" si="284"/>
        <v>92330</v>
      </c>
    </row>
    <row r="597" spans="1:31" x14ac:dyDescent="0.2">
      <c r="A597" s="171">
        <f t="shared" si="266"/>
        <v>42</v>
      </c>
      <c r="B597" s="179">
        <f t="shared" si="267"/>
        <v>88741</v>
      </c>
      <c r="D597" s="179">
        <f t="shared" si="268"/>
        <v>3589</v>
      </c>
      <c r="E597" s="179">
        <f t="shared" si="269"/>
        <v>52174.850560704006</v>
      </c>
      <c r="F597" s="179">
        <f t="shared" si="270"/>
        <v>792.0383399611128</v>
      </c>
      <c r="G597" s="179">
        <f t="shared" si="271"/>
        <v>3880240.200766698</v>
      </c>
      <c r="H597" s="179">
        <f t="shared" si="272"/>
        <v>56586.837476113142</v>
      </c>
      <c r="I597" s="179">
        <f t="shared" si="273"/>
        <v>88741</v>
      </c>
      <c r="J597" s="179">
        <f t="shared" si="274"/>
        <v>3589</v>
      </c>
      <c r="K597" s="179">
        <f t="shared" si="275"/>
        <v>92330</v>
      </c>
      <c r="L597" s="179">
        <f t="shared" si="263"/>
        <v>92330</v>
      </c>
      <c r="M597" s="179">
        <f t="shared" si="276"/>
        <v>51868.44546778949</v>
      </c>
      <c r="N597" s="179">
        <f t="shared" si="277"/>
        <v>5811216.2682437301</v>
      </c>
      <c r="O597" s="179">
        <f>N597*(1+Basic!$B$9)+S597</f>
        <v>6101777.0816559168</v>
      </c>
      <c r="P597" s="176">
        <f t="shared" si="264"/>
        <v>6158364</v>
      </c>
      <c r="R597" s="183">
        <f t="shared" si="278"/>
        <v>0</v>
      </c>
      <c r="S597" s="179">
        <f t="shared" si="265"/>
        <v>0</v>
      </c>
      <c r="Y597" s="179">
        <f t="shared" si="279"/>
        <v>36566.149439296219</v>
      </c>
      <c r="Z597" s="179">
        <f t="shared" si="280"/>
        <v>2796.9616600388908</v>
      </c>
      <c r="AA597" s="179">
        <f t="shared" si="281"/>
        <v>52966.888900665115</v>
      </c>
      <c r="AB597" s="179">
        <f t="shared" si="282"/>
        <v>92330.000000000233</v>
      </c>
      <c r="AC597" s="179">
        <f t="shared" si="283"/>
        <v>6158364</v>
      </c>
      <c r="AE597" s="179">
        <f t="shared" si="284"/>
        <v>92330</v>
      </c>
    </row>
    <row r="598" spans="1:31" x14ac:dyDescent="0.2">
      <c r="A598" s="171">
        <f t="shared" si="266"/>
        <v>43</v>
      </c>
      <c r="B598" s="179">
        <f t="shared" si="267"/>
        <v>88741</v>
      </c>
      <c r="D598" s="179">
        <f t="shared" si="268"/>
        <v>3589</v>
      </c>
      <c r="E598" s="179">
        <f t="shared" si="269"/>
        <v>51687.761536638434</v>
      </c>
      <c r="F598" s="179">
        <f t="shared" si="270"/>
        <v>754.73353793803983</v>
      </c>
      <c r="G598" s="179">
        <f t="shared" si="271"/>
        <v>3843186.9623033362</v>
      </c>
      <c r="H598" s="179">
        <f t="shared" si="272"/>
        <v>53752.57101405118</v>
      </c>
      <c r="I598" s="179">
        <f t="shared" si="273"/>
        <v>88741</v>
      </c>
      <c r="J598" s="179">
        <f t="shared" si="274"/>
        <v>3589</v>
      </c>
      <c r="K598" s="179">
        <f t="shared" si="275"/>
        <v>92330</v>
      </c>
      <c r="L598" s="179">
        <f t="shared" si="263"/>
        <v>92330</v>
      </c>
      <c r="M598" s="179">
        <f t="shared" si="276"/>
        <v>51509.799965019767</v>
      </c>
      <c r="N598" s="179">
        <f t="shared" si="277"/>
        <v>5770396.0682087494</v>
      </c>
      <c r="O598" s="179">
        <f>N598*(1+Basic!$B$9)+S598</f>
        <v>6058915.8716191873</v>
      </c>
      <c r="P598" s="176">
        <f t="shared" si="264"/>
        <v>6112668</v>
      </c>
      <c r="R598" s="183">
        <f t="shared" si="278"/>
        <v>0</v>
      </c>
      <c r="S598" s="179">
        <f t="shared" si="265"/>
        <v>0</v>
      </c>
      <c r="Y598" s="179">
        <f t="shared" si="279"/>
        <v>37053.238463361748</v>
      </c>
      <c r="Z598" s="179">
        <f t="shared" si="280"/>
        <v>2834.2664620619616</v>
      </c>
      <c r="AA598" s="179">
        <f t="shared" si="281"/>
        <v>52442.495074576473</v>
      </c>
      <c r="AB598" s="179">
        <f t="shared" si="282"/>
        <v>92330.000000000175</v>
      </c>
      <c r="AC598" s="179">
        <f t="shared" si="283"/>
        <v>6112668</v>
      </c>
      <c r="AE598" s="179">
        <f t="shared" si="284"/>
        <v>92330</v>
      </c>
    </row>
    <row r="599" spans="1:31" x14ac:dyDescent="0.2">
      <c r="A599" s="171">
        <f t="shared" si="266"/>
        <v>44</v>
      </c>
      <c r="B599" s="179">
        <f t="shared" si="267"/>
        <v>88741</v>
      </c>
      <c r="D599" s="179">
        <f t="shared" si="268"/>
        <v>3589</v>
      </c>
      <c r="E599" s="179">
        <f t="shared" si="269"/>
        <v>51194.184114942735</v>
      </c>
      <c r="F599" s="179">
        <f t="shared" si="270"/>
        <v>716.93117877149098</v>
      </c>
      <c r="G599" s="179">
        <f t="shared" si="271"/>
        <v>3805640.146418279</v>
      </c>
      <c r="H599" s="179">
        <f t="shared" si="272"/>
        <v>50880.502192822671</v>
      </c>
      <c r="I599" s="179">
        <f t="shared" si="273"/>
        <v>88741</v>
      </c>
      <c r="J599" s="179">
        <f t="shared" si="274"/>
        <v>3589</v>
      </c>
      <c r="K599" s="179">
        <f t="shared" si="275"/>
        <v>92330</v>
      </c>
      <c r="L599" s="179">
        <f t="shared" si="263"/>
        <v>92330</v>
      </c>
      <c r="M599" s="179">
        <f t="shared" si="276"/>
        <v>51147.97547918465</v>
      </c>
      <c r="N599" s="179">
        <f t="shared" si="277"/>
        <v>5729214.0436879341</v>
      </c>
      <c r="O599" s="179">
        <f>N599*(1+Basic!$B$9)+S599</f>
        <v>6015674.7458723309</v>
      </c>
      <c r="P599" s="176">
        <f t="shared" si="264"/>
        <v>6066555</v>
      </c>
      <c r="R599" s="183">
        <f t="shared" si="278"/>
        <v>0</v>
      </c>
      <c r="S599" s="179">
        <f t="shared" si="265"/>
        <v>0</v>
      </c>
      <c r="Y599" s="179">
        <f t="shared" si="279"/>
        <v>37546.815885057207</v>
      </c>
      <c r="Z599" s="179">
        <f t="shared" si="280"/>
        <v>2872.0688212285095</v>
      </c>
      <c r="AA599" s="179">
        <f t="shared" si="281"/>
        <v>51911.115293714225</v>
      </c>
      <c r="AB599" s="179">
        <f t="shared" si="282"/>
        <v>92329.999999999942</v>
      </c>
      <c r="AC599" s="179">
        <f t="shared" si="283"/>
        <v>6066555</v>
      </c>
      <c r="AE599" s="179">
        <f t="shared" si="284"/>
        <v>92330</v>
      </c>
    </row>
    <row r="600" spans="1:31" ht="15" x14ac:dyDescent="0.2">
      <c r="A600" s="171">
        <f t="shared" si="266"/>
        <v>45</v>
      </c>
      <c r="B600" s="179">
        <f t="shared" si="267"/>
        <v>88741</v>
      </c>
      <c r="C600" s="190"/>
      <c r="D600" s="179">
        <f t="shared" si="268"/>
        <v>3589</v>
      </c>
      <c r="E600" s="179">
        <f t="shared" si="269"/>
        <v>50694.031865207413</v>
      </c>
      <c r="F600" s="179">
        <f t="shared" si="270"/>
        <v>678.62462623509327</v>
      </c>
      <c r="G600" s="179">
        <f t="shared" si="271"/>
        <v>3767593.1782834865</v>
      </c>
      <c r="H600" s="179">
        <f t="shared" si="272"/>
        <v>47970.126819057761</v>
      </c>
      <c r="I600" s="179">
        <f t="shared" si="273"/>
        <v>88741</v>
      </c>
      <c r="J600" s="179">
        <f t="shared" si="274"/>
        <v>3589</v>
      </c>
      <c r="K600" s="179">
        <f t="shared" si="275"/>
        <v>92330</v>
      </c>
      <c r="L600" s="179">
        <f t="shared" si="263"/>
        <v>92330</v>
      </c>
      <c r="M600" s="179">
        <f t="shared" si="276"/>
        <v>50782.9438322274</v>
      </c>
      <c r="N600" s="179">
        <f t="shared" si="277"/>
        <v>5687666.9875201611</v>
      </c>
      <c r="O600" s="179">
        <f>N600*(1+Basic!$B$9)+S600</f>
        <v>5972050.336896169</v>
      </c>
      <c r="P600" s="176">
        <f t="shared" si="264"/>
        <v>6020020</v>
      </c>
      <c r="R600" s="183">
        <f t="shared" si="278"/>
        <v>0</v>
      </c>
      <c r="S600" s="179">
        <f t="shared" si="265"/>
        <v>0</v>
      </c>
      <c r="Y600" s="179">
        <f t="shared" si="279"/>
        <v>38046.968134792522</v>
      </c>
      <c r="Z600" s="179">
        <f t="shared" si="280"/>
        <v>2910.3753737649095</v>
      </c>
      <c r="AA600" s="179">
        <f t="shared" si="281"/>
        <v>51372.656491442503</v>
      </c>
      <c r="AB600" s="179">
        <f t="shared" si="282"/>
        <v>92329.999999999942</v>
      </c>
      <c r="AC600" s="179">
        <f t="shared" si="283"/>
        <v>6020020</v>
      </c>
      <c r="AE600" s="179">
        <f t="shared" si="284"/>
        <v>92330</v>
      </c>
    </row>
    <row r="601" spans="1:31" ht="15" x14ac:dyDescent="0.2">
      <c r="A601" s="171">
        <f t="shared" si="266"/>
        <v>46</v>
      </c>
      <c r="B601" s="179">
        <f t="shared" si="267"/>
        <v>88741</v>
      </c>
      <c r="C601" s="190"/>
      <c r="D601" s="179">
        <f t="shared" si="268"/>
        <v>3589</v>
      </c>
      <c r="E601" s="179">
        <f t="shared" si="269"/>
        <v>50187.21720570395</v>
      </c>
      <c r="F601" s="179">
        <f t="shared" si="270"/>
        <v>639.80715559103112</v>
      </c>
      <c r="G601" s="179">
        <f t="shared" si="271"/>
        <v>3729039.3954891902</v>
      </c>
      <c r="H601" s="179">
        <f t="shared" si="272"/>
        <v>45020.933974648789</v>
      </c>
      <c r="I601" s="179">
        <f t="shared" si="273"/>
        <v>88741</v>
      </c>
      <c r="J601" s="179">
        <f t="shared" si="274"/>
        <v>3589</v>
      </c>
      <c r="K601" s="179">
        <f t="shared" si="275"/>
        <v>92330</v>
      </c>
      <c r="L601" s="179">
        <f t="shared" si="263"/>
        <v>92330</v>
      </c>
      <c r="M601" s="179">
        <f t="shared" si="276"/>
        <v>50414.676596324956</v>
      </c>
      <c r="N601" s="179">
        <f t="shared" si="277"/>
        <v>5645751.664116486</v>
      </c>
      <c r="O601" s="179">
        <f>N601*(1+Basic!$B$9)+S601</f>
        <v>5928039.2473223107</v>
      </c>
      <c r="P601" s="176">
        <f t="shared" si="264"/>
        <v>5973060</v>
      </c>
      <c r="R601" s="183">
        <f t="shared" si="278"/>
        <v>0</v>
      </c>
      <c r="S601" s="179">
        <f t="shared" si="265"/>
        <v>0</v>
      </c>
      <c r="Y601" s="179">
        <f t="shared" si="279"/>
        <v>38553.782794296276</v>
      </c>
      <c r="Z601" s="179">
        <f t="shared" si="280"/>
        <v>2949.1928444089717</v>
      </c>
      <c r="AA601" s="179">
        <f t="shared" si="281"/>
        <v>50827.024361294978</v>
      </c>
      <c r="AB601" s="179">
        <f t="shared" si="282"/>
        <v>92330.000000000233</v>
      </c>
      <c r="AC601" s="179">
        <f t="shared" si="283"/>
        <v>5973060</v>
      </c>
      <c r="AE601" s="179">
        <f t="shared" si="284"/>
        <v>92330</v>
      </c>
    </row>
    <row r="602" spans="1:31" ht="15" x14ac:dyDescent="0.2">
      <c r="A602" s="171">
        <f t="shared" si="266"/>
        <v>47</v>
      </c>
      <c r="B602" s="179">
        <f t="shared" si="267"/>
        <v>88741</v>
      </c>
      <c r="C602" s="190"/>
      <c r="D602" s="179">
        <f t="shared" si="268"/>
        <v>3589</v>
      </c>
      <c r="E602" s="179">
        <f t="shared" si="269"/>
        <v>49673.651388048333</v>
      </c>
      <c r="F602" s="179">
        <f t="shared" si="270"/>
        <v>600.47195240951521</v>
      </c>
      <c r="G602" s="179">
        <f t="shared" si="271"/>
        <v>3689972.0468772384</v>
      </c>
      <c r="H602" s="179">
        <f t="shared" si="272"/>
        <v>42032.405927058302</v>
      </c>
      <c r="I602" s="179">
        <f t="shared" si="273"/>
        <v>88741</v>
      </c>
      <c r="J602" s="179">
        <f t="shared" si="274"/>
        <v>3589</v>
      </c>
      <c r="K602" s="179">
        <f t="shared" si="275"/>
        <v>92330</v>
      </c>
      <c r="L602" s="179">
        <f t="shared" si="263"/>
        <v>92330</v>
      </c>
      <c r="M602" s="179">
        <f t="shared" si="276"/>
        <v>50043.145091674058</v>
      </c>
      <c r="N602" s="179">
        <f t="shared" si="277"/>
        <v>5603464.8092081603</v>
      </c>
      <c r="O602" s="179">
        <f>N602*(1+Basic!$B$9)+S602</f>
        <v>5883638.0496685682</v>
      </c>
      <c r="P602" s="176">
        <f t="shared" si="264"/>
        <v>5925670</v>
      </c>
      <c r="R602" s="183">
        <f t="shared" si="278"/>
        <v>0</v>
      </c>
      <c r="S602" s="179">
        <f t="shared" si="265"/>
        <v>0</v>
      </c>
      <c r="Y602" s="179">
        <f t="shared" si="279"/>
        <v>39067.348611951806</v>
      </c>
      <c r="Z602" s="179">
        <f t="shared" si="280"/>
        <v>2988.5280475904874</v>
      </c>
      <c r="AA602" s="179">
        <f t="shared" si="281"/>
        <v>50274.123340457845</v>
      </c>
      <c r="AB602" s="179">
        <f t="shared" si="282"/>
        <v>92330.000000000146</v>
      </c>
      <c r="AC602" s="179">
        <f t="shared" si="283"/>
        <v>5925670</v>
      </c>
      <c r="AE602" s="179">
        <f t="shared" si="284"/>
        <v>92330</v>
      </c>
    </row>
    <row r="603" spans="1:31" x14ac:dyDescent="0.2">
      <c r="A603" s="171">
        <f t="shared" si="266"/>
        <v>48</v>
      </c>
      <c r="B603" s="179">
        <f t="shared" si="267"/>
        <v>88741</v>
      </c>
      <c r="C603" s="171">
        <f>-Basic!$B$23</f>
        <v>-34390</v>
      </c>
      <c r="D603" s="179">
        <f t="shared" si="268"/>
        <v>-30801</v>
      </c>
      <c r="E603" s="179">
        <f t="shared" si="269"/>
        <v>49153.244481660346</v>
      </c>
      <c r="F603" s="179">
        <f t="shared" si="270"/>
        <v>560.6121113725045</v>
      </c>
      <c r="G603" s="179">
        <f t="shared" si="271"/>
        <v>3650384.2913588989</v>
      </c>
      <c r="H603" s="179">
        <f t="shared" si="272"/>
        <v>73394.018038430819</v>
      </c>
      <c r="I603" s="179">
        <f t="shared" si="273"/>
        <v>88741</v>
      </c>
      <c r="J603" s="179">
        <f t="shared" si="274"/>
        <v>3589</v>
      </c>
      <c r="K603" s="179">
        <f t="shared" si="275"/>
        <v>92330</v>
      </c>
      <c r="L603" s="179">
        <f t="shared" si="263"/>
        <v>92330</v>
      </c>
      <c r="M603" s="179">
        <f t="shared" si="276"/>
        <v>49668.320384257684</v>
      </c>
      <c r="N603" s="179">
        <f t="shared" si="277"/>
        <v>5560803.1295924177</v>
      </c>
      <c r="O603" s="179">
        <f>N603*(1+Basic!$B$9)+S603</f>
        <v>5838843.286072039</v>
      </c>
      <c r="P603" s="176">
        <f t="shared" si="264"/>
        <v>5912237</v>
      </c>
      <c r="R603" s="183">
        <f t="shared" si="278"/>
        <v>0</v>
      </c>
      <c r="S603" s="179">
        <f t="shared" si="265"/>
        <v>0</v>
      </c>
      <c r="Y603" s="179">
        <f t="shared" si="279"/>
        <v>39587.755518339574</v>
      </c>
      <c r="Z603" s="179">
        <f t="shared" si="280"/>
        <v>3028.3878886274833</v>
      </c>
      <c r="AA603" s="179">
        <f t="shared" si="281"/>
        <v>49713.856593032848</v>
      </c>
      <c r="AB603" s="179">
        <f t="shared" si="282"/>
        <v>92329.999999999913</v>
      </c>
      <c r="AC603" s="179">
        <f t="shared" si="283"/>
        <v>5912237</v>
      </c>
      <c r="AE603" s="179">
        <f t="shared" si="284"/>
        <v>57940</v>
      </c>
    </row>
    <row r="604" spans="1:31" x14ac:dyDescent="0.2">
      <c r="A604" s="171">
        <f t="shared" si="266"/>
        <v>49</v>
      </c>
      <c r="B604" s="179">
        <f t="shared" si="267"/>
        <v>88741</v>
      </c>
      <c r="D604" s="179">
        <f t="shared" si="268"/>
        <v>3589</v>
      </c>
      <c r="E604" s="179">
        <f t="shared" si="269"/>
        <v>48625.905358015792</v>
      </c>
      <c r="F604" s="179">
        <f t="shared" si="270"/>
        <v>978.90126694244191</v>
      </c>
      <c r="G604" s="179">
        <f t="shared" si="271"/>
        <v>3610269.1967169149</v>
      </c>
      <c r="H604" s="179">
        <f t="shared" si="272"/>
        <v>70783.91930537326</v>
      </c>
      <c r="I604" s="179">
        <f t="shared" si="273"/>
        <v>88741</v>
      </c>
      <c r="J604" s="179">
        <f t="shared" si="274"/>
        <v>3589</v>
      </c>
      <c r="K604" s="179">
        <f t="shared" si="275"/>
        <v>92330</v>
      </c>
      <c r="L604" s="179">
        <f t="shared" si="263"/>
        <v>92330</v>
      </c>
      <c r="M604" s="179">
        <f t="shared" si="276"/>
        <v>49290.17328359183</v>
      </c>
      <c r="N604" s="179">
        <f t="shared" si="277"/>
        <v>5517763.3028760096</v>
      </c>
      <c r="O604" s="179">
        <f>N604*(1+Basic!$B$9)+S604</f>
        <v>5793651.4680198105</v>
      </c>
      <c r="P604" s="176">
        <f t="shared" si="264"/>
        <v>5864435</v>
      </c>
      <c r="R604" s="183">
        <f t="shared" si="278"/>
        <v>0</v>
      </c>
      <c r="S604" s="179">
        <f t="shared" si="265"/>
        <v>0</v>
      </c>
      <c r="Y604" s="179">
        <f t="shared" si="279"/>
        <v>40115.094641983975</v>
      </c>
      <c r="Z604" s="179">
        <f t="shared" si="280"/>
        <v>2610.098733057559</v>
      </c>
      <c r="AA604" s="179">
        <f t="shared" si="281"/>
        <v>49604.806624958233</v>
      </c>
      <c r="AB604" s="179">
        <f t="shared" si="282"/>
        <v>92329.999999999767</v>
      </c>
      <c r="AC604" s="179">
        <f t="shared" si="283"/>
        <v>5864435</v>
      </c>
      <c r="AE604" s="179">
        <f t="shared" si="284"/>
        <v>92330</v>
      </c>
    </row>
    <row r="605" spans="1:31" x14ac:dyDescent="0.2">
      <c r="A605" s="171">
        <f t="shared" si="266"/>
        <v>50</v>
      </c>
      <c r="B605" s="179">
        <f t="shared" si="267"/>
        <v>88741</v>
      </c>
      <c r="D605" s="179">
        <f t="shared" si="268"/>
        <v>3589</v>
      </c>
      <c r="E605" s="179">
        <f t="shared" si="269"/>
        <v>48091.54167468896</v>
      </c>
      <c r="F605" s="179">
        <f t="shared" si="270"/>
        <v>944.08877097993673</v>
      </c>
      <c r="G605" s="179">
        <f t="shared" si="271"/>
        <v>3569619.7383916038</v>
      </c>
      <c r="H605" s="179">
        <f t="shared" si="272"/>
        <v>68139.008076353202</v>
      </c>
      <c r="I605" s="179">
        <f t="shared" si="273"/>
        <v>88741</v>
      </c>
      <c r="J605" s="179">
        <f t="shared" si="274"/>
        <v>3589</v>
      </c>
      <c r="K605" s="179">
        <f t="shared" si="275"/>
        <v>92330</v>
      </c>
      <c r="L605" s="179">
        <f t="shared" si="263"/>
        <v>92330</v>
      </c>
      <c r="M605" s="179">
        <f t="shared" si="276"/>
        <v>48908.674340452118</v>
      </c>
      <c r="N605" s="179">
        <f t="shared" si="277"/>
        <v>5474341.9772164617</v>
      </c>
      <c r="O605" s="179">
        <f>N605*(1+Basic!$B$9)+S605</f>
        <v>5748059.0760772852</v>
      </c>
      <c r="P605" s="176">
        <f t="shared" si="264"/>
        <v>5816198</v>
      </c>
      <c r="R605" s="183">
        <f t="shared" si="278"/>
        <v>0</v>
      </c>
      <c r="S605" s="179">
        <f t="shared" si="265"/>
        <v>0</v>
      </c>
      <c r="Y605" s="179">
        <f t="shared" si="279"/>
        <v>40649.458325311076</v>
      </c>
      <c r="Z605" s="179">
        <f t="shared" si="280"/>
        <v>2644.9112290200574</v>
      </c>
      <c r="AA605" s="179">
        <f t="shared" si="281"/>
        <v>49035.630445668896</v>
      </c>
      <c r="AB605" s="179">
        <f t="shared" si="282"/>
        <v>92330.000000000029</v>
      </c>
      <c r="AC605" s="179">
        <f t="shared" si="283"/>
        <v>5816198</v>
      </c>
      <c r="AE605" s="179">
        <f t="shared" si="284"/>
        <v>92330</v>
      </c>
    </row>
    <row r="606" spans="1:31" x14ac:dyDescent="0.2">
      <c r="A606" s="171">
        <f t="shared" si="266"/>
        <v>51</v>
      </c>
      <c r="B606" s="179">
        <f t="shared" si="267"/>
        <v>88741</v>
      </c>
      <c r="D606" s="179">
        <f t="shared" si="268"/>
        <v>3589</v>
      </c>
      <c r="E606" s="179">
        <f t="shared" si="269"/>
        <v>47550.059859182518</v>
      </c>
      <c r="F606" s="179">
        <f t="shared" si="270"/>
        <v>908.81195929642445</v>
      </c>
      <c r="G606" s="179">
        <f t="shared" si="271"/>
        <v>3528428.7982507865</v>
      </c>
      <c r="H606" s="179">
        <f t="shared" si="272"/>
        <v>65458.820035649624</v>
      </c>
      <c r="I606" s="179">
        <f t="shared" si="273"/>
        <v>88741</v>
      </c>
      <c r="J606" s="179">
        <f t="shared" si="274"/>
        <v>3589</v>
      </c>
      <c r="K606" s="179">
        <f t="shared" si="275"/>
        <v>92330</v>
      </c>
      <c r="L606" s="179">
        <f t="shared" si="263"/>
        <v>92330</v>
      </c>
      <c r="M606" s="179">
        <f t="shared" si="276"/>
        <v>48523.793844580417</v>
      </c>
      <c r="N606" s="179">
        <f t="shared" si="277"/>
        <v>5430535.7710610423</v>
      </c>
      <c r="O606" s="179">
        <f>N606*(1+Basic!$B$9)+S606</f>
        <v>5702062.5596140949</v>
      </c>
      <c r="P606" s="176">
        <f t="shared" si="264"/>
        <v>5767521</v>
      </c>
      <c r="R606" s="183">
        <f t="shared" si="278"/>
        <v>0</v>
      </c>
      <c r="S606" s="179">
        <f t="shared" si="265"/>
        <v>0</v>
      </c>
      <c r="Y606" s="179">
        <f t="shared" si="279"/>
        <v>41190.940140817314</v>
      </c>
      <c r="Z606" s="179">
        <f t="shared" si="280"/>
        <v>2680.1880407035787</v>
      </c>
      <c r="AA606" s="179">
        <f t="shared" si="281"/>
        <v>48458.87181847894</v>
      </c>
      <c r="AB606" s="179">
        <f t="shared" si="282"/>
        <v>92329.999999999825</v>
      </c>
      <c r="AC606" s="179">
        <f t="shared" si="283"/>
        <v>5767521</v>
      </c>
      <c r="AE606" s="179">
        <f t="shared" si="284"/>
        <v>92330</v>
      </c>
    </row>
    <row r="607" spans="1:31" x14ac:dyDescent="0.2">
      <c r="A607" s="171">
        <f t="shared" si="266"/>
        <v>52</v>
      </c>
      <c r="B607" s="179">
        <f t="shared" si="267"/>
        <v>88741</v>
      </c>
      <c r="D607" s="179">
        <f t="shared" si="268"/>
        <v>3589</v>
      </c>
      <c r="E607" s="179">
        <f t="shared" si="269"/>
        <v>47001.365092542088</v>
      </c>
      <c r="F607" s="179">
        <f t="shared" si="270"/>
        <v>873.06463902687722</v>
      </c>
      <c r="G607" s="179">
        <f t="shared" si="271"/>
        <v>3486689.1633433285</v>
      </c>
      <c r="H607" s="179">
        <f t="shared" si="272"/>
        <v>62742.884674676498</v>
      </c>
      <c r="I607" s="179">
        <f t="shared" si="273"/>
        <v>88741</v>
      </c>
      <c r="J607" s="179">
        <f t="shared" si="274"/>
        <v>3589</v>
      </c>
      <c r="K607" s="179">
        <f t="shared" si="275"/>
        <v>92330</v>
      </c>
      <c r="L607" s="179">
        <f t="shared" si="263"/>
        <v>92330</v>
      </c>
      <c r="M607" s="179">
        <f t="shared" si="276"/>
        <v>48135.501822371094</v>
      </c>
      <c r="N607" s="179">
        <f t="shared" si="277"/>
        <v>5386341.2728834134</v>
      </c>
      <c r="O607" s="179">
        <f>N607*(1+Basic!$B$9)+S607</f>
        <v>5655658.3365275841</v>
      </c>
      <c r="P607" s="176">
        <f t="shared" si="264"/>
        <v>5718401</v>
      </c>
      <c r="R607" s="183">
        <f t="shared" si="278"/>
        <v>0</v>
      </c>
      <c r="S607" s="179">
        <f t="shared" si="265"/>
        <v>0</v>
      </c>
      <c r="Y607" s="179">
        <f t="shared" si="279"/>
        <v>41739.634907457978</v>
      </c>
      <c r="Z607" s="179">
        <f t="shared" si="280"/>
        <v>2715.9353609731261</v>
      </c>
      <c r="AA607" s="179">
        <f t="shared" si="281"/>
        <v>47874.429731568962</v>
      </c>
      <c r="AB607" s="179">
        <f t="shared" si="282"/>
        <v>92330.000000000058</v>
      </c>
      <c r="AC607" s="179">
        <f t="shared" si="283"/>
        <v>5718401</v>
      </c>
      <c r="AE607" s="179">
        <f t="shared" si="284"/>
        <v>92330</v>
      </c>
    </row>
    <row r="608" spans="1:31" x14ac:dyDescent="0.2">
      <c r="A608" s="171">
        <f t="shared" si="266"/>
        <v>53</v>
      </c>
      <c r="B608" s="179">
        <f t="shared" si="267"/>
        <v>88741</v>
      </c>
      <c r="D608" s="179">
        <f t="shared" si="268"/>
        <v>3589</v>
      </c>
      <c r="E608" s="179">
        <f t="shared" si="269"/>
        <v>46445.361292752386</v>
      </c>
      <c r="F608" s="179">
        <f t="shared" si="270"/>
        <v>836.84053470820845</v>
      </c>
      <c r="G608" s="179">
        <f t="shared" si="271"/>
        <v>3444393.524636081</v>
      </c>
      <c r="H608" s="179">
        <f t="shared" si="272"/>
        <v>59990.725209384706</v>
      </c>
      <c r="I608" s="179">
        <f t="shared" si="273"/>
        <v>88741</v>
      </c>
      <c r="J608" s="179">
        <f t="shared" si="274"/>
        <v>3589</v>
      </c>
      <c r="K608" s="179">
        <f t="shared" si="275"/>
        <v>92330</v>
      </c>
      <c r="L608" s="179">
        <f t="shared" si="263"/>
        <v>92330</v>
      </c>
      <c r="M608" s="179">
        <f t="shared" si="276"/>
        <v>47743.768034536683</v>
      </c>
      <c r="N608" s="179">
        <f t="shared" si="277"/>
        <v>5341755.0409179498</v>
      </c>
      <c r="O608" s="179">
        <f>N608*(1+Basic!$B$9)+S608</f>
        <v>5608842.7929638475</v>
      </c>
      <c r="P608" s="176">
        <f t="shared" si="264"/>
        <v>5668834</v>
      </c>
      <c r="R608" s="183">
        <f t="shared" si="278"/>
        <v>0</v>
      </c>
      <c r="S608" s="179">
        <f t="shared" si="265"/>
        <v>0</v>
      </c>
      <c r="Y608" s="179">
        <f t="shared" si="279"/>
        <v>42295.638707247563</v>
      </c>
      <c r="Z608" s="179">
        <f t="shared" si="280"/>
        <v>2752.159465291792</v>
      </c>
      <c r="AA608" s="179">
        <f t="shared" si="281"/>
        <v>47282.201827460594</v>
      </c>
      <c r="AB608" s="179">
        <f t="shared" si="282"/>
        <v>92329.999999999942</v>
      </c>
      <c r="AC608" s="179">
        <f t="shared" si="283"/>
        <v>5668834</v>
      </c>
      <c r="AE608" s="179">
        <f t="shared" si="284"/>
        <v>92330</v>
      </c>
    </row>
    <row r="609" spans="1:31" ht="15" x14ac:dyDescent="0.2">
      <c r="A609" s="171">
        <f t="shared" si="266"/>
        <v>54</v>
      </c>
      <c r="B609" s="179">
        <f t="shared" si="267"/>
        <v>88741</v>
      </c>
      <c r="C609" s="190"/>
      <c r="D609" s="179">
        <f t="shared" si="268"/>
        <v>3589</v>
      </c>
      <c r="E609" s="179">
        <f t="shared" si="269"/>
        <v>45881.951097912381</v>
      </c>
      <c r="F609" s="179">
        <f t="shared" si="270"/>
        <v>800.13328717761169</v>
      </c>
      <c r="G609" s="179">
        <f t="shared" si="271"/>
        <v>3401534.4757339931</v>
      </c>
      <c r="H609" s="179">
        <f t="shared" si="272"/>
        <v>57201.858496562316</v>
      </c>
      <c r="I609" s="179">
        <f t="shared" si="273"/>
        <v>88741</v>
      </c>
      <c r="J609" s="179">
        <f t="shared" si="274"/>
        <v>3589</v>
      </c>
      <c r="K609" s="179">
        <f t="shared" si="275"/>
        <v>92330</v>
      </c>
      <c r="L609" s="179">
        <f t="shared" si="263"/>
        <v>92330</v>
      </c>
      <c r="M609" s="179">
        <f t="shared" si="276"/>
        <v>47348.561973752941</v>
      </c>
      <c r="N609" s="179">
        <f t="shared" si="277"/>
        <v>5296773.6028917031</v>
      </c>
      <c r="O609" s="179">
        <f>N609*(1+Basic!$B$9)+S609</f>
        <v>5561612.2830362888</v>
      </c>
      <c r="P609" s="176">
        <f t="shared" si="264"/>
        <v>5618814</v>
      </c>
      <c r="R609" s="183">
        <f t="shared" si="278"/>
        <v>0</v>
      </c>
      <c r="S609" s="179">
        <f t="shared" si="265"/>
        <v>0</v>
      </c>
      <c r="Y609" s="179">
        <f t="shared" si="279"/>
        <v>42859.048902087845</v>
      </c>
      <c r="Z609" s="179">
        <f t="shared" si="280"/>
        <v>2788.8667128223897</v>
      </c>
      <c r="AA609" s="179">
        <f t="shared" si="281"/>
        <v>46682.084385089991</v>
      </c>
      <c r="AB609" s="179">
        <f t="shared" si="282"/>
        <v>92330.000000000233</v>
      </c>
      <c r="AC609" s="179">
        <f t="shared" si="283"/>
        <v>5618814</v>
      </c>
      <c r="AE609" s="179">
        <f t="shared" si="284"/>
        <v>92330</v>
      </c>
    </row>
    <row r="610" spans="1:31" ht="15" x14ac:dyDescent="0.2">
      <c r="A610" s="171">
        <f t="shared" si="266"/>
        <v>55</v>
      </c>
      <c r="B610" s="179">
        <f t="shared" si="267"/>
        <v>88741</v>
      </c>
      <c r="C610" s="190"/>
      <c r="D610" s="179">
        <f t="shared" si="268"/>
        <v>3589</v>
      </c>
      <c r="E610" s="179">
        <f t="shared" si="269"/>
        <v>45311.035849186148</v>
      </c>
      <c r="F610" s="179">
        <f t="shared" si="270"/>
        <v>762.93645245620519</v>
      </c>
      <c r="G610" s="179">
        <f t="shared" si="271"/>
        <v>3358104.5115831792</v>
      </c>
      <c r="H610" s="179">
        <f t="shared" si="272"/>
        <v>54375.79494901852</v>
      </c>
      <c r="I610" s="179">
        <f t="shared" si="273"/>
        <v>88741</v>
      </c>
      <c r="J610" s="179">
        <f t="shared" si="274"/>
        <v>3589</v>
      </c>
      <c r="K610" s="179">
        <f t="shared" si="275"/>
        <v>92330</v>
      </c>
      <c r="L610" s="179">
        <f t="shared" si="263"/>
        <v>92330</v>
      </c>
      <c r="M610" s="179">
        <f t="shared" si="276"/>
        <v>46949.852862283034</v>
      </c>
      <c r="N610" s="179">
        <f t="shared" si="277"/>
        <v>5251393.4557539858</v>
      </c>
      <c r="O610" s="179">
        <f>N610*(1+Basic!$B$9)+S610</f>
        <v>5513963.1285416856</v>
      </c>
      <c r="P610" s="176">
        <f t="shared" si="264"/>
        <v>5568339</v>
      </c>
      <c r="R610" s="183">
        <f t="shared" si="278"/>
        <v>0</v>
      </c>
      <c r="S610" s="179">
        <f t="shared" si="265"/>
        <v>0</v>
      </c>
      <c r="Y610" s="179">
        <f t="shared" si="279"/>
        <v>43429.964150813874</v>
      </c>
      <c r="Z610" s="179">
        <f t="shared" si="280"/>
        <v>2826.0635475437957</v>
      </c>
      <c r="AA610" s="179">
        <f t="shared" si="281"/>
        <v>46073.972301642352</v>
      </c>
      <c r="AB610" s="179">
        <f t="shared" si="282"/>
        <v>92330.000000000029</v>
      </c>
      <c r="AC610" s="179">
        <f t="shared" si="283"/>
        <v>5568339</v>
      </c>
      <c r="AE610" s="179">
        <f t="shared" si="284"/>
        <v>92330</v>
      </c>
    </row>
    <row r="611" spans="1:31" ht="15" x14ac:dyDescent="0.2">
      <c r="A611" s="171">
        <f t="shared" si="266"/>
        <v>56</v>
      </c>
      <c r="B611" s="179">
        <f t="shared" si="267"/>
        <v>88741</v>
      </c>
      <c r="C611" s="190"/>
      <c r="D611" s="179">
        <f t="shared" si="268"/>
        <v>3589</v>
      </c>
      <c r="E611" s="179">
        <f t="shared" si="269"/>
        <v>44732.515573526798</v>
      </c>
      <c r="F611" s="179">
        <f t="shared" si="270"/>
        <v>725.2435006177883</v>
      </c>
      <c r="G611" s="179">
        <f t="shared" si="271"/>
        <v>3314096.027156706</v>
      </c>
      <c r="H611" s="179">
        <f t="shared" si="272"/>
        <v>51512.038449636311</v>
      </c>
      <c r="I611" s="179">
        <f t="shared" si="273"/>
        <v>88741</v>
      </c>
      <c r="J611" s="179">
        <f t="shared" si="274"/>
        <v>3589</v>
      </c>
      <c r="K611" s="179">
        <f t="shared" si="275"/>
        <v>92330</v>
      </c>
      <c r="L611" s="179">
        <f t="shared" si="263"/>
        <v>92330</v>
      </c>
      <c r="M611" s="179">
        <f t="shared" si="276"/>
        <v>46547.609649580612</v>
      </c>
      <c r="N611" s="179">
        <f t="shared" si="277"/>
        <v>5205611.0654035667</v>
      </c>
      <c r="O611" s="179">
        <f>N611*(1+Basic!$B$9)+S611</f>
        <v>5465891.6186737455</v>
      </c>
      <c r="P611" s="176">
        <f t="shared" si="264"/>
        <v>5517404</v>
      </c>
      <c r="R611" s="183">
        <f t="shared" si="278"/>
        <v>0</v>
      </c>
      <c r="S611" s="179">
        <f t="shared" si="265"/>
        <v>0</v>
      </c>
      <c r="Y611" s="179">
        <f t="shared" si="279"/>
        <v>44008.484426473267</v>
      </c>
      <c r="Z611" s="179">
        <f t="shared" si="280"/>
        <v>2863.7564993822089</v>
      </c>
      <c r="AA611" s="179">
        <f t="shared" si="281"/>
        <v>45457.759074144589</v>
      </c>
      <c r="AB611" s="179">
        <f t="shared" si="282"/>
        <v>92330.000000000058</v>
      </c>
      <c r="AC611" s="179">
        <f t="shared" si="283"/>
        <v>5517404</v>
      </c>
      <c r="AE611" s="179">
        <f t="shared" si="284"/>
        <v>92330</v>
      </c>
    </row>
    <row r="612" spans="1:31" ht="15" x14ac:dyDescent="0.2">
      <c r="A612" s="171">
        <f t="shared" si="266"/>
        <v>57</v>
      </c>
      <c r="B612" s="179">
        <f t="shared" si="267"/>
        <v>88741</v>
      </c>
      <c r="C612" s="190"/>
      <c r="D612" s="179">
        <f t="shared" si="268"/>
        <v>3589</v>
      </c>
      <c r="E612" s="179">
        <f t="shared" si="269"/>
        <v>44146.288966170134</v>
      </c>
      <c r="F612" s="179">
        <f t="shared" si="270"/>
        <v>687.04781464250891</v>
      </c>
      <c r="G612" s="179">
        <f t="shared" si="271"/>
        <v>3269501.316122876</v>
      </c>
      <c r="H612" s="179">
        <f t="shared" si="272"/>
        <v>48610.08626427882</v>
      </c>
      <c r="I612" s="179">
        <f t="shared" si="273"/>
        <v>88741</v>
      </c>
      <c r="J612" s="179">
        <f t="shared" si="274"/>
        <v>3589</v>
      </c>
      <c r="K612" s="179">
        <f t="shared" si="275"/>
        <v>92330</v>
      </c>
      <c r="L612" s="179">
        <f t="shared" si="263"/>
        <v>92330</v>
      </c>
      <c r="M612" s="179">
        <f t="shared" si="276"/>
        <v>46141.801009871655</v>
      </c>
      <c r="N612" s="179">
        <f t="shared" si="277"/>
        <v>5159422.8664134387</v>
      </c>
      <c r="O612" s="179">
        <f>N612*(1+Basic!$B$9)+S612</f>
        <v>5417394.0097341109</v>
      </c>
      <c r="P612" s="176">
        <f t="shared" si="264"/>
        <v>5466004</v>
      </c>
      <c r="R612" s="183">
        <f t="shared" si="278"/>
        <v>0</v>
      </c>
      <c r="S612" s="179">
        <f t="shared" si="265"/>
        <v>0</v>
      </c>
      <c r="Y612" s="179">
        <f t="shared" si="279"/>
        <v>44594.711033829954</v>
      </c>
      <c r="Z612" s="179">
        <f t="shared" si="280"/>
        <v>2901.9521853574915</v>
      </c>
      <c r="AA612" s="179">
        <f t="shared" si="281"/>
        <v>44833.336780812642</v>
      </c>
      <c r="AB612" s="179">
        <f t="shared" si="282"/>
        <v>92330.000000000087</v>
      </c>
      <c r="AC612" s="179">
        <f t="shared" si="283"/>
        <v>5466004</v>
      </c>
      <c r="AE612" s="179">
        <f t="shared" si="284"/>
        <v>92330</v>
      </c>
    </row>
    <row r="613" spans="1:31" ht="15" x14ac:dyDescent="0.2">
      <c r="A613" s="171">
        <f t="shared" si="266"/>
        <v>58</v>
      </c>
      <c r="B613" s="179">
        <f t="shared" si="267"/>
        <v>88741</v>
      </c>
      <c r="C613" s="190"/>
      <c r="D613" s="179">
        <f t="shared" si="268"/>
        <v>3589</v>
      </c>
      <c r="E613" s="179">
        <f t="shared" si="269"/>
        <v>43552.253372895146</v>
      </c>
      <c r="F613" s="179">
        <f t="shared" si="270"/>
        <v>648.34268925524134</v>
      </c>
      <c r="G613" s="179">
        <f t="shared" si="271"/>
        <v>3224312.5694957711</v>
      </c>
      <c r="H613" s="179">
        <f t="shared" si="272"/>
        <v>45669.428953534058</v>
      </c>
      <c r="I613" s="179">
        <f t="shared" si="273"/>
        <v>88741</v>
      </c>
      <c r="J613" s="179">
        <f t="shared" si="274"/>
        <v>3589</v>
      </c>
      <c r="K613" s="179">
        <f t="shared" si="275"/>
        <v>92330</v>
      </c>
      <c r="L613" s="179">
        <f t="shared" si="263"/>
        <v>92330</v>
      </c>
      <c r="M613" s="179">
        <f t="shared" si="276"/>
        <v>45732.395339714923</v>
      </c>
      <c r="N613" s="179">
        <f t="shared" si="277"/>
        <v>5112825.261753154</v>
      </c>
      <c r="O613" s="179">
        <f>N613*(1+Basic!$B$9)+S613</f>
        <v>5368466.5248408122</v>
      </c>
      <c r="P613" s="176">
        <f t="shared" si="264"/>
        <v>5414136</v>
      </c>
      <c r="R613" s="183">
        <f t="shared" si="278"/>
        <v>0</v>
      </c>
      <c r="S613" s="179">
        <f t="shared" si="265"/>
        <v>0</v>
      </c>
      <c r="Y613" s="179">
        <f t="shared" si="279"/>
        <v>45188.746627104934</v>
      </c>
      <c r="Z613" s="179">
        <f t="shared" si="280"/>
        <v>2940.6573107447621</v>
      </c>
      <c r="AA613" s="179">
        <f t="shared" si="281"/>
        <v>44200.596062150384</v>
      </c>
      <c r="AB613" s="179">
        <f t="shared" si="282"/>
        <v>92330.000000000087</v>
      </c>
      <c r="AC613" s="179">
        <f t="shared" si="283"/>
        <v>5414136</v>
      </c>
      <c r="AE613" s="179">
        <f t="shared" si="284"/>
        <v>92330</v>
      </c>
    </row>
    <row r="614" spans="1:31" ht="15" x14ac:dyDescent="0.2">
      <c r="A614" s="171">
        <f t="shared" si="266"/>
        <v>59</v>
      </c>
      <c r="B614" s="179">
        <f t="shared" si="267"/>
        <v>88741</v>
      </c>
      <c r="C614" s="190"/>
      <c r="D614" s="179">
        <f t="shared" si="268"/>
        <v>3589</v>
      </c>
      <c r="E614" s="179">
        <f t="shared" si="269"/>
        <v>42950.30477204825</v>
      </c>
      <c r="F614" s="179">
        <f t="shared" si="270"/>
        <v>609.12132974847214</v>
      </c>
      <c r="G614" s="179">
        <f t="shared" si="271"/>
        <v>3178521.8742678193</v>
      </c>
      <c r="H614" s="179">
        <f t="shared" si="272"/>
        <v>42689.55028328253</v>
      </c>
      <c r="I614" s="179">
        <f t="shared" si="273"/>
        <v>88741</v>
      </c>
      <c r="J614" s="179">
        <f t="shared" si="274"/>
        <v>3589</v>
      </c>
      <c r="K614" s="179">
        <f t="shared" si="275"/>
        <v>92330</v>
      </c>
      <c r="L614" s="179">
        <f t="shared" si="263"/>
        <v>92330</v>
      </c>
      <c r="M614" s="179">
        <f t="shared" si="276"/>
        <v>45319.360755540729</v>
      </c>
      <c r="N614" s="179">
        <f t="shared" si="277"/>
        <v>5065814.6225086944</v>
      </c>
      <c r="O614" s="179">
        <f>N614*(1+Basic!$B$9)+S614</f>
        <v>5319105.3536341293</v>
      </c>
      <c r="P614" s="176">
        <f t="shared" si="264"/>
        <v>5361795</v>
      </c>
      <c r="R614" s="183">
        <f t="shared" si="278"/>
        <v>0</v>
      </c>
      <c r="S614" s="179">
        <f t="shared" si="265"/>
        <v>0</v>
      </c>
      <c r="Y614" s="179">
        <f t="shared" si="279"/>
        <v>45790.695227951743</v>
      </c>
      <c r="Z614" s="179">
        <f t="shared" si="280"/>
        <v>2979.8786702515281</v>
      </c>
      <c r="AA614" s="179">
        <f t="shared" si="281"/>
        <v>43559.426101796722</v>
      </c>
      <c r="AB614" s="179">
        <f t="shared" si="282"/>
        <v>92330</v>
      </c>
      <c r="AC614" s="179">
        <f t="shared" si="283"/>
        <v>5361795</v>
      </c>
      <c r="AE614" s="179">
        <f t="shared" si="284"/>
        <v>92330</v>
      </c>
    </row>
    <row r="615" spans="1:31" x14ac:dyDescent="0.2">
      <c r="A615" s="171">
        <f t="shared" si="266"/>
        <v>60</v>
      </c>
      <c r="B615" s="179">
        <f t="shared" si="267"/>
        <v>88741</v>
      </c>
      <c r="C615" s="171">
        <f>-Basic!$B$24</f>
        <v>-30950</v>
      </c>
      <c r="D615" s="179">
        <f t="shared" si="268"/>
        <v>-27361</v>
      </c>
      <c r="E615" s="179">
        <f t="shared" si="269"/>
        <v>42340.337756328037</v>
      </c>
      <c r="F615" s="179">
        <f t="shared" si="270"/>
        <v>569.37685078948437</v>
      </c>
      <c r="G615" s="179">
        <f t="shared" si="271"/>
        <v>3132121.2120241472</v>
      </c>
      <c r="H615" s="179">
        <f t="shared" si="272"/>
        <v>70619.927134072015</v>
      </c>
      <c r="I615" s="179">
        <f t="shared" si="273"/>
        <v>88741</v>
      </c>
      <c r="J615" s="179">
        <f t="shared" si="274"/>
        <v>3589</v>
      </c>
      <c r="K615" s="179">
        <f t="shared" si="275"/>
        <v>92330</v>
      </c>
      <c r="L615" s="179">
        <f t="shared" si="263"/>
        <v>92330</v>
      </c>
      <c r="M615" s="179">
        <f t="shared" si="276"/>
        <v>44902.665091167932</v>
      </c>
      <c r="N615" s="179">
        <f t="shared" si="277"/>
        <v>5018387.2875998626</v>
      </c>
      <c r="O615" s="179">
        <f>N615*(1+Basic!$B$9)+S615</f>
        <v>5269306.6519798562</v>
      </c>
      <c r="P615" s="176">
        <f t="shared" si="264"/>
        <v>5339927</v>
      </c>
      <c r="R615" s="183">
        <f t="shared" si="278"/>
        <v>0</v>
      </c>
      <c r="S615" s="179">
        <f t="shared" si="265"/>
        <v>0</v>
      </c>
      <c r="Y615" s="179">
        <f t="shared" si="279"/>
        <v>46400.662243672181</v>
      </c>
      <c r="Z615" s="179">
        <f t="shared" si="280"/>
        <v>3019.6231492105144</v>
      </c>
      <c r="AA615" s="179">
        <f t="shared" si="281"/>
        <v>42909.714607117523</v>
      </c>
      <c r="AB615" s="179">
        <f t="shared" si="282"/>
        <v>92330.000000000218</v>
      </c>
      <c r="AC615" s="179">
        <f t="shared" si="283"/>
        <v>5339927</v>
      </c>
      <c r="AE615" s="179">
        <f t="shared" si="284"/>
        <v>61380</v>
      </c>
    </row>
    <row r="616" spans="1:31" x14ac:dyDescent="0.2">
      <c r="A616" s="171">
        <f t="shared" si="266"/>
        <v>61</v>
      </c>
      <c r="B616" s="179">
        <f t="shared" si="267"/>
        <v>88741</v>
      </c>
      <c r="D616" s="179">
        <f t="shared" si="268"/>
        <v>3589</v>
      </c>
      <c r="E616" s="179">
        <f t="shared" si="269"/>
        <v>41722.245514327362</v>
      </c>
      <c r="F616" s="179">
        <f t="shared" si="270"/>
        <v>941.90150628799177</v>
      </c>
      <c r="G616" s="179">
        <f t="shared" si="271"/>
        <v>3085102.4575384744</v>
      </c>
      <c r="H616" s="179">
        <f t="shared" si="272"/>
        <v>67972.828640360007</v>
      </c>
      <c r="I616" s="179">
        <f t="shared" si="273"/>
        <v>88741</v>
      </c>
      <c r="J616" s="179">
        <f t="shared" si="274"/>
        <v>3589</v>
      </c>
      <c r="K616" s="179">
        <f t="shared" si="275"/>
        <v>92330</v>
      </c>
      <c r="L616" s="179">
        <f t="shared" si="263"/>
        <v>92330</v>
      </c>
      <c r="M616" s="179">
        <f t="shared" si="276"/>
        <v>44482.275895298924</v>
      </c>
      <c r="N616" s="179">
        <f t="shared" si="277"/>
        <v>4970539.563495161</v>
      </c>
      <c r="O616" s="179">
        <f>N616*(1+Basic!$B$9)+S616</f>
        <v>5219066.5416699192</v>
      </c>
      <c r="P616" s="176">
        <f t="shared" si="264"/>
        <v>5287039</v>
      </c>
      <c r="R616" s="183">
        <f t="shared" si="278"/>
        <v>0</v>
      </c>
      <c r="S616" s="179">
        <f t="shared" si="265"/>
        <v>0</v>
      </c>
      <c r="Y616" s="179">
        <f t="shared" si="279"/>
        <v>47018.754485672805</v>
      </c>
      <c r="Z616" s="179">
        <f t="shared" si="280"/>
        <v>2647.0984937120083</v>
      </c>
      <c r="AA616" s="179">
        <f t="shared" si="281"/>
        <v>42664.147020615354</v>
      </c>
      <c r="AB616" s="179">
        <f t="shared" si="282"/>
        <v>92330.000000000175</v>
      </c>
      <c r="AC616" s="179">
        <f t="shared" si="283"/>
        <v>5287039</v>
      </c>
      <c r="AE616" s="179">
        <f t="shared" si="284"/>
        <v>92330</v>
      </c>
    </row>
    <row r="617" spans="1:31" x14ac:dyDescent="0.2">
      <c r="A617" s="171">
        <f t="shared" si="266"/>
        <v>62</v>
      </c>
      <c r="B617" s="179">
        <f t="shared" si="267"/>
        <v>88741</v>
      </c>
      <c r="D617" s="179">
        <f t="shared" si="268"/>
        <v>3589</v>
      </c>
      <c r="E617" s="179">
        <f t="shared" si="269"/>
        <v>41095.919811829619</v>
      </c>
      <c r="F617" s="179">
        <f t="shared" si="270"/>
        <v>906.59552170680593</v>
      </c>
      <c r="G617" s="179">
        <f t="shared" si="271"/>
        <v>3037457.3773503038</v>
      </c>
      <c r="H617" s="179">
        <f t="shared" si="272"/>
        <v>65290.424162066811</v>
      </c>
      <c r="I617" s="179">
        <f t="shared" si="273"/>
        <v>88741</v>
      </c>
      <c r="J617" s="179">
        <f t="shared" si="274"/>
        <v>3589</v>
      </c>
      <c r="K617" s="179">
        <f t="shared" si="275"/>
        <v>92330</v>
      </c>
      <c r="L617" s="179">
        <f t="shared" si="263"/>
        <v>92330</v>
      </c>
      <c r="M617" s="179">
        <f t="shared" si="276"/>
        <v>44058.160428992327</v>
      </c>
      <c r="N617" s="179">
        <f t="shared" si="277"/>
        <v>4922267.7239241535</v>
      </c>
      <c r="O617" s="179">
        <f>N617*(1+Basic!$B$9)+S617</f>
        <v>5168381.1101203617</v>
      </c>
      <c r="P617" s="176">
        <f t="shared" si="264"/>
        <v>5233672</v>
      </c>
      <c r="R617" s="183">
        <f t="shared" si="278"/>
        <v>0</v>
      </c>
      <c r="S617" s="179">
        <f t="shared" si="265"/>
        <v>0</v>
      </c>
      <c r="Y617" s="179">
        <f t="shared" si="279"/>
        <v>47645.080188170541</v>
      </c>
      <c r="Z617" s="179">
        <f t="shared" si="280"/>
        <v>2682.404478293196</v>
      </c>
      <c r="AA617" s="179">
        <f t="shared" si="281"/>
        <v>42002.515333536423</v>
      </c>
      <c r="AB617" s="179">
        <f t="shared" si="282"/>
        <v>92330.00000000016</v>
      </c>
      <c r="AC617" s="179">
        <f t="shared" si="283"/>
        <v>5233672</v>
      </c>
      <c r="AE617" s="179">
        <f t="shared" si="284"/>
        <v>92330</v>
      </c>
    </row>
    <row r="618" spans="1:31" x14ac:dyDescent="0.2">
      <c r="A618" s="171">
        <f t="shared" si="266"/>
        <v>63</v>
      </c>
      <c r="B618" s="179">
        <f t="shared" si="267"/>
        <v>88741</v>
      </c>
      <c r="D618" s="179">
        <f t="shared" si="268"/>
        <v>3589</v>
      </c>
      <c r="E618" s="179">
        <f t="shared" si="269"/>
        <v>40461.250972855785</v>
      </c>
      <c r="F618" s="179">
        <f t="shared" si="270"/>
        <v>870.81863944266343</v>
      </c>
      <c r="G618" s="179">
        <f t="shared" si="271"/>
        <v>2989177.6283231596</v>
      </c>
      <c r="H618" s="179">
        <f t="shared" si="272"/>
        <v>62572.242801509477</v>
      </c>
      <c r="I618" s="179">
        <f t="shared" si="273"/>
        <v>88741</v>
      </c>
      <c r="J618" s="179">
        <f t="shared" si="274"/>
        <v>3589</v>
      </c>
      <c r="K618" s="179">
        <f t="shared" si="275"/>
        <v>92330</v>
      </c>
      <c r="L618" s="179">
        <f t="shared" si="263"/>
        <v>92330</v>
      </c>
      <c r="M618" s="179">
        <f t="shared" si="276"/>
        <v>43630.285663113485</v>
      </c>
      <c r="N618" s="179">
        <f t="shared" si="277"/>
        <v>4873568.0095872674</v>
      </c>
      <c r="O618" s="179">
        <f>N618*(1+Basic!$B$9)+S618</f>
        <v>5117246.4100666307</v>
      </c>
      <c r="P618" s="176">
        <f t="shared" si="264"/>
        <v>5179819</v>
      </c>
      <c r="R618" s="183">
        <f t="shared" si="278"/>
        <v>0</v>
      </c>
      <c r="S618" s="179">
        <f t="shared" si="265"/>
        <v>0</v>
      </c>
      <c r="Y618" s="179">
        <f t="shared" si="279"/>
        <v>48279.749027144164</v>
      </c>
      <c r="Z618" s="179">
        <f t="shared" si="280"/>
        <v>2718.1813605573334</v>
      </c>
      <c r="AA618" s="179">
        <f t="shared" si="281"/>
        <v>41332.069612298452</v>
      </c>
      <c r="AB618" s="179">
        <f t="shared" si="282"/>
        <v>92329.999999999942</v>
      </c>
      <c r="AC618" s="179">
        <f t="shared" si="283"/>
        <v>5179819</v>
      </c>
      <c r="AE618" s="179">
        <f t="shared" si="284"/>
        <v>92330</v>
      </c>
    </row>
    <row r="619" spans="1:31" x14ac:dyDescent="0.2">
      <c r="A619" s="171">
        <f t="shared" si="266"/>
        <v>64</v>
      </c>
      <c r="B619" s="179">
        <f t="shared" si="267"/>
        <v>88741</v>
      </c>
      <c r="D619" s="179">
        <f t="shared" si="268"/>
        <v>3589</v>
      </c>
      <c r="E619" s="179">
        <f t="shared" si="269"/>
        <v>39818.127860459113</v>
      </c>
      <c r="F619" s="179">
        <f t="shared" si="270"/>
        <v>834.56457884285226</v>
      </c>
      <c r="G619" s="179">
        <f t="shared" si="271"/>
        <v>2940254.7561836187</v>
      </c>
      <c r="H619" s="179">
        <f t="shared" si="272"/>
        <v>59817.807380352329</v>
      </c>
      <c r="I619" s="179">
        <f t="shared" si="273"/>
        <v>88741</v>
      </c>
      <c r="J619" s="179">
        <f t="shared" si="274"/>
        <v>3589</v>
      </c>
      <c r="K619" s="179">
        <f t="shared" si="275"/>
        <v>92330</v>
      </c>
      <c r="L619" s="179">
        <f t="shared" si="263"/>
        <v>92330</v>
      </c>
      <c r="M619" s="179">
        <f t="shared" si="276"/>
        <v>43198.618275762106</v>
      </c>
      <c r="N619" s="179">
        <f t="shared" si="277"/>
        <v>4824436.6278630299</v>
      </c>
      <c r="O619" s="179">
        <f>N619*(1+Basic!$B$9)+S619</f>
        <v>5065658.4592561815</v>
      </c>
      <c r="P619" s="176">
        <f t="shared" si="264"/>
        <v>5125476</v>
      </c>
      <c r="R619" s="183">
        <f t="shared" si="278"/>
        <v>0</v>
      </c>
      <c r="S619" s="179">
        <f t="shared" si="265"/>
        <v>0</v>
      </c>
      <c r="Y619" s="179">
        <f t="shared" si="279"/>
        <v>48922.872139540967</v>
      </c>
      <c r="Z619" s="179">
        <f t="shared" si="280"/>
        <v>2754.4354211571481</v>
      </c>
      <c r="AA619" s="179">
        <f t="shared" si="281"/>
        <v>40652.692439301965</v>
      </c>
      <c r="AB619" s="179">
        <f t="shared" si="282"/>
        <v>92330.000000000087</v>
      </c>
      <c r="AC619" s="179">
        <f t="shared" si="283"/>
        <v>5125476</v>
      </c>
      <c r="AE619" s="179">
        <f t="shared" si="284"/>
        <v>92330</v>
      </c>
    </row>
    <row r="620" spans="1:31" ht="15" x14ac:dyDescent="0.2">
      <c r="A620" s="171">
        <f t="shared" si="266"/>
        <v>65</v>
      </c>
      <c r="B620" s="179">
        <f t="shared" si="267"/>
        <v>88741</v>
      </c>
      <c r="C620" s="190"/>
      <c r="D620" s="179">
        <f t="shared" si="268"/>
        <v>3589</v>
      </c>
      <c r="E620" s="179">
        <f t="shared" si="269"/>
        <v>39166.437857263845</v>
      </c>
      <c r="F620" s="179">
        <f t="shared" si="270"/>
        <v>797.82697548572287</v>
      </c>
      <c r="G620" s="179">
        <f t="shared" si="271"/>
        <v>2890680.1940408824</v>
      </c>
      <c r="H620" s="179">
        <f t="shared" si="272"/>
        <v>57026.634355838054</v>
      </c>
      <c r="I620" s="179">
        <f t="shared" si="273"/>
        <v>88741</v>
      </c>
      <c r="J620" s="179">
        <f t="shared" si="274"/>
        <v>3589</v>
      </c>
      <c r="K620" s="179">
        <f t="shared" si="275"/>
        <v>92330</v>
      </c>
      <c r="L620" s="179">
        <f t="shared" ref="L620:L662" si="285">K620</f>
        <v>92330</v>
      </c>
      <c r="M620" s="179">
        <f t="shared" si="276"/>
        <v>42763.124649677295</v>
      </c>
      <c r="N620" s="179">
        <f t="shared" si="277"/>
        <v>4774869.7525127074</v>
      </c>
      <c r="O620" s="179">
        <f>N620*(1+Basic!$B$9)+S620</f>
        <v>5013613.2401383426</v>
      </c>
      <c r="P620" s="176">
        <f t="shared" ref="P620:P662" si="286">ROUND((O620+H620)/1,0)</f>
        <v>5070640</v>
      </c>
      <c r="R620" s="183">
        <f t="shared" si="278"/>
        <v>0</v>
      </c>
      <c r="S620" s="179">
        <f t="shared" ref="S620:S663" si="287">S621+R620</f>
        <v>0</v>
      </c>
      <c r="Y620" s="179">
        <f t="shared" si="279"/>
        <v>49574.562142736278</v>
      </c>
      <c r="Z620" s="179">
        <f t="shared" si="280"/>
        <v>2791.1730245142753</v>
      </c>
      <c r="AA620" s="179">
        <f t="shared" si="281"/>
        <v>39964.26483274957</v>
      </c>
      <c r="AB620" s="179">
        <f t="shared" si="282"/>
        <v>92330.000000000116</v>
      </c>
      <c r="AC620" s="179">
        <f t="shared" si="283"/>
        <v>5070640</v>
      </c>
      <c r="AE620" s="179">
        <f t="shared" si="284"/>
        <v>92330</v>
      </c>
    </row>
    <row r="621" spans="1:31" ht="15" x14ac:dyDescent="0.2">
      <c r="A621" s="171">
        <f t="shared" ref="A621:A663" si="288">A620+1</f>
        <v>66</v>
      </c>
      <c r="B621" s="179">
        <f t="shared" ref="B621:B663" si="289">$C$551</f>
        <v>88741</v>
      </c>
      <c r="C621" s="190"/>
      <c r="D621" s="179">
        <f t="shared" ref="D621:D663" si="290">C621+$F$551</f>
        <v>3589</v>
      </c>
      <c r="E621" s="179">
        <f t="shared" ref="E621:E663" si="291">G620*$B$554/$E$551</f>
        <v>38506.066845744841</v>
      </c>
      <c r="F621" s="179">
        <f t="shared" ref="F621:F663" si="292">H620*$D$554/$E$551</f>
        <v>760.59938006341065</v>
      </c>
      <c r="G621" s="179">
        <f t="shared" ref="G621:G663" si="293">G620+E621-B621</f>
        <v>2840445.2608866272</v>
      </c>
      <c r="H621" s="179">
        <f t="shared" ref="H621:H663" si="294">H620-D621+F621</f>
        <v>54198.233735901464</v>
      </c>
      <c r="I621" s="179">
        <f t="shared" ref="I621:I663" si="295">B621</f>
        <v>88741</v>
      </c>
      <c r="J621" s="179">
        <f t="shared" ref="J621:J663" si="296">D621-C621</f>
        <v>3589</v>
      </c>
      <c r="K621" s="179">
        <f t="shared" ref="K621:K663" si="297">J621+I621</f>
        <v>92330</v>
      </c>
      <c r="L621" s="179">
        <f t="shared" si="285"/>
        <v>92330</v>
      </c>
      <c r="M621" s="179">
        <f t="shared" ref="M621:M663" si="298">N620*$L$554/$E$551</f>
        <v>42323.770869619511</v>
      </c>
      <c r="N621" s="179">
        <f t="shared" ref="N621:N663" si="299">N620-L621+M621</f>
        <v>4724863.5233823266</v>
      </c>
      <c r="O621" s="179">
        <f>N621*(1+Basic!$B$9)+S621</f>
        <v>4961106.6995514436</v>
      </c>
      <c r="P621" s="176">
        <f t="shared" si="286"/>
        <v>5015305</v>
      </c>
      <c r="R621" s="183">
        <f t="shared" ref="R621:R663" si="300">ROUND($R$551/1,0)</f>
        <v>0</v>
      </c>
      <c r="S621" s="179">
        <f t="shared" si="287"/>
        <v>0</v>
      </c>
      <c r="Y621" s="179">
        <f t="shared" ref="Y621:Y663" si="301">G620-G621</f>
        <v>50234.933154255152</v>
      </c>
      <c r="Z621" s="179">
        <f t="shared" ref="Z621:Z663" si="302">H620-H621-C621</f>
        <v>2828.4006199365904</v>
      </c>
      <c r="AA621" s="179">
        <f t="shared" ref="AA621:AA663" si="303">E621+F621+R621</f>
        <v>39266.666225808251</v>
      </c>
      <c r="AB621" s="179">
        <f t="shared" ref="AB621:AB663" si="304">AA621+Z621+Y621</f>
        <v>92330</v>
      </c>
      <c r="AC621" s="179">
        <f t="shared" ref="AC621:AC663" si="305">P621</f>
        <v>5015305</v>
      </c>
      <c r="AE621" s="179">
        <f t="shared" ref="AE621:AE663" si="306">B621+D621</f>
        <v>92330</v>
      </c>
    </row>
    <row r="622" spans="1:31" ht="15" x14ac:dyDescent="0.2">
      <c r="A622" s="171">
        <f t="shared" si="288"/>
        <v>67</v>
      </c>
      <c r="B622" s="179">
        <f t="shared" si="289"/>
        <v>88741</v>
      </c>
      <c r="C622" s="190"/>
      <c r="D622" s="179">
        <f t="shared" si="290"/>
        <v>3589</v>
      </c>
      <c r="E622" s="179">
        <f t="shared" si="291"/>
        <v>37836.899188244395</v>
      </c>
      <c r="F622" s="179">
        <f t="shared" si="292"/>
        <v>722.87525724965553</v>
      </c>
      <c r="G622" s="179">
        <f t="shared" si="293"/>
        <v>2789541.1600748715</v>
      </c>
      <c r="H622" s="179">
        <f t="shared" si="294"/>
        <v>51332.108993151116</v>
      </c>
      <c r="I622" s="179">
        <f t="shared" si="295"/>
        <v>88741</v>
      </c>
      <c r="J622" s="179">
        <f t="shared" si="296"/>
        <v>3589</v>
      </c>
      <c r="K622" s="179">
        <f t="shared" si="297"/>
        <v>92330</v>
      </c>
      <c r="L622" s="179">
        <f t="shared" si="285"/>
        <v>92330</v>
      </c>
      <c r="M622" s="179">
        <f t="shared" si="298"/>
        <v>41880.522719729306</v>
      </c>
      <c r="N622" s="179">
        <f t="shared" si="299"/>
        <v>4674414.0461020563</v>
      </c>
      <c r="O622" s="179">
        <f>N622*(1+Basic!$B$9)+S622</f>
        <v>4908134.748407159</v>
      </c>
      <c r="P622" s="176">
        <f t="shared" si="286"/>
        <v>4959467</v>
      </c>
      <c r="R622" s="183">
        <f t="shared" si="300"/>
        <v>0</v>
      </c>
      <c r="S622" s="179">
        <f t="shared" si="287"/>
        <v>0</v>
      </c>
      <c r="Y622" s="179">
        <f t="shared" si="301"/>
        <v>50904.10081175575</v>
      </c>
      <c r="Z622" s="179">
        <f t="shared" si="302"/>
        <v>2866.1247427503477</v>
      </c>
      <c r="AA622" s="179">
        <f t="shared" si="303"/>
        <v>38559.774445494048</v>
      </c>
      <c r="AB622" s="179">
        <f t="shared" si="304"/>
        <v>92330.000000000146</v>
      </c>
      <c r="AC622" s="179">
        <f t="shared" si="305"/>
        <v>4959467</v>
      </c>
      <c r="AE622" s="179">
        <f t="shared" si="306"/>
        <v>92330</v>
      </c>
    </row>
    <row r="623" spans="1:31" ht="15" x14ac:dyDescent="0.2">
      <c r="A623" s="171">
        <f t="shared" si="288"/>
        <v>68</v>
      </c>
      <c r="B623" s="179">
        <f t="shared" si="289"/>
        <v>88741</v>
      </c>
      <c r="C623" s="190"/>
      <c r="D623" s="179">
        <f t="shared" si="290"/>
        <v>3589</v>
      </c>
      <c r="E623" s="179">
        <f t="shared" si="291"/>
        <v>37158.817706722934</v>
      </c>
      <c r="F623" s="179">
        <f t="shared" si="292"/>
        <v>684.64798455252264</v>
      </c>
      <c r="G623" s="179">
        <f t="shared" si="293"/>
        <v>2737958.9777815943</v>
      </c>
      <c r="H623" s="179">
        <f t="shared" si="294"/>
        <v>48427.756977703641</v>
      </c>
      <c r="I623" s="179">
        <f t="shared" si="295"/>
        <v>88741</v>
      </c>
      <c r="J623" s="179">
        <f t="shared" si="296"/>
        <v>3589</v>
      </c>
      <c r="K623" s="179">
        <f t="shared" si="297"/>
        <v>92330</v>
      </c>
      <c r="L623" s="179">
        <f t="shared" si="285"/>
        <v>92330</v>
      </c>
      <c r="M623" s="179">
        <f t="shared" si="298"/>
        <v>41433.345680862731</v>
      </c>
      <c r="N623" s="179">
        <f t="shared" si="299"/>
        <v>4623517.3917829189</v>
      </c>
      <c r="O623" s="179">
        <f>N623*(1+Basic!$B$9)+S623</f>
        <v>4854693.2613720652</v>
      </c>
      <c r="P623" s="176">
        <f t="shared" si="286"/>
        <v>4903121</v>
      </c>
      <c r="R623" s="183">
        <f t="shared" si="300"/>
        <v>0</v>
      </c>
      <c r="S623" s="179">
        <f t="shared" si="287"/>
        <v>0</v>
      </c>
      <c r="Y623" s="179">
        <f t="shared" si="301"/>
        <v>51582.182293277234</v>
      </c>
      <c r="Z623" s="179">
        <f t="shared" si="302"/>
        <v>2904.3520154474754</v>
      </c>
      <c r="AA623" s="179">
        <f t="shared" si="303"/>
        <v>37843.465691275458</v>
      </c>
      <c r="AB623" s="179">
        <f t="shared" si="304"/>
        <v>92330.000000000175</v>
      </c>
      <c r="AC623" s="179">
        <f t="shared" si="305"/>
        <v>4903121</v>
      </c>
      <c r="AE623" s="179">
        <f t="shared" si="306"/>
        <v>92330</v>
      </c>
    </row>
    <row r="624" spans="1:31" ht="15" x14ac:dyDescent="0.2">
      <c r="A624" s="171">
        <f t="shared" si="288"/>
        <v>69</v>
      </c>
      <c r="B624" s="179">
        <f t="shared" si="289"/>
        <v>88741</v>
      </c>
      <c r="C624" s="190"/>
      <c r="D624" s="179">
        <f t="shared" si="290"/>
        <v>3589</v>
      </c>
      <c r="E624" s="179">
        <f t="shared" si="291"/>
        <v>36471.703662239932</v>
      </c>
      <c r="F624" s="179">
        <f t="shared" si="292"/>
        <v>645.91085115181852</v>
      </c>
      <c r="G624" s="179">
        <f t="shared" si="293"/>
        <v>2685689.6814438342</v>
      </c>
      <c r="H624" s="179">
        <f t="shared" si="294"/>
        <v>45484.667828855461</v>
      </c>
      <c r="I624" s="179">
        <f t="shared" si="295"/>
        <v>88741</v>
      </c>
      <c r="J624" s="179">
        <f t="shared" si="296"/>
        <v>3589</v>
      </c>
      <c r="K624" s="179">
        <f t="shared" si="297"/>
        <v>92330</v>
      </c>
      <c r="L624" s="179">
        <f t="shared" si="285"/>
        <v>92330</v>
      </c>
      <c r="M624" s="179">
        <f t="shared" si="298"/>
        <v>40982.20492790296</v>
      </c>
      <c r="N624" s="179">
        <f t="shared" si="299"/>
        <v>4572169.5967108216</v>
      </c>
      <c r="O624" s="179">
        <f>N624*(1+Basic!$B$9)+S624</f>
        <v>4800778.0765463626</v>
      </c>
      <c r="P624" s="176">
        <f t="shared" si="286"/>
        <v>4846263</v>
      </c>
      <c r="R624" s="183">
        <f t="shared" si="300"/>
        <v>0</v>
      </c>
      <c r="S624" s="179">
        <f t="shared" si="287"/>
        <v>0</v>
      </c>
      <c r="Y624" s="179">
        <f t="shared" si="301"/>
        <v>52269.296337760054</v>
      </c>
      <c r="Z624" s="179">
        <f t="shared" si="302"/>
        <v>2943.0891488481793</v>
      </c>
      <c r="AA624" s="179">
        <f t="shared" si="303"/>
        <v>37117.614513391753</v>
      </c>
      <c r="AB624" s="179">
        <f t="shared" si="304"/>
        <v>92329.999999999985</v>
      </c>
      <c r="AC624" s="179">
        <f t="shared" si="305"/>
        <v>4846263</v>
      </c>
      <c r="AE624" s="179">
        <f t="shared" si="306"/>
        <v>92330</v>
      </c>
    </row>
    <row r="625" spans="1:31" ht="15" x14ac:dyDescent="0.2">
      <c r="A625" s="171">
        <f t="shared" si="288"/>
        <v>70</v>
      </c>
      <c r="B625" s="179">
        <f t="shared" si="289"/>
        <v>88741</v>
      </c>
      <c r="C625" s="190"/>
      <c r="D625" s="179">
        <f t="shared" si="290"/>
        <v>3589</v>
      </c>
      <c r="E625" s="179">
        <f t="shared" si="291"/>
        <v>35775.436734161565</v>
      </c>
      <c r="F625" s="179">
        <f t="shared" si="292"/>
        <v>606.65705672100432</v>
      </c>
      <c r="G625" s="179">
        <f t="shared" si="293"/>
        <v>2632724.1181779956</v>
      </c>
      <c r="H625" s="179">
        <f t="shared" si="294"/>
        <v>42502.324885576469</v>
      </c>
      <c r="I625" s="179">
        <f t="shared" si="295"/>
        <v>88741</v>
      </c>
      <c r="J625" s="179">
        <f t="shared" si="296"/>
        <v>3589</v>
      </c>
      <c r="K625" s="179">
        <f t="shared" si="297"/>
        <v>92330</v>
      </c>
      <c r="L625" s="179">
        <f t="shared" si="285"/>
        <v>92330</v>
      </c>
      <c r="M625" s="179">
        <f t="shared" si="298"/>
        <v>40527.065327048302</v>
      </c>
      <c r="N625" s="179">
        <f t="shared" si="299"/>
        <v>4520366.6620378699</v>
      </c>
      <c r="O625" s="179">
        <f>N625*(1+Basic!$B$9)+S625</f>
        <v>4746384.9951397637</v>
      </c>
      <c r="P625" s="176">
        <f t="shared" si="286"/>
        <v>4788887</v>
      </c>
      <c r="R625" s="183">
        <f t="shared" si="300"/>
        <v>0</v>
      </c>
      <c r="S625" s="179">
        <f t="shared" si="287"/>
        <v>0</v>
      </c>
      <c r="Y625" s="179">
        <f t="shared" si="301"/>
        <v>52965.56326583866</v>
      </c>
      <c r="Z625" s="179">
        <f t="shared" si="302"/>
        <v>2982.3429432789926</v>
      </c>
      <c r="AA625" s="179">
        <f t="shared" si="303"/>
        <v>36382.093790882573</v>
      </c>
      <c r="AB625" s="179">
        <f t="shared" si="304"/>
        <v>92330.000000000233</v>
      </c>
      <c r="AC625" s="179">
        <f t="shared" si="305"/>
        <v>4788887</v>
      </c>
      <c r="AE625" s="179">
        <f t="shared" si="306"/>
        <v>92330</v>
      </c>
    </row>
    <row r="626" spans="1:31" ht="15" x14ac:dyDescent="0.2">
      <c r="A626" s="171">
        <f t="shared" si="288"/>
        <v>71</v>
      </c>
      <c r="B626" s="179">
        <f t="shared" si="289"/>
        <v>88741</v>
      </c>
      <c r="C626" s="190"/>
      <c r="D626" s="179">
        <f t="shared" si="290"/>
        <v>3589</v>
      </c>
      <c r="E626" s="179">
        <f t="shared" si="291"/>
        <v>35069.894999091273</v>
      </c>
      <c r="F626" s="179">
        <f t="shared" si="292"/>
        <v>566.87971023339298</v>
      </c>
      <c r="G626" s="179">
        <f t="shared" si="293"/>
        <v>2579053.0131770866</v>
      </c>
      <c r="H626" s="179">
        <f t="shared" si="294"/>
        <v>39480.204595809861</v>
      </c>
      <c r="I626" s="179">
        <f t="shared" si="295"/>
        <v>88741</v>
      </c>
      <c r="J626" s="179">
        <f t="shared" si="296"/>
        <v>3589</v>
      </c>
      <c r="K626" s="179">
        <f t="shared" si="297"/>
        <v>92330</v>
      </c>
      <c r="L626" s="179">
        <f t="shared" si="285"/>
        <v>92330</v>
      </c>
      <c r="M626" s="179">
        <f t="shared" si="298"/>
        <v>40067.891433075987</v>
      </c>
      <c r="N626" s="179">
        <f t="shared" si="299"/>
        <v>4468104.5534709459</v>
      </c>
      <c r="O626" s="179">
        <f>N626*(1+Basic!$B$9)+S626</f>
        <v>4691509.7811444933</v>
      </c>
      <c r="P626" s="176">
        <f t="shared" si="286"/>
        <v>4730990</v>
      </c>
      <c r="R626" s="183">
        <f t="shared" si="300"/>
        <v>0</v>
      </c>
      <c r="S626" s="179">
        <f t="shared" si="287"/>
        <v>0</v>
      </c>
      <c r="Y626" s="179">
        <f t="shared" si="301"/>
        <v>53671.105000908952</v>
      </c>
      <c r="Z626" s="179">
        <f t="shared" si="302"/>
        <v>3022.120289766608</v>
      </c>
      <c r="AA626" s="179">
        <f t="shared" si="303"/>
        <v>35636.774709324665</v>
      </c>
      <c r="AB626" s="179">
        <f t="shared" si="304"/>
        <v>92330.000000000233</v>
      </c>
      <c r="AC626" s="179">
        <f t="shared" si="305"/>
        <v>4730990</v>
      </c>
      <c r="AE626" s="179">
        <f t="shared" si="306"/>
        <v>92330</v>
      </c>
    </row>
    <row r="627" spans="1:31" x14ac:dyDescent="0.2">
      <c r="A627" s="171">
        <f t="shared" si="288"/>
        <v>72</v>
      </c>
      <c r="B627" s="179">
        <f t="shared" si="289"/>
        <v>88741</v>
      </c>
      <c r="C627" s="171">
        <f>-Basic!$B$25</f>
        <v>-27860</v>
      </c>
      <c r="D627" s="179">
        <f t="shared" si="290"/>
        <v>-24271</v>
      </c>
      <c r="E627" s="179">
        <f t="shared" si="291"/>
        <v>34354.954909519831</v>
      </c>
      <c r="F627" s="179">
        <f t="shared" si="292"/>
        <v>526.57182875242643</v>
      </c>
      <c r="G627" s="179">
        <f t="shared" si="293"/>
        <v>2524666.9680866064</v>
      </c>
      <c r="H627" s="179">
        <f t="shared" si="294"/>
        <v>64277.776424562289</v>
      </c>
      <c r="I627" s="179">
        <f t="shared" si="295"/>
        <v>88741</v>
      </c>
      <c r="J627" s="179">
        <f t="shared" si="296"/>
        <v>3589</v>
      </c>
      <c r="K627" s="179">
        <f t="shared" si="297"/>
        <v>92330</v>
      </c>
      <c r="L627" s="179">
        <f t="shared" si="285"/>
        <v>92330</v>
      </c>
      <c r="M627" s="179">
        <f t="shared" si="298"/>
        <v>39604.647486581809</v>
      </c>
      <c r="N627" s="179">
        <f t="shared" si="299"/>
        <v>4415379.2009575274</v>
      </c>
      <c r="O627" s="179">
        <f>N627*(1+Basic!$B$9)+S627</f>
        <v>4636148.1610054038</v>
      </c>
      <c r="P627" s="176">
        <f t="shared" si="286"/>
        <v>4700426</v>
      </c>
      <c r="R627" s="183">
        <f t="shared" si="300"/>
        <v>0</v>
      </c>
      <c r="S627" s="179">
        <f t="shared" si="287"/>
        <v>0</v>
      </c>
      <c r="Y627" s="179">
        <f t="shared" si="301"/>
        <v>54386.045090480242</v>
      </c>
      <c r="Z627" s="179">
        <f t="shared" si="302"/>
        <v>3062.4281712475713</v>
      </c>
      <c r="AA627" s="179">
        <f t="shared" si="303"/>
        <v>34881.52673827226</v>
      </c>
      <c r="AB627" s="179">
        <f t="shared" si="304"/>
        <v>92330.000000000073</v>
      </c>
      <c r="AC627" s="179">
        <f t="shared" si="305"/>
        <v>4700426</v>
      </c>
      <c r="AE627" s="179">
        <f t="shared" si="306"/>
        <v>64470</v>
      </c>
    </row>
    <row r="628" spans="1:31" x14ac:dyDescent="0.2">
      <c r="A628" s="171">
        <f t="shared" si="288"/>
        <v>73</v>
      </c>
      <c r="B628" s="179">
        <f t="shared" si="289"/>
        <v>88741</v>
      </c>
      <c r="D628" s="179">
        <f t="shared" si="290"/>
        <v>3589</v>
      </c>
      <c r="E628" s="179">
        <f t="shared" si="291"/>
        <v>33630.49127219084</v>
      </c>
      <c r="F628" s="179">
        <f t="shared" si="292"/>
        <v>857.31233225710355</v>
      </c>
      <c r="G628" s="179">
        <f t="shared" si="293"/>
        <v>2469556.4593587974</v>
      </c>
      <c r="H628" s="179">
        <f t="shared" si="294"/>
        <v>61546.088756819394</v>
      </c>
      <c r="I628" s="179">
        <f t="shared" si="295"/>
        <v>88741</v>
      </c>
      <c r="J628" s="179">
        <f t="shared" si="296"/>
        <v>3589</v>
      </c>
      <c r="K628" s="179">
        <f t="shared" si="297"/>
        <v>92330</v>
      </c>
      <c r="L628" s="179">
        <f t="shared" si="285"/>
        <v>92330</v>
      </c>
      <c r="M628" s="179">
        <f t="shared" si="298"/>
        <v>39137.297411195243</v>
      </c>
      <c r="N628" s="179">
        <f t="shared" si="299"/>
        <v>4362186.4983687224</v>
      </c>
      <c r="O628" s="179">
        <f>N628*(1+Basic!$B$9)+S628</f>
        <v>4580295.8232871583</v>
      </c>
      <c r="P628" s="176">
        <f t="shared" si="286"/>
        <v>4641842</v>
      </c>
      <c r="R628" s="183">
        <f t="shared" si="300"/>
        <v>0</v>
      </c>
      <c r="S628" s="179">
        <f t="shared" si="287"/>
        <v>0</v>
      </c>
      <c r="Y628" s="179">
        <f t="shared" si="301"/>
        <v>55110.508727808949</v>
      </c>
      <c r="Z628" s="179">
        <f t="shared" si="302"/>
        <v>2731.6876677428954</v>
      </c>
      <c r="AA628" s="179">
        <f t="shared" si="303"/>
        <v>34487.803604447945</v>
      </c>
      <c r="AB628" s="179">
        <f t="shared" si="304"/>
        <v>92329.999999999796</v>
      </c>
      <c r="AC628" s="179">
        <f t="shared" si="305"/>
        <v>4641842</v>
      </c>
      <c r="AE628" s="179">
        <f t="shared" si="306"/>
        <v>92330</v>
      </c>
    </row>
    <row r="629" spans="1:31" x14ac:dyDescent="0.2">
      <c r="A629" s="171">
        <f t="shared" si="288"/>
        <v>74</v>
      </c>
      <c r="B629" s="179">
        <f t="shared" si="289"/>
        <v>88741</v>
      </c>
      <c r="D629" s="179">
        <f t="shared" si="290"/>
        <v>3589</v>
      </c>
      <c r="E629" s="179">
        <f t="shared" si="291"/>
        <v>32896.377226178178</v>
      </c>
      <c r="F629" s="179">
        <f t="shared" si="292"/>
        <v>820.87812971154506</v>
      </c>
      <c r="G629" s="179">
        <f t="shared" si="293"/>
        <v>2413711.8365849755</v>
      </c>
      <c r="H629" s="179">
        <f t="shared" si="294"/>
        <v>58777.966886530936</v>
      </c>
      <c r="I629" s="179">
        <f t="shared" si="295"/>
        <v>88741</v>
      </c>
      <c r="J629" s="179">
        <f t="shared" si="296"/>
        <v>3589</v>
      </c>
      <c r="K629" s="179">
        <f t="shared" si="297"/>
        <v>92330</v>
      </c>
      <c r="L629" s="179">
        <f t="shared" si="285"/>
        <v>92330</v>
      </c>
      <c r="M629" s="179">
        <f t="shared" si="298"/>
        <v>38665.804810769929</v>
      </c>
      <c r="N629" s="179">
        <f t="shared" si="299"/>
        <v>4308522.3031794922</v>
      </c>
      <c r="O629" s="179">
        <f>N629*(1+Basic!$B$9)+S629</f>
        <v>4523948.4183384674</v>
      </c>
      <c r="P629" s="176">
        <f t="shared" si="286"/>
        <v>4582726</v>
      </c>
      <c r="R629" s="183">
        <f t="shared" si="300"/>
        <v>0</v>
      </c>
      <c r="S629" s="179">
        <f t="shared" si="287"/>
        <v>0</v>
      </c>
      <c r="Y629" s="179">
        <f t="shared" si="301"/>
        <v>55844.622773821931</v>
      </c>
      <c r="Z629" s="179">
        <f t="shared" si="302"/>
        <v>2768.121870288458</v>
      </c>
      <c r="AA629" s="179">
        <f t="shared" si="303"/>
        <v>33717.25535588972</v>
      </c>
      <c r="AB629" s="179">
        <f t="shared" si="304"/>
        <v>92330.000000000116</v>
      </c>
      <c r="AC629" s="179">
        <f t="shared" si="305"/>
        <v>4582726</v>
      </c>
      <c r="AE629" s="179">
        <f t="shared" si="306"/>
        <v>92330</v>
      </c>
    </row>
    <row r="630" spans="1:31" x14ac:dyDescent="0.2">
      <c r="A630" s="171">
        <f t="shared" si="288"/>
        <v>75</v>
      </c>
      <c r="B630" s="179">
        <f t="shared" si="289"/>
        <v>88741</v>
      </c>
      <c r="D630" s="179">
        <f t="shared" si="290"/>
        <v>3589</v>
      </c>
      <c r="E630" s="179">
        <f t="shared" si="291"/>
        <v>32152.484220671333</v>
      </c>
      <c r="F630" s="179">
        <f t="shared" si="292"/>
        <v>783.95798174447793</v>
      </c>
      <c r="G630" s="179">
        <f t="shared" si="293"/>
        <v>2357123.3208056469</v>
      </c>
      <c r="H630" s="179">
        <f t="shared" si="294"/>
        <v>55972.924868275411</v>
      </c>
      <c r="I630" s="179">
        <f t="shared" si="295"/>
        <v>88741</v>
      </c>
      <c r="J630" s="179">
        <f t="shared" si="296"/>
        <v>3589</v>
      </c>
      <c r="K630" s="179">
        <f t="shared" si="297"/>
        <v>92330</v>
      </c>
      <c r="L630" s="179">
        <f t="shared" si="285"/>
        <v>92330</v>
      </c>
      <c r="M630" s="179">
        <f t="shared" si="298"/>
        <v>38190.132966549194</v>
      </c>
      <c r="N630" s="179">
        <f t="shared" si="299"/>
        <v>4254382.4361460414</v>
      </c>
      <c r="O630" s="179">
        <f>N630*(1+Basic!$B$9)+S630</f>
        <v>4467101.5579533437</v>
      </c>
      <c r="P630" s="176">
        <f t="shared" si="286"/>
        <v>4523074</v>
      </c>
      <c r="R630" s="183">
        <f t="shared" si="300"/>
        <v>0</v>
      </c>
      <c r="S630" s="179">
        <f t="shared" si="287"/>
        <v>0</v>
      </c>
      <c r="Y630" s="179">
        <f t="shared" si="301"/>
        <v>56588.515779328533</v>
      </c>
      <c r="Z630" s="179">
        <f t="shared" si="302"/>
        <v>2805.0420182555245</v>
      </c>
      <c r="AA630" s="179">
        <f t="shared" si="303"/>
        <v>32936.442202415812</v>
      </c>
      <c r="AB630" s="179">
        <f t="shared" si="304"/>
        <v>92329.999999999869</v>
      </c>
      <c r="AC630" s="179">
        <f t="shared" si="305"/>
        <v>4523074</v>
      </c>
      <c r="AE630" s="179">
        <f t="shared" si="306"/>
        <v>92330</v>
      </c>
    </row>
    <row r="631" spans="1:31" x14ac:dyDescent="0.2">
      <c r="A631" s="171">
        <f t="shared" si="288"/>
        <v>76</v>
      </c>
      <c r="B631" s="179">
        <f t="shared" si="289"/>
        <v>88741</v>
      </c>
      <c r="D631" s="179">
        <f t="shared" si="290"/>
        <v>3589</v>
      </c>
      <c r="E631" s="179">
        <f t="shared" si="291"/>
        <v>31398.68199246487</v>
      </c>
      <c r="F631" s="179">
        <f t="shared" si="292"/>
        <v>746.54540700222412</v>
      </c>
      <c r="G631" s="179">
        <f t="shared" si="293"/>
        <v>2299781.0027981116</v>
      </c>
      <c r="H631" s="179">
        <f t="shared" si="294"/>
        <v>53130.470275277636</v>
      </c>
      <c r="I631" s="179">
        <f t="shared" si="295"/>
        <v>88741</v>
      </c>
      <c r="J631" s="179">
        <f t="shared" si="296"/>
        <v>3589</v>
      </c>
      <c r="K631" s="179">
        <f t="shared" si="297"/>
        <v>92330</v>
      </c>
      <c r="L631" s="179">
        <f t="shared" si="285"/>
        <v>92330</v>
      </c>
      <c r="M631" s="179">
        <f t="shared" si="298"/>
        <v>37710.244834306504</v>
      </c>
      <c r="N631" s="179">
        <f t="shared" si="299"/>
        <v>4199762.680980348</v>
      </c>
      <c r="O631" s="179">
        <f>N631*(1+Basic!$B$9)+S631</f>
        <v>4409750.8150293659</v>
      </c>
      <c r="P631" s="176">
        <f t="shared" si="286"/>
        <v>4462881</v>
      </c>
      <c r="R631" s="183">
        <f t="shared" si="300"/>
        <v>0</v>
      </c>
      <c r="S631" s="179">
        <f t="shared" si="287"/>
        <v>0</v>
      </c>
      <c r="Y631" s="179">
        <f t="shared" si="301"/>
        <v>57342.318007535301</v>
      </c>
      <c r="Z631" s="179">
        <f t="shared" si="302"/>
        <v>2842.4545929977758</v>
      </c>
      <c r="AA631" s="179">
        <f t="shared" si="303"/>
        <v>32145.227399467094</v>
      </c>
      <c r="AB631" s="179">
        <f t="shared" si="304"/>
        <v>92330.000000000175</v>
      </c>
      <c r="AC631" s="179">
        <f t="shared" si="305"/>
        <v>4462881</v>
      </c>
      <c r="AE631" s="179">
        <f t="shared" si="306"/>
        <v>92330</v>
      </c>
    </row>
    <row r="632" spans="1:31" x14ac:dyDescent="0.2">
      <c r="A632" s="171">
        <f t="shared" si="288"/>
        <v>77</v>
      </c>
      <c r="B632" s="179">
        <f t="shared" si="289"/>
        <v>88741</v>
      </c>
      <c r="D632" s="179">
        <f t="shared" si="290"/>
        <v>3589</v>
      </c>
      <c r="E632" s="179">
        <f t="shared" si="291"/>
        <v>30634.838543148013</v>
      </c>
      <c r="F632" s="179">
        <f t="shared" si="292"/>
        <v>708.63383768529548</v>
      </c>
      <c r="G632" s="179">
        <f t="shared" si="293"/>
        <v>2241674.8413412599</v>
      </c>
      <c r="H632" s="179">
        <f t="shared" si="294"/>
        <v>50250.10411296293</v>
      </c>
      <c r="I632" s="179">
        <f t="shared" si="295"/>
        <v>88741</v>
      </c>
      <c r="J632" s="179">
        <f t="shared" si="296"/>
        <v>3589</v>
      </c>
      <c r="K632" s="179">
        <f t="shared" si="297"/>
        <v>92330</v>
      </c>
      <c r="L632" s="179">
        <f t="shared" si="285"/>
        <v>92330</v>
      </c>
      <c r="M632" s="179">
        <f t="shared" si="298"/>
        <v>37226.103041460527</v>
      </c>
      <c r="N632" s="179">
        <f t="shared" si="299"/>
        <v>4144658.7840218088</v>
      </c>
      <c r="O632" s="179">
        <f>N632*(1+Basic!$B$9)+S632</f>
        <v>4351891.7232228993</v>
      </c>
      <c r="P632" s="176">
        <f t="shared" si="286"/>
        <v>4402142</v>
      </c>
      <c r="R632" s="183">
        <f t="shared" si="300"/>
        <v>0</v>
      </c>
      <c r="S632" s="179">
        <f t="shared" si="287"/>
        <v>0</v>
      </c>
      <c r="Y632" s="179">
        <f t="shared" si="301"/>
        <v>58106.161456851754</v>
      </c>
      <c r="Z632" s="179">
        <f t="shared" si="302"/>
        <v>2880.3661623147054</v>
      </c>
      <c r="AA632" s="179">
        <f t="shared" si="303"/>
        <v>31343.472380833307</v>
      </c>
      <c r="AB632" s="179">
        <f t="shared" si="304"/>
        <v>92329.999999999767</v>
      </c>
      <c r="AC632" s="179">
        <f t="shared" si="305"/>
        <v>4402142</v>
      </c>
      <c r="AE632" s="179">
        <f t="shared" si="306"/>
        <v>92330</v>
      </c>
    </row>
    <row r="633" spans="1:31" x14ac:dyDescent="0.2">
      <c r="A633" s="171">
        <f t="shared" si="288"/>
        <v>78</v>
      </c>
      <c r="B633" s="179">
        <f t="shared" si="289"/>
        <v>88741</v>
      </c>
      <c r="D633" s="179">
        <f t="shared" si="290"/>
        <v>3589</v>
      </c>
      <c r="E633" s="179">
        <f t="shared" si="291"/>
        <v>29860.820115990402</v>
      </c>
      <c r="F633" s="179">
        <f t="shared" si="292"/>
        <v>670.21661839541264</v>
      </c>
      <c r="G633" s="179">
        <f t="shared" si="293"/>
        <v>2182794.6614572504</v>
      </c>
      <c r="H633" s="179">
        <f t="shared" si="294"/>
        <v>47331.320731358341</v>
      </c>
      <c r="I633" s="179">
        <f t="shared" si="295"/>
        <v>88741</v>
      </c>
      <c r="J633" s="179">
        <f t="shared" si="296"/>
        <v>3589</v>
      </c>
      <c r="K633" s="179">
        <f t="shared" si="297"/>
        <v>92330</v>
      </c>
      <c r="L633" s="179">
        <f t="shared" si="285"/>
        <v>92330</v>
      </c>
      <c r="M633" s="179">
        <f t="shared" si="298"/>
        <v>36737.669884164658</v>
      </c>
      <c r="N633" s="179">
        <f t="shared" si="299"/>
        <v>4089066.4539059736</v>
      </c>
      <c r="O633" s="179">
        <f>N633*(1+Basic!$B$9)+S633</f>
        <v>4293519.7766012726</v>
      </c>
      <c r="P633" s="176">
        <f t="shared" si="286"/>
        <v>4340851</v>
      </c>
      <c r="R633" s="183">
        <f t="shared" si="300"/>
        <v>0</v>
      </c>
      <c r="S633" s="179">
        <f t="shared" si="287"/>
        <v>0</v>
      </c>
      <c r="Y633" s="179">
        <f t="shared" si="301"/>
        <v>58880.179884009529</v>
      </c>
      <c r="Z633" s="179">
        <f t="shared" si="302"/>
        <v>2918.7833816045895</v>
      </c>
      <c r="AA633" s="179">
        <f t="shared" si="303"/>
        <v>30531.036734385816</v>
      </c>
      <c r="AB633" s="179">
        <f t="shared" si="304"/>
        <v>92329.999999999942</v>
      </c>
      <c r="AC633" s="179">
        <f t="shared" si="305"/>
        <v>4340851</v>
      </c>
      <c r="AE633" s="179">
        <f t="shared" si="306"/>
        <v>92330</v>
      </c>
    </row>
    <row r="634" spans="1:31" x14ac:dyDescent="0.2">
      <c r="A634" s="171">
        <f t="shared" si="288"/>
        <v>79</v>
      </c>
      <c r="B634" s="179">
        <f t="shared" si="289"/>
        <v>88741</v>
      </c>
      <c r="D634" s="179">
        <f t="shared" si="290"/>
        <v>3589</v>
      </c>
      <c r="E634" s="179">
        <f t="shared" si="291"/>
        <v>29076.491172519916</v>
      </c>
      <c r="F634" s="179">
        <f t="shared" si="292"/>
        <v>631.28700496714691</v>
      </c>
      <c r="G634" s="179">
        <f t="shared" si="293"/>
        <v>2123130.1526297703</v>
      </c>
      <c r="H634" s="179">
        <f t="shared" si="294"/>
        <v>44373.607736325488</v>
      </c>
      <c r="I634" s="179">
        <f t="shared" si="295"/>
        <v>88741</v>
      </c>
      <c r="J634" s="179">
        <f t="shared" si="296"/>
        <v>3589</v>
      </c>
      <c r="K634" s="179">
        <f t="shared" si="297"/>
        <v>92330</v>
      </c>
      <c r="L634" s="179">
        <f t="shared" si="285"/>
        <v>92330</v>
      </c>
      <c r="M634" s="179">
        <f t="shared" si="298"/>
        <v>36244.90732437071</v>
      </c>
      <c r="N634" s="179">
        <f t="shared" si="299"/>
        <v>4032981.3612303445</v>
      </c>
      <c r="O634" s="179">
        <f>N634*(1+Basic!$B$9)+S634</f>
        <v>4234630.4292918621</v>
      </c>
      <c r="P634" s="176">
        <f t="shared" si="286"/>
        <v>4279004</v>
      </c>
      <c r="R634" s="183">
        <f t="shared" si="300"/>
        <v>0</v>
      </c>
      <c r="S634" s="179">
        <f t="shared" si="287"/>
        <v>0</v>
      </c>
      <c r="Y634" s="179">
        <f t="shared" si="301"/>
        <v>59664.508827480022</v>
      </c>
      <c r="Z634" s="179">
        <f t="shared" si="302"/>
        <v>2957.7129950328526</v>
      </c>
      <c r="AA634" s="179">
        <f t="shared" si="303"/>
        <v>29707.778177487064</v>
      </c>
      <c r="AB634" s="179">
        <f t="shared" si="304"/>
        <v>92329.999999999942</v>
      </c>
      <c r="AC634" s="179">
        <f t="shared" si="305"/>
        <v>4279004</v>
      </c>
      <c r="AE634" s="179">
        <f t="shared" si="306"/>
        <v>92330</v>
      </c>
    </row>
    <row r="635" spans="1:31" x14ac:dyDescent="0.2">
      <c r="A635" s="171">
        <f t="shared" si="288"/>
        <v>80</v>
      </c>
      <c r="B635" s="179">
        <f t="shared" si="289"/>
        <v>88741</v>
      </c>
      <c r="D635" s="179">
        <f t="shared" si="290"/>
        <v>3589</v>
      </c>
      <c r="E635" s="179">
        <f t="shared" si="291"/>
        <v>28281.714368788511</v>
      </c>
      <c r="F635" s="179">
        <f t="shared" si="292"/>
        <v>591.83816328397688</v>
      </c>
      <c r="G635" s="179">
        <f t="shared" si="293"/>
        <v>2062670.8669985589</v>
      </c>
      <c r="H635" s="179">
        <f t="shared" si="294"/>
        <v>41376.445899609462</v>
      </c>
      <c r="I635" s="179">
        <f t="shared" si="295"/>
        <v>88741</v>
      </c>
      <c r="J635" s="179">
        <f t="shared" si="296"/>
        <v>3589</v>
      </c>
      <c r="K635" s="179">
        <f t="shared" si="297"/>
        <v>92330</v>
      </c>
      <c r="L635" s="179">
        <f t="shared" si="285"/>
        <v>92330</v>
      </c>
      <c r="M635" s="179">
        <f t="shared" si="298"/>
        <v>35747.776986866622</v>
      </c>
      <c r="N635" s="179">
        <f t="shared" si="299"/>
        <v>3976399.1382172112</v>
      </c>
      <c r="O635" s="179">
        <f>N635*(1+Basic!$B$9)+S635</f>
        <v>4175219.095128072</v>
      </c>
      <c r="P635" s="176">
        <f t="shared" si="286"/>
        <v>4216596</v>
      </c>
      <c r="R635" s="183">
        <f t="shared" si="300"/>
        <v>0</v>
      </c>
      <c r="S635" s="179">
        <f t="shared" si="287"/>
        <v>0</v>
      </c>
      <c r="Y635" s="179">
        <f t="shared" si="301"/>
        <v>60459.285631211475</v>
      </c>
      <c r="Z635" s="179">
        <f t="shared" si="302"/>
        <v>2997.1618367160263</v>
      </c>
      <c r="AA635" s="179">
        <f t="shared" si="303"/>
        <v>28873.552532072488</v>
      </c>
      <c r="AB635" s="179">
        <f t="shared" si="304"/>
        <v>92329.999999999985</v>
      </c>
      <c r="AC635" s="179">
        <f t="shared" si="305"/>
        <v>4216596</v>
      </c>
      <c r="AE635" s="179">
        <f t="shared" si="306"/>
        <v>92330</v>
      </c>
    </row>
    <row r="636" spans="1:31" x14ac:dyDescent="0.2">
      <c r="A636" s="171">
        <f t="shared" si="288"/>
        <v>81</v>
      </c>
      <c r="B636" s="179">
        <f t="shared" si="289"/>
        <v>88741</v>
      </c>
      <c r="D636" s="179">
        <f t="shared" si="290"/>
        <v>3589</v>
      </c>
      <c r="E636" s="179">
        <f t="shared" si="291"/>
        <v>27476.350531321932</v>
      </c>
      <c r="F636" s="179">
        <f t="shared" si="292"/>
        <v>551.86316807855587</v>
      </c>
      <c r="G636" s="179">
        <f t="shared" si="293"/>
        <v>2001406.2175298808</v>
      </c>
      <c r="H636" s="179">
        <f t="shared" si="294"/>
        <v>38339.309067688017</v>
      </c>
      <c r="I636" s="179">
        <f t="shared" si="295"/>
        <v>88741</v>
      </c>
      <c r="J636" s="179">
        <f t="shared" si="296"/>
        <v>3589</v>
      </c>
      <c r="K636" s="179">
        <f t="shared" si="297"/>
        <v>92330</v>
      </c>
      <c r="L636" s="179">
        <f t="shared" si="285"/>
        <v>92330</v>
      </c>
      <c r="M636" s="179">
        <f t="shared" si="298"/>
        <v>35246.240156287873</v>
      </c>
      <c r="N636" s="179">
        <f t="shared" si="299"/>
        <v>3919315.378373499</v>
      </c>
      <c r="O636" s="179">
        <f>N636*(1+Basic!$B$9)+S636</f>
        <v>4115281.1472921739</v>
      </c>
      <c r="P636" s="176">
        <f t="shared" si="286"/>
        <v>4153620</v>
      </c>
      <c r="R636" s="183">
        <f t="shared" si="300"/>
        <v>0</v>
      </c>
      <c r="S636" s="179">
        <f t="shared" si="287"/>
        <v>0</v>
      </c>
      <c r="Y636" s="179">
        <f t="shared" si="301"/>
        <v>61264.64946867805</v>
      </c>
      <c r="Z636" s="179">
        <f t="shared" si="302"/>
        <v>3037.1368319214453</v>
      </c>
      <c r="AA636" s="179">
        <f t="shared" si="303"/>
        <v>28028.213699400487</v>
      </c>
      <c r="AB636" s="179">
        <f t="shared" si="304"/>
        <v>92329.999999999985</v>
      </c>
      <c r="AC636" s="179">
        <f t="shared" si="305"/>
        <v>4153620</v>
      </c>
      <c r="AE636" s="179">
        <f t="shared" si="306"/>
        <v>92330</v>
      </c>
    </row>
    <row r="637" spans="1:31" x14ac:dyDescent="0.2">
      <c r="A637" s="171">
        <f t="shared" si="288"/>
        <v>82</v>
      </c>
      <c r="B637" s="179">
        <f t="shared" si="289"/>
        <v>88741</v>
      </c>
      <c r="D637" s="179">
        <f t="shared" si="290"/>
        <v>3589</v>
      </c>
      <c r="E637" s="179">
        <f t="shared" si="291"/>
        <v>26660.258632748981</v>
      </c>
      <c r="F637" s="179">
        <f t="shared" si="292"/>
        <v>511.35500171697726</v>
      </c>
      <c r="G637" s="179">
        <f t="shared" si="293"/>
        <v>1939325.4761626299</v>
      </c>
      <c r="H637" s="179">
        <f t="shared" si="294"/>
        <v>35261.664069404993</v>
      </c>
      <c r="I637" s="179">
        <f t="shared" si="295"/>
        <v>88741</v>
      </c>
      <c r="J637" s="179">
        <f t="shared" si="296"/>
        <v>3589</v>
      </c>
      <c r="K637" s="179">
        <f t="shared" si="297"/>
        <v>92330</v>
      </c>
      <c r="L637" s="179">
        <f t="shared" si="285"/>
        <v>92330</v>
      </c>
      <c r="M637" s="179">
        <f t="shared" si="298"/>
        <v>34740.257774102414</v>
      </c>
      <c r="N637" s="179">
        <f t="shared" si="299"/>
        <v>3861725.6361476015</v>
      </c>
      <c r="O637" s="179">
        <f>N637*(1+Basic!$B$9)+S637</f>
        <v>4054811.9179549818</v>
      </c>
      <c r="P637" s="176">
        <f t="shared" si="286"/>
        <v>4090074</v>
      </c>
      <c r="R637" s="183">
        <f t="shared" si="300"/>
        <v>0</v>
      </c>
      <c r="S637" s="179">
        <f t="shared" si="287"/>
        <v>0</v>
      </c>
      <c r="Y637" s="179">
        <f t="shared" si="301"/>
        <v>62080.741367250914</v>
      </c>
      <c r="Z637" s="179">
        <f t="shared" si="302"/>
        <v>3077.6449982830236</v>
      </c>
      <c r="AA637" s="179">
        <f t="shared" si="303"/>
        <v>27171.613634465957</v>
      </c>
      <c r="AB637" s="179">
        <f t="shared" si="304"/>
        <v>92329.999999999898</v>
      </c>
      <c r="AC637" s="179">
        <f t="shared" si="305"/>
        <v>4090074</v>
      </c>
      <c r="AE637" s="179">
        <f t="shared" si="306"/>
        <v>92330</v>
      </c>
    </row>
    <row r="638" spans="1:31" x14ac:dyDescent="0.2">
      <c r="A638" s="171">
        <f t="shared" si="288"/>
        <v>83</v>
      </c>
      <c r="B638" s="179">
        <f t="shared" si="289"/>
        <v>88741</v>
      </c>
      <c r="D638" s="179">
        <f t="shared" si="290"/>
        <v>3589</v>
      </c>
      <c r="E638" s="179">
        <f t="shared" si="291"/>
        <v>25833.295767106243</v>
      </c>
      <c r="F638" s="179">
        <f t="shared" si="292"/>
        <v>470.30655296682443</v>
      </c>
      <c r="G638" s="179">
        <f t="shared" si="293"/>
        <v>1876417.7719297362</v>
      </c>
      <c r="H638" s="179">
        <f t="shared" si="294"/>
        <v>32142.970622371817</v>
      </c>
      <c r="I638" s="179">
        <f t="shared" si="295"/>
        <v>88741</v>
      </c>
      <c r="J638" s="179">
        <f t="shared" si="296"/>
        <v>3589</v>
      </c>
      <c r="K638" s="179">
        <f t="shared" si="297"/>
        <v>92330</v>
      </c>
      <c r="L638" s="179">
        <f t="shared" si="285"/>
        <v>92330</v>
      </c>
      <c r="M638" s="179">
        <f t="shared" si="298"/>
        <v>34229.790435568902</v>
      </c>
      <c r="N638" s="179">
        <f t="shared" si="299"/>
        <v>3803625.4265831704</v>
      </c>
      <c r="O638" s="179">
        <f>N638*(1+Basic!$B$9)+S638</f>
        <v>3993806.6979123293</v>
      </c>
      <c r="P638" s="176">
        <f t="shared" si="286"/>
        <v>4025950</v>
      </c>
      <c r="R638" s="183">
        <f t="shared" si="300"/>
        <v>0</v>
      </c>
      <c r="S638" s="179">
        <f t="shared" si="287"/>
        <v>0</v>
      </c>
      <c r="Y638" s="179">
        <f t="shared" si="301"/>
        <v>62907.704232893651</v>
      </c>
      <c r="Z638" s="179">
        <f t="shared" si="302"/>
        <v>3118.6934470331762</v>
      </c>
      <c r="AA638" s="179">
        <f t="shared" si="303"/>
        <v>26303.602320073067</v>
      </c>
      <c r="AB638" s="179">
        <f t="shared" si="304"/>
        <v>92329.999999999898</v>
      </c>
      <c r="AC638" s="179">
        <f t="shared" si="305"/>
        <v>4025950</v>
      </c>
      <c r="AE638" s="179">
        <f t="shared" si="306"/>
        <v>92330</v>
      </c>
    </row>
    <row r="639" spans="1:31" x14ac:dyDescent="0.2">
      <c r="A639" s="171">
        <f t="shared" si="288"/>
        <v>84</v>
      </c>
      <c r="B639" s="179">
        <f t="shared" si="289"/>
        <v>88741</v>
      </c>
      <c r="C639" s="171">
        <f>-Basic!$B$26</f>
        <v>-25070</v>
      </c>
      <c r="D639" s="179">
        <f t="shared" si="290"/>
        <v>-21481</v>
      </c>
      <c r="E639" s="179">
        <f t="shared" si="291"/>
        <v>24995.317124813755</v>
      </c>
      <c r="F639" s="179">
        <f t="shared" si="292"/>
        <v>428.71061574878985</v>
      </c>
      <c r="G639" s="179">
        <f t="shared" si="293"/>
        <v>1812672.08905455</v>
      </c>
      <c r="H639" s="179">
        <f t="shared" si="294"/>
        <v>54052.681238120604</v>
      </c>
      <c r="I639" s="179">
        <f t="shared" si="295"/>
        <v>88741</v>
      </c>
      <c r="J639" s="179">
        <f t="shared" si="296"/>
        <v>3589</v>
      </c>
      <c r="K639" s="179">
        <f t="shared" si="297"/>
        <v>92330</v>
      </c>
      <c r="L639" s="179">
        <f t="shared" si="285"/>
        <v>92330</v>
      </c>
      <c r="M639" s="179">
        <f t="shared" si="298"/>
        <v>33714.798386667921</v>
      </c>
      <c r="N639" s="179">
        <f t="shared" si="299"/>
        <v>3745010.2249698383</v>
      </c>
      <c r="O639" s="179">
        <f>N639*(1+Basic!$B$9)+S639</f>
        <v>3932260.7362183305</v>
      </c>
      <c r="P639" s="176">
        <f t="shared" si="286"/>
        <v>3986313</v>
      </c>
      <c r="R639" s="183">
        <f t="shared" si="300"/>
        <v>0</v>
      </c>
      <c r="S639" s="179">
        <f t="shared" si="287"/>
        <v>0</v>
      </c>
      <c r="Y639" s="179">
        <f t="shared" si="301"/>
        <v>63745.682875186205</v>
      </c>
      <c r="Z639" s="179">
        <f t="shared" si="302"/>
        <v>3160.2893842512131</v>
      </c>
      <c r="AA639" s="179">
        <f t="shared" si="303"/>
        <v>25424.027740562546</v>
      </c>
      <c r="AB639" s="179">
        <f t="shared" si="304"/>
        <v>92329.999999999971</v>
      </c>
      <c r="AC639" s="179">
        <f t="shared" si="305"/>
        <v>3986313</v>
      </c>
      <c r="AE639" s="179">
        <f t="shared" si="306"/>
        <v>67260</v>
      </c>
    </row>
    <row r="640" spans="1:31" x14ac:dyDescent="0.2">
      <c r="A640" s="171">
        <f t="shared" si="288"/>
        <v>85</v>
      </c>
      <c r="B640" s="179">
        <f t="shared" si="289"/>
        <v>88741</v>
      </c>
      <c r="D640" s="179">
        <f t="shared" si="290"/>
        <v>3589</v>
      </c>
      <c r="E640" s="179">
        <f t="shared" si="291"/>
        <v>24146.175967317435</v>
      </c>
      <c r="F640" s="179">
        <f t="shared" si="292"/>
        <v>720.93393385174988</v>
      </c>
      <c r="G640" s="179">
        <f t="shared" si="293"/>
        <v>1748077.2650218676</v>
      </c>
      <c r="H640" s="179">
        <f t="shared" si="294"/>
        <v>51184.615171972357</v>
      </c>
      <c r="I640" s="179">
        <f t="shared" si="295"/>
        <v>88741</v>
      </c>
      <c r="J640" s="179">
        <f t="shared" si="296"/>
        <v>3589</v>
      </c>
      <c r="K640" s="179">
        <f t="shared" si="297"/>
        <v>92330</v>
      </c>
      <c r="L640" s="179">
        <f t="shared" si="285"/>
        <v>92330</v>
      </c>
      <c r="M640" s="179">
        <f t="shared" si="298"/>
        <v>33195.241521006035</v>
      </c>
      <c r="N640" s="179">
        <f t="shared" si="299"/>
        <v>3685875.4664908443</v>
      </c>
      <c r="O640" s="179">
        <f>N640*(1+Basic!$B$9)+S640</f>
        <v>3870169.2398153865</v>
      </c>
      <c r="P640" s="176">
        <f t="shared" si="286"/>
        <v>3921354</v>
      </c>
      <c r="R640" s="183">
        <f t="shared" si="300"/>
        <v>0</v>
      </c>
      <c r="S640" s="179">
        <f t="shared" si="287"/>
        <v>0</v>
      </c>
      <c r="Y640" s="179">
        <f t="shared" si="301"/>
        <v>64594.82403268246</v>
      </c>
      <c r="Z640" s="179">
        <f t="shared" si="302"/>
        <v>2868.066066148247</v>
      </c>
      <c r="AA640" s="179">
        <f t="shared" si="303"/>
        <v>24867.109901169184</v>
      </c>
      <c r="AB640" s="179">
        <f t="shared" si="304"/>
        <v>92329.999999999884</v>
      </c>
      <c r="AC640" s="179">
        <f t="shared" si="305"/>
        <v>3921354</v>
      </c>
      <c r="AE640" s="179">
        <f t="shared" si="306"/>
        <v>92330</v>
      </c>
    </row>
    <row r="641" spans="1:31" x14ac:dyDescent="0.2">
      <c r="A641" s="171">
        <f t="shared" si="288"/>
        <v>86</v>
      </c>
      <c r="B641" s="179">
        <f t="shared" si="289"/>
        <v>88741</v>
      </c>
      <c r="D641" s="179">
        <f t="shared" si="290"/>
        <v>3589</v>
      </c>
      <c r="E641" s="179">
        <f t="shared" si="291"/>
        <v>23285.723601393616</v>
      </c>
      <c r="F641" s="179">
        <f t="shared" si="292"/>
        <v>682.68076852760805</v>
      </c>
      <c r="G641" s="179">
        <f t="shared" si="293"/>
        <v>1682621.9886232612</v>
      </c>
      <c r="H641" s="179">
        <f t="shared" si="294"/>
        <v>48278.295940499964</v>
      </c>
      <c r="I641" s="179">
        <f t="shared" si="295"/>
        <v>88741</v>
      </c>
      <c r="J641" s="179">
        <f t="shared" si="296"/>
        <v>3589</v>
      </c>
      <c r="K641" s="179">
        <f t="shared" si="297"/>
        <v>92330</v>
      </c>
      <c r="L641" s="179">
        <f t="shared" si="285"/>
        <v>92330</v>
      </c>
      <c r="M641" s="179">
        <f t="shared" si="298"/>
        <v>32671.079376692433</v>
      </c>
      <c r="N641" s="179">
        <f t="shared" si="299"/>
        <v>3626216.5458675367</v>
      </c>
      <c r="O641" s="179">
        <f>N641*(1+Basic!$B$9)+S641</f>
        <v>3807527.3731609136</v>
      </c>
      <c r="P641" s="176">
        <f t="shared" si="286"/>
        <v>3855806</v>
      </c>
      <c r="R641" s="183">
        <f t="shared" si="300"/>
        <v>0</v>
      </c>
      <c r="S641" s="179">
        <f t="shared" si="287"/>
        <v>0</v>
      </c>
      <c r="Y641" s="179">
        <f t="shared" si="301"/>
        <v>65455.276398606366</v>
      </c>
      <c r="Z641" s="179">
        <f t="shared" si="302"/>
        <v>2906.3192314723929</v>
      </c>
      <c r="AA641" s="179">
        <f t="shared" si="303"/>
        <v>23968.404369921223</v>
      </c>
      <c r="AB641" s="179">
        <f t="shared" si="304"/>
        <v>92329.999999999985</v>
      </c>
      <c r="AC641" s="179">
        <f t="shared" si="305"/>
        <v>3855806</v>
      </c>
      <c r="AE641" s="179">
        <f t="shared" si="306"/>
        <v>92330</v>
      </c>
    </row>
    <row r="642" spans="1:31" x14ac:dyDescent="0.2">
      <c r="A642" s="171">
        <f t="shared" si="288"/>
        <v>87</v>
      </c>
      <c r="B642" s="179">
        <f t="shared" si="289"/>
        <v>88741</v>
      </c>
      <c r="D642" s="179">
        <f t="shared" si="290"/>
        <v>3589</v>
      </c>
      <c r="E642" s="179">
        <f t="shared" si="291"/>
        <v>22413.809353111403</v>
      </c>
      <c r="F642" s="179">
        <f t="shared" si="292"/>
        <v>643.91739715396545</v>
      </c>
      <c r="G642" s="179">
        <f t="shared" si="293"/>
        <v>1616294.7979763725</v>
      </c>
      <c r="H642" s="179">
        <f t="shared" si="294"/>
        <v>45333.213337653928</v>
      </c>
      <c r="I642" s="179">
        <f t="shared" si="295"/>
        <v>88741</v>
      </c>
      <c r="J642" s="179">
        <f t="shared" si="296"/>
        <v>3589</v>
      </c>
      <c r="K642" s="179">
        <f t="shared" si="297"/>
        <v>92330</v>
      </c>
      <c r="L642" s="179">
        <f t="shared" si="285"/>
        <v>92330</v>
      </c>
      <c r="M642" s="179">
        <f t="shared" si="298"/>
        <v>32142.271133187791</v>
      </c>
      <c r="N642" s="179">
        <f t="shared" si="299"/>
        <v>3566028.8170007244</v>
      </c>
      <c r="O642" s="179">
        <f>N642*(1+Basic!$B$9)+S642</f>
        <v>3744330.2578507606</v>
      </c>
      <c r="P642" s="176">
        <f t="shared" si="286"/>
        <v>3789663</v>
      </c>
      <c r="R642" s="183">
        <f t="shared" si="300"/>
        <v>0</v>
      </c>
      <c r="S642" s="179">
        <f t="shared" si="287"/>
        <v>0</v>
      </c>
      <c r="Y642" s="179">
        <f t="shared" si="301"/>
        <v>66327.190646888688</v>
      </c>
      <c r="Z642" s="179">
        <f t="shared" si="302"/>
        <v>2945.082602846036</v>
      </c>
      <c r="AA642" s="179">
        <f t="shared" si="303"/>
        <v>23057.726750265367</v>
      </c>
      <c r="AB642" s="179">
        <f t="shared" si="304"/>
        <v>92330.000000000087</v>
      </c>
      <c r="AC642" s="179">
        <f t="shared" si="305"/>
        <v>3789663</v>
      </c>
      <c r="AE642" s="179">
        <f t="shared" si="306"/>
        <v>92330</v>
      </c>
    </row>
    <row r="643" spans="1:31" x14ac:dyDescent="0.2">
      <c r="A643" s="171">
        <f t="shared" si="288"/>
        <v>88</v>
      </c>
      <c r="B643" s="179">
        <f t="shared" si="289"/>
        <v>88741</v>
      </c>
      <c r="D643" s="179">
        <f t="shared" si="290"/>
        <v>3589</v>
      </c>
      <c r="E643" s="179">
        <f t="shared" si="291"/>
        <v>21530.280541448108</v>
      </c>
      <c r="F643" s="179">
        <f t="shared" si="292"/>
        <v>604.63701479819167</v>
      </c>
      <c r="G643" s="179">
        <f t="shared" si="293"/>
        <v>1549084.0785178207</v>
      </c>
      <c r="H643" s="179">
        <f t="shared" si="294"/>
        <v>42348.850352452122</v>
      </c>
      <c r="I643" s="179">
        <f t="shared" si="295"/>
        <v>88741</v>
      </c>
      <c r="J643" s="179">
        <f t="shared" si="296"/>
        <v>3589</v>
      </c>
      <c r="K643" s="179">
        <f t="shared" si="297"/>
        <v>92330</v>
      </c>
      <c r="L643" s="179">
        <f t="shared" si="285"/>
        <v>92330</v>
      </c>
      <c r="M643" s="179">
        <f t="shared" si="298"/>
        <v>31608.775608125303</v>
      </c>
      <c r="N643" s="179">
        <f t="shared" si="299"/>
        <v>3505307.5926088495</v>
      </c>
      <c r="O643" s="179">
        <f>N643*(1+Basic!$B$9)+S643</f>
        <v>3680572.9722392922</v>
      </c>
      <c r="P643" s="176">
        <f t="shared" si="286"/>
        <v>3722922</v>
      </c>
      <c r="R643" s="183">
        <f t="shared" si="300"/>
        <v>0</v>
      </c>
      <c r="S643" s="179">
        <f t="shared" si="287"/>
        <v>0</v>
      </c>
      <c r="Y643" s="179">
        <f t="shared" si="301"/>
        <v>67210.719458551845</v>
      </c>
      <c r="Z643" s="179">
        <f t="shared" si="302"/>
        <v>2984.3629852018057</v>
      </c>
      <c r="AA643" s="179">
        <f t="shared" si="303"/>
        <v>22134.917556246299</v>
      </c>
      <c r="AB643" s="179">
        <f t="shared" si="304"/>
        <v>92329.999999999942</v>
      </c>
      <c r="AC643" s="179">
        <f t="shared" si="305"/>
        <v>3722922</v>
      </c>
      <c r="AE643" s="179">
        <f t="shared" si="306"/>
        <v>92330</v>
      </c>
    </row>
    <row r="644" spans="1:31" x14ac:dyDescent="0.2">
      <c r="A644" s="171">
        <f t="shared" si="288"/>
        <v>89</v>
      </c>
      <c r="B644" s="179">
        <f t="shared" si="289"/>
        <v>88741</v>
      </c>
      <c r="D644" s="179">
        <f t="shared" si="290"/>
        <v>3589</v>
      </c>
      <c r="E644" s="179">
        <f t="shared" si="291"/>
        <v>20634.982451553286</v>
      </c>
      <c r="F644" s="179">
        <f t="shared" si="292"/>
        <v>564.83272576607362</v>
      </c>
      <c r="G644" s="179">
        <f t="shared" si="293"/>
        <v>1480978.0609693739</v>
      </c>
      <c r="H644" s="179">
        <f t="shared" si="294"/>
        <v>39324.683078218193</v>
      </c>
      <c r="I644" s="179">
        <f t="shared" si="295"/>
        <v>88741</v>
      </c>
      <c r="J644" s="179">
        <f t="shared" si="296"/>
        <v>3589</v>
      </c>
      <c r="K644" s="179">
        <f t="shared" si="297"/>
        <v>92330</v>
      </c>
      <c r="L644" s="179">
        <f t="shared" si="285"/>
        <v>92330</v>
      </c>
      <c r="M644" s="179">
        <f t="shared" si="298"/>
        <v>31070.551254103488</v>
      </c>
      <c r="N644" s="179">
        <f t="shared" si="299"/>
        <v>3444048.1438629529</v>
      </c>
      <c r="O644" s="179">
        <f>N644*(1+Basic!$B$9)+S644</f>
        <v>3616250.5510561005</v>
      </c>
      <c r="P644" s="176">
        <f t="shared" si="286"/>
        <v>3655575</v>
      </c>
      <c r="R644" s="183">
        <f t="shared" si="300"/>
        <v>0</v>
      </c>
      <c r="S644" s="179">
        <f t="shared" si="287"/>
        <v>0</v>
      </c>
      <c r="Y644" s="179">
        <f t="shared" si="301"/>
        <v>68106.017548446776</v>
      </c>
      <c r="Z644" s="179">
        <f t="shared" si="302"/>
        <v>3024.1672742339288</v>
      </c>
      <c r="AA644" s="179">
        <f t="shared" si="303"/>
        <v>21199.81517731936</v>
      </c>
      <c r="AB644" s="179">
        <f t="shared" si="304"/>
        <v>92330.000000000058</v>
      </c>
      <c r="AC644" s="179">
        <f t="shared" si="305"/>
        <v>3655575</v>
      </c>
      <c r="AE644" s="179">
        <f t="shared" si="306"/>
        <v>92330</v>
      </c>
    </row>
    <row r="645" spans="1:31" x14ac:dyDescent="0.2">
      <c r="A645" s="171">
        <f t="shared" si="288"/>
        <v>90</v>
      </c>
      <c r="B645" s="179">
        <f t="shared" si="289"/>
        <v>88741</v>
      </c>
      <c r="D645" s="179">
        <f t="shared" si="290"/>
        <v>3589</v>
      </c>
      <c r="E645" s="179">
        <f t="shared" si="291"/>
        <v>19727.758307656561</v>
      </c>
      <c r="F645" s="179">
        <f t="shared" si="292"/>
        <v>524.49754239127401</v>
      </c>
      <c r="G645" s="179">
        <f t="shared" si="293"/>
        <v>1411964.8192770304</v>
      </c>
      <c r="H645" s="179">
        <f t="shared" si="294"/>
        <v>36260.18062060947</v>
      </c>
      <c r="I645" s="179">
        <f t="shared" si="295"/>
        <v>88741</v>
      </c>
      <c r="J645" s="179">
        <f t="shared" si="296"/>
        <v>3589</v>
      </c>
      <c r="K645" s="179">
        <f t="shared" si="297"/>
        <v>92330</v>
      </c>
      <c r="L645" s="179">
        <f t="shared" si="285"/>
        <v>92330</v>
      </c>
      <c r="M645" s="179">
        <f t="shared" si="298"/>
        <v>30527.556155450558</v>
      </c>
      <c r="N645" s="179">
        <f t="shared" si="299"/>
        <v>3382245.7000184036</v>
      </c>
      <c r="O645" s="179">
        <f>N645*(1+Basic!$B$9)+S645</f>
        <v>3551357.9850193239</v>
      </c>
      <c r="P645" s="176">
        <f t="shared" si="286"/>
        <v>3587618</v>
      </c>
      <c r="R645" s="183">
        <f t="shared" si="300"/>
        <v>0</v>
      </c>
      <c r="S645" s="179">
        <f t="shared" si="287"/>
        <v>0</v>
      </c>
      <c r="Y645" s="179">
        <f t="shared" si="301"/>
        <v>69013.241692343494</v>
      </c>
      <c r="Z645" s="179">
        <f t="shared" si="302"/>
        <v>3064.5024576087235</v>
      </c>
      <c r="AA645" s="179">
        <f t="shared" si="303"/>
        <v>20252.255850047834</v>
      </c>
      <c r="AB645" s="179">
        <f t="shared" si="304"/>
        <v>92330.000000000058</v>
      </c>
      <c r="AC645" s="179">
        <f t="shared" si="305"/>
        <v>3587618</v>
      </c>
      <c r="AE645" s="179">
        <f t="shared" si="306"/>
        <v>92330</v>
      </c>
    </row>
    <row r="646" spans="1:31" x14ac:dyDescent="0.2">
      <c r="A646" s="171">
        <f t="shared" si="288"/>
        <v>91</v>
      </c>
      <c r="B646" s="179">
        <f t="shared" si="289"/>
        <v>88741</v>
      </c>
      <c r="D646" s="179">
        <f t="shared" si="290"/>
        <v>3589</v>
      </c>
      <c r="E646" s="179">
        <f t="shared" si="291"/>
        <v>18808.449245614622</v>
      </c>
      <c r="F646" s="179">
        <f t="shared" si="292"/>
        <v>483.62438380864108</v>
      </c>
      <c r="G646" s="179">
        <f t="shared" si="293"/>
        <v>1342032.2685226451</v>
      </c>
      <c r="H646" s="179">
        <f t="shared" si="294"/>
        <v>33154.805004418107</v>
      </c>
      <c r="I646" s="179">
        <f t="shared" si="295"/>
        <v>88741</v>
      </c>
      <c r="J646" s="179">
        <f t="shared" si="296"/>
        <v>3589</v>
      </c>
      <c r="K646" s="179">
        <f t="shared" si="297"/>
        <v>92330</v>
      </c>
      <c r="L646" s="179">
        <f t="shared" si="285"/>
        <v>92330</v>
      </c>
      <c r="M646" s="179">
        <f t="shared" si="298"/>
        <v>29979.748024960139</v>
      </c>
      <c r="N646" s="179">
        <f t="shared" si="299"/>
        <v>3319895.4480433636</v>
      </c>
      <c r="O646" s="179">
        <f>N646*(1+Basic!$B$9)+S646</f>
        <v>3485890.2204455319</v>
      </c>
      <c r="P646" s="176">
        <f t="shared" si="286"/>
        <v>3519045</v>
      </c>
      <c r="R646" s="183">
        <f t="shared" si="300"/>
        <v>0</v>
      </c>
      <c r="S646" s="179">
        <f t="shared" si="287"/>
        <v>0</v>
      </c>
      <c r="Y646" s="179">
        <f t="shared" si="301"/>
        <v>69932.550754385302</v>
      </c>
      <c r="Z646" s="179">
        <f t="shared" si="302"/>
        <v>3105.3756161913625</v>
      </c>
      <c r="AA646" s="179">
        <f t="shared" si="303"/>
        <v>19292.073629423263</v>
      </c>
      <c r="AB646" s="179">
        <f t="shared" si="304"/>
        <v>92329.999999999927</v>
      </c>
      <c r="AC646" s="179">
        <f t="shared" si="305"/>
        <v>3519045</v>
      </c>
      <c r="AE646" s="179">
        <f t="shared" si="306"/>
        <v>92330</v>
      </c>
    </row>
    <row r="647" spans="1:31" x14ac:dyDescent="0.2">
      <c r="A647" s="171">
        <f t="shared" si="288"/>
        <v>92</v>
      </c>
      <c r="B647" s="179">
        <f t="shared" si="289"/>
        <v>88741</v>
      </c>
      <c r="D647" s="179">
        <f t="shared" si="290"/>
        <v>3589</v>
      </c>
      <c r="E647" s="179">
        <f t="shared" si="291"/>
        <v>17876.894285092512</v>
      </c>
      <c r="F647" s="179">
        <f t="shared" si="292"/>
        <v>442.20607471115909</v>
      </c>
      <c r="G647" s="179">
        <f t="shared" si="293"/>
        <v>1271168.1628077377</v>
      </c>
      <c r="H647" s="179">
        <f t="shared" si="294"/>
        <v>30008.011079129268</v>
      </c>
      <c r="I647" s="179">
        <f t="shared" si="295"/>
        <v>88741</v>
      </c>
      <c r="J647" s="179">
        <f t="shared" si="296"/>
        <v>3589</v>
      </c>
      <c r="K647" s="179">
        <f t="shared" si="297"/>
        <v>92330</v>
      </c>
      <c r="L647" s="179">
        <f t="shared" si="285"/>
        <v>92330</v>
      </c>
      <c r="M647" s="179">
        <f t="shared" si="298"/>
        <v>29427.084200598034</v>
      </c>
      <c r="N647" s="179">
        <f t="shared" si="299"/>
        <v>3256992.5322439615</v>
      </c>
      <c r="O647" s="179">
        <f>N647*(1+Basic!$B$9)+S647</f>
        <v>3419842.1588561595</v>
      </c>
      <c r="P647" s="176">
        <f t="shared" si="286"/>
        <v>3449850</v>
      </c>
      <c r="R647" s="183">
        <f t="shared" si="300"/>
        <v>0</v>
      </c>
      <c r="S647" s="179">
        <f t="shared" si="287"/>
        <v>0</v>
      </c>
      <c r="Y647" s="179">
        <f t="shared" si="301"/>
        <v>70864.105714907404</v>
      </c>
      <c r="Z647" s="179">
        <f t="shared" si="302"/>
        <v>3146.7939252888391</v>
      </c>
      <c r="AA647" s="179">
        <f t="shared" si="303"/>
        <v>18319.10035980367</v>
      </c>
      <c r="AB647" s="179">
        <f t="shared" si="304"/>
        <v>92329.999999999913</v>
      </c>
      <c r="AC647" s="179">
        <f t="shared" si="305"/>
        <v>3449850</v>
      </c>
      <c r="AE647" s="179">
        <f t="shared" si="306"/>
        <v>92330</v>
      </c>
    </row>
    <row r="648" spans="1:31" x14ac:dyDescent="0.2">
      <c r="A648" s="171">
        <f t="shared" si="288"/>
        <v>93</v>
      </c>
      <c r="B648" s="179">
        <f t="shared" si="289"/>
        <v>88741</v>
      </c>
      <c r="D648" s="179">
        <f t="shared" si="290"/>
        <v>3589</v>
      </c>
      <c r="E648" s="179">
        <f t="shared" si="291"/>
        <v>16932.930301374305</v>
      </c>
      <c r="F648" s="179">
        <f t="shared" si="292"/>
        <v>400.23534409031953</v>
      </c>
      <c r="G648" s="179">
        <f t="shared" si="293"/>
        <v>1199360.093109112</v>
      </c>
      <c r="H648" s="179">
        <f t="shared" si="294"/>
        <v>26819.246423219589</v>
      </c>
      <c r="I648" s="179">
        <f t="shared" si="295"/>
        <v>88741</v>
      </c>
      <c r="J648" s="179">
        <f t="shared" si="296"/>
        <v>3589</v>
      </c>
      <c r="K648" s="179">
        <f t="shared" si="297"/>
        <v>92330</v>
      </c>
      <c r="L648" s="179">
        <f t="shared" si="285"/>
        <v>92330</v>
      </c>
      <c r="M648" s="179">
        <f t="shared" si="298"/>
        <v>28869.521642179785</v>
      </c>
      <c r="N648" s="179">
        <f t="shared" si="299"/>
        <v>3193532.0538861412</v>
      </c>
      <c r="O648" s="179">
        <f>N648*(1+Basic!$B$9)+S648</f>
        <v>3353208.6565804482</v>
      </c>
      <c r="P648" s="176">
        <f t="shared" si="286"/>
        <v>3380028</v>
      </c>
      <c r="R648" s="183">
        <f t="shared" si="300"/>
        <v>0</v>
      </c>
      <c r="S648" s="179">
        <f t="shared" si="287"/>
        <v>0</v>
      </c>
      <c r="Y648" s="179">
        <f t="shared" si="301"/>
        <v>71808.06969862571</v>
      </c>
      <c r="Z648" s="179">
        <f t="shared" si="302"/>
        <v>3188.7646559096793</v>
      </c>
      <c r="AA648" s="179">
        <f t="shared" si="303"/>
        <v>17333.165645464625</v>
      </c>
      <c r="AB648" s="179">
        <f t="shared" si="304"/>
        <v>92330.000000000015</v>
      </c>
      <c r="AC648" s="179">
        <f t="shared" si="305"/>
        <v>3380028</v>
      </c>
      <c r="AE648" s="179">
        <f t="shared" si="306"/>
        <v>92330</v>
      </c>
    </row>
    <row r="649" spans="1:31" x14ac:dyDescent="0.2">
      <c r="A649" s="171">
        <f t="shared" si="288"/>
        <v>94</v>
      </c>
      <c r="B649" s="179">
        <f t="shared" si="289"/>
        <v>88741</v>
      </c>
      <c r="D649" s="179">
        <f t="shared" si="290"/>
        <v>3589</v>
      </c>
      <c r="E649" s="179">
        <f t="shared" si="291"/>
        <v>15976.39199679834</v>
      </c>
      <c r="F649" s="179">
        <f t="shared" si="292"/>
        <v>357.70482395969003</v>
      </c>
      <c r="G649" s="179">
        <f t="shared" si="293"/>
        <v>1126595.4851059103</v>
      </c>
      <c r="H649" s="179">
        <f t="shared" si="294"/>
        <v>23587.95124717928</v>
      </c>
      <c r="I649" s="179">
        <f t="shared" si="295"/>
        <v>88741</v>
      </c>
      <c r="J649" s="179">
        <f t="shared" si="296"/>
        <v>3589</v>
      </c>
      <c r="K649" s="179">
        <f t="shared" si="297"/>
        <v>92330</v>
      </c>
      <c r="L649" s="179">
        <f t="shared" si="285"/>
        <v>92330</v>
      </c>
      <c r="M649" s="179">
        <f t="shared" si="298"/>
        <v>28307.016928018857</v>
      </c>
      <c r="N649" s="179">
        <f t="shared" si="299"/>
        <v>3129509.0708141602</v>
      </c>
      <c r="O649" s="179">
        <f>N649*(1+Basic!$B$9)+S649</f>
        <v>3285984.5243548681</v>
      </c>
      <c r="P649" s="176">
        <f t="shared" si="286"/>
        <v>3309572</v>
      </c>
      <c r="R649" s="183">
        <f t="shared" si="300"/>
        <v>0</v>
      </c>
      <c r="S649" s="179">
        <f t="shared" si="287"/>
        <v>0</v>
      </c>
      <c r="Y649" s="179">
        <f t="shared" si="301"/>
        <v>72764.608003201662</v>
      </c>
      <c r="Z649" s="179">
        <f t="shared" si="302"/>
        <v>3231.2951760403084</v>
      </c>
      <c r="AA649" s="179">
        <f t="shared" si="303"/>
        <v>16334.09682075803</v>
      </c>
      <c r="AB649" s="179">
        <f t="shared" si="304"/>
        <v>92330</v>
      </c>
      <c r="AC649" s="179">
        <f t="shared" si="305"/>
        <v>3309572</v>
      </c>
      <c r="AE649" s="179">
        <f t="shared" si="306"/>
        <v>92330</v>
      </c>
    </row>
    <row r="650" spans="1:31" x14ac:dyDescent="0.2">
      <c r="A650" s="171">
        <f t="shared" si="288"/>
        <v>95</v>
      </c>
      <c r="B650" s="179">
        <f t="shared" si="289"/>
        <v>88741</v>
      </c>
      <c r="D650" s="179">
        <f t="shared" si="290"/>
        <v>3589</v>
      </c>
      <c r="E650" s="179">
        <f t="shared" si="291"/>
        <v>15007.111871811923</v>
      </c>
      <c r="F650" s="179">
        <f t="shared" si="292"/>
        <v>314.60704806146117</v>
      </c>
      <c r="G650" s="179">
        <f t="shared" si="293"/>
        <v>1052861.5969777224</v>
      </c>
      <c r="H650" s="179">
        <f t="shared" si="294"/>
        <v>20313.558295240742</v>
      </c>
      <c r="I650" s="179">
        <f t="shared" si="295"/>
        <v>88741</v>
      </c>
      <c r="J650" s="179">
        <f t="shared" si="296"/>
        <v>3589</v>
      </c>
      <c r="K650" s="179">
        <f t="shared" si="297"/>
        <v>92330</v>
      </c>
      <c r="L650" s="179">
        <f t="shared" si="285"/>
        <v>92330</v>
      </c>
      <c r="M650" s="179">
        <f t="shared" si="298"/>
        <v>27739.526251544987</v>
      </c>
      <c r="N650" s="179">
        <f t="shared" si="299"/>
        <v>3064918.5970657053</v>
      </c>
      <c r="O650" s="179">
        <f>N650*(1+Basic!$B$9)+S650</f>
        <v>3218164.5269189905</v>
      </c>
      <c r="P650" s="176">
        <f t="shared" si="286"/>
        <v>3238478</v>
      </c>
      <c r="R650" s="183">
        <f t="shared" si="300"/>
        <v>0</v>
      </c>
      <c r="S650" s="179">
        <f t="shared" si="287"/>
        <v>0</v>
      </c>
      <c r="Y650" s="179">
        <f t="shared" si="301"/>
        <v>73733.888128187973</v>
      </c>
      <c r="Z650" s="179">
        <f t="shared" si="302"/>
        <v>3274.3929519385383</v>
      </c>
      <c r="AA650" s="179">
        <f t="shared" si="303"/>
        <v>15321.718919873385</v>
      </c>
      <c r="AB650" s="179">
        <f t="shared" si="304"/>
        <v>92329.999999999898</v>
      </c>
      <c r="AC650" s="179">
        <f t="shared" si="305"/>
        <v>3238478</v>
      </c>
      <c r="AE650" s="179">
        <f t="shared" si="306"/>
        <v>92330</v>
      </c>
    </row>
    <row r="651" spans="1:31" x14ac:dyDescent="0.2">
      <c r="A651" s="171">
        <f t="shared" si="288"/>
        <v>96</v>
      </c>
      <c r="B651" s="179">
        <f t="shared" si="289"/>
        <v>88741</v>
      </c>
      <c r="C651" s="171">
        <f>-Basic!$B$27</f>
        <v>-22560</v>
      </c>
      <c r="D651" s="179">
        <f t="shared" si="290"/>
        <v>-18971</v>
      </c>
      <c r="E651" s="179">
        <f t="shared" si="291"/>
        <v>14024.920195640456</v>
      </c>
      <c r="F651" s="179">
        <f t="shared" si="292"/>
        <v>270.93445055573983</v>
      </c>
      <c r="G651" s="179">
        <f t="shared" si="293"/>
        <v>978145.5171733629</v>
      </c>
      <c r="H651" s="179">
        <f t="shared" si="294"/>
        <v>39555.49274579648</v>
      </c>
      <c r="I651" s="179">
        <f t="shared" si="295"/>
        <v>88741</v>
      </c>
      <c r="J651" s="179">
        <f t="shared" si="296"/>
        <v>3589</v>
      </c>
      <c r="K651" s="179">
        <f t="shared" si="297"/>
        <v>92330</v>
      </c>
      <c r="L651" s="179">
        <f t="shared" si="285"/>
        <v>92330</v>
      </c>
      <c r="M651" s="179">
        <f t="shared" si="298"/>
        <v>27167.00541789268</v>
      </c>
      <c r="N651" s="179">
        <f t="shared" si="299"/>
        <v>2999755.602483598</v>
      </c>
      <c r="O651" s="179">
        <f>N651*(1+Basic!$B$9)+S651</f>
        <v>3149743.3826077781</v>
      </c>
      <c r="P651" s="176">
        <f t="shared" si="286"/>
        <v>3189299</v>
      </c>
      <c r="R651" s="183">
        <f t="shared" si="300"/>
        <v>0</v>
      </c>
      <c r="S651" s="179">
        <f t="shared" si="287"/>
        <v>0</v>
      </c>
      <c r="Y651" s="179">
        <f t="shared" si="301"/>
        <v>74716.07980435947</v>
      </c>
      <c r="Z651" s="179">
        <f t="shared" si="302"/>
        <v>3318.0655494442617</v>
      </c>
      <c r="AA651" s="179">
        <f t="shared" si="303"/>
        <v>14295.854646196196</v>
      </c>
      <c r="AB651" s="179">
        <f t="shared" si="304"/>
        <v>92329.999999999927</v>
      </c>
      <c r="AC651" s="179">
        <f t="shared" si="305"/>
        <v>3189299</v>
      </c>
      <c r="AE651" s="179">
        <f t="shared" si="306"/>
        <v>69770</v>
      </c>
    </row>
    <row r="652" spans="1:31" x14ac:dyDescent="0.2">
      <c r="A652" s="171">
        <f t="shared" si="288"/>
        <v>97</v>
      </c>
      <c r="B652" s="179">
        <f t="shared" si="289"/>
        <v>88741</v>
      </c>
      <c r="D652" s="179">
        <f t="shared" si="290"/>
        <v>3589</v>
      </c>
      <c r="E652" s="179">
        <f t="shared" si="291"/>
        <v>13029.644976565847</v>
      </c>
      <c r="F652" s="179">
        <f t="shared" si="292"/>
        <v>527.57599322491876</v>
      </c>
      <c r="G652" s="179">
        <f t="shared" si="293"/>
        <v>902434.16214992874</v>
      </c>
      <c r="H652" s="179">
        <f t="shared" si="294"/>
        <v>36494.068739021401</v>
      </c>
      <c r="I652" s="179">
        <f t="shared" si="295"/>
        <v>88741</v>
      </c>
      <c r="J652" s="179">
        <f t="shared" si="296"/>
        <v>3589</v>
      </c>
      <c r="K652" s="179">
        <f t="shared" si="297"/>
        <v>92330</v>
      </c>
      <c r="L652" s="179">
        <f t="shared" si="285"/>
        <v>92330</v>
      </c>
      <c r="M652" s="179">
        <f t="shared" si="298"/>
        <v>26589.409840459379</v>
      </c>
      <c r="N652" s="179">
        <f t="shared" si="299"/>
        <v>2934015.0123240575</v>
      </c>
      <c r="O652" s="179">
        <f>N652*(1+Basic!$B$9)+S652</f>
        <v>3080715.7629402606</v>
      </c>
      <c r="P652" s="176">
        <f t="shared" si="286"/>
        <v>3117210</v>
      </c>
      <c r="R652" s="183">
        <f t="shared" si="300"/>
        <v>0</v>
      </c>
      <c r="S652" s="179">
        <f t="shared" si="287"/>
        <v>0</v>
      </c>
      <c r="Y652" s="179">
        <f t="shared" si="301"/>
        <v>75711.355023434153</v>
      </c>
      <c r="Z652" s="179">
        <f t="shared" si="302"/>
        <v>3061.4240067750798</v>
      </c>
      <c r="AA652" s="179">
        <f t="shared" si="303"/>
        <v>13557.220969790766</v>
      </c>
      <c r="AB652" s="179">
        <f t="shared" si="304"/>
        <v>92330</v>
      </c>
      <c r="AC652" s="179">
        <f t="shared" si="305"/>
        <v>3117210</v>
      </c>
      <c r="AE652" s="179">
        <f t="shared" si="306"/>
        <v>92330</v>
      </c>
    </row>
    <row r="653" spans="1:31" x14ac:dyDescent="0.2">
      <c r="A653" s="171">
        <f t="shared" si="288"/>
        <v>98</v>
      </c>
      <c r="B653" s="179">
        <f t="shared" si="289"/>
        <v>88741</v>
      </c>
      <c r="D653" s="179">
        <f t="shared" si="290"/>
        <v>3589</v>
      </c>
      <c r="E653" s="179">
        <f t="shared" si="291"/>
        <v>12021.11193180903</v>
      </c>
      <c r="F653" s="179">
        <f t="shared" si="292"/>
        <v>486.74389383895897</v>
      </c>
      <c r="G653" s="179">
        <f t="shared" si="293"/>
        <v>825714.27408173773</v>
      </c>
      <c r="H653" s="179">
        <f t="shared" si="294"/>
        <v>33391.812632860361</v>
      </c>
      <c r="I653" s="179">
        <f t="shared" si="295"/>
        <v>88741</v>
      </c>
      <c r="J653" s="179">
        <f t="shared" si="296"/>
        <v>3589</v>
      </c>
      <c r="K653" s="179">
        <f t="shared" si="297"/>
        <v>92330</v>
      </c>
      <c r="L653" s="179">
        <f t="shared" si="285"/>
        <v>92330</v>
      </c>
      <c r="M653" s="179">
        <f t="shared" si="298"/>
        <v>26006.694537433203</v>
      </c>
      <c r="N653" s="179">
        <f t="shared" si="299"/>
        <v>2867691.7068614908</v>
      </c>
      <c r="O653" s="179">
        <f>N653*(1+Basic!$B$9)+S653</f>
        <v>3011076.2922045654</v>
      </c>
      <c r="P653" s="176">
        <f t="shared" si="286"/>
        <v>3044468</v>
      </c>
      <c r="R653" s="183">
        <f t="shared" si="300"/>
        <v>0</v>
      </c>
      <c r="S653" s="179">
        <f t="shared" si="287"/>
        <v>0</v>
      </c>
      <c r="Y653" s="179">
        <f t="shared" si="301"/>
        <v>76719.888068191009</v>
      </c>
      <c r="Z653" s="179">
        <f t="shared" si="302"/>
        <v>3102.2561061610395</v>
      </c>
      <c r="AA653" s="179">
        <f t="shared" si="303"/>
        <v>12507.855825647988</v>
      </c>
      <c r="AB653" s="179">
        <f t="shared" si="304"/>
        <v>92330.000000000029</v>
      </c>
      <c r="AC653" s="179">
        <f t="shared" si="305"/>
        <v>3044468</v>
      </c>
      <c r="AE653" s="179">
        <f t="shared" si="306"/>
        <v>92330</v>
      </c>
    </row>
    <row r="654" spans="1:31" x14ac:dyDescent="0.2">
      <c r="A654" s="171">
        <f t="shared" si="288"/>
        <v>99</v>
      </c>
      <c r="B654" s="179">
        <f t="shared" si="289"/>
        <v>88741</v>
      </c>
      <c r="D654" s="179">
        <f t="shared" si="290"/>
        <v>3589</v>
      </c>
      <c r="E654" s="179">
        <f t="shared" si="291"/>
        <v>10999.144457011282</v>
      </c>
      <c r="F654" s="179">
        <f t="shared" si="292"/>
        <v>445.36719156996992</v>
      </c>
      <c r="G654" s="179">
        <f t="shared" si="293"/>
        <v>747972.41853874899</v>
      </c>
      <c r="H654" s="179">
        <f t="shared" si="294"/>
        <v>30248.179824430332</v>
      </c>
      <c r="I654" s="179">
        <f t="shared" si="295"/>
        <v>88741</v>
      </c>
      <c r="J654" s="179">
        <f t="shared" si="296"/>
        <v>3589</v>
      </c>
      <c r="K654" s="179">
        <f t="shared" si="297"/>
        <v>92330</v>
      </c>
      <c r="L654" s="179">
        <f t="shared" si="285"/>
        <v>92330</v>
      </c>
      <c r="M654" s="179">
        <f t="shared" si="298"/>
        <v>25418.81412828984</v>
      </c>
      <c r="N654" s="179">
        <f t="shared" si="299"/>
        <v>2800780.5209897808</v>
      </c>
      <c r="O654" s="179">
        <f>N654*(1+Basic!$B$9)+S654</f>
        <v>2940819.5470392699</v>
      </c>
      <c r="P654" s="176">
        <f t="shared" si="286"/>
        <v>2971068</v>
      </c>
      <c r="R654" s="183">
        <f t="shared" si="300"/>
        <v>0</v>
      </c>
      <c r="S654" s="179">
        <f t="shared" si="287"/>
        <v>0</v>
      </c>
      <c r="Y654" s="179">
        <f t="shared" si="301"/>
        <v>77741.855542988749</v>
      </c>
      <c r="Z654" s="179">
        <f t="shared" si="302"/>
        <v>3143.6328084300294</v>
      </c>
      <c r="AA654" s="179">
        <f t="shared" si="303"/>
        <v>11444.511648581252</v>
      </c>
      <c r="AB654" s="179">
        <f t="shared" si="304"/>
        <v>92330.000000000029</v>
      </c>
      <c r="AC654" s="179">
        <f t="shared" si="305"/>
        <v>2971068</v>
      </c>
      <c r="AE654" s="179">
        <f t="shared" si="306"/>
        <v>92330</v>
      </c>
    </row>
    <row r="655" spans="1:31" x14ac:dyDescent="0.2">
      <c r="A655" s="171">
        <f t="shared" si="288"/>
        <v>100</v>
      </c>
      <c r="B655" s="179">
        <f t="shared" si="289"/>
        <v>88741</v>
      </c>
      <c r="D655" s="179">
        <f t="shared" si="290"/>
        <v>3589</v>
      </c>
      <c r="E655" s="179">
        <f t="shared" si="291"/>
        <v>9963.5635953090059</v>
      </c>
      <c r="F655" s="179">
        <f t="shared" si="292"/>
        <v>403.43862271354578</v>
      </c>
      <c r="G655" s="179">
        <f t="shared" si="293"/>
        <v>669194.98213405802</v>
      </c>
      <c r="H655" s="179">
        <f t="shared" si="294"/>
        <v>27062.618447143879</v>
      </c>
      <c r="I655" s="179">
        <f t="shared" si="295"/>
        <v>88741</v>
      </c>
      <c r="J655" s="179">
        <f t="shared" si="296"/>
        <v>3589</v>
      </c>
      <c r="K655" s="179">
        <f t="shared" si="297"/>
        <v>92330</v>
      </c>
      <c r="L655" s="179">
        <f t="shared" si="285"/>
        <v>92330</v>
      </c>
      <c r="M655" s="179">
        <f t="shared" si="298"/>
        <v>24825.722830258408</v>
      </c>
      <c r="N655" s="179">
        <f t="shared" si="299"/>
        <v>2733276.2438200391</v>
      </c>
      <c r="O655" s="179">
        <f>N655*(1+Basic!$B$9)+S655</f>
        <v>2869940.0560110412</v>
      </c>
      <c r="P655" s="176">
        <f t="shared" si="286"/>
        <v>2897003</v>
      </c>
      <c r="R655" s="183">
        <f t="shared" si="300"/>
        <v>0</v>
      </c>
      <c r="S655" s="179">
        <f t="shared" si="287"/>
        <v>0</v>
      </c>
      <c r="Y655" s="179">
        <f t="shared" si="301"/>
        <v>78777.436404690961</v>
      </c>
      <c r="Z655" s="179">
        <f t="shared" si="302"/>
        <v>3185.5613772864526</v>
      </c>
      <c r="AA655" s="179">
        <f t="shared" si="303"/>
        <v>10367.002218022551</v>
      </c>
      <c r="AB655" s="179">
        <f t="shared" si="304"/>
        <v>92329.999999999971</v>
      </c>
      <c r="AC655" s="179">
        <f t="shared" si="305"/>
        <v>2897003</v>
      </c>
      <c r="AE655" s="179">
        <f t="shared" si="306"/>
        <v>92330</v>
      </c>
    </row>
    <row r="656" spans="1:31" x14ac:dyDescent="0.2">
      <c r="A656" s="171">
        <f t="shared" si="288"/>
        <v>101</v>
      </c>
      <c r="B656" s="179">
        <f t="shared" si="289"/>
        <v>88741</v>
      </c>
      <c r="D656" s="179">
        <f t="shared" si="290"/>
        <v>3589</v>
      </c>
      <c r="E656" s="179">
        <f t="shared" si="291"/>
        <v>8914.1880059965679</v>
      </c>
      <c r="F656" s="179">
        <f t="shared" si="292"/>
        <v>360.95082668477704</v>
      </c>
      <c r="G656" s="179">
        <f t="shared" si="293"/>
        <v>589368.17014005454</v>
      </c>
      <c r="H656" s="179">
        <f t="shared" si="294"/>
        <v>23834.569273828656</v>
      </c>
      <c r="I656" s="179">
        <f t="shared" si="295"/>
        <v>88741</v>
      </c>
      <c r="J656" s="179">
        <f t="shared" si="296"/>
        <v>3589</v>
      </c>
      <c r="K656" s="179">
        <f t="shared" si="297"/>
        <v>92330</v>
      </c>
      <c r="L656" s="179">
        <f t="shared" si="285"/>
        <v>92330</v>
      </c>
      <c r="M656" s="179">
        <f t="shared" si="298"/>
        <v>24227.374454756024</v>
      </c>
      <c r="N656" s="179">
        <f t="shared" si="299"/>
        <v>2665173.6182747949</v>
      </c>
      <c r="O656" s="179">
        <f>N656*(1+Basic!$B$9)+S656</f>
        <v>2798432.2991885347</v>
      </c>
      <c r="P656" s="176">
        <f t="shared" si="286"/>
        <v>2822267</v>
      </c>
      <c r="R656" s="183">
        <f t="shared" si="300"/>
        <v>0</v>
      </c>
      <c r="S656" s="179">
        <f t="shared" si="287"/>
        <v>0</v>
      </c>
      <c r="Y656" s="179">
        <f t="shared" si="301"/>
        <v>79826.811994003481</v>
      </c>
      <c r="Z656" s="179">
        <f t="shared" si="302"/>
        <v>3228.049173315223</v>
      </c>
      <c r="AA656" s="179">
        <f t="shared" si="303"/>
        <v>9275.1388326813449</v>
      </c>
      <c r="AB656" s="179">
        <f t="shared" si="304"/>
        <v>92330.000000000044</v>
      </c>
      <c r="AC656" s="179">
        <f t="shared" si="305"/>
        <v>2822267</v>
      </c>
      <c r="AE656" s="179">
        <f t="shared" si="306"/>
        <v>92330</v>
      </c>
    </row>
    <row r="657" spans="1:31" x14ac:dyDescent="0.2">
      <c r="A657" s="171">
        <f t="shared" si="288"/>
        <v>102</v>
      </c>
      <c r="B657" s="179">
        <f t="shared" si="289"/>
        <v>88741</v>
      </c>
      <c r="D657" s="179">
        <f t="shared" si="290"/>
        <v>3589</v>
      </c>
      <c r="E657" s="179">
        <f t="shared" si="291"/>
        <v>7850.8339327717067</v>
      </c>
      <c r="F657" s="179">
        <f t="shared" si="292"/>
        <v>317.89634472609544</v>
      </c>
      <c r="G657" s="179">
        <f t="shared" si="293"/>
        <v>508478.00407282624</v>
      </c>
      <c r="H657" s="179">
        <f t="shared" si="294"/>
        <v>20563.46561855475</v>
      </c>
      <c r="I657" s="179">
        <f t="shared" si="295"/>
        <v>88741</v>
      </c>
      <c r="J657" s="179">
        <f t="shared" si="296"/>
        <v>3589</v>
      </c>
      <c r="K657" s="179">
        <f t="shared" si="297"/>
        <v>92330</v>
      </c>
      <c r="L657" s="179">
        <f t="shared" si="285"/>
        <v>92330</v>
      </c>
      <c r="M657" s="179">
        <f t="shared" si="298"/>
        <v>23623.72240379074</v>
      </c>
      <c r="N657" s="179">
        <f t="shared" si="299"/>
        <v>2596467.3406785857</v>
      </c>
      <c r="O657" s="179">
        <f>N657*(1+Basic!$B$9)+S657</f>
        <v>2726290.7077125153</v>
      </c>
      <c r="P657" s="176">
        <f t="shared" si="286"/>
        <v>2746854</v>
      </c>
      <c r="R657" s="183">
        <f t="shared" si="300"/>
        <v>0</v>
      </c>
      <c r="S657" s="179">
        <f t="shared" si="287"/>
        <v>0</v>
      </c>
      <c r="Y657" s="179">
        <f t="shared" si="301"/>
        <v>80890.166067228303</v>
      </c>
      <c r="Z657" s="179">
        <f t="shared" si="302"/>
        <v>3271.103655273906</v>
      </c>
      <c r="AA657" s="179">
        <f t="shared" si="303"/>
        <v>8168.7302774978025</v>
      </c>
      <c r="AB657" s="179">
        <f t="shared" si="304"/>
        <v>92330.000000000015</v>
      </c>
      <c r="AC657" s="179">
        <f t="shared" si="305"/>
        <v>2746854</v>
      </c>
      <c r="AE657" s="179">
        <f t="shared" si="306"/>
        <v>92330</v>
      </c>
    </row>
    <row r="658" spans="1:31" x14ac:dyDescent="0.2">
      <c r="A658" s="171">
        <f t="shared" si="288"/>
        <v>103</v>
      </c>
      <c r="B658" s="179">
        <f t="shared" si="289"/>
        <v>88741</v>
      </c>
      <c r="D658" s="179">
        <f t="shared" si="290"/>
        <v>3589</v>
      </c>
      <c r="E658" s="179">
        <f t="shared" si="291"/>
        <v>6773.3151715579415</v>
      </c>
      <c r="F658" s="179">
        <f t="shared" si="292"/>
        <v>274.26761859788439</v>
      </c>
      <c r="G658" s="179">
        <f t="shared" si="293"/>
        <v>426510.31924438418</v>
      </c>
      <c r="H658" s="179">
        <f t="shared" si="294"/>
        <v>17248.733237152635</v>
      </c>
      <c r="I658" s="179">
        <f t="shared" si="295"/>
        <v>88741</v>
      </c>
      <c r="J658" s="179">
        <f t="shared" si="296"/>
        <v>3589</v>
      </c>
      <c r="K658" s="179">
        <f t="shared" si="297"/>
        <v>92330</v>
      </c>
      <c r="L658" s="179">
        <f t="shared" si="285"/>
        <v>92330</v>
      </c>
      <c r="M658" s="179">
        <f t="shared" si="298"/>
        <v>23014.719666332574</v>
      </c>
      <c r="N658" s="179">
        <f t="shared" si="299"/>
        <v>2527152.0603449182</v>
      </c>
      <c r="O658" s="179">
        <f>N658*(1+Basic!$B$9)+S658</f>
        <v>2653509.6633621641</v>
      </c>
      <c r="P658" s="176">
        <f t="shared" si="286"/>
        <v>2670758</v>
      </c>
      <c r="R658" s="183">
        <f t="shared" si="300"/>
        <v>0</v>
      </c>
      <c r="S658" s="179">
        <f t="shared" si="287"/>
        <v>0</v>
      </c>
      <c r="Y658" s="179">
        <f t="shared" si="301"/>
        <v>81967.684828442056</v>
      </c>
      <c r="Z658" s="179">
        <f t="shared" si="302"/>
        <v>3314.7323814021147</v>
      </c>
      <c r="AA658" s="179">
        <f t="shared" si="303"/>
        <v>7047.5827901558259</v>
      </c>
      <c r="AB658" s="179">
        <f t="shared" si="304"/>
        <v>92330</v>
      </c>
      <c r="AC658" s="179">
        <f t="shared" si="305"/>
        <v>2670758</v>
      </c>
      <c r="AE658" s="179">
        <f t="shared" si="306"/>
        <v>92330</v>
      </c>
    </row>
    <row r="659" spans="1:31" x14ac:dyDescent="0.2">
      <c r="A659" s="171">
        <f t="shared" si="288"/>
        <v>104</v>
      </c>
      <c r="B659" s="179">
        <f t="shared" si="289"/>
        <v>88741</v>
      </c>
      <c r="D659" s="179">
        <f t="shared" si="290"/>
        <v>3589</v>
      </c>
      <c r="E659" s="179">
        <f t="shared" si="291"/>
        <v>5681.4430378983525</v>
      </c>
      <c r="F659" s="179">
        <f t="shared" si="292"/>
        <v>230.05698925162599</v>
      </c>
      <c r="G659" s="179">
        <f t="shared" si="293"/>
        <v>343450.76228228252</v>
      </c>
      <c r="H659" s="179">
        <f t="shared" si="294"/>
        <v>13889.790226404262</v>
      </c>
      <c r="I659" s="179">
        <f t="shared" si="295"/>
        <v>88741</v>
      </c>
      <c r="J659" s="179">
        <f t="shared" si="296"/>
        <v>3589</v>
      </c>
      <c r="K659" s="179">
        <f t="shared" si="297"/>
        <v>92330</v>
      </c>
      <c r="L659" s="179">
        <f t="shared" si="285"/>
        <v>92330</v>
      </c>
      <c r="M659" s="179">
        <f t="shared" si="298"/>
        <v>22400.318814652423</v>
      </c>
      <c r="N659" s="179">
        <f t="shared" si="299"/>
        <v>2457222.3791595707</v>
      </c>
      <c r="O659" s="179">
        <f>N659*(1+Basic!$B$9)+S659</f>
        <v>2580083.4981175493</v>
      </c>
      <c r="P659" s="176">
        <f t="shared" si="286"/>
        <v>2593973</v>
      </c>
      <c r="R659" s="183">
        <f t="shared" si="300"/>
        <v>0</v>
      </c>
      <c r="S659" s="179">
        <f t="shared" si="287"/>
        <v>0</v>
      </c>
      <c r="Y659" s="179">
        <f t="shared" si="301"/>
        <v>83059.556962101662</v>
      </c>
      <c r="Z659" s="179">
        <f t="shared" si="302"/>
        <v>3358.9430107483731</v>
      </c>
      <c r="AA659" s="179">
        <f t="shared" si="303"/>
        <v>5911.5000271499785</v>
      </c>
      <c r="AB659" s="179">
        <f t="shared" si="304"/>
        <v>92330.000000000015</v>
      </c>
      <c r="AC659" s="179">
        <f t="shared" si="305"/>
        <v>2593973</v>
      </c>
      <c r="AE659" s="179">
        <f t="shared" si="306"/>
        <v>92330</v>
      </c>
    </row>
    <row r="660" spans="1:31" x14ac:dyDescent="0.2">
      <c r="A660" s="171">
        <f t="shared" si="288"/>
        <v>105</v>
      </c>
      <c r="B660" s="179">
        <f t="shared" si="289"/>
        <v>88741</v>
      </c>
      <c r="D660" s="179">
        <f t="shared" si="290"/>
        <v>3589</v>
      </c>
      <c r="E660" s="179">
        <f t="shared" si="291"/>
        <v>4575.0263339150115</v>
      </c>
      <c r="F660" s="179">
        <f t="shared" si="292"/>
        <v>185.25669548535021</v>
      </c>
      <c r="G660" s="179">
        <f t="shared" si="293"/>
        <v>259284.78861619753</v>
      </c>
      <c r="H660" s="179">
        <f t="shared" si="294"/>
        <v>10486.046921889612</v>
      </c>
      <c r="I660" s="179">
        <f t="shared" si="295"/>
        <v>88741</v>
      </c>
      <c r="J660" s="179">
        <f t="shared" si="296"/>
        <v>3589</v>
      </c>
      <c r="K660" s="179">
        <f t="shared" si="297"/>
        <v>92330</v>
      </c>
      <c r="L660" s="179">
        <f t="shared" si="285"/>
        <v>92330</v>
      </c>
      <c r="M660" s="179">
        <f t="shared" si="298"/>
        <v>21780.472000628502</v>
      </c>
      <c r="N660" s="179">
        <f t="shared" si="299"/>
        <v>2386672.8511601994</v>
      </c>
      <c r="O660" s="179">
        <f>N660*(1+Basic!$B$9)+S660</f>
        <v>2506006.4937182097</v>
      </c>
      <c r="P660" s="176">
        <f t="shared" si="286"/>
        <v>2516493</v>
      </c>
      <c r="R660" s="183">
        <f t="shared" si="300"/>
        <v>0</v>
      </c>
      <c r="S660" s="179">
        <f t="shared" si="287"/>
        <v>0</v>
      </c>
      <c r="Y660" s="179">
        <f t="shared" si="301"/>
        <v>84165.973666084989</v>
      </c>
      <c r="Z660" s="179">
        <f t="shared" si="302"/>
        <v>3403.7433045146499</v>
      </c>
      <c r="AA660" s="179">
        <f t="shared" si="303"/>
        <v>4760.2830294003616</v>
      </c>
      <c r="AB660" s="179">
        <f t="shared" si="304"/>
        <v>92330</v>
      </c>
      <c r="AC660" s="179">
        <f t="shared" si="305"/>
        <v>2516493</v>
      </c>
      <c r="AE660" s="179">
        <f t="shared" si="306"/>
        <v>92330</v>
      </c>
    </row>
    <row r="661" spans="1:31" x14ac:dyDescent="0.2">
      <c r="A661" s="171">
        <f t="shared" si="288"/>
        <v>106</v>
      </c>
      <c r="B661" s="179">
        <f t="shared" si="289"/>
        <v>88741</v>
      </c>
      <c r="D661" s="179">
        <f t="shared" si="290"/>
        <v>3589</v>
      </c>
      <c r="E661" s="179">
        <f t="shared" si="291"/>
        <v>3453.8713148283055</v>
      </c>
      <c r="F661" s="179">
        <f t="shared" si="292"/>
        <v>139.85887258115156</v>
      </c>
      <c r="G661" s="179">
        <f t="shared" si="293"/>
        <v>173997.65993102582</v>
      </c>
      <c r="H661" s="179">
        <f t="shared" si="294"/>
        <v>7036.9057944707638</v>
      </c>
      <c r="I661" s="179">
        <f t="shared" si="295"/>
        <v>88741</v>
      </c>
      <c r="J661" s="179">
        <f t="shared" si="296"/>
        <v>3589</v>
      </c>
      <c r="K661" s="179">
        <f t="shared" si="297"/>
        <v>92330</v>
      </c>
      <c r="L661" s="179">
        <f t="shared" si="285"/>
        <v>92330</v>
      </c>
      <c r="M661" s="179">
        <f t="shared" si="298"/>
        <v>21155.130952020027</v>
      </c>
      <c r="N661" s="179">
        <f t="shared" si="299"/>
        <v>2315497.9821122196</v>
      </c>
      <c r="O661" s="179">
        <f>N661*(1+Basic!$B$9)+S661</f>
        <v>2431272.8812178308</v>
      </c>
      <c r="P661" s="176">
        <f t="shared" si="286"/>
        <v>2438310</v>
      </c>
      <c r="R661" s="183">
        <f t="shared" si="300"/>
        <v>0</v>
      </c>
      <c r="S661" s="179">
        <f t="shared" si="287"/>
        <v>0</v>
      </c>
      <c r="Y661" s="179">
        <f t="shared" si="301"/>
        <v>85287.128685171716</v>
      </c>
      <c r="Z661" s="179">
        <f t="shared" si="302"/>
        <v>3449.1411274188486</v>
      </c>
      <c r="AA661" s="179">
        <f t="shared" si="303"/>
        <v>3593.7301874094569</v>
      </c>
      <c r="AB661" s="179">
        <f t="shared" si="304"/>
        <v>92330.000000000029</v>
      </c>
      <c r="AC661" s="179">
        <f t="shared" si="305"/>
        <v>2438310</v>
      </c>
      <c r="AE661" s="179">
        <f t="shared" si="306"/>
        <v>92330</v>
      </c>
    </row>
    <row r="662" spans="1:31" x14ac:dyDescent="0.2">
      <c r="A662" s="171">
        <f t="shared" si="288"/>
        <v>107</v>
      </c>
      <c r="B662" s="179">
        <f t="shared" si="289"/>
        <v>88741</v>
      </c>
      <c r="D662" s="179">
        <f t="shared" si="290"/>
        <v>3589</v>
      </c>
      <c r="E662" s="179">
        <f t="shared" si="291"/>
        <v>2317.7816550302564</v>
      </c>
      <c r="F662" s="179">
        <f t="shared" si="292"/>
        <v>93.855550924533063</v>
      </c>
      <c r="G662" s="179">
        <f t="shared" si="293"/>
        <v>87574.441586056084</v>
      </c>
      <c r="H662" s="179">
        <f t="shared" si="294"/>
        <v>3541.7613453952968</v>
      </c>
      <c r="I662" s="179">
        <f t="shared" si="295"/>
        <v>88741</v>
      </c>
      <c r="J662" s="179">
        <f t="shared" si="296"/>
        <v>3589</v>
      </c>
      <c r="K662" s="179">
        <f t="shared" si="297"/>
        <v>92330</v>
      </c>
      <c r="L662" s="179">
        <f t="shared" si="285"/>
        <v>92330</v>
      </c>
      <c r="M662" s="179">
        <f t="shared" si="298"/>
        <v>20524.246968707888</v>
      </c>
      <c r="N662" s="179">
        <f t="shared" si="299"/>
        <v>2243692.2290809276</v>
      </c>
      <c r="O662" s="179">
        <f>N662*(1+Basic!$B$9)+S662</f>
        <v>2355876.8405349739</v>
      </c>
      <c r="P662" s="176">
        <f t="shared" si="286"/>
        <v>2359419</v>
      </c>
      <c r="R662" s="183">
        <f t="shared" si="300"/>
        <v>0</v>
      </c>
      <c r="S662" s="179">
        <f t="shared" si="287"/>
        <v>0</v>
      </c>
      <c r="Y662" s="179">
        <f t="shared" si="301"/>
        <v>86423.218344969733</v>
      </c>
      <c r="Z662" s="179">
        <f t="shared" si="302"/>
        <v>3495.144449075467</v>
      </c>
      <c r="AA662" s="179">
        <f t="shared" si="303"/>
        <v>2411.6372059547894</v>
      </c>
      <c r="AB662" s="179">
        <f t="shared" si="304"/>
        <v>92329.999999999985</v>
      </c>
      <c r="AC662" s="179">
        <f t="shared" si="305"/>
        <v>2359419</v>
      </c>
      <c r="AE662" s="179">
        <f t="shared" si="306"/>
        <v>92330</v>
      </c>
    </row>
    <row r="663" spans="1:31" x14ac:dyDescent="0.2">
      <c r="A663" s="171">
        <f t="shared" si="288"/>
        <v>108</v>
      </c>
      <c r="B663" s="179">
        <f t="shared" si="289"/>
        <v>88741</v>
      </c>
      <c r="D663" s="179">
        <f t="shared" si="290"/>
        <v>3589</v>
      </c>
      <c r="E663" s="179">
        <f t="shared" si="291"/>
        <v>1166.55841370592</v>
      </c>
      <c r="F663" s="179">
        <f t="shared" si="292"/>
        <v>47.23865460533586</v>
      </c>
      <c r="G663" s="179">
        <f t="shared" si="293"/>
        <v>-2.3799657355993986E-7</v>
      </c>
      <c r="H663" s="179">
        <f t="shared" si="294"/>
        <v>6.3261751392929E-10</v>
      </c>
      <c r="I663" s="179">
        <f t="shared" si="295"/>
        <v>88741</v>
      </c>
      <c r="J663" s="179">
        <f t="shared" si="296"/>
        <v>3589</v>
      </c>
      <c r="K663" s="179">
        <f t="shared" si="297"/>
        <v>92330</v>
      </c>
      <c r="L663" s="179">
        <f>K663+Basic!B8</f>
        <v>2263580</v>
      </c>
      <c r="M663" s="179">
        <f t="shared" si="298"/>
        <v>19887.770918902002</v>
      </c>
      <c r="N663" s="179">
        <f t="shared" si="299"/>
        <v>-1.7043930711224675E-7</v>
      </c>
      <c r="O663" s="179">
        <f>N663*(1+Basic!$B$9)</f>
        <v>-1.7896127246785909E-7</v>
      </c>
      <c r="P663" s="179">
        <f>O663+H663+Basic!$B$8</f>
        <v>2171249.9999998217</v>
      </c>
      <c r="R663" s="183">
        <f t="shared" si="300"/>
        <v>0</v>
      </c>
      <c r="S663" s="179">
        <f t="shared" si="287"/>
        <v>0</v>
      </c>
      <c r="Y663" s="179">
        <f t="shared" si="301"/>
        <v>87574.44158629408</v>
      </c>
      <c r="Z663" s="179">
        <f t="shared" si="302"/>
        <v>3541.7613453946642</v>
      </c>
      <c r="AA663" s="179">
        <f t="shared" si="303"/>
        <v>1213.7970683112558</v>
      </c>
      <c r="AB663" s="179">
        <f t="shared" si="304"/>
        <v>92330</v>
      </c>
      <c r="AC663" s="179">
        <f t="shared" si="305"/>
        <v>2171249.9999998217</v>
      </c>
      <c r="AE663" s="179">
        <f t="shared" si="306"/>
        <v>92330</v>
      </c>
    </row>
    <row r="664" spans="1:31" ht="15" x14ac:dyDescent="0.2">
      <c r="A664" s="170" t="s">
        <v>5</v>
      </c>
      <c r="B664" s="190">
        <f>SUM(B555:B663)</f>
        <v>4517778</v>
      </c>
      <c r="C664" s="190">
        <f>SUM(C555:C663)</f>
        <v>-321103</v>
      </c>
      <c r="D664" s="190">
        <f>SUM(D555:D663)</f>
        <v>66509</v>
      </c>
      <c r="E664" s="190">
        <f>SUM(E555:E663)</f>
        <v>4517777.9999997569</v>
      </c>
      <c r="F664" s="190">
        <f>SUM(F555:F663)</f>
        <v>66509.000000000597</v>
      </c>
      <c r="G664" s="190"/>
      <c r="H664" s="190"/>
      <c r="I664" s="190">
        <f>SUM(I555:I663)</f>
        <v>9584028</v>
      </c>
      <c r="J664" s="190">
        <f>SUM(J555:J663)</f>
        <v>361400.5</v>
      </c>
      <c r="K664" s="190">
        <f>SUM(K555:K663)</f>
        <v>9971640</v>
      </c>
      <c r="L664" s="190">
        <f>SUM(L555:L663)</f>
        <v>4905390</v>
      </c>
      <c r="M664" s="190">
        <f>SUM(M555:M663)</f>
        <v>4905389.9999998314</v>
      </c>
      <c r="N664" s="187"/>
      <c r="O664" s="190"/>
      <c r="P664" s="190"/>
      <c r="R664" s="172">
        <f>SUM(R556:R663)</f>
        <v>0</v>
      </c>
      <c r="Y664" s="191">
        <f>SUM(Y556:Y663)</f>
        <v>5066250.0000002375</v>
      </c>
      <c r="Z664" s="191">
        <f>SUM(Z556:Z663)</f>
        <v>321102.99999999936</v>
      </c>
      <c r="AA664" s="191">
        <f>SUM(AA556:AA663)</f>
        <v>4584286.9999997644</v>
      </c>
      <c r="AB664" s="191">
        <f>SUM(AB556:AB663)</f>
        <v>9971639.9999999981</v>
      </c>
    </row>
    <row r="665" spans="1:31" ht="15" x14ac:dyDescent="0.2">
      <c r="A665" s="170"/>
      <c r="B665" s="190">
        <f>B664-B555</f>
        <v>9584028</v>
      </c>
      <c r="C665" s="170"/>
      <c r="D665" s="190">
        <f>D664-C664</f>
        <v>387612</v>
      </c>
      <c r="E665" s="190">
        <f>E664+F664</f>
        <v>4584286.9999997579</v>
      </c>
      <c r="F665" s="190"/>
      <c r="L665" s="179">
        <f>F664+E664-C664</f>
        <v>4905389.9999997579</v>
      </c>
    </row>
    <row r="666" spans="1:31" ht="15" x14ac:dyDescent="0.2">
      <c r="A666" s="170"/>
      <c r="B666" s="170"/>
      <c r="C666" s="170"/>
      <c r="D666" s="190"/>
      <c r="E666" s="190"/>
      <c r="F666" s="170"/>
      <c r="K666" s="171" t="s">
        <v>7</v>
      </c>
      <c r="L666" s="179">
        <f>L665-L664</f>
        <v>-2.4214386940002441E-7</v>
      </c>
    </row>
    <row r="679" spans="1:31" ht="25.5" x14ac:dyDescent="0.35">
      <c r="C679" s="262" t="s">
        <v>100</v>
      </c>
      <c r="D679" s="262"/>
      <c r="E679" s="262"/>
      <c r="F679" s="262"/>
    </row>
    <row r="680" spans="1:31" x14ac:dyDescent="0.2">
      <c r="A680" s="171" t="s">
        <v>33</v>
      </c>
      <c r="B680" s="171" t="s">
        <v>39</v>
      </c>
      <c r="D680" s="171" t="s">
        <v>160</v>
      </c>
      <c r="E680" s="171" t="s">
        <v>38</v>
      </c>
      <c r="G680" s="171" t="s">
        <v>57</v>
      </c>
    </row>
    <row r="681" spans="1:31" ht="18" x14ac:dyDescent="0.25">
      <c r="A681" s="181">
        <f>Basic!$B$10</f>
        <v>0.16</v>
      </c>
      <c r="B681" s="177">
        <v>84827.285322998709</v>
      </c>
      <c r="C681" s="176">
        <f>ROUND(B681/1,0)</f>
        <v>84827</v>
      </c>
      <c r="D681" s="177">
        <v>3511.6458508029682</v>
      </c>
      <c r="E681" s="176">
        <f>$E$2</f>
        <v>12</v>
      </c>
      <c r="F681" s="176">
        <f>ROUND(D681/1,0)</f>
        <v>3512</v>
      </c>
      <c r="G681" s="192">
        <f>-(B685)/R683</f>
        <v>42218.75</v>
      </c>
      <c r="H681" s="179">
        <f>(Basic!$B$19+Basic!$B$20+Basic!$B$21+Basic!$B$22+Basic!$B$23+Basic!$B$24+Basic!$B$25+Basic!$B$26+Basic!$B$27+Basic!$B$28)/R683</f>
        <v>2845.0250000000001</v>
      </c>
      <c r="J681" s="179"/>
      <c r="K681" s="179"/>
      <c r="R681" s="172">
        <f>$S$1/$R$683</f>
        <v>0</v>
      </c>
    </row>
    <row r="682" spans="1:31" ht="15" x14ac:dyDescent="0.2">
      <c r="A682" s="170" t="s">
        <v>37</v>
      </c>
      <c r="B682" s="179" t="s">
        <v>37</v>
      </c>
      <c r="C682" s="171" t="s">
        <v>37</v>
      </c>
      <c r="D682" s="171" t="s">
        <v>37</v>
      </c>
      <c r="E682" s="171" t="s">
        <v>37</v>
      </c>
      <c r="F682" s="171" t="s">
        <v>37</v>
      </c>
      <c r="G682" s="171" t="s">
        <v>37</v>
      </c>
      <c r="H682" s="171" t="s">
        <v>37</v>
      </c>
      <c r="J682" s="179"/>
      <c r="L682" s="179"/>
      <c r="M682" s="180" t="s">
        <v>31</v>
      </c>
      <c r="N682" s="180"/>
      <c r="O682" s="180"/>
    </row>
    <row r="683" spans="1:31" ht="15" x14ac:dyDescent="0.2">
      <c r="A683" s="170"/>
      <c r="B683" s="180" t="s">
        <v>11</v>
      </c>
      <c r="C683" s="180"/>
      <c r="D683" s="180"/>
      <c r="E683" s="180" t="s">
        <v>27</v>
      </c>
      <c r="F683" s="180"/>
      <c r="G683" s="180" t="s">
        <v>162</v>
      </c>
      <c r="H683" s="180"/>
      <c r="I683" s="180" t="s">
        <v>6</v>
      </c>
      <c r="J683" s="180"/>
      <c r="K683" s="180"/>
      <c r="L683" s="171" t="s">
        <v>32</v>
      </c>
      <c r="M683" s="171" t="s">
        <v>2</v>
      </c>
      <c r="N683" s="180" t="s">
        <v>162</v>
      </c>
      <c r="O683" s="180" t="s">
        <v>29</v>
      </c>
      <c r="P683" s="180" t="s">
        <v>30</v>
      </c>
      <c r="R683" s="172">
        <f>$E$2*10</f>
        <v>120</v>
      </c>
    </row>
    <row r="684" spans="1:31" x14ac:dyDescent="0.2">
      <c r="B684" s="181">
        <f>IRR(B685:B805,0)*E681</f>
        <v>0.15987539968743469</v>
      </c>
      <c r="D684" s="181">
        <f>IRR(D685:D805,0)*E681</f>
        <v>0.16008244373008118</v>
      </c>
      <c r="E684" s="171" t="s">
        <v>28</v>
      </c>
      <c r="F684" s="171" t="s">
        <v>161</v>
      </c>
      <c r="G684" s="171" t="s">
        <v>162</v>
      </c>
      <c r="H684" s="171" t="s">
        <v>161</v>
      </c>
      <c r="I684" s="171" t="s">
        <v>28</v>
      </c>
      <c r="J684" s="179" t="s">
        <v>161</v>
      </c>
      <c r="K684" s="179" t="s">
        <v>5</v>
      </c>
      <c r="L684" s="174">
        <f>IRR(L685:L805,0)*E681</f>
        <v>0.10710440683144462</v>
      </c>
      <c r="AE684" s="174">
        <f>IRR(AE685:AE805,0)*$AE$2</f>
        <v>0.15987815926150795</v>
      </c>
    </row>
    <row r="685" spans="1:31" x14ac:dyDescent="0.2">
      <c r="A685" s="171">
        <v>0</v>
      </c>
      <c r="B685" s="171">
        <f>-(Basic!$B$6-Basic!$B$8)</f>
        <v>-5066250</v>
      </c>
      <c r="C685" s="171">
        <f>-Basic!$B$19</f>
        <v>-52423</v>
      </c>
      <c r="D685" s="179">
        <f>C685</f>
        <v>-52423</v>
      </c>
      <c r="G685" s="179">
        <f>-B685</f>
        <v>5066250</v>
      </c>
      <c r="H685" s="171">
        <f>-D685</f>
        <v>52423</v>
      </c>
      <c r="J685" s="171">
        <f>-Basic!$B$19/2</f>
        <v>-26211.5</v>
      </c>
      <c r="L685" s="179">
        <f>B685-Basic!$B$8</f>
        <v>-7237500</v>
      </c>
      <c r="N685" s="179">
        <f>-L685</f>
        <v>7237500</v>
      </c>
      <c r="Y685" s="171" t="s">
        <v>163</v>
      </c>
      <c r="Z685" s="171" t="s">
        <v>61</v>
      </c>
      <c r="AA685" s="171" t="s">
        <v>2</v>
      </c>
      <c r="AB685" s="171" t="s">
        <v>6</v>
      </c>
      <c r="AC685" s="171" t="s">
        <v>65</v>
      </c>
      <c r="AE685" s="179">
        <f>B685+D685</f>
        <v>-5118673</v>
      </c>
    </row>
    <row r="686" spans="1:31" x14ac:dyDescent="0.2">
      <c r="A686" s="171">
        <f>A685+1</f>
        <v>1</v>
      </c>
      <c r="B686" s="179">
        <f>$C$681</f>
        <v>84827</v>
      </c>
      <c r="D686" s="179">
        <f>C686+$F$681</f>
        <v>3512</v>
      </c>
      <c r="E686" s="179">
        <f>G685*$B$684/$E$681</f>
        <v>67497.395305538827</v>
      </c>
      <c r="F686" s="179">
        <f>H685*$D$684/$E$681</f>
        <v>699.33349563850379</v>
      </c>
      <c r="G686" s="179">
        <f>G685+E686-B686</f>
        <v>5048920.3953055386</v>
      </c>
      <c r="H686" s="179">
        <f>H685-D686+F686</f>
        <v>49610.333495638501</v>
      </c>
      <c r="I686" s="179">
        <f>B686</f>
        <v>84827</v>
      </c>
      <c r="J686" s="179">
        <f>D686-C686</f>
        <v>3512</v>
      </c>
      <c r="K686" s="179">
        <f>J686+I686</f>
        <v>88339</v>
      </c>
      <c r="L686" s="179">
        <f t="shared" ref="L686:L749" si="307">K686</f>
        <v>88339</v>
      </c>
      <c r="M686" s="179">
        <f>N685*$L$684/12</f>
        <v>64597.345370215036</v>
      </c>
      <c r="N686" s="179">
        <f>N685+M686-L686</f>
        <v>7213758.3453702154</v>
      </c>
      <c r="O686" s="179">
        <f>N686*(1+Basic!$B$9)+S686</f>
        <v>7574446.2626387263</v>
      </c>
      <c r="P686" s="176">
        <f t="shared" ref="P686:P749" si="308">ROUND((O686+H686)/1,0)</f>
        <v>7624057</v>
      </c>
      <c r="R686" s="183">
        <f>ROUND($R$681/1,0)</f>
        <v>0</v>
      </c>
      <c r="S686" s="179">
        <f t="shared" ref="S686:S749" si="309">S687+R686</f>
        <v>0</v>
      </c>
      <c r="Y686" s="179">
        <f>G685-G686</f>
        <v>17329.60469446145</v>
      </c>
      <c r="Z686" s="179">
        <f>H685-H686-C686</f>
        <v>2812.6665043614994</v>
      </c>
      <c r="AA686" s="179">
        <f>E686+F686+R686</f>
        <v>68196.728801177334</v>
      </c>
      <c r="AB686" s="179">
        <f>AA686+Z686+Y686</f>
        <v>88339.000000000291</v>
      </c>
      <c r="AC686" s="179">
        <f>P686</f>
        <v>7624057</v>
      </c>
      <c r="AE686" s="179">
        <f>B686+D686</f>
        <v>88339</v>
      </c>
    </row>
    <row r="687" spans="1:31" x14ac:dyDescent="0.2">
      <c r="A687" s="171">
        <f t="shared" ref="A687:A750" si="310">A686+1</f>
        <v>2</v>
      </c>
      <c r="B687" s="179">
        <f t="shared" ref="B687:B750" si="311">$C$681</f>
        <v>84827</v>
      </c>
      <c r="D687" s="179">
        <f t="shared" ref="D687:D750" si="312">C687+$F$681</f>
        <v>3512</v>
      </c>
      <c r="E687" s="179">
        <f t="shared" ref="E687:E750" si="313">G686*$B$684/$E$681</f>
        <v>67266.513849126146</v>
      </c>
      <c r="F687" s="179">
        <f t="shared" ref="F687:F750" si="314">H686*$D$684/$E$681</f>
        <v>661.81195168717602</v>
      </c>
      <c r="G687" s="179">
        <f t="shared" ref="G687:G750" si="315">G686+E687-B687</f>
        <v>5031359.9091546647</v>
      </c>
      <c r="H687" s="179">
        <f t="shared" ref="H687:H750" si="316">H686-D687+F687</f>
        <v>46760.145447325674</v>
      </c>
      <c r="I687" s="179">
        <f t="shared" ref="I687:I750" si="317">B687</f>
        <v>84827</v>
      </c>
      <c r="J687" s="179">
        <f t="shared" ref="J687:J750" si="318">D687-C687</f>
        <v>3512</v>
      </c>
      <c r="K687" s="179">
        <f t="shared" ref="K687:K750" si="319">J687+I687</f>
        <v>88339</v>
      </c>
      <c r="L687" s="179">
        <f t="shared" si="307"/>
        <v>88339</v>
      </c>
      <c r="M687" s="179">
        <f t="shared" ref="M687:M750" si="320">N686*$L$684/12</f>
        <v>64385.442383855028</v>
      </c>
      <c r="N687" s="179">
        <f t="shared" ref="N687:N750" si="321">N686+M687-L687</f>
        <v>7189804.78775407</v>
      </c>
      <c r="O687" s="179">
        <f>N687*(1+Basic!$B$9)+S687</f>
        <v>7549295.0271417741</v>
      </c>
      <c r="P687" s="176">
        <f t="shared" si="308"/>
        <v>7596055</v>
      </c>
      <c r="R687" s="183">
        <f t="shared" ref="R687:R750" si="322">ROUND($R$681/1,0)</f>
        <v>0</v>
      </c>
      <c r="S687" s="179">
        <f t="shared" si="309"/>
        <v>0</v>
      </c>
      <c r="Y687" s="179">
        <f t="shared" ref="Y687:Y750" si="323">G686-G687</f>
        <v>17560.486150873825</v>
      </c>
      <c r="Z687" s="179">
        <f t="shared" ref="Z687:Z750" si="324">H686-H687-C687</f>
        <v>2850.1880483128261</v>
      </c>
      <c r="AA687" s="179">
        <f t="shared" ref="AA687:AA750" si="325">E687+F687+R687</f>
        <v>67928.325800813327</v>
      </c>
      <c r="AB687" s="179">
        <f t="shared" ref="AB687:AB750" si="326">AA687+Z687+Y687</f>
        <v>88338.999999999971</v>
      </c>
      <c r="AC687" s="179">
        <f t="shared" ref="AC687:AC750" si="327">P687</f>
        <v>7596055</v>
      </c>
      <c r="AE687" s="179">
        <f t="shared" ref="AE687:AE750" si="328">B687+D687</f>
        <v>88339</v>
      </c>
    </row>
    <row r="688" spans="1:31" x14ac:dyDescent="0.2">
      <c r="A688" s="171">
        <f t="shared" si="310"/>
        <v>3</v>
      </c>
      <c r="B688" s="179">
        <f t="shared" si="311"/>
        <v>84827</v>
      </c>
      <c r="D688" s="179">
        <f t="shared" si="312"/>
        <v>3512</v>
      </c>
      <c r="E688" s="179">
        <f t="shared" si="313"/>
        <v>67032.556370619757</v>
      </c>
      <c r="F688" s="179">
        <f t="shared" si="314"/>
        <v>623.78986269849372</v>
      </c>
      <c r="G688" s="179">
        <f t="shared" si="315"/>
        <v>5013565.4655252844</v>
      </c>
      <c r="H688" s="179">
        <f t="shared" si="316"/>
        <v>43871.935310024171</v>
      </c>
      <c r="I688" s="179">
        <f t="shared" si="317"/>
        <v>84827</v>
      </c>
      <c r="J688" s="179">
        <f t="shared" si="318"/>
        <v>3512</v>
      </c>
      <c r="K688" s="179">
        <f t="shared" si="319"/>
        <v>88339</v>
      </c>
      <c r="L688" s="179">
        <f t="shared" si="307"/>
        <v>88339</v>
      </c>
      <c r="M688" s="179">
        <f t="shared" si="320"/>
        <v>64171.64808552336</v>
      </c>
      <c r="N688" s="179">
        <f t="shared" si="321"/>
        <v>7165637.4358395934</v>
      </c>
      <c r="O688" s="179">
        <f>N688*(1+Basic!$B$9)+S688</f>
        <v>7523919.3076315736</v>
      </c>
      <c r="P688" s="176">
        <f t="shared" si="308"/>
        <v>7567791</v>
      </c>
      <c r="R688" s="183">
        <f t="shared" si="322"/>
        <v>0</v>
      </c>
      <c r="S688" s="179">
        <f t="shared" si="309"/>
        <v>0</v>
      </c>
      <c r="Y688" s="179">
        <f t="shared" si="323"/>
        <v>17794.443629380316</v>
      </c>
      <c r="Z688" s="179">
        <f t="shared" si="324"/>
        <v>2888.210137301503</v>
      </c>
      <c r="AA688" s="179">
        <f t="shared" si="325"/>
        <v>67656.346233318254</v>
      </c>
      <c r="AB688" s="179">
        <f t="shared" si="326"/>
        <v>88339.000000000073</v>
      </c>
      <c r="AC688" s="179">
        <f t="shared" si="327"/>
        <v>7567791</v>
      </c>
      <c r="AE688" s="179">
        <f t="shared" si="328"/>
        <v>88339</v>
      </c>
    </row>
    <row r="689" spans="1:31" x14ac:dyDescent="0.2">
      <c r="A689" s="171">
        <f t="shared" si="310"/>
        <v>4</v>
      </c>
      <c r="B689" s="179">
        <f t="shared" si="311"/>
        <v>84827</v>
      </c>
      <c r="D689" s="179">
        <f t="shared" si="312"/>
        <v>3512</v>
      </c>
      <c r="E689" s="179">
        <f t="shared" si="313"/>
        <v>66795.481888331196</v>
      </c>
      <c r="F689" s="179">
        <f t="shared" si="314"/>
        <v>585.26055129972553</v>
      </c>
      <c r="G689" s="179">
        <f t="shared" si="315"/>
        <v>4995533.9474136159</v>
      </c>
      <c r="H689" s="179">
        <f t="shared" si="316"/>
        <v>40945.195861323897</v>
      </c>
      <c r="I689" s="179">
        <f t="shared" si="317"/>
        <v>84827</v>
      </c>
      <c r="J689" s="179">
        <f t="shared" si="318"/>
        <v>3512</v>
      </c>
      <c r="K689" s="179">
        <f t="shared" si="319"/>
        <v>88339</v>
      </c>
      <c r="L689" s="179">
        <f t="shared" si="307"/>
        <v>88339</v>
      </c>
      <c r="M689" s="179">
        <f t="shared" si="320"/>
        <v>63955.945594566118</v>
      </c>
      <c r="N689" s="179">
        <f t="shared" si="321"/>
        <v>7141254.3814341594</v>
      </c>
      <c r="O689" s="179">
        <f>N689*(1+Basic!$B$9)+S689</f>
        <v>7498317.100505868</v>
      </c>
      <c r="P689" s="176">
        <f t="shared" si="308"/>
        <v>7539262</v>
      </c>
      <c r="R689" s="183">
        <f t="shared" si="322"/>
        <v>0</v>
      </c>
      <c r="S689" s="179">
        <f t="shared" si="309"/>
        <v>0</v>
      </c>
      <c r="Y689" s="179">
        <f t="shared" si="323"/>
        <v>18031.518111668527</v>
      </c>
      <c r="Z689" s="179">
        <f t="shared" si="324"/>
        <v>2926.7394487002748</v>
      </c>
      <c r="AA689" s="179">
        <f t="shared" si="325"/>
        <v>67380.742439630922</v>
      </c>
      <c r="AB689" s="179">
        <f t="shared" si="326"/>
        <v>88338.999999999724</v>
      </c>
      <c r="AC689" s="179">
        <f t="shared" si="327"/>
        <v>7539262</v>
      </c>
      <c r="AE689" s="179">
        <f t="shared" si="328"/>
        <v>88339</v>
      </c>
    </row>
    <row r="690" spans="1:31" x14ac:dyDescent="0.2">
      <c r="A690" s="171">
        <f t="shared" si="310"/>
        <v>5</v>
      </c>
      <c r="B690" s="179">
        <f t="shared" si="311"/>
        <v>84827</v>
      </c>
      <c r="D690" s="179">
        <f t="shared" si="312"/>
        <v>3512</v>
      </c>
      <c r="E690" s="179">
        <f t="shared" si="313"/>
        <v>66555.248874575016</v>
      </c>
      <c r="F690" s="179">
        <f t="shared" si="314"/>
        <v>546.21725104062796</v>
      </c>
      <c r="G690" s="179">
        <f t="shared" si="315"/>
        <v>4977262.1962881908</v>
      </c>
      <c r="H690" s="179">
        <f t="shared" si="316"/>
        <v>37979.413112364527</v>
      </c>
      <c r="I690" s="179">
        <f t="shared" si="317"/>
        <v>84827</v>
      </c>
      <c r="J690" s="179">
        <f t="shared" si="318"/>
        <v>3512</v>
      </c>
      <c r="K690" s="179">
        <f t="shared" si="319"/>
        <v>88339</v>
      </c>
      <c r="L690" s="179">
        <f t="shared" si="307"/>
        <v>88339</v>
      </c>
      <c r="M690" s="179">
        <f t="shared" si="320"/>
        <v>63738.31787966338</v>
      </c>
      <c r="N690" s="179">
        <f t="shared" si="321"/>
        <v>7116653.6993138231</v>
      </c>
      <c r="O690" s="179">
        <f>N690*(1+Basic!$B$9)+S690</f>
        <v>7472486.3842795147</v>
      </c>
      <c r="P690" s="176">
        <f t="shared" si="308"/>
        <v>7510466</v>
      </c>
      <c r="R690" s="183">
        <f t="shared" si="322"/>
        <v>0</v>
      </c>
      <c r="S690" s="179">
        <f t="shared" si="309"/>
        <v>0</v>
      </c>
      <c r="Y690" s="179">
        <f t="shared" si="323"/>
        <v>18271.7511254251</v>
      </c>
      <c r="Z690" s="179">
        <f t="shared" si="324"/>
        <v>2965.7827489593692</v>
      </c>
      <c r="AA690" s="179">
        <f t="shared" si="325"/>
        <v>67101.46612561564</v>
      </c>
      <c r="AB690" s="179">
        <f t="shared" si="326"/>
        <v>88339.000000000116</v>
      </c>
      <c r="AC690" s="179">
        <f t="shared" si="327"/>
        <v>7510466</v>
      </c>
      <c r="AE690" s="179">
        <f t="shared" si="328"/>
        <v>88339</v>
      </c>
    </row>
    <row r="691" spans="1:31" x14ac:dyDescent="0.2">
      <c r="A691" s="171">
        <f t="shared" si="310"/>
        <v>6</v>
      </c>
      <c r="B691" s="179">
        <f t="shared" si="311"/>
        <v>84827</v>
      </c>
      <c r="D691" s="179">
        <f t="shared" si="312"/>
        <v>3512</v>
      </c>
      <c r="E691" s="179">
        <f t="shared" si="313"/>
        <v>66311.815248394458</v>
      </c>
      <c r="F691" s="179">
        <f t="shared" si="314"/>
        <v>506.6531052051335</v>
      </c>
      <c r="G691" s="179">
        <f t="shared" si="315"/>
        <v>4958747.0115365852</v>
      </c>
      <c r="H691" s="179">
        <f t="shared" si="316"/>
        <v>34974.066217569663</v>
      </c>
      <c r="I691" s="179">
        <f t="shared" si="317"/>
        <v>84827</v>
      </c>
      <c r="J691" s="179">
        <f t="shared" si="318"/>
        <v>3512</v>
      </c>
      <c r="K691" s="179">
        <f t="shared" si="319"/>
        <v>88339</v>
      </c>
      <c r="L691" s="179">
        <f t="shared" si="307"/>
        <v>88339</v>
      </c>
      <c r="M691" s="179">
        <f t="shared" si="320"/>
        <v>63518.747757484416</v>
      </c>
      <c r="N691" s="179">
        <f t="shared" si="321"/>
        <v>7091833.4470713073</v>
      </c>
      <c r="O691" s="179">
        <f>N691*(1+Basic!$B$9)+S691</f>
        <v>7446425.119424873</v>
      </c>
      <c r="P691" s="176">
        <f t="shared" si="308"/>
        <v>7481399</v>
      </c>
      <c r="R691" s="183">
        <f t="shared" si="322"/>
        <v>0</v>
      </c>
      <c r="S691" s="179">
        <f t="shared" si="309"/>
        <v>0</v>
      </c>
      <c r="Y691" s="179">
        <f t="shared" si="323"/>
        <v>18515.184751605615</v>
      </c>
      <c r="Z691" s="179">
        <f t="shared" si="324"/>
        <v>3005.3468947948641</v>
      </c>
      <c r="AA691" s="179">
        <f t="shared" si="325"/>
        <v>66818.468353599586</v>
      </c>
      <c r="AB691" s="179">
        <f t="shared" si="326"/>
        <v>88339.000000000058</v>
      </c>
      <c r="AC691" s="179">
        <f t="shared" si="327"/>
        <v>7481399</v>
      </c>
      <c r="AE691" s="179">
        <f t="shared" si="328"/>
        <v>88339</v>
      </c>
    </row>
    <row r="692" spans="1:31" x14ac:dyDescent="0.2">
      <c r="A692" s="171">
        <f t="shared" si="310"/>
        <v>7</v>
      </c>
      <c r="B692" s="179">
        <f t="shared" si="311"/>
        <v>84827</v>
      </c>
      <c r="D692" s="179">
        <f t="shared" si="312"/>
        <v>3512</v>
      </c>
      <c r="E692" s="179">
        <f t="shared" si="313"/>
        <v>66065.138368190324</v>
      </c>
      <c r="F692" s="179">
        <f t="shared" si="314"/>
        <v>466.56116560718573</v>
      </c>
      <c r="G692" s="179">
        <f t="shared" si="315"/>
        <v>4939985.1499047754</v>
      </c>
      <c r="H692" s="179">
        <f t="shared" si="316"/>
        <v>31928.627383176849</v>
      </c>
      <c r="I692" s="179">
        <f t="shared" si="317"/>
        <v>84827</v>
      </c>
      <c r="J692" s="179">
        <f t="shared" si="318"/>
        <v>3512</v>
      </c>
      <c r="K692" s="179">
        <f t="shared" si="319"/>
        <v>88339</v>
      </c>
      <c r="L692" s="179">
        <f t="shared" si="307"/>
        <v>88339</v>
      </c>
      <c r="M692" s="179">
        <f t="shared" si="320"/>
        <v>63297.217891330969</v>
      </c>
      <c r="N692" s="179">
        <f t="shared" si="321"/>
        <v>7066791.6649626382</v>
      </c>
      <c r="O692" s="179">
        <f>N692*(1+Basic!$B$9)+S692</f>
        <v>7420131.2482107701</v>
      </c>
      <c r="P692" s="176">
        <f t="shared" si="308"/>
        <v>7452060</v>
      </c>
      <c r="R692" s="183">
        <f t="shared" si="322"/>
        <v>0</v>
      </c>
      <c r="S692" s="179">
        <f t="shared" si="309"/>
        <v>0</v>
      </c>
      <c r="Y692" s="179">
        <f t="shared" si="323"/>
        <v>18761.861631809734</v>
      </c>
      <c r="Z692" s="179">
        <f t="shared" si="324"/>
        <v>3045.4388343928149</v>
      </c>
      <c r="AA692" s="179">
        <f t="shared" si="325"/>
        <v>66531.69953379751</v>
      </c>
      <c r="AB692" s="179">
        <f t="shared" si="326"/>
        <v>88339.000000000058</v>
      </c>
      <c r="AC692" s="179">
        <f t="shared" si="327"/>
        <v>7452060</v>
      </c>
      <c r="AE692" s="179">
        <f t="shared" si="328"/>
        <v>88339</v>
      </c>
    </row>
    <row r="693" spans="1:31" x14ac:dyDescent="0.2">
      <c r="A693" s="171">
        <f t="shared" si="310"/>
        <v>8</v>
      </c>
      <c r="B693" s="179">
        <f t="shared" si="311"/>
        <v>84827</v>
      </c>
      <c r="D693" s="179">
        <f t="shared" si="312"/>
        <v>3512</v>
      </c>
      <c r="E693" s="179">
        <f t="shared" si="313"/>
        <v>65815.175024251497</v>
      </c>
      <c r="F693" s="179">
        <f t="shared" si="314"/>
        <v>425.93439137051138</v>
      </c>
      <c r="G693" s="179">
        <f t="shared" si="315"/>
        <v>4920973.3249290269</v>
      </c>
      <c r="H693" s="179">
        <f t="shared" si="316"/>
        <v>28842.561774547361</v>
      </c>
      <c r="I693" s="179">
        <f t="shared" si="317"/>
        <v>84827</v>
      </c>
      <c r="J693" s="179">
        <f t="shared" si="318"/>
        <v>3512</v>
      </c>
      <c r="K693" s="179">
        <f t="shared" si="319"/>
        <v>88339</v>
      </c>
      <c r="L693" s="179">
        <f t="shared" si="307"/>
        <v>88339</v>
      </c>
      <c r="M693" s="179">
        <f t="shared" si="320"/>
        <v>63073.710789768353</v>
      </c>
      <c r="N693" s="179">
        <f t="shared" si="321"/>
        <v>7041526.3757524062</v>
      </c>
      <c r="O693" s="179">
        <f>N693*(1+Basic!$B$9)+S693</f>
        <v>7393602.6945400266</v>
      </c>
      <c r="P693" s="176">
        <f t="shared" si="308"/>
        <v>7422445</v>
      </c>
      <c r="R693" s="183">
        <f t="shared" si="322"/>
        <v>0</v>
      </c>
      <c r="S693" s="179">
        <f t="shared" si="309"/>
        <v>0</v>
      </c>
      <c r="Y693" s="179">
        <f t="shared" si="323"/>
        <v>19011.824975748546</v>
      </c>
      <c r="Z693" s="179">
        <f t="shared" si="324"/>
        <v>3086.0656086294875</v>
      </c>
      <c r="AA693" s="179">
        <f t="shared" si="325"/>
        <v>66241.109415622006</v>
      </c>
      <c r="AB693" s="179">
        <f t="shared" si="326"/>
        <v>88339.000000000044</v>
      </c>
      <c r="AC693" s="179">
        <f t="shared" si="327"/>
        <v>7422445</v>
      </c>
      <c r="AE693" s="179">
        <f t="shared" si="328"/>
        <v>88339</v>
      </c>
    </row>
    <row r="694" spans="1:31" x14ac:dyDescent="0.2">
      <c r="A694" s="171">
        <f t="shared" si="310"/>
        <v>9</v>
      </c>
      <c r="B694" s="179">
        <f t="shared" si="311"/>
        <v>84827</v>
      </c>
      <c r="D694" s="179">
        <f t="shared" si="312"/>
        <v>3512</v>
      </c>
      <c r="E694" s="179">
        <f t="shared" si="313"/>
        <v>65561.881431186048</v>
      </c>
      <c r="F694" s="179">
        <f t="shared" si="314"/>
        <v>384.76564769211404</v>
      </c>
      <c r="G694" s="179">
        <f t="shared" si="315"/>
        <v>4901708.2063602125</v>
      </c>
      <c r="H694" s="179">
        <f t="shared" si="316"/>
        <v>25715.327422239476</v>
      </c>
      <c r="I694" s="179">
        <f t="shared" si="317"/>
        <v>84827</v>
      </c>
      <c r="J694" s="179">
        <f t="shared" si="318"/>
        <v>3512</v>
      </c>
      <c r="K694" s="179">
        <f t="shared" si="319"/>
        <v>88339</v>
      </c>
      <c r="L694" s="179">
        <f t="shared" si="307"/>
        <v>88339</v>
      </c>
      <c r="M694" s="179">
        <f t="shared" si="320"/>
        <v>62848.208805244452</v>
      </c>
      <c r="N694" s="179">
        <f t="shared" si="321"/>
        <v>7016035.5845576506</v>
      </c>
      <c r="O694" s="179">
        <f>N694*(1+Basic!$B$9)+S694</f>
        <v>7366837.3637855332</v>
      </c>
      <c r="P694" s="176">
        <f t="shared" si="308"/>
        <v>7392553</v>
      </c>
      <c r="R694" s="183">
        <f t="shared" si="322"/>
        <v>0</v>
      </c>
      <c r="S694" s="179">
        <f t="shared" si="309"/>
        <v>0</v>
      </c>
      <c r="Y694" s="179">
        <f t="shared" si="323"/>
        <v>19265.11856881436</v>
      </c>
      <c r="Z694" s="179">
        <f t="shared" si="324"/>
        <v>3127.2343523078853</v>
      </c>
      <c r="AA694" s="179">
        <f t="shared" si="325"/>
        <v>65946.647078878159</v>
      </c>
      <c r="AB694" s="179">
        <f t="shared" si="326"/>
        <v>88339.000000000407</v>
      </c>
      <c r="AC694" s="179">
        <f t="shared" si="327"/>
        <v>7392553</v>
      </c>
      <c r="AE694" s="179">
        <f t="shared" si="328"/>
        <v>88339</v>
      </c>
    </row>
    <row r="695" spans="1:31" x14ac:dyDescent="0.2">
      <c r="A695" s="171">
        <f t="shared" si="310"/>
        <v>10</v>
      </c>
      <c r="B695" s="179">
        <f t="shared" si="311"/>
        <v>84827</v>
      </c>
      <c r="D695" s="179">
        <f t="shared" si="312"/>
        <v>3512</v>
      </c>
      <c r="E695" s="179">
        <f t="shared" si="313"/>
        <v>65305.213220251462</v>
      </c>
      <c r="F695" s="179">
        <f t="shared" si="314"/>
        <v>343.04770458927209</v>
      </c>
      <c r="G695" s="179">
        <f t="shared" si="315"/>
        <v>4882186.4195804643</v>
      </c>
      <c r="H695" s="179">
        <f t="shared" si="316"/>
        <v>22546.375126828749</v>
      </c>
      <c r="I695" s="179">
        <f t="shared" si="317"/>
        <v>84827</v>
      </c>
      <c r="J695" s="179">
        <f t="shared" si="318"/>
        <v>3512</v>
      </c>
      <c r="K695" s="179">
        <f t="shared" si="319"/>
        <v>88339</v>
      </c>
      <c r="L695" s="179">
        <f t="shared" si="307"/>
        <v>88339</v>
      </c>
      <c r="M695" s="179">
        <f t="shared" si="320"/>
        <v>62620.694132696248</v>
      </c>
      <c r="N695" s="179">
        <f t="shared" si="321"/>
        <v>6990317.2786903465</v>
      </c>
      <c r="O695" s="179">
        <f>N695*(1+Basic!$B$9)+S695</f>
        <v>7339833.1426248644</v>
      </c>
      <c r="P695" s="176">
        <f t="shared" si="308"/>
        <v>7362380</v>
      </c>
      <c r="R695" s="183">
        <f t="shared" si="322"/>
        <v>0</v>
      </c>
      <c r="S695" s="179">
        <f t="shared" si="309"/>
        <v>0</v>
      </c>
      <c r="Y695" s="179">
        <f t="shared" si="323"/>
        <v>19521.786779748276</v>
      </c>
      <c r="Z695" s="179">
        <f t="shared" si="324"/>
        <v>3168.9522954107269</v>
      </c>
      <c r="AA695" s="179">
        <f t="shared" si="325"/>
        <v>65648.260924840739</v>
      </c>
      <c r="AB695" s="179">
        <f t="shared" si="326"/>
        <v>88338.999999999738</v>
      </c>
      <c r="AC695" s="179">
        <f t="shared" si="327"/>
        <v>7362380</v>
      </c>
      <c r="AE695" s="179">
        <f t="shared" si="328"/>
        <v>88339</v>
      </c>
    </row>
    <row r="696" spans="1:31" x14ac:dyDescent="0.2">
      <c r="A696" s="171">
        <f t="shared" si="310"/>
        <v>11</v>
      </c>
      <c r="B696" s="179">
        <f t="shared" si="311"/>
        <v>84827</v>
      </c>
      <c r="D696" s="179">
        <f t="shared" si="312"/>
        <v>3512</v>
      </c>
      <c r="E696" s="179">
        <f t="shared" si="313"/>
        <v>65045.125431582703</v>
      </c>
      <c r="F696" s="179">
        <f t="shared" si="314"/>
        <v>300.77323562982207</v>
      </c>
      <c r="G696" s="179">
        <f t="shared" si="315"/>
        <v>4862404.5450120466</v>
      </c>
      <c r="H696" s="179">
        <f t="shared" si="316"/>
        <v>19335.148362458571</v>
      </c>
      <c r="I696" s="179">
        <f t="shared" si="317"/>
        <v>84827</v>
      </c>
      <c r="J696" s="179">
        <f t="shared" si="318"/>
        <v>3512</v>
      </c>
      <c r="K696" s="179">
        <f t="shared" si="319"/>
        <v>88339</v>
      </c>
      <c r="L696" s="179">
        <f t="shared" si="307"/>
        <v>88339</v>
      </c>
      <c r="M696" s="179">
        <f t="shared" si="320"/>
        <v>62391.148808143975</v>
      </c>
      <c r="N696" s="179">
        <f t="shared" si="321"/>
        <v>6964369.4274984905</v>
      </c>
      <c r="O696" s="179">
        <f>N696*(1+Basic!$B$9)+S696</f>
        <v>7312587.8988734158</v>
      </c>
      <c r="P696" s="176">
        <f t="shared" si="308"/>
        <v>7331923</v>
      </c>
      <c r="R696" s="183">
        <f t="shared" si="322"/>
        <v>0</v>
      </c>
      <c r="S696" s="179">
        <f t="shared" si="309"/>
        <v>0</v>
      </c>
      <c r="Y696" s="179">
        <f t="shared" si="323"/>
        <v>19781.874568417668</v>
      </c>
      <c r="Z696" s="179">
        <f t="shared" si="324"/>
        <v>3211.226764370178</v>
      </c>
      <c r="AA696" s="179">
        <f t="shared" si="325"/>
        <v>65345.898667212525</v>
      </c>
      <c r="AB696" s="179">
        <f t="shared" si="326"/>
        <v>88339.000000000378</v>
      </c>
      <c r="AC696" s="179">
        <f t="shared" si="327"/>
        <v>7331923</v>
      </c>
      <c r="AE696" s="179">
        <f t="shared" si="328"/>
        <v>88339</v>
      </c>
    </row>
    <row r="697" spans="1:31" x14ac:dyDescent="0.2">
      <c r="A697" s="171">
        <f t="shared" si="310"/>
        <v>12</v>
      </c>
      <c r="B697" s="179">
        <f t="shared" si="311"/>
        <v>84827</v>
      </c>
      <c r="C697" s="171">
        <f>-Basic!$B$20</f>
        <v>-47180</v>
      </c>
      <c r="D697" s="179">
        <f t="shared" si="312"/>
        <v>-43668</v>
      </c>
      <c r="E697" s="179">
        <f t="shared" si="313"/>
        <v>64781.572506316668</v>
      </c>
      <c r="F697" s="179">
        <f t="shared" si="314"/>
        <v>257.93481664550376</v>
      </c>
      <c r="G697" s="179">
        <f t="shared" si="315"/>
        <v>4842359.1175183635</v>
      </c>
      <c r="H697" s="179">
        <f t="shared" si="316"/>
        <v>63261.083179104069</v>
      </c>
      <c r="I697" s="179">
        <f t="shared" si="317"/>
        <v>84827</v>
      </c>
      <c r="J697" s="179">
        <f t="shared" si="318"/>
        <v>3512</v>
      </c>
      <c r="K697" s="179">
        <f t="shared" si="319"/>
        <v>88339</v>
      </c>
      <c r="L697" s="179">
        <f t="shared" si="307"/>
        <v>88339</v>
      </c>
      <c r="M697" s="179">
        <f t="shared" si="320"/>
        <v>62159.554707272786</v>
      </c>
      <c r="N697" s="179">
        <f t="shared" si="321"/>
        <v>6938189.9822057635</v>
      </c>
      <c r="O697" s="179">
        <f>N697*(1+Basic!$B$9)+S697</f>
        <v>7285099.4813160524</v>
      </c>
      <c r="P697" s="176">
        <f t="shared" si="308"/>
        <v>7348361</v>
      </c>
      <c r="R697" s="183">
        <f t="shared" si="322"/>
        <v>0</v>
      </c>
      <c r="S697" s="179">
        <f t="shared" si="309"/>
        <v>0</v>
      </c>
      <c r="Y697" s="179">
        <f t="shared" si="323"/>
        <v>20045.427493683062</v>
      </c>
      <c r="Z697" s="179">
        <f t="shared" si="324"/>
        <v>3254.065183354498</v>
      </c>
      <c r="AA697" s="179">
        <f t="shared" si="325"/>
        <v>65039.50732296217</v>
      </c>
      <c r="AB697" s="179">
        <f t="shared" si="326"/>
        <v>88338.999999999738</v>
      </c>
      <c r="AC697" s="179">
        <f t="shared" si="327"/>
        <v>7348361</v>
      </c>
      <c r="AE697" s="179">
        <f t="shared" si="328"/>
        <v>41159</v>
      </c>
    </row>
    <row r="698" spans="1:31" x14ac:dyDescent="0.2">
      <c r="A698" s="171">
        <f t="shared" si="310"/>
        <v>13</v>
      </c>
      <c r="B698" s="179">
        <f t="shared" si="311"/>
        <v>84827</v>
      </c>
      <c r="D698" s="179">
        <f t="shared" si="312"/>
        <v>3512</v>
      </c>
      <c r="E698" s="179">
        <f t="shared" si="313"/>
        <v>64514.508278611822</v>
      </c>
      <c r="F698" s="179">
        <f t="shared" si="314"/>
        <v>843.91573236024271</v>
      </c>
      <c r="G698" s="179">
        <f t="shared" si="315"/>
        <v>4822046.6257969756</v>
      </c>
      <c r="H698" s="179">
        <f t="shared" si="316"/>
        <v>60592.99891146431</v>
      </c>
      <c r="I698" s="179">
        <f t="shared" si="317"/>
        <v>84827</v>
      </c>
      <c r="J698" s="179">
        <f t="shared" si="318"/>
        <v>3512</v>
      </c>
      <c r="K698" s="179">
        <f t="shared" si="319"/>
        <v>88339</v>
      </c>
      <c r="L698" s="179">
        <f t="shared" si="307"/>
        <v>88339</v>
      </c>
      <c r="M698" s="179">
        <f t="shared" si="320"/>
        <v>61925.893544001628</v>
      </c>
      <c r="N698" s="179">
        <f t="shared" si="321"/>
        <v>6911776.875749765</v>
      </c>
      <c r="O698" s="179">
        <f>N698*(1+Basic!$B$9)+S698</f>
        <v>7257365.7195372535</v>
      </c>
      <c r="P698" s="176">
        <f t="shared" si="308"/>
        <v>7317959</v>
      </c>
      <c r="R698" s="183">
        <f t="shared" si="322"/>
        <v>0</v>
      </c>
      <c r="S698" s="179">
        <f t="shared" si="309"/>
        <v>0</v>
      </c>
      <c r="Y698" s="179">
        <f t="shared" si="323"/>
        <v>20312.491721387953</v>
      </c>
      <c r="Z698" s="179">
        <f t="shared" si="324"/>
        <v>2668.0842676397588</v>
      </c>
      <c r="AA698" s="179">
        <f t="shared" si="325"/>
        <v>65358.424010972063</v>
      </c>
      <c r="AB698" s="179">
        <f t="shared" si="326"/>
        <v>88338.999999999767</v>
      </c>
      <c r="AC698" s="179">
        <f t="shared" si="327"/>
        <v>7317959</v>
      </c>
      <c r="AE698" s="179">
        <f t="shared" si="328"/>
        <v>88339</v>
      </c>
    </row>
    <row r="699" spans="1:31" x14ac:dyDescent="0.2">
      <c r="A699" s="171">
        <f t="shared" si="310"/>
        <v>14</v>
      </c>
      <c r="B699" s="179">
        <f t="shared" si="311"/>
        <v>84827</v>
      </c>
      <c r="D699" s="179">
        <f t="shared" si="312"/>
        <v>3512</v>
      </c>
      <c r="E699" s="179">
        <f t="shared" si="313"/>
        <v>64243.885967561444</v>
      </c>
      <c r="F699" s="179">
        <f t="shared" si="314"/>
        <v>808.32294489011292</v>
      </c>
      <c r="G699" s="179">
        <f t="shared" si="315"/>
        <v>4801463.5117645366</v>
      </c>
      <c r="H699" s="179">
        <f t="shared" si="316"/>
        <v>57889.321856354421</v>
      </c>
      <c r="I699" s="179">
        <f t="shared" si="317"/>
        <v>84827</v>
      </c>
      <c r="J699" s="179">
        <f t="shared" si="318"/>
        <v>3512</v>
      </c>
      <c r="K699" s="179">
        <f t="shared" si="319"/>
        <v>88339</v>
      </c>
      <c r="L699" s="179">
        <f t="shared" si="307"/>
        <v>88339</v>
      </c>
      <c r="M699" s="179">
        <f t="shared" si="320"/>
        <v>61690.146869039505</v>
      </c>
      <c r="N699" s="179">
        <f t="shared" si="321"/>
        <v>6885128.0226188041</v>
      </c>
      <c r="O699" s="179">
        <f>N699*(1+Basic!$B$9)+S699</f>
        <v>7229384.4237497449</v>
      </c>
      <c r="P699" s="176">
        <f t="shared" si="308"/>
        <v>7287274</v>
      </c>
      <c r="R699" s="183">
        <f t="shared" si="322"/>
        <v>0</v>
      </c>
      <c r="S699" s="179">
        <f t="shared" si="309"/>
        <v>0</v>
      </c>
      <c r="Y699" s="179">
        <f t="shared" si="323"/>
        <v>20583.114032438956</v>
      </c>
      <c r="Z699" s="179">
        <f t="shared" si="324"/>
        <v>2703.6770551098889</v>
      </c>
      <c r="AA699" s="179">
        <f t="shared" si="325"/>
        <v>65052.208912451555</v>
      </c>
      <c r="AB699" s="179">
        <f t="shared" si="326"/>
        <v>88339.000000000407</v>
      </c>
      <c r="AC699" s="179">
        <f t="shared" si="327"/>
        <v>7287274</v>
      </c>
      <c r="AE699" s="179">
        <f t="shared" si="328"/>
        <v>88339</v>
      </c>
    </row>
    <row r="700" spans="1:31" x14ac:dyDescent="0.2">
      <c r="A700" s="171">
        <f t="shared" si="310"/>
        <v>15</v>
      </c>
      <c r="B700" s="179">
        <f t="shared" si="311"/>
        <v>84827</v>
      </c>
      <c r="D700" s="179">
        <f t="shared" si="312"/>
        <v>3512</v>
      </c>
      <c r="E700" s="179">
        <f t="shared" si="313"/>
        <v>63969.658168999093</v>
      </c>
      <c r="F700" s="179">
        <f t="shared" si="314"/>
        <v>772.25534238686794</v>
      </c>
      <c r="G700" s="179">
        <f t="shared" si="315"/>
        <v>4780606.1699335361</v>
      </c>
      <c r="H700" s="179">
        <f t="shared" si="316"/>
        <v>55149.577198741288</v>
      </c>
      <c r="I700" s="179">
        <f t="shared" si="317"/>
        <v>84827</v>
      </c>
      <c r="J700" s="179">
        <f t="shared" si="318"/>
        <v>3512</v>
      </c>
      <c r="K700" s="179">
        <f t="shared" si="319"/>
        <v>88339</v>
      </c>
      <c r="L700" s="179">
        <f t="shared" si="307"/>
        <v>88339</v>
      </c>
      <c r="M700" s="179">
        <f t="shared" si="320"/>
        <v>61452.296068428688</v>
      </c>
      <c r="N700" s="179">
        <f t="shared" si="321"/>
        <v>6858241.3186872331</v>
      </c>
      <c r="O700" s="179">
        <f>N700*(1+Basic!$B$9)+S700</f>
        <v>7201153.384621595</v>
      </c>
      <c r="P700" s="176">
        <f t="shared" si="308"/>
        <v>7256303</v>
      </c>
      <c r="R700" s="183">
        <f t="shared" si="322"/>
        <v>0</v>
      </c>
      <c r="S700" s="179">
        <f t="shared" si="309"/>
        <v>0</v>
      </c>
      <c r="Y700" s="179">
        <f t="shared" si="323"/>
        <v>20857.341831000522</v>
      </c>
      <c r="Z700" s="179">
        <f t="shared" si="324"/>
        <v>2739.7446576131333</v>
      </c>
      <c r="AA700" s="179">
        <f t="shared" si="325"/>
        <v>64741.913511385959</v>
      </c>
      <c r="AB700" s="179">
        <f t="shared" si="326"/>
        <v>88338.999999999622</v>
      </c>
      <c r="AC700" s="179">
        <f t="shared" si="327"/>
        <v>7256303</v>
      </c>
      <c r="AE700" s="179">
        <f t="shared" si="328"/>
        <v>88339</v>
      </c>
    </row>
    <row r="701" spans="1:31" x14ac:dyDescent="0.2">
      <c r="A701" s="171">
        <f t="shared" si="310"/>
        <v>16</v>
      </c>
      <c r="B701" s="179">
        <f t="shared" si="311"/>
        <v>84827</v>
      </c>
      <c r="D701" s="179">
        <f t="shared" si="312"/>
        <v>3512</v>
      </c>
      <c r="E701" s="179">
        <f t="shared" si="313"/>
        <v>63691.776847195033</v>
      </c>
      <c r="F701" s="179">
        <f t="shared" si="314"/>
        <v>735.70659072127262</v>
      </c>
      <c r="G701" s="179">
        <f t="shared" si="315"/>
        <v>4759470.946780731</v>
      </c>
      <c r="H701" s="179">
        <f t="shared" si="316"/>
        <v>52373.283789462563</v>
      </c>
      <c r="I701" s="179">
        <f t="shared" si="317"/>
        <v>84827</v>
      </c>
      <c r="J701" s="179">
        <f t="shared" si="318"/>
        <v>3512</v>
      </c>
      <c r="K701" s="179">
        <f t="shared" si="319"/>
        <v>88339</v>
      </c>
      <c r="L701" s="179">
        <f t="shared" si="307"/>
        <v>88339</v>
      </c>
      <c r="M701" s="179">
        <f t="shared" si="320"/>
        <v>61212.322362075058</v>
      </c>
      <c r="N701" s="179">
        <f t="shared" si="321"/>
        <v>6831114.6410493078</v>
      </c>
      <c r="O701" s="179">
        <f>N701*(1+Basic!$B$9)+S701</f>
        <v>7172670.3731017737</v>
      </c>
      <c r="P701" s="176">
        <f t="shared" si="308"/>
        <v>7225044</v>
      </c>
      <c r="R701" s="183">
        <f t="shared" si="322"/>
        <v>0</v>
      </c>
      <c r="S701" s="179">
        <f t="shared" si="309"/>
        <v>0</v>
      </c>
      <c r="Y701" s="179">
        <f t="shared" si="323"/>
        <v>21135.22315280512</v>
      </c>
      <c r="Z701" s="179">
        <f t="shared" si="324"/>
        <v>2776.2934092787254</v>
      </c>
      <c r="AA701" s="179">
        <f t="shared" si="325"/>
        <v>64427.483437916308</v>
      </c>
      <c r="AB701" s="179">
        <f t="shared" si="326"/>
        <v>88339.000000000146</v>
      </c>
      <c r="AC701" s="179">
        <f t="shared" si="327"/>
        <v>7225044</v>
      </c>
      <c r="AE701" s="179">
        <f t="shared" si="328"/>
        <v>88339</v>
      </c>
    </row>
    <row r="702" spans="1:31" x14ac:dyDescent="0.2">
      <c r="A702" s="171">
        <f t="shared" si="310"/>
        <v>17</v>
      </c>
      <c r="B702" s="179">
        <f t="shared" si="311"/>
        <v>84827</v>
      </c>
      <c r="D702" s="179">
        <f t="shared" si="312"/>
        <v>3512</v>
      </c>
      <c r="E702" s="179">
        <f t="shared" si="313"/>
        <v>63410.193326441884</v>
      </c>
      <c r="F702" s="179">
        <f t="shared" si="314"/>
        <v>698.67027126551784</v>
      </c>
      <c r="G702" s="179">
        <f t="shared" si="315"/>
        <v>4738054.1401071725</v>
      </c>
      <c r="H702" s="179">
        <f t="shared" si="316"/>
        <v>49559.95406072808</v>
      </c>
      <c r="I702" s="179">
        <f t="shared" si="317"/>
        <v>84827</v>
      </c>
      <c r="J702" s="179">
        <f t="shared" si="318"/>
        <v>3512</v>
      </c>
      <c r="K702" s="179">
        <f t="shared" si="319"/>
        <v>88339</v>
      </c>
      <c r="L702" s="179">
        <f t="shared" si="307"/>
        <v>88339</v>
      </c>
      <c r="M702" s="179">
        <f t="shared" si="320"/>
        <v>60970.206802265231</v>
      </c>
      <c r="N702" s="179">
        <f t="shared" si="321"/>
        <v>6803745.8478515726</v>
      </c>
      <c r="O702" s="179">
        <f>N702*(1+Basic!$B$9)+S702</f>
        <v>7143933.1402441515</v>
      </c>
      <c r="P702" s="176">
        <f t="shared" si="308"/>
        <v>7193493</v>
      </c>
      <c r="R702" s="183">
        <f t="shared" si="322"/>
        <v>0</v>
      </c>
      <c r="S702" s="179">
        <f t="shared" si="309"/>
        <v>0</v>
      </c>
      <c r="Y702" s="179">
        <f t="shared" si="323"/>
        <v>21416.806673558429</v>
      </c>
      <c r="Z702" s="179">
        <f t="shared" si="324"/>
        <v>2813.3297287344831</v>
      </c>
      <c r="AA702" s="179">
        <f t="shared" si="325"/>
        <v>64108.863597707401</v>
      </c>
      <c r="AB702" s="179">
        <f t="shared" si="326"/>
        <v>88339.00000000032</v>
      </c>
      <c r="AC702" s="179">
        <f t="shared" si="327"/>
        <v>7193493</v>
      </c>
      <c r="AE702" s="179">
        <f t="shared" si="328"/>
        <v>88339</v>
      </c>
    </row>
    <row r="703" spans="1:31" x14ac:dyDescent="0.2">
      <c r="A703" s="171">
        <f t="shared" si="310"/>
        <v>18</v>
      </c>
      <c r="B703" s="179">
        <f t="shared" si="311"/>
        <v>84827</v>
      </c>
      <c r="D703" s="179">
        <f t="shared" si="312"/>
        <v>3512</v>
      </c>
      <c r="E703" s="179">
        <f t="shared" si="313"/>
        <v>63124.858282528243</v>
      </c>
      <c r="F703" s="179">
        <f t="shared" si="314"/>
        <v>661.13987976599253</v>
      </c>
      <c r="G703" s="179">
        <f t="shared" si="315"/>
        <v>4716351.9983897004</v>
      </c>
      <c r="H703" s="179">
        <f t="shared" si="316"/>
        <v>46709.093940494073</v>
      </c>
      <c r="I703" s="179">
        <f t="shared" si="317"/>
        <v>84827</v>
      </c>
      <c r="J703" s="179">
        <f t="shared" si="318"/>
        <v>3512</v>
      </c>
      <c r="K703" s="179">
        <f t="shared" si="319"/>
        <v>88339</v>
      </c>
      <c r="L703" s="179">
        <f t="shared" si="307"/>
        <v>88339</v>
      </c>
      <c r="M703" s="179">
        <f t="shared" si="320"/>
        <v>60725.930272170575</v>
      </c>
      <c r="N703" s="179">
        <f t="shared" si="321"/>
        <v>6776132.7781237429</v>
      </c>
      <c r="O703" s="179">
        <f>N703*(1+Basic!$B$9)+S703</f>
        <v>7114939.4170299303</v>
      </c>
      <c r="P703" s="176">
        <f t="shared" si="308"/>
        <v>7161649</v>
      </c>
      <c r="R703" s="183">
        <f t="shared" si="322"/>
        <v>0</v>
      </c>
      <c r="S703" s="179">
        <f t="shared" si="309"/>
        <v>0</v>
      </c>
      <c r="Y703" s="179">
        <f t="shared" si="323"/>
        <v>21702.141717472114</v>
      </c>
      <c r="Z703" s="179">
        <f t="shared" si="324"/>
        <v>2850.8601202340069</v>
      </c>
      <c r="AA703" s="179">
        <f t="shared" si="325"/>
        <v>63785.998162294236</v>
      </c>
      <c r="AB703" s="179">
        <f t="shared" si="326"/>
        <v>88339.000000000349</v>
      </c>
      <c r="AC703" s="179">
        <f t="shared" si="327"/>
        <v>7161649</v>
      </c>
      <c r="AE703" s="179">
        <f t="shared" si="328"/>
        <v>88339</v>
      </c>
    </row>
    <row r="704" spans="1:31" x14ac:dyDescent="0.2">
      <c r="A704" s="171">
        <f t="shared" si="310"/>
        <v>19</v>
      </c>
      <c r="B704" s="179">
        <f t="shared" si="311"/>
        <v>84827</v>
      </c>
      <c r="D704" s="179">
        <f t="shared" si="312"/>
        <v>3512</v>
      </c>
      <c r="E704" s="179">
        <f t="shared" si="313"/>
        <v>62835.721734098719</v>
      </c>
      <c r="F704" s="179">
        <f t="shared" si="314"/>
        <v>623.10882520101825</v>
      </c>
      <c r="G704" s="179">
        <f t="shared" si="315"/>
        <v>4694360.7201237995</v>
      </c>
      <c r="H704" s="179">
        <f t="shared" si="316"/>
        <v>43820.202765695089</v>
      </c>
      <c r="I704" s="179">
        <f t="shared" si="317"/>
        <v>84827</v>
      </c>
      <c r="J704" s="179">
        <f t="shared" si="318"/>
        <v>3512</v>
      </c>
      <c r="K704" s="179">
        <f t="shared" si="319"/>
        <v>88339</v>
      </c>
      <c r="L704" s="179">
        <f t="shared" si="307"/>
        <v>88339</v>
      </c>
      <c r="M704" s="179">
        <f t="shared" si="320"/>
        <v>60479.473484337701</v>
      </c>
      <c r="N704" s="179">
        <f t="shared" si="321"/>
        <v>6748273.2516080802</v>
      </c>
      <c r="O704" s="179">
        <f>N704*(1+Basic!$B$9)+S704</f>
        <v>7085686.9141884847</v>
      </c>
      <c r="P704" s="176">
        <f t="shared" si="308"/>
        <v>7129507</v>
      </c>
      <c r="R704" s="183">
        <f t="shared" si="322"/>
        <v>0</v>
      </c>
      <c r="S704" s="179">
        <f t="shared" si="309"/>
        <v>0</v>
      </c>
      <c r="Y704" s="179">
        <f t="shared" si="323"/>
        <v>21991.27826590091</v>
      </c>
      <c r="Z704" s="179">
        <f t="shared" si="324"/>
        <v>2888.8911747989841</v>
      </c>
      <c r="AA704" s="179">
        <f t="shared" si="325"/>
        <v>63458.830559299735</v>
      </c>
      <c r="AB704" s="179">
        <f t="shared" si="326"/>
        <v>88338.999999999622</v>
      </c>
      <c r="AC704" s="179">
        <f t="shared" si="327"/>
        <v>7129507</v>
      </c>
      <c r="AE704" s="179">
        <f t="shared" si="328"/>
        <v>88339</v>
      </c>
    </row>
    <row r="705" spans="1:31" x14ac:dyDescent="0.2">
      <c r="A705" s="171">
        <f t="shared" si="310"/>
        <v>20</v>
      </c>
      <c r="B705" s="179">
        <f t="shared" si="311"/>
        <v>84827</v>
      </c>
      <c r="D705" s="179">
        <f t="shared" si="312"/>
        <v>3512</v>
      </c>
      <c r="E705" s="179">
        <f t="shared" si="313"/>
        <v>62542.733033898847</v>
      </c>
      <c r="F705" s="179">
        <f t="shared" si="314"/>
        <v>584.57042862334436</v>
      </c>
      <c r="G705" s="179">
        <f t="shared" si="315"/>
        <v>4672076.4531576987</v>
      </c>
      <c r="H705" s="179">
        <f t="shared" si="316"/>
        <v>40892.773194318434</v>
      </c>
      <c r="I705" s="179">
        <f t="shared" si="317"/>
        <v>84827</v>
      </c>
      <c r="J705" s="179">
        <f t="shared" si="318"/>
        <v>3512</v>
      </c>
      <c r="K705" s="179">
        <f t="shared" si="319"/>
        <v>88339</v>
      </c>
      <c r="L705" s="179">
        <f t="shared" si="307"/>
        <v>88339</v>
      </c>
      <c r="M705" s="179">
        <f t="shared" si="320"/>
        <v>60230.816979165626</v>
      </c>
      <c r="N705" s="179">
        <f t="shared" si="321"/>
        <v>6720165.0685872454</v>
      </c>
      <c r="O705" s="179">
        <f>N705*(1+Basic!$B$9)+S705</f>
        <v>7056173.322016608</v>
      </c>
      <c r="P705" s="176">
        <f t="shared" si="308"/>
        <v>7097066</v>
      </c>
      <c r="R705" s="183">
        <f t="shared" si="322"/>
        <v>0</v>
      </c>
      <c r="S705" s="179">
        <f t="shared" si="309"/>
        <v>0</v>
      </c>
      <c r="Y705" s="179">
        <f t="shared" si="323"/>
        <v>22284.266966100782</v>
      </c>
      <c r="Z705" s="179">
        <f t="shared" si="324"/>
        <v>2927.4295713766551</v>
      </c>
      <c r="AA705" s="179">
        <f t="shared" si="325"/>
        <v>63127.303462522192</v>
      </c>
      <c r="AB705" s="179">
        <f t="shared" si="326"/>
        <v>88338.999999999622</v>
      </c>
      <c r="AC705" s="179">
        <f t="shared" si="327"/>
        <v>7097066</v>
      </c>
      <c r="AE705" s="179">
        <f t="shared" si="328"/>
        <v>88339</v>
      </c>
    </row>
    <row r="706" spans="1:31" x14ac:dyDescent="0.2">
      <c r="A706" s="171">
        <f t="shared" si="310"/>
        <v>21</v>
      </c>
      <c r="B706" s="179">
        <f t="shared" si="311"/>
        <v>84827</v>
      </c>
      <c r="D706" s="179">
        <f t="shared" si="312"/>
        <v>3512</v>
      </c>
      <c r="E706" s="179">
        <f t="shared" si="313"/>
        <v>62245.840859903277</v>
      </c>
      <c r="F706" s="179">
        <f t="shared" si="314"/>
        <v>545.51792198720443</v>
      </c>
      <c r="G706" s="179">
        <f t="shared" si="315"/>
        <v>4649495.2940176018</v>
      </c>
      <c r="H706" s="179">
        <f t="shared" si="316"/>
        <v>37926.291116305641</v>
      </c>
      <c r="I706" s="179">
        <f t="shared" si="317"/>
        <v>84827</v>
      </c>
      <c r="J706" s="179">
        <f t="shared" si="318"/>
        <v>3512</v>
      </c>
      <c r="K706" s="179">
        <f t="shared" si="319"/>
        <v>88339</v>
      </c>
      <c r="L706" s="179">
        <f t="shared" si="307"/>
        <v>88339</v>
      </c>
      <c r="M706" s="179">
        <f t="shared" si="320"/>
        <v>59979.941123369274</v>
      </c>
      <c r="N706" s="179">
        <f t="shared" si="321"/>
        <v>6691806.0097106146</v>
      </c>
      <c r="O706" s="179">
        <f>N706*(1+Basic!$B$9)+S706</f>
        <v>7026396.3101961454</v>
      </c>
      <c r="P706" s="176">
        <f t="shared" si="308"/>
        <v>7064323</v>
      </c>
      <c r="R706" s="183">
        <f t="shared" si="322"/>
        <v>0</v>
      </c>
      <c r="S706" s="179">
        <f t="shared" si="309"/>
        <v>0</v>
      </c>
      <c r="Y706" s="179">
        <f t="shared" si="323"/>
        <v>22581.159140096977</v>
      </c>
      <c r="Z706" s="179">
        <f t="shared" si="324"/>
        <v>2966.482078012792</v>
      </c>
      <c r="AA706" s="179">
        <f t="shared" si="325"/>
        <v>62791.358781890485</v>
      </c>
      <c r="AB706" s="179">
        <f t="shared" si="326"/>
        <v>88339.000000000262</v>
      </c>
      <c r="AC706" s="179">
        <f t="shared" si="327"/>
        <v>7064323</v>
      </c>
      <c r="AE706" s="179">
        <f t="shared" si="328"/>
        <v>88339</v>
      </c>
    </row>
    <row r="707" spans="1:31" x14ac:dyDescent="0.2">
      <c r="A707" s="171">
        <f t="shared" si="310"/>
        <v>22</v>
      </c>
      <c r="B707" s="179">
        <f t="shared" si="311"/>
        <v>84827</v>
      </c>
      <c r="D707" s="179">
        <f t="shared" si="312"/>
        <v>3512</v>
      </c>
      <c r="E707" s="179">
        <f t="shared" si="313"/>
        <v>61944.993206325897</v>
      </c>
      <c r="F707" s="179">
        <f t="shared" si="314"/>
        <v>505.94444695972294</v>
      </c>
      <c r="G707" s="179">
        <f t="shared" si="315"/>
        <v>4626613.2872239277</v>
      </c>
      <c r="H707" s="179">
        <f t="shared" si="316"/>
        <v>34920.235563265363</v>
      </c>
      <c r="I707" s="179">
        <f t="shared" si="317"/>
        <v>84827</v>
      </c>
      <c r="J707" s="179">
        <f t="shared" si="318"/>
        <v>3512</v>
      </c>
      <c r="K707" s="179">
        <f t="shared" si="319"/>
        <v>88339</v>
      </c>
      <c r="L707" s="179">
        <f t="shared" si="307"/>
        <v>88339</v>
      </c>
      <c r="M707" s="179">
        <f t="shared" si="320"/>
        <v>59726.826108429312</v>
      </c>
      <c r="N707" s="179">
        <f t="shared" si="321"/>
        <v>6663193.8358190442</v>
      </c>
      <c r="O707" s="179">
        <f>N707*(1+Basic!$B$9)+S707</f>
        <v>6996353.5276099965</v>
      </c>
      <c r="P707" s="176">
        <f t="shared" si="308"/>
        <v>7031274</v>
      </c>
      <c r="R707" s="183">
        <f t="shared" si="322"/>
        <v>0</v>
      </c>
      <c r="S707" s="179">
        <f t="shared" si="309"/>
        <v>0</v>
      </c>
      <c r="Y707" s="179">
        <f t="shared" si="323"/>
        <v>22882.006793674082</v>
      </c>
      <c r="Z707" s="179">
        <f t="shared" si="324"/>
        <v>3006.055553040278</v>
      </c>
      <c r="AA707" s="179">
        <f t="shared" si="325"/>
        <v>62450.937653285619</v>
      </c>
      <c r="AB707" s="179">
        <f t="shared" si="326"/>
        <v>88338.999999999971</v>
      </c>
      <c r="AC707" s="179">
        <f t="shared" si="327"/>
        <v>7031274</v>
      </c>
      <c r="AE707" s="179">
        <f t="shared" si="328"/>
        <v>88339</v>
      </c>
    </row>
    <row r="708" spans="1:31" x14ac:dyDescent="0.2">
      <c r="A708" s="171">
        <f t="shared" si="310"/>
        <v>23</v>
      </c>
      <c r="B708" s="179">
        <f t="shared" si="311"/>
        <v>84827</v>
      </c>
      <c r="D708" s="179">
        <f t="shared" si="312"/>
        <v>3512</v>
      </c>
      <c r="E708" s="179">
        <f t="shared" si="313"/>
        <v>61640.137374510123</v>
      </c>
      <c r="F708" s="179">
        <f t="shared" si="314"/>
        <v>465.84305371646724</v>
      </c>
      <c r="G708" s="179">
        <f t="shared" si="315"/>
        <v>4603426.4245984377</v>
      </c>
      <c r="H708" s="179">
        <f t="shared" si="316"/>
        <v>31874.078616981831</v>
      </c>
      <c r="I708" s="179">
        <f t="shared" si="317"/>
        <v>84827</v>
      </c>
      <c r="J708" s="179">
        <f t="shared" si="318"/>
        <v>3512</v>
      </c>
      <c r="K708" s="179">
        <f t="shared" si="319"/>
        <v>88339</v>
      </c>
      <c r="L708" s="179">
        <f t="shared" si="307"/>
        <v>88339</v>
      </c>
      <c r="M708" s="179">
        <f t="shared" si="320"/>
        <v>59471.451949028073</v>
      </c>
      <c r="N708" s="179">
        <f t="shared" si="321"/>
        <v>6634326.2877680724</v>
      </c>
      <c r="O708" s="179">
        <f>N708*(1+Basic!$B$9)+S708</f>
        <v>6966042.6021564761</v>
      </c>
      <c r="P708" s="176">
        <f t="shared" si="308"/>
        <v>6997917</v>
      </c>
      <c r="R708" s="183">
        <f t="shared" si="322"/>
        <v>0</v>
      </c>
      <c r="S708" s="179">
        <f t="shared" si="309"/>
        <v>0</v>
      </c>
      <c r="Y708" s="179">
        <f t="shared" si="323"/>
        <v>23186.862625489943</v>
      </c>
      <c r="Z708" s="179">
        <f t="shared" si="324"/>
        <v>3046.1569462835323</v>
      </c>
      <c r="AA708" s="179">
        <f t="shared" si="325"/>
        <v>62105.98042822659</v>
      </c>
      <c r="AB708" s="179">
        <f t="shared" si="326"/>
        <v>88339.000000000058</v>
      </c>
      <c r="AC708" s="179">
        <f t="shared" si="327"/>
        <v>6997917</v>
      </c>
      <c r="AE708" s="179">
        <f t="shared" si="328"/>
        <v>88339</v>
      </c>
    </row>
    <row r="709" spans="1:31" x14ac:dyDescent="0.2">
      <c r="A709" s="171">
        <f t="shared" si="310"/>
        <v>24</v>
      </c>
      <c r="B709" s="179">
        <f t="shared" si="311"/>
        <v>84827</v>
      </c>
      <c r="C709" s="171">
        <f>-Basic!$B$21</f>
        <v>-42460</v>
      </c>
      <c r="D709" s="179">
        <f t="shared" si="312"/>
        <v>-38948</v>
      </c>
      <c r="E709" s="179">
        <f t="shared" si="313"/>
        <v>61331.219963697804</v>
      </c>
      <c r="F709" s="179">
        <f t="shared" si="314"/>
        <v>425.20669972093151</v>
      </c>
      <c r="G709" s="179">
        <f t="shared" si="315"/>
        <v>4579930.6445621355</v>
      </c>
      <c r="H709" s="179">
        <f t="shared" si="316"/>
        <v>71247.285316702764</v>
      </c>
      <c r="I709" s="179">
        <f t="shared" si="317"/>
        <v>84827</v>
      </c>
      <c r="J709" s="179">
        <f t="shared" si="318"/>
        <v>3512</v>
      </c>
      <c r="K709" s="179">
        <f t="shared" si="319"/>
        <v>88339</v>
      </c>
      <c r="L709" s="179">
        <f t="shared" si="307"/>
        <v>88339</v>
      </c>
      <c r="M709" s="179">
        <f t="shared" si="320"/>
        <v>59213.798481471611</v>
      </c>
      <c r="N709" s="179">
        <f t="shared" si="321"/>
        <v>6605201.0862495443</v>
      </c>
      <c r="O709" s="179">
        <f>N709*(1+Basic!$B$9)+S709</f>
        <v>6935461.1405620221</v>
      </c>
      <c r="P709" s="176">
        <f t="shared" si="308"/>
        <v>7006708</v>
      </c>
      <c r="R709" s="183">
        <f t="shared" si="322"/>
        <v>0</v>
      </c>
      <c r="S709" s="179">
        <f t="shared" si="309"/>
        <v>0</v>
      </c>
      <c r="Y709" s="179">
        <f t="shared" si="323"/>
        <v>23495.780036302283</v>
      </c>
      <c r="Z709" s="179">
        <f t="shared" si="324"/>
        <v>3086.7933002790669</v>
      </c>
      <c r="AA709" s="179">
        <f t="shared" si="325"/>
        <v>61756.426663418737</v>
      </c>
      <c r="AB709" s="179">
        <f t="shared" si="326"/>
        <v>88339.000000000087</v>
      </c>
      <c r="AC709" s="179">
        <f t="shared" si="327"/>
        <v>7006708</v>
      </c>
      <c r="AE709" s="179">
        <f t="shared" si="328"/>
        <v>45879</v>
      </c>
    </row>
    <row r="710" spans="1:31" x14ac:dyDescent="0.2">
      <c r="A710" s="171">
        <f t="shared" si="310"/>
        <v>25</v>
      </c>
      <c r="B710" s="179">
        <f t="shared" si="311"/>
        <v>84827</v>
      </c>
      <c r="D710" s="179">
        <f t="shared" si="312"/>
        <v>3512</v>
      </c>
      <c r="E710" s="179">
        <f t="shared" ref="E710:E725" si="329">G709*$B$684/$E$681</f>
        <v>61018.186861675153</v>
      </c>
      <c r="F710" s="179">
        <f t="shared" ref="F710:F725" si="330">H709*$D$684/$E$681</f>
        <v>950.45329521934252</v>
      </c>
      <c r="G710" s="179">
        <f t="shared" ref="G710:G725" si="331">G709+E710-B710</f>
        <v>4556121.8314238107</v>
      </c>
      <c r="H710" s="179">
        <f t="shared" ref="H710:H725" si="332">H709-D710+F710</f>
        <v>68685.738611922105</v>
      </c>
      <c r="I710" s="179">
        <f t="shared" ref="I710:I725" si="333">B710</f>
        <v>84827</v>
      </c>
      <c r="J710" s="179">
        <f t="shared" ref="J710:J725" si="334">D710-C710</f>
        <v>3512</v>
      </c>
      <c r="K710" s="179">
        <f t="shared" ref="K710:K725" si="335">J710+I710</f>
        <v>88339</v>
      </c>
      <c r="L710" s="179">
        <f t="shared" si="307"/>
        <v>88339</v>
      </c>
      <c r="M710" s="179">
        <f t="shared" ref="M710:M725" si="336">N709*$L$684/12</f>
        <v>58953.8453620976</v>
      </c>
      <c r="N710" s="179">
        <f t="shared" ref="N710:N725" si="337">N709+M710-L710</f>
        <v>6575815.9316116422</v>
      </c>
      <c r="O710" s="179">
        <f>N710*(1+Basic!$B$9)+S710</f>
        <v>6904606.7281922251</v>
      </c>
      <c r="P710" s="176">
        <f t="shared" si="308"/>
        <v>6973292</v>
      </c>
      <c r="R710" s="183">
        <f t="shared" si="322"/>
        <v>0</v>
      </c>
      <c r="S710" s="179">
        <f t="shared" si="309"/>
        <v>0</v>
      </c>
      <c r="Y710" s="179">
        <f t="shared" si="323"/>
        <v>23808.813138324767</v>
      </c>
      <c r="Z710" s="179">
        <f t="shared" si="324"/>
        <v>2561.5467047806596</v>
      </c>
      <c r="AA710" s="179">
        <f t="shared" si="325"/>
        <v>61968.640156894493</v>
      </c>
      <c r="AB710" s="179">
        <f t="shared" si="326"/>
        <v>88338.999999999913</v>
      </c>
      <c r="AC710" s="179">
        <f t="shared" si="327"/>
        <v>6973292</v>
      </c>
      <c r="AE710" s="179">
        <f t="shared" si="328"/>
        <v>88339</v>
      </c>
    </row>
    <row r="711" spans="1:31" x14ac:dyDescent="0.2">
      <c r="A711" s="171">
        <f t="shared" si="310"/>
        <v>26</v>
      </c>
      <c r="B711" s="179">
        <f t="shared" si="311"/>
        <v>84827</v>
      </c>
      <c r="D711" s="179">
        <f t="shared" si="312"/>
        <v>3512</v>
      </c>
      <c r="E711" s="179">
        <f t="shared" si="329"/>
        <v>60700.983235294058</v>
      </c>
      <c r="F711" s="179">
        <f t="shared" si="330"/>
        <v>916.2817405335071</v>
      </c>
      <c r="G711" s="179">
        <f t="shared" si="331"/>
        <v>4531995.8146591047</v>
      </c>
      <c r="H711" s="179">
        <f t="shared" si="332"/>
        <v>66090.020352455613</v>
      </c>
      <c r="I711" s="179">
        <f t="shared" si="333"/>
        <v>84827</v>
      </c>
      <c r="J711" s="179">
        <f t="shared" si="334"/>
        <v>3512</v>
      </c>
      <c r="K711" s="179">
        <f t="shared" si="335"/>
        <v>88339</v>
      </c>
      <c r="L711" s="179">
        <f t="shared" si="307"/>
        <v>88339</v>
      </c>
      <c r="M711" s="179">
        <f t="shared" si="336"/>
        <v>58691.572065669025</v>
      </c>
      <c r="N711" s="179">
        <f t="shared" si="337"/>
        <v>6546168.5036773114</v>
      </c>
      <c r="O711" s="179">
        <f>N711*(1+Basic!$B$9)+S711</f>
        <v>6873476.9288611775</v>
      </c>
      <c r="P711" s="176">
        <f t="shared" si="308"/>
        <v>6939567</v>
      </c>
      <c r="R711" s="183">
        <f t="shared" si="322"/>
        <v>0</v>
      </c>
      <c r="S711" s="179">
        <f t="shared" si="309"/>
        <v>0</v>
      </c>
      <c r="Y711" s="179">
        <f t="shared" si="323"/>
        <v>24126.016764706001</v>
      </c>
      <c r="Z711" s="179">
        <f t="shared" si="324"/>
        <v>2595.7182594664919</v>
      </c>
      <c r="AA711" s="179">
        <f t="shared" si="325"/>
        <v>61617.264975827566</v>
      </c>
      <c r="AB711" s="179">
        <f t="shared" si="326"/>
        <v>88339.000000000058</v>
      </c>
      <c r="AC711" s="179">
        <f t="shared" si="327"/>
        <v>6939567</v>
      </c>
      <c r="AE711" s="179">
        <f t="shared" si="328"/>
        <v>88339</v>
      </c>
    </row>
    <row r="712" spans="1:31" x14ac:dyDescent="0.2">
      <c r="A712" s="171">
        <f t="shared" si="310"/>
        <v>27</v>
      </c>
      <c r="B712" s="179">
        <f t="shared" si="311"/>
        <v>84827</v>
      </c>
      <c r="D712" s="179">
        <f t="shared" si="312"/>
        <v>3512</v>
      </c>
      <c r="E712" s="179">
        <f t="shared" si="329"/>
        <v>60379.553520867128</v>
      </c>
      <c r="F712" s="179">
        <f t="shared" si="330"/>
        <v>881.6543303493246</v>
      </c>
      <c r="G712" s="179">
        <f t="shared" si="331"/>
        <v>4507548.3681799714</v>
      </c>
      <c r="H712" s="179">
        <f t="shared" si="332"/>
        <v>63459.674682804936</v>
      </c>
      <c r="I712" s="179">
        <f t="shared" si="333"/>
        <v>84827</v>
      </c>
      <c r="J712" s="179">
        <f t="shared" si="334"/>
        <v>3512</v>
      </c>
      <c r="K712" s="179">
        <f t="shared" si="335"/>
        <v>88339</v>
      </c>
      <c r="L712" s="179">
        <f t="shared" si="307"/>
        <v>88339</v>
      </c>
      <c r="M712" s="179">
        <f t="shared" si="336"/>
        <v>58426.957883753646</v>
      </c>
      <c r="N712" s="179">
        <f t="shared" si="337"/>
        <v>6516256.4615610652</v>
      </c>
      <c r="O712" s="179">
        <f>N712*(1+Basic!$B$9)+S712</f>
        <v>6842069.2846391192</v>
      </c>
      <c r="P712" s="176">
        <f t="shared" si="308"/>
        <v>6905529</v>
      </c>
      <c r="R712" s="183">
        <f t="shared" si="322"/>
        <v>0</v>
      </c>
      <c r="S712" s="179">
        <f t="shared" si="309"/>
        <v>0</v>
      </c>
      <c r="Y712" s="179">
        <f t="shared" si="323"/>
        <v>24447.44647913333</v>
      </c>
      <c r="Z712" s="179">
        <f t="shared" si="324"/>
        <v>2630.3456696506764</v>
      </c>
      <c r="AA712" s="179">
        <f t="shared" si="325"/>
        <v>61261.207851216452</v>
      </c>
      <c r="AB712" s="179">
        <f t="shared" si="326"/>
        <v>88339.000000000466</v>
      </c>
      <c r="AC712" s="179">
        <f t="shared" si="327"/>
        <v>6905529</v>
      </c>
      <c r="AE712" s="179">
        <f t="shared" si="328"/>
        <v>88339</v>
      </c>
    </row>
    <row r="713" spans="1:31" x14ac:dyDescent="0.2">
      <c r="A713" s="171">
        <f t="shared" si="310"/>
        <v>28</v>
      </c>
      <c r="B713" s="179">
        <f t="shared" si="311"/>
        <v>84827</v>
      </c>
      <c r="D713" s="179">
        <f t="shared" si="312"/>
        <v>3512</v>
      </c>
      <c r="E713" s="179">
        <f t="shared" si="329"/>
        <v>60053.841414434748</v>
      </c>
      <c r="F713" s="179">
        <f t="shared" si="330"/>
        <v>846.56498346161482</v>
      </c>
      <c r="G713" s="179">
        <f t="shared" si="331"/>
        <v>4482775.2095944062</v>
      </c>
      <c r="H713" s="179">
        <f t="shared" si="332"/>
        <v>60794.239666266549</v>
      </c>
      <c r="I713" s="179">
        <f t="shared" si="333"/>
        <v>84827</v>
      </c>
      <c r="J713" s="179">
        <f t="shared" si="334"/>
        <v>3512</v>
      </c>
      <c r="K713" s="179">
        <f t="shared" si="335"/>
        <v>88339</v>
      </c>
      <c r="L713" s="179">
        <f t="shared" si="307"/>
        <v>88339</v>
      </c>
      <c r="M713" s="179">
        <f t="shared" si="336"/>
        <v>58159.981923088839</v>
      </c>
      <c r="N713" s="179">
        <f t="shared" si="337"/>
        <v>6486077.4434841536</v>
      </c>
      <c r="O713" s="179">
        <f>N713*(1+Basic!$B$9)+S713</f>
        <v>6810381.3156583617</v>
      </c>
      <c r="P713" s="176">
        <f t="shared" si="308"/>
        <v>6871176</v>
      </c>
      <c r="R713" s="183">
        <f t="shared" si="322"/>
        <v>0</v>
      </c>
      <c r="S713" s="179">
        <f t="shared" si="309"/>
        <v>0</v>
      </c>
      <c r="Y713" s="179">
        <f t="shared" si="323"/>
        <v>24773.158585565165</v>
      </c>
      <c r="Z713" s="179">
        <f t="shared" si="324"/>
        <v>2665.4350165383876</v>
      </c>
      <c r="AA713" s="179">
        <f t="shared" si="325"/>
        <v>60900.40639789636</v>
      </c>
      <c r="AB713" s="179">
        <f t="shared" si="326"/>
        <v>88338.999999999913</v>
      </c>
      <c r="AC713" s="179">
        <f t="shared" si="327"/>
        <v>6871176</v>
      </c>
      <c r="AE713" s="179">
        <f t="shared" si="328"/>
        <v>88339</v>
      </c>
    </row>
    <row r="714" spans="1:31" x14ac:dyDescent="0.2">
      <c r="A714" s="171">
        <f t="shared" si="310"/>
        <v>29</v>
      </c>
      <c r="B714" s="179">
        <f t="shared" si="311"/>
        <v>84827</v>
      </c>
      <c r="D714" s="179">
        <f t="shared" si="312"/>
        <v>3512</v>
      </c>
      <c r="E714" s="179">
        <f t="shared" si="329"/>
        <v>59723.789861902456</v>
      </c>
      <c r="F714" s="179">
        <f t="shared" si="330"/>
        <v>811.00753754068194</v>
      </c>
      <c r="G714" s="179">
        <f t="shared" si="331"/>
        <v>4457671.9994563088</v>
      </c>
      <c r="H714" s="179">
        <f t="shared" si="332"/>
        <v>58093.24720380723</v>
      </c>
      <c r="I714" s="179">
        <f t="shared" si="333"/>
        <v>84827</v>
      </c>
      <c r="J714" s="179">
        <f t="shared" si="334"/>
        <v>3512</v>
      </c>
      <c r="K714" s="179">
        <f t="shared" si="335"/>
        <v>88339</v>
      </c>
      <c r="L714" s="179">
        <f t="shared" si="307"/>
        <v>88339</v>
      </c>
      <c r="M714" s="179">
        <f t="shared" si="336"/>
        <v>57890.623103931925</v>
      </c>
      <c r="N714" s="179">
        <f t="shared" si="337"/>
        <v>6455629.0665880851</v>
      </c>
      <c r="O714" s="179">
        <f>N714*(1+Basic!$B$9)+S714</f>
        <v>6778410.51991749</v>
      </c>
      <c r="P714" s="176">
        <f t="shared" si="308"/>
        <v>6836504</v>
      </c>
      <c r="R714" s="183">
        <f t="shared" si="322"/>
        <v>0</v>
      </c>
      <c r="S714" s="179">
        <f t="shared" si="309"/>
        <v>0</v>
      </c>
      <c r="Y714" s="179">
        <f t="shared" si="323"/>
        <v>25103.210138097405</v>
      </c>
      <c r="Z714" s="179">
        <f t="shared" si="324"/>
        <v>2700.9924624593186</v>
      </c>
      <c r="AA714" s="179">
        <f t="shared" si="325"/>
        <v>60534.797399443138</v>
      </c>
      <c r="AB714" s="179">
        <f t="shared" si="326"/>
        <v>88338.999999999854</v>
      </c>
      <c r="AC714" s="179">
        <f t="shared" si="327"/>
        <v>6836504</v>
      </c>
      <c r="AE714" s="179">
        <f t="shared" si="328"/>
        <v>88339</v>
      </c>
    </row>
    <row r="715" spans="1:31" x14ac:dyDescent="0.2">
      <c r="A715" s="171">
        <f t="shared" si="310"/>
        <v>30</v>
      </c>
      <c r="B715" s="179">
        <f t="shared" si="311"/>
        <v>84827</v>
      </c>
      <c r="D715" s="179">
        <f t="shared" si="312"/>
        <v>3512</v>
      </c>
      <c r="E715" s="179">
        <f t="shared" si="329"/>
        <v>59389.341049046961</v>
      </c>
      <c r="F715" s="179">
        <f t="shared" si="330"/>
        <v>774.9757480500972</v>
      </c>
      <c r="G715" s="179">
        <f t="shared" si="331"/>
        <v>4432234.340505356</v>
      </c>
      <c r="H715" s="179">
        <f t="shared" si="332"/>
        <v>55356.222951857329</v>
      </c>
      <c r="I715" s="179">
        <f t="shared" si="333"/>
        <v>84827</v>
      </c>
      <c r="J715" s="179">
        <f t="shared" si="334"/>
        <v>3512</v>
      </c>
      <c r="K715" s="179">
        <f t="shared" si="335"/>
        <v>88339</v>
      </c>
      <c r="L715" s="179">
        <f t="shared" si="307"/>
        <v>88339</v>
      </c>
      <c r="M715" s="179">
        <f t="shared" si="336"/>
        <v>57618.860158395779</v>
      </c>
      <c r="N715" s="179">
        <f t="shared" si="337"/>
        <v>6424908.9267464811</v>
      </c>
      <c r="O715" s="179">
        <f>N715*(1+Basic!$B$9)+S715</f>
        <v>6746154.3730838057</v>
      </c>
      <c r="P715" s="176">
        <f t="shared" si="308"/>
        <v>6801511</v>
      </c>
      <c r="R715" s="183">
        <f t="shared" si="322"/>
        <v>0</v>
      </c>
      <c r="S715" s="179">
        <f t="shared" si="309"/>
        <v>0</v>
      </c>
      <c r="Y715" s="179">
        <f t="shared" si="323"/>
        <v>25437.658950952813</v>
      </c>
      <c r="Z715" s="179">
        <f t="shared" si="324"/>
        <v>2737.0242519499006</v>
      </c>
      <c r="AA715" s="179">
        <f t="shared" si="325"/>
        <v>60164.316797097061</v>
      </c>
      <c r="AB715" s="179">
        <f t="shared" si="326"/>
        <v>88338.999999999767</v>
      </c>
      <c r="AC715" s="179">
        <f t="shared" si="327"/>
        <v>6801511</v>
      </c>
      <c r="AE715" s="179">
        <f t="shared" si="328"/>
        <v>88339</v>
      </c>
    </row>
    <row r="716" spans="1:31" x14ac:dyDescent="0.2">
      <c r="A716" s="171">
        <f t="shared" si="310"/>
        <v>31</v>
      </c>
      <c r="B716" s="179">
        <f t="shared" si="311"/>
        <v>84827</v>
      </c>
      <c r="D716" s="179">
        <f t="shared" si="312"/>
        <v>3512</v>
      </c>
      <c r="E716" s="179">
        <f t="shared" si="329"/>
        <v>59050.436391388939</v>
      </c>
      <c r="F716" s="179">
        <f t="shared" si="330"/>
        <v>738.46328715004404</v>
      </c>
      <c r="G716" s="179">
        <f t="shared" si="331"/>
        <v>4406457.776896745</v>
      </c>
      <c r="H716" s="179">
        <f t="shared" si="332"/>
        <v>52582.686239007373</v>
      </c>
      <c r="I716" s="179">
        <f t="shared" si="333"/>
        <v>84827</v>
      </c>
      <c r="J716" s="179">
        <f t="shared" si="334"/>
        <v>3512</v>
      </c>
      <c r="K716" s="179">
        <f t="shared" si="335"/>
        <v>88339</v>
      </c>
      <c r="L716" s="179">
        <f t="shared" si="307"/>
        <v>88339</v>
      </c>
      <c r="M716" s="179">
        <f t="shared" si="336"/>
        <v>57344.671628769611</v>
      </c>
      <c r="N716" s="179">
        <f t="shared" si="337"/>
        <v>6393914.5983752506</v>
      </c>
      <c r="O716" s="179">
        <f>N716*(1+Basic!$B$9)+S716</f>
        <v>6713610.3282940136</v>
      </c>
      <c r="P716" s="176">
        <f t="shared" si="308"/>
        <v>6766193</v>
      </c>
      <c r="R716" s="183">
        <f t="shared" si="322"/>
        <v>0</v>
      </c>
      <c r="S716" s="179">
        <f t="shared" si="309"/>
        <v>0</v>
      </c>
      <c r="Y716" s="179">
        <f t="shared" si="323"/>
        <v>25776.563608611003</v>
      </c>
      <c r="Z716" s="179">
        <f t="shared" si="324"/>
        <v>2773.5367128499565</v>
      </c>
      <c r="AA716" s="179">
        <f t="shared" si="325"/>
        <v>59788.899678538983</v>
      </c>
      <c r="AB716" s="179">
        <f t="shared" si="326"/>
        <v>88338.999999999942</v>
      </c>
      <c r="AC716" s="179">
        <f t="shared" si="327"/>
        <v>6766193</v>
      </c>
      <c r="AE716" s="179">
        <f t="shared" si="328"/>
        <v>88339</v>
      </c>
    </row>
    <row r="717" spans="1:31" x14ac:dyDescent="0.2">
      <c r="A717" s="171">
        <f t="shared" si="310"/>
        <v>32</v>
      </c>
      <c r="B717" s="179">
        <f t="shared" si="311"/>
        <v>84827</v>
      </c>
      <c r="C717" s="179"/>
      <c r="D717" s="179">
        <f t="shared" si="312"/>
        <v>3512</v>
      </c>
      <c r="E717" s="179">
        <f t="shared" si="329"/>
        <v>58707.016523931001</v>
      </c>
      <c r="F717" s="179">
        <f t="shared" si="330"/>
        <v>701.4637425860343</v>
      </c>
      <c r="G717" s="179">
        <f t="shared" si="331"/>
        <v>4380337.7934206761</v>
      </c>
      <c r="H717" s="179">
        <f t="shared" si="332"/>
        <v>49772.149981593408</v>
      </c>
      <c r="I717" s="179">
        <f t="shared" si="333"/>
        <v>84827</v>
      </c>
      <c r="J717" s="179">
        <f t="shared" si="334"/>
        <v>3512</v>
      </c>
      <c r="K717" s="179">
        <f t="shared" si="335"/>
        <v>88339</v>
      </c>
      <c r="L717" s="179">
        <f t="shared" si="307"/>
        <v>88339</v>
      </c>
      <c r="M717" s="179">
        <f t="shared" si="336"/>
        <v>57068.03586582464</v>
      </c>
      <c r="N717" s="179">
        <f t="shared" si="337"/>
        <v>6362643.6342410753</v>
      </c>
      <c r="O717" s="179">
        <f>N717*(1+Basic!$B$9)+S717</f>
        <v>6680775.815953129</v>
      </c>
      <c r="P717" s="176">
        <f t="shared" si="308"/>
        <v>6730548</v>
      </c>
      <c r="R717" s="183">
        <f t="shared" si="322"/>
        <v>0</v>
      </c>
      <c r="S717" s="179">
        <f t="shared" si="309"/>
        <v>0</v>
      </c>
      <c r="Y717" s="179">
        <f t="shared" si="323"/>
        <v>26119.983476068825</v>
      </c>
      <c r="Z717" s="179">
        <f t="shared" si="324"/>
        <v>2810.5362574139654</v>
      </c>
      <c r="AA717" s="179">
        <f t="shared" si="325"/>
        <v>59408.480266517035</v>
      </c>
      <c r="AB717" s="179">
        <f t="shared" si="326"/>
        <v>88338.999999999825</v>
      </c>
      <c r="AC717" s="179">
        <f t="shared" si="327"/>
        <v>6730548</v>
      </c>
      <c r="AE717" s="179">
        <f t="shared" si="328"/>
        <v>88339</v>
      </c>
    </row>
    <row r="718" spans="1:31" x14ac:dyDescent="0.2">
      <c r="A718" s="171">
        <f t="shared" si="310"/>
        <v>33</v>
      </c>
      <c r="B718" s="179">
        <f t="shared" si="311"/>
        <v>84827</v>
      </c>
      <c r="C718" s="179"/>
      <c r="D718" s="179">
        <f t="shared" si="312"/>
        <v>3512</v>
      </c>
      <c r="E718" s="179">
        <f t="shared" si="329"/>
        <v>58359.021290758858</v>
      </c>
      <c r="F718" s="179">
        <f t="shared" si="330"/>
        <v>663.97061656279891</v>
      </c>
      <c r="G718" s="179">
        <f t="shared" si="331"/>
        <v>4353869.8147114348</v>
      </c>
      <c r="H718" s="179">
        <f t="shared" si="332"/>
        <v>46924.120598156209</v>
      </c>
      <c r="I718" s="179">
        <f t="shared" si="333"/>
        <v>84827</v>
      </c>
      <c r="J718" s="179">
        <f t="shared" si="334"/>
        <v>3512</v>
      </c>
      <c r="K718" s="179">
        <f t="shared" si="335"/>
        <v>88339</v>
      </c>
      <c r="L718" s="179">
        <f t="shared" si="307"/>
        <v>88339</v>
      </c>
      <c r="M718" s="179">
        <f t="shared" si="336"/>
        <v>56788.931027104787</v>
      </c>
      <c r="N718" s="179">
        <f t="shared" si="337"/>
        <v>6331093.5652681803</v>
      </c>
      <c r="O718" s="179">
        <f>N718*(1+Basic!$B$9)+S718</f>
        <v>6647648.2435315894</v>
      </c>
      <c r="P718" s="176">
        <f t="shared" si="308"/>
        <v>6694572</v>
      </c>
      <c r="R718" s="183">
        <f t="shared" si="322"/>
        <v>0</v>
      </c>
      <c r="S718" s="179">
        <f t="shared" si="309"/>
        <v>0</v>
      </c>
      <c r="Y718" s="179">
        <f t="shared" si="323"/>
        <v>26467.978709241375</v>
      </c>
      <c r="Z718" s="179">
        <f t="shared" si="324"/>
        <v>2848.0293834371987</v>
      </c>
      <c r="AA718" s="179">
        <f t="shared" si="325"/>
        <v>59022.991907321659</v>
      </c>
      <c r="AB718" s="179">
        <f t="shared" si="326"/>
        <v>88339.000000000233</v>
      </c>
      <c r="AC718" s="179">
        <f t="shared" si="327"/>
        <v>6694572</v>
      </c>
      <c r="AE718" s="179">
        <f t="shared" si="328"/>
        <v>88339</v>
      </c>
    </row>
    <row r="719" spans="1:31" x14ac:dyDescent="0.2">
      <c r="A719" s="171">
        <f t="shared" si="310"/>
        <v>34</v>
      </c>
      <c r="B719" s="179">
        <f t="shared" si="311"/>
        <v>84827</v>
      </c>
      <c r="C719" s="179"/>
      <c r="D719" s="179">
        <f t="shared" si="312"/>
        <v>3512</v>
      </c>
      <c r="E719" s="179">
        <f t="shared" si="329"/>
        <v>58006.389734503988</v>
      </c>
      <c r="F719" s="179">
        <f t="shared" si="330"/>
        <v>625.97732460315706</v>
      </c>
      <c r="G719" s="179">
        <f t="shared" si="331"/>
        <v>4327049.2044459386</v>
      </c>
      <c r="H719" s="179">
        <f t="shared" si="332"/>
        <v>44038.097922759363</v>
      </c>
      <c r="I719" s="179">
        <f t="shared" si="333"/>
        <v>84827</v>
      </c>
      <c r="J719" s="179">
        <f t="shared" si="334"/>
        <v>3512</v>
      </c>
      <c r="K719" s="179">
        <f t="shared" si="335"/>
        <v>88339</v>
      </c>
      <c r="L719" s="179">
        <f t="shared" si="307"/>
        <v>88339</v>
      </c>
      <c r="M719" s="179">
        <f t="shared" si="336"/>
        <v>56507.335075202027</v>
      </c>
      <c r="N719" s="179">
        <f t="shared" si="337"/>
        <v>6299261.9003433827</v>
      </c>
      <c r="O719" s="179">
        <f>N719*(1+Basic!$B$9)+S719</f>
        <v>6614224.9953605523</v>
      </c>
      <c r="P719" s="176">
        <f t="shared" si="308"/>
        <v>6658263</v>
      </c>
      <c r="R719" s="183">
        <f t="shared" si="322"/>
        <v>0</v>
      </c>
      <c r="S719" s="179">
        <f t="shared" si="309"/>
        <v>0</v>
      </c>
      <c r="Y719" s="179">
        <f t="shared" si="323"/>
        <v>26820.610265496187</v>
      </c>
      <c r="Z719" s="179">
        <f t="shared" si="324"/>
        <v>2886.0226753968454</v>
      </c>
      <c r="AA719" s="179">
        <f t="shared" si="325"/>
        <v>58632.367059107142</v>
      </c>
      <c r="AB719" s="179">
        <f t="shared" si="326"/>
        <v>88339.000000000175</v>
      </c>
      <c r="AC719" s="179">
        <f t="shared" si="327"/>
        <v>6658263</v>
      </c>
      <c r="AE719" s="179">
        <f t="shared" si="328"/>
        <v>88339</v>
      </c>
    </row>
    <row r="720" spans="1:31" x14ac:dyDescent="0.2">
      <c r="A720" s="171">
        <f t="shared" si="310"/>
        <v>35</v>
      </c>
      <c r="B720" s="179">
        <f t="shared" si="311"/>
        <v>84827</v>
      </c>
      <c r="C720" s="179"/>
      <c r="D720" s="179">
        <f t="shared" si="312"/>
        <v>3512</v>
      </c>
      <c r="E720" s="179">
        <f t="shared" si="329"/>
        <v>57649.0600856659</v>
      </c>
      <c r="F720" s="179">
        <f t="shared" si="330"/>
        <v>587.47719439166087</v>
      </c>
      <c r="G720" s="179">
        <f t="shared" si="331"/>
        <v>4299871.2645316049</v>
      </c>
      <c r="H720" s="179">
        <f t="shared" si="332"/>
        <v>41113.575117151027</v>
      </c>
      <c r="I720" s="179">
        <f t="shared" si="333"/>
        <v>84827</v>
      </c>
      <c r="J720" s="179">
        <f t="shared" si="334"/>
        <v>3512</v>
      </c>
      <c r="K720" s="179">
        <f t="shared" si="335"/>
        <v>88339</v>
      </c>
      <c r="L720" s="179">
        <f t="shared" si="307"/>
        <v>88339</v>
      </c>
      <c r="M720" s="179">
        <f t="shared" si="336"/>
        <v>56223.225776016385</v>
      </c>
      <c r="N720" s="179">
        <f t="shared" si="337"/>
        <v>6267146.1261193994</v>
      </c>
      <c r="O720" s="179">
        <f>N720*(1+Basic!$B$9)+S720</f>
        <v>6580503.4324253695</v>
      </c>
      <c r="P720" s="176">
        <f t="shared" si="308"/>
        <v>6621617</v>
      </c>
      <c r="R720" s="183">
        <f t="shared" si="322"/>
        <v>0</v>
      </c>
      <c r="S720" s="179">
        <f t="shared" si="309"/>
        <v>0</v>
      </c>
      <c r="Y720" s="179">
        <f t="shared" si="323"/>
        <v>27177.939914333634</v>
      </c>
      <c r="Z720" s="179">
        <f t="shared" si="324"/>
        <v>2924.5228056083361</v>
      </c>
      <c r="AA720" s="179">
        <f t="shared" si="325"/>
        <v>58236.537280057564</v>
      </c>
      <c r="AB720" s="179">
        <f t="shared" si="326"/>
        <v>88338.999999999534</v>
      </c>
      <c r="AC720" s="179">
        <f t="shared" si="327"/>
        <v>6621617</v>
      </c>
      <c r="AE720" s="179">
        <f t="shared" si="328"/>
        <v>88339</v>
      </c>
    </row>
    <row r="721" spans="1:31" x14ac:dyDescent="0.2">
      <c r="A721" s="171">
        <f t="shared" si="310"/>
        <v>36</v>
      </c>
      <c r="B721" s="179">
        <f t="shared" si="311"/>
        <v>84827</v>
      </c>
      <c r="C721" s="171">
        <f>-Basic!$B$22</f>
        <v>-38210</v>
      </c>
      <c r="D721" s="179">
        <f t="shared" si="312"/>
        <v>-34698</v>
      </c>
      <c r="E721" s="179">
        <f t="shared" si="329"/>
        <v>57286.969751792138</v>
      </c>
      <c r="F721" s="179">
        <f t="shared" si="330"/>
        <v>548.46346460281632</v>
      </c>
      <c r="G721" s="179">
        <f t="shared" si="331"/>
        <v>4272331.234283397</v>
      </c>
      <c r="H721" s="179">
        <f t="shared" si="332"/>
        <v>76360.038581753834</v>
      </c>
      <c r="I721" s="179">
        <f t="shared" si="333"/>
        <v>84827</v>
      </c>
      <c r="J721" s="179">
        <f t="shared" si="334"/>
        <v>3512</v>
      </c>
      <c r="K721" s="179">
        <f t="shared" si="335"/>
        <v>88339</v>
      </c>
      <c r="L721" s="179">
        <f t="shared" si="307"/>
        <v>88339</v>
      </c>
      <c r="M721" s="179">
        <f t="shared" si="336"/>
        <v>55936.580697000354</v>
      </c>
      <c r="N721" s="179">
        <f t="shared" si="337"/>
        <v>6234743.7068163995</v>
      </c>
      <c r="O721" s="179">
        <f>N721*(1+Basic!$B$9)+S721</f>
        <v>6546480.8921572194</v>
      </c>
      <c r="P721" s="176">
        <f t="shared" si="308"/>
        <v>6622841</v>
      </c>
      <c r="R721" s="183">
        <f t="shared" si="322"/>
        <v>0</v>
      </c>
      <c r="S721" s="179">
        <f t="shared" si="309"/>
        <v>0</v>
      </c>
      <c r="Y721" s="179">
        <f t="shared" si="323"/>
        <v>27540.030248207971</v>
      </c>
      <c r="Z721" s="179">
        <f t="shared" si="324"/>
        <v>2963.5365353971938</v>
      </c>
      <c r="AA721" s="179">
        <f t="shared" si="325"/>
        <v>57835.433216394951</v>
      </c>
      <c r="AB721" s="179">
        <f t="shared" si="326"/>
        <v>88339.000000000116</v>
      </c>
      <c r="AC721" s="179">
        <f t="shared" si="327"/>
        <v>6622841</v>
      </c>
      <c r="AE721" s="179">
        <f t="shared" si="328"/>
        <v>50129</v>
      </c>
    </row>
    <row r="722" spans="1:31" x14ac:dyDescent="0.2">
      <c r="A722" s="171">
        <f t="shared" si="310"/>
        <v>37</v>
      </c>
      <c r="B722" s="179">
        <f t="shared" si="311"/>
        <v>84827</v>
      </c>
      <c r="C722" s="179"/>
      <c r="D722" s="179">
        <f t="shared" si="312"/>
        <v>3512</v>
      </c>
      <c r="E722" s="179">
        <f t="shared" si="329"/>
        <v>56920.055306514107</v>
      </c>
      <c r="F722" s="179">
        <f t="shared" si="330"/>
        <v>1018.6584649575362</v>
      </c>
      <c r="G722" s="179">
        <f t="shared" si="331"/>
        <v>4244424.2895899108</v>
      </c>
      <c r="H722" s="179">
        <f t="shared" si="332"/>
        <v>73866.697046711372</v>
      </c>
      <c r="I722" s="179">
        <f t="shared" si="333"/>
        <v>84827</v>
      </c>
      <c r="J722" s="179">
        <f t="shared" si="334"/>
        <v>3512</v>
      </c>
      <c r="K722" s="179">
        <f t="shared" si="335"/>
        <v>88339</v>
      </c>
      <c r="L722" s="179">
        <f t="shared" si="307"/>
        <v>88339</v>
      </c>
      <c r="M722" s="179">
        <f t="shared" si="336"/>
        <v>55647.377205387726</v>
      </c>
      <c r="N722" s="179">
        <f t="shared" si="337"/>
        <v>6202052.0840217872</v>
      </c>
      <c r="O722" s="179">
        <f>N722*(1+Basic!$B$9)+S722</f>
        <v>6512154.6882228767</v>
      </c>
      <c r="P722" s="176">
        <f t="shared" si="308"/>
        <v>6586021</v>
      </c>
      <c r="R722" s="183">
        <f t="shared" si="322"/>
        <v>0</v>
      </c>
      <c r="S722" s="179">
        <f t="shared" si="309"/>
        <v>0</v>
      </c>
      <c r="Y722" s="179">
        <f t="shared" si="323"/>
        <v>27906.944693486206</v>
      </c>
      <c r="Z722" s="179">
        <f t="shared" si="324"/>
        <v>2493.3415350424621</v>
      </c>
      <c r="AA722" s="179">
        <f t="shared" si="325"/>
        <v>57938.713771471645</v>
      </c>
      <c r="AB722" s="179">
        <f t="shared" si="326"/>
        <v>88339.00000000032</v>
      </c>
      <c r="AC722" s="179">
        <f t="shared" si="327"/>
        <v>6586021</v>
      </c>
      <c r="AE722" s="179">
        <f t="shared" si="328"/>
        <v>88339</v>
      </c>
    </row>
    <row r="723" spans="1:31" x14ac:dyDescent="0.2">
      <c r="A723" s="171">
        <f t="shared" si="310"/>
        <v>38</v>
      </c>
      <c r="B723" s="179">
        <f t="shared" si="311"/>
        <v>84827</v>
      </c>
      <c r="D723" s="179">
        <f t="shared" si="312"/>
        <v>3512</v>
      </c>
      <c r="E723" s="179">
        <f t="shared" si="329"/>
        <v>56548.252478436916</v>
      </c>
      <c r="F723" s="179">
        <f t="shared" si="330"/>
        <v>985.39678112559386</v>
      </c>
      <c r="G723" s="179">
        <f t="shared" si="331"/>
        <v>4216145.5420683473</v>
      </c>
      <c r="H723" s="179">
        <f t="shared" si="332"/>
        <v>71340.093827836972</v>
      </c>
      <c r="I723" s="179">
        <f t="shared" si="333"/>
        <v>84827</v>
      </c>
      <c r="J723" s="179">
        <f t="shared" si="334"/>
        <v>3512</v>
      </c>
      <c r="K723" s="179">
        <f t="shared" si="335"/>
        <v>88339</v>
      </c>
      <c r="L723" s="179">
        <f t="shared" si="307"/>
        <v>88339</v>
      </c>
      <c r="M723" s="179">
        <f t="shared" si="336"/>
        <v>55355.592466406531</v>
      </c>
      <c r="N723" s="179">
        <f t="shared" si="337"/>
        <v>6169068.6764881937</v>
      </c>
      <c r="O723" s="179">
        <f>N723*(1+Basic!$B$9)+S723</f>
        <v>6477522.1103126034</v>
      </c>
      <c r="P723" s="176">
        <f t="shared" si="308"/>
        <v>6548862</v>
      </c>
      <c r="R723" s="183">
        <f t="shared" si="322"/>
        <v>0</v>
      </c>
      <c r="S723" s="179">
        <f t="shared" si="309"/>
        <v>0</v>
      </c>
      <c r="Y723" s="179">
        <f t="shared" si="323"/>
        <v>28278.747521563433</v>
      </c>
      <c r="Z723" s="179">
        <f t="shared" si="324"/>
        <v>2526.6032188743993</v>
      </c>
      <c r="AA723" s="179">
        <f t="shared" si="325"/>
        <v>57533.64925956251</v>
      </c>
      <c r="AB723" s="179">
        <f t="shared" si="326"/>
        <v>88339.000000000349</v>
      </c>
      <c r="AC723" s="179">
        <f t="shared" si="327"/>
        <v>6548862</v>
      </c>
      <c r="AE723" s="179">
        <f t="shared" si="328"/>
        <v>88339</v>
      </c>
    </row>
    <row r="724" spans="1:31" x14ac:dyDescent="0.2">
      <c r="A724" s="171">
        <f t="shared" si="310"/>
        <v>39</v>
      </c>
      <c r="B724" s="179">
        <f t="shared" si="311"/>
        <v>84827</v>
      </c>
      <c r="D724" s="179">
        <f t="shared" si="312"/>
        <v>3512</v>
      </c>
      <c r="E724" s="179">
        <f t="shared" si="329"/>
        <v>56171.496139881085</v>
      </c>
      <c r="F724" s="179">
        <f t="shared" si="330"/>
        <v>951.69137965778543</v>
      </c>
      <c r="G724" s="179">
        <f t="shared" si="331"/>
        <v>4187490.0382082285</v>
      </c>
      <c r="H724" s="179">
        <f t="shared" si="332"/>
        <v>68779.785207494759</v>
      </c>
      <c r="I724" s="179">
        <f t="shared" si="333"/>
        <v>84827</v>
      </c>
      <c r="J724" s="179">
        <f t="shared" si="334"/>
        <v>3512</v>
      </c>
      <c r="K724" s="179">
        <f t="shared" si="335"/>
        <v>88339</v>
      </c>
      <c r="L724" s="179">
        <f t="shared" si="307"/>
        <v>88339</v>
      </c>
      <c r="M724" s="179">
        <f t="shared" si="336"/>
        <v>55061.203441476093</v>
      </c>
      <c r="N724" s="179">
        <f t="shared" si="337"/>
        <v>6135790.8799296701</v>
      </c>
      <c r="O724" s="179">
        <f>N724*(1+Basic!$B$9)+S724</f>
        <v>6442580.4239261542</v>
      </c>
      <c r="P724" s="176">
        <f t="shared" si="308"/>
        <v>6511360</v>
      </c>
      <c r="R724" s="183">
        <f t="shared" si="322"/>
        <v>0</v>
      </c>
      <c r="S724" s="179">
        <f t="shared" si="309"/>
        <v>0</v>
      </c>
      <c r="Y724" s="179">
        <f t="shared" si="323"/>
        <v>28655.503860118799</v>
      </c>
      <c r="Z724" s="179">
        <f t="shared" si="324"/>
        <v>2560.3086203422135</v>
      </c>
      <c r="AA724" s="179">
        <f t="shared" si="325"/>
        <v>57123.187519538871</v>
      </c>
      <c r="AB724" s="179">
        <f t="shared" si="326"/>
        <v>88338.999999999884</v>
      </c>
      <c r="AC724" s="179">
        <f t="shared" si="327"/>
        <v>6511360</v>
      </c>
      <c r="AE724" s="179">
        <f t="shared" si="328"/>
        <v>88339</v>
      </c>
    </row>
    <row r="725" spans="1:31" x14ac:dyDescent="0.2">
      <c r="A725" s="171">
        <f t="shared" si="310"/>
        <v>40</v>
      </c>
      <c r="B725" s="179">
        <f t="shared" si="311"/>
        <v>84827</v>
      </c>
      <c r="C725" s="179"/>
      <c r="D725" s="179">
        <f t="shared" si="312"/>
        <v>3512</v>
      </c>
      <c r="E725" s="179">
        <f t="shared" si="329"/>
        <v>55789.720295474312</v>
      </c>
      <c r="F725" s="179">
        <f t="shared" si="330"/>
        <v>917.53634127048747</v>
      </c>
      <c r="G725" s="179">
        <f t="shared" si="331"/>
        <v>4158452.7585037025</v>
      </c>
      <c r="H725" s="179">
        <f t="shared" si="332"/>
        <v>66185.321548765249</v>
      </c>
      <c r="I725" s="179">
        <f t="shared" si="333"/>
        <v>84827</v>
      </c>
      <c r="J725" s="179">
        <f t="shared" si="334"/>
        <v>3512</v>
      </c>
      <c r="K725" s="179">
        <f t="shared" si="335"/>
        <v>88339</v>
      </c>
      <c r="L725" s="179">
        <f t="shared" si="307"/>
        <v>88339</v>
      </c>
      <c r="M725" s="179">
        <f t="shared" si="336"/>
        <v>54764.186886387914</v>
      </c>
      <c r="N725" s="179">
        <f t="shared" si="337"/>
        <v>6102216.066816058</v>
      </c>
      <c r="O725" s="179">
        <f>N725*(1+Basic!$B$9)+S725</f>
        <v>6407326.8701568609</v>
      </c>
      <c r="P725" s="176">
        <f t="shared" si="308"/>
        <v>6473512</v>
      </c>
      <c r="R725" s="183">
        <f t="shared" si="322"/>
        <v>0</v>
      </c>
      <c r="S725" s="179">
        <f t="shared" si="309"/>
        <v>0</v>
      </c>
      <c r="Y725" s="179">
        <f t="shared" si="323"/>
        <v>29037.279704526067</v>
      </c>
      <c r="Z725" s="179">
        <f t="shared" si="324"/>
        <v>2594.4636587295099</v>
      </c>
      <c r="AA725" s="179">
        <f t="shared" si="325"/>
        <v>56707.256636744802</v>
      </c>
      <c r="AB725" s="179">
        <f t="shared" si="326"/>
        <v>88339.000000000378</v>
      </c>
      <c r="AC725" s="179">
        <f t="shared" si="327"/>
        <v>6473512</v>
      </c>
      <c r="AE725" s="179">
        <f t="shared" si="328"/>
        <v>88339</v>
      </c>
    </row>
    <row r="726" spans="1:31" x14ac:dyDescent="0.2">
      <c r="A726" s="171">
        <f t="shared" si="310"/>
        <v>41</v>
      </c>
      <c r="B726" s="179">
        <f t="shared" si="311"/>
        <v>84827</v>
      </c>
      <c r="D726" s="179">
        <f t="shared" si="312"/>
        <v>3512</v>
      </c>
      <c r="E726" s="179">
        <f t="shared" si="313"/>
        <v>55402.858070591232</v>
      </c>
      <c r="F726" s="179">
        <f t="shared" si="314"/>
        <v>882.92566771562861</v>
      </c>
      <c r="G726" s="179">
        <f t="shared" si="315"/>
        <v>4129028.6165742939</v>
      </c>
      <c r="H726" s="179">
        <f t="shared" si="316"/>
        <v>63556.247216480879</v>
      </c>
      <c r="I726" s="179">
        <f t="shared" si="317"/>
        <v>84827</v>
      </c>
      <c r="J726" s="179">
        <f t="shared" si="318"/>
        <v>3512</v>
      </c>
      <c r="K726" s="179">
        <f t="shared" si="319"/>
        <v>88339</v>
      </c>
      <c r="L726" s="179">
        <f t="shared" si="307"/>
        <v>88339</v>
      </c>
      <c r="M726" s="179">
        <f t="shared" si="320"/>
        <v>54464.519349470414</v>
      </c>
      <c r="N726" s="179">
        <f t="shared" si="321"/>
        <v>6068341.5861655287</v>
      </c>
      <c r="O726" s="179">
        <f>N726*(1+Basic!$B$9)+S726</f>
        <v>6371758.6654738057</v>
      </c>
      <c r="P726" s="176">
        <f t="shared" si="308"/>
        <v>6435315</v>
      </c>
      <c r="R726" s="183">
        <f t="shared" si="322"/>
        <v>0</v>
      </c>
      <c r="S726" s="179">
        <f t="shared" si="309"/>
        <v>0</v>
      </c>
      <c r="Y726" s="179">
        <f t="shared" si="323"/>
        <v>29424.141929408535</v>
      </c>
      <c r="Z726" s="179">
        <f t="shared" si="324"/>
        <v>2629.07433228437</v>
      </c>
      <c r="AA726" s="179">
        <f t="shared" si="325"/>
        <v>56285.783738306862</v>
      </c>
      <c r="AB726" s="179">
        <f t="shared" si="326"/>
        <v>88338.999999999767</v>
      </c>
      <c r="AC726" s="179">
        <f t="shared" si="327"/>
        <v>6435315</v>
      </c>
      <c r="AE726" s="179">
        <f t="shared" si="328"/>
        <v>88339</v>
      </c>
    </row>
    <row r="727" spans="1:31" x14ac:dyDescent="0.2">
      <c r="A727" s="171">
        <f t="shared" si="310"/>
        <v>42</v>
      </c>
      <c r="B727" s="179">
        <f t="shared" si="311"/>
        <v>84827</v>
      </c>
      <c r="D727" s="179">
        <f t="shared" si="312"/>
        <v>3512</v>
      </c>
      <c r="E727" s="179">
        <f t="shared" si="313"/>
        <v>55010.841699639226</v>
      </c>
      <c r="F727" s="179">
        <f t="shared" si="314"/>
        <v>847.85328072728578</v>
      </c>
      <c r="G727" s="179">
        <f t="shared" si="315"/>
        <v>4099212.4582739333</v>
      </c>
      <c r="H727" s="179">
        <f t="shared" si="316"/>
        <v>60892.100497208165</v>
      </c>
      <c r="I727" s="179">
        <f t="shared" si="317"/>
        <v>84827</v>
      </c>
      <c r="J727" s="179">
        <f t="shared" si="318"/>
        <v>3512</v>
      </c>
      <c r="K727" s="179">
        <f t="shared" si="319"/>
        <v>88339</v>
      </c>
      <c r="L727" s="179">
        <f t="shared" si="307"/>
        <v>88339</v>
      </c>
      <c r="M727" s="179">
        <f t="shared" si="320"/>
        <v>54162.177169737231</v>
      </c>
      <c r="N727" s="179">
        <f t="shared" si="321"/>
        <v>6034164.7633352662</v>
      </c>
      <c r="O727" s="179">
        <f>N727*(1+Basic!$B$9)+S727</f>
        <v>6335873.0015020296</v>
      </c>
      <c r="P727" s="176">
        <f t="shared" si="308"/>
        <v>6396765</v>
      </c>
      <c r="R727" s="183">
        <f t="shared" si="322"/>
        <v>0</v>
      </c>
      <c r="S727" s="179">
        <f t="shared" si="309"/>
        <v>0</v>
      </c>
      <c r="Y727" s="179">
        <f t="shared" si="323"/>
        <v>29816.158300360665</v>
      </c>
      <c r="Z727" s="179">
        <f t="shared" si="324"/>
        <v>2664.1467192727141</v>
      </c>
      <c r="AA727" s="179">
        <f t="shared" si="325"/>
        <v>55858.694980366512</v>
      </c>
      <c r="AB727" s="179">
        <f t="shared" si="326"/>
        <v>88338.999999999884</v>
      </c>
      <c r="AC727" s="179">
        <f t="shared" si="327"/>
        <v>6396765</v>
      </c>
      <c r="AE727" s="179">
        <f t="shared" si="328"/>
        <v>88339</v>
      </c>
    </row>
    <row r="728" spans="1:31" x14ac:dyDescent="0.2">
      <c r="A728" s="171">
        <f t="shared" si="310"/>
        <v>43</v>
      </c>
      <c r="B728" s="179">
        <f t="shared" si="311"/>
        <v>84827</v>
      </c>
      <c r="D728" s="179">
        <f t="shared" si="312"/>
        <v>3512</v>
      </c>
      <c r="E728" s="179">
        <f t="shared" si="313"/>
        <v>54613.602514188067</v>
      </c>
      <c r="F728" s="179">
        <f t="shared" si="314"/>
        <v>812.31302095423109</v>
      </c>
      <c r="G728" s="179">
        <f t="shared" si="315"/>
        <v>4068999.0607881215</v>
      </c>
      <c r="H728" s="179">
        <f t="shared" si="316"/>
        <v>58192.413518162393</v>
      </c>
      <c r="I728" s="179">
        <f t="shared" si="317"/>
        <v>84827</v>
      </c>
      <c r="J728" s="179">
        <f t="shared" si="318"/>
        <v>3512</v>
      </c>
      <c r="K728" s="179">
        <f t="shared" si="319"/>
        <v>88339</v>
      </c>
      <c r="L728" s="179">
        <f t="shared" si="307"/>
        <v>88339</v>
      </c>
      <c r="M728" s="179">
        <f t="shared" si="320"/>
        <v>53857.136475019011</v>
      </c>
      <c r="N728" s="179">
        <f t="shared" si="321"/>
        <v>5999682.8998102853</v>
      </c>
      <c r="O728" s="179">
        <f>N728*(1+Basic!$B$9)+S728</f>
        <v>6299667.0448008003</v>
      </c>
      <c r="P728" s="176">
        <f t="shared" si="308"/>
        <v>6357859</v>
      </c>
      <c r="R728" s="183">
        <f t="shared" si="322"/>
        <v>0</v>
      </c>
      <c r="S728" s="179">
        <f t="shared" si="309"/>
        <v>0</v>
      </c>
      <c r="Y728" s="179">
        <f t="shared" si="323"/>
        <v>30213.397485811729</v>
      </c>
      <c r="Z728" s="179">
        <f t="shared" si="324"/>
        <v>2699.6869790457713</v>
      </c>
      <c r="AA728" s="179">
        <f t="shared" si="325"/>
        <v>55425.915535142296</v>
      </c>
      <c r="AB728" s="179">
        <f t="shared" si="326"/>
        <v>88338.999999999796</v>
      </c>
      <c r="AC728" s="179">
        <f t="shared" si="327"/>
        <v>6357859</v>
      </c>
      <c r="AE728" s="179">
        <f t="shared" si="328"/>
        <v>88339</v>
      </c>
    </row>
    <row r="729" spans="1:31" x14ac:dyDescent="0.2">
      <c r="A729" s="171">
        <f t="shared" si="310"/>
        <v>44</v>
      </c>
      <c r="B729" s="179">
        <f t="shared" si="311"/>
        <v>84827</v>
      </c>
      <c r="D729" s="179">
        <f t="shared" si="312"/>
        <v>3512</v>
      </c>
      <c r="E729" s="179">
        <f t="shared" si="313"/>
        <v>54211.070930941438</v>
      </c>
      <c r="F729" s="179">
        <f t="shared" si="314"/>
        <v>776.29864687823726</v>
      </c>
      <c r="G729" s="179">
        <f t="shared" si="315"/>
        <v>4038383.131719063</v>
      </c>
      <c r="H729" s="179">
        <f t="shared" si="316"/>
        <v>55456.712165040633</v>
      </c>
      <c r="I729" s="179">
        <f t="shared" si="317"/>
        <v>84827</v>
      </c>
      <c r="J729" s="179">
        <f t="shared" si="318"/>
        <v>3512</v>
      </c>
      <c r="K729" s="179">
        <f t="shared" si="319"/>
        <v>88339</v>
      </c>
      <c r="L729" s="179">
        <f t="shared" si="307"/>
        <v>88339</v>
      </c>
      <c r="M729" s="179">
        <f t="shared" si="320"/>
        <v>53549.373180078517</v>
      </c>
      <c r="N729" s="179">
        <f t="shared" si="321"/>
        <v>5964893.2729903637</v>
      </c>
      <c r="O729" s="179">
        <f>N729*(1+Basic!$B$9)+S729</f>
        <v>6263137.9366398817</v>
      </c>
      <c r="P729" s="176">
        <f t="shared" si="308"/>
        <v>6318595</v>
      </c>
      <c r="R729" s="183">
        <f t="shared" si="322"/>
        <v>0</v>
      </c>
      <c r="S729" s="179">
        <f t="shared" si="309"/>
        <v>0</v>
      </c>
      <c r="Y729" s="179">
        <f t="shared" si="323"/>
        <v>30615.929069058504</v>
      </c>
      <c r="Z729" s="179">
        <f t="shared" si="324"/>
        <v>2735.7013531217599</v>
      </c>
      <c r="AA729" s="179">
        <f t="shared" si="325"/>
        <v>54987.369577819678</v>
      </c>
      <c r="AB729" s="179">
        <f t="shared" si="326"/>
        <v>88338.999999999942</v>
      </c>
      <c r="AC729" s="179">
        <f t="shared" si="327"/>
        <v>6318595</v>
      </c>
      <c r="AE729" s="179">
        <f t="shared" si="328"/>
        <v>88339</v>
      </c>
    </row>
    <row r="730" spans="1:31" ht="15" x14ac:dyDescent="0.2">
      <c r="A730" s="171">
        <f t="shared" si="310"/>
        <v>45</v>
      </c>
      <c r="B730" s="179">
        <f t="shared" si="311"/>
        <v>84827</v>
      </c>
      <c r="C730" s="190"/>
      <c r="D730" s="179">
        <f t="shared" si="312"/>
        <v>3512</v>
      </c>
      <c r="E730" s="179">
        <f t="shared" si="313"/>
        <v>53803.17643954829</v>
      </c>
      <c r="F730" s="179">
        <f t="shared" si="314"/>
        <v>739.80383371795222</v>
      </c>
      <c r="G730" s="179">
        <f t="shared" si="315"/>
        <v>4007359.3081586114</v>
      </c>
      <c r="H730" s="179">
        <f t="shared" si="316"/>
        <v>52684.515998758587</v>
      </c>
      <c r="I730" s="179">
        <f t="shared" si="317"/>
        <v>84827</v>
      </c>
      <c r="J730" s="179">
        <f t="shared" si="318"/>
        <v>3512</v>
      </c>
      <c r="K730" s="179">
        <f t="shared" si="319"/>
        <v>88339</v>
      </c>
      <c r="L730" s="179">
        <f t="shared" si="307"/>
        <v>88339</v>
      </c>
      <c r="M730" s="179">
        <f t="shared" si="320"/>
        <v>53238.862984708925</v>
      </c>
      <c r="N730" s="179">
        <f t="shared" si="321"/>
        <v>5929793.1359750722</v>
      </c>
      <c r="O730" s="179">
        <f>N730*(1+Basic!$B$9)+S730</f>
        <v>6226282.792773826</v>
      </c>
      <c r="P730" s="176">
        <f t="shared" si="308"/>
        <v>6278967</v>
      </c>
      <c r="R730" s="183">
        <f t="shared" si="322"/>
        <v>0</v>
      </c>
      <c r="S730" s="179">
        <f t="shared" si="309"/>
        <v>0</v>
      </c>
      <c r="Y730" s="179">
        <f t="shared" si="323"/>
        <v>31023.823560451623</v>
      </c>
      <c r="Z730" s="179">
        <f t="shared" si="324"/>
        <v>2772.1961662820468</v>
      </c>
      <c r="AA730" s="179">
        <f t="shared" si="325"/>
        <v>54542.980273266243</v>
      </c>
      <c r="AB730" s="179">
        <f t="shared" si="326"/>
        <v>88338.999999999913</v>
      </c>
      <c r="AC730" s="179">
        <f t="shared" si="327"/>
        <v>6278967</v>
      </c>
      <c r="AE730" s="179">
        <f t="shared" si="328"/>
        <v>88339</v>
      </c>
    </row>
    <row r="731" spans="1:31" ht="15" x14ac:dyDescent="0.2">
      <c r="A731" s="171">
        <f t="shared" si="310"/>
        <v>46</v>
      </c>
      <c r="B731" s="179">
        <f t="shared" si="311"/>
        <v>84827</v>
      </c>
      <c r="C731" s="190"/>
      <c r="D731" s="179">
        <f t="shared" si="312"/>
        <v>3512</v>
      </c>
      <c r="E731" s="179">
        <f t="shared" si="313"/>
        <v>53389.847590251651</v>
      </c>
      <c r="F731" s="179">
        <f t="shared" si="314"/>
        <v>702.82217231815275</v>
      </c>
      <c r="G731" s="179">
        <f t="shared" si="315"/>
        <v>3975922.1557488632</v>
      </c>
      <c r="H731" s="179">
        <f t="shared" si="316"/>
        <v>49875.338171076743</v>
      </c>
      <c r="I731" s="179">
        <f t="shared" si="317"/>
        <v>84827</v>
      </c>
      <c r="J731" s="179">
        <f t="shared" si="318"/>
        <v>3512</v>
      </c>
      <c r="K731" s="179">
        <f t="shared" si="319"/>
        <v>88339</v>
      </c>
      <c r="L731" s="179">
        <f t="shared" si="307"/>
        <v>88339</v>
      </c>
      <c r="M731" s="179">
        <f t="shared" si="320"/>
        <v>52925.581371815155</v>
      </c>
      <c r="N731" s="179">
        <f t="shared" si="321"/>
        <v>5894379.7173468871</v>
      </c>
      <c r="O731" s="179">
        <f>N731*(1+Basic!$B$9)+S731</f>
        <v>6189098.7032142319</v>
      </c>
      <c r="P731" s="176">
        <f t="shared" si="308"/>
        <v>6238974</v>
      </c>
      <c r="R731" s="183">
        <f t="shared" si="322"/>
        <v>0</v>
      </c>
      <c r="S731" s="179">
        <f t="shared" si="309"/>
        <v>0</v>
      </c>
      <c r="Y731" s="179">
        <f t="shared" si="323"/>
        <v>31437.152409748174</v>
      </c>
      <c r="Z731" s="179">
        <f t="shared" si="324"/>
        <v>2809.1778276818441</v>
      </c>
      <c r="AA731" s="179">
        <f t="shared" si="325"/>
        <v>54092.669762569807</v>
      </c>
      <c r="AB731" s="179">
        <f t="shared" si="326"/>
        <v>88338.999999999825</v>
      </c>
      <c r="AC731" s="179">
        <f t="shared" si="327"/>
        <v>6238974</v>
      </c>
      <c r="AE731" s="179">
        <f t="shared" si="328"/>
        <v>88339</v>
      </c>
    </row>
    <row r="732" spans="1:31" ht="15" x14ac:dyDescent="0.2">
      <c r="A732" s="171">
        <f t="shared" si="310"/>
        <v>47</v>
      </c>
      <c r="B732" s="179">
        <f t="shared" si="311"/>
        <v>84827</v>
      </c>
      <c r="C732" s="190"/>
      <c r="D732" s="179">
        <f t="shared" si="312"/>
        <v>3512</v>
      </c>
      <c r="E732" s="179">
        <f t="shared" si="313"/>
        <v>52971.011981373042</v>
      </c>
      <c r="F732" s="179">
        <f t="shared" si="314"/>
        <v>665.34716802418018</v>
      </c>
      <c r="G732" s="179">
        <f t="shared" si="315"/>
        <v>3944066.1677302364</v>
      </c>
      <c r="H732" s="179">
        <f t="shared" si="316"/>
        <v>47028.685339100921</v>
      </c>
      <c r="I732" s="179">
        <f t="shared" si="317"/>
        <v>84827</v>
      </c>
      <c r="J732" s="179">
        <f t="shared" si="318"/>
        <v>3512</v>
      </c>
      <c r="K732" s="179">
        <f t="shared" si="319"/>
        <v>88339</v>
      </c>
      <c r="L732" s="179">
        <f t="shared" si="307"/>
        <v>88339</v>
      </c>
      <c r="M732" s="179">
        <f t="shared" si="320"/>
        <v>52609.503605478043</v>
      </c>
      <c r="N732" s="179">
        <f t="shared" si="321"/>
        <v>5858650.2209523655</v>
      </c>
      <c r="O732" s="179">
        <f>N732*(1+Basic!$B$9)+S732</f>
        <v>6151582.731999984</v>
      </c>
      <c r="P732" s="176">
        <f t="shared" si="308"/>
        <v>6198611</v>
      </c>
      <c r="R732" s="183">
        <f t="shared" si="322"/>
        <v>0</v>
      </c>
      <c r="S732" s="179">
        <f t="shared" si="309"/>
        <v>0</v>
      </c>
      <c r="Y732" s="179">
        <f t="shared" si="323"/>
        <v>31855.988018626813</v>
      </c>
      <c r="Z732" s="179">
        <f t="shared" si="324"/>
        <v>2846.6528319758218</v>
      </c>
      <c r="AA732" s="179">
        <f t="shared" si="325"/>
        <v>53636.35914939722</v>
      </c>
      <c r="AB732" s="179">
        <f t="shared" si="326"/>
        <v>88338.999999999854</v>
      </c>
      <c r="AC732" s="179">
        <f t="shared" si="327"/>
        <v>6198611</v>
      </c>
      <c r="AE732" s="179">
        <f t="shared" si="328"/>
        <v>88339</v>
      </c>
    </row>
    <row r="733" spans="1:31" x14ac:dyDescent="0.2">
      <c r="A733" s="171">
        <f t="shared" si="310"/>
        <v>48</v>
      </c>
      <c r="B733" s="179">
        <f t="shared" si="311"/>
        <v>84827</v>
      </c>
      <c r="C733" s="171">
        <f>-Basic!$B$23</f>
        <v>-34390</v>
      </c>
      <c r="D733" s="179">
        <f t="shared" si="312"/>
        <v>-30878</v>
      </c>
      <c r="E733" s="179">
        <f t="shared" si="313"/>
        <v>52546.596246630033</v>
      </c>
      <c r="F733" s="179">
        <f t="shared" si="314"/>
        <v>627.37223954135982</v>
      </c>
      <c r="G733" s="179">
        <f t="shared" si="315"/>
        <v>3911785.7639768664</v>
      </c>
      <c r="H733" s="179">
        <f t="shared" si="316"/>
        <v>78534.057578642285</v>
      </c>
      <c r="I733" s="179">
        <f t="shared" si="317"/>
        <v>84827</v>
      </c>
      <c r="J733" s="179">
        <f t="shared" si="318"/>
        <v>3512</v>
      </c>
      <c r="K733" s="179">
        <f t="shared" si="319"/>
        <v>88339</v>
      </c>
      <c r="L733" s="179">
        <f t="shared" si="307"/>
        <v>88339</v>
      </c>
      <c r="M733" s="179">
        <f t="shared" si="320"/>
        <v>52290.604729001258</v>
      </c>
      <c r="N733" s="179">
        <f t="shared" si="321"/>
        <v>5822601.825681367</v>
      </c>
      <c r="O733" s="179">
        <f>N733*(1+Basic!$B$9)+S733</f>
        <v>6113731.9169654353</v>
      </c>
      <c r="P733" s="176">
        <f t="shared" si="308"/>
        <v>6192266</v>
      </c>
      <c r="R733" s="183">
        <f t="shared" si="322"/>
        <v>0</v>
      </c>
      <c r="S733" s="179">
        <f t="shared" si="309"/>
        <v>0</v>
      </c>
      <c r="Y733" s="179">
        <f t="shared" si="323"/>
        <v>32280.403753370047</v>
      </c>
      <c r="Z733" s="179">
        <f t="shared" si="324"/>
        <v>2884.6277604586357</v>
      </c>
      <c r="AA733" s="179">
        <f t="shared" si="325"/>
        <v>53173.96848617139</v>
      </c>
      <c r="AB733" s="179">
        <f t="shared" si="326"/>
        <v>88339.000000000073</v>
      </c>
      <c r="AC733" s="179">
        <f t="shared" si="327"/>
        <v>6192266</v>
      </c>
      <c r="AE733" s="179">
        <f t="shared" si="328"/>
        <v>53949</v>
      </c>
    </row>
    <row r="734" spans="1:31" x14ac:dyDescent="0.2">
      <c r="A734" s="171">
        <f t="shared" si="310"/>
        <v>49</v>
      </c>
      <c r="B734" s="179">
        <f t="shared" si="311"/>
        <v>84827</v>
      </c>
      <c r="D734" s="179">
        <f t="shared" si="312"/>
        <v>3512</v>
      </c>
      <c r="E734" s="179">
        <f t="shared" si="313"/>
        <v>52116.526042284881</v>
      </c>
      <c r="F734" s="179">
        <f t="shared" si="314"/>
        <v>1047.66032110233</v>
      </c>
      <c r="G734" s="179">
        <f t="shared" si="315"/>
        <v>3879075.2900191513</v>
      </c>
      <c r="H734" s="179">
        <f t="shared" si="316"/>
        <v>76069.717899744617</v>
      </c>
      <c r="I734" s="179">
        <f t="shared" si="317"/>
        <v>84827</v>
      </c>
      <c r="J734" s="179">
        <f t="shared" si="318"/>
        <v>3512</v>
      </c>
      <c r="K734" s="179">
        <f t="shared" si="319"/>
        <v>88339</v>
      </c>
      <c r="L734" s="179">
        <f t="shared" si="307"/>
        <v>88339</v>
      </c>
      <c r="M734" s="179">
        <f t="shared" si="320"/>
        <v>51968.859562940779</v>
      </c>
      <c r="N734" s="179">
        <f t="shared" si="321"/>
        <v>5786231.6852443079</v>
      </c>
      <c r="O734" s="179">
        <f>N734*(1+Basic!$B$9)+S734</f>
        <v>6075543.2695065234</v>
      </c>
      <c r="P734" s="176">
        <f t="shared" si="308"/>
        <v>6151613</v>
      </c>
      <c r="R734" s="183">
        <f t="shared" si="322"/>
        <v>0</v>
      </c>
      <c r="S734" s="179">
        <f t="shared" si="309"/>
        <v>0</v>
      </c>
      <c r="Y734" s="179">
        <f t="shared" si="323"/>
        <v>32710.47395771509</v>
      </c>
      <c r="Z734" s="179">
        <f t="shared" si="324"/>
        <v>2464.3396788976679</v>
      </c>
      <c r="AA734" s="179">
        <f t="shared" si="325"/>
        <v>53164.186363387213</v>
      </c>
      <c r="AB734" s="179">
        <f t="shared" si="326"/>
        <v>88338.999999999971</v>
      </c>
      <c r="AC734" s="179">
        <f t="shared" si="327"/>
        <v>6151613</v>
      </c>
      <c r="AE734" s="179">
        <f t="shared" si="328"/>
        <v>88339</v>
      </c>
    </row>
    <row r="735" spans="1:31" x14ac:dyDescent="0.2">
      <c r="A735" s="171">
        <f t="shared" si="310"/>
        <v>50</v>
      </c>
      <c r="B735" s="179">
        <f t="shared" si="311"/>
        <v>84827</v>
      </c>
      <c r="D735" s="179">
        <f t="shared" si="312"/>
        <v>3512</v>
      </c>
      <c r="E735" s="179">
        <f t="shared" si="313"/>
        <v>51680.726034121959</v>
      </c>
      <c r="F735" s="179">
        <f t="shared" si="314"/>
        <v>1014.785527937418</v>
      </c>
      <c r="G735" s="179">
        <f t="shared" si="315"/>
        <v>3845929.0160532733</v>
      </c>
      <c r="H735" s="179">
        <f t="shared" si="316"/>
        <v>73572.503427682037</v>
      </c>
      <c r="I735" s="179">
        <f t="shared" si="317"/>
        <v>84827</v>
      </c>
      <c r="J735" s="179">
        <f t="shared" si="318"/>
        <v>3512</v>
      </c>
      <c r="K735" s="179">
        <f t="shared" si="319"/>
        <v>88339</v>
      </c>
      <c r="L735" s="179">
        <f t="shared" si="307"/>
        <v>88339</v>
      </c>
      <c r="M735" s="179">
        <f t="shared" si="320"/>
        <v>51644.242703116812</v>
      </c>
      <c r="N735" s="179">
        <f t="shared" si="321"/>
        <v>5749536.9279474244</v>
      </c>
      <c r="O735" s="179">
        <f>N735*(1+Basic!$B$9)+S735</f>
        <v>6037013.7743447954</v>
      </c>
      <c r="P735" s="176">
        <f t="shared" si="308"/>
        <v>6110586</v>
      </c>
      <c r="R735" s="183">
        <f t="shared" si="322"/>
        <v>0</v>
      </c>
      <c r="S735" s="179">
        <f t="shared" si="309"/>
        <v>0</v>
      </c>
      <c r="Y735" s="179">
        <f t="shared" si="323"/>
        <v>33146.273965877946</v>
      </c>
      <c r="Z735" s="179">
        <f t="shared" si="324"/>
        <v>2497.2144720625802</v>
      </c>
      <c r="AA735" s="179">
        <f t="shared" si="325"/>
        <v>52695.511562059379</v>
      </c>
      <c r="AB735" s="179">
        <f t="shared" si="326"/>
        <v>88338.999999999913</v>
      </c>
      <c r="AC735" s="179">
        <f t="shared" si="327"/>
        <v>6110586</v>
      </c>
      <c r="AE735" s="179">
        <f t="shared" si="328"/>
        <v>88339</v>
      </c>
    </row>
    <row r="736" spans="1:31" x14ac:dyDescent="0.2">
      <c r="A736" s="171">
        <f t="shared" si="310"/>
        <v>51</v>
      </c>
      <c r="B736" s="179">
        <f t="shared" si="311"/>
        <v>84827</v>
      </c>
      <c r="D736" s="179">
        <f t="shared" si="312"/>
        <v>3512</v>
      </c>
      <c r="E736" s="179">
        <f t="shared" si="313"/>
        <v>51239.119884251624</v>
      </c>
      <c r="F736" s="179">
        <f t="shared" si="314"/>
        <v>981.47217833692628</v>
      </c>
      <c r="G736" s="179">
        <f t="shared" si="315"/>
        <v>3812341.135937525</v>
      </c>
      <c r="H736" s="179">
        <f t="shared" si="316"/>
        <v>71041.975606018968</v>
      </c>
      <c r="I736" s="179">
        <f t="shared" si="317"/>
        <v>84827</v>
      </c>
      <c r="J736" s="179">
        <f t="shared" si="318"/>
        <v>3512</v>
      </c>
      <c r="K736" s="179">
        <f t="shared" si="319"/>
        <v>88339</v>
      </c>
      <c r="L736" s="179">
        <f t="shared" si="307"/>
        <v>88339</v>
      </c>
      <c r="M736" s="179">
        <f t="shared" si="320"/>
        <v>51316.728518607939</v>
      </c>
      <c r="N736" s="179">
        <f t="shared" si="321"/>
        <v>5712514.6564660324</v>
      </c>
      <c r="O736" s="179">
        <f>N736*(1+Basic!$B$9)+S736</f>
        <v>5998140.3892893344</v>
      </c>
      <c r="P736" s="176">
        <f t="shared" si="308"/>
        <v>6069182</v>
      </c>
      <c r="R736" s="183">
        <f t="shared" si="322"/>
        <v>0</v>
      </c>
      <c r="S736" s="179">
        <f t="shared" si="309"/>
        <v>0</v>
      </c>
      <c r="Y736" s="179">
        <f t="shared" si="323"/>
        <v>33587.880115748383</v>
      </c>
      <c r="Z736" s="179">
        <f t="shared" si="324"/>
        <v>2530.5278216630686</v>
      </c>
      <c r="AA736" s="179">
        <f t="shared" si="325"/>
        <v>52220.592062588548</v>
      </c>
      <c r="AB736" s="179">
        <f t="shared" si="326"/>
        <v>88339</v>
      </c>
      <c r="AC736" s="179">
        <f t="shared" si="327"/>
        <v>6069182</v>
      </c>
      <c r="AE736" s="179">
        <f t="shared" si="328"/>
        <v>88339</v>
      </c>
    </row>
    <row r="737" spans="1:31" x14ac:dyDescent="0.2">
      <c r="A737" s="171">
        <f t="shared" si="310"/>
        <v>52</v>
      </c>
      <c r="B737" s="179">
        <f t="shared" si="311"/>
        <v>84827</v>
      </c>
      <c r="D737" s="179">
        <f t="shared" si="312"/>
        <v>3512</v>
      </c>
      <c r="E737" s="179">
        <f t="shared" si="313"/>
        <v>50791.630237738391</v>
      </c>
      <c r="F737" s="179">
        <f t="shared" si="314"/>
        <v>947.71442186869433</v>
      </c>
      <c r="G737" s="179">
        <f t="shared" si="315"/>
        <v>3778305.7661752636</v>
      </c>
      <c r="H737" s="179">
        <f t="shared" si="316"/>
        <v>68477.690027887656</v>
      </c>
      <c r="I737" s="179">
        <f t="shared" si="317"/>
        <v>84827</v>
      </c>
      <c r="J737" s="179">
        <f t="shared" si="318"/>
        <v>3512</v>
      </c>
      <c r="K737" s="179">
        <f t="shared" si="319"/>
        <v>88339</v>
      </c>
      <c r="L737" s="179">
        <f t="shared" si="307"/>
        <v>88339</v>
      </c>
      <c r="M737" s="179">
        <f t="shared" si="320"/>
        <v>50986.291149727338</v>
      </c>
      <c r="N737" s="179">
        <f t="shared" si="321"/>
        <v>5675161.9476157594</v>
      </c>
      <c r="O737" s="179">
        <f>N737*(1+Basic!$B$9)+S737</f>
        <v>5958920.0449965475</v>
      </c>
      <c r="P737" s="176">
        <f t="shared" si="308"/>
        <v>6027398</v>
      </c>
      <c r="R737" s="183">
        <f t="shared" si="322"/>
        <v>0</v>
      </c>
      <c r="S737" s="179">
        <f t="shared" si="309"/>
        <v>0</v>
      </c>
      <c r="Y737" s="179">
        <f t="shared" si="323"/>
        <v>34035.369762261398</v>
      </c>
      <c r="Z737" s="179">
        <f t="shared" si="324"/>
        <v>2564.2855781313119</v>
      </c>
      <c r="AA737" s="179">
        <f t="shared" si="325"/>
        <v>51739.344659607086</v>
      </c>
      <c r="AB737" s="179">
        <f t="shared" si="326"/>
        <v>88338.999999999796</v>
      </c>
      <c r="AC737" s="179">
        <f t="shared" si="327"/>
        <v>6027398</v>
      </c>
      <c r="AE737" s="179">
        <f t="shared" si="328"/>
        <v>88339</v>
      </c>
    </row>
    <row r="738" spans="1:31" x14ac:dyDescent="0.2">
      <c r="A738" s="171">
        <f t="shared" si="310"/>
        <v>53</v>
      </c>
      <c r="B738" s="179">
        <f t="shared" si="311"/>
        <v>84827</v>
      </c>
      <c r="D738" s="179">
        <f t="shared" si="312"/>
        <v>3512</v>
      </c>
      <c r="E738" s="179">
        <f t="shared" si="313"/>
        <v>50338.178709050786</v>
      </c>
      <c r="F738" s="179">
        <f t="shared" si="314"/>
        <v>913.50633005460566</v>
      </c>
      <c r="G738" s="179">
        <f t="shared" si="315"/>
        <v>3743816.9448843142</v>
      </c>
      <c r="H738" s="179">
        <f t="shared" si="316"/>
        <v>65879.196357942259</v>
      </c>
      <c r="I738" s="179">
        <f t="shared" si="317"/>
        <v>84827</v>
      </c>
      <c r="J738" s="179">
        <f t="shared" si="318"/>
        <v>3512</v>
      </c>
      <c r="K738" s="179">
        <f t="shared" si="319"/>
        <v>88339</v>
      </c>
      <c r="L738" s="179">
        <f t="shared" si="307"/>
        <v>88339</v>
      </c>
      <c r="M738" s="179">
        <f t="shared" si="320"/>
        <v>50652.904505980994</v>
      </c>
      <c r="N738" s="179">
        <f t="shared" si="321"/>
        <v>5637475.8521217406</v>
      </c>
      <c r="O738" s="179">
        <f>N738*(1+Basic!$B$9)+S738</f>
        <v>5919349.644727828</v>
      </c>
      <c r="P738" s="176">
        <f t="shared" si="308"/>
        <v>5985229</v>
      </c>
      <c r="R738" s="183">
        <f t="shared" si="322"/>
        <v>0</v>
      </c>
      <c r="S738" s="179">
        <f t="shared" si="309"/>
        <v>0</v>
      </c>
      <c r="Y738" s="179">
        <f t="shared" si="323"/>
        <v>34488.82129094936</v>
      </c>
      <c r="Z738" s="179">
        <f t="shared" si="324"/>
        <v>2598.4936699453974</v>
      </c>
      <c r="AA738" s="179">
        <f t="shared" si="325"/>
        <v>51251.685039105389</v>
      </c>
      <c r="AB738" s="179">
        <f t="shared" si="326"/>
        <v>88339.000000000146</v>
      </c>
      <c r="AC738" s="179">
        <f t="shared" si="327"/>
        <v>5985229</v>
      </c>
      <c r="AE738" s="179">
        <f t="shared" si="328"/>
        <v>88339</v>
      </c>
    </row>
    <row r="739" spans="1:31" ht="15" x14ac:dyDescent="0.2">
      <c r="A739" s="171">
        <f t="shared" si="310"/>
        <v>54</v>
      </c>
      <c r="B739" s="179">
        <f t="shared" si="311"/>
        <v>84827</v>
      </c>
      <c r="C739" s="190"/>
      <c r="D739" s="179">
        <f t="shared" si="312"/>
        <v>3512</v>
      </c>
      <c r="E739" s="179">
        <f t="shared" si="313"/>
        <v>49878.68586833086</v>
      </c>
      <c r="F739" s="179">
        <f t="shared" si="314"/>
        <v>878.84189532943844</v>
      </c>
      <c r="G739" s="179">
        <f t="shared" si="315"/>
        <v>3708868.630752645</v>
      </c>
      <c r="H739" s="179">
        <f t="shared" si="316"/>
        <v>63246.038253271698</v>
      </c>
      <c r="I739" s="179">
        <f t="shared" si="317"/>
        <v>84827</v>
      </c>
      <c r="J739" s="179">
        <f t="shared" si="318"/>
        <v>3512</v>
      </c>
      <c r="K739" s="179">
        <f t="shared" si="319"/>
        <v>88339</v>
      </c>
      <c r="L739" s="179">
        <f t="shared" si="307"/>
        <v>88339</v>
      </c>
      <c r="M739" s="179">
        <f t="shared" si="320"/>
        <v>50316.54226400765</v>
      </c>
      <c r="N739" s="179">
        <f t="shared" si="321"/>
        <v>5599453.3943857485</v>
      </c>
      <c r="O739" s="179">
        <f>N739*(1+Basic!$B$9)+S739</f>
        <v>5879426.0641050367</v>
      </c>
      <c r="P739" s="176">
        <f t="shared" si="308"/>
        <v>5942672</v>
      </c>
      <c r="R739" s="183">
        <f t="shared" si="322"/>
        <v>0</v>
      </c>
      <c r="S739" s="179">
        <f t="shared" si="309"/>
        <v>0</v>
      </c>
      <c r="Y739" s="179">
        <f t="shared" si="323"/>
        <v>34948.314131669234</v>
      </c>
      <c r="Z739" s="179">
        <f t="shared" si="324"/>
        <v>2633.1581046705614</v>
      </c>
      <c r="AA739" s="179">
        <f t="shared" si="325"/>
        <v>50757.527763660299</v>
      </c>
      <c r="AB739" s="179">
        <f t="shared" si="326"/>
        <v>88339.000000000087</v>
      </c>
      <c r="AC739" s="179">
        <f t="shared" si="327"/>
        <v>5942672</v>
      </c>
      <c r="AE739" s="179">
        <f t="shared" si="328"/>
        <v>88339</v>
      </c>
    </row>
    <row r="740" spans="1:31" ht="15" x14ac:dyDescent="0.2">
      <c r="A740" s="171">
        <f t="shared" si="310"/>
        <v>55</v>
      </c>
      <c r="B740" s="179">
        <f t="shared" si="311"/>
        <v>84827</v>
      </c>
      <c r="C740" s="190"/>
      <c r="D740" s="179">
        <f t="shared" si="312"/>
        <v>3512</v>
      </c>
      <c r="E740" s="179">
        <f t="shared" si="313"/>
        <v>49413.07122748065</v>
      </c>
      <c r="F740" s="179">
        <f t="shared" si="314"/>
        <v>843.7150299858273</v>
      </c>
      <c r="G740" s="179">
        <f t="shared" si="315"/>
        <v>3673454.7019801256</v>
      </c>
      <c r="H740" s="179">
        <f t="shared" si="316"/>
        <v>60577.753283257523</v>
      </c>
      <c r="I740" s="179">
        <f t="shared" si="317"/>
        <v>84827</v>
      </c>
      <c r="J740" s="179">
        <f t="shared" si="318"/>
        <v>3512</v>
      </c>
      <c r="K740" s="179">
        <f t="shared" si="319"/>
        <v>88339</v>
      </c>
      <c r="L740" s="179">
        <f t="shared" si="307"/>
        <v>88339</v>
      </c>
      <c r="M740" s="179">
        <f t="shared" si="320"/>
        <v>49977.177865500395</v>
      </c>
      <c r="N740" s="179">
        <f t="shared" si="321"/>
        <v>5561091.5722512491</v>
      </c>
      <c r="O740" s="179">
        <f>N740*(1+Basic!$B$9)+S740</f>
        <v>5839146.1508638114</v>
      </c>
      <c r="P740" s="176">
        <f t="shared" si="308"/>
        <v>5899724</v>
      </c>
      <c r="R740" s="183">
        <f t="shared" si="322"/>
        <v>0</v>
      </c>
      <c r="S740" s="179">
        <f t="shared" si="309"/>
        <v>0</v>
      </c>
      <c r="Y740" s="179">
        <f t="shared" si="323"/>
        <v>35413.928772519343</v>
      </c>
      <c r="Z740" s="179">
        <f t="shared" si="324"/>
        <v>2668.2849700141742</v>
      </c>
      <c r="AA740" s="179">
        <f t="shared" si="325"/>
        <v>50256.786257466476</v>
      </c>
      <c r="AB740" s="179">
        <f t="shared" si="326"/>
        <v>88339</v>
      </c>
      <c r="AC740" s="179">
        <f t="shared" si="327"/>
        <v>5899724</v>
      </c>
      <c r="AE740" s="179">
        <f t="shared" si="328"/>
        <v>88339</v>
      </c>
    </row>
    <row r="741" spans="1:31" ht="15" x14ac:dyDescent="0.2">
      <c r="A741" s="171">
        <f t="shared" si="310"/>
        <v>56</v>
      </c>
      <c r="B741" s="179">
        <f t="shared" si="311"/>
        <v>84827</v>
      </c>
      <c r="C741" s="190"/>
      <c r="D741" s="179">
        <f t="shared" si="312"/>
        <v>3512</v>
      </c>
      <c r="E741" s="179">
        <f t="shared" si="313"/>
        <v>48941.253226063243</v>
      </c>
      <c r="F741" s="179">
        <f t="shared" si="314"/>
        <v>808.11956510515108</v>
      </c>
      <c r="G741" s="179">
        <f t="shared" si="315"/>
        <v>3637568.9552061888</v>
      </c>
      <c r="H741" s="179">
        <f t="shared" si="316"/>
        <v>57873.872848362676</v>
      </c>
      <c r="I741" s="179">
        <f t="shared" si="317"/>
        <v>84827</v>
      </c>
      <c r="J741" s="179">
        <f t="shared" si="318"/>
        <v>3512</v>
      </c>
      <c r="K741" s="179">
        <f t="shared" si="319"/>
        <v>88339</v>
      </c>
      <c r="L741" s="179">
        <f t="shared" si="307"/>
        <v>88339</v>
      </c>
      <c r="M741" s="179">
        <f t="shared" si="320"/>
        <v>49634.784515109648</v>
      </c>
      <c r="N741" s="179">
        <f t="shared" si="321"/>
        <v>5522387.3567663589</v>
      </c>
      <c r="O741" s="179">
        <f>N741*(1+Basic!$B$9)+S741</f>
        <v>5798506.7246046774</v>
      </c>
      <c r="P741" s="176">
        <f t="shared" si="308"/>
        <v>5856381</v>
      </c>
      <c r="R741" s="183">
        <f t="shared" si="322"/>
        <v>0</v>
      </c>
      <c r="S741" s="179">
        <f t="shared" si="309"/>
        <v>0</v>
      </c>
      <c r="Y741" s="179">
        <f t="shared" si="323"/>
        <v>35885.746773936786</v>
      </c>
      <c r="Z741" s="179">
        <f t="shared" si="324"/>
        <v>2703.880434894847</v>
      </c>
      <c r="AA741" s="179">
        <f t="shared" si="325"/>
        <v>49749.372791168396</v>
      </c>
      <c r="AB741" s="179">
        <f t="shared" si="326"/>
        <v>88339.000000000029</v>
      </c>
      <c r="AC741" s="179">
        <f t="shared" si="327"/>
        <v>5856381</v>
      </c>
      <c r="AE741" s="179">
        <f t="shared" si="328"/>
        <v>88339</v>
      </c>
    </row>
    <row r="742" spans="1:31" ht="15" x14ac:dyDescent="0.2">
      <c r="A742" s="171">
        <f t="shared" si="310"/>
        <v>57</v>
      </c>
      <c r="B742" s="179">
        <f t="shared" si="311"/>
        <v>84827</v>
      </c>
      <c r="C742" s="190"/>
      <c r="D742" s="179">
        <f t="shared" si="312"/>
        <v>3512</v>
      </c>
      <c r="E742" s="179">
        <f t="shared" si="313"/>
        <v>48463.149217016144</v>
      </c>
      <c r="F742" s="179">
        <f t="shared" si="314"/>
        <v>772.04924947415759</v>
      </c>
      <c r="G742" s="179">
        <f t="shared" si="315"/>
        <v>3601205.1044232049</v>
      </c>
      <c r="H742" s="179">
        <f t="shared" si="316"/>
        <v>55133.922097836832</v>
      </c>
      <c r="I742" s="179">
        <f t="shared" si="317"/>
        <v>84827</v>
      </c>
      <c r="J742" s="179">
        <f t="shared" si="318"/>
        <v>3512</v>
      </c>
      <c r="K742" s="179">
        <f t="shared" si="319"/>
        <v>88339</v>
      </c>
      <c r="L742" s="179">
        <f t="shared" si="307"/>
        <v>88339</v>
      </c>
      <c r="M742" s="179">
        <f t="shared" si="320"/>
        <v>49289.335178327514</v>
      </c>
      <c r="N742" s="179">
        <f t="shared" si="321"/>
        <v>5483337.6919446867</v>
      </c>
      <c r="O742" s="179">
        <f>N742*(1+Basic!$B$9)+S742</f>
        <v>5757504.5765419211</v>
      </c>
      <c r="P742" s="176">
        <f t="shared" si="308"/>
        <v>5812638</v>
      </c>
      <c r="R742" s="183">
        <f t="shared" si="322"/>
        <v>0</v>
      </c>
      <c r="S742" s="179">
        <f t="shared" si="309"/>
        <v>0</v>
      </c>
      <c r="Y742" s="179">
        <f t="shared" si="323"/>
        <v>36363.850782983936</v>
      </c>
      <c r="Z742" s="179">
        <f t="shared" si="324"/>
        <v>2739.9507505258443</v>
      </c>
      <c r="AA742" s="179">
        <f t="shared" si="325"/>
        <v>49235.198466490299</v>
      </c>
      <c r="AB742" s="179">
        <f t="shared" si="326"/>
        <v>88339.000000000087</v>
      </c>
      <c r="AC742" s="179">
        <f t="shared" si="327"/>
        <v>5812638</v>
      </c>
      <c r="AE742" s="179">
        <f t="shared" si="328"/>
        <v>88339</v>
      </c>
    </row>
    <row r="743" spans="1:31" ht="15" x14ac:dyDescent="0.2">
      <c r="A743" s="171">
        <f t="shared" si="310"/>
        <v>58</v>
      </c>
      <c r="B743" s="179">
        <f t="shared" si="311"/>
        <v>84827</v>
      </c>
      <c r="C743" s="190"/>
      <c r="D743" s="179">
        <f t="shared" si="312"/>
        <v>3512</v>
      </c>
      <c r="E743" s="179">
        <f t="shared" si="313"/>
        <v>47978.675452174153</v>
      </c>
      <c r="F743" s="179">
        <f t="shared" si="314"/>
        <v>735.49774848713696</v>
      </c>
      <c r="G743" s="179">
        <f t="shared" si="315"/>
        <v>3564356.7798753791</v>
      </c>
      <c r="H743" s="179">
        <f t="shared" si="316"/>
        <v>52357.419846323966</v>
      </c>
      <c r="I743" s="179">
        <f t="shared" si="317"/>
        <v>84827</v>
      </c>
      <c r="J743" s="179">
        <f t="shared" si="318"/>
        <v>3512</v>
      </c>
      <c r="K743" s="179">
        <f t="shared" si="319"/>
        <v>88339</v>
      </c>
      <c r="L743" s="179">
        <f t="shared" si="307"/>
        <v>88339</v>
      </c>
      <c r="M743" s="179">
        <f t="shared" si="320"/>
        <v>48940.802579353192</v>
      </c>
      <c r="N743" s="179">
        <f t="shared" si="321"/>
        <v>5443939.4945240403</v>
      </c>
      <c r="O743" s="179">
        <f>N743*(1+Basic!$B$9)+S743</f>
        <v>5716136.4692502422</v>
      </c>
      <c r="P743" s="176">
        <f t="shared" si="308"/>
        <v>5768494</v>
      </c>
      <c r="R743" s="183">
        <f t="shared" si="322"/>
        <v>0</v>
      </c>
      <c r="S743" s="179">
        <f t="shared" si="309"/>
        <v>0</v>
      </c>
      <c r="Y743" s="179">
        <f t="shared" si="323"/>
        <v>36848.324547825847</v>
      </c>
      <c r="Z743" s="179">
        <f t="shared" si="324"/>
        <v>2776.5022515128658</v>
      </c>
      <c r="AA743" s="179">
        <f t="shared" si="325"/>
        <v>48714.173200661287</v>
      </c>
      <c r="AB743" s="179">
        <f t="shared" si="326"/>
        <v>88339</v>
      </c>
      <c r="AC743" s="179">
        <f t="shared" si="327"/>
        <v>5768494</v>
      </c>
      <c r="AE743" s="179">
        <f t="shared" si="328"/>
        <v>88339</v>
      </c>
    </row>
    <row r="744" spans="1:31" ht="15" x14ac:dyDescent="0.2">
      <c r="A744" s="171">
        <f t="shared" si="310"/>
        <v>59</v>
      </c>
      <c r="B744" s="179">
        <f t="shared" si="311"/>
        <v>84827</v>
      </c>
      <c r="C744" s="190"/>
      <c r="D744" s="179">
        <f t="shared" si="312"/>
        <v>3512</v>
      </c>
      <c r="E744" s="179">
        <f t="shared" si="313"/>
        <v>47487.747067599492</v>
      </c>
      <c r="F744" s="179">
        <f t="shared" si="314"/>
        <v>698.45864303344933</v>
      </c>
      <c r="G744" s="179">
        <f t="shared" si="315"/>
        <v>3527017.5269429786</v>
      </c>
      <c r="H744" s="179">
        <f t="shared" si="316"/>
        <v>49543.878489357419</v>
      </c>
      <c r="I744" s="179">
        <f t="shared" si="317"/>
        <v>84827</v>
      </c>
      <c r="J744" s="179">
        <f t="shared" si="318"/>
        <v>3512</v>
      </c>
      <c r="K744" s="179">
        <f t="shared" si="319"/>
        <v>88339</v>
      </c>
      <c r="L744" s="179">
        <f t="shared" si="307"/>
        <v>88339</v>
      </c>
      <c r="M744" s="179">
        <f t="shared" si="320"/>
        <v>48589.159198939313</v>
      </c>
      <c r="N744" s="179">
        <f t="shared" si="321"/>
        <v>5404189.6537229791</v>
      </c>
      <c r="O744" s="179">
        <f>N744*(1+Basic!$B$9)+S744</f>
        <v>5674399.1364091281</v>
      </c>
      <c r="P744" s="176">
        <f t="shared" si="308"/>
        <v>5723943</v>
      </c>
      <c r="R744" s="183">
        <f t="shared" si="322"/>
        <v>0</v>
      </c>
      <c r="S744" s="179">
        <f t="shared" si="309"/>
        <v>0</v>
      </c>
      <c r="Y744" s="179">
        <f t="shared" si="323"/>
        <v>37339.252932400443</v>
      </c>
      <c r="Z744" s="179">
        <f t="shared" si="324"/>
        <v>2813.541356966547</v>
      </c>
      <c r="AA744" s="179">
        <f t="shared" si="325"/>
        <v>48186.205710632945</v>
      </c>
      <c r="AB744" s="179">
        <f t="shared" si="326"/>
        <v>88338.999999999942</v>
      </c>
      <c r="AC744" s="179">
        <f t="shared" si="327"/>
        <v>5723943</v>
      </c>
      <c r="AE744" s="179">
        <f t="shared" si="328"/>
        <v>88339</v>
      </c>
    </row>
    <row r="745" spans="1:31" x14ac:dyDescent="0.2">
      <c r="A745" s="171">
        <f t="shared" si="310"/>
        <v>60</v>
      </c>
      <c r="B745" s="179">
        <f t="shared" si="311"/>
        <v>84827</v>
      </c>
      <c r="C745" s="171">
        <f>-Basic!$B$24</f>
        <v>-30950</v>
      </c>
      <c r="D745" s="179">
        <f t="shared" si="312"/>
        <v>-27438</v>
      </c>
      <c r="E745" s="179">
        <f t="shared" si="313"/>
        <v>46990.278068716347</v>
      </c>
      <c r="F745" s="179">
        <f t="shared" si="314"/>
        <v>660.92542837021153</v>
      </c>
      <c r="G745" s="179">
        <f t="shared" si="315"/>
        <v>3489180.8050116948</v>
      </c>
      <c r="H745" s="179">
        <f t="shared" si="316"/>
        <v>77642.803917727637</v>
      </c>
      <c r="I745" s="179">
        <f t="shared" si="317"/>
        <v>84827</v>
      </c>
      <c r="J745" s="179">
        <f t="shared" si="318"/>
        <v>3512</v>
      </c>
      <c r="K745" s="179">
        <f t="shared" si="319"/>
        <v>88339</v>
      </c>
      <c r="L745" s="179">
        <f t="shared" si="307"/>
        <v>88339</v>
      </c>
      <c r="M745" s="179">
        <f t="shared" si="320"/>
        <v>48234.377272219142</v>
      </c>
      <c r="N745" s="179">
        <f t="shared" si="321"/>
        <v>5364085.0309951985</v>
      </c>
      <c r="O745" s="179">
        <f>N745*(1+Basic!$B$9)+S745</f>
        <v>5632289.2825449584</v>
      </c>
      <c r="P745" s="176">
        <f t="shared" si="308"/>
        <v>5709932</v>
      </c>
      <c r="R745" s="183">
        <f t="shared" si="322"/>
        <v>0</v>
      </c>
      <c r="S745" s="179">
        <f t="shared" si="309"/>
        <v>0</v>
      </c>
      <c r="Y745" s="179">
        <f t="shared" si="323"/>
        <v>37836.721931283828</v>
      </c>
      <c r="Z745" s="179">
        <f t="shared" si="324"/>
        <v>2851.0745716297824</v>
      </c>
      <c r="AA745" s="179">
        <f t="shared" si="325"/>
        <v>47651.203497086557</v>
      </c>
      <c r="AB745" s="179">
        <f t="shared" si="326"/>
        <v>88339.000000000175</v>
      </c>
      <c r="AC745" s="179">
        <f t="shared" si="327"/>
        <v>5709932</v>
      </c>
      <c r="AE745" s="179">
        <f t="shared" si="328"/>
        <v>57389</v>
      </c>
    </row>
    <row r="746" spans="1:31" x14ac:dyDescent="0.2">
      <c r="A746" s="171">
        <f t="shared" si="310"/>
        <v>61</v>
      </c>
      <c r="B746" s="179">
        <f t="shared" si="311"/>
        <v>84827</v>
      </c>
      <c r="D746" s="179">
        <f t="shared" si="312"/>
        <v>3512</v>
      </c>
      <c r="E746" s="179">
        <f t="shared" si="313"/>
        <v>46486.181315247486</v>
      </c>
      <c r="F746" s="179">
        <f t="shared" si="314"/>
        <v>1035.7708157671134</v>
      </c>
      <c r="G746" s="179">
        <f t="shared" si="315"/>
        <v>3450839.9863269422</v>
      </c>
      <c r="H746" s="179">
        <f t="shared" si="316"/>
        <v>75166.574733494752</v>
      </c>
      <c r="I746" s="179">
        <f t="shared" si="317"/>
        <v>84827</v>
      </c>
      <c r="J746" s="179">
        <f t="shared" si="318"/>
        <v>3512</v>
      </c>
      <c r="K746" s="179">
        <f t="shared" si="319"/>
        <v>88339</v>
      </c>
      <c r="L746" s="179">
        <f t="shared" si="307"/>
        <v>88339</v>
      </c>
      <c r="M746" s="179">
        <f t="shared" si="320"/>
        <v>47876.428786514327</v>
      </c>
      <c r="N746" s="179">
        <f t="shared" si="321"/>
        <v>5323622.4597817129</v>
      </c>
      <c r="O746" s="179">
        <f>N746*(1+Basic!$B$9)+S746</f>
        <v>5589803.5827707984</v>
      </c>
      <c r="P746" s="176">
        <f t="shared" si="308"/>
        <v>5664970</v>
      </c>
      <c r="R746" s="183">
        <f t="shared" si="322"/>
        <v>0</v>
      </c>
      <c r="S746" s="179">
        <f t="shared" si="309"/>
        <v>0</v>
      </c>
      <c r="Y746" s="179">
        <f t="shared" si="323"/>
        <v>38340.818684752565</v>
      </c>
      <c r="Z746" s="179">
        <f t="shared" si="324"/>
        <v>2476.229184232885</v>
      </c>
      <c r="AA746" s="179">
        <f t="shared" si="325"/>
        <v>47521.952131014601</v>
      </c>
      <c r="AB746" s="179">
        <f t="shared" si="326"/>
        <v>88339.000000000058</v>
      </c>
      <c r="AC746" s="179">
        <f t="shared" si="327"/>
        <v>5664970</v>
      </c>
      <c r="AE746" s="179">
        <f t="shared" si="328"/>
        <v>88339</v>
      </c>
    </row>
    <row r="747" spans="1:31" x14ac:dyDescent="0.2">
      <c r="A747" s="171">
        <f t="shared" si="310"/>
        <v>62</v>
      </c>
      <c r="B747" s="179">
        <f t="shared" si="311"/>
        <v>84827</v>
      </c>
      <c r="D747" s="179">
        <f t="shared" si="312"/>
        <v>3512</v>
      </c>
      <c r="E747" s="179">
        <f t="shared" si="313"/>
        <v>45975.368505950137</v>
      </c>
      <c r="F747" s="179">
        <f t="shared" si="314"/>
        <v>1002.7374141798014</v>
      </c>
      <c r="G747" s="179">
        <f t="shared" si="315"/>
        <v>3411988.3548328923</v>
      </c>
      <c r="H747" s="179">
        <f t="shared" si="316"/>
        <v>72657.312147674558</v>
      </c>
      <c r="I747" s="179">
        <f t="shared" si="317"/>
        <v>84827</v>
      </c>
      <c r="J747" s="179">
        <f t="shared" si="318"/>
        <v>3512</v>
      </c>
      <c r="K747" s="179">
        <f t="shared" si="319"/>
        <v>88339</v>
      </c>
      <c r="L747" s="179">
        <f t="shared" si="307"/>
        <v>88339</v>
      </c>
      <c r="M747" s="179">
        <f t="shared" si="320"/>
        <v>47515.285479123042</v>
      </c>
      <c r="N747" s="179">
        <f t="shared" si="321"/>
        <v>5282798.7452608356</v>
      </c>
      <c r="O747" s="179">
        <f>N747*(1+Basic!$B$9)+S747</f>
        <v>5546938.6825238774</v>
      </c>
      <c r="P747" s="176">
        <f t="shared" si="308"/>
        <v>5619596</v>
      </c>
      <c r="R747" s="183">
        <f t="shared" si="322"/>
        <v>0</v>
      </c>
      <c r="S747" s="179">
        <f t="shared" si="309"/>
        <v>0</v>
      </c>
      <c r="Y747" s="179">
        <f t="shared" si="323"/>
        <v>38851.631494049914</v>
      </c>
      <c r="Z747" s="179">
        <f t="shared" si="324"/>
        <v>2509.2625858201936</v>
      </c>
      <c r="AA747" s="179">
        <f t="shared" si="325"/>
        <v>46978.105920129936</v>
      </c>
      <c r="AB747" s="179">
        <f t="shared" si="326"/>
        <v>88339.000000000044</v>
      </c>
      <c r="AC747" s="179">
        <f t="shared" si="327"/>
        <v>5619596</v>
      </c>
      <c r="AE747" s="179">
        <f t="shared" si="328"/>
        <v>88339</v>
      </c>
    </row>
    <row r="748" spans="1:31" x14ac:dyDescent="0.2">
      <c r="A748" s="171">
        <f t="shared" si="310"/>
        <v>63</v>
      </c>
      <c r="B748" s="179">
        <f t="shared" si="311"/>
        <v>84827</v>
      </c>
      <c r="D748" s="179">
        <f t="shared" si="312"/>
        <v>3512</v>
      </c>
      <c r="E748" s="179">
        <f t="shared" si="313"/>
        <v>45457.750163148448</v>
      </c>
      <c r="F748" s="179">
        <f t="shared" si="314"/>
        <v>969.26334028825477</v>
      </c>
      <c r="G748" s="179">
        <f t="shared" si="315"/>
        <v>3372619.1049960409</v>
      </c>
      <c r="H748" s="179">
        <f t="shared" si="316"/>
        <v>70114.575487962808</v>
      </c>
      <c r="I748" s="179">
        <f t="shared" si="317"/>
        <v>84827</v>
      </c>
      <c r="J748" s="179">
        <f t="shared" si="318"/>
        <v>3512</v>
      </c>
      <c r="K748" s="179">
        <f t="shared" si="319"/>
        <v>88339</v>
      </c>
      <c r="L748" s="179">
        <f t="shared" si="307"/>
        <v>88339</v>
      </c>
      <c r="M748" s="179">
        <f t="shared" si="320"/>
        <v>47150.918835088472</v>
      </c>
      <c r="N748" s="179">
        <f t="shared" si="321"/>
        <v>5241610.6640959242</v>
      </c>
      <c r="O748" s="179">
        <f>N748*(1+Basic!$B$9)+S748</f>
        <v>5503691.197300721</v>
      </c>
      <c r="P748" s="176">
        <f t="shared" si="308"/>
        <v>5573806</v>
      </c>
      <c r="R748" s="183">
        <f t="shared" si="322"/>
        <v>0</v>
      </c>
      <c r="S748" s="179">
        <f t="shared" si="309"/>
        <v>0</v>
      </c>
      <c r="Y748" s="179">
        <f t="shared" si="323"/>
        <v>39369.249836851377</v>
      </c>
      <c r="Z748" s="179">
        <f t="shared" si="324"/>
        <v>2542.7366597117507</v>
      </c>
      <c r="AA748" s="179">
        <f t="shared" si="325"/>
        <v>46427.013503436705</v>
      </c>
      <c r="AB748" s="179">
        <f t="shared" si="326"/>
        <v>88338.999999999825</v>
      </c>
      <c r="AC748" s="179">
        <f t="shared" si="327"/>
        <v>5573806</v>
      </c>
      <c r="AE748" s="179">
        <f t="shared" si="328"/>
        <v>88339</v>
      </c>
    </row>
    <row r="749" spans="1:31" x14ac:dyDescent="0.2">
      <c r="A749" s="171">
        <f t="shared" si="310"/>
        <v>64</v>
      </c>
      <c r="B749" s="179">
        <f t="shared" si="311"/>
        <v>84827</v>
      </c>
      <c r="D749" s="179">
        <f t="shared" si="312"/>
        <v>3512</v>
      </c>
      <c r="E749" s="179">
        <f t="shared" si="313"/>
        <v>44933.235617060032</v>
      </c>
      <c r="F749" s="179">
        <f t="shared" si="314"/>
        <v>935.3427154341947</v>
      </c>
      <c r="G749" s="179">
        <f t="shared" si="315"/>
        <v>3332725.3406131011</v>
      </c>
      <c r="H749" s="179">
        <f t="shared" si="316"/>
        <v>67537.918203396999</v>
      </c>
      <c r="I749" s="179">
        <f t="shared" si="317"/>
        <v>84827</v>
      </c>
      <c r="J749" s="179">
        <f t="shared" si="318"/>
        <v>3512</v>
      </c>
      <c r="K749" s="179">
        <f t="shared" si="319"/>
        <v>88339</v>
      </c>
      <c r="L749" s="179">
        <f t="shared" si="307"/>
        <v>88339</v>
      </c>
      <c r="M749" s="179">
        <f t="shared" si="320"/>
        <v>46783.300084947376</v>
      </c>
      <c r="N749" s="179">
        <f t="shared" si="321"/>
        <v>5200054.9641808718</v>
      </c>
      <c r="O749" s="179">
        <f>N749*(1+Basic!$B$9)+S749</f>
        <v>5460057.7123899153</v>
      </c>
      <c r="P749" s="176">
        <f t="shared" si="308"/>
        <v>5527596</v>
      </c>
      <c r="R749" s="183">
        <f t="shared" si="322"/>
        <v>0</v>
      </c>
      <c r="S749" s="179">
        <f t="shared" si="309"/>
        <v>0</v>
      </c>
      <c r="Y749" s="179">
        <f t="shared" si="323"/>
        <v>39893.764382939786</v>
      </c>
      <c r="Z749" s="179">
        <f t="shared" si="324"/>
        <v>2576.6572845658084</v>
      </c>
      <c r="AA749" s="179">
        <f t="shared" si="325"/>
        <v>45868.578332494224</v>
      </c>
      <c r="AB749" s="179">
        <f t="shared" si="326"/>
        <v>88338.999999999825</v>
      </c>
      <c r="AC749" s="179">
        <f t="shared" si="327"/>
        <v>5527596</v>
      </c>
      <c r="AE749" s="179">
        <f t="shared" si="328"/>
        <v>88339</v>
      </c>
    </row>
    <row r="750" spans="1:31" ht="15" x14ac:dyDescent="0.2">
      <c r="A750" s="171">
        <f t="shared" si="310"/>
        <v>65</v>
      </c>
      <c r="B750" s="179">
        <f t="shared" si="311"/>
        <v>84827</v>
      </c>
      <c r="C750" s="190"/>
      <c r="D750" s="179">
        <f t="shared" si="312"/>
        <v>3512</v>
      </c>
      <c r="E750" s="179">
        <f t="shared" si="313"/>
        <v>44401.732989913457</v>
      </c>
      <c r="F750" s="179">
        <f t="shared" si="314"/>
        <v>900.96958253684386</v>
      </c>
      <c r="G750" s="179">
        <f t="shared" si="315"/>
        <v>3292300.0736030145</v>
      </c>
      <c r="H750" s="179">
        <f t="shared" si="316"/>
        <v>64926.887785933846</v>
      </c>
      <c r="I750" s="179">
        <f t="shared" si="317"/>
        <v>84827</v>
      </c>
      <c r="J750" s="179">
        <f t="shared" si="318"/>
        <v>3512</v>
      </c>
      <c r="K750" s="179">
        <f t="shared" si="319"/>
        <v>88339</v>
      </c>
      <c r="L750" s="179">
        <f t="shared" ref="L750:L804" si="338">K750</f>
        <v>88339</v>
      </c>
      <c r="M750" s="179">
        <f t="shared" si="320"/>
        <v>46412.400202458441</v>
      </c>
      <c r="N750" s="179">
        <f t="shared" si="321"/>
        <v>5158128.3643833306</v>
      </c>
      <c r="O750" s="179">
        <f>N750*(1+Basic!$B$9)+S750</f>
        <v>5416034.7826024974</v>
      </c>
      <c r="P750" s="176">
        <f t="shared" ref="P750:P804" si="339">ROUND((O750+H750)/1,0)</f>
        <v>5480962</v>
      </c>
      <c r="R750" s="183">
        <f t="shared" si="322"/>
        <v>0</v>
      </c>
      <c r="S750" s="179">
        <f t="shared" ref="S750:S805" si="340">S751+R750</f>
        <v>0</v>
      </c>
      <c r="Y750" s="179">
        <f t="shared" si="323"/>
        <v>40425.267010086682</v>
      </c>
      <c r="Z750" s="179">
        <f t="shared" si="324"/>
        <v>2611.0304174631528</v>
      </c>
      <c r="AA750" s="179">
        <f t="shared" si="325"/>
        <v>45302.702572450304</v>
      </c>
      <c r="AB750" s="179">
        <f t="shared" si="326"/>
        <v>88339.000000000146</v>
      </c>
      <c r="AC750" s="179">
        <f t="shared" si="327"/>
        <v>5480962</v>
      </c>
      <c r="AE750" s="179">
        <f t="shared" si="328"/>
        <v>88339</v>
      </c>
    </row>
    <row r="751" spans="1:31" ht="15" x14ac:dyDescent="0.2">
      <c r="A751" s="171">
        <f t="shared" ref="A751:A805" si="341">A750+1</f>
        <v>66</v>
      </c>
      <c r="B751" s="179">
        <f t="shared" ref="B751:B805" si="342">$C$681</f>
        <v>84827</v>
      </c>
      <c r="C751" s="190"/>
      <c r="D751" s="179">
        <f t="shared" ref="D751:D805" si="343">C751+$F$681</f>
        <v>3512</v>
      </c>
      <c r="E751" s="179">
        <f t="shared" ref="E751:E805" si="344">G750*$B$684/$E$681</f>
        <v>43863.149179854379</v>
      </c>
      <c r="F751" s="179">
        <f t="shared" ref="F751:F805" si="345">H750*$D$684/$E$681</f>
        <v>866.1379050467541</v>
      </c>
      <c r="G751" s="179">
        <f t="shared" ref="G751:G805" si="346">G750+E751-B751</f>
        <v>3251336.2227828689</v>
      </c>
      <c r="H751" s="179">
        <f t="shared" ref="H751:H805" si="347">H750-D751+F751</f>
        <v>62281.025690980598</v>
      </c>
      <c r="I751" s="179">
        <f t="shared" ref="I751:I805" si="348">B751</f>
        <v>84827</v>
      </c>
      <c r="J751" s="179">
        <f t="shared" ref="J751:J805" si="349">D751-C751</f>
        <v>3512</v>
      </c>
      <c r="K751" s="179">
        <f t="shared" ref="K751:K805" si="350">J751+I751</f>
        <v>88339</v>
      </c>
      <c r="L751" s="179">
        <f t="shared" si="338"/>
        <v>88339</v>
      </c>
      <c r="M751" s="179">
        <f t="shared" ref="M751:M805" si="351">N750*$L$684/12</f>
        <v>46038.189902310522</v>
      </c>
      <c r="N751" s="179">
        <f t="shared" ref="N751:N805" si="352">N750+M751-L751</f>
        <v>5115827.5542856408</v>
      </c>
      <c r="O751" s="179">
        <f>N751*(1+Basic!$B$9)+S751</f>
        <v>5371618.9319999227</v>
      </c>
      <c r="P751" s="176">
        <f t="shared" si="339"/>
        <v>5433900</v>
      </c>
      <c r="R751" s="183">
        <f t="shared" ref="R751:R805" si="353">ROUND($R$681/1,0)</f>
        <v>0</v>
      </c>
      <c r="S751" s="179">
        <f t="shared" si="340"/>
        <v>0</v>
      </c>
      <c r="Y751" s="179">
        <f t="shared" ref="Y751:Y805" si="354">G750-G751</f>
        <v>40963.85082014557</v>
      </c>
      <c r="Z751" s="179">
        <f t="shared" ref="Z751:Z805" si="355">H750-H751-C751</f>
        <v>2645.8620949532487</v>
      </c>
      <c r="AA751" s="179">
        <f t="shared" ref="AA751:AA805" si="356">E751+F751+R751</f>
        <v>44729.287084901131</v>
      </c>
      <c r="AB751" s="179">
        <f t="shared" ref="AB751:AB805" si="357">AA751+Z751+Y751</f>
        <v>88338.999999999942</v>
      </c>
      <c r="AC751" s="179">
        <f t="shared" ref="AC751:AC805" si="358">P751</f>
        <v>5433900</v>
      </c>
      <c r="AE751" s="179">
        <f t="shared" ref="AE751:AE805" si="359">B751+D751</f>
        <v>88339</v>
      </c>
    </row>
    <row r="752" spans="1:31" ht="15" x14ac:dyDescent="0.2">
      <c r="A752" s="171">
        <f t="shared" si="341"/>
        <v>67</v>
      </c>
      <c r="B752" s="179">
        <f t="shared" si="342"/>
        <v>84827</v>
      </c>
      <c r="C752" s="190"/>
      <c r="D752" s="179">
        <f t="shared" si="343"/>
        <v>3512</v>
      </c>
      <c r="E752" s="179">
        <f t="shared" si="344"/>
        <v>43317.389844637117</v>
      </c>
      <c r="F752" s="179">
        <f t="shared" si="345"/>
        <v>830.84156588567851</v>
      </c>
      <c r="G752" s="179">
        <f t="shared" si="346"/>
        <v>3209826.6126275058</v>
      </c>
      <c r="H752" s="179">
        <f t="shared" si="347"/>
        <v>59599.867256866273</v>
      </c>
      <c r="I752" s="179">
        <f t="shared" si="348"/>
        <v>84827</v>
      </c>
      <c r="J752" s="179">
        <f t="shared" si="349"/>
        <v>3512</v>
      </c>
      <c r="K752" s="179">
        <f t="shared" si="350"/>
        <v>88339</v>
      </c>
      <c r="L752" s="179">
        <f t="shared" si="338"/>
        <v>88339</v>
      </c>
      <c r="M752" s="179">
        <f t="shared" si="351"/>
        <v>45660.639637810302</v>
      </c>
      <c r="N752" s="179">
        <f t="shared" si="352"/>
        <v>5073149.193923451</v>
      </c>
      <c r="O752" s="179">
        <f>N752*(1+Basic!$B$9)+S752</f>
        <v>5326806.6536196237</v>
      </c>
      <c r="P752" s="176">
        <f t="shared" si="339"/>
        <v>5386407</v>
      </c>
      <c r="R752" s="183">
        <f t="shared" si="353"/>
        <v>0</v>
      </c>
      <c r="S752" s="179">
        <f t="shared" si="340"/>
        <v>0</v>
      </c>
      <c r="Y752" s="179">
        <f t="shared" si="354"/>
        <v>41509.610155363102</v>
      </c>
      <c r="Z752" s="179">
        <f t="shared" si="355"/>
        <v>2681.1584341143243</v>
      </c>
      <c r="AA752" s="179">
        <f t="shared" si="356"/>
        <v>44148.231410522792</v>
      </c>
      <c r="AB752" s="179">
        <f t="shared" si="357"/>
        <v>88339.000000000218</v>
      </c>
      <c r="AC752" s="179">
        <f t="shared" si="358"/>
        <v>5386407</v>
      </c>
      <c r="AE752" s="179">
        <f t="shared" si="359"/>
        <v>88339</v>
      </c>
    </row>
    <row r="753" spans="1:31" ht="15" x14ac:dyDescent="0.2">
      <c r="A753" s="171">
        <f t="shared" si="341"/>
        <v>68</v>
      </c>
      <c r="B753" s="179">
        <f t="shared" si="342"/>
        <v>84827</v>
      </c>
      <c r="C753" s="190"/>
      <c r="D753" s="179">
        <f t="shared" si="343"/>
        <v>3512</v>
      </c>
      <c r="E753" s="179">
        <f t="shared" si="344"/>
        <v>42764.359385098927</v>
      </c>
      <c r="F753" s="179">
        <f t="shared" si="345"/>
        <v>795.07436637230023</v>
      </c>
      <c r="G753" s="179">
        <f t="shared" si="346"/>
        <v>3167763.9720126046</v>
      </c>
      <c r="H753" s="179">
        <f t="shared" si="347"/>
        <v>56882.94162323857</v>
      </c>
      <c r="I753" s="179">
        <f t="shared" si="348"/>
        <v>84827</v>
      </c>
      <c r="J753" s="179">
        <f t="shared" si="349"/>
        <v>3512</v>
      </c>
      <c r="K753" s="179">
        <f t="shared" si="350"/>
        <v>88339</v>
      </c>
      <c r="L753" s="179">
        <f t="shared" si="338"/>
        <v>88339</v>
      </c>
      <c r="M753" s="179">
        <f t="shared" si="351"/>
        <v>45279.719598549389</v>
      </c>
      <c r="N753" s="179">
        <f t="shared" si="352"/>
        <v>5030089.9135220004</v>
      </c>
      <c r="O753" s="179">
        <f>N753*(1+Basic!$B$9)+S753</f>
        <v>5281594.4091981007</v>
      </c>
      <c r="P753" s="176">
        <f t="shared" si="339"/>
        <v>5338477</v>
      </c>
      <c r="R753" s="183">
        <f t="shared" si="353"/>
        <v>0</v>
      </c>
      <c r="S753" s="179">
        <f t="shared" si="340"/>
        <v>0</v>
      </c>
      <c r="Y753" s="179">
        <f t="shared" si="354"/>
        <v>42062.640614901204</v>
      </c>
      <c r="Z753" s="179">
        <f t="shared" si="355"/>
        <v>2716.9256336277031</v>
      </c>
      <c r="AA753" s="179">
        <f t="shared" si="356"/>
        <v>43559.433751471224</v>
      </c>
      <c r="AB753" s="179">
        <f t="shared" si="357"/>
        <v>88339.000000000131</v>
      </c>
      <c r="AC753" s="179">
        <f t="shared" si="358"/>
        <v>5338477</v>
      </c>
      <c r="AE753" s="179">
        <f t="shared" si="359"/>
        <v>88339</v>
      </c>
    </row>
    <row r="754" spans="1:31" ht="15" x14ac:dyDescent="0.2">
      <c r="A754" s="171">
        <f t="shared" si="341"/>
        <v>69</v>
      </c>
      <c r="B754" s="179">
        <f t="shared" si="342"/>
        <v>84827</v>
      </c>
      <c r="C754" s="190"/>
      <c r="D754" s="179">
        <f t="shared" si="343"/>
        <v>3512</v>
      </c>
      <c r="E754" s="179">
        <f t="shared" si="344"/>
        <v>42203.960928414235</v>
      </c>
      <c r="F754" s="179">
        <f t="shared" si="345"/>
        <v>758.83002513363181</v>
      </c>
      <c r="G754" s="179">
        <f t="shared" si="346"/>
        <v>3125140.9329410186</v>
      </c>
      <c r="H754" s="179">
        <f t="shared" si="347"/>
        <v>54129.771648372203</v>
      </c>
      <c r="I754" s="179">
        <f t="shared" si="348"/>
        <v>84827</v>
      </c>
      <c r="J754" s="179">
        <f t="shared" si="349"/>
        <v>3512</v>
      </c>
      <c r="K754" s="179">
        <f t="shared" si="350"/>
        <v>88339</v>
      </c>
      <c r="L754" s="179">
        <f t="shared" si="338"/>
        <v>88339</v>
      </c>
      <c r="M754" s="179">
        <f t="shared" si="351"/>
        <v>44895.399708050536</v>
      </c>
      <c r="N754" s="179">
        <f t="shared" si="352"/>
        <v>4986646.3132300507</v>
      </c>
      <c r="O754" s="179">
        <f>N754*(1+Basic!$B$9)+S754</f>
        <v>5235978.6288915537</v>
      </c>
      <c r="P754" s="176">
        <f t="shared" si="339"/>
        <v>5290108</v>
      </c>
      <c r="R754" s="183">
        <f t="shared" si="353"/>
        <v>0</v>
      </c>
      <c r="S754" s="179">
        <f t="shared" si="340"/>
        <v>0</v>
      </c>
      <c r="Y754" s="179">
        <f t="shared" si="354"/>
        <v>42623.039071585983</v>
      </c>
      <c r="Z754" s="179">
        <f t="shared" si="355"/>
        <v>2753.1699748663668</v>
      </c>
      <c r="AA754" s="179">
        <f t="shared" si="356"/>
        <v>42962.790953547868</v>
      </c>
      <c r="AB754" s="179">
        <f t="shared" si="357"/>
        <v>88339.000000000218</v>
      </c>
      <c r="AC754" s="179">
        <f t="shared" si="358"/>
        <v>5290108</v>
      </c>
      <c r="AE754" s="179">
        <f t="shared" si="359"/>
        <v>88339</v>
      </c>
    </row>
    <row r="755" spans="1:31" ht="15" x14ac:dyDescent="0.2">
      <c r="A755" s="171">
        <f t="shared" si="341"/>
        <v>70</v>
      </c>
      <c r="B755" s="179">
        <f t="shared" si="342"/>
        <v>84827</v>
      </c>
      <c r="C755" s="190"/>
      <c r="D755" s="179">
        <f t="shared" si="343"/>
        <v>3512</v>
      </c>
      <c r="E755" s="179">
        <f t="shared" si="344"/>
        <v>41636.096311125657</v>
      </c>
      <c r="F755" s="179">
        <f t="shared" si="345"/>
        <v>722.1021770018906</v>
      </c>
      <c r="G755" s="179">
        <f t="shared" si="346"/>
        <v>3081950.029252144</v>
      </c>
      <c r="H755" s="179">
        <f t="shared" si="347"/>
        <v>51339.873825374096</v>
      </c>
      <c r="I755" s="179">
        <f t="shared" si="348"/>
        <v>84827</v>
      </c>
      <c r="J755" s="179">
        <f t="shared" si="349"/>
        <v>3512</v>
      </c>
      <c r="K755" s="179">
        <f t="shared" si="350"/>
        <v>88339</v>
      </c>
      <c r="L755" s="179">
        <f t="shared" si="338"/>
        <v>88339</v>
      </c>
      <c r="M755" s="179">
        <f t="shared" si="351"/>
        <v>44507.649621392899</v>
      </c>
      <c r="N755" s="179">
        <f t="shared" si="352"/>
        <v>4942814.9628514433</v>
      </c>
      <c r="O755" s="179">
        <f>N755*(1+Basic!$B$9)+S755</f>
        <v>5189955.7109940154</v>
      </c>
      <c r="P755" s="176">
        <f t="shared" si="339"/>
        <v>5241296</v>
      </c>
      <c r="R755" s="183">
        <f t="shared" si="353"/>
        <v>0</v>
      </c>
      <c r="S755" s="179">
        <f t="shared" si="340"/>
        <v>0</v>
      </c>
      <c r="Y755" s="179">
        <f t="shared" si="354"/>
        <v>43190.903688874561</v>
      </c>
      <c r="Z755" s="179">
        <f t="shared" si="355"/>
        <v>2789.8978229981076</v>
      </c>
      <c r="AA755" s="179">
        <f t="shared" si="356"/>
        <v>42358.198488127549</v>
      </c>
      <c r="AB755" s="179">
        <f t="shared" si="357"/>
        <v>88339.000000000218</v>
      </c>
      <c r="AC755" s="179">
        <f t="shared" si="358"/>
        <v>5241296</v>
      </c>
      <c r="AE755" s="179">
        <f t="shared" si="359"/>
        <v>88339</v>
      </c>
    </row>
    <row r="756" spans="1:31" ht="15" x14ac:dyDescent="0.2">
      <c r="A756" s="171">
        <f t="shared" si="341"/>
        <v>71</v>
      </c>
      <c r="B756" s="179">
        <f t="shared" si="342"/>
        <v>84827</v>
      </c>
      <c r="C756" s="190"/>
      <c r="D756" s="179">
        <f t="shared" si="343"/>
        <v>3512</v>
      </c>
      <c r="E756" s="179">
        <f t="shared" si="344"/>
        <v>41060.666061948963</v>
      </c>
      <c r="F756" s="179">
        <f t="shared" si="345"/>
        <v>684.88437189665967</v>
      </c>
      <c r="G756" s="179">
        <f t="shared" si="346"/>
        <v>3038183.695314093</v>
      </c>
      <c r="H756" s="179">
        <f t="shared" si="347"/>
        <v>48512.758197270756</v>
      </c>
      <c r="I756" s="179">
        <f t="shared" si="348"/>
        <v>84827</v>
      </c>
      <c r="J756" s="179">
        <f t="shared" si="349"/>
        <v>3512</v>
      </c>
      <c r="K756" s="179">
        <f t="shared" si="350"/>
        <v>88339</v>
      </c>
      <c r="L756" s="179">
        <f t="shared" si="338"/>
        <v>88339</v>
      </c>
      <c r="M756" s="179">
        <f t="shared" si="351"/>
        <v>44116.43872281607</v>
      </c>
      <c r="N756" s="179">
        <f t="shared" si="352"/>
        <v>4898592.4015742596</v>
      </c>
      <c r="O756" s="179">
        <f>N756*(1+Basic!$B$9)+S756</f>
        <v>5143522.0216529733</v>
      </c>
      <c r="P756" s="176">
        <f t="shared" si="339"/>
        <v>5192035</v>
      </c>
      <c r="R756" s="183">
        <f t="shared" si="353"/>
        <v>0</v>
      </c>
      <c r="S756" s="179">
        <f t="shared" si="340"/>
        <v>0</v>
      </c>
      <c r="Y756" s="179">
        <f t="shared" si="354"/>
        <v>43766.333938051015</v>
      </c>
      <c r="Z756" s="179">
        <f t="shared" si="355"/>
        <v>2827.11562810334</v>
      </c>
      <c r="AA756" s="179">
        <f t="shared" si="356"/>
        <v>41745.550433845623</v>
      </c>
      <c r="AB756" s="179">
        <f t="shared" si="357"/>
        <v>88338.999999999971</v>
      </c>
      <c r="AC756" s="179">
        <f t="shared" si="358"/>
        <v>5192035</v>
      </c>
      <c r="AE756" s="179">
        <f t="shared" si="359"/>
        <v>88339</v>
      </c>
    </row>
    <row r="757" spans="1:31" x14ac:dyDescent="0.2">
      <c r="A757" s="171">
        <f t="shared" si="341"/>
        <v>72</v>
      </c>
      <c r="B757" s="179">
        <f t="shared" si="342"/>
        <v>84827</v>
      </c>
      <c r="C757" s="171">
        <f>-Basic!$B$25</f>
        <v>-27860</v>
      </c>
      <c r="D757" s="179">
        <f t="shared" si="343"/>
        <v>-24348</v>
      </c>
      <c r="E757" s="179">
        <f t="shared" si="344"/>
        <v>40477.569384348993</v>
      </c>
      <c r="F757" s="179">
        <f t="shared" si="345"/>
        <v>647.17007369213582</v>
      </c>
      <c r="G757" s="179">
        <f t="shared" si="346"/>
        <v>2993834.2646984421</v>
      </c>
      <c r="H757" s="179">
        <f t="shared" si="347"/>
        <v>73507.92827096289</v>
      </c>
      <c r="I757" s="179">
        <f t="shared" si="348"/>
        <v>84827</v>
      </c>
      <c r="J757" s="179">
        <f t="shared" si="349"/>
        <v>3512</v>
      </c>
      <c r="K757" s="179">
        <f t="shared" si="350"/>
        <v>88339</v>
      </c>
      <c r="L757" s="179">
        <f t="shared" si="338"/>
        <v>88339</v>
      </c>
      <c r="M757" s="179">
        <f t="shared" si="351"/>
        <v>43721.73612330274</v>
      </c>
      <c r="N757" s="179">
        <f t="shared" si="352"/>
        <v>4853975.1376975626</v>
      </c>
      <c r="O757" s="179">
        <f>N757*(1+Basic!$B$9)+S757</f>
        <v>5096673.8945824411</v>
      </c>
      <c r="P757" s="176">
        <f t="shared" si="339"/>
        <v>5170182</v>
      </c>
      <c r="R757" s="183">
        <f t="shared" si="353"/>
        <v>0</v>
      </c>
      <c r="S757" s="179">
        <f t="shared" si="340"/>
        <v>0</v>
      </c>
      <c r="Y757" s="179">
        <f t="shared" si="354"/>
        <v>44349.430615650956</v>
      </c>
      <c r="Z757" s="179">
        <f t="shared" si="355"/>
        <v>2864.8299263078661</v>
      </c>
      <c r="AA757" s="179">
        <f t="shared" si="356"/>
        <v>41124.739458041127</v>
      </c>
      <c r="AB757" s="179">
        <f t="shared" si="357"/>
        <v>88338.999999999942</v>
      </c>
      <c r="AC757" s="179">
        <f t="shared" si="358"/>
        <v>5170182</v>
      </c>
      <c r="AE757" s="179">
        <f t="shared" si="359"/>
        <v>60479</v>
      </c>
    </row>
    <row r="758" spans="1:31" x14ac:dyDescent="0.2">
      <c r="A758" s="171">
        <f t="shared" si="341"/>
        <v>73</v>
      </c>
      <c r="B758" s="179">
        <f t="shared" si="342"/>
        <v>84827</v>
      </c>
      <c r="D758" s="179">
        <f t="shared" si="343"/>
        <v>3512</v>
      </c>
      <c r="E758" s="179">
        <f t="shared" si="344"/>
        <v>39886.704138883382</v>
      </c>
      <c r="F758" s="179">
        <f t="shared" si="345"/>
        <v>980.61073259593832</v>
      </c>
      <c r="G758" s="179">
        <f t="shared" si="346"/>
        <v>2948893.9688373255</v>
      </c>
      <c r="H758" s="179">
        <f t="shared" si="347"/>
        <v>70976.539003558835</v>
      </c>
      <c r="I758" s="179">
        <f t="shared" si="348"/>
        <v>84827</v>
      </c>
      <c r="J758" s="179">
        <f t="shared" si="349"/>
        <v>3512</v>
      </c>
      <c r="K758" s="179">
        <f t="shared" si="350"/>
        <v>88339</v>
      </c>
      <c r="L758" s="179">
        <f t="shared" si="338"/>
        <v>88339</v>
      </c>
      <c r="M758" s="179">
        <f t="shared" si="351"/>
        <v>43323.510658139763</v>
      </c>
      <c r="N758" s="179">
        <f t="shared" si="352"/>
        <v>4808959.6483557019</v>
      </c>
      <c r="O758" s="179">
        <f>N758*(1+Basic!$B$9)+S758</f>
        <v>5049407.6307734875</v>
      </c>
      <c r="P758" s="176">
        <f t="shared" si="339"/>
        <v>5120384</v>
      </c>
      <c r="R758" s="183">
        <f t="shared" si="353"/>
        <v>0</v>
      </c>
      <c r="S758" s="179">
        <f t="shared" si="340"/>
        <v>0</v>
      </c>
      <c r="Y758" s="179">
        <f t="shared" si="354"/>
        <v>44940.29586111661</v>
      </c>
      <c r="Z758" s="179">
        <f t="shared" si="355"/>
        <v>2531.3892674040544</v>
      </c>
      <c r="AA758" s="179">
        <f t="shared" si="356"/>
        <v>40867.314871479321</v>
      </c>
      <c r="AB758" s="179">
        <f t="shared" si="357"/>
        <v>88338.999999999985</v>
      </c>
      <c r="AC758" s="179">
        <f t="shared" si="358"/>
        <v>5120384</v>
      </c>
      <c r="AE758" s="179">
        <f t="shared" si="359"/>
        <v>88339</v>
      </c>
    </row>
    <row r="759" spans="1:31" x14ac:dyDescent="0.2">
      <c r="A759" s="171">
        <f t="shared" si="341"/>
        <v>74</v>
      </c>
      <c r="B759" s="179">
        <f t="shared" si="342"/>
        <v>84827</v>
      </c>
      <c r="D759" s="179">
        <f t="shared" si="343"/>
        <v>3512</v>
      </c>
      <c r="E759" s="179">
        <f t="shared" si="344"/>
        <v>39287.966825311079</v>
      </c>
      <c r="F759" s="179">
        <f t="shared" si="345"/>
        <v>946.84148426609329</v>
      </c>
      <c r="G759" s="179">
        <f t="shared" si="346"/>
        <v>2903354.9356626365</v>
      </c>
      <c r="H759" s="179">
        <f t="shared" si="347"/>
        <v>68411.380487824936</v>
      </c>
      <c r="I759" s="179">
        <f t="shared" si="348"/>
        <v>84827</v>
      </c>
      <c r="J759" s="179">
        <f t="shared" si="349"/>
        <v>3512</v>
      </c>
      <c r="K759" s="179">
        <f t="shared" si="350"/>
        <v>88339</v>
      </c>
      <c r="L759" s="179">
        <f t="shared" si="338"/>
        <v>88339</v>
      </c>
      <c r="M759" s="179">
        <f t="shared" si="351"/>
        <v>42921.730884457495</v>
      </c>
      <c r="N759" s="179">
        <f t="shared" si="352"/>
        <v>4763542.3792401599</v>
      </c>
      <c r="O759" s="179">
        <f>N759*(1+Basic!$B$9)+S759</f>
        <v>5001719.4982021684</v>
      </c>
      <c r="P759" s="176">
        <f t="shared" si="339"/>
        <v>5070131</v>
      </c>
      <c r="R759" s="183">
        <f t="shared" si="353"/>
        <v>0</v>
      </c>
      <c r="S759" s="179">
        <f t="shared" si="340"/>
        <v>0</v>
      </c>
      <c r="Y759" s="179">
        <f t="shared" si="354"/>
        <v>45539.033174688928</v>
      </c>
      <c r="Z759" s="179">
        <f t="shared" si="355"/>
        <v>2565.1585157338995</v>
      </c>
      <c r="AA759" s="179">
        <f t="shared" si="356"/>
        <v>40234.808309577173</v>
      </c>
      <c r="AB759" s="179">
        <f t="shared" si="357"/>
        <v>88339</v>
      </c>
      <c r="AC759" s="179">
        <f t="shared" si="358"/>
        <v>5070131</v>
      </c>
      <c r="AE759" s="179">
        <f t="shared" si="359"/>
        <v>88339</v>
      </c>
    </row>
    <row r="760" spans="1:31" x14ac:dyDescent="0.2">
      <c r="A760" s="171">
        <f t="shared" si="341"/>
        <v>75</v>
      </c>
      <c r="B760" s="179">
        <f t="shared" si="342"/>
        <v>84827</v>
      </c>
      <c r="D760" s="179">
        <f t="shared" si="343"/>
        <v>3512</v>
      </c>
      <c r="E760" s="179">
        <f t="shared" si="344"/>
        <v>38681.25256446252</v>
      </c>
      <c r="F760" s="179">
        <f t="shared" si="345"/>
        <v>912.62174728661739</v>
      </c>
      <c r="G760" s="179">
        <f t="shared" si="346"/>
        <v>2857209.1882270989</v>
      </c>
      <c r="H760" s="179">
        <f t="shared" si="347"/>
        <v>65812.002235111548</v>
      </c>
      <c r="I760" s="179">
        <f t="shared" si="348"/>
        <v>84827</v>
      </c>
      <c r="J760" s="179">
        <f t="shared" si="349"/>
        <v>3512</v>
      </c>
      <c r="K760" s="179">
        <f t="shared" si="350"/>
        <v>88339</v>
      </c>
      <c r="L760" s="179">
        <f t="shared" si="338"/>
        <v>88339</v>
      </c>
      <c r="M760" s="179">
        <f t="shared" si="351"/>
        <v>42516.365078747149</v>
      </c>
      <c r="N760" s="179">
        <f t="shared" si="352"/>
        <v>4717719.7443189071</v>
      </c>
      <c r="O760" s="179">
        <f>N760*(1+Basic!$B$9)+S760</f>
        <v>4953605.7315348526</v>
      </c>
      <c r="P760" s="176">
        <f t="shared" si="339"/>
        <v>5019418</v>
      </c>
      <c r="R760" s="183">
        <f t="shared" si="353"/>
        <v>0</v>
      </c>
      <c r="S760" s="179">
        <f t="shared" si="340"/>
        <v>0</v>
      </c>
      <c r="Y760" s="179">
        <f t="shared" si="354"/>
        <v>46145.747435537633</v>
      </c>
      <c r="Z760" s="179">
        <f t="shared" si="355"/>
        <v>2599.3782527133881</v>
      </c>
      <c r="AA760" s="179">
        <f t="shared" si="356"/>
        <v>39593.874311749139</v>
      </c>
      <c r="AB760" s="179">
        <f t="shared" si="357"/>
        <v>88339.00000000016</v>
      </c>
      <c r="AC760" s="179">
        <f t="shared" si="358"/>
        <v>5019418</v>
      </c>
      <c r="AE760" s="179">
        <f t="shared" si="359"/>
        <v>88339</v>
      </c>
    </row>
    <row r="761" spans="1:31" x14ac:dyDescent="0.2">
      <c r="A761" s="171">
        <f t="shared" si="341"/>
        <v>76</v>
      </c>
      <c r="B761" s="179">
        <f t="shared" si="342"/>
        <v>84827</v>
      </c>
      <c r="D761" s="179">
        <f t="shared" si="343"/>
        <v>3512</v>
      </c>
      <c r="E761" s="179">
        <f t="shared" si="344"/>
        <v>38066.455079868188</v>
      </c>
      <c r="F761" s="179">
        <f t="shared" si="345"/>
        <v>877.94551204718516</v>
      </c>
      <c r="G761" s="179">
        <f t="shared" si="346"/>
        <v>2810448.6433069669</v>
      </c>
      <c r="H761" s="179">
        <f t="shared" si="347"/>
        <v>63177.947747158731</v>
      </c>
      <c r="I761" s="179">
        <f t="shared" si="348"/>
        <v>84827</v>
      </c>
      <c r="J761" s="179">
        <f t="shared" si="349"/>
        <v>3512</v>
      </c>
      <c r="K761" s="179">
        <f t="shared" si="350"/>
        <v>88339</v>
      </c>
      <c r="L761" s="179">
        <f t="shared" si="338"/>
        <v>88339</v>
      </c>
      <c r="M761" s="179">
        <f t="shared" si="351"/>
        <v>42107.381234355926</v>
      </c>
      <c r="N761" s="179">
        <f t="shared" si="352"/>
        <v>4671488.1255532634</v>
      </c>
      <c r="O761" s="179">
        <f>N761*(1+Basic!$B$9)+S761</f>
        <v>4905062.5318309264</v>
      </c>
      <c r="P761" s="176">
        <f t="shared" si="339"/>
        <v>4968240</v>
      </c>
      <c r="R761" s="183">
        <f t="shared" si="353"/>
        <v>0</v>
      </c>
      <c r="S761" s="179">
        <f t="shared" si="340"/>
        <v>0</v>
      </c>
      <c r="Y761" s="179">
        <f t="shared" si="354"/>
        <v>46760.54492013203</v>
      </c>
      <c r="Z761" s="179">
        <f t="shared" si="355"/>
        <v>2634.054487952817</v>
      </c>
      <c r="AA761" s="179">
        <f t="shared" si="356"/>
        <v>38944.400591915371</v>
      </c>
      <c r="AB761" s="179">
        <f t="shared" si="357"/>
        <v>88339.000000000218</v>
      </c>
      <c r="AC761" s="179">
        <f t="shared" si="358"/>
        <v>4968240</v>
      </c>
      <c r="AE761" s="179">
        <f t="shared" si="359"/>
        <v>88339</v>
      </c>
    </row>
    <row r="762" spans="1:31" x14ac:dyDescent="0.2">
      <c r="A762" s="171">
        <f t="shared" si="341"/>
        <v>77</v>
      </c>
      <c r="B762" s="179">
        <f t="shared" si="342"/>
        <v>84827</v>
      </c>
      <c r="D762" s="179">
        <f t="shared" si="343"/>
        <v>3512</v>
      </c>
      <c r="E762" s="179">
        <f t="shared" si="344"/>
        <v>37443.46667914249</v>
      </c>
      <c r="F762" s="179">
        <f t="shared" si="345"/>
        <v>842.80668876804555</v>
      </c>
      <c r="G762" s="179">
        <f t="shared" si="346"/>
        <v>2763065.1099861092</v>
      </c>
      <c r="H762" s="179">
        <f t="shared" si="347"/>
        <v>60508.754435926778</v>
      </c>
      <c r="I762" s="179">
        <f t="shared" si="348"/>
        <v>84827</v>
      </c>
      <c r="J762" s="179">
        <f t="shared" si="349"/>
        <v>3512</v>
      </c>
      <c r="K762" s="179">
        <f t="shared" si="350"/>
        <v>88339</v>
      </c>
      <c r="L762" s="179">
        <f t="shared" si="338"/>
        <v>88339</v>
      </c>
      <c r="M762" s="179">
        <f t="shared" si="351"/>
        <v>41694.747058959947</v>
      </c>
      <c r="N762" s="179">
        <f t="shared" si="352"/>
        <v>4624843.872612223</v>
      </c>
      <c r="O762" s="179">
        <f>N762*(1+Basic!$B$9)+S762</f>
        <v>4856086.0662428346</v>
      </c>
      <c r="P762" s="176">
        <f t="shared" si="339"/>
        <v>4916595</v>
      </c>
      <c r="R762" s="183">
        <f t="shared" si="353"/>
        <v>0</v>
      </c>
      <c r="S762" s="179">
        <f t="shared" si="340"/>
        <v>0</v>
      </c>
      <c r="Y762" s="179">
        <f t="shared" si="354"/>
        <v>47383.533320857678</v>
      </c>
      <c r="Z762" s="179">
        <f t="shared" si="355"/>
        <v>2669.193311231953</v>
      </c>
      <c r="AA762" s="179">
        <f t="shared" si="356"/>
        <v>38286.273367910537</v>
      </c>
      <c r="AB762" s="179">
        <f t="shared" si="357"/>
        <v>88339.000000000175</v>
      </c>
      <c r="AC762" s="179">
        <f t="shared" si="358"/>
        <v>4916595</v>
      </c>
      <c r="AE762" s="179">
        <f t="shared" si="359"/>
        <v>88339</v>
      </c>
    </row>
    <row r="763" spans="1:31" x14ac:dyDescent="0.2">
      <c r="A763" s="171">
        <f t="shared" si="341"/>
        <v>78</v>
      </c>
      <c r="B763" s="179">
        <f t="shared" si="342"/>
        <v>84827</v>
      </c>
      <c r="D763" s="179">
        <f t="shared" si="343"/>
        <v>3512</v>
      </c>
      <c r="E763" s="179">
        <f t="shared" si="344"/>
        <v>36812.17823511958</v>
      </c>
      <c r="F763" s="179">
        <f t="shared" si="345"/>
        <v>807.19910643054573</v>
      </c>
      <c r="G763" s="179">
        <f t="shared" si="346"/>
        <v>2715050.2882212289</v>
      </c>
      <c r="H763" s="179">
        <f t="shared" si="347"/>
        <v>57803.953542357325</v>
      </c>
      <c r="I763" s="179">
        <f t="shared" si="348"/>
        <v>84827</v>
      </c>
      <c r="J763" s="179">
        <f t="shared" si="349"/>
        <v>3512</v>
      </c>
      <c r="K763" s="179">
        <f t="shared" si="350"/>
        <v>88339</v>
      </c>
      <c r="L763" s="179">
        <f t="shared" si="338"/>
        <v>88339</v>
      </c>
      <c r="M763" s="179">
        <f t="shared" si="351"/>
        <v>41278.429972014448</v>
      </c>
      <c r="N763" s="179">
        <f t="shared" si="352"/>
        <v>4577783.3025842374</v>
      </c>
      <c r="O763" s="179">
        <f>N763*(1+Basic!$B$9)+S763</f>
        <v>4806672.4677134492</v>
      </c>
      <c r="P763" s="176">
        <f t="shared" si="339"/>
        <v>4864476</v>
      </c>
      <c r="R763" s="183">
        <f t="shared" si="353"/>
        <v>0</v>
      </c>
      <c r="S763" s="179">
        <f t="shared" si="340"/>
        <v>0</v>
      </c>
      <c r="Y763" s="179">
        <f t="shared" si="354"/>
        <v>48014.821764880326</v>
      </c>
      <c r="Z763" s="179">
        <f t="shared" si="355"/>
        <v>2704.8008935694525</v>
      </c>
      <c r="AA763" s="179">
        <f t="shared" si="356"/>
        <v>37619.377341550127</v>
      </c>
      <c r="AB763" s="179">
        <f t="shared" si="357"/>
        <v>88338.999999999913</v>
      </c>
      <c r="AC763" s="179">
        <f t="shared" si="358"/>
        <v>4864476</v>
      </c>
      <c r="AE763" s="179">
        <f t="shared" si="359"/>
        <v>88339</v>
      </c>
    </row>
    <row r="764" spans="1:31" x14ac:dyDescent="0.2">
      <c r="A764" s="171">
        <f t="shared" si="341"/>
        <v>79</v>
      </c>
      <c r="B764" s="179">
        <f t="shared" si="342"/>
        <v>84827</v>
      </c>
      <c r="D764" s="179">
        <f t="shared" si="343"/>
        <v>3512</v>
      </c>
      <c r="E764" s="179">
        <f t="shared" si="344"/>
        <v>36172.479166737809</v>
      </c>
      <c r="F764" s="179">
        <f t="shared" si="345"/>
        <v>771.116511693387</v>
      </c>
      <c r="G764" s="179">
        <f t="shared" si="346"/>
        <v>2666395.7673879666</v>
      </c>
      <c r="H764" s="179">
        <f t="shared" si="347"/>
        <v>55063.07005405071</v>
      </c>
      <c r="I764" s="179">
        <f t="shared" si="348"/>
        <v>84827</v>
      </c>
      <c r="J764" s="179">
        <f t="shared" si="349"/>
        <v>3512</v>
      </c>
      <c r="K764" s="179">
        <f t="shared" si="350"/>
        <v>88339</v>
      </c>
      <c r="L764" s="179">
        <f t="shared" si="338"/>
        <v>88339</v>
      </c>
      <c r="M764" s="179">
        <f t="shared" si="351"/>
        <v>40858.397102181356</v>
      </c>
      <c r="N764" s="179">
        <f t="shared" si="352"/>
        <v>4530302.6996864192</v>
      </c>
      <c r="O764" s="179">
        <f>N764*(1+Basic!$B$9)+S764</f>
        <v>4756817.8346707402</v>
      </c>
      <c r="P764" s="176">
        <f t="shared" si="339"/>
        <v>4811881</v>
      </c>
      <c r="R764" s="183">
        <f t="shared" si="353"/>
        <v>0</v>
      </c>
      <c r="S764" s="179">
        <f t="shared" si="340"/>
        <v>0</v>
      </c>
      <c r="Y764" s="179">
        <f t="shared" si="354"/>
        <v>48654.520833262242</v>
      </c>
      <c r="Z764" s="179">
        <f t="shared" si="355"/>
        <v>2740.8834883066156</v>
      </c>
      <c r="AA764" s="179">
        <f t="shared" si="356"/>
        <v>36943.595678431193</v>
      </c>
      <c r="AB764" s="179">
        <f t="shared" si="357"/>
        <v>88339.000000000058</v>
      </c>
      <c r="AC764" s="179">
        <f t="shared" si="358"/>
        <v>4811881</v>
      </c>
      <c r="AE764" s="179">
        <f t="shared" si="359"/>
        <v>88339</v>
      </c>
    </row>
    <row r="765" spans="1:31" x14ac:dyDescent="0.2">
      <c r="A765" s="171">
        <f t="shared" si="341"/>
        <v>80</v>
      </c>
      <c r="B765" s="179">
        <f t="shared" si="342"/>
        <v>84827</v>
      </c>
      <c r="D765" s="179">
        <f t="shared" si="343"/>
        <v>3512</v>
      </c>
      <c r="E765" s="179">
        <f t="shared" si="344"/>
        <v>35524.257419669608</v>
      </c>
      <c r="F765" s="179">
        <f t="shared" si="345"/>
        <v>734.55256779442425</v>
      </c>
      <c r="G765" s="179">
        <f t="shared" si="346"/>
        <v>2617093.0248076362</v>
      </c>
      <c r="H765" s="179">
        <f t="shared" si="347"/>
        <v>52285.622621845134</v>
      </c>
      <c r="I765" s="179">
        <f t="shared" si="348"/>
        <v>84827</v>
      </c>
      <c r="J765" s="179">
        <f t="shared" si="349"/>
        <v>3512</v>
      </c>
      <c r="K765" s="179">
        <f t="shared" si="350"/>
        <v>88339</v>
      </c>
      <c r="L765" s="179">
        <f t="shared" si="338"/>
        <v>88339</v>
      </c>
      <c r="M765" s="179">
        <f t="shared" si="351"/>
        <v>40434.615284733845</v>
      </c>
      <c r="N765" s="179">
        <f t="shared" si="352"/>
        <v>4482398.3149711527</v>
      </c>
      <c r="O765" s="179">
        <f>N765*(1+Basic!$B$9)+S765</f>
        <v>4706518.2307197107</v>
      </c>
      <c r="P765" s="176">
        <f t="shared" si="339"/>
        <v>4758804</v>
      </c>
      <c r="R765" s="183">
        <f t="shared" si="353"/>
        <v>0</v>
      </c>
      <c r="S765" s="179">
        <f t="shared" si="340"/>
        <v>0</v>
      </c>
      <c r="Y765" s="179">
        <f t="shared" si="354"/>
        <v>49302.742580330465</v>
      </c>
      <c r="Z765" s="179">
        <f t="shared" si="355"/>
        <v>2777.4474322055758</v>
      </c>
      <c r="AA765" s="179">
        <f t="shared" si="356"/>
        <v>36258.809987464032</v>
      </c>
      <c r="AB765" s="179">
        <f t="shared" si="357"/>
        <v>88339.000000000073</v>
      </c>
      <c r="AC765" s="179">
        <f t="shared" si="358"/>
        <v>4758804</v>
      </c>
      <c r="AE765" s="179">
        <f t="shared" si="359"/>
        <v>88339</v>
      </c>
    </row>
    <row r="766" spans="1:31" x14ac:dyDescent="0.2">
      <c r="A766" s="171">
        <f t="shared" si="341"/>
        <v>81</v>
      </c>
      <c r="B766" s="179">
        <f t="shared" si="342"/>
        <v>84827</v>
      </c>
      <c r="D766" s="179">
        <f t="shared" si="343"/>
        <v>3512</v>
      </c>
      <c r="E766" s="179">
        <f t="shared" si="344"/>
        <v>34867.399446693191</v>
      </c>
      <c r="F766" s="179">
        <f t="shared" si="345"/>
        <v>697.50085343781529</v>
      </c>
      <c r="G766" s="179">
        <f t="shared" si="346"/>
        <v>2567133.4242543294</v>
      </c>
      <c r="H766" s="179">
        <f t="shared" si="347"/>
        <v>49471.123475282948</v>
      </c>
      <c r="I766" s="179">
        <f t="shared" si="348"/>
        <v>84827</v>
      </c>
      <c r="J766" s="179">
        <f t="shared" si="349"/>
        <v>3512</v>
      </c>
      <c r="K766" s="179">
        <f t="shared" si="350"/>
        <v>88339</v>
      </c>
      <c r="L766" s="179">
        <f t="shared" si="338"/>
        <v>88339</v>
      </c>
      <c r="M766" s="179">
        <f t="shared" si="351"/>
        <v>40007.051058937686</v>
      </c>
      <c r="N766" s="179">
        <f t="shared" si="352"/>
        <v>4434066.3660300905</v>
      </c>
      <c r="O766" s="179">
        <f>N766*(1+Basic!$B$9)+S766</f>
        <v>4655769.684331595</v>
      </c>
      <c r="P766" s="176">
        <f t="shared" si="339"/>
        <v>4705241</v>
      </c>
      <c r="R766" s="183">
        <f t="shared" si="353"/>
        <v>0</v>
      </c>
      <c r="S766" s="179">
        <f t="shared" si="340"/>
        <v>0</v>
      </c>
      <c r="Y766" s="179">
        <f t="shared" si="354"/>
        <v>49959.600553306751</v>
      </c>
      <c r="Z766" s="179">
        <f t="shared" si="355"/>
        <v>2814.4991465621861</v>
      </c>
      <c r="AA766" s="179">
        <f t="shared" si="356"/>
        <v>35564.900300131005</v>
      </c>
      <c r="AB766" s="179">
        <f t="shared" si="357"/>
        <v>88338.999999999942</v>
      </c>
      <c r="AC766" s="179">
        <f t="shared" si="358"/>
        <v>4705241</v>
      </c>
      <c r="AE766" s="179">
        <f t="shared" si="359"/>
        <v>88339</v>
      </c>
    </row>
    <row r="767" spans="1:31" x14ac:dyDescent="0.2">
      <c r="A767" s="171">
        <f t="shared" si="341"/>
        <v>82</v>
      </c>
      <c r="B767" s="179">
        <f t="shared" si="342"/>
        <v>84827</v>
      </c>
      <c r="D767" s="179">
        <f t="shared" si="343"/>
        <v>3512</v>
      </c>
      <c r="E767" s="179">
        <f t="shared" si="344"/>
        <v>34201.790187802813</v>
      </c>
      <c r="F767" s="179">
        <f t="shared" si="345"/>
        <v>659.95486166632338</v>
      </c>
      <c r="G767" s="179">
        <f t="shared" si="346"/>
        <v>2516508.214442132</v>
      </c>
      <c r="H767" s="179">
        <f t="shared" si="347"/>
        <v>46619.078336949271</v>
      </c>
      <c r="I767" s="179">
        <f t="shared" si="348"/>
        <v>84827</v>
      </c>
      <c r="J767" s="179">
        <f t="shared" si="349"/>
        <v>3512</v>
      </c>
      <c r="K767" s="179">
        <f t="shared" si="350"/>
        <v>88339</v>
      </c>
      <c r="L767" s="179">
        <f t="shared" si="338"/>
        <v>88339</v>
      </c>
      <c r="M767" s="179">
        <f t="shared" si="351"/>
        <v>39575.670665409336</v>
      </c>
      <c r="N767" s="179">
        <f t="shared" si="352"/>
        <v>4385303.0366954999</v>
      </c>
      <c r="O767" s="179">
        <f>N767*(1+Basic!$B$9)+S767</f>
        <v>4604568.1885302747</v>
      </c>
      <c r="P767" s="176">
        <f t="shared" si="339"/>
        <v>4651187</v>
      </c>
      <c r="R767" s="183">
        <f t="shared" si="353"/>
        <v>0</v>
      </c>
      <c r="S767" s="179">
        <f t="shared" si="340"/>
        <v>0</v>
      </c>
      <c r="Y767" s="179">
        <f t="shared" si="354"/>
        <v>50625.209812197369</v>
      </c>
      <c r="Z767" s="179">
        <f t="shared" si="355"/>
        <v>2852.0451383336767</v>
      </c>
      <c r="AA767" s="179">
        <f t="shared" si="356"/>
        <v>34861.745049469137</v>
      </c>
      <c r="AB767" s="179">
        <f t="shared" si="357"/>
        <v>88339.000000000175</v>
      </c>
      <c r="AC767" s="179">
        <f t="shared" si="358"/>
        <v>4651187</v>
      </c>
      <c r="AE767" s="179">
        <f t="shared" si="359"/>
        <v>88339</v>
      </c>
    </row>
    <row r="768" spans="1:31" x14ac:dyDescent="0.2">
      <c r="A768" s="171">
        <f t="shared" si="341"/>
        <v>83</v>
      </c>
      <c r="B768" s="179">
        <f t="shared" si="342"/>
        <v>84827</v>
      </c>
      <c r="D768" s="179">
        <f t="shared" si="343"/>
        <v>3512</v>
      </c>
      <c r="E768" s="179">
        <f t="shared" si="344"/>
        <v>33527.313050054036</v>
      </c>
      <c r="F768" s="179">
        <f t="shared" si="345"/>
        <v>621.90799871857735</v>
      </c>
      <c r="G768" s="179">
        <f t="shared" si="346"/>
        <v>2465208.5274921861</v>
      </c>
      <c r="H768" s="179">
        <f t="shared" si="347"/>
        <v>43728.986335667847</v>
      </c>
      <c r="I768" s="179">
        <f t="shared" si="348"/>
        <v>84827</v>
      </c>
      <c r="J768" s="179">
        <f t="shared" si="349"/>
        <v>3512</v>
      </c>
      <c r="K768" s="179">
        <f t="shared" si="350"/>
        <v>88339</v>
      </c>
      <c r="L768" s="179">
        <f t="shared" si="338"/>
        <v>88339</v>
      </c>
      <c r="M768" s="179">
        <f t="shared" si="351"/>
        <v>39140.440043450362</v>
      </c>
      <c r="N768" s="179">
        <f t="shared" si="352"/>
        <v>4336104.4767389502</v>
      </c>
      <c r="O768" s="179">
        <f>N768*(1+Basic!$B$9)+S768</f>
        <v>4552909.7005758984</v>
      </c>
      <c r="P768" s="176">
        <f t="shared" si="339"/>
        <v>4596639</v>
      </c>
      <c r="R768" s="183">
        <f t="shared" si="353"/>
        <v>0</v>
      </c>
      <c r="S768" s="179">
        <f t="shared" si="340"/>
        <v>0</v>
      </c>
      <c r="Y768" s="179">
        <f t="shared" si="354"/>
        <v>51299.686949945986</v>
      </c>
      <c r="Z768" s="179">
        <f t="shared" si="355"/>
        <v>2890.092001281424</v>
      </c>
      <c r="AA768" s="179">
        <f t="shared" si="356"/>
        <v>34149.221048772612</v>
      </c>
      <c r="AB768" s="179">
        <f t="shared" si="357"/>
        <v>88339.000000000029</v>
      </c>
      <c r="AC768" s="179">
        <f t="shared" si="358"/>
        <v>4596639</v>
      </c>
      <c r="AE768" s="179">
        <f t="shared" si="359"/>
        <v>88339</v>
      </c>
    </row>
    <row r="769" spans="1:31" x14ac:dyDescent="0.2">
      <c r="A769" s="171">
        <f t="shared" si="341"/>
        <v>84</v>
      </c>
      <c r="B769" s="179">
        <f t="shared" si="342"/>
        <v>84827</v>
      </c>
      <c r="C769" s="171">
        <f>-Basic!$B$26</f>
        <v>-25070</v>
      </c>
      <c r="D769" s="179">
        <f t="shared" si="343"/>
        <v>-21558</v>
      </c>
      <c r="E769" s="179">
        <f t="shared" si="344"/>
        <v>32843.849887140466</v>
      </c>
      <c r="F769" s="179">
        <f t="shared" si="345"/>
        <v>583.35358287108636</v>
      </c>
      <c r="G769" s="179">
        <f t="shared" si="346"/>
        <v>2413225.3773793266</v>
      </c>
      <c r="H769" s="179">
        <f t="shared" si="347"/>
        <v>65870.339918538928</v>
      </c>
      <c r="I769" s="179">
        <f t="shared" si="348"/>
        <v>84827</v>
      </c>
      <c r="J769" s="179">
        <f t="shared" si="349"/>
        <v>3512</v>
      </c>
      <c r="K769" s="179">
        <f t="shared" si="350"/>
        <v>88339</v>
      </c>
      <c r="L769" s="179">
        <f t="shared" si="338"/>
        <v>88339</v>
      </c>
      <c r="M769" s="179">
        <f t="shared" si="351"/>
        <v>38701.324828358069</v>
      </c>
      <c r="N769" s="179">
        <f t="shared" si="352"/>
        <v>4286466.8015673086</v>
      </c>
      <c r="O769" s="179">
        <f>N769*(1+Basic!$B$9)+S769</f>
        <v>4500790.1416456746</v>
      </c>
      <c r="P769" s="176">
        <f t="shared" si="339"/>
        <v>4566660</v>
      </c>
      <c r="R769" s="183">
        <f t="shared" si="353"/>
        <v>0</v>
      </c>
      <c r="S769" s="179">
        <f t="shared" si="340"/>
        <v>0</v>
      </c>
      <c r="Y769" s="179">
        <f t="shared" si="354"/>
        <v>51983.150112859439</v>
      </c>
      <c r="Z769" s="179">
        <f t="shared" si="355"/>
        <v>2928.646417128919</v>
      </c>
      <c r="AA769" s="179">
        <f t="shared" si="356"/>
        <v>33427.203470011555</v>
      </c>
      <c r="AB769" s="179">
        <f t="shared" si="357"/>
        <v>88338.999999999913</v>
      </c>
      <c r="AC769" s="179">
        <f t="shared" si="358"/>
        <v>4566660</v>
      </c>
      <c r="AE769" s="179">
        <f t="shared" si="359"/>
        <v>63269</v>
      </c>
    </row>
    <row r="770" spans="1:31" x14ac:dyDescent="0.2">
      <c r="A770" s="171">
        <f t="shared" si="341"/>
        <v>85</v>
      </c>
      <c r="B770" s="179">
        <f t="shared" si="342"/>
        <v>84827</v>
      </c>
      <c r="D770" s="179">
        <f t="shared" si="343"/>
        <v>3512</v>
      </c>
      <c r="E770" s="179">
        <f t="shared" si="344"/>
        <v>32151.280978698356</v>
      </c>
      <c r="F770" s="179">
        <f t="shared" si="345"/>
        <v>878.72374862423567</v>
      </c>
      <c r="G770" s="179">
        <f t="shared" si="346"/>
        <v>2360549.6583580249</v>
      </c>
      <c r="H770" s="179">
        <f t="shared" si="347"/>
        <v>63237.063667163166</v>
      </c>
      <c r="I770" s="179">
        <f t="shared" si="348"/>
        <v>84827</v>
      </c>
      <c r="J770" s="179">
        <f t="shared" si="349"/>
        <v>3512</v>
      </c>
      <c r="K770" s="179">
        <f t="shared" si="350"/>
        <v>88339</v>
      </c>
      <c r="L770" s="179">
        <f t="shared" si="338"/>
        <v>88339</v>
      </c>
      <c r="M770" s="179">
        <f t="shared" si="351"/>
        <v>38258.290348712188</v>
      </c>
      <c r="N770" s="179">
        <f t="shared" si="352"/>
        <v>4236386.091916021</v>
      </c>
      <c r="O770" s="179">
        <f>N770*(1+Basic!$B$9)+S770</f>
        <v>4448205.396511822</v>
      </c>
      <c r="P770" s="176">
        <f t="shared" si="339"/>
        <v>4511442</v>
      </c>
      <c r="R770" s="183">
        <f t="shared" si="353"/>
        <v>0</v>
      </c>
      <c r="S770" s="179">
        <f t="shared" si="340"/>
        <v>0</v>
      </c>
      <c r="Y770" s="179">
        <f t="shared" si="354"/>
        <v>52675.719021301717</v>
      </c>
      <c r="Z770" s="179">
        <f t="shared" si="355"/>
        <v>2633.2762513757625</v>
      </c>
      <c r="AA770" s="179">
        <f t="shared" si="356"/>
        <v>33030.004727322594</v>
      </c>
      <c r="AB770" s="179">
        <f t="shared" si="357"/>
        <v>88339.000000000073</v>
      </c>
      <c r="AC770" s="179">
        <f t="shared" si="358"/>
        <v>4511442</v>
      </c>
      <c r="AE770" s="179">
        <f t="shared" si="359"/>
        <v>88339</v>
      </c>
    </row>
    <row r="771" spans="1:31" x14ac:dyDescent="0.2">
      <c r="A771" s="171">
        <f t="shared" si="341"/>
        <v>86</v>
      </c>
      <c r="B771" s="179">
        <f t="shared" si="342"/>
        <v>84827</v>
      </c>
      <c r="D771" s="179">
        <f t="shared" si="343"/>
        <v>3512</v>
      </c>
      <c r="E771" s="179">
        <f t="shared" si="344"/>
        <v>31449.485009335553</v>
      </c>
      <c r="F771" s="179">
        <f t="shared" si="345"/>
        <v>843.59530717951736</v>
      </c>
      <c r="G771" s="179">
        <f t="shared" si="346"/>
        <v>2307172.1433673603</v>
      </c>
      <c r="H771" s="179">
        <f t="shared" si="347"/>
        <v>60568.658974342681</v>
      </c>
      <c r="I771" s="179">
        <f t="shared" si="348"/>
        <v>84827</v>
      </c>
      <c r="J771" s="179">
        <f t="shared" si="349"/>
        <v>3512</v>
      </c>
      <c r="K771" s="179">
        <f t="shared" si="350"/>
        <v>88339</v>
      </c>
      <c r="L771" s="179">
        <f t="shared" si="338"/>
        <v>88339</v>
      </c>
      <c r="M771" s="179">
        <f t="shared" si="351"/>
        <v>37811.301623637271</v>
      </c>
      <c r="N771" s="179">
        <f t="shared" si="352"/>
        <v>4185858.3935396578</v>
      </c>
      <c r="O771" s="179">
        <f>N771*(1+Basic!$B$9)+S771</f>
        <v>4395151.3132166406</v>
      </c>
      <c r="P771" s="176">
        <f t="shared" si="339"/>
        <v>4455720</v>
      </c>
      <c r="R771" s="183">
        <f t="shared" si="353"/>
        <v>0</v>
      </c>
      <c r="S771" s="179">
        <f t="shared" si="340"/>
        <v>0</v>
      </c>
      <c r="Y771" s="179">
        <f t="shared" si="354"/>
        <v>53377.514990664553</v>
      </c>
      <c r="Z771" s="179">
        <f t="shared" si="355"/>
        <v>2668.4046928204843</v>
      </c>
      <c r="AA771" s="179">
        <f t="shared" si="356"/>
        <v>32293.080316515068</v>
      </c>
      <c r="AB771" s="179">
        <f t="shared" si="357"/>
        <v>88339.000000000102</v>
      </c>
      <c r="AC771" s="179">
        <f t="shared" si="358"/>
        <v>4455720</v>
      </c>
      <c r="AE771" s="179">
        <f t="shared" si="359"/>
        <v>88339</v>
      </c>
    </row>
    <row r="772" spans="1:31" x14ac:dyDescent="0.2">
      <c r="A772" s="171">
        <f t="shared" si="341"/>
        <v>87</v>
      </c>
      <c r="B772" s="179">
        <f t="shared" si="342"/>
        <v>84827</v>
      </c>
      <c r="D772" s="179">
        <f t="shared" si="343"/>
        <v>3512</v>
      </c>
      <c r="E772" s="179">
        <f t="shared" si="344"/>
        <v>30738.33904738101</v>
      </c>
      <c r="F772" s="179">
        <f t="shared" si="345"/>
        <v>807.99824517222407</v>
      </c>
      <c r="G772" s="179">
        <f t="shared" si="346"/>
        <v>2253083.4824147415</v>
      </c>
      <c r="H772" s="179">
        <f t="shared" si="347"/>
        <v>57864.657219514906</v>
      </c>
      <c r="I772" s="179">
        <f t="shared" si="348"/>
        <v>84827</v>
      </c>
      <c r="J772" s="179">
        <f t="shared" si="349"/>
        <v>3512</v>
      </c>
      <c r="K772" s="179">
        <f t="shared" si="350"/>
        <v>88339</v>
      </c>
      <c r="L772" s="179">
        <f t="shared" si="338"/>
        <v>88339</v>
      </c>
      <c r="M772" s="179">
        <f t="shared" si="351"/>
        <v>37360.323360040726</v>
      </c>
      <c r="N772" s="179">
        <f t="shared" si="352"/>
        <v>4134879.7168996986</v>
      </c>
      <c r="O772" s="179">
        <f>N772*(1+Basic!$B$9)+S772</f>
        <v>4341623.7027446833</v>
      </c>
      <c r="P772" s="176">
        <f t="shared" si="339"/>
        <v>4399488</v>
      </c>
      <c r="R772" s="183">
        <f t="shared" si="353"/>
        <v>0</v>
      </c>
      <c r="S772" s="179">
        <f t="shared" si="340"/>
        <v>0</v>
      </c>
      <c r="Y772" s="179">
        <f t="shared" si="354"/>
        <v>54088.660952618811</v>
      </c>
      <c r="Z772" s="179">
        <f t="shared" si="355"/>
        <v>2704.0017548277756</v>
      </c>
      <c r="AA772" s="179">
        <f t="shared" si="356"/>
        <v>31546.337292553235</v>
      </c>
      <c r="AB772" s="179">
        <f t="shared" si="357"/>
        <v>88338.999999999825</v>
      </c>
      <c r="AC772" s="179">
        <f t="shared" si="358"/>
        <v>4399488</v>
      </c>
      <c r="AE772" s="179">
        <f t="shared" si="359"/>
        <v>88339</v>
      </c>
    </row>
    <row r="773" spans="1:31" x14ac:dyDescent="0.2">
      <c r="A773" s="171">
        <f t="shared" si="341"/>
        <v>88</v>
      </c>
      <c r="B773" s="179">
        <f t="shared" si="342"/>
        <v>84827</v>
      </c>
      <c r="D773" s="179">
        <f t="shared" si="343"/>
        <v>3512</v>
      </c>
      <c r="E773" s="179">
        <f t="shared" si="344"/>
        <v>30017.71852335117</v>
      </c>
      <c r="F773" s="179">
        <f t="shared" si="345"/>
        <v>771.92631110861919</v>
      </c>
      <c r="G773" s="179">
        <f t="shared" si="346"/>
        <v>2198274.2009380925</v>
      </c>
      <c r="H773" s="179">
        <f t="shared" si="347"/>
        <v>55124.583530623524</v>
      </c>
      <c r="I773" s="179">
        <f t="shared" si="348"/>
        <v>84827</v>
      </c>
      <c r="J773" s="179">
        <f t="shared" si="349"/>
        <v>3512</v>
      </c>
      <c r="K773" s="179">
        <f t="shared" si="350"/>
        <v>88339</v>
      </c>
      <c r="L773" s="179">
        <f t="shared" si="338"/>
        <v>88339</v>
      </c>
      <c r="M773" s="179">
        <f t="shared" si="351"/>
        <v>36905.31994982616</v>
      </c>
      <c r="N773" s="179">
        <f t="shared" si="352"/>
        <v>4083446.0368495248</v>
      </c>
      <c r="O773" s="179">
        <f>N773*(1+Basic!$B$9)+S773</f>
        <v>4287618.3386920011</v>
      </c>
      <c r="P773" s="176">
        <f t="shared" si="339"/>
        <v>4342743</v>
      </c>
      <c r="R773" s="183">
        <f t="shared" si="353"/>
        <v>0</v>
      </c>
      <c r="S773" s="179">
        <f t="shared" si="340"/>
        <v>0</v>
      </c>
      <c r="Y773" s="179">
        <f t="shared" si="354"/>
        <v>54809.28147664899</v>
      </c>
      <c r="Z773" s="179">
        <f t="shared" si="355"/>
        <v>2740.0736888913816</v>
      </c>
      <c r="AA773" s="179">
        <f t="shared" si="356"/>
        <v>30789.644834459788</v>
      </c>
      <c r="AB773" s="179">
        <f t="shared" si="357"/>
        <v>88339.00000000016</v>
      </c>
      <c r="AC773" s="179">
        <f t="shared" si="358"/>
        <v>4342743</v>
      </c>
      <c r="AE773" s="179">
        <f t="shared" si="359"/>
        <v>88339</v>
      </c>
    </row>
    <row r="774" spans="1:31" x14ac:dyDescent="0.2">
      <c r="A774" s="171">
        <f t="shared" si="341"/>
        <v>89</v>
      </c>
      <c r="B774" s="179">
        <f t="shared" si="342"/>
        <v>84827</v>
      </c>
      <c r="D774" s="179">
        <f t="shared" si="343"/>
        <v>3512</v>
      </c>
      <c r="E774" s="179">
        <f t="shared" si="344"/>
        <v>29287.497208129473</v>
      </c>
      <c r="F774" s="179">
        <f t="shared" si="345"/>
        <v>735.37317009876676</v>
      </c>
      <c r="G774" s="179">
        <f t="shared" si="346"/>
        <v>2142734.6981462222</v>
      </c>
      <c r="H774" s="179">
        <f t="shared" si="347"/>
        <v>52347.956700722294</v>
      </c>
      <c r="I774" s="179">
        <f t="shared" si="348"/>
        <v>84827</v>
      </c>
      <c r="J774" s="179">
        <f t="shared" si="349"/>
        <v>3512</v>
      </c>
      <c r="K774" s="179">
        <f t="shared" si="350"/>
        <v>88339</v>
      </c>
      <c r="L774" s="179">
        <f t="shared" si="338"/>
        <v>88339</v>
      </c>
      <c r="M774" s="179">
        <f t="shared" si="351"/>
        <v>36446.255467081814</v>
      </c>
      <c r="N774" s="179">
        <f t="shared" si="352"/>
        <v>4031553.2923166067</v>
      </c>
      <c r="O774" s="179">
        <f>N774*(1+Basic!$B$9)+S774</f>
        <v>4233130.9569324376</v>
      </c>
      <c r="P774" s="176">
        <f t="shared" si="339"/>
        <v>4285479</v>
      </c>
      <c r="R774" s="183">
        <f t="shared" si="353"/>
        <v>0</v>
      </c>
      <c r="S774" s="179">
        <f t="shared" si="340"/>
        <v>0</v>
      </c>
      <c r="Y774" s="179">
        <f t="shared" si="354"/>
        <v>55539.502791870385</v>
      </c>
      <c r="Z774" s="179">
        <f t="shared" si="355"/>
        <v>2776.6268299012299</v>
      </c>
      <c r="AA774" s="179">
        <f t="shared" si="356"/>
        <v>30022.870378228239</v>
      </c>
      <c r="AB774" s="179">
        <f t="shared" si="357"/>
        <v>88338.999999999854</v>
      </c>
      <c r="AC774" s="179">
        <f t="shared" si="358"/>
        <v>4285479</v>
      </c>
      <c r="AE774" s="179">
        <f t="shared" si="359"/>
        <v>88339</v>
      </c>
    </row>
    <row r="775" spans="1:31" x14ac:dyDescent="0.2">
      <c r="A775" s="171">
        <f t="shared" si="341"/>
        <v>90</v>
      </c>
      <c r="B775" s="179">
        <f t="shared" si="342"/>
        <v>84827</v>
      </c>
      <c r="D775" s="179">
        <f t="shared" si="343"/>
        <v>3512</v>
      </c>
      <c r="E775" s="179">
        <f t="shared" si="344"/>
        <v>28547.547190855166</v>
      </c>
      <c r="F775" s="179">
        <f t="shared" si="345"/>
        <v>698.3324027440085</v>
      </c>
      <c r="G775" s="179">
        <f t="shared" si="346"/>
        <v>2086455.2453370774</v>
      </c>
      <c r="H775" s="179">
        <f t="shared" si="347"/>
        <v>49534.289103466304</v>
      </c>
      <c r="I775" s="179">
        <f t="shared" si="348"/>
        <v>84827</v>
      </c>
      <c r="J775" s="179">
        <f t="shared" si="349"/>
        <v>3512</v>
      </c>
      <c r="K775" s="179">
        <f t="shared" si="350"/>
        <v>88339</v>
      </c>
      <c r="L775" s="179">
        <f t="shared" si="338"/>
        <v>88339</v>
      </c>
      <c r="M775" s="179">
        <f t="shared" si="351"/>
        <v>35983.093665243985</v>
      </c>
      <c r="N775" s="179">
        <f t="shared" si="352"/>
        <v>3979197.3859818508</v>
      </c>
      <c r="O775" s="179">
        <f>N775*(1+Basic!$B$9)+S775</f>
        <v>4178157.2552809436</v>
      </c>
      <c r="P775" s="176">
        <f t="shared" si="339"/>
        <v>4227692</v>
      </c>
      <c r="R775" s="183">
        <f t="shared" si="353"/>
        <v>0</v>
      </c>
      <c r="S775" s="179">
        <f t="shared" si="340"/>
        <v>0</v>
      </c>
      <c r="Y775" s="179">
        <f t="shared" si="354"/>
        <v>56279.452809144743</v>
      </c>
      <c r="Z775" s="179">
        <f t="shared" si="355"/>
        <v>2813.6675972559897</v>
      </c>
      <c r="AA775" s="179">
        <f t="shared" si="356"/>
        <v>29245.879593599173</v>
      </c>
      <c r="AB775" s="179">
        <f t="shared" si="357"/>
        <v>88338.999999999913</v>
      </c>
      <c r="AC775" s="179">
        <f t="shared" si="358"/>
        <v>4227692</v>
      </c>
      <c r="AE775" s="179">
        <f t="shared" si="359"/>
        <v>88339</v>
      </c>
    </row>
    <row r="776" spans="1:31" x14ac:dyDescent="0.2">
      <c r="A776" s="171">
        <f t="shared" si="341"/>
        <v>91</v>
      </c>
      <c r="B776" s="179">
        <f t="shared" si="342"/>
        <v>84827</v>
      </c>
      <c r="D776" s="179">
        <f t="shared" si="343"/>
        <v>3512</v>
      </c>
      <c r="E776" s="179">
        <f t="shared" si="344"/>
        <v>27797.738856517488</v>
      </c>
      <c r="F776" s="179">
        <f t="shared" si="345"/>
        <v>660.79750400960154</v>
      </c>
      <c r="G776" s="179">
        <f t="shared" si="346"/>
        <v>2029425.9841935951</v>
      </c>
      <c r="H776" s="179">
        <f t="shared" si="347"/>
        <v>46683.086607475903</v>
      </c>
      <c r="I776" s="179">
        <f t="shared" si="348"/>
        <v>84827</v>
      </c>
      <c r="J776" s="179">
        <f t="shared" si="349"/>
        <v>3512</v>
      </c>
      <c r="K776" s="179">
        <f t="shared" si="350"/>
        <v>88339</v>
      </c>
      <c r="L776" s="179">
        <f t="shared" si="338"/>
        <v>88339</v>
      </c>
      <c r="M776" s="179">
        <f t="shared" si="351"/>
        <v>35515.797974235094</v>
      </c>
      <c r="N776" s="179">
        <f t="shared" si="352"/>
        <v>3926374.1839560857</v>
      </c>
      <c r="O776" s="179">
        <f>N776*(1+Basic!$B$9)+S776</f>
        <v>4122692.89315389</v>
      </c>
      <c r="P776" s="176">
        <f t="shared" si="339"/>
        <v>4169376</v>
      </c>
      <c r="R776" s="183">
        <f t="shared" si="353"/>
        <v>0</v>
      </c>
      <c r="S776" s="179">
        <f t="shared" si="340"/>
        <v>0</v>
      </c>
      <c r="Y776" s="179">
        <f t="shared" si="354"/>
        <v>57029.26114348229</v>
      </c>
      <c r="Z776" s="179">
        <f t="shared" si="355"/>
        <v>2851.2024959904011</v>
      </c>
      <c r="AA776" s="179">
        <f t="shared" si="356"/>
        <v>28458.53636052709</v>
      </c>
      <c r="AB776" s="179">
        <f t="shared" si="357"/>
        <v>88338.999999999782</v>
      </c>
      <c r="AC776" s="179">
        <f t="shared" si="358"/>
        <v>4169376</v>
      </c>
      <c r="AE776" s="179">
        <f t="shared" si="359"/>
        <v>88339</v>
      </c>
    </row>
    <row r="777" spans="1:31" x14ac:dyDescent="0.2">
      <c r="A777" s="171">
        <f t="shared" si="341"/>
        <v>92</v>
      </c>
      <c r="B777" s="179">
        <f t="shared" si="342"/>
        <v>84827</v>
      </c>
      <c r="D777" s="179">
        <f t="shared" si="343"/>
        <v>3512</v>
      </c>
      <c r="E777" s="179">
        <f t="shared" si="344"/>
        <v>27037.940863251381</v>
      </c>
      <c r="F777" s="179">
        <f t="shared" si="345"/>
        <v>622.76188208231395</v>
      </c>
      <c r="G777" s="179">
        <f t="shared" si="346"/>
        <v>1971636.9250568466</v>
      </c>
      <c r="H777" s="179">
        <f t="shared" si="347"/>
        <v>43793.848489558215</v>
      </c>
      <c r="I777" s="179">
        <f t="shared" si="348"/>
        <v>84827</v>
      </c>
      <c r="J777" s="179">
        <f t="shared" si="349"/>
        <v>3512</v>
      </c>
      <c r="K777" s="179">
        <f t="shared" si="350"/>
        <v>88339</v>
      </c>
      <c r="L777" s="179">
        <f t="shared" si="338"/>
        <v>88339</v>
      </c>
      <c r="M777" s="179">
        <f t="shared" si="351"/>
        <v>35044.331497576168</v>
      </c>
      <c r="N777" s="179">
        <f t="shared" si="352"/>
        <v>3873079.5154536618</v>
      </c>
      <c r="O777" s="179">
        <f>N777*(1+Basic!$B$9)+S777</f>
        <v>4066733.4912263448</v>
      </c>
      <c r="P777" s="176">
        <f t="shared" si="339"/>
        <v>4110527</v>
      </c>
      <c r="R777" s="183">
        <f t="shared" si="353"/>
        <v>0</v>
      </c>
      <c r="S777" s="179">
        <f t="shared" si="340"/>
        <v>0</v>
      </c>
      <c r="Y777" s="179">
        <f t="shared" si="354"/>
        <v>57789.059136748547</v>
      </c>
      <c r="Z777" s="179">
        <f t="shared" si="355"/>
        <v>2889.2381179176882</v>
      </c>
      <c r="AA777" s="179">
        <f t="shared" si="356"/>
        <v>27660.702745333696</v>
      </c>
      <c r="AB777" s="179">
        <f t="shared" si="357"/>
        <v>88338.999999999927</v>
      </c>
      <c r="AC777" s="179">
        <f t="shared" si="358"/>
        <v>4110527</v>
      </c>
      <c r="AE777" s="179">
        <f t="shared" si="359"/>
        <v>88339</v>
      </c>
    </row>
    <row r="778" spans="1:31" x14ac:dyDescent="0.2">
      <c r="A778" s="171">
        <f t="shared" si="341"/>
        <v>93</v>
      </c>
      <c r="B778" s="179">
        <f t="shared" si="342"/>
        <v>84827</v>
      </c>
      <c r="D778" s="179">
        <f t="shared" si="343"/>
        <v>3512</v>
      </c>
      <c r="E778" s="179">
        <f t="shared" si="344"/>
        <v>26268.020119330671</v>
      </c>
      <c r="F778" s="179">
        <f t="shared" si="345"/>
        <v>584.21885721278363</v>
      </c>
      <c r="G778" s="179">
        <f t="shared" si="346"/>
        <v>1913077.9451761772</v>
      </c>
      <c r="H778" s="179">
        <f t="shared" si="347"/>
        <v>40866.067346771</v>
      </c>
      <c r="I778" s="179">
        <f t="shared" si="348"/>
        <v>84827</v>
      </c>
      <c r="J778" s="179">
        <f t="shared" si="349"/>
        <v>3512</v>
      </c>
      <c r="K778" s="179">
        <f t="shared" si="350"/>
        <v>88339</v>
      </c>
      <c r="L778" s="179">
        <f t="shared" si="338"/>
        <v>88339</v>
      </c>
      <c r="M778" s="179">
        <f t="shared" si="351"/>
        <v>34568.657009473616</v>
      </c>
      <c r="N778" s="179">
        <f t="shared" si="352"/>
        <v>3819309.1724631353</v>
      </c>
      <c r="O778" s="179">
        <f>N778*(1+Basic!$B$9)+S778</f>
        <v>4010274.6310862922</v>
      </c>
      <c r="P778" s="176">
        <f t="shared" si="339"/>
        <v>4051141</v>
      </c>
      <c r="R778" s="183">
        <f t="shared" si="353"/>
        <v>0</v>
      </c>
      <c r="S778" s="179">
        <f t="shared" si="340"/>
        <v>0</v>
      </c>
      <c r="Y778" s="179">
        <f t="shared" si="354"/>
        <v>58558.979880669387</v>
      </c>
      <c r="Z778" s="179">
        <f t="shared" si="355"/>
        <v>2927.7811427872148</v>
      </c>
      <c r="AA778" s="179">
        <f t="shared" si="356"/>
        <v>26852.238976543456</v>
      </c>
      <c r="AB778" s="179">
        <f t="shared" si="357"/>
        <v>88339.000000000058</v>
      </c>
      <c r="AC778" s="179">
        <f t="shared" si="358"/>
        <v>4051141</v>
      </c>
      <c r="AE778" s="179">
        <f t="shared" si="359"/>
        <v>88339</v>
      </c>
    </row>
    <row r="779" spans="1:31" x14ac:dyDescent="0.2">
      <c r="A779" s="171">
        <f t="shared" si="341"/>
        <v>94</v>
      </c>
      <c r="B779" s="179">
        <f t="shared" si="342"/>
        <v>84827</v>
      </c>
      <c r="D779" s="179">
        <f t="shared" si="343"/>
        <v>3512</v>
      </c>
      <c r="E779" s="179">
        <f t="shared" si="344"/>
        <v>25487.8417598548</v>
      </c>
      <c r="F779" s="179">
        <f t="shared" si="345"/>
        <v>545.16166054243138</v>
      </c>
      <c r="G779" s="179">
        <f t="shared" si="346"/>
        <v>1853738.7869360319</v>
      </c>
      <c r="H779" s="179">
        <f t="shared" si="347"/>
        <v>37899.229007313428</v>
      </c>
      <c r="I779" s="179">
        <f t="shared" si="348"/>
        <v>84827</v>
      </c>
      <c r="J779" s="179">
        <f t="shared" si="349"/>
        <v>3512</v>
      </c>
      <c r="K779" s="179">
        <f t="shared" si="350"/>
        <v>88339</v>
      </c>
      <c r="L779" s="179">
        <f t="shared" si="338"/>
        <v>88339</v>
      </c>
      <c r="M779" s="179">
        <f t="shared" si="351"/>
        <v>34088.736951879975</v>
      </c>
      <c r="N779" s="179">
        <f t="shared" si="352"/>
        <v>3765058.9094150155</v>
      </c>
      <c r="O779" s="179">
        <f>N779*(1+Basic!$B$9)+S779</f>
        <v>3953311.8548857663</v>
      </c>
      <c r="P779" s="176">
        <f t="shared" si="339"/>
        <v>3991211</v>
      </c>
      <c r="R779" s="183">
        <f t="shared" si="353"/>
        <v>0</v>
      </c>
      <c r="S779" s="179">
        <f t="shared" si="340"/>
        <v>0</v>
      </c>
      <c r="Y779" s="179">
        <f t="shared" si="354"/>
        <v>59339.158240145305</v>
      </c>
      <c r="Z779" s="179">
        <f t="shared" si="355"/>
        <v>2966.8383394575721</v>
      </c>
      <c r="AA779" s="179">
        <f t="shared" si="356"/>
        <v>26033.003420397232</v>
      </c>
      <c r="AB779" s="179">
        <f t="shared" si="357"/>
        <v>88339.000000000116</v>
      </c>
      <c r="AC779" s="179">
        <f t="shared" si="358"/>
        <v>3991211</v>
      </c>
      <c r="AE779" s="179">
        <f t="shared" si="359"/>
        <v>88339</v>
      </c>
    </row>
    <row r="780" spans="1:31" x14ac:dyDescent="0.2">
      <c r="A780" s="171">
        <f t="shared" si="341"/>
        <v>95</v>
      </c>
      <c r="B780" s="179">
        <f t="shared" si="342"/>
        <v>84827</v>
      </c>
      <c r="D780" s="179">
        <f t="shared" si="343"/>
        <v>3512</v>
      </c>
      <c r="E780" s="179">
        <f t="shared" si="344"/>
        <v>24697.269123124872</v>
      </c>
      <c r="F780" s="179">
        <f t="shared" si="345"/>
        <v>505.58343291472602</v>
      </c>
      <c r="G780" s="179">
        <f t="shared" si="346"/>
        <v>1793609.0560591568</v>
      </c>
      <c r="H780" s="179">
        <f t="shared" si="347"/>
        <v>34892.812440228154</v>
      </c>
      <c r="I780" s="179">
        <f t="shared" si="348"/>
        <v>84827</v>
      </c>
      <c r="J780" s="179">
        <f t="shared" si="349"/>
        <v>3512</v>
      </c>
      <c r="K780" s="179">
        <f t="shared" si="350"/>
        <v>88339</v>
      </c>
      <c r="L780" s="179">
        <f t="shared" si="338"/>
        <v>88339</v>
      </c>
      <c r="M780" s="179">
        <f t="shared" si="351"/>
        <v>33604.53343152842</v>
      </c>
      <c r="N780" s="179">
        <f t="shared" si="352"/>
        <v>3710324.4428465441</v>
      </c>
      <c r="O780" s="179">
        <f>N780*(1+Basic!$B$9)+S780</f>
        <v>3895840.6649888717</v>
      </c>
      <c r="P780" s="176">
        <f t="shared" si="339"/>
        <v>3930733</v>
      </c>
      <c r="R780" s="183">
        <f t="shared" si="353"/>
        <v>0</v>
      </c>
      <c r="S780" s="179">
        <f t="shared" si="340"/>
        <v>0</v>
      </c>
      <c r="Y780" s="179">
        <f t="shared" si="354"/>
        <v>60129.73087687511</v>
      </c>
      <c r="Z780" s="179">
        <f t="shared" si="355"/>
        <v>3006.4165670852744</v>
      </c>
      <c r="AA780" s="179">
        <f t="shared" si="356"/>
        <v>25202.852556039597</v>
      </c>
      <c r="AB780" s="179">
        <f t="shared" si="357"/>
        <v>88338.999999999985</v>
      </c>
      <c r="AC780" s="179">
        <f t="shared" si="358"/>
        <v>3930733</v>
      </c>
      <c r="AE780" s="179">
        <f t="shared" si="359"/>
        <v>88339</v>
      </c>
    </row>
    <row r="781" spans="1:31" x14ac:dyDescent="0.2">
      <c r="A781" s="171">
        <f t="shared" si="341"/>
        <v>96</v>
      </c>
      <c r="B781" s="179">
        <f t="shared" si="342"/>
        <v>84827</v>
      </c>
      <c r="C781" s="171">
        <f>-Basic!$B$27</f>
        <v>-22560</v>
      </c>
      <c r="D781" s="179">
        <f t="shared" si="343"/>
        <v>-19048</v>
      </c>
      <c r="E781" s="179">
        <f t="shared" si="344"/>
        <v>23896.163726705014</v>
      </c>
      <c r="F781" s="179">
        <f t="shared" si="345"/>
        <v>465.47722367059168</v>
      </c>
      <c r="G781" s="179">
        <f t="shared" si="346"/>
        <v>1732678.2197858619</v>
      </c>
      <c r="H781" s="179">
        <f t="shared" si="347"/>
        <v>54406.289663898744</v>
      </c>
      <c r="I781" s="179">
        <f t="shared" si="348"/>
        <v>84827</v>
      </c>
      <c r="J781" s="179">
        <f t="shared" si="349"/>
        <v>3512</v>
      </c>
      <c r="K781" s="179">
        <f t="shared" si="350"/>
        <v>88339</v>
      </c>
      <c r="L781" s="179">
        <f t="shared" si="338"/>
        <v>88339</v>
      </c>
      <c r="M781" s="179">
        <f t="shared" si="351"/>
        <v>33116.008216940776</v>
      </c>
      <c r="N781" s="179">
        <f t="shared" si="352"/>
        <v>3655101.4510634849</v>
      </c>
      <c r="O781" s="179">
        <f>N781*(1+Basic!$B$9)+S781</f>
        <v>3837856.5236166595</v>
      </c>
      <c r="P781" s="176">
        <f t="shared" si="339"/>
        <v>3892263</v>
      </c>
      <c r="R781" s="183">
        <f t="shared" si="353"/>
        <v>0</v>
      </c>
      <c r="S781" s="179">
        <f t="shared" si="340"/>
        <v>0</v>
      </c>
      <c r="Y781" s="179">
        <f t="shared" si="354"/>
        <v>60930.836273294874</v>
      </c>
      <c r="Z781" s="179">
        <f t="shared" si="355"/>
        <v>3046.5227763294097</v>
      </c>
      <c r="AA781" s="179">
        <f t="shared" si="356"/>
        <v>24361.640950375604</v>
      </c>
      <c r="AB781" s="179">
        <f t="shared" si="357"/>
        <v>88338.999999999884</v>
      </c>
      <c r="AC781" s="179">
        <f t="shared" si="358"/>
        <v>3892263</v>
      </c>
      <c r="AE781" s="179">
        <f t="shared" si="359"/>
        <v>65779</v>
      </c>
    </row>
    <row r="782" spans="1:31" x14ac:dyDescent="0.2">
      <c r="A782" s="171">
        <f t="shared" si="341"/>
        <v>97</v>
      </c>
      <c r="B782" s="179">
        <f t="shared" si="342"/>
        <v>84827</v>
      </c>
      <c r="D782" s="179">
        <f t="shared" si="343"/>
        <v>3512</v>
      </c>
      <c r="E782" s="179">
        <f t="shared" si="344"/>
        <v>23084.385243164794</v>
      </c>
      <c r="F782" s="179">
        <f t="shared" si="345"/>
        <v>725.79098364029733</v>
      </c>
      <c r="G782" s="179">
        <f t="shared" si="346"/>
        <v>1670935.6050290267</v>
      </c>
      <c r="H782" s="179">
        <f t="shared" si="347"/>
        <v>51620.080647539042</v>
      </c>
      <c r="I782" s="179">
        <f t="shared" si="348"/>
        <v>84827</v>
      </c>
      <c r="J782" s="179">
        <f t="shared" si="349"/>
        <v>3512</v>
      </c>
      <c r="K782" s="179">
        <f t="shared" si="350"/>
        <v>88339</v>
      </c>
      <c r="L782" s="179">
        <f t="shared" si="338"/>
        <v>88339</v>
      </c>
      <c r="M782" s="179">
        <f t="shared" si="351"/>
        <v>32623.122735408921</v>
      </c>
      <c r="N782" s="179">
        <f t="shared" si="352"/>
        <v>3599385.573798894</v>
      </c>
      <c r="O782" s="179">
        <f>N782*(1+Basic!$B$9)+S782</f>
        <v>3779354.8524888386</v>
      </c>
      <c r="P782" s="176">
        <f t="shared" si="339"/>
        <v>3830975</v>
      </c>
      <c r="R782" s="183">
        <f t="shared" si="353"/>
        <v>0</v>
      </c>
      <c r="S782" s="179">
        <f t="shared" si="340"/>
        <v>0</v>
      </c>
      <c r="Y782" s="179">
        <f t="shared" si="354"/>
        <v>61742.614756835159</v>
      </c>
      <c r="Z782" s="179">
        <f t="shared" si="355"/>
        <v>2786.2090163597022</v>
      </c>
      <c r="AA782" s="179">
        <f t="shared" si="356"/>
        <v>23810.176226805092</v>
      </c>
      <c r="AB782" s="179">
        <f t="shared" si="357"/>
        <v>88338.999999999956</v>
      </c>
      <c r="AC782" s="179">
        <f t="shared" si="358"/>
        <v>3830975</v>
      </c>
      <c r="AE782" s="179">
        <f t="shared" si="359"/>
        <v>88339</v>
      </c>
    </row>
    <row r="783" spans="1:31" x14ac:dyDescent="0.2">
      <c r="A783" s="171">
        <f t="shared" si="341"/>
        <v>98</v>
      </c>
      <c r="B783" s="179">
        <f t="shared" si="342"/>
        <v>84827</v>
      </c>
      <c r="D783" s="179">
        <f t="shared" si="343"/>
        <v>3512</v>
      </c>
      <c r="E783" s="179">
        <f t="shared" si="344"/>
        <v>22261.791475498427</v>
      </c>
      <c r="F783" s="179">
        <f t="shared" si="345"/>
        <v>688.62238796682675</v>
      </c>
      <c r="G783" s="179">
        <f t="shared" si="346"/>
        <v>1608370.3965045251</v>
      </c>
      <c r="H783" s="179">
        <f t="shared" si="347"/>
        <v>48796.703035505867</v>
      </c>
      <c r="I783" s="179">
        <f t="shared" si="348"/>
        <v>84827</v>
      </c>
      <c r="J783" s="179">
        <f t="shared" si="349"/>
        <v>3512</v>
      </c>
      <c r="K783" s="179">
        <f t="shared" si="350"/>
        <v>88339</v>
      </c>
      <c r="L783" s="179">
        <f t="shared" si="338"/>
        <v>88339</v>
      </c>
      <c r="M783" s="179">
        <f t="shared" si="351"/>
        <v>32125.838069949124</v>
      </c>
      <c r="N783" s="179">
        <f t="shared" si="352"/>
        <v>3543172.4118688432</v>
      </c>
      <c r="O783" s="179">
        <f>N783*(1+Basic!$B$9)+S783</f>
        <v>3720331.0324622854</v>
      </c>
      <c r="P783" s="176">
        <f t="shared" si="339"/>
        <v>3769128</v>
      </c>
      <c r="R783" s="183">
        <f t="shared" si="353"/>
        <v>0</v>
      </c>
      <c r="S783" s="179">
        <f t="shared" si="340"/>
        <v>0</v>
      </c>
      <c r="Y783" s="179">
        <f t="shared" si="354"/>
        <v>62565.20852450165</v>
      </c>
      <c r="Z783" s="179">
        <f t="shared" si="355"/>
        <v>2823.377612033175</v>
      </c>
      <c r="AA783" s="179">
        <f t="shared" si="356"/>
        <v>22950.413863465252</v>
      </c>
      <c r="AB783" s="179">
        <f t="shared" si="357"/>
        <v>88339.000000000073</v>
      </c>
      <c r="AC783" s="179">
        <f t="shared" si="358"/>
        <v>3769128</v>
      </c>
      <c r="AE783" s="179">
        <f t="shared" si="359"/>
        <v>88339</v>
      </c>
    </row>
    <row r="784" spans="1:31" x14ac:dyDescent="0.2">
      <c r="A784" s="171">
        <f t="shared" si="341"/>
        <v>99</v>
      </c>
      <c r="B784" s="179">
        <f t="shared" si="342"/>
        <v>84827</v>
      </c>
      <c r="D784" s="179">
        <f t="shared" si="343"/>
        <v>3512</v>
      </c>
      <c r="E784" s="179">
        <f t="shared" si="344"/>
        <v>21428.238332216566</v>
      </c>
      <c r="F784" s="179">
        <f t="shared" si="345"/>
        <v>650.95795565790411</v>
      </c>
      <c r="G784" s="179">
        <f t="shared" si="346"/>
        <v>1544971.6348367417</v>
      </c>
      <c r="H784" s="179">
        <f t="shared" si="347"/>
        <v>45935.660991163772</v>
      </c>
      <c r="I784" s="179">
        <f t="shared" si="348"/>
        <v>84827</v>
      </c>
      <c r="J784" s="179">
        <f t="shared" si="349"/>
        <v>3512</v>
      </c>
      <c r="K784" s="179">
        <f t="shared" si="350"/>
        <v>88339</v>
      </c>
      <c r="L784" s="179">
        <f t="shared" si="338"/>
        <v>88339</v>
      </c>
      <c r="M784" s="179">
        <f t="shared" si="351"/>
        <v>31624.114956229289</v>
      </c>
      <c r="N784" s="179">
        <f t="shared" si="352"/>
        <v>3486457.5268250727</v>
      </c>
      <c r="O784" s="179">
        <f>N784*(1+Basic!$B$9)+S784</f>
        <v>3660780.4031663267</v>
      </c>
      <c r="P784" s="176">
        <f t="shared" si="339"/>
        <v>3706716</v>
      </c>
      <c r="R784" s="183">
        <f t="shared" si="353"/>
        <v>0</v>
      </c>
      <c r="S784" s="179">
        <f t="shared" si="340"/>
        <v>0</v>
      </c>
      <c r="Y784" s="179">
        <f t="shared" si="354"/>
        <v>63398.761667783372</v>
      </c>
      <c r="Z784" s="179">
        <f t="shared" si="355"/>
        <v>2861.0420443420953</v>
      </c>
      <c r="AA784" s="179">
        <f t="shared" si="356"/>
        <v>22079.196287874471</v>
      </c>
      <c r="AB784" s="179">
        <f t="shared" si="357"/>
        <v>88338.999999999942</v>
      </c>
      <c r="AC784" s="179">
        <f t="shared" si="358"/>
        <v>3706716</v>
      </c>
      <c r="AE784" s="179">
        <f t="shared" si="359"/>
        <v>88339</v>
      </c>
    </row>
    <row r="785" spans="1:31" x14ac:dyDescent="0.2">
      <c r="A785" s="171">
        <f t="shared" si="341"/>
        <v>100</v>
      </c>
      <c r="B785" s="179">
        <f t="shared" si="342"/>
        <v>84827</v>
      </c>
      <c r="D785" s="179">
        <f t="shared" si="343"/>
        <v>3512</v>
      </c>
      <c r="E785" s="179">
        <f t="shared" si="344"/>
        <v>20583.579802106124</v>
      </c>
      <c r="F785" s="179">
        <f t="shared" si="345"/>
        <v>612.79107215183831</v>
      </c>
      <c r="G785" s="179">
        <f t="shared" si="346"/>
        <v>1480728.2146388479</v>
      </c>
      <c r="H785" s="179">
        <f t="shared" si="347"/>
        <v>43036.452063315606</v>
      </c>
      <c r="I785" s="179">
        <f t="shared" si="348"/>
        <v>84827</v>
      </c>
      <c r="J785" s="179">
        <f t="shared" si="349"/>
        <v>3512</v>
      </c>
      <c r="K785" s="179">
        <f t="shared" si="350"/>
        <v>88339</v>
      </c>
      <c r="L785" s="179">
        <f t="shared" si="338"/>
        <v>88339</v>
      </c>
      <c r="M785" s="179">
        <f t="shared" si="351"/>
        <v>31117.913779468738</v>
      </c>
      <c r="N785" s="179">
        <f t="shared" si="352"/>
        <v>3429236.4406045415</v>
      </c>
      <c r="O785" s="179">
        <f>N785*(1+Basic!$B$9)+S785</f>
        <v>3600698.2626347686</v>
      </c>
      <c r="P785" s="176">
        <f t="shared" si="339"/>
        <v>3643735</v>
      </c>
      <c r="R785" s="183">
        <f t="shared" si="353"/>
        <v>0</v>
      </c>
      <c r="S785" s="179">
        <f t="shared" si="340"/>
        <v>0</v>
      </c>
      <c r="Y785" s="179">
        <f t="shared" si="354"/>
        <v>64243.420197893865</v>
      </c>
      <c r="Z785" s="179">
        <f t="shared" si="355"/>
        <v>2899.2089278481653</v>
      </c>
      <c r="AA785" s="179">
        <f t="shared" si="356"/>
        <v>21196.370874257962</v>
      </c>
      <c r="AB785" s="179">
        <f t="shared" si="357"/>
        <v>88339</v>
      </c>
      <c r="AC785" s="179">
        <f t="shared" si="358"/>
        <v>3643735</v>
      </c>
      <c r="AE785" s="179">
        <f t="shared" si="359"/>
        <v>88339</v>
      </c>
    </row>
    <row r="786" spans="1:31" x14ac:dyDescent="0.2">
      <c r="A786" s="171">
        <f t="shared" si="341"/>
        <v>101</v>
      </c>
      <c r="B786" s="179">
        <f t="shared" si="342"/>
        <v>84827</v>
      </c>
      <c r="D786" s="179">
        <f t="shared" si="343"/>
        <v>3512</v>
      </c>
      <c r="E786" s="179">
        <f t="shared" si="344"/>
        <v>19727.667928653947</v>
      </c>
      <c r="F786" s="179">
        <f t="shared" si="345"/>
        <v>574.11503464733812</v>
      </c>
      <c r="G786" s="179">
        <f t="shared" si="346"/>
        <v>1415628.8825675019</v>
      </c>
      <c r="H786" s="179">
        <f t="shared" si="347"/>
        <v>40098.567097962943</v>
      </c>
      <c r="I786" s="179">
        <f t="shared" si="348"/>
        <v>84827</v>
      </c>
      <c r="J786" s="179">
        <f t="shared" si="349"/>
        <v>3512</v>
      </c>
      <c r="K786" s="179">
        <f t="shared" si="350"/>
        <v>88339</v>
      </c>
      <c r="L786" s="179">
        <f t="shared" si="338"/>
        <v>88339</v>
      </c>
      <c r="M786" s="179">
        <f t="shared" si="351"/>
        <v>30607.194571310323</v>
      </c>
      <c r="N786" s="179">
        <f t="shared" si="352"/>
        <v>3371504.6351758516</v>
      </c>
      <c r="O786" s="179">
        <f>N786*(1+Basic!$B$9)+S786</f>
        <v>3540079.8669346445</v>
      </c>
      <c r="P786" s="176">
        <f t="shared" si="339"/>
        <v>3580178</v>
      </c>
      <c r="R786" s="183">
        <f t="shared" si="353"/>
        <v>0</v>
      </c>
      <c r="S786" s="179">
        <f t="shared" si="340"/>
        <v>0</v>
      </c>
      <c r="Y786" s="179">
        <f t="shared" si="354"/>
        <v>65099.332071345998</v>
      </c>
      <c r="Z786" s="179">
        <f t="shared" si="355"/>
        <v>2937.8849653526631</v>
      </c>
      <c r="AA786" s="179">
        <f t="shared" si="356"/>
        <v>20301.782963301284</v>
      </c>
      <c r="AB786" s="179">
        <f t="shared" si="357"/>
        <v>88338.999999999942</v>
      </c>
      <c r="AC786" s="179">
        <f t="shared" si="358"/>
        <v>3580178</v>
      </c>
      <c r="AE786" s="179">
        <f t="shared" si="359"/>
        <v>88339</v>
      </c>
    </row>
    <row r="787" spans="1:31" x14ac:dyDescent="0.2">
      <c r="A787" s="171">
        <f t="shared" si="341"/>
        <v>102</v>
      </c>
      <c r="B787" s="179">
        <f t="shared" si="342"/>
        <v>84827</v>
      </c>
      <c r="D787" s="179">
        <f t="shared" si="343"/>
        <v>3512</v>
      </c>
      <c r="E787" s="179">
        <f t="shared" si="344"/>
        <v>18860.35278412966</v>
      </c>
      <c r="F787" s="179">
        <f t="shared" si="345"/>
        <v>534.9230509263781</v>
      </c>
      <c r="G787" s="179">
        <f t="shared" si="346"/>
        <v>1349662.2353516314</v>
      </c>
      <c r="H787" s="179">
        <f t="shared" si="347"/>
        <v>37121.490148889323</v>
      </c>
      <c r="I787" s="179">
        <f t="shared" si="348"/>
        <v>84827</v>
      </c>
      <c r="J787" s="179">
        <f t="shared" si="349"/>
        <v>3512</v>
      </c>
      <c r="K787" s="179">
        <f t="shared" si="350"/>
        <v>88339</v>
      </c>
      <c r="L787" s="179">
        <f t="shared" si="338"/>
        <v>88339</v>
      </c>
      <c r="M787" s="179">
        <f t="shared" si="351"/>
        <v>30091.917006664644</v>
      </c>
      <c r="N787" s="179">
        <f t="shared" si="352"/>
        <v>3313257.5521825161</v>
      </c>
      <c r="O787" s="179">
        <f>N787*(1+Basic!$B$9)+S787</f>
        <v>3478920.4297916419</v>
      </c>
      <c r="P787" s="176">
        <f t="shared" si="339"/>
        <v>3516042</v>
      </c>
      <c r="R787" s="183">
        <f t="shared" si="353"/>
        <v>0</v>
      </c>
      <c r="S787" s="179">
        <f t="shared" si="340"/>
        <v>0</v>
      </c>
      <c r="Y787" s="179">
        <f t="shared" si="354"/>
        <v>65966.647215870442</v>
      </c>
      <c r="Z787" s="179">
        <f t="shared" si="355"/>
        <v>2977.0769490736202</v>
      </c>
      <c r="AA787" s="179">
        <f t="shared" si="356"/>
        <v>19395.27583505604</v>
      </c>
      <c r="AB787" s="179">
        <f t="shared" si="357"/>
        <v>88339.000000000102</v>
      </c>
      <c r="AC787" s="179">
        <f t="shared" si="358"/>
        <v>3516042</v>
      </c>
      <c r="AE787" s="179">
        <f t="shared" si="359"/>
        <v>88339</v>
      </c>
    </row>
    <row r="788" spans="1:31" x14ac:dyDescent="0.2">
      <c r="A788" s="171">
        <f t="shared" si="341"/>
        <v>103</v>
      </c>
      <c r="B788" s="179">
        <f t="shared" si="342"/>
        <v>84827</v>
      </c>
      <c r="D788" s="179">
        <f t="shared" si="343"/>
        <v>3512</v>
      </c>
      <c r="E788" s="179">
        <f t="shared" si="344"/>
        <v>17981.482443323217</v>
      </c>
      <c r="F788" s="179">
        <f t="shared" si="345"/>
        <v>495.20823816136152</v>
      </c>
      <c r="G788" s="179">
        <f t="shared" si="346"/>
        <v>1282816.7177949545</v>
      </c>
      <c r="H788" s="179">
        <f t="shared" si="347"/>
        <v>34104.698387050681</v>
      </c>
      <c r="I788" s="179">
        <f t="shared" si="348"/>
        <v>84827</v>
      </c>
      <c r="J788" s="179">
        <f t="shared" si="349"/>
        <v>3512</v>
      </c>
      <c r="K788" s="179">
        <f t="shared" si="350"/>
        <v>88339</v>
      </c>
      <c r="L788" s="179">
        <f t="shared" si="338"/>
        <v>88339</v>
      </c>
      <c r="M788" s="179">
        <f t="shared" si="351"/>
        <v>29572.040400526046</v>
      </c>
      <c r="N788" s="179">
        <f t="shared" si="352"/>
        <v>3254490.5925830421</v>
      </c>
      <c r="O788" s="179">
        <f>N788*(1+Basic!$B$9)+S788</f>
        <v>3417215.1222121944</v>
      </c>
      <c r="P788" s="176">
        <f t="shared" si="339"/>
        <v>3451320</v>
      </c>
      <c r="R788" s="183">
        <f t="shared" si="353"/>
        <v>0</v>
      </c>
      <c r="S788" s="179">
        <f t="shared" si="340"/>
        <v>0</v>
      </c>
      <c r="Y788" s="179">
        <f t="shared" si="354"/>
        <v>66845.517556676874</v>
      </c>
      <c r="Z788" s="179">
        <f t="shared" si="355"/>
        <v>3016.7917618386418</v>
      </c>
      <c r="AA788" s="179">
        <f t="shared" si="356"/>
        <v>18476.690681484579</v>
      </c>
      <c r="AB788" s="179">
        <f t="shared" si="357"/>
        <v>88339.000000000087</v>
      </c>
      <c r="AC788" s="179">
        <f t="shared" si="358"/>
        <v>3451320</v>
      </c>
      <c r="AE788" s="179">
        <f t="shared" si="359"/>
        <v>88339</v>
      </c>
    </row>
    <row r="789" spans="1:31" x14ac:dyDescent="0.2">
      <c r="A789" s="171">
        <f t="shared" si="341"/>
        <v>104</v>
      </c>
      <c r="B789" s="179">
        <f t="shared" si="342"/>
        <v>84827</v>
      </c>
      <c r="D789" s="179">
        <f t="shared" si="343"/>
        <v>3512</v>
      </c>
      <c r="E789" s="179">
        <f t="shared" si="344"/>
        <v>17090.902956932623</v>
      </c>
      <c r="F789" s="179">
        <f t="shared" si="345"/>
        <v>454.96362170636922</v>
      </c>
      <c r="G789" s="179">
        <f t="shared" si="346"/>
        <v>1215080.6207518871</v>
      </c>
      <c r="H789" s="179">
        <f t="shared" si="347"/>
        <v>31047.662008757052</v>
      </c>
      <c r="I789" s="179">
        <f t="shared" si="348"/>
        <v>84827</v>
      </c>
      <c r="J789" s="179">
        <f t="shared" si="349"/>
        <v>3512</v>
      </c>
      <c r="K789" s="179">
        <f t="shared" si="350"/>
        <v>88339</v>
      </c>
      <c r="L789" s="179">
        <f t="shared" si="338"/>
        <v>88339</v>
      </c>
      <c r="M789" s="179">
        <f t="shared" si="351"/>
        <v>29047.523704760286</v>
      </c>
      <c r="N789" s="179">
        <f t="shared" si="352"/>
        <v>3195199.1162878023</v>
      </c>
      <c r="O789" s="179">
        <f>N789*(1+Basic!$B$9)+S789</f>
        <v>3354959.0721021928</v>
      </c>
      <c r="P789" s="176">
        <f t="shared" si="339"/>
        <v>3386007</v>
      </c>
      <c r="R789" s="183">
        <f t="shared" si="353"/>
        <v>0</v>
      </c>
      <c r="S789" s="179">
        <f t="shared" si="340"/>
        <v>0</v>
      </c>
      <c r="Y789" s="179">
        <f t="shared" si="354"/>
        <v>67736.09704306745</v>
      </c>
      <c r="Z789" s="179">
        <f t="shared" si="355"/>
        <v>3057.0363782936292</v>
      </c>
      <c r="AA789" s="179">
        <f t="shared" si="356"/>
        <v>17545.866578638994</v>
      </c>
      <c r="AB789" s="179">
        <f t="shared" si="357"/>
        <v>88339.000000000073</v>
      </c>
      <c r="AC789" s="179">
        <f t="shared" si="358"/>
        <v>3386007</v>
      </c>
      <c r="AE789" s="179">
        <f t="shared" si="359"/>
        <v>88339</v>
      </c>
    </row>
    <row r="790" spans="1:31" x14ac:dyDescent="0.2">
      <c r="A790" s="171">
        <f t="shared" si="341"/>
        <v>105</v>
      </c>
      <c r="B790" s="179">
        <f t="shared" si="342"/>
        <v>84827</v>
      </c>
      <c r="D790" s="179">
        <f t="shared" si="343"/>
        <v>3512</v>
      </c>
      <c r="E790" s="179">
        <f t="shared" si="344"/>
        <v>16188.458324597015</v>
      </c>
      <c r="F790" s="179">
        <f t="shared" si="345"/>
        <v>414.18213387228587</v>
      </c>
      <c r="G790" s="179">
        <f t="shared" si="346"/>
        <v>1146442.0790764841</v>
      </c>
      <c r="H790" s="179">
        <f t="shared" si="347"/>
        <v>27949.844142629339</v>
      </c>
      <c r="I790" s="179">
        <f t="shared" si="348"/>
        <v>84827</v>
      </c>
      <c r="J790" s="179">
        <f t="shared" si="349"/>
        <v>3512</v>
      </c>
      <c r="K790" s="179">
        <f t="shared" si="350"/>
        <v>88339</v>
      </c>
      <c r="L790" s="179">
        <f t="shared" si="338"/>
        <v>88339</v>
      </c>
      <c r="M790" s="179">
        <f t="shared" si="351"/>
        <v>28518.325504863427</v>
      </c>
      <c r="N790" s="179">
        <f t="shared" si="352"/>
        <v>3135378.441792666</v>
      </c>
      <c r="O790" s="179">
        <f>N790*(1+Basic!$B$9)+S790</f>
        <v>3292147.3638822995</v>
      </c>
      <c r="P790" s="176">
        <f t="shared" si="339"/>
        <v>3320097</v>
      </c>
      <c r="R790" s="183">
        <f t="shared" si="353"/>
        <v>0</v>
      </c>
      <c r="S790" s="179">
        <f t="shared" si="340"/>
        <v>0</v>
      </c>
      <c r="Y790" s="179">
        <f t="shared" si="354"/>
        <v>68638.541675403016</v>
      </c>
      <c r="Z790" s="179">
        <f t="shared" si="355"/>
        <v>3097.8178661277125</v>
      </c>
      <c r="AA790" s="179">
        <f t="shared" si="356"/>
        <v>16602.640458469301</v>
      </c>
      <c r="AB790" s="179">
        <f t="shared" si="357"/>
        <v>88339.000000000029</v>
      </c>
      <c r="AC790" s="179">
        <f t="shared" si="358"/>
        <v>3320097</v>
      </c>
      <c r="AE790" s="179">
        <f t="shared" si="359"/>
        <v>88339</v>
      </c>
    </row>
    <row r="791" spans="1:31" x14ac:dyDescent="0.2">
      <c r="A791" s="171">
        <f t="shared" si="341"/>
        <v>106</v>
      </c>
      <c r="B791" s="179">
        <f t="shared" si="342"/>
        <v>84827</v>
      </c>
      <c r="D791" s="179">
        <f t="shared" si="343"/>
        <v>3512</v>
      </c>
      <c r="E791" s="179">
        <f t="shared" si="344"/>
        <v>15273.990467570542</v>
      </c>
      <c r="F791" s="179">
        <f t="shared" si="345"/>
        <v>372.85661268558334</v>
      </c>
      <c r="G791" s="179">
        <f t="shared" si="346"/>
        <v>1076889.0695440546</v>
      </c>
      <c r="H791" s="179">
        <f t="shared" si="347"/>
        <v>24810.700755314923</v>
      </c>
      <c r="I791" s="179">
        <f t="shared" si="348"/>
        <v>84827</v>
      </c>
      <c r="J791" s="179">
        <f t="shared" si="349"/>
        <v>3512</v>
      </c>
      <c r="K791" s="179">
        <f t="shared" si="350"/>
        <v>88339</v>
      </c>
      <c r="L791" s="179">
        <f t="shared" si="338"/>
        <v>88339</v>
      </c>
      <c r="M791" s="179">
        <f t="shared" si="351"/>
        <v>27984.404016691886</v>
      </c>
      <c r="N791" s="179">
        <f t="shared" si="352"/>
        <v>3075023.8458093577</v>
      </c>
      <c r="O791" s="179">
        <f>N791*(1+Basic!$B$9)+S791</f>
        <v>3228775.0380998258</v>
      </c>
      <c r="P791" s="176">
        <f t="shared" si="339"/>
        <v>3253586</v>
      </c>
      <c r="R791" s="183">
        <f t="shared" si="353"/>
        <v>0</v>
      </c>
      <c r="S791" s="179">
        <f t="shared" si="340"/>
        <v>0</v>
      </c>
      <c r="Y791" s="179">
        <f t="shared" si="354"/>
        <v>69553.009532429511</v>
      </c>
      <c r="Z791" s="179">
        <f t="shared" si="355"/>
        <v>3139.143387314416</v>
      </c>
      <c r="AA791" s="179">
        <f t="shared" si="356"/>
        <v>15646.847080256126</v>
      </c>
      <c r="AB791" s="179">
        <f t="shared" si="357"/>
        <v>88339.000000000058</v>
      </c>
      <c r="AC791" s="179">
        <f t="shared" si="358"/>
        <v>3253586</v>
      </c>
      <c r="AE791" s="179">
        <f t="shared" si="359"/>
        <v>88339</v>
      </c>
    </row>
    <row r="792" spans="1:31" x14ac:dyDescent="0.2">
      <c r="A792" s="171">
        <f t="shared" si="341"/>
        <v>107</v>
      </c>
      <c r="B792" s="179">
        <f t="shared" si="342"/>
        <v>84827</v>
      </c>
      <c r="D792" s="179">
        <f t="shared" si="343"/>
        <v>3512</v>
      </c>
      <c r="E792" s="179">
        <f t="shared" si="344"/>
        <v>14347.339201032117</v>
      </c>
      <c r="F792" s="179">
        <f t="shared" si="345"/>
        <v>330.97980063054865</v>
      </c>
      <c r="G792" s="179">
        <f t="shared" si="346"/>
        <v>1006409.4087450868</v>
      </c>
      <c r="H792" s="179">
        <f t="shared" si="347"/>
        <v>21629.680555945473</v>
      </c>
      <c r="I792" s="179">
        <f t="shared" si="348"/>
        <v>84827</v>
      </c>
      <c r="J792" s="179">
        <f t="shared" si="349"/>
        <v>3512</v>
      </c>
      <c r="K792" s="179">
        <f t="shared" si="350"/>
        <v>88339</v>
      </c>
      <c r="L792" s="179">
        <f t="shared" si="338"/>
        <v>88339</v>
      </c>
      <c r="M792" s="179">
        <f t="shared" si="351"/>
        <v>27445.717083163239</v>
      </c>
      <c r="N792" s="179">
        <f t="shared" si="352"/>
        <v>3014130.5628925208</v>
      </c>
      <c r="O792" s="179">
        <f>N792*(1+Basic!$B$9)+S792</f>
        <v>3164837.0910371467</v>
      </c>
      <c r="P792" s="176">
        <f t="shared" si="339"/>
        <v>3186467</v>
      </c>
      <c r="R792" s="183">
        <f t="shared" si="353"/>
        <v>0</v>
      </c>
      <c r="S792" s="179">
        <f t="shared" si="340"/>
        <v>0</v>
      </c>
      <c r="Y792" s="179">
        <f t="shared" si="354"/>
        <v>70479.660798967816</v>
      </c>
      <c r="Z792" s="179">
        <f t="shared" si="355"/>
        <v>3181.02019936945</v>
      </c>
      <c r="AA792" s="179">
        <f t="shared" si="356"/>
        <v>14678.319001662665</v>
      </c>
      <c r="AB792" s="179">
        <f t="shared" si="357"/>
        <v>88338.999999999927</v>
      </c>
      <c r="AC792" s="179">
        <f t="shared" si="358"/>
        <v>3186467</v>
      </c>
      <c r="AE792" s="179">
        <f t="shared" si="359"/>
        <v>88339</v>
      </c>
    </row>
    <row r="793" spans="1:31" x14ac:dyDescent="0.2">
      <c r="A793" s="171">
        <f t="shared" si="341"/>
        <v>108</v>
      </c>
      <c r="B793" s="179">
        <f t="shared" si="342"/>
        <v>84827</v>
      </c>
      <c r="C793" s="171">
        <f>-Basic!$B$28</f>
        <v>-20300</v>
      </c>
      <c r="D793" s="179">
        <f t="shared" si="343"/>
        <v>-16788</v>
      </c>
      <c r="E793" s="179">
        <f t="shared" si="344"/>
        <v>13408.342206026298</v>
      </c>
      <c r="F793" s="179">
        <f t="shared" si="345"/>
        <v>288.544343374731</v>
      </c>
      <c r="G793" s="179">
        <f t="shared" si="346"/>
        <v>934990.75095111306</v>
      </c>
      <c r="H793" s="179">
        <f t="shared" si="347"/>
        <v>38706.224899320201</v>
      </c>
      <c r="I793" s="179">
        <f t="shared" si="348"/>
        <v>84827</v>
      </c>
      <c r="J793" s="179">
        <f t="shared" si="349"/>
        <v>3512</v>
      </c>
      <c r="K793" s="179">
        <f t="shared" si="350"/>
        <v>88339</v>
      </c>
      <c r="L793" s="179">
        <f t="shared" si="338"/>
        <v>88339</v>
      </c>
      <c r="M793" s="179">
        <f t="shared" si="351"/>
        <v>26902.222170927645</v>
      </c>
      <c r="N793" s="179">
        <f t="shared" si="352"/>
        <v>2952693.7850634484</v>
      </c>
      <c r="O793" s="179">
        <f>N793*(1+Basic!$B$9)+S793</f>
        <v>3100328.4743166207</v>
      </c>
      <c r="P793" s="176">
        <f t="shared" si="339"/>
        <v>3139035</v>
      </c>
      <c r="R793" s="183">
        <f t="shared" si="353"/>
        <v>0</v>
      </c>
      <c r="S793" s="179">
        <f t="shared" si="340"/>
        <v>0</v>
      </c>
      <c r="Y793" s="179">
        <f t="shared" si="354"/>
        <v>71418.657793973689</v>
      </c>
      <c r="Z793" s="179">
        <f t="shared" si="355"/>
        <v>3223.4556566252722</v>
      </c>
      <c r="AA793" s="179">
        <f t="shared" si="356"/>
        <v>13696.88654940103</v>
      </c>
      <c r="AB793" s="179">
        <f t="shared" si="357"/>
        <v>88339</v>
      </c>
      <c r="AC793" s="179">
        <f t="shared" si="358"/>
        <v>3139035</v>
      </c>
      <c r="AE793" s="179">
        <f t="shared" si="359"/>
        <v>68039</v>
      </c>
    </row>
    <row r="794" spans="1:31" x14ac:dyDescent="0.2">
      <c r="A794" s="171">
        <f t="shared" si="341"/>
        <v>109</v>
      </c>
      <c r="B794" s="179">
        <f t="shared" si="342"/>
        <v>84827</v>
      </c>
      <c r="D794" s="179">
        <f t="shared" si="343"/>
        <v>3512</v>
      </c>
      <c r="E794" s="179">
        <f t="shared" si="344"/>
        <v>12456.835001030326</v>
      </c>
      <c r="F794" s="179">
        <f t="shared" si="345"/>
        <v>516.34892245410776</v>
      </c>
      <c r="G794" s="179">
        <f t="shared" si="346"/>
        <v>862620.58595214342</v>
      </c>
      <c r="H794" s="179">
        <f t="shared" si="347"/>
        <v>35710.573821774306</v>
      </c>
      <c r="I794" s="179">
        <f t="shared" si="348"/>
        <v>84827</v>
      </c>
      <c r="J794" s="179">
        <f t="shared" si="349"/>
        <v>3512</v>
      </c>
      <c r="K794" s="179">
        <f t="shared" si="350"/>
        <v>88339</v>
      </c>
      <c r="L794" s="179">
        <f t="shared" si="338"/>
        <v>88339</v>
      </c>
      <c r="M794" s="179">
        <f t="shared" si="351"/>
        <v>26353.876367009474</v>
      </c>
      <c r="N794" s="179">
        <f t="shared" si="352"/>
        <v>2890708.6614304576</v>
      </c>
      <c r="O794" s="179">
        <f>N794*(1+Basic!$B$9)+S794</f>
        <v>3035244.0945019806</v>
      </c>
      <c r="P794" s="176">
        <f t="shared" si="339"/>
        <v>3070955</v>
      </c>
      <c r="R794" s="183">
        <f t="shared" si="353"/>
        <v>0</v>
      </c>
      <c r="S794" s="179">
        <f t="shared" si="340"/>
        <v>0</v>
      </c>
      <c r="Y794" s="179">
        <f t="shared" si="354"/>
        <v>72370.164998969645</v>
      </c>
      <c r="Z794" s="179">
        <f t="shared" si="355"/>
        <v>2995.6510775458955</v>
      </c>
      <c r="AA794" s="179">
        <f t="shared" si="356"/>
        <v>12973.183923484434</v>
      </c>
      <c r="AB794" s="179">
        <f t="shared" si="357"/>
        <v>88338.999999999971</v>
      </c>
      <c r="AC794" s="179">
        <f t="shared" si="358"/>
        <v>3070955</v>
      </c>
      <c r="AE794" s="179">
        <f t="shared" si="359"/>
        <v>88339</v>
      </c>
    </row>
    <row r="795" spans="1:31" x14ac:dyDescent="0.2">
      <c r="A795" s="171">
        <f t="shared" si="341"/>
        <v>110</v>
      </c>
      <c r="B795" s="179">
        <f t="shared" si="342"/>
        <v>84827</v>
      </c>
      <c r="D795" s="179">
        <f t="shared" si="343"/>
        <v>3512</v>
      </c>
      <c r="E795" s="179">
        <f t="shared" si="344"/>
        <v>11492.650913142337</v>
      </c>
      <c r="F795" s="179">
        <f t="shared" si="345"/>
        <v>476.38632703275795</v>
      </c>
      <c r="G795" s="179">
        <f t="shared" si="346"/>
        <v>789286.23686528578</v>
      </c>
      <c r="H795" s="179">
        <f t="shared" si="347"/>
        <v>32674.960148807062</v>
      </c>
      <c r="I795" s="179">
        <f t="shared" si="348"/>
        <v>84827</v>
      </c>
      <c r="J795" s="179">
        <f t="shared" si="349"/>
        <v>3512</v>
      </c>
      <c r="K795" s="179">
        <f t="shared" si="350"/>
        <v>88339</v>
      </c>
      <c r="L795" s="179">
        <f t="shared" si="338"/>
        <v>88339</v>
      </c>
      <c r="M795" s="179">
        <f t="shared" si="351"/>
        <v>25800.636375419039</v>
      </c>
      <c r="N795" s="179">
        <f t="shared" si="352"/>
        <v>2828170.2978058765</v>
      </c>
      <c r="O795" s="179">
        <f>N795*(1+Basic!$B$9)+S795</f>
        <v>2969578.8126961705</v>
      </c>
      <c r="P795" s="176">
        <f t="shared" si="339"/>
        <v>3002254</v>
      </c>
      <c r="R795" s="183">
        <f t="shared" si="353"/>
        <v>0</v>
      </c>
      <c r="S795" s="179">
        <f t="shared" si="340"/>
        <v>0</v>
      </c>
      <c r="Y795" s="179">
        <f t="shared" si="354"/>
        <v>73334.349086857634</v>
      </c>
      <c r="Z795" s="179">
        <f t="shared" si="355"/>
        <v>3035.6136729672435</v>
      </c>
      <c r="AA795" s="179">
        <f t="shared" si="356"/>
        <v>11969.037240175096</v>
      </c>
      <c r="AB795" s="179">
        <f t="shared" si="357"/>
        <v>88338.999999999971</v>
      </c>
      <c r="AC795" s="179">
        <f t="shared" si="358"/>
        <v>3002254</v>
      </c>
      <c r="AE795" s="179">
        <f t="shared" si="359"/>
        <v>88339</v>
      </c>
    </row>
    <row r="796" spans="1:31" x14ac:dyDescent="0.2">
      <c r="A796" s="171">
        <f t="shared" si="341"/>
        <v>111</v>
      </c>
      <c r="B796" s="179">
        <f t="shared" si="342"/>
        <v>84827</v>
      </c>
      <c r="D796" s="179">
        <f t="shared" si="343"/>
        <v>3512</v>
      </c>
      <c r="E796" s="179">
        <f t="shared" si="344"/>
        <v>10515.621048885734</v>
      </c>
      <c r="F796" s="179">
        <f t="shared" si="345"/>
        <v>435.89062245033762</v>
      </c>
      <c r="G796" s="179">
        <f t="shared" si="346"/>
        <v>714974.85791417153</v>
      </c>
      <c r="H796" s="179">
        <f t="shared" si="347"/>
        <v>29598.850771257399</v>
      </c>
      <c r="I796" s="179">
        <f t="shared" si="348"/>
        <v>84827</v>
      </c>
      <c r="J796" s="179">
        <f t="shared" si="349"/>
        <v>3512</v>
      </c>
      <c r="K796" s="179">
        <f t="shared" si="350"/>
        <v>88339</v>
      </c>
      <c r="L796" s="179">
        <f t="shared" si="338"/>
        <v>88339</v>
      </c>
      <c r="M796" s="179">
        <f t="shared" si="351"/>
        <v>25242.458513734044</v>
      </c>
      <c r="N796" s="179">
        <f t="shared" si="352"/>
        <v>2765073.7563196104</v>
      </c>
      <c r="O796" s="179">
        <f>N796*(1+Basic!$B$9)+S796</f>
        <v>2903327.4441355909</v>
      </c>
      <c r="P796" s="176">
        <f t="shared" si="339"/>
        <v>2932926</v>
      </c>
      <c r="R796" s="183">
        <f t="shared" si="353"/>
        <v>0</v>
      </c>
      <c r="S796" s="179">
        <f t="shared" si="340"/>
        <v>0</v>
      </c>
      <c r="Y796" s="179">
        <f t="shared" si="354"/>
        <v>74311.378951114253</v>
      </c>
      <c r="Z796" s="179">
        <f t="shared" si="355"/>
        <v>3076.1093775496629</v>
      </c>
      <c r="AA796" s="179">
        <f t="shared" si="356"/>
        <v>10951.511671336071</v>
      </c>
      <c r="AB796" s="179">
        <f t="shared" si="357"/>
        <v>88338.999999999985</v>
      </c>
      <c r="AC796" s="179">
        <f t="shared" si="358"/>
        <v>2932926</v>
      </c>
      <c r="AE796" s="179">
        <f t="shared" si="359"/>
        <v>88339</v>
      </c>
    </row>
    <row r="797" spans="1:31" x14ac:dyDescent="0.2">
      <c r="A797" s="171">
        <f t="shared" si="341"/>
        <v>112</v>
      </c>
      <c r="B797" s="179">
        <f t="shared" si="342"/>
        <v>84827</v>
      </c>
      <c r="D797" s="179">
        <f t="shared" si="343"/>
        <v>3512</v>
      </c>
      <c r="E797" s="179">
        <f t="shared" si="344"/>
        <v>9525.5742646245835</v>
      </c>
      <c r="F797" s="179">
        <f t="shared" si="345"/>
        <v>394.85469692207357</v>
      </c>
      <c r="G797" s="179">
        <f t="shared" si="346"/>
        <v>639673.43217879615</v>
      </c>
      <c r="H797" s="179">
        <f t="shared" si="347"/>
        <v>26481.705468179473</v>
      </c>
      <c r="I797" s="179">
        <f t="shared" si="348"/>
        <v>84827</v>
      </c>
      <c r="J797" s="179">
        <f t="shared" si="349"/>
        <v>3512</v>
      </c>
      <c r="K797" s="179">
        <f t="shared" si="350"/>
        <v>88339</v>
      </c>
      <c r="L797" s="179">
        <f t="shared" si="338"/>
        <v>88339</v>
      </c>
      <c r="M797" s="179">
        <f t="shared" si="351"/>
        <v>24679.298709650528</v>
      </c>
      <c r="N797" s="179">
        <f t="shared" si="352"/>
        <v>2701414.0550292609</v>
      </c>
      <c r="O797" s="179">
        <f>N797*(1+Basic!$B$9)+S797</f>
        <v>2836484.7577807242</v>
      </c>
      <c r="P797" s="176">
        <f t="shared" si="339"/>
        <v>2862966</v>
      </c>
      <c r="R797" s="183">
        <f t="shared" si="353"/>
        <v>0</v>
      </c>
      <c r="S797" s="179">
        <f t="shared" si="340"/>
        <v>0</v>
      </c>
      <c r="Y797" s="179">
        <f t="shared" si="354"/>
        <v>75301.425735375378</v>
      </c>
      <c r="Z797" s="179">
        <f t="shared" si="355"/>
        <v>3117.1453030779267</v>
      </c>
      <c r="AA797" s="179">
        <f t="shared" si="356"/>
        <v>9920.4289615466569</v>
      </c>
      <c r="AB797" s="179">
        <f t="shared" si="357"/>
        <v>88338.999999999956</v>
      </c>
      <c r="AC797" s="179">
        <f t="shared" si="358"/>
        <v>2862966</v>
      </c>
      <c r="AE797" s="179">
        <f t="shared" si="359"/>
        <v>88339</v>
      </c>
    </row>
    <row r="798" spans="1:31" x14ac:dyDescent="0.2">
      <c r="A798" s="171">
        <f t="shared" si="341"/>
        <v>113</v>
      </c>
      <c r="B798" s="179">
        <f t="shared" si="342"/>
        <v>84827</v>
      </c>
      <c r="D798" s="179">
        <f t="shared" si="343"/>
        <v>3512</v>
      </c>
      <c r="E798" s="179">
        <f t="shared" si="344"/>
        <v>8522.3371365848488</v>
      </c>
      <c r="F798" s="179">
        <f t="shared" si="345"/>
        <v>353.27134379053524</v>
      </c>
      <c r="G798" s="179">
        <f t="shared" si="346"/>
        <v>563368.76931538095</v>
      </c>
      <c r="H798" s="179">
        <f t="shared" si="347"/>
        <v>23322.976811970009</v>
      </c>
      <c r="I798" s="179">
        <f t="shared" si="348"/>
        <v>84827</v>
      </c>
      <c r="J798" s="179">
        <f t="shared" si="349"/>
        <v>3512</v>
      </c>
      <c r="K798" s="179">
        <f t="shared" si="350"/>
        <v>88339</v>
      </c>
      <c r="L798" s="179">
        <f t="shared" si="338"/>
        <v>88339</v>
      </c>
      <c r="M798" s="179">
        <f t="shared" si="351"/>
        <v>24111.11249750304</v>
      </c>
      <c r="N798" s="179">
        <f t="shared" si="352"/>
        <v>2637186.1675267639</v>
      </c>
      <c r="O798" s="179">
        <f>N798*(1+Basic!$B$9)+S798</f>
        <v>2769045.4759031022</v>
      </c>
      <c r="P798" s="176">
        <f t="shared" si="339"/>
        <v>2792368</v>
      </c>
      <c r="R798" s="183">
        <f t="shared" si="353"/>
        <v>0</v>
      </c>
      <c r="S798" s="179">
        <f t="shared" si="340"/>
        <v>0</v>
      </c>
      <c r="Y798" s="179">
        <f t="shared" si="354"/>
        <v>76304.6628634152</v>
      </c>
      <c r="Z798" s="179">
        <f t="shared" si="355"/>
        <v>3158.7286562094632</v>
      </c>
      <c r="AA798" s="179">
        <f t="shared" si="356"/>
        <v>8875.6084803753838</v>
      </c>
      <c r="AB798" s="179">
        <f t="shared" si="357"/>
        <v>88339.000000000044</v>
      </c>
      <c r="AC798" s="179">
        <f t="shared" si="358"/>
        <v>2792368</v>
      </c>
      <c r="AE798" s="179">
        <f t="shared" si="359"/>
        <v>88339</v>
      </c>
    </row>
    <row r="799" spans="1:31" x14ac:dyDescent="0.2">
      <c r="A799" s="171">
        <f t="shared" si="341"/>
        <v>114</v>
      </c>
      <c r="B799" s="179">
        <f t="shared" si="342"/>
        <v>84827</v>
      </c>
      <c r="D799" s="179">
        <f t="shared" si="343"/>
        <v>3512</v>
      </c>
      <c r="E799" s="179">
        <f t="shared" si="344"/>
        <v>7505.7339304762272</v>
      </c>
      <c r="F799" s="179">
        <f t="shared" si="345"/>
        <v>311.13326026001477</v>
      </c>
      <c r="G799" s="179">
        <f t="shared" si="346"/>
        <v>486047.50324585719</v>
      </c>
      <c r="H799" s="179">
        <f t="shared" si="347"/>
        <v>20122.110072230025</v>
      </c>
      <c r="I799" s="179">
        <f t="shared" si="348"/>
        <v>84827</v>
      </c>
      <c r="J799" s="179">
        <f t="shared" si="349"/>
        <v>3512</v>
      </c>
      <c r="K799" s="179">
        <f t="shared" si="350"/>
        <v>88339</v>
      </c>
      <c r="L799" s="179">
        <f t="shared" si="338"/>
        <v>88339</v>
      </c>
      <c r="M799" s="179">
        <f t="shared" si="351"/>
        <v>23537.855014753732</v>
      </c>
      <c r="N799" s="179">
        <f t="shared" si="352"/>
        <v>2572385.0225415174</v>
      </c>
      <c r="O799" s="179">
        <f>N799*(1+Basic!$B$9)+S799</f>
        <v>2701004.2736685933</v>
      </c>
      <c r="P799" s="176">
        <f t="shared" si="339"/>
        <v>2721126</v>
      </c>
      <c r="R799" s="183">
        <f t="shared" si="353"/>
        <v>0</v>
      </c>
      <c r="S799" s="179">
        <f t="shared" si="340"/>
        <v>0</v>
      </c>
      <c r="Y799" s="179">
        <f t="shared" si="354"/>
        <v>77321.266069523757</v>
      </c>
      <c r="Z799" s="179">
        <f t="shared" si="355"/>
        <v>3200.866739739984</v>
      </c>
      <c r="AA799" s="179">
        <f t="shared" si="356"/>
        <v>7816.8671907362423</v>
      </c>
      <c r="AB799" s="179">
        <f t="shared" si="357"/>
        <v>88338.999999999985</v>
      </c>
      <c r="AC799" s="179">
        <f t="shared" si="358"/>
        <v>2721126</v>
      </c>
      <c r="AE799" s="179">
        <f t="shared" si="359"/>
        <v>88339</v>
      </c>
    </row>
    <row r="800" spans="1:31" x14ac:dyDescent="0.2">
      <c r="A800" s="171">
        <f t="shared" si="341"/>
        <v>115</v>
      </c>
      <c r="B800" s="179">
        <f t="shared" si="342"/>
        <v>84827</v>
      </c>
      <c r="D800" s="179">
        <f t="shared" si="343"/>
        <v>3512</v>
      </c>
      <c r="E800" s="179">
        <f t="shared" si="344"/>
        <v>6475.5865707092607</v>
      </c>
      <c r="F800" s="179">
        <f t="shared" si="345"/>
        <v>268.43304611402192</v>
      </c>
      <c r="G800" s="179">
        <f t="shared" si="346"/>
        <v>407696.08981656644</v>
      </c>
      <c r="H800" s="179">
        <f t="shared" si="347"/>
        <v>16878.543118344049</v>
      </c>
      <c r="I800" s="179">
        <f t="shared" si="348"/>
        <v>84827</v>
      </c>
      <c r="J800" s="179">
        <f t="shared" si="349"/>
        <v>3512</v>
      </c>
      <c r="K800" s="179">
        <f t="shared" si="350"/>
        <v>88339</v>
      </c>
      <c r="L800" s="179">
        <f t="shared" si="338"/>
        <v>88339</v>
      </c>
      <c r="M800" s="179">
        <f t="shared" si="351"/>
        <v>22959.48099845013</v>
      </c>
      <c r="N800" s="179">
        <f t="shared" si="352"/>
        <v>2507005.5035399674</v>
      </c>
      <c r="O800" s="179">
        <f>N800*(1+Basic!$B$9)+S800</f>
        <v>2632355.778716966</v>
      </c>
      <c r="P800" s="176">
        <f t="shared" si="339"/>
        <v>2649234</v>
      </c>
      <c r="R800" s="183">
        <f t="shared" si="353"/>
        <v>0</v>
      </c>
      <c r="S800" s="179">
        <f t="shared" si="340"/>
        <v>0</v>
      </c>
      <c r="Y800" s="179">
        <f t="shared" si="354"/>
        <v>78351.413429290755</v>
      </c>
      <c r="Z800" s="179">
        <f t="shared" si="355"/>
        <v>3243.5669538859765</v>
      </c>
      <c r="AA800" s="179">
        <f t="shared" si="356"/>
        <v>6744.0196168232824</v>
      </c>
      <c r="AB800" s="179">
        <f t="shared" si="357"/>
        <v>88339.000000000015</v>
      </c>
      <c r="AC800" s="179">
        <f t="shared" si="358"/>
        <v>2649234</v>
      </c>
      <c r="AE800" s="179">
        <f t="shared" si="359"/>
        <v>88339</v>
      </c>
    </row>
    <row r="801" spans="1:31" x14ac:dyDescent="0.2">
      <c r="A801" s="171">
        <f t="shared" si="341"/>
        <v>116</v>
      </c>
      <c r="B801" s="179">
        <f t="shared" si="342"/>
        <v>84827</v>
      </c>
      <c r="D801" s="179">
        <f t="shared" si="343"/>
        <v>3512</v>
      </c>
      <c r="E801" s="179">
        <f t="shared" si="344"/>
        <v>5431.7146092023195</v>
      </c>
      <c r="F801" s="179">
        <f t="shared" si="345"/>
        <v>225.16320241567166</v>
      </c>
      <c r="G801" s="179">
        <f t="shared" si="346"/>
        <v>328300.80442576879</v>
      </c>
      <c r="H801" s="179">
        <f t="shared" si="347"/>
        <v>13591.70632075972</v>
      </c>
      <c r="I801" s="179">
        <f t="shared" si="348"/>
        <v>84827</v>
      </c>
      <c r="J801" s="179">
        <f t="shared" si="349"/>
        <v>3512</v>
      </c>
      <c r="K801" s="179">
        <f t="shared" si="350"/>
        <v>88339</v>
      </c>
      <c r="L801" s="179">
        <f t="shared" si="338"/>
        <v>88339</v>
      </c>
      <c r="M801" s="179">
        <f t="shared" si="351"/>
        <v>22375.94478165128</v>
      </c>
      <c r="N801" s="179">
        <f t="shared" si="352"/>
        <v>2441042.4483216186</v>
      </c>
      <c r="O801" s="179">
        <f>N801*(1+Basic!$B$9)+S801</f>
        <v>2563094.5707376995</v>
      </c>
      <c r="P801" s="176">
        <f t="shared" si="339"/>
        <v>2576686</v>
      </c>
      <c r="R801" s="183">
        <f t="shared" si="353"/>
        <v>0</v>
      </c>
      <c r="S801" s="179">
        <f t="shared" si="340"/>
        <v>0</v>
      </c>
      <c r="Y801" s="179">
        <f t="shared" si="354"/>
        <v>79395.285390797653</v>
      </c>
      <c r="Z801" s="179">
        <f t="shared" si="355"/>
        <v>3286.8367975843285</v>
      </c>
      <c r="AA801" s="179">
        <f t="shared" si="356"/>
        <v>5656.877811617991</v>
      </c>
      <c r="AB801" s="179">
        <f t="shared" si="357"/>
        <v>88338.999999999971</v>
      </c>
      <c r="AC801" s="179">
        <f t="shared" si="358"/>
        <v>2576686</v>
      </c>
      <c r="AE801" s="179">
        <f t="shared" si="359"/>
        <v>88339</v>
      </c>
    </row>
    <row r="802" spans="1:31" x14ac:dyDescent="0.2">
      <c r="A802" s="171">
        <f t="shared" si="341"/>
        <v>117</v>
      </c>
      <c r="B802" s="179">
        <f t="shared" si="342"/>
        <v>84827</v>
      </c>
      <c r="D802" s="179">
        <f t="shared" si="343"/>
        <v>3512</v>
      </c>
      <c r="E802" s="179">
        <f t="shared" si="344"/>
        <v>4373.9351937730089</v>
      </c>
      <c r="F802" s="179">
        <f t="shared" si="345"/>
        <v>181.3161301907339</v>
      </c>
      <c r="G802" s="179">
        <f t="shared" si="346"/>
        <v>247847.7396195418</v>
      </c>
      <c r="H802" s="179">
        <f t="shared" si="347"/>
        <v>10261.022450950453</v>
      </c>
      <c r="I802" s="179">
        <f t="shared" si="348"/>
        <v>84827</v>
      </c>
      <c r="J802" s="179">
        <f t="shared" si="349"/>
        <v>3512</v>
      </c>
      <c r="K802" s="179">
        <f t="shared" si="350"/>
        <v>88339</v>
      </c>
      <c r="L802" s="179">
        <f t="shared" si="338"/>
        <v>88339</v>
      </c>
      <c r="M802" s="179">
        <f t="shared" si="351"/>
        <v>21787.200289822023</v>
      </c>
      <c r="N802" s="179">
        <f t="shared" si="352"/>
        <v>2374490.6486114408</v>
      </c>
      <c r="O802" s="179">
        <f>N802*(1+Basic!$B$9)+S802</f>
        <v>2493215.1810420128</v>
      </c>
      <c r="P802" s="176">
        <f t="shared" si="339"/>
        <v>2503476</v>
      </c>
      <c r="R802" s="183">
        <f t="shared" si="353"/>
        <v>0</v>
      </c>
      <c r="S802" s="179">
        <f t="shared" si="340"/>
        <v>0</v>
      </c>
      <c r="Y802" s="179">
        <f t="shared" si="354"/>
        <v>80453.06480622699</v>
      </c>
      <c r="Z802" s="179">
        <f t="shared" si="355"/>
        <v>3330.683869809267</v>
      </c>
      <c r="AA802" s="179">
        <f t="shared" si="356"/>
        <v>4555.2513239637428</v>
      </c>
      <c r="AB802" s="179">
        <f t="shared" si="357"/>
        <v>88339</v>
      </c>
      <c r="AC802" s="179">
        <f t="shared" si="358"/>
        <v>2503476</v>
      </c>
      <c r="AE802" s="179">
        <f t="shared" si="359"/>
        <v>88339</v>
      </c>
    </row>
    <row r="803" spans="1:31" x14ac:dyDescent="0.2">
      <c r="A803" s="171">
        <f t="shared" si="341"/>
        <v>118</v>
      </c>
      <c r="B803" s="179">
        <f t="shared" si="342"/>
        <v>84827</v>
      </c>
      <c r="D803" s="179">
        <f t="shared" si="343"/>
        <v>3512</v>
      </c>
      <c r="E803" s="179">
        <f t="shared" si="344"/>
        <v>3302.0630361084573</v>
      </c>
      <c r="F803" s="179">
        <f t="shared" si="345"/>
        <v>136.88412909311464</v>
      </c>
      <c r="G803" s="179">
        <f t="shared" si="346"/>
        <v>166322.80265565024</v>
      </c>
      <c r="H803" s="179">
        <f t="shared" si="347"/>
        <v>6885.9065800435683</v>
      </c>
      <c r="I803" s="179">
        <f t="shared" si="348"/>
        <v>84827</v>
      </c>
      <c r="J803" s="179">
        <f t="shared" si="349"/>
        <v>3512</v>
      </c>
      <c r="K803" s="179">
        <f t="shared" si="350"/>
        <v>88339</v>
      </c>
      <c r="L803" s="179">
        <f t="shared" si="338"/>
        <v>88339</v>
      </c>
      <c r="M803" s="179">
        <f t="shared" si="351"/>
        <v>21193.201037195049</v>
      </c>
      <c r="N803" s="179">
        <f t="shared" si="352"/>
        <v>2307344.8496486358</v>
      </c>
      <c r="O803" s="179">
        <f>N803*(1+Basic!$B$9)+S803</f>
        <v>2422712.0921310675</v>
      </c>
      <c r="P803" s="176">
        <f t="shared" si="339"/>
        <v>2429598</v>
      </c>
      <c r="R803" s="183">
        <f t="shared" si="353"/>
        <v>0</v>
      </c>
      <c r="S803" s="179">
        <f t="shared" si="340"/>
        <v>0</v>
      </c>
      <c r="Y803" s="179">
        <f t="shared" si="354"/>
        <v>81524.936963891552</v>
      </c>
      <c r="Z803" s="179">
        <f t="shared" si="355"/>
        <v>3375.115870906885</v>
      </c>
      <c r="AA803" s="179">
        <f t="shared" si="356"/>
        <v>3438.9471652015718</v>
      </c>
      <c r="AB803" s="179">
        <f t="shared" si="357"/>
        <v>88339.000000000015</v>
      </c>
      <c r="AC803" s="179">
        <f t="shared" si="358"/>
        <v>2429598</v>
      </c>
      <c r="AE803" s="179">
        <f t="shared" si="359"/>
        <v>88339</v>
      </c>
    </row>
    <row r="804" spans="1:31" x14ac:dyDescent="0.2">
      <c r="A804" s="171">
        <f t="shared" si="341"/>
        <v>119</v>
      </c>
      <c r="B804" s="179">
        <f t="shared" si="342"/>
        <v>84827</v>
      </c>
      <c r="D804" s="179">
        <f t="shared" si="343"/>
        <v>3512</v>
      </c>
      <c r="E804" s="179">
        <f t="shared" si="344"/>
        <v>2215.9103793088675</v>
      </c>
      <c r="F804" s="179">
        <f t="shared" si="345"/>
        <v>91.859396052535018</v>
      </c>
      <c r="G804" s="179">
        <f t="shared" si="346"/>
        <v>83711.713034959103</v>
      </c>
      <c r="H804" s="179">
        <f t="shared" si="347"/>
        <v>3465.7659760961033</v>
      </c>
      <c r="I804" s="179">
        <f t="shared" si="348"/>
        <v>84827</v>
      </c>
      <c r="J804" s="179">
        <f t="shared" si="349"/>
        <v>3512</v>
      </c>
      <c r="K804" s="179">
        <f t="shared" si="350"/>
        <v>88339</v>
      </c>
      <c r="L804" s="179">
        <f t="shared" si="338"/>
        <v>88339</v>
      </c>
      <c r="M804" s="179">
        <f t="shared" si="351"/>
        <v>20593.900123100491</v>
      </c>
      <c r="N804" s="179">
        <f t="shared" si="352"/>
        <v>2239599.7497717361</v>
      </c>
      <c r="O804" s="179">
        <f>N804*(1+Basic!$B$9)+S804</f>
        <v>2351579.737260323</v>
      </c>
      <c r="P804" s="176">
        <f t="shared" si="339"/>
        <v>2355046</v>
      </c>
      <c r="R804" s="183">
        <f t="shared" si="353"/>
        <v>0</v>
      </c>
      <c r="S804" s="179">
        <f t="shared" si="340"/>
        <v>0</v>
      </c>
      <c r="Y804" s="179">
        <f t="shared" si="354"/>
        <v>82611.089620691142</v>
      </c>
      <c r="Z804" s="179">
        <f t="shared" si="355"/>
        <v>3420.140603947465</v>
      </c>
      <c r="AA804" s="179">
        <f t="shared" si="356"/>
        <v>2307.7697753614025</v>
      </c>
      <c r="AB804" s="179">
        <f t="shared" si="357"/>
        <v>88339.000000000015</v>
      </c>
      <c r="AC804" s="179">
        <f t="shared" si="358"/>
        <v>2355046</v>
      </c>
      <c r="AE804" s="179">
        <f t="shared" si="359"/>
        <v>88339</v>
      </c>
    </row>
    <row r="805" spans="1:31" x14ac:dyDescent="0.2">
      <c r="A805" s="171">
        <f t="shared" si="341"/>
        <v>120</v>
      </c>
      <c r="B805" s="179">
        <f t="shared" si="342"/>
        <v>84827</v>
      </c>
      <c r="D805" s="179">
        <f t="shared" si="343"/>
        <v>3512</v>
      </c>
      <c r="E805" s="179">
        <f t="shared" si="344"/>
        <v>1115.2869649986603</v>
      </c>
      <c r="F805" s="179">
        <f t="shared" si="345"/>
        <v>46.234023904169526</v>
      </c>
      <c r="G805" s="179">
        <f t="shared" si="346"/>
        <v>-4.2244209907948971E-8</v>
      </c>
      <c r="H805" s="179">
        <f t="shared" si="347"/>
        <v>2.7278446168566006E-10</v>
      </c>
      <c r="I805" s="179">
        <f t="shared" si="348"/>
        <v>84827</v>
      </c>
      <c r="J805" s="179">
        <f t="shared" si="349"/>
        <v>3512</v>
      </c>
      <c r="K805" s="179">
        <f t="shared" si="350"/>
        <v>88339</v>
      </c>
      <c r="L805" s="179">
        <f>K805+Basic!B8</f>
        <v>2259589</v>
      </c>
      <c r="M805" s="179">
        <f t="shared" si="351"/>
        <v>19989.250228262801</v>
      </c>
      <c r="N805" s="179">
        <f t="shared" si="352"/>
        <v>0</v>
      </c>
      <c r="O805" s="179">
        <f>N805*(1+Basic!$B$9)</f>
        <v>0</v>
      </c>
      <c r="P805" s="179">
        <f>O805+H805+Basic!$B$8</f>
        <v>2171250.0000000005</v>
      </c>
      <c r="R805" s="183">
        <f t="shared" si="353"/>
        <v>0</v>
      </c>
      <c r="S805" s="179">
        <f t="shared" si="340"/>
        <v>0</v>
      </c>
      <c r="Y805" s="179">
        <f t="shared" si="354"/>
        <v>83711.713035001347</v>
      </c>
      <c r="Z805" s="179">
        <f t="shared" si="355"/>
        <v>3465.7659760958304</v>
      </c>
      <c r="AA805" s="179">
        <f t="shared" si="356"/>
        <v>1161.5209889028299</v>
      </c>
      <c r="AB805" s="179">
        <f t="shared" si="357"/>
        <v>88339</v>
      </c>
      <c r="AC805" s="179">
        <f t="shared" si="358"/>
        <v>2171250.0000000005</v>
      </c>
      <c r="AE805" s="179">
        <f t="shared" si="359"/>
        <v>88339</v>
      </c>
    </row>
    <row r="806" spans="1:31" ht="15" x14ac:dyDescent="0.2">
      <c r="A806" s="170" t="s">
        <v>5</v>
      </c>
      <c r="B806" s="190">
        <f>SUM(B685:B805)</f>
        <v>5112990</v>
      </c>
      <c r="C806" s="190">
        <f>SUM(C685:C805)</f>
        <v>-341403</v>
      </c>
      <c r="D806" s="190">
        <f>SUM(D685:D805)</f>
        <v>80037</v>
      </c>
      <c r="E806" s="190">
        <f>SUM(E685:E805)</f>
        <v>5112989.99999996</v>
      </c>
      <c r="F806" s="190">
        <f>SUM(F685:F805)</f>
        <v>80037.000000000276</v>
      </c>
      <c r="G806" s="190"/>
      <c r="H806" s="190"/>
      <c r="I806" s="190">
        <f>SUM(I685:I805)</f>
        <v>10179240</v>
      </c>
      <c r="J806" s="190">
        <f>SUM(J685:J805)</f>
        <v>395228.5</v>
      </c>
      <c r="K806" s="190">
        <f>SUM(K685:K805)</f>
        <v>10600680</v>
      </c>
      <c r="L806" s="190">
        <f>SUM(L685:L805)</f>
        <v>5534430</v>
      </c>
      <c r="M806" s="190">
        <f>SUM(M685:M805)</f>
        <v>5534430.0000000047</v>
      </c>
      <c r="N806" s="187"/>
      <c r="O806" s="190"/>
      <c r="P806" s="190"/>
      <c r="R806" s="172">
        <f>SUM(R686:R805)</f>
        <v>0</v>
      </c>
      <c r="Y806" s="191">
        <f>SUM(Y686:Y805)</f>
        <v>5066250.000000041</v>
      </c>
      <c r="Z806" s="191">
        <f>SUM(Z686:Z805)</f>
        <v>341402.99999999971</v>
      </c>
      <c r="AA806" s="191">
        <f>SUM(AA686:AA805)</f>
        <v>5193026.9999999581</v>
      </c>
      <c r="AB806" s="191">
        <f>SUM(AB686:AB805)</f>
        <v>10600680.000000002</v>
      </c>
    </row>
    <row r="807" spans="1:31" ht="15" x14ac:dyDescent="0.2">
      <c r="A807" s="170"/>
      <c r="B807" s="190">
        <f>B806-B685</f>
        <v>10179240</v>
      </c>
      <c r="C807" s="170"/>
      <c r="D807" s="190">
        <f>D806-C806</f>
        <v>421440</v>
      </c>
      <c r="E807" s="190">
        <f>E806+F806</f>
        <v>5193026.99999996</v>
      </c>
      <c r="F807" s="190"/>
      <c r="L807" s="179">
        <f>F806+E806-C806</f>
        <v>5534429.99999996</v>
      </c>
    </row>
    <row r="808" spans="1:31" ht="15" x14ac:dyDescent="0.2">
      <c r="A808" s="170"/>
      <c r="B808" s="170"/>
      <c r="C808" s="170"/>
      <c r="D808" s="190"/>
      <c r="E808" s="190"/>
      <c r="F808" s="170"/>
      <c r="K808" s="171" t="s">
        <v>7</v>
      </c>
      <c r="L808" s="179">
        <f>L807-L806</f>
        <v>-4.0046870708465576E-8</v>
      </c>
    </row>
    <row r="819" spans="1:31" ht="25.5" x14ac:dyDescent="0.35">
      <c r="C819" s="262" t="s">
        <v>106</v>
      </c>
      <c r="D819" s="262"/>
      <c r="E819" s="262"/>
      <c r="F819" s="262"/>
    </row>
    <row r="820" spans="1:31" x14ac:dyDescent="0.2">
      <c r="A820" s="171" t="s">
        <v>33</v>
      </c>
      <c r="B820" s="171" t="s">
        <v>39</v>
      </c>
      <c r="D820" s="171" t="s">
        <v>160</v>
      </c>
      <c r="E820" s="171" t="s">
        <v>38</v>
      </c>
      <c r="G820" s="171" t="s">
        <v>57</v>
      </c>
    </row>
    <row r="821" spans="1:31" ht="18" x14ac:dyDescent="0.25">
      <c r="A821" s="181">
        <f>Basic!$B$10</f>
        <v>0.16</v>
      </c>
      <c r="B821" s="177">
        <v>81751.714315837075</v>
      </c>
      <c r="C821" s="176">
        <f>ROUND(B821/1,0)</f>
        <v>81752</v>
      </c>
      <c r="D821" s="177">
        <v>3445.7352224295842</v>
      </c>
      <c r="E821" s="176">
        <f>$E$2</f>
        <v>12</v>
      </c>
      <c r="F821" s="176">
        <f>ROUND(D821/1,0)</f>
        <v>3446</v>
      </c>
      <c r="G821" s="192">
        <f>-(B825)/R823</f>
        <v>38380.681818181816</v>
      </c>
      <c r="H821" s="179">
        <f>(Basic!$B$19+Basic!$B$20+Basic!$B$21+Basic!$B$22+Basic!$B$23+Basic!$B$24+Basic!$B$25+Basic!$B$26+Basic!$B$27+Basic!$B$28+Basic!$B$29)/R823</f>
        <v>2724.7954545454545</v>
      </c>
      <c r="J821" s="179"/>
      <c r="K821" s="179"/>
      <c r="R821" s="172">
        <f>$S$1/$R$823</f>
        <v>0</v>
      </c>
    </row>
    <row r="822" spans="1:31" ht="15" x14ac:dyDescent="0.2">
      <c r="A822" s="170" t="s">
        <v>37</v>
      </c>
      <c r="B822" s="179" t="s">
        <v>37</v>
      </c>
      <c r="C822" s="171" t="s">
        <v>37</v>
      </c>
      <c r="D822" s="171" t="s">
        <v>37</v>
      </c>
      <c r="E822" s="171" t="s">
        <v>37</v>
      </c>
      <c r="F822" s="171" t="s">
        <v>37</v>
      </c>
      <c r="G822" s="171" t="s">
        <v>37</v>
      </c>
      <c r="H822" s="171" t="s">
        <v>37</v>
      </c>
      <c r="J822" s="179"/>
      <c r="L822" s="179"/>
      <c r="M822" s="180" t="s">
        <v>31</v>
      </c>
      <c r="N822" s="180"/>
      <c r="O822" s="180"/>
    </row>
    <row r="823" spans="1:31" ht="15" x14ac:dyDescent="0.2">
      <c r="A823" s="170"/>
      <c r="B823" s="180" t="s">
        <v>11</v>
      </c>
      <c r="C823" s="180"/>
      <c r="D823" s="180"/>
      <c r="E823" s="180" t="s">
        <v>27</v>
      </c>
      <c r="F823" s="180"/>
      <c r="G823" s="180" t="s">
        <v>162</v>
      </c>
      <c r="H823" s="180"/>
      <c r="I823" s="180" t="s">
        <v>6</v>
      </c>
      <c r="J823" s="180"/>
      <c r="K823" s="180"/>
      <c r="L823" s="171" t="s">
        <v>32</v>
      </c>
      <c r="M823" s="171" t="s">
        <v>2</v>
      </c>
      <c r="N823" s="180" t="s">
        <v>162</v>
      </c>
      <c r="O823" s="180" t="s">
        <v>29</v>
      </c>
      <c r="P823" s="180" t="s">
        <v>30</v>
      </c>
      <c r="R823" s="172">
        <f>$E$2*11</f>
        <v>132</v>
      </c>
    </row>
    <row r="824" spans="1:31" x14ac:dyDescent="0.2">
      <c r="B824" s="181">
        <f>IRR(B825:B957,0)*E821</f>
        <v>0.15989708498859478</v>
      </c>
      <c r="D824" s="181">
        <f>IRR(D825:D957,0)*E821</f>
        <v>0.16036276756091183</v>
      </c>
      <c r="E824" s="171" t="s">
        <v>28</v>
      </c>
      <c r="F824" s="171" t="s">
        <v>161</v>
      </c>
      <c r="G824" s="171" t="s">
        <v>162</v>
      </c>
      <c r="H824" s="171" t="s">
        <v>161</v>
      </c>
      <c r="I824" s="171" t="s">
        <v>28</v>
      </c>
      <c r="J824" s="179" t="s">
        <v>161</v>
      </c>
      <c r="K824" s="179" t="s">
        <v>5</v>
      </c>
      <c r="L824" s="174">
        <f>IRR(L825:L957,0)*E821</f>
        <v>0.10781612455015921</v>
      </c>
      <c r="AE824" s="174">
        <f>IRR(AE825:AE957,0)*$AE$2</f>
        <v>0.15990356633165437</v>
      </c>
    </row>
    <row r="825" spans="1:31" x14ac:dyDescent="0.2">
      <c r="A825" s="171">
        <v>0</v>
      </c>
      <c r="B825" s="171">
        <f>-(Basic!$B$6-Basic!$B$8)</f>
        <v>-5066250</v>
      </c>
      <c r="C825" s="171">
        <f>-Basic!$B$19</f>
        <v>-52423</v>
      </c>
      <c r="D825" s="179">
        <f>C825</f>
        <v>-52423</v>
      </c>
      <c r="G825" s="179">
        <f>-B825</f>
        <v>5066250</v>
      </c>
      <c r="H825" s="171">
        <f>-D825</f>
        <v>52423</v>
      </c>
      <c r="J825" s="171">
        <f>-Basic!$B$19/2</f>
        <v>-26211.5</v>
      </c>
      <c r="L825" s="179">
        <f>B825-Basic!$B$8</f>
        <v>-7237500</v>
      </c>
      <c r="N825" s="179">
        <f>-L825</f>
        <v>7237500</v>
      </c>
      <c r="Y825" s="171" t="s">
        <v>163</v>
      </c>
      <c r="Z825" s="171" t="s">
        <v>61</v>
      </c>
      <c r="AA825" s="171" t="s">
        <v>2</v>
      </c>
      <c r="AB825" s="171" t="s">
        <v>6</v>
      </c>
      <c r="AC825" s="171" t="s">
        <v>65</v>
      </c>
      <c r="AE825" s="179">
        <f>B825+D825</f>
        <v>-5118673</v>
      </c>
    </row>
    <row r="826" spans="1:31" x14ac:dyDescent="0.2">
      <c r="A826" s="171">
        <f>A825+1</f>
        <v>1</v>
      </c>
      <c r="B826" s="179">
        <f>$C$821</f>
        <v>81752</v>
      </c>
      <c r="D826" s="179">
        <f>C826+$F$821</f>
        <v>3446</v>
      </c>
      <c r="E826" s="179">
        <f>G825*$B$824/$E$821</f>
        <v>67506.550568622362</v>
      </c>
      <c r="F826" s="179">
        <f>H825*$D$824/$E$821</f>
        <v>700.55811365380669</v>
      </c>
      <c r="G826" s="179">
        <f>G825+E826-B826</f>
        <v>5052004.5505686225</v>
      </c>
      <c r="H826" s="179">
        <f>H825-D826+F826</f>
        <v>49677.558113653809</v>
      </c>
      <c r="I826" s="179">
        <f>B826</f>
        <v>81752</v>
      </c>
      <c r="J826" s="179">
        <f>D826-C826</f>
        <v>3446</v>
      </c>
      <c r="K826" s="179">
        <f>J826+I826</f>
        <v>85198</v>
      </c>
      <c r="L826" s="179">
        <f t="shared" ref="L826:L889" si="360">K826</f>
        <v>85198</v>
      </c>
      <c r="M826" s="179">
        <f>N825*$L$824/12</f>
        <v>65026.600119314775</v>
      </c>
      <c r="N826" s="179">
        <f>N825+M826-L826</f>
        <v>7217328.6001193151</v>
      </c>
      <c r="O826" s="179">
        <f>N826*(1+Basic!$B$9)+S826</f>
        <v>7578195.0301252808</v>
      </c>
      <c r="P826" s="176">
        <f t="shared" ref="P826:P889" si="361">ROUND((O826+H826)/1,0)</f>
        <v>7627873</v>
      </c>
      <c r="R826" s="183">
        <f>ROUND($R$821/1,0)</f>
        <v>0</v>
      </c>
      <c r="S826" s="179">
        <f t="shared" ref="S826:S889" si="362">S827+R826</f>
        <v>0</v>
      </c>
      <c r="Y826" s="179">
        <f>G825-G826</f>
        <v>14245.449431377463</v>
      </c>
      <c r="Z826" s="179">
        <f>H825-H826-C826</f>
        <v>2745.4418863461906</v>
      </c>
      <c r="AA826" s="179">
        <f>E826+F826+R826</f>
        <v>68207.108682276172</v>
      </c>
      <c r="AB826" s="179">
        <f>AA826+Z826+Y826</f>
        <v>85197.999999999825</v>
      </c>
      <c r="AC826" s="179">
        <f>P826</f>
        <v>7627873</v>
      </c>
      <c r="AE826" s="179">
        <f>B826+D826</f>
        <v>85198</v>
      </c>
    </row>
    <row r="827" spans="1:31" x14ac:dyDescent="0.2">
      <c r="A827" s="171">
        <f t="shared" ref="A827:A890" si="363">A826+1</f>
        <v>2</v>
      </c>
      <c r="B827" s="179">
        <f t="shared" ref="B827:B890" si="364">$C$821</f>
        <v>81752</v>
      </c>
      <c r="D827" s="179">
        <f t="shared" ref="D827:D890" si="365">C827+$F$821</f>
        <v>3446</v>
      </c>
      <c r="E827" s="179">
        <f t="shared" ref="E827:E890" si="366">G826*$B$824/$E$821</f>
        <v>67316.733415419891</v>
      </c>
      <c r="F827" s="179">
        <f t="shared" ref="F827:F890" si="367">H826*$D$824/$E$821</f>
        <v>663.8692253977963</v>
      </c>
      <c r="G827" s="179">
        <f t="shared" ref="G827:G890" si="368">G826+E827-B827</f>
        <v>5037569.2839840427</v>
      </c>
      <c r="H827" s="179">
        <f t="shared" ref="H827:H890" si="369">H826-D827+F827</f>
        <v>46895.427339051603</v>
      </c>
      <c r="I827" s="179">
        <f t="shared" ref="I827:I890" si="370">B827</f>
        <v>81752</v>
      </c>
      <c r="J827" s="179">
        <f t="shared" ref="J827:J890" si="371">D827-C827</f>
        <v>3446</v>
      </c>
      <c r="K827" s="179">
        <f t="shared" ref="K827:K890" si="372">J827+I827</f>
        <v>85198</v>
      </c>
      <c r="L827" s="179">
        <f t="shared" si="360"/>
        <v>85198</v>
      </c>
      <c r="M827" s="179">
        <f t="shared" ref="M827:M890" si="373">N826*$L$824/12</f>
        <v>64845.366605824187</v>
      </c>
      <c r="N827" s="179">
        <f t="shared" ref="N827:N890" si="374">N826+M827-L827</f>
        <v>7196975.9667251389</v>
      </c>
      <c r="O827" s="179">
        <f>N827*(1+Basic!$B$9)+S827</f>
        <v>7556824.7650613962</v>
      </c>
      <c r="P827" s="176">
        <f t="shared" si="361"/>
        <v>7603720</v>
      </c>
      <c r="R827" s="183">
        <f t="shared" ref="R827:R890" si="375">ROUND($R$821/1,0)</f>
        <v>0</v>
      </c>
      <c r="S827" s="179">
        <f t="shared" si="362"/>
        <v>0</v>
      </c>
      <c r="Y827" s="179">
        <f t="shared" ref="Y827:Y890" si="376">G826-G827</f>
        <v>14435.266584579833</v>
      </c>
      <c r="Z827" s="179">
        <f t="shared" ref="Z827:Z890" si="377">H826-H827-C827</f>
        <v>2782.1307746022067</v>
      </c>
      <c r="AA827" s="179">
        <f t="shared" ref="AA827:AA890" si="378">E827+F827+R827</f>
        <v>67980.602640817684</v>
      </c>
      <c r="AB827" s="179">
        <f t="shared" ref="AB827:AB890" si="379">AA827+Z827+Y827</f>
        <v>85197.999999999724</v>
      </c>
      <c r="AC827" s="179">
        <f t="shared" ref="AC827:AC890" si="380">P827</f>
        <v>7603720</v>
      </c>
      <c r="AE827" s="179">
        <f t="shared" ref="AE827:AE890" si="381">B827+D827</f>
        <v>85198</v>
      </c>
    </row>
    <row r="828" spans="1:31" x14ac:dyDescent="0.2">
      <c r="A828" s="171">
        <f t="shared" si="363"/>
        <v>3</v>
      </c>
      <c r="B828" s="179">
        <f t="shared" si="364"/>
        <v>81752</v>
      </c>
      <c r="D828" s="179">
        <f t="shared" si="365"/>
        <v>3446</v>
      </c>
      <c r="E828" s="179">
        <f t="shared" si="366"/>
        <v>67124.38699476092</v>
      </c>
      <c r="F828" s="179">
        <f t="shared" si="367"/>
        <v>626.69004283683023</v>
      </c>
      <c r="G828" s="179">
        <f t="shared" si="368"/>
        <v>5022941.6709788032</v>
      </c>
      <c r="H828" s="179">
        <f t="shared" si="369"/>
        <v>44076.117381888434</v>
      </c>
      <c r="I828" s="179">
        <f t="shared" si="370"/>
        <v>81752</v>
      </c>
      <c r="J828" s="179">
        <f t="shared" si="371"/>
        <v>3446</v>
      </c>
      <c r="K828" s="179">
        <f t="shared" si="372"/>
        <v>85198</v>
      </c>
      <c r="L828" s="179">
        <f t="shared" si="360"/>
        <v>85198</v>
      </c>
      <c r="M828" s="179">
        <f t="shared" si="373"/>
        <v>64662.504767745006</v>
      </c>
      <c r="N828" s="179">
        <f t="shared" si="374"/>
        <v>7176440.4714928837</v>
      </c>
      <c r="O828" s="179">
        <f>N828*(1+Basic!$B$9)+S828</f>
        <v>7535262.4950675284</v>
      </c>
      <c r="P828" s="176">
        <f t="shared" si="361"/>
        <v>7579339</v>
      </c>
      <c r="R828" s="183">
        <f t="shared" si="375"/>
        <v>0</v>
      </c>
      <c r="S828" s="179">
        <f t="shared" si="362"/>
        <v>0</v>
      </c>
      <c r="Y828" s="179">
        <f t="shared" si="376"/>
        <v>14627.613005239516</v>
      </c>
      <c r="Z828" s="179">
        <f t="shared" si="377"/>
        <v>2819.3099571631683</v>
      </c>
      <c r="AA828" s="179">
        <f t="shared" si="378"/>
        <v>67751.077037597744</v>
      </c>
      <c r="AB828" s="179">
        <f t="shared" si="379"/>
        <v>85198.000000000437</v>
      </c>
      <c r="AC828" s="179">
        <f t="shared" si="380"/>
        <v>7579339</v>
      </c>
      <c r="AE828" s="179">
        <f t="shared" si="381"/>
        <v>85198</v>
      </c>
    </row>
    <row r="829" spans="1:31" x14ac:dyDescent="0.2">
      <c r="A829" s="171">
        <f t="shared" si="363"/>
        <v>4</v>
      </c>
      <c r="B829" s="179">
        <f t="shared" si="364"/>
        <v>81752</v>
      </c>
      <c r="D829" s="179">
        <f t="shared" si="365"/>
        <v>3446</v>
      </c>
      <c r="E829" s="179">
        <f t="shared" si="366"/>
        <v>66929.477604771004</v>
      </c>
      <c r="F829" s="179">
        <f t="shared" si="367"/>
        <v>589.01401389160344</v>
      </c>
      <c r="G829" s="179">
        <f t="shared" si="368"/>
        <v>5008119.1485835742</v>
      </c>
      <c r="H829" s="179">
        <f t="shared" si="369"/>
        <v>41219.131395780038</v>
      </c>
      <c r="I829" s="179">
        <f t="shared" si="370"/>
        <v>81752</v>
      </c>
      <c r="J829" s="179">
        <f t="shared" si="371"/>
        <v>3446</v>
      </c>
      <c r="K829" s="179">
        <f t="shared" si="372"/>
        <v>85198</v>
      </c>
      <c r="L829" s="179">
        <f t="shared" si="360"/>
        <v>85198</v>
      </c>
      <c r="M829" s="179">
        <f t="shared" si="373"/>
        <v>64477.999975106672</v>
      </c>
      <c r="N829" s="179">
        <f t="shared" si="374"/>
        <v>7155720.4714679904</v>
      </c>
      <c r="O829" s="179">
        <f>N829*(1+Basic!$B$9)+S829</f>
        <v>7513506.4950413899</v>
      </c>
      <c r="P829" s="176">
        <f t="shared" si="361"/>
        <v>7554726</v>
      </c>
      <c r="R829" s="183">
        <f t="shared" si="375"/>
        <v>0</v>
      </c>
      <c r="S829" s="179">
        <f t="shared" si="362"/>
        <v>0</v>
      </c>
      <c r="Y829" s="179">
        <f t="shared" si="376"/>
        <v>14822.522395228967</v>
      </c>
      <c r="Z829" s="179">
        <f t="shared" si="377"/>
        <v>2856.9859861083969</v>
      </c>
      <c r="AA829" s="179">
        <f t="shared" si="378"/>
        <v>67518.491618662607</v>
      </c>
      <c r="AB829" s="179">
        <f t="shared" si="379"/>
        <v>85197.999999999971</v>
      </c>
      <c r="AC829" s="179">
        <f t="shared" si="380"/>
        <v>7554726</v>
      </c>
      <c r="AE829" s="179">
        <f t="shared" si="381"/>
        <v>85198</v>
      </c>
    </row>
    <row r="830" spans="1:31" x14ac:dyDescent="0.2">
      <c r="A830" s="171">
        <f t="shared" si="363"/>
        <v>5</v>
      </c>
      <c r="B830" s="179">
        <f t="shared" si="364"/>
        <v>81752</v>
      </c>
      <c r="D830" s="179">
        <f t="shared" si="365"/>
        <v>3446</v>
      </c>
      <c r="E830" s="179">
        <f t="shared" si="366"/>
        <v>66731.9710945064</v>
      </c>
      <c r="F830" s="179">
        <f t="shared" si="367"/>
        <v>550.8344989236798</v>
      </c>
      <c r="G830" s="179">
        <f t="shared" si="368"/>
        <v>4993099.119678081</v>
      </c>
      <c r="H830" s="179">
        <f t="shared" si="369"/>
        <v>38323.965894703717</v>
      </c>
      <c r="I830" s="179">
        <f t="shared" si="370"/>
        <v>81752</v>
      </c>
      <c r="J830" s="179">
        <f t="shared" si="371"/>
        <v>3446</v>
      </c>
      <c r="K830" s="179">
        <f t="shared" si="372"/>
        <v>85198</v>
      </c>
      <c r="L830" s="179">
        <f t="shared" si="360"/>
        <v>85198</v>
      </c>
      <c r="M830" s="179">
        <f t="shared" si="373"/>
        <v>64291.837466493067</v>
      </c>
      <c r="N830" s="179">
        <f t="shared" si="374"/>
        <v>7134814.3089344837</v>
      </c>
      <c r="O830" s="179">
        <f>N830*(1+Basic!$B$9)+S830</f>
        <v>7491555.0243812082</v>
      </c>
      <c r="P830" s="176">
        <f t="shared" si="361"/>
        <v>7529879</v>
      </c>
      <c r="R830" s="183">
        <f t="shared" si="375"/>
        <v>0</v>
      </c>
      <c r="S830" s="179">
        <f t="shared" si="362"/>
        <v>0</v>
      </c>
      <c r="Y830" s="179">
        <f t="shared" si="376"/>
        <v>15020.028905493207</v>
      </c>
      <c r="Z830" s="179">
        <f t="shared" si="377"/>
        <v>2895.1655010763207</v>
      </c>
      <c r="AA830" s="179">
        <f t="shared" si="378"/>
        <v>67282.805593430079</v>
      </c>
      <c r="AB830" s="179">
        <f t="shared" si="379"/>
        <v>85197.999999999607</v>
      </c>
      <c r="AC830" s="179">
        <f t="shared" si="380"/>
        <v>7529879</v>
      </c>
      <c r="AE830" s="179">
        <f t="shared" si="381"/>
        <v>85198</v>
      </c>
    </row>
    <row r="831" spans="1:31" x14ac:dyDescent="0.2">
      <c r="A831" s="171">
        <f t="shared" si="363"/>
        <v>6</v>
      </c>
      <c r="B831" s="179">
        <f t="shared" si="364"/>
        <v>81752</v>
      </c>
      <c r="D831" s="179">
        <f t="shared" si="365"/>
        <v>3446</v>
      </c>
      <c r="E831" s="179">
        <f t="shared" si="366"/>
        <v>66531.832857970323</v>
      </c>
      <c r="F831" s="179">
        <f t="shared" si="367"/>
        <v>512.14476956539045</v>
      </c>
      <c r="G831" s="179">
        <f t="shared" si="368"/>
        <v>4977878.9525360512</v>
      </c>
      <c r="H831" s="179">
        <f t="shared" si="369"/>
        <v>35390.110664269108</v>
      </c>
      <c r="I831" s="179">
        <f t="shared" si="370"/>
        <v>81752</v>
      </c>
      <c r="J831" s="179">
        <f t="shared" si="371"/>
        <v>3446</v>
      </c>
      <c r="K831" s="179">
        <f t="shared" si="372"/>
        <v>85198</v>
      </c>
      <c r="L831" s="179">
        <f t="shared" si="360"/>
        <v>85198</v>
      </c>
      <c r="M831" s="179">
        <f t="shared" si="373"/>
        <v>64104.002347861533</v>
      </c>
      <c r="N831" s="179">
        <f t="shared" si="374"/>
        <v>7113720.3112823451</v>
      </c>
      <c r="O831" s="179">
        <f>N831*(1+Basic!$B$9)+S831</f>
        <v>7469406.3268464627</v>
      </c>
      <c r="P831" s="176">
        <f t="shared" si="361"/>
        <v>7504796</v>
      </c>
      <c r="R831" s="183">
        <f t="shared" si="375"/>
        <v>0</v>
      </c>
      <c r="S831" s="179">
        <f t="shared" si="362"/>
        <v>0</v>
      </c>
      <c r="Y831" s="179">
        <f t="shared" si="376"/>
        <v>15220.167142029852</v>
      </c>
      <c r="Z831" s="179">
        <f t="shared" si="377"/>
        <v>2933.8552304346085</v>
      </c>
      <c r="AA831" s="179">
        <f t="shared" si="378"/>
        <v>67043.977627535714</v>
      </c>
      <c r="AB831" s="179">
        <f t="shared" si="379"/>
        <v>85198.000000000175</v>
      </c>
      <c r="AC831" s="179">
        <f t="shared" si="380"/>
        <v>7504796</v>
      </c>
      <c r="AE831" s="179">
        <f t="shared" si="381"/>
        <v>85198</v>
      </c>
    </row>
    <row r="832" spans="1:31" x14ac:dyDescent="0.2">
      <c r="A832" s="171">
        <f t="shared" si="363"/>
        <v>7</v>
      </c>
      <c r="B832" s="179">
        <f t="shared" si="364"/>
        <v>81752</v>
      </c>
      <c r="D832" s="179">
        <f t="shared" si="365"/>
        <v>3446</v>
      </c>
      <c r="E832" s="179">
        <f t="shared" si="366"/>
        <v>66329.027828049511</v>
      </c>
      <c r="F832" s="179">
        <f t="shared" si="367"/>
        <v>472.93800753409454</v>
      </c>
      <c r="G832" s="179">
        <f t="shared" si="368"/>
        <v>4962455.980364101</v>
      </c>
      <c r="H832" s="179">
        <f t="shared" si="369"/>
        <v>32417.048671803204</v>
      </c>
      <c r="I832" s="179">
        <f t="shared" si="370"/>
        <v>81752</v>
      </c>
      <c r="J832" s="179">
        <f t="shared" si="371"/>
        <v>3446</v>
      </c>
      <c r="K832" s="179">
        <f t="shared" si="372"/>
        <v>85198</v>
      </c>
      <c r="L832" s="179">
        <f t="shared" si="360"/>
        <v>85198</v>
      </c>
      <c r="M832" s="179">
        <f t="shared" si="373"/>
        <v>63914.479591351228</v>
      </c>
      <c r="N832" s="179">
        <f t="shared" si="374"/>
        <v>7092436.7908736961</v>
      </c>
      <c r="O832" s="179">
        <f>N832*(1+Basic!$B$9)+S832</f>
        <v>7447058.6304173814</v>
      </c>
      <c r="P832" s="176">
        <f t="shared" si="361"/>
        <v>7479476</v>
      </c>
      <c r="R832" s="183">
        <f t="shared" si="375"/>
        <v>0</v>
      </c>
      <c r="S832" s="179">
        <f t="shared" si="362"/>
        <v>0</v>
      </c>
      <c r="Y832" s="179">
        <f t="shared" si="376"/>
        <v>15422.972171950154</v>
      </c>
      <c r="Z832" s="179">
        <f t="shared" si="377"/>
        <v>2973.061992465904</v>
      </c>
      <c r="AA832" s="179">
        <f t="shared" si="378"/>
        <v>66801.9658355836</v>
      </c>
      <c r="AB832" s="179">
        <f t="shared" si="379"/>
        <v>85197.999999999651</v>
      </c>
      <c r="AC832" s="179">
        <f t="shared" si="380"/>
        <v>7479476</v>
      </c>
      <c r="AE832" s="179">
        <f t="shared" si="381"/>
        <v>85198</v>
      </c>
    </row>
    <row r="833" spans="1:31" x14ac:dyDescent="0.2">
      <c r="A833" s="171">
        <f t="shared" si="363"/>
        <v>8</v>
      </c>
      <c r="B833" s="179">
        <f t="shared" si="364"/>
        <v>81752</v>
      </c>
      <c r="D833" s="179">
        <f t="shared" si="365"/>
        <v>3446</v>
      </c>
      <c r="E833" s="179">
        <f t="shared" si="366"/>
        <v>66123.520470369927</v>
      </c>
      <c r="F833" s="179">
        <f t="shared" si="367"/>
        <v>433.20730343059523</v>
      </c>
      <c r="G833" s="179">
        <f t="shared" si="368"/>
        <v>4946827.5008344706</v>
      </c>
      <c r="H833" s="179">
        <f t="shared" si="369"/>
        <v>29404.255975233798</v>
      </c>
      <c r="I833" s="179">
        <f t="shared" si="370"/>
        <v>81752</v>
      </c>
      <c r="J833" s="179">
        <f t="shared" si="371"/>
        <v>3446</v>
      </c>
      <c r="K833" s="179">
        <f t="shared" si="372"/>
        <v>85198</v>
      </c>
      <c r="L833" s="179">
        <f t="shared" si="360"/>
        <v>85198</v>
      </c>
      <c r="M833" s="179">
        <f t="shared" si="373"/>
        <v>63723.254034080826</v>
      </c>
      <c r="N833" s="179">
        <f t="shared" si="374"/>
        <v>7070962.0449077766</v>
      </c>
      <c r="O833" s="179">
        <f>N833*(1+Basic!$B$9)+S833</f>
        <v>7424510.1471531661</v>
      </c>
      <c r="P833" s="176">
        <f t="shared" si="361"/>
        <v>7453914</v>
      </c>
      <c r="R833" s="183">
        <f t="shared" si="375"/>
        <v>0</v>
      </c>
      <c r="S833" s="179">
        <f t="shared" si="362"/>
        <v>0</v>
      </c>
      <c r="Y833" s="179">
        <f t="shared" si="376"/>
        <v>15628.479529630393</v>
      </c>
      <c r="Z833" s="179">
        <f t="shared" si="377"/>
        <v>3012.792696569406</v>
      </c>
      <c r="AA833" s="179">
        <f t="shared" si="378"/>
        <v>66556.727773800521</v>
      </c>
      <c r="AB833" s="179">
        <f t="shared" si="379"/>
        <v>85198.00000000032</v>
      </c>
      <c r="AC833" s="179">
        <f t="shared" si="380"/>
        <v>7453914</v>
      </c>
      <c r="AE833" s="179">
        <f t="shared" si="381"/>
        <v>85198</v>
      </c>
    </row>
    <row r="834" spans="1:31" x14ac:dyDescent="0.2">
      <c r="A834" s="171">
        <f t="shared" si="363"/>
        <v>9</v>
      </c>
      <c r="B834" s="179">
        <f t="shared" si="364"/>
        <v>81752</v>
      </c>
      <c r="D834" s="179">
        <f t="shared" si="365"/>
        <v>3446</v>
      </c>
      <c r="E834" s="179">
        <f t="shared" si="366"/>
        <v>65915.274777070605</v>
      </c>
      <c r="F834" s="179">
        <f t="shared" si="367"/>
        <v>392.9456555214976</v>
      </c>
      <c r="G834" s="179">
        <f t="shared" si="368"/>
        <v>4930990.7756115412</v>
      </c>
      <c r="H834" s="179">
        <f t="shared" si="369"/>
        <v>26351.201630755295</v>
      </c>
      <c r="I834" s="179">
        <f t="shared" si="370"/>
        <v>81752</v>
      </c>
      <c r="J834" s="179">
        <f t="shared" si="371"/>
        <v>3446</v>
      </c>
      <c r="K834" s="179">
        <f t="shared" si="372"/>
        <v>85198</v>
      </c>
      <c r="L834" s="179">
        <f t="shared" si="360"/>
        <v>85198</v>
      </c>
      <c r="M834" s="179">
        <f t="shared" si="373"/>
        <v>63530.310376935442</v>
      </c>
      <c r="N834" s="179">
        <f t="shared" si="374"/>
        <v>7049294.3552847123</v>
      </c>
      <c r="O834" s="179">
        <f>N834*(1+Basic!$B$9)+S834</f>
        <v>7401759.0730489483</v>
      </c>
      <c r="P834" s="176">
        <f t="shared" si="361"/>
        <v>7428110</v>
      </c>
      <c r="R834" s="183">
        <f t="shared" si="375"/>
        <v>0</v>
      </c>
      <c r="S834" s="179">
        <f t="shared" si="362"/>
        <v>0</v>
      </c>
      <c r="Y834" s="179">
        <f t="shared" si="376"/>
        <v>15836.725222929381</v>
      </c>
      <c r="Z834" s="179">
        <f t="shared" si="377"/>
        <v>3053.0543444785035</v>
      </c>
      <c r="AA834" s="179">
        <f t="shared" si="378"/>
        <v>66308.220432592105</v>
      </c>
      <c r="AB834" s="179">
        <f t="shared" si="379"/>
        <v>85197.999999999985</v>
      </c>
      <c r="AC834" s="179">
        <f t="shared" si="380"/>
        <v>7428110</v>
      </c>
      <c r="AE834" s="179">
        <f t="shared" si="381"/>
        <v>85198</v>
      </c>
    </row>
    <row r="835" spans="1:31" x14ac:dyDescent="0.2">
      <c r="A835" s="171">
        <f t="shared" si="363"/>
        <v>10</v>
      </c>
      <c r="B835" s="179">
        <f t="shared" si="364"/>
        <v>81752</v>
      </c>
      <c r="D835" s="179">
        <f t="shared" si="365"/>
        <v>3446</v>
      </c>
      <c r="E835" s="179">
        <f t="shared" si="366"/>
        <v>65704.254260494621</v>
      </c>
      <c r="F835" s="179">
        <f t="shared" si="367"/>
        <v>352.14596850529438</v>
      </c>
      <c r="G835" s="179">
        <f t="shared" si="368"/>
        <v>4914943.0298720356</v>
      </c>
      <c r="H835" s="179">
        <f t="shared" si="369"/>
        <v>23257.347599260589</v>
      </c>
      <c r="I835" s="179">
        <f t="shared" si="370"/>
        <v>81752</v>
      </c>
      <c r="J835" s="179">
        <f t="shared" si="371"/>
        <v>3446</v>
      </c>
      <c r="K835" s="179">
        <f t="shared" si="372"/>
        <v>85198</v>
      </c>
      <c r="L835" s="179">
        <f t="shared" si="360"/>
        <v>85198</v>
      </c>
      <c r="M835" s="179">
        <f t="shared" si="373"/>
        <v>63335.633183342572</v>
      </c>
      <c r="N835" s="179">
        <f t="shared" si="374"/>
        <v>7027431.9884680547</v>
      </c>
      <c r="O835" s="179">
        <f>N835*(1+Basic!$B$9)+S835</f>
        <v>7378803.5878914576</v>
      </c>
      <c r="P835" s="176">
        <f t="shared" si="361"/>
        <v>7402061</v>
      </c>
      <c r="R835" s="183">
        <f t="shared" si="375"/>
        <v>0</v>
      </c>
      <c r="S835" s="179">
        <f t="shared" si="362"/>
        <v>0</v>
      </c>
      <c r="Y835" s="179">
        <f t="shared" si="376"/>
        <v>16047.745739505626</v>
      </c>
      <c r="Z835" s="179">
        <f t="shared" si="377"/>
        <v>3093.8540314947059</v>
      </c>
      <c r="AA835" s="179">
        <f t="shared" si="378"/>
        <v>66056.400228999919</v>
      </c>
      <c r="AB835" s="179">
        <f t="shared" si="379"/>
        <v>85198.000000000247</v>
      </c>
      <c r="AC835" s="179">
        <f t="shared" si="380"/>
        <v>7402061</v>
      </c>
      <c r="AE835" s="179">
        <f t="shared" si="381"/>
        <v>85198</v>
      </c>
    </row>
    <row r="836" spans="1:31" x14ac:dyDescent="0.2">
      <c r="A836" s="171">
        <f t="shared" si="363"/>
        <v>11</v>
      </c>
      <c r="B836" s="179">
        <f t="shared" si="364"/>
        <v>81752</v>
      </c>
      <c r="D836" s="179">
        <f t="shared" si="365"/>
        <v>3446</v>
      </c>
      <c r="E836" s="179">
        <f t="shared" si="366"/>
        <v>65490.421946795868</v>
      </c>
      <c r="F836" s="179">
        <f t="shared" si="367"/>
        <v>310.80105226196309</v>
      </c>
      <c r="G836" s="179">
        <f t="shared" si="368"/>
        <v>4898681.4518188313</v>
      </c>
      <c r="H836" s="179">
        <f t="shared" si="369"/>
        <v>20122.148651522552</v>
      </c>
      <c r="I836" s="179">
        <f t="shared" si="370"/>
        <v>81752</v>
      </c>
      <c r="J836" s="179">
        <f t="shared" si="371"/>
        <v>3446</v>
      </c>
      <c r="K836" s="179">
        <f t="shared" si="372"/>
        <v>85198</v>
      </c>
      <c r="L836" s="179">
        <f t="shared" si="360"/>
        <v>85198</v>
      </c>
      <c r="M836" s="179">
        <f t="shared" si="373"/>
        <v>63139.206878037068</v>
      </c>
      <c r="N836" s="179">
        <f t="shared" si="374"/>
        <v>7005373.1953460919</v>
      </c>
      <c r="O836" s="179">
        <f>N836*(1+Basic!$B$9)+S836</f>
        <v>7355641.8551133964</v>
      </c>
      <c r="P836" s="176">
        <f t="shared" si="361"/>
        <v>7375764</v>
      </c>
      <c r="R836" s="183">
        <f t="shared" si="375"/>
        <v>0</v>
      </c>
      <c r="S836" s="179">
        <f t="shared" si="362"/>
        <v>0</v>
      </c>
      <c r="Y836" s="179">
        <f t="shared" si="376"/>
        <v>16261.578053204343</v>
      </c>
      <c r="Z836" s="179">
        <f t="shared" si="377"/>
        <v>3135.1989477380375</v>
      </c>
      <c r="AA836" s="179">
        <f t="shared" si="378"/>
        <v>65801.222999057834</v>
      </c>
      <c r="AB836" s="179">
        <f t="shared" si="379"/>
        <v>85198.000000000218</v>
      </c>
      <c r="AC836" s="179">
        <f t="shared" si="380"/>
        <v>7375764</v>
      </c>
      <c r="AE836" s="179">
        <f t="shared" si="381"/>
        <v>85198</v>
      </c>
    </row>
    <row r="837" spans="1:31" x14ac:dyDescent="0.2">
      <c r="A837" s="171">
        <f t="shared" si="363"/>
        <v>12</v>
      </c>
      <c r="B837" s="179">
        <f t="shared" si="364"/>
        <v>81752</v>
      </c>
      <c r="C837" s="171">
        <f>-Basic!$B$20</f>
        <v>-47180</v>
      </c>
      <c r="D837" s="179">
        <f t="shared" si="365"/>
        <v>-43734</v>
      </c>
      <c r="E837" s="179">
        <f t="shared" si="366"/>
        <v>65273.740369460713</v>
      </c>
      <c r="F837" s="179">
        <f t="shared" si="367"/>
        <v>268.9036205858522</v>
      </c>
      <c r="G837" s="179">
        <f t="shared" si="368"/>
        <v>4882203.1921882918</v>
      </c>
      <c r="H837" s="179">
        <f t="shared" si="369"/>
        <v>64125.052272108405</v>
      </c>
      <c r="I837" s="179">
        <f t="shared" si="370"/>
        <v>81752</v>
      </c>
      <c r="J837" s="179">
        <f t="shared" si="371"/>
        <v>3446</v>
      </c>
      <c r="K837" s="179">
        <f t="shared" si="372"/>
        <v>85198</v>
      </c>
      <c r="L837" s="179">
        <f t="shared" si="360"/>
        <v>85198</v>
      </c>
      <c r="M837" s="179">
        <f t="shared" si="373"/>
        <v>62941.015745815086</v>
      </c>
      <c r="N837" s="179">
        <f t="shared" si="374"/>
        <v>6983116.2110919068</v>
      </c>
      <c r="O837" s="179">
        <f>N837*(1+Basic!$B$9)+S837</f>
        <v>7332272.0216465024</v>
      </c>
      <c r="P837" s="176">
        <f t="shared" si="361"/>
        <v>7396397</v>
      </c>
      <c r="R837" s="183">
        <f t="shared" si="375"/>
        <v>0</v>
      </c>
      <c r="S837" s="179">
        <f t="shared" si="362"/>
        <v>0</v>
      </c>
      <c r="Y837" s="179">
        <f t="shared" si="376"/>
        <v>16478.259630539455</v>
      </c>
      <c r="Z837" s="179">
        <f t="shared" si="377"/>
        <v>3177.0963794141426</v>
      </c>
      <c r="AA837" s="179">
        <f t="shared" si="378"/>
        <v>65542.643990046563</v>
      </c>
      <c r="AB837" s="179">
        <f t="shared" si="379"/>
        <v>85198.00000000016</v>
      </c>
      <c r="AC837" s="179">
        <f t="shared" si="380"/>
        <v>7396397</v>
      </c>
      <c r="AE837" s="179">
        <f t="shared" si="381"/>
        <v>38018</v>
      </c>
    </row>
    <row r="838" spans="1:31" x14ac:dyDescent="0.2">
      <c r="A838" s="171">
        <f t="shared" si="363"/>
        <v>13</v>
      </c>
      <c r="B838" s="179">
        <f t="shared" si="364"/>
        <v>81752</v>
      </c>
      <c r="D838" s="179">
        <f t="shared" si="365"/>
        <v>3446</v>
      </c>
      <c r="E838" s="179">
        <f t="shared" si="366"/>
        <v>65054.171562743337</v>
      </c>
      <c r="F838" s="179">
        <f t="shared" si="367"/>
        <v>856.93923769528681</v>
      </c>
      <c r="G838" s="179">
        <f t="shared" si="368"/>
        <v>4865505.3637510352</v>
      </c>
      <c r="H838" s="179">
        <f t="shared" si="369"/>
        <v>61535.991509803694</v>
      </c>
      <c r="I838" s="179">
        <f t="shared" si="370"/>
        <v>81752</v>
      </c>
      <c r="J838" s="179">
        <f t="shared" si="371"/>
        <v>3446</v>
      </c>
      <c r="K838" s="179">
        <f t="shared" si="372"/>
        <v>85198</v>
      </c>
      <c r="L838" s="179">
        <f t="shared" si="360"/>
        <v>85198</v>
      </c>
      <c r="M838" s="179">
        <f t="shared" si="373"/>
        <v>62741.043930276741</v>
      </c>
      <c r="N838" s="179">
        <f t="shared" si="374"/>
        <v>6960659.2550221831</v>
      </c>
      <c r="O838" s="179">
        <f>N838*(1+Basic!$B$9)+S838</f>
        <v>7308692.2177732922</v>
      </c>
      <c r="P838" s="176">
        <f t="shared" si="361"/>
        <v>7370228</v>
      </c>
      <c r="R838" s="183">
        <f t="shared" si="375"/>
        <v>0</v>
      </c>
      <c r="S838" s="179">
        <f t="shared" si="362"/>
        <v>0</v>
      </c>
      <c r="Y838" s="179">
        <f t="shared" si="376"/>
        <v>16697.828437256627</v>
      </c>
      <c r="Z838" s="179">
        <f t="shared" si="377"/>
        <v>2589.0607623047108</v>
      </c>
      <c r="AA838" s="179">
        <f t="shared" si="378"/>
        <v>65911.110800438619</v>
      </c>
      <c r="AB838" s="179">
        <f t="shared" si="379"/>
        <v>85197.999999999956</v>
      </c>
      <c r="AC838" s="179">
        <f t="shared" si="380"/>
        <v>7370228</v>
      </c>
      <c r="AE838" s="179">
        <f t="shared" si="381"/>
        <v>85198</v>
      </c>
    </row>
    <row r="839" spans="1:31" x14ac:dyDescent="0.2">
      <c r="A839" s="171">
        <f t="shared" si="363"/>
        <v>14</v>
      </c>
      <c r="B839" s="179">
        <f t="shared" si="364"/>
        <v>81752</v>
      </c>
      <c r="D839" s="179">
        <f t="shared" si="365"/>
        <v>3446</v>
      </c>
      <c r="E839" s="179">
        <f t="shared" si="366"/>
        <v>64831.677055013592</v>
      </c>
      <c r="F839" s="179">
        <f t="shared" si="367"/>
        <v>822.34015859307453</v>
      </c>
      <c r="G839" s="179">
        <f t="shared" si="368"/>
        <v>4848585.0408060485</v>
      </c>
      <c r="H839" s="179">
        <f t="shared" si="369"/>
        <v>58912.331668396771</v>
      </c>
      <c r="I839" s="179">
        <f t="shared" si="370"/>
        <v>81752</v>
      </c>
      <c r="J839" s="179">
        <f t="shared" si="371"/>
        <v>3446</v>
      </c>
      <c r="K839" s="179">
        <f t="shared" si="372"/>
        <v>85198</v>
      </c>
      <c r="L839" s="179">
        <f t="shared" si="360"/>
        <v>85198</v>
      </c>
      <c r="M839" s="179">
        <f t="shared" si="373"/>
        <v>62539.275432557508</v>
      </c>
      <c r="N839" s="179">
        <f t="shared" si="374"/>
        <v>6938000.5304547409</v>
      </c>
      <c r="O839" s="179">
        <f>N839*(1+Basic!$B$9)+S839</f>
        <v>7284900.5569774779</v>
      </c>
      <c r="P839" s="176">
        <f t="shared" si="361"/>
        <v>7343813</v>
      </c>
      <c r="R839" s="183">
        <f t="shared" si="375"/>
        <v>0</v>
      </c>
      <c r="S839" s="179">
        <f t="shared" si="362"/>
        <v>0</v>
      </c>
      <c r="Y839" s="179">
        <f t="shared" si="376"/>
        <v>16920.322944986634</v>
      </c>
      <c r="Z839" s="179">
        <f t="shared" si="377"/>
        <v>2623.6598414069231</v>
      </c>
      <c r="AA839" s="179">
        <f t="shared" si="378"/>
        <v>65654.017213606669</v>
      </c>
      <c r="AB839" s="179">
        <f t="shared" si="379"/>
        <v>85198.000000000233</v>
      </c>
      <c r="AC839" s="179">
        <f t="shared" si="380"/>
        <v>7343813</v>
      </c>
      <c r="AE839" s="179">
        <f t="shared" si="381"/>
        <v>85198</v>
      </c>
    </row>
    <row r="840" spans="1:31" x14ac:dyDescent="0.2">
      <c r="A840" s="171">
        <f t="shared" si="363"/>
        <v>15</v>
      </c>
      <c r="B840" s="179">
        <f t="shared" si="364"/>
        <v>81752</v>
      </c>
      <c r="D840" s="179">
        <f t="shared" si="365"/>
        <v>3446</v>
      </c>
      <c r="E840" s="179">
        <f t="shared" si="366"/>
        <v>64606.217862016172</v>
      </c>
      <c r="F840" s="179">
        <f t="shared" si="367"/>
        <v>787.27871248420479</v>
      </c>
      <c r="G840" s="179">
        <f t="shared" si="368"/>
        <v>4831439.2586680651</v>
      </c>
      <c r="H840" s="179">
        <f t="shared" si="369"/>
        <v>56253.610380880978</v>
      </c>
      <c r="I840" s="179">
        <f t="shared" si="370"/>
        <v>81752</v>
      </c>
      <c r="J840" s="179">
        <f t="shared" si="371"/>
        <v>3446</v>
      </c>
      <c r="K840" s="179">
        <f t="shared" si="372"/>
        <v>85198</v>
      </c>
      <c r="L840" s="179">
        <f t="shared" si="360"/>
        <v>85198</v>
      </c>
      <c r="M840" s="179">
        <f t="shared" si="373"/>
        <v>62335.694110048244</v>
      </c>
      <c r="N840" s="179">
        <f t="shared" si="374"/>
        <v>6915138.2245647889</v>
      </c>
      <c r="O840" s="179">
        <f>N840*(1+Basic!$B$9)+S840</f>
        <v>7260895.1357930284</v>
      </c>
      <c r="P840" s="176">
        <f t="shared" si="361"/>
        <v>7317149</v>
      </c>
      <c r="R840" s="183">
        <f t="shared" si="375"/>
        <v>0</v>
      </c>
      <c r="S840" s="179">
        <f t="shared" si="362"/>
        <v>0</v>
      </c>
      <c r="Y840" s="179">
        <f t="shared" si="376"/>
        <v>17145.782137983479</v>
      </c>
      <c r="Z840" s="179">
        <f t="shared" si="377"/>
        <v>2658.7212875157929</v>
      </c>
      <c r="AA840" s="179">
        <f t="shared" si="378"/>
        <v>65393.496574500379</v>
      </c>
      <c r="AB840" s="179">
        <f t="shared" si="379"/>
        <v>85197.999999999651</v>
      </c>
      <c r="AC840" s="179">
        <f t="shared" si="380"/>
        <v>7317149</v>
      </c>
      <c r="AE840" s="179">
        <f t="shared" si="381"/>
        <v>85198</v>
      </c>
    </row>
    <row r="841" spans="1:31" x14ac:dyDescent="0.2">
      <c r="A841" s="171">
        <f t="shared" si="363"/>
        <v>16</v>
      </c>
      <c r="B841" s="179">
        <f t="shared" si="364"/>
        <v>81752</v>
      </c>
      <c r="D841" s="179">
        <f t="shared" si="365"/>
        <v>3446</v>
      </c>
      <c r="E841" s="179">
        <f t="shared" si="366"/>
        <v>64377.754480040079</v>
      </c>
      <c r="F841" s="179">
        <f t="shared" si="367"/>
        <v>751.7487204976095</v>
      </c>
      <c r="G841" s="179">
        <f t="shared" si="368"/>
        <v>4814065.0131481048</v>
      </c>
      <c r="H841" s="179">
        <f t="shared" si="369"/>
        <v>53559.359101378584</v>
      </c>
      <c r="I841" s="179">
        <f t="shared" si="370"/>
        <v>81752</v>
      </c>
      <c r="J841" s="179">
        <f t="shared" si="371"/>
        <v>3446</v>
      </c>
      <c r="K841" s="179">
        <f t="shared" si="372"/>
        <v>85198</v>
      </c>
      <c r="L841" s="179">
        <f t="shared" si="360"/>
        <v>85198</v>
      </c>
      <c r="M841" s="179">
        <f t="shared" si="373"/>
        <v>62130.283675103674</v>
      </c>
      <c r="N841" s="179">
        <f t="shared" si="374"/>
        <v>6892070.5082398923</v>
      </c>
      <c r="O841" s="179">
        <f>N841*(1+Basic!$B$9)+S841</f>
        <v>7236674.0336518874</v>
      </c>
      <c r="P841" s="176">
        <f t="shared" si="361"/>
        <v>7290233</v>
      </c>
      <c r="R841" s="183">
        <f t="shared" si="375"/>
        <v>0</v>
      </c>
      <c r="S841" s="179">
        <f t="shared" si="362"/>
        <v>0</v>
      </c>
      <c r="Y841" s="179">
        <f t="shared" si="376"/>
        <v>17374.245519960299</v>
      </c>
      <c r="Z841" s="179">
        <f t="shared" si="377"/>
        <v>2694.251279502394</v>
      </c>
      <c r="AA841" s="179">
        <f t="shared" si="378"/>
        <v>65129.503200537685</v>
      </c>
      <c r="AB841" s="179">
        <f t="shared" si="379"/>
        <v>85198.000000000378</v>
      </c>
      <c r="AC841" s="179">
        <f t="shared" si="380"/>
        <v>7290233</v>
      </c>
      <c r="AE841" s="179">
        <f t="shared" si="381"/>
        <v>85198</v>
      </c>
    </row>
    <row r="842" spans="1:31" x14ac:dyDescent="0.2">
      <c r="A842" s="171">
        <f t="shared" si="363"/>
        <v>17</v>
      </c>
      <c r="B842" s="179">
        <f t="shared" si="364"/>
        <v>81752</v>
      </c>
      <c r="D842" s="179">
        <f t="shared" si="365"/>
        <v>3446</v>
      </c>
      <c r="E842" s="179">
        <f t="shared" si="366"/>
        <v>64146.246878996928</v>
      </c>
      <c r="F842" s="179">
        <f t="shared" si="367"/>
        <v>715.74392119048173</v>
      </c>
      <c r="G842" s="179">
        <f t="shared" si="368"/>
        <v>4796459.2600271013</v>
      </c>
      <c r="H842" s="179">
        <f t="shared" si="369"/>
        <v>50829.103022569063</v>
      </c>
      <c r="I842" s="179">
        <f t="shared" si="370"/>
        <v>81752</v>
      </c>
      <c r="J842" s="179">
        <f t="shared" si="371"/>
        <v>3446</v>
      </c>
      <c r="K842" s="179">
        <f t="shared" si="372"/>
        <v>85198</v>
      </c>
      <c r="L842" s="179">
        <f t="shared" si="360"/>
        <v>85198</v>
      </c>
      <c r="M842" s="179">
        <f t="shared" si="373"/>
        <v>61923.027693739277</v>
      </c>
      <c r="N842" s="179">
        <f t="shared" si="374"/>
        <v>6868795.5359336315</v>
      </c>
      <c r="O842" s="179">
        <f>N842*(1+Basic!$B$9)+S842</f>
        <v>7212235.3127303133</v>
      </c>
      <c r="P842" s="176">
        <f t="shared" si="361"/>
        <v>7263064</v>
      </c>
      <c r="R842" s="183">
        <f t="shared" si="375"/>
        <v>0</v>
      </c>
      <c r="S842" s="179">
        <f t="shared" si="362"/>
        <v>0</v>
      </c>
      <c r="Y842" s="179">
        <f t="shared" si="376"/>
        <v>17605.753121003509</v>
      </c>
      <c r="Z842" s="179">
        <f t="shared" si="377"/>
        <v>2730.2560788095216</v>
      </c>
      <c r="AA842" s="179">
        <f t="shared" si="378"/>
        <v>64861.990800187406</v>
      </c>
      <c r="AB842" s="179">
        <f t="shared" si="379"/>
        <v>85198.000000000437</v>
      </c>
      <c r="AC842" s="179">
        <f t="shared" si="380"/>
        <v>7263064</v>
      </c>
      <c r="AE842" s="179">
        <f t="shared" si="381"/>
        <v>85198</v>
      </c>
    </row>
    <row r="843" spans="1:31" x14ac:dyDescent="0.2">
      <c r="A843" s="171">
        <f t="shared" si="363"/>
        <v>18</v>
      </c>
      <c r="B843" s="179">
        <f t="shared" si="364"/>
        <v>81752</v>
      </c>
      <c r="D843" s="179">
        <f t="shared" si="365"/>
        <v>3446</v>
      </c>
      <c r="E843" s="179">
        <f t="shared" si="366"/>
        <v>63911.654495407158</v>
      </c>
      <c r="F843" s="179">
        <f t="shared" si="367"/>
        <v>679.25796944482363</v>
      </c>
      <c r="G843" s="179">
        <f t="shared" si="368"/>
        <v>4778618.9145225082</v>
      </c>
      <c r="H843" s="179">
        <f t="shared" si="369"/>
        <v>48062.360992013884</v>
      </c>
      <c r="I843" s="179">
        <f t="shared" si="370"/>
        <v>81752</v>
      </c>
      <c r="J843" s="179">
        <f t="shared" si="371"/>
        <v>3446</v>
      </c>
      <c r="K843" s="179">
        <f t="shared" si="372"/>
        <v>85198</v>
      </c>
      <c r="L843" s="179">
        <f t="shared" si="360"/>
        <v>85198</v>
      </c>
      <c r="M843" s="179">
        <f t="shared" si="373"/>
        <v>61713.909584316505</v>
      </c>
      <c r="N843" s="179">
        <f t="shared" si="374"/>
        <v>6845311.4455179479</v>
      </c>
      <c r="O843" s="179">
        <f>N843*(1+Basic!$B$9)+S843</f>
        <v>7187577.0177938454</v>
      </c>
      <c r="P843" s="176">
        <f t="shared" si="361"/>
        <v>7235639</v>
      </c>
      <c r="R843" s="183">
        <f t="shared" si="375"/>
        <v>0</v>
      </c>
      <c r="S843" s="179">
        <f t="shared" si="362"/>
        <v>0</v>
      </c>
      <c r="Y843" s="179">
        <f t="shared" si="376"/>
        <v>17840.345504593104</v>
      </c>
      <c r="Z843" s="179">
        <f t="shared" si="377"/>
        <v>2766.7420305551786</v>
      </c>
      <c r="AA843" s="179">
        <f t="shared" si="378"/>
        <v>64590.912464851979</v>
      </c>
      <c r="AB843" s="179">
        <f t="shared" si="379"/>
        <v>85198.000000000262</v>
      </c>
      <c r="AC843" s="179">
        <f t="shared" si="380"/>
        <v>7235639</v>
      </c>
      <c r="AE843" s="179">
        <f t="shared" si="381"/>
        <v>85198</v>
      </c>
    </row>
    <row r="844" spans="1:31" x14ac:dyDescent="0.2">
      <c r="A844" s="171">
        <f t="shared" si="363"/>
        <v>19</v>
      </c>
      <c r="B844" s="179">
        <f t="shared" si="364"/>
        <v>81752</v>
      </c>
      <c r="D844" s="179">
        <f t="shared" si="365"/>
        <v>3446</v>
      </c>
      <c r="E844" s="179">
        <f t="shared" si="366"/>
        <v>63673.936225292673</v>
      </c>
      <c r="F844" s="179">
        <f t="shared" si="367"/>
        <v>642.28443534924656</v>
      </c>
      <c r="G844" s="179">
        <f t="shared" si="368"/>
        <v>4760540.8507478004</v>
      </c>
      <c r="H844" s="179">
        <f t="shared" si="369"/>
        <v>45258.645427363132</v>
      </c>
      <c r="I844" s="179">
        <f t="shared" si="370"/>
        <v>81752</v>
      </c>
      <c r="J844" s="179">
        <f t="shared" si="371"/>
        <v>3446</v>
      </c>
      <c r="K844" s="179">
        <f t="shared" si="372"/>
        <v>85198</v>
      </c>
      <c r="L844" s="179">
        <f t="shared" si="360"/>
        <v>85198</v>
      </c>
      <c r="M844" s="179">
        <f t="shared" si="373"/>
        <v>61502.912616216119</v>
      </c>
      <c r="N844" s="179">
        <f t="shared" si="374"/>
        <v>6821616.3581341645</v>
      </c>
      <c r="O844" s="179">
        <f>N844*(1+Basic!$B$9)+S844</f>
        <v>7162697.1760408729</v>
      </c>
      <c r="P844" s="176">
        <f t="shared" si="361"/>
        <v>7207956</v>
      </c>
      <c r="R844" s="183">
        <f t="shared" si="375"/>
        <v>0</v>
      </c>
      <c r="S844" s="179">
        <f t="shared" si="362"/>
        <v>0</v>
      </c>
      <c r="Y844" s="179">
        <f t="shared" si="376"/>
        <v>18078.063774707727</v>
      </c>
      <c r="Z844" s="179">
        <f t="shared" si="377"/>
        <v>2803.7155646507526</v>
      </c>
      <c r="AA844" s="179">
        <f t="shared" si="378"/>
        <v>64316.22066064192</v>
      </c>
      <c r="AB844" s="179">
        <f t="shared" si="379"/>
        <v>85198.000000000407</v>
      </c>
      <c r="AC844" s="179">
        <f t="shared" si="380"/>
        <v>7207956</v>
      </c>
      <c r="AE844" s="179">
        <f t="shared" si="381"/>
        <v>85198</v>
      </c>
    </row>
    <row r="845" spans="1:31" x14ac:dyDescent="0.2">
      <c r="A845" s="171">
        <f t="shared" si="363"/>
        <v>20</v>
      </c>
      <c r="B845" s="179">
        <f t="shared" si="364"/>
        <v>81752</v>
      </c>
      <c r="D845" s="179">
        <f t="shared" si="365"/>
        <v>3446</v>
      </c>
      <c r="E845" s="179">
        <f t="shared" si="366"/>
        <v>63433.050416974867</v>
      </c>
      <c r="F845" s="179">
        <f t="shared" si="367"/>
        <v>604.81680306582996</v>
      </c>
      <c r="G845" s="179">
        <f t="shared" si="368"/>
        <v>4742221.9011647757</v>
      </c>
      <c r="H845" s="179">
        <f t="shared" si="369"/>
        <v>42417.462230428959</v>
      </c>
      <c r="I845" s="179">
        <f t="shared" si="370"/>
        <v>81752</v>
      </c>
      <c r="J845" s="179">
        <f t="shared" si="371"/>
        <v>3446</v>
      </c>
      <c r="K845" s="179">
        <f t="shared" si="372"/>
        <v>85198</v>
      </c>
      <c r="L845" s="179">
        <f t="shared" si="360"/>
        <v>85198</v>
      </c>
      <c r="M845" s="179">
        <f t="shared" si="373"/>
        <v>61290.019908499708</v>
      </c>
      <c r="N845" s="179">
        <f t="shared" si="374"/>
        <v>6797708.3780426644</v>
      </c>
      <c r="O845" s="179">
        <f>N845*(1+Basic!$B$9)+S845</f>
        <v>7137593.796944798</v>
      </c>
      <c r="P845" s="176">
        <f t="shared" si="361"/>
        <v>7180011</v>
      </c>
      <c r="R845" s="183">
        <f t="shared" si="375"/>
        <v>0</v>
      </c>
      <c r="S845" s="179">
        <f t="shared" si="362"/>
        <v>0</v>
      </c>
      <c r="Y845" s="179">
        <f t="shared" si="376"/>
        <v>18318.949583024718</v>
      </c>
      <c r="Z845" s="179">
        <f t="shared" si="377"/>
        <v>2841.1831969341729</v>
      </c>
      <c r="AA845" s="179">
        <f t="shared" si="378"/>
        <v>64037.867220040695</v>
      </c>
      <c r="AB845" s="179">
        <f t="shared" si="379"/>
        <v>85197.999999999593</v>
      </c>
      <c r="AC845" s="179">
        <f t="shared" si="380"/>
        <v>7180011</v>
      </c>
      <c r="AE845" s="179">
        <f t="shared" si="381"/>
        <v>85198</v>
      </c>
    </row>
    <row r="846" spans="1:31" x14ac:dyDescent="0.2">
      <c r="A846" s="171">
        <f t="shared" si="363"/>
        <v>21</v>
      </c>
      <c r="B846" s="179">
        <f t="shared" si="364"/>
        <v>81752</v>
      </c>
      <c r="D846" s="179">
        <f t="shared" si="365"/>
        <v>3446</v>
      </c>
      <c r="E846" s="179">
        <f t="shared" si="366"/>
        <v>63188.954863776635</v>
      </c>
      <c r="F846" s="179">
        <f t="shared" si="367"/>
        <v>566.84846968183626</v>
      </c>
      <c r="G846" s="179">
        <f t="shared" si="368"/>
        <v>4723658.8560285522</v>
      </c>
      <c r="H846" s="179">
        <f t="shared" si="369"/>
        <v>39538.310700110793</v>
      </c>
      <c r="I846" s="179">
        <f t="shared" si="370"/>
        <v>81752</v>
      </c>
      <c r="J846" s="179">
        <f t="shared" si="371"/>
        <v>3446</v>
      </c>
      <c r="K846" s="179">
        <f t="shared" si="372"/>
        <v>85198</v>
      </c>
      <c r="L846" s="179">
        <f t="shared" si="360"/>
        <v>85198</v>
      </c>
      <c r="M846" s="179">
        <f t="shared" si="373"/>
        <v>61075.214428559055</v>
      </c>
      <c r="N846" s="179">
        <f t="shared" si="374"/>
        <v>6773585.5924712233</v>
      </c>
      <c r="O846" s="179">
        <f>N846*(1+Basic!$B$9)+S846</f>
        <v>7112264.8720947849</v>
      </c>
      <c r="P846" s="176">
        <f t="shared" si="361"/>
        <v>7151803</v>
      </c>
      <c r="R846" s="183">
        <f t="shared" si="375"/>
        <v>0</v>
      </c>
      <c r="S846" s="179">
        <f t="shared" si="362"/>
        <v>0</v>
      </c>
      <c r="Y846" s="179">
        <f t="shared" si="376"/>
        <v>18563.045136223547</v>
      </c>
      <c r="Z846" s="179">
        <f t="shared" si="377"/>
        <v>2879.1515303181659</v>
      </c>
      <c r="AA846" s="179">
        <f t="shared" si="378"/>
        <v>63755.803333458469</v>
      </c>
      <c r="AB846" s="179">
        <f t="shared" si="379"/>
        <v>85198.000000000175</v>
      </c>
      <c r="AC846" s="179">
        <f t="shared" si="380"/>
        <v>7151803</v>
      </c>
      <c r="AE846" s="179">
        <f t="shared" si="381"/>
        <v>85198</v>
      </c>
    </row>
    <row r="847" spans="1:31" x14ac:dyDescent="0.2">
      <c r="A847" s="171">
        <f t="shared" si="363"/>
        <v>22</v>
      </c>
      <c r="B847" s="179">
        <f t="shared" si="364"/>
        <v>81752</v>
      </c>
      <c r="D847" s="179">
        <f t="shared" si="365"/>
        <v>3446</v>
      </c>
      <c r="E847" s="179">
        <f t="shared" si="366"/>
        <v>62941.606796627158</v>
      </c>
      <c r="F847" s="179">
        <f t="shared" si="367"/>
        <v>528.37274404608172</v>
      </c>
      <c r="G847" s="179">
        <f t="shared" si="368"/>
        <v>4704848.4628251791</v>
      </c>
      <c r="H847" s="179">
        <f t="shared" si="369"/>
        <v>36620.683444156872</v>
      </c>
      <c r="I847" s="179">
        <f t="shared" si="370"/>
        <v>81752</v>
      </c>
      <c r="J847" s="179">
        <f t="shared" si="371"/>
        <v>3446</v>
      </c>
      <c r="K847" s="179">
        <f t="shared" si="372"/>
        <v>85198</v>
      </c>
      <c r="L847" s="179">
        <f t="shared" si="360"/>
        <v>85198</v>
      </c>
      <c r="M847" s="179">
        <f t="shared" si="373"/>
        <v>60858.478990753443</v>
      </c>
      <c r="N847" s="179">
        <f t="shared" si="374"/>
        <v>6749246.0714619765</v>
      </c>
      <c r="O847" s="179">
        <f>N847*(1+Basic!$B$9)+S847</f>
        <v>7086708.3750350755</v>
      </c>
      <c r="P847" s="176">
        <f t="shared" si="361"/>
        <v>7123329</v>
      </c>
      <c r="R847" s="183">
        <f t="shared" si="375"/>
        <v>0</v>
      </c>
      <c r="S847" s="179">
        <f t="shared" si="362"/>
        <v>0</v>
      </c>
      <c r="Y847" s="179">
        <f t="shared" si="376"/>
        <v>18810.393203373067</v>
      </c>
      <c r="Z847" s="179">
        <f t="shared" si="377"/>
        <v>2917.6272559539211</v>
      </c>
      <c r="AA847" s="179">
        <f t="shared" si="378"/>
        <v>63469.979540673237</v>
      </c>
      <c r="AB847" s="179">
        <f t="shared" si="379"/>
        <v>85198.000000000233</v>
      </c>
      <c r="AC847" s="179">
        <f t="shared" si="380"/>
        <v>7123329</v>
      </c>
      <c r="AE847" s="179">
        <f t="shared" si="381"/>
        <v>85198</v>
      </c>
    </row>
    <row r="848" spans="1:31" x14ac:dyDescent="0.2">
      <c r="A848" s="171">
        <f t="shared" si="363"/>
        <v>23</v>
      </c>
      <c r="B848" s="179">
        <f t="shared" si="364"/>
        <v>81752</v>
      </c>
      <c r="D848" s="179">
        <f t="shared" si="365"/>
        <v>3446</v>
      </c>
      <c r="E848" s="179">
        <f t="shared" si="366"/>
        <v>62690.962876568105</v>
      </c>
      <c r="F848" s="179">
        <f t="shared" si="367"/>
        <v>489.38284558975505</v>
      </c>
      <c r="G848" s="179">
        <f t="shared" si="368"/>
        <v>4685787.4257017476</v>
      </c>
      <c r="H848" s="179">
        <f t="shared" si="369"/>
        <v>33664.066289746625</v>
      </c>
      <c r="I848" s="179">
        <f t="shared" si="370"/>
        <v>81752</v>
      </c>
      <c r="J848" s="179">
        <f t="shared" si="371"/>
        <v>3446</v>
      </c>
      <c r="K848" s="179">
        <f t="shared" si="372"/>
        <v>85198</v>
      </c>
      <c r="L848" s="179">
        <f t="shared" si="360"/>
        <v>85198</v>
      </c>
      <c r="M848" s="179">
        <f t="shared" si="373"/>
        <v>60639.796255034766</v>
      </c>
      <c r="N848" s="179">
        <f t="shared" si="374"/>
        <v>6724687.8677170109</v>
      </c>
      <c r="O848" s="179">
        <f>N848*(1+Basic!$B$9)+S848</f>
        <v>7060922.2611028617</v>
      </c>
      <c r="P848" s="176">
        <f t="shared" si="361"/>
        <v>7094586</v>
      </c>
      <c r="R848" s="183">
        <f t="shared" si="375"/>
        <v>0</v>
      </c>
      <c r="S848" s="179">
        <f t="shared" si="362"/>
        <v>0</v>
      </c>
      <c r="Y848" s="179">
        <f t="shared" si="376"/>
        <v>19061.037123431452</v>
      </c>
      <c r="Z848" s="179">
        <f t="shared" si="377"/>
        <v>2956.6171544102472</v>
      </c>
      <c r="AA848" s="179">
        <f t="shared" si="378"/>
        <v>63180.345722157857</v>
      </c>
      <c r="AB848" s="179">
        <f t="shared" si="379"/>
        <v>85197.999999999563</v>
      </c>
      <c r="AC848" s="179">
        <f t="shared" si="380"/>
        <v>7094586</v>
      </c>
      <c r="AE848" s="179">
        <f t="shared" si="381"/>
        <v>85198</v>
      </c>
    </row>
    <row r="849" spans="1:31" x14ac:dyDescent="0.2">
      <c r="A849" s="171">
        <f t="shared" si="363"/>
        <v>24</v>
      </c>
      <c r="B849" s="179">
        <f t="shared" si="364"/>
        <v>81752</v>
      </c>
      <c r="C849" s="171">
        <f>-Basic!$B$21</f>
        <v>-42460</v>
      </c>
      <c r="D849" s="179">
        <f t="shared" si="365"/>
        <v>-39014</v>
      </c>
      <c r="E849" s="179">
        <f t="shared" si="366"/>
        <v>62436.97918716009</v>
      </c>
      <c r="F849" s="179">
        <f t="shared" si="367"/>
        <v>449.87190313148045</v>
      </c>
      <c r="G849" s="179">
        <f t="shared" si="368"/>
        <v>4666472.4048889074</v>
      </c>
      <c r="H849" s="179">
        <f t="shared" si="369"/>
        <v>73127.938192878108</v>
      </c>
      <c r="I849" s="179">
        <f t="shared" si="370"/>
        <v>81752</v>
      </c>
      <c r="J849" s="179">
        <f t="shared" si="371"/>
        <v>3446</v>
      </c>
      <c r="K849" s="179">
        <f t="shared" si="372"/>
        <v>85198</v>
      </c>
      <c r="L849" s="179">
        <f t="shared" si="360"/>
        <v>85198</v>
      </c>
      <c r="M849" s="179">
        <f t="shared" si="373"/>
        <v>60419.148725560146</v>
      </c>
      <c r="N849" s="179">
        <f t="shared" si="374"/>
        <v>6699909.0164425708</v>
      </c>
      <c r="O849" s="179">
        <f>N849*(1+Basic!$B$9)+S849</f>
        <v>7034904.4672646997</v>
      </c>
      <c r="P849" s="176">
        <f t="shared" si="361"/>
        <v>7108032</v>
      </c>
      <c r="R849" s="183">
        <f t="shared" si="375"/>
        <v>0</v>
      </c>
      <c r="S849" s="179">
        <f t="shared" si="362"/>
        <v>0</v>
      </c>
      <c r="Y849" s="179">
        <f t="shared" si="376"/>
        <v>19315.020812840201</v>
      </c>
      <c r="Z849" s="179">
        <f t="shared" si="377"/>
        <v>2996.1280968685169</v>
      </c>
      <c r="AA849" s="179">
        <f t="shared" si="378"/>
        <v>62886.851090291573</v>
      </c>
      <c r="AB849" s="179">
        <f t="shared" si="379"/>
        <v>85198.000000000291</v>
      </c>
      <c r="AC849" s="179">
        <f t="shared" si="380"/>
        <v>7108032</v>
      </c>
      <c r="AE849" s="179">
        <f t="shared" si="381"/>
        <v>42738</v>
      </c>
    </row>
    <row r="850" spans="1:31" x14ac:dyDescent="0.2">
      <c r="A850" s="171">
        <f t="shared" si="363"/>
        <v>25</v>
      </c>
      <c r="B850" s="179">
        <f t="shared" si="364"/>
        <v>81752</v>
      </c>
      <c r="D850" s="179">
        <f t="shared" si="365"/>
        <v>3446</v>
      </c>
      <c r="E850" s="179">
        <f t="shared" si="366"/>
        <v>62179.611226787827</v>
      </c>
      <c r="F850" s="179">
        <f t="shared" si="367"/>
        <v>977.24987955276993</v>
      </c>
      <c r="G850" s="179">
        <f t="shared" si="368"/>
        <v>4646900.0161156952</v>
      </c>
      <c r="H850" s="179">
        <f t="shared" si="369"/>
        <v>70659.188072430872</v>
      </c>
      <c r="I850" s="179">
        <f t="shared" si="370"/>
        <v>81752</v>
      </c>
      <c r="J850" s="179">
        <f t="shared" si="371"/>
        <v>3446</v>
      </c>
      <c r="K850" s="179">
        <f t="shared" si="372"/>
        <v>85198</v>
      </c>
      <c r="L850" s="179">
        <f t="shared" si="360"/>
        <v>85198</v>
      </c>
      <c r="M850" s="179">
        <f t="shared" si="373"/>
        <v>60196.518749292241</v>
      </c>
      <c r="N850" s="179">
        <f t="shared" si="374"/>
        <v>6674907.5351918628</v>
      </c>
      <c r="O850" s="179">
        <f>N850*(1+Basic!$B$9)+S850</f>
        <v>7008652.9119514562</v>
      </c>
      <c r="P850" s="176">
        <f t="shared" si="361"/>
        <v>7079312</v>
      </c>
      <c r="R850" s="183">
        <f t="shared" si="375"/>
        <v>0</v>
      </c>
      <c r="S850" s="179">
        <f t="shared" si="362"/>
        <v>0</v>
      </c>
      <c r="Y850" s="179">
        <f t="shared" si="376"/>
        <v>19572.388773212209</v>
      </c>
      <c r="Z850" s="179">
        <f t="shared" si="377"/>
        <v>2468.7501204472355</v>
      </c>
      <c r="AA850" s="179">
        <f t="shared" si="378"/>
        <v>63156.861106340599</v>
      </c>
      <c r="AB850" s="179">
        <f t="shared" si="379"/>
        <v>85198.000000000044</v>
      </c>
      <c r="AC850" s="179">
        <f t="shared" si="380"/>
        <v>7079312</v>
      </c>
      <c r="AE850" s="179">
        <f t="shared" si="381"/>
        <v>85198</v>
      </c>
    </row>
    <row r="851" spans="1:31" x14ac:dyDescent="0.2">
      <c r="A851" s="171">
        <f t="shared" si="363"/>
        <v>26</v>
      </c>
      <c r="B851" s="179">
        <f t="shared" si="364"/>
        <v>81752</v>
      </c>
      <c r="D851" s="179">
        <f t="shared" si="365"/>
        <v>3446</v>
      </c>
      <c r="E851" s="179">
        <f t="shared" si="366"/>
        <v>61918.81390086282</v>
      </c>
      <c r="F851" s="179">
        <f t="shared" si="367"/>
        <v>944.2585794084988</v>
      </c>
      <c r="G851" s="179">
        <f t="shared" si="368"/>
        <v>4627066.8300165581</v>
      </c>
      <c r="H851" s="179">
        <f t="shared" si="369"/>
        <v>68157.446651839375</v>
      </c>
      <c r="I851" s="179">
        <f t="shared" si="370"/>
        <v>81752</v>
      </c>
      <c r="J851" s="179">
        <f t="shared" si="371"/>
        <v>3446</v>
      </c>
      <c r="K851" s="179">
        <f t="shared" si="372"/>
        <v>85198</v>
      </c>
      <c r="L851" s="179">
        <f t="shared" si="360"/>
        <v>85198</v>
      </c>
      <c r="M851" s="179">
        <f t="shared" si="373"/>
        <v>59971.888514586841</v>
      </c>
      <c r="N851" s="179">
        <f t="shared" si="374"/>
        <v>6649681.4237064496</v>
      </c>
      <c r="O851" s="179">
        <f>N851*(1+Basic!$B$9)+S851</f>
        <v>6982165.494891772</v>
      </c>
      <c r="P851" s="176">
        <f t="shared" si="361"/>
        <v>7050323</v>
      </c>
      <c r="R851" s="183">
        <f t="shared" si="375"/>
        <v>0</v>
      </c>
      <c r="S851" s="179">
        <f t="shared" si="362"/>
        <v>0</v>
      </c>
      <c r="Y851" s="179">
        <f t="shared" si="376"/>
        <v>19833.18609913718</v>
      </c>
      <c r="Z851" s="179">
        <f t="shared" si="377"/>
        <v>2501.7414205914974</v>
      </c>
      <c r="AA851" s="179">
        <f t="shared" si="378"/>
        <v>62863.072480271316</v>
      </c>
      <c r="AB851" s="179">
        <f t="shared" si="379"/>
        <v>85198</v>
      </c>
      <c r="AC851" s="179">
        <f t="shared" si="380"/>
        <v>7050323</v>
      </c>
      <c r="AE851" s="179">
        <f t="shared" si="381"/>
        <v>85198</v>
      </c>
    </row>
    <row r="852" spans="1:31" x14ac:dyDescent="0.2">
      <c r="A852" s="171">
        <f t="shared" si="363"/>
        <v>27</v>
      </c>
      <c r="B852" s="179">
        <f t="shared" si="364"/>
        <v>81752</v>
      </c>
      <c r="D852" s="179">
        <f t="shared" si="365"/>
        <v>3446</v>
      </c>
      <c r="E852" s="179">
        <f t="shared" si="366"/>
        <v>61654.541513922122</v>
      </c>
      <c r="F852" s="179">
        <f t="shared" si="367"/>
        <v>910.8263979145139</v>
      </c>
      <c r="G852" s="179">
        <f t="shared" si="368"/>
        <v>4606969.3715304798</v>
      </c>
      <c r="H852" s="179">
        <f t="shared" si="369"/>
        <v>65622.273049753887</v>
      </c>
      <c r="I852" s="179">
        <f t="shared" si="370"/>
        <v>81752</v>
      </c>
      <c r="J852" s="179">
        <f t="shared" si="371"/>
        <v>3446</v>
      </c>
      <c r="K852" s="179">
        <f t="shared" si="372"/>
        <v>85198</v>
      </c>
      <c r="L852" s="179">
        <f t="shared" si="360"/>
        <v>85198</v>
      </c>
      <c r="M852" s="179">
        <f t="shared" si="373"/>
        <v>59745.240049767883</v>
      </c>
      <c r="N852" s="179">
        <f t="shared" si="374"/>
        <v>6624228.6637562178</v>
      </c>
      <c r="O852" s="179">
        <f>N852*(1+Basic!$B$9)+S852</f>
        <v>6955440.0969440294</v>
      </c>
      <c r="P852" s="176">
        <f t="shared" si="361"/>
        <v>7021062</v>
      </c>
      <c r="R852" s="183">
        <f t="shared" si="375"/>
        <v>0</v>
      </c>
      <c r="S852" s="179">
        <f t="shared" si="362"/>
        <v>0</v>
      </c>
      <c r="Y852" s="179">
        <f t="shared" si="376"/>
        <v>20097.458486078307</v>
      </c>
      <c r="Z852" s="179">
        <f t="shared" si="377"/>
        <v>2535.1736020854878</v>
      </c>
      <c r="AA852" s="179">
        <f t="shared" si="378"/>
        <v>62565.367911836634</v>
      </c>
      <c r="AB852" s="179">
        <f t="shared" si="379"/>
        <v>85198.000000000437</v>
      </c>
      <c r="AC852" s="179">
        <f t="shared" si="380"/>
        <v>7021062</v>
      </c>
      <c r="AE852" s="179">
        <f t="shared" si="381"/>
        <v>85198</v>
      </c>
    </row>
    <row r="853" spans="1:31" x14ac:dyDescent="0.2">
      <c r="A853" s="171">
        <f t="shared" si="363"/>
        <v>28</v>
      </c>
      <c r="B853" s="179">
        <f t="shared" si="364"/>
        <v>81752</v>
      </c>
      <c r="D853" s="179">
        <f t="shared" si="365"/>
        <v>3446</v>
      </c>
      <c r="E853" s="179">
        <f t="shared" si="366"/>
        <v>61386.747761621846</v>
      </c>
      <c r="F853" s="179">
        <f t="shared" si="367"/>
        <v>876.9474433246977</v>
      </c>
      <c r="G853" s="179">
        <f t="shared" si="368"/>
        <v>4586604.1192921018</v>
      </c>
      <c r="H853" s="179">
        <f t="shared" si="369"/>
        <v>63053.220493078581</v>
      </c>
      <c r="I853" s="179">
        <f t="shared" si="370"/>
        <v>81752</v>
      </c>
      <c r="J853" s="179">
        <f t="shared" si="371"/>
        <v>3446</v>
      </c>
      <c r="K853" s="179">
        <f t="shared" si="372"/>
        <v>85198</v>
      </c>
      <c r="L853" s="179">
        <f t="shared" si="360"/>
        <v>85198</v>
      </c>
      <c r="M853" s="179">
        <f t="shared" si="373"/>
        <v>59516.555221689596</v>
      </c>
      <c r="N853" s="179">
        <f t="shared" si="374"/>
        <v>6598547.2189779077</v>
      </c>
      <c r="O853" s="179">
        <f>N853*(1+Basic!$B$9)+S853</f>
        <v>6928474.5799268037</v>
      </c>
      <c r="P853" s="176">
        <f t="shared" si="361"/>
        <v>6991528</v>
      </c>
      <c r="R853" s="183">
        <f t="shared" si="375"/>
        <v>0</v>
      </c>
      <c r="S853" s="179">
        <f t="shared" si="362"/>
        <v>0</v>
      </c>
      <c r="Y853" s="179">
        <f t="shared" si="376"/>
        <v>20365.252238377929</v>
      </c>
      <c r="Z853" s="179">
        <f t="shared" si="377"/>
        <v>2569.0525566753058</v>
      </c>
      <c r="AA853" s="179">
        <f t="shared" si="378"/>
        <v>62263.69520494654</v>
      </c>
      <c r="AB853" s="179">
        <f t="shared" si="379"/>
        <v>85197.999999999767</v>
      </c>
      <c r="AC853" s="179">
        <f t="shared" si="380"/>
        <v>6991528</v>
      </c>
      <c r="AE853" s="179">
        <f t="shared" si="381"/>
        <v>85198</v>
      </c>
    </row>
    <row r="854" spans="1:31" x14ac:dyDescent="0.2">
      <c r="A854" s="171">
        <f t="shared" si="363"/>
        <v>29</v>
      </c>
      <c r="B854" s="179">
        <f t="shared" si="364"/>
        <v>81752</v>
      </c>
      <c r="D854" s="179">
        <f t="shared" si="365"/>
        <v>3446</v>
      </c>
      <c r="E854" s="179">
        <f t="shared" si="366"/>
        <v>61115.385722624014</v>
      </c>
      <c r="F854" s="179">
        <f t="shared" si="367"/>
        <v>842.61574515820701</v>
      </c>
      <c r="G854" s="179">
        <f t="shared" si="368"/>
        <v>4565967.505014726</v>
      </c>
      <c r="H854" s="179">
        <f t="shared" si="369"/>
        <v>60449.836238236785</v>
      </c>
      <c r="I854" s="179">
        <f t="shared" si="370"/>
        <v>81752</v>
      </c>
      <c r="J854" s="179">
        <f t="shared" si="371"/>
        <v>3446</v>
      </c>
      <c r="K854" s="179">
        <f t="shared" si="372"/>
        <v>85198</v>
      </c>
      <c r="L854" s="179">
        <f t="shared" si="360"/>
        <v>85198</v>
      </c>
      <c r="M854" s="179">
        <f t="shared" si="373"/>
        <v>59285.815734285738</v>
      </c>
      <c r="N854" s="179">
        <f t="shared" si="374"/>
        <v>6572635.0347121935</v>
      </c>
      <c r="O854" s="179">
        <f>N854*(1+Basic!$B$9)+S854</f>
        <v>6901266.7864478035</v>
      </c>
      <c r="P854" s="176">
        <f t="shared" si="361"/>
        <v>6961717</v>
      </c>
      <c r="R854" s="183">
        <f t="shared" si="375"/>
        <v>0</v>
      </c>
      <c r="S854" s="179">
        <f t="shared" si="362"/>
        <v>0</v>
      </c>
      <c r="Y854" s="179">
        <f t="shared" si="376"/>
        <v>20636.614277375862</v>
      </c>
      <c r="Z854" s="179">
        <f t="shared" si="377"/>
        <v>2603.3842548417961</v>
      </c>
      <c r="AA854" s="179">
        <f t="shared" si="378"/>
        <v>61958.001467782218</v>
      </c>
      <c r="AB854" s="179">
        <f t="shared" si="379"/>
        <v>85197.999999999884</v>
      </c>
      <c r="AC854" s="179">
        <f t="shared" si="380"/>
        <v>6961717</v>
      </c>
      <c r="AE854" s="179">
        <f t="shared" si="381"/>
        <v>85198</v>
      </c>
    </row>
    <row r="855" spans="1:31" x14ac:dyDescent="0.2">
      <c r="A855" s="171">
        <f t="shared" si="363"/>
        <v>30</v>
      </c>
      <c r="B855" s="179">
        <f t="shared" si="364"/>
        <v>81752</v>
      </c>
      <c r="D855" s="179">
        <f t="shared" si="365"/>
        <v>3446</v>
      </c>
      <c r="E855" s="179">
        <f t="shared" si="366"/>
        <v>60840.407850375144</v>
      </c>
      <c r="F855" s="179">
        <f t="shared" si="367"/>
        <v>807.82525314729583</v>
      </c>
      <c r="G855" s="179">
        <f t="shared" si="368"/>
        <v>4545055.9128651014</v>
      </c>
      <c r="H855" s="179">
        <f t="shared" si="369"/>
        <v>57811.661491384082</v>
      </c>
      <c r="I855" s="179">
        <f t="shared" si="370"/>
        <v>81752</v>
      </c>
      <c r="J855" s="179">
        <f t="shared" si="371"/>
        <v>3446</v>
      </c>
      <c r="K855" s="179">
        <f t="shared" si="372"/>
        <v>85198</v>
      </c>
      <c r="L855" s="179">
        <f t="shared" si="360"/>
        <v>85198</v>
      </c>
      <c r="M855" s="179">
        <f t="shared" si="373"/>
        <v>59053.003127105825</v>
      </c>
      <c r="N855" s="179">
        <f t="shared" si="374"/>
        <v>6546490.0378392991</v>
      </c>
      <c r="O855" s="179">
        <f>N855*(1+Basic!$B$9)+S855</f>
        <v>6873814.5397312641</v>
      </c>
      <c r="P855" s="176">
        <f t="shared" si="361"/>
        <v>6931626</v>
      </c>
      <c r="R855" s="183">
        <f t="shared" si="375"/>
        <v>0</v>
      </c>
      <c r="S855" s="179">
        <f t="shared" si="362"/>
        <v>0</v>
      </c>
      <c r="Y855" s="179">
        <f t="shared" si="376"/>
        <v>20911.592149624601</v>
      </c>
      <c r="Z855" s="179">
        <f t="shared" si="377"/>
        <v>2638.1747468527028</v>
      </c>
      <c r="AA855" s="179">
        <f t="shared" si="378"/>
        <v>61648.233103522442</v>
      </c>
      <c r="AB855" s="179">
        <f t="shared" si="379"/>
        <v>85197.999999999738</v>
      </c>
      <c r="AC855" s="179">
        <f t="shared" si="380"/>
        <v>6931626</v>
      </c>
      <c r="AE855" s="179">
        <f t="shared" si="381"/>
        <v>85198</v>
      </c>
    </row>
    <row r="856" spans="1:31" x14ac:dyDescent="0.2">
      <c r="A856" s="171">
        <f t="shared" si="363"/>
        <v>31</v>
      </c>
      <c r="B856" s="179">
        <f t="shared" si="364"/>
        <v>81752</v>
      </c>
      <c r="D856" s="179">
        <f t="shared" si="365"/>
        <v>3446</v>
      </c>
      <c r="E856" s="179">
        <f t="shared" si="366"/>
        <v>60561.765964775528</v>
      </c>
      <c r="F856" s="179">
        <f t="shared" si="367"/>
        <v>772.56983617107869</v>
      </c>
      <c r="G856" s="179">
        <f t="shared" si="368"/>
        <v>4523865.6788298767</v>
      </c>
      <c r="H856" s="179">
        <f t="shared" si="369"/>
        <v>55138.231327555164</v>
      </c>
      <c r="I856" s="179">
        <f t="shared" si="370"/>
        <v>81752</v>
      </c>
      <c r="J856" s="179">
        <f t="shared" si="371"/>
        <v>3446</v>
      </c>
      <c r="K856" s="179">
        <f t="shared" si="372"/>
        <v>85198</v>
      </c>
      <c r="L856" s="179">
        <f t="shared" si="360"/>
        <v>85198</v>
      </c>
      <c r="M856" s="179">
        <f t="shared" si="373"/>
        <v>58818.098773838195</v>
      </c>
      <c r="N856" s="179">
        <f t="shared" si="374"/>
        <v>6520110.1366131371</v>
      </c>
      <c r="O856" s="179">
        <f>N856*(1+Basic!$B$9)+S856</f>
        <v>6846115.643443794</v>
      </c>
      <c r="P856" s="176">
        <f t="shared" si="361"/>
        <v>6901254</v>
      </c>
      <c r="R856" s="183">
        <f t="shared" si="375"/>
        <v>0</v>
      </c>
      <c r="S856" s="179">
        <f t="shared" si="362"/>
        <v>0</v>
      </c>
      <c r="Y856" s="179">
        <f t="shared" si="376"/>
        <v>21190.234035224654</v>
      </c>
      <c r="Z856" s="179">
        <f t="shared" si="377"/>
        <v>2673.430163828918</v>
      </c>
      <c r="AA856" s="179">
        <f t="shared" si="378"/>
        <v>61334.33580094661</v>
      </c>
      <c r="AB856" s="179">
        <f t="shared" si="379"/>
        <v>85198.000000000175</v>
      </c>
      <c r="AC856" s="179">
        <f t="shared" si="380"/>
        <v>6901254</v>
      </c>
      <c r="AE856" s="179">
        <f t="shared" si="381"/>
        <v>85198</v>
      </c>
    </row>
    <row r="857" spans="1:31" x14ac:dyDescent="0.2">
      <c r="A857" s="171">
        <f t="shared" si="363"/>
        <v>32</v>
      </c>
      <c r="B857" s="179">
        <f t="shared" si="364"/>
        <v>81752</v>
      </c>
      <c r="C857" s="179"/>
      <c r="D857" s="179">
        <f t="shared" si="365"/>
        <v>3446</v>
      </c>
      <c r="E857" s="179">
        <f t="shared" si="366"/>
        <v>60279.411243737319</v>
      </c>
      <c r="F857" s="179">
        <f t="shared" si="367"/>
        <v>736.84328117504299</v>
      </c>
      <c r="G857" s="179">
        <f t="shared" si="368"/>
        <v>4502393.0900736144</v>
      </c>
      <c r="H857" s="179">
        <f t="shared" si="369"/>
        <v>52429.07460873021</v>
      </c>
      <c r="I857" s="179">
        <f t="shared" si="370"/>
        <v>81752</v>
      </c>
      <c r="J857" s="179">
        <f t="shared" si="371"/>
        <v>3446</v>
      </c>
      <c r="K857" s="179">
        <f t="shared" si="372"/>
        <v>85198</v>
      </c>
      <c r="L857" s="179">
        <f t="shared" si="360"/>
        <v>85198</v>
      </c>
      <c r="M857" s="179">
        <f t="shared" si="373"/>
        <v>58581.083880819795</v>
      </c>
      <c r="N857" s="179">
        <f t="shared" si="374"/>
        <v>6493493.2204939565</v>
      </c>
      <c r="O857" s="179">
        <f>N857*(1+Basic!$B$9)+S857</f>
        <v>6818167.8815186545</v>
      </c>
      <c r="P857" s="176">
        <f t="shared" si="361"/>
        <v>6870597</v>
      </c>
      <c r="R857" s="183">
        <f t="shared" si="375"/>
        <v>0</v>
      </c>
      <c r="S857" s="179">
        <f t="shared" si="362"/>
        <v>0</v>
      </c>
      <c r="Y857" s="179">
        <f t="shared" si="376"/>
        <v>21472.588756262325</v>
      </c>
      <c r="Z857" s="179">
        <f t="shared" si="377"/>
        <v>2709.1567188249537</v>
      </c>
      <c r="AA857" s="179">
        <f t="shared" si="378"/>
        <v>61016.254524912365</v>
      </c>
      <c r="AB857" s="179">
        <f t="shared" si="379"/>
        <v>85197.999999999651</v>
      </c>
      <c r="AC857" s="179">
        <f t="shared" si="380"/>
        <v>6870597</v>
      </c>
      <c r="AE857" s="179">
        <f t="shared" si="381"/>
        <v>85198</v>
      </c>
    </row>
    <row r="858" spans="1:31" x14ac:dyDescent="0.2">
      <c r="A858" s="171">
        <f t="shared" si="363"/>
        <v>33</v>
      </c>
      <c r="B858" s="179">
        <f t="shared" si="364"/>
        <v>81752</v>
      </c>
      <c r="C858" s="179"/>
      <c r="D858" s="179">
        <f t="shared" si="365"/>
        <v>3446</v>
      </c>
      <c r="E858" s="179">
        <f t="shared" si="366"/>
        <v>59993.294214630216</v>
      </c>
      <c r="F858" s="179">
        <f t="shared" si="367"/>
        <v>700.63929207612557</v>
      </c>
      <c r="G858" s="179">
        <f t="shared" si="368"/>
        <v>4480634.3842882449</v>
      </c>
      <c r="H858" s="179">
        <f t="shared" si="369"/>
        <v>49683.713900806339</v>
      </c>
      <c r="I858" s="179">
        <f t="shared" si="370"/>
        <v>81752</v>
      </c>
      <c r="J858" s="179">
        <f t="shared" si="371"/>
        <v>3446</v>
      </c>
      <c r="K858" s="179">
        <f t="shared" si="372"/>
        <v>85198</v>
      </c>
      <c r="L858" s="179">
        <f t="shared" si="360"/>
        <v>85198</v>
      </c>
      <c r="M858" s="179">
        <f t="shared" si="373"/>
        <v>58341.939485532574</v>
      </c>
      <c r="N858" s="179">
        <f t="shared" si="374"/>
        <v>6466637.1599794887</v>
      </c>
      <c r="O858" s="179">
        <f>N858*(1+Basic!$B$9)+S858</f>
        <v>6789969.0179784633</v>
      </c>
      <c r="P858" s="176">
        <f t="shared" si="361"/>
        <v>6839653</v>
      </c>
      <c r="R858" s="183">
        <f t="shared" si="375"/>
        <v>0</v>
      </c>
      <c r="S858" s="179">
        <f t="shared" si="362"/>
        <v>0</v>
      </c>
      <c r="Y858" s="179">
        <f t="shared" si="376"/>
        <v>21758.705785369501</v>
      </c>
      <c r="Z858" s="179">
        <f t="shared" si="377"/>
        <v>2745.3607079238718</v>
      </c>
      <c r="AA858" s="179">
        <f t="shared" si="378"/>
        <v>60693.933506706344</v>
      </c>
      <c r="AB858" s="179">
        <f t="shared" si="379"/>
        <v>85197.999999999709</v>
      </c>
      <c r="AC858" s="179">
        <f t="shared" si="380"/>
        <v>6839653</v>
      </c>
      <c r="AE858" s="179">
        <f t="shared" si="381"/>
        <v>85198</v>
      </c>
    </row>
    <row r="859" spans="1:31" x14ac:dyDescent="0.2">
      <c r="A859" s="171">
        <f t="shared" si="363"/>
        <v>34</v>
      </c>
      <c r="B859" s="179">
        <f t="shared" si="364"/>
        <v>81752</v>
      </c>
      <c r="C859" s="179"/>
      <c r="D859" s="179">
        <f t="shared" si="365"/>
        <v>3446</v>
      </c>
      <c r="E859" s="179">
        <f t="shared" si="366"/>
        <v>59703.364745613129</v>
      </c>
      <c r="F859" s="179">
        <f t="shared" si="367"/>
        <v>663.95148865315423</v>
      </c>
      <c r="G859" s="179">
        <f t="shared" si="368"/>
        <v>4458585.7490338581</v>
      </c>
      <c r="H859" s="179">
        <f t="shared" si="369"/>
        <v>46901.665389459493</v>
      </c>
      <c r="I859" s="179">
        <f t="shared" si="370"/>
        <v>81752</v>
      </c>
      <c r="J859" s="179">
        <f t="shared" si="371"/>
        <v>3446</v>
      </c>
      <c r="K859" s="179">
        <f t="shared" si="372"/>
        <v>85198</v>
      </c>
      <c r="L859" s="179">
        <f t="shared" si="360"/>
        <v>85198</v>
      </c>
      <c r="M859" s="179">
        <f t="shared" si="373"/>
        <v>58100.64645508636</v>
      </c>
      <c r="N859" s="179">
        <f t="shared" si="374"/>
        <v>6439539.8064345755</v>
      </c>
      <c r="O859" s="179">
        <f>N859*(1+Basic!$B$9)+S859</f>
        <v>6761516.7967563048</v>
      </c>
      <c r="P859" s="176">
        <f t="shared" si="361"/>
        <v>6808418</v>
      </c>
      <c r="R859" s="183">
        <f t="shared" si="375"/>
        <v>0</v>
      </c>
      <c r="S859" s="179">
        <f t="shared" si="362"/>
        <v>0</v>
      </c>
      <c r="Y859" s="179">
        <f t="shared" si="376"/>
        <v>22048.635254386812</v>
      </c>
      <c r="Z859" s="179">
        <f t="shared" si="377"/>
        <v>2782.0485113468458</v>
      </c>
      <c r="AA859" s="179">
        <f t="shared" si="378"/>
        <v>60367.316234266284</v>
      </c>
      <c r="AB859" s="179">
        <f t="shared" si="379"/>
        <v>85197.999999999942</v>
      </c>
      <c r="AC859" s="179">
        <f t="shared" si="380"/>
        <v>6808418</v>
      </c>
      <c r="AE859" s="179">
        <f t="shared" si="381"/>
        <v>85198</v>
      </c>
    </row>
    <row r="860" spans="1:31" x14ac:dyDescent="0.2">
      <c r="A860" s="171">
        <f t="shared" si="363"/>
        <v>35</v>
      </c>
      <c r="B860" s="179">
        <f t="shared" si="364"/>
        <v>81752</v>
      </c>
      <c r="C860" s="179"/>
      <c r="D860" s="179">
        <f t="shared" si="365"/>
        <v>3446</v>
      </c>
      <c r="E860" s="179">
        <f t="shared" si="366"/>
        <v>59409.572036850361</v>
      </c>
      <c r="F860" s="179">
        <f t="shared" si="367"/>
        <v>626.77340542246304</v>
      </c>
      <c r="G860" s="179">
        <f t="shared" si="368"/>
        <v>4436243.3210707083</v>
      </c>
      <c r="H860" s="179">
        <f t="shared" si="369"/>
        <v>44082.438794881957</v>
      </c>
      <c r="I860" s="179">
        <f t="shared" si="370"/>
        <v>81752</v>
      </c>
      <c r="J860" s="179">
        <f t="shared" si="371"/>
        <v>3446</v>
      </c>
      <c r="K860" s="179">
        <f t="shared" si="372"/>
        <v>85198</v>
      </c>
      <c r="L860" s="179">
        <f t="shared" si="360"/>
        <v>85198</v>
      </c>
      <c r="M860" s="179">
        <f t="shared" si="373"/>
        <v>57857.185484688198</v>
      </c>
      <c r="N860" s="179">
        <f t="shared" si="374"/>
        <v>6412198.9919192633</v>
      </c>
      <c r="O860" s="179">
        <f>N860*(1+Basic!$B$9)+S860</f>
        <v>6732808.9415152268</v>
      </c>
      <c r="P860" s="176">
        <f t="shared" si="361"/>
        <v>6776891</v>
      </c>
      <c r="R860" s="183">
        <f t="shared" si="375"/>
        <v>0</v>
      </c>
      <c r="S860" s="179">
        <f t="shared" si="362"/>
        <v>0</v>
      </c>
      <c r="Y860" s="179">
        <f t="shared" si="376"/>
        <v>22342.427963149734</v>
      </c>
      <c r="Z860" s="179">
        <f t="shared" si="377"/>
        <v>2819.2265945775362</v>
      </c>
      <c r="AA860" s="179">
        <f t="shared" si="378"/>
        <v>60036.345442272825</v>
      </c>
      <c r="AB860" s="179">
        <f t="shared" si="379"/>
        <v>85198.000000000087</v>
      </c>
      <c r="AC860" s="179">
        <f t="shared" si="380"/>
        <v>6776891</v>
      </c>
      <c r="AE860" s="179">
        <f t="shared" si="381"/>
        <v>85198</v>
      </c>
    </row>
    <row r="861" spans="1:31" x14ac:dyDescent="0.2">
      <c r="A861" s="171">
        <f t="shared" si="363"/>
        <v>36</v>
      </c>
      <c r="B861" s="179">
        <f t="shared" si="364"/>
        <v>81752</v>
      </c>
      <c r="C861" s="171">
        <f>-Basic!$B$22</f>
        <v>-38210</v>
      </c>
      <c r="D861" s="179">
        <f t="shared" si="365"/>
        <v>-34764</v>
      </c>
      <c r="E861" s="179">
        <f t="shared" si="366"/>
        <v>59111.864611610748</v>
      </c>
      <c r="F861" s="179">
        <f t="shared" si="367"/>
        <v>589.09849049848151</v>
      </c>
      <c r="G861" s="179">
        <f t="shared" si="368"/>
        <v>4413603.1856823191</v>
      </c>
      <c r="H861" s="179">
        <f t="shared" si="369"/>
        <v>79435.537285380429</v>
      </c>
      <c r="I861" s="179">
        <f t="shared" si="370"/>
        <v>81752</v>
      </c>
      <c r="J861" s="179">
        <f t="shared" si="371"/>
        <v>3446</v>
      </c>
      <c r="K861" s="179">
        <f t="shared" si="372"/>
        <v>85198</v>
      </c>
      <c r="L861" s="179">
        <f t="shared" si="360"/>
        <v>85198</v>
      </c>
      <c r="M861" s="179">
        <f t="shared" si="373"/>
        <v>57611.537096097716</v>
      </c>
      <c r="N861" s="179">
        <f t="shared" si="374"/>
        <v>6384612.5290153613</v>
      </c>
      <c r="O861" s="179">
        <f>N861*(1+Basic!$B$9)+S861</f>
        <v>6703843.15546613</v>
      </c>
      <c r="P861" s="176">
        <f t="shared" si="361"/>
        <v>6783279</v>
      </c>
      <c r="R861" s="183">
        <f t="shared" si="375"/>
        <v>0</v>
      </c>
      <c r="S861" s="179">
        <f t="shared" si="362"/>
        <v>0</v>
      </c>
      <c r="Y861" s="179">
        <f t="shared" si="376"/>
        <v>22640.13538838923</v>
      </c>
      <c r="Z861" s="179">
        <f t="shared" si="377"/>
        <v>2856.9015095015275</v>
      </c>
      <c r="AA861" s="179">
        <f t="shared" si="378"/>
        <v>59700.963102109228</v>
      </c>
      <c r="AB861" s="179">
        <f t="shared" si="379"/>
        <v>85197.999999999985</v>
      </c>
      <c r="AC861" s="179">
        <f t="shared" si="380"/>
        <v>6783279</v>
      </c>
      <c r="AE861" s="179">
        <f t="shared" si="381"/>
        <v>46988</v>
      </c>
    </row>
    <row r="862" spans="1:31" x14ac:dyDescent="0.2">
      <c r="A862" s="171">
        <f t="shared" si="363"/>
        <v>37</v>
      </c>
      <c r="B862" s="179">
        <f t="shared" si="364"/>
        <v>81752</v>
      </c>
      <c r="D862" s="179">
        <f t="shared" si="365"/>
        <v>3446</v>
      </c>
      <c r="E862" s="179">
        <f t="shared" si="366"/>
        <v>58810.190307248209</v>
      </c>
      <c r="F862" s="179">
        <f t="shared" si="367"/>
        <v>1061.5418834809673</v>
      </c>
      <c r="G862" s="179">
        <f t="shared" si="368"/>
        <v>4390661.3759895675</v>
      </c>
      <c r="H862" s="179">
        <f t="shared" si="369"/>
        <v>77051.079168861397</v>
      </c>
      <c r="I862" s="179">
        <f t="shared" si="370"/>
        <v>81752</v>
      </c>
      <c r="J862" s="179">
        <f t="shared" si="371"/>
        <v>3446</v>
      </c>
      <c r="K862" s="179">
        <f t="shared" si="372"/>
        <v>85198</v>
      </c>
      <c r="L862" s="179">
        <f t="shared" si="360"/>
        <v>85198</v>
      </c>
      <c r="M862" s="179">
        <f t="shared" si="373"/>
        <v>57363.681636068934</v>
      </c>
      <c r="N862" s="179">
        <f t="shared" si="374"/>
        <v>6356778.2106514303</v>
      </c>
      <c r="O862" s="179">
        <f>N862*(1+Basic!$B$9)+S862</f>
        <v>6674617.1211840017</v>
      </c>
      <c r="P862" s="176">
        <f t="shared" si="361"/>
        <v>6751668</v>
      </c>
      <c r="R862" s="183">
        <f t="shared" si="375"/>
        <v>0</v>
      </c>
      <c r="S862" s="179">
        <f t="shared" si="362"/>
        <v>0</v>
      </c>
      <c r="Y862" s="179">
        <f t="shared" si="376"/>
        <v>22941.809692751616</v>
      </c>
      <c r="Z862" s="179">
        <f t="shared" si="377"/>
        <v>2384.458116519032</v>
      </c>
      <c r="AA862" s="179">
        <f t="shared" si="378"/>
        <v>59871.732190729177</v>
      </c>
      <c r="AB862" s="179">
        <f t="shared" si="379"/>
        <v>85197.999999999825</v>
      </c>
      <c r="AC862" s="179">
        <f t="shared" si="380"/>
        <v>6751668</v>
      </c>
      <c r="AE862" s="179">
        <f t="shared" si="381"/>
        <v>85198</v>
      </c>
    </row>
    <row r="863" spans="1:31" x14ac:dyDescent="0.2">
      <c r="A863" s="171">
        <f t="shared" si="363"/>
        <v>38</v>
      </c>
      <c r="B863" s="179">
        <f t="shared" si="364"/>
        <v>81752</v>
      </c>
      <c r="D863" s="179">
        <f t="shared" si="365"/>
        <v>3446</v>
      </c>
      <c r="E863" s="179">
        <f t="shared" si="366"/>
        <v>58504.496266062029</v>
      </c>
      <c r="F863" s="179">
        <f t="shared" si="367"/>
        <v>1029.6770249227945</v>
      </c>
      <c r="G863" s="179">
        <f t="shared" si="368"/>
        <v>4367413.8722556299</v>
      </c>
      <c r="H863" s="179">
        <f t="shared" si="369"/>
        <v>74634.756193784197</v>
      </c>
      <c r="I863" s="179">
        <f t="shared" si="370"/>
        <v>81752</v>
      </c>
      <c r="J863" s="179">
        <f t="shared" si="371"/>
        <v>3446</v>
      </c>
      <c r="K863" s="179">
        <f t="shared" si="372"/>
        <v>85198</v>
      </c>
      <c r="L863" s="179">
        <f t="shared" si="360"/>
        <v>85198</v>
      </c>
      <c r="M863" s="179">
        <f t="shared" si="373"/>
        <v>57113.599274777727</v>
      </c>
      <c r="N863" s="179">
        <f t="shared" si="374"/>
        <v>6328693.8099262081</v>
      </c>
      <c r="O863" s="179">
        <f>N863*(1+Basic!$B$9)+S863</f>
        <v>6645128.5004225187</v>
      </c>
      <c r="P863" s="176">
        <f t="shared" si="361"/>
        <v>6719763</v>
      </c>
      <c r="R863" s="183">
        <f t="shared" si="375"/>
        <v>0</v>
      </c>
      <c r="S863" s="179">
        <f t="shared" si="362"/>
        <v>0</v>
      </c>
      <c r="Y863" s="179">
        <f t="shared" si="376"/>
        <v>23247.503733937629</v>
      </c>
      <c r="Z863" s="179">
        <f t="shared" si="377"/>
        <v>2416.3229750772007</v>
      </c>
      <c r="AA863" s="179">
        <f t="shared" si="378"/>
        <v>59534.173290984822</v>
      </c>
      <c r="AB863" s="179">
        <f t="shared" si="379"/>
        <v>85197.999999999651</v>
      </c>
      <c r="AC863" s="179">
        <f t="shared" si="380"/>
        <v>6719763</v>
      </c>
      <c r="AE863" s="179">
        <f t="shared" si="381"/>
        <v>85198</v>
      </c>
    </row>
    <row r="864" spans="1:31" x14ac:dyDescent="0.2">
      <c r="A864" s="171">
        <f t="shared" si="363"/>
        <v>39</v>
      </c>
      <c r="B864" s="179">
        <f t="shared" si="364"/>
        <v>81752</v>
      </c>
      <c r="D864" s="179">
        <f t="shared" si="365"/>
        <v>3446</v>
      </c>
      <c r="E864" s="179">
        <f t="shared" si="366"/>
        <v>58194.728926035525</v>
      </c>
      <c r="F864" s="179">
        <f t="shared" si="367"/>
        <v>997.38633828909497</v>
      </c>
      <c r="G864" s="179">
        <f t="shared" si="368"/>
        <v>4343856.6011816654</v>
      </c>
      <c r="H864" s="179">
        <f t="shared" si="369"/>
        <v>72186.142532073296</v>
      </c>
      <c r="I864" s="179">
        <f t="shared" si="370"/>
        <v>81752</v>
      </c>
      <c r="J864" s="179">
        <f t="shared" si="371"/>
        <v>3446</v>
      </c>
      <c r="K864" s="179">
        <f t="shared" si="372"/>
        <v>85198</v>
      </c>
      <c r="L864" s="179">
        <f t="shared" si="360"/>
        <v>85198</v>
      </c>
      <c r="M864" s="179">
        <f t="shared" si="373"/>
        <v>56861.27000423547</v>
      </c>
      <c r="N864" s="179">
        <f t="shared" si="374"/>
        <v>6300357.0799304433</v>
      </c>
      <c r="O864" s="179">
        <f>N864*(1+Basic!$B$9)+S864</f>
        <v>6615374.933926966</v>
      </c>
      <c r="P864" s="176">
        <f t="shared" si="361"/>
        <v>6687561</v>
      </c>
      <c r="R864" s="183">
        <f t="shared" si="375"/>
        <v>0</v>
      </c>
      <c r="S864" s="179">
        <f t="shared" si="362"/>
        <v>0</v>
      </c>
      <c r="Y864" s="179">
        <f t="shared" si="376"/>
        <v>23557.271073964424</v>
      </c>
      <c r="Z864" s="179">
        <f t="shared" si="377"/>
        <v>2448.6136617109005</v>
      </c>
      <c r="AA864" s="179">
        <f t="shared" si="378"/>
        <v>59192.115264324617</v>
      </c>
      <c r="AB864" s="179">
        <f t="shared" si="379"/>
        <v>85197.999999999942</v>
      </c>
      <c r="AC864" s="179">
        <f t="shared" si="380"/>
        <v>6687561</v>
      </c>
      <c r="AE864" s="179">
        <f t="shared" si="381"/>
        <v>85198</v>
      </c>
    </row>
    <row r="865" spans="1:31" x14ac:dyDescent="0.2">
      <c r="A865" s="171">
        <f t="shared" si="363"/>
        <v>40</v>
      </c>
      <c r="B865" s="179">
        <f t="shared" si="364"/>
        <v>81752</v>
      </c>
      <c r="D865" s="179">
        <f t="shared" si="365"/>
        <v>3446</v>
      </c>
      <c r="E865" s="179">
        <f t="shared" si="366"/>
        <v>57880.834011451101</v>
      </c>
      <c r="F865" s="179">
        <f t="shared" si="367"/>
        <v>964.66413299914348</v>
      </c>
      <c r="G865" s="179">
        <f t="shared" si="368"/>
        <v>4319985.4351931168</v>
      </c>
      <c r="H865" s="179">
        <f t="shared" si="369"/>
        <v>69704.806665072436</v>
      </c>
      <c r="I865" s="179">
        <f t="shared" si="370"/>
        <v>81752</v>
      </c>
      <c r="J865" s="179">
        <f t="shared" si="371"/>
        <v>3446</v>
      </c>
      <c r="K865" s="179">
        <f t="shared" si="372"/>
        <v>85198</v>
      </c>
      <c r="L865" s="179">
        <f t="shared" si="360"/>
        <v>85198</v>
      </c>
      <c r="M865" s="179">
        <f t="shared" si="373"/>
        <v>56606.673636688174</v>
      </c>
      <c r="N865" s="179">
        <f t="shared" si="374"/>
        <v>6271765.7535671312</v>
      </c>
      <c r="O865" s="179">
        <f>N865*(1+Basic!$B$9)+S865</f>
        <v>6585354.0412454884</v>
      </c>
      <c r="P865" s="176">
        <f t="shared" si="361"/>
        <v>6655059</v>
      </c>
      <c r="R865" s="183">
        <f t="shared" si="375"/>
        <v>0</v>
      </c>
      <c r="S865" s="179">
        <f t="shared" si="362"/>
        <v>0</v>
      </c>
      <c r="Y865" s="179">
        <f t="shared" si="376"/>
        <v>23871.165988548659</v>
      </c>
      <c r="Z865" s="179">
        <f t="shared" si="377"/>
        <v>2481.3358670008602</v>
      </c>
      <c r="AA865" s="179">
        <f t="shared" si="378"/>
        <v>58845.498144450248</v>
      </c>
      <c r="AB865" s="179">
        <f t="shared" si="379"/>
        <v>85197.999999999767</v>
      </c>
      <c r="AC865" s="179">
        <f t="shared" si="380"/>
        <v>6655059</v>
      </c>
      <c r="AE865" s="179">
        <f t="shared" si="381"/>
        <v>85198</v>
      </c>
    </row>
    <row r="866" spans="1:31" x14ac:dyDescent="0.2">
      <c r="A866" s="171">
        <f t="shared" si="363"/>
        <v>41</v>
      </c>
      <c r="B866" s="179">
        <f t="shared" si="364"/>
        <v>81752</v>
      </c>
      <c r="D866" s="179">
        <f t="shared" si="365"/>
        <v>3446</v>
      </c>
      <c r="E866" s="179">
        <f t="shared" si="366"/>
        <v>57562.756523380456</v>
      </c>
      <c r="F866" s="179">
        <f t="shared" si="367"/>
        <v>931.50464242577573</v>
      </c>
      <c r="G866" s="179">
        <f t="shared" si="368"/>
        <v>4295796.1917164968</v>
      </c>
      <c r="H866" s="179">
        <f t="shared" si="369"/>
        <v>67190.31130749821</v>
      </c>
      <c r="I866" s="179">
        <f t="shared" si="370"/>
        <v>81752</v>
      </c>
      <c r="J866" s="179">
        <f t="shared" si="371"/>
        <v>3446</v>
      </c>
      <c r="K866" s="179">
        <f t="shared" si="372"/>
        <v>85198</v>
      </c>
      <c r="L866" s="179">
        <f t="shared" si="360"/>
        <v>85198</v>
      </c>
      <c r="M866" s="179">
        <f t="shared" si="373"/>
        <v>56349.789803001411</v>
      </c>
      <c r="N866" s="179">
        <f t="shared" si="374"/>
        <v>6242917.5433701323</v>
      </c>
      <c r="O866" s="179">
        <f>N866*(1+Basic!$B$9)+S866</f>
        <v>6555063.4205386396</v>
      </c>
      <c r="P866" s="176">
        <f t="shared" si="361"/>
        <v>6622254</v>
      </c>
      <c r="R866" s="183">
        <f t="shared" si="375"/>
        <v>0</v>
      </c>
      <c r="S866" s="179">
        <f t="shared" si="362"/>
        <v>0</v>
      </c>
      <c r="Y866" s="179">
        <f t="shared" si="376"/>
        <v>24189.243476619944</v>
      </c>
      <c r="Z866" s="179">
        <f t="shared" si="377"/>
        <v>2514.4953575742256</v>
      </c>
      <c r="AA866" s="179">
        <f t="shared" si="378"/>
        <v>58494.261165806231</v>
      </c>
      <c r="AB866" s="179">
        <f t="shared" si="379"/>
        <v>85198.000000000407</v>
      </c>
      <c r="AC866" s="179">
        <f t="shared" si="380"/>
        <v>6622254</v>
      </c>
      <c r="AE866" s="179">
        <f t="shared" si="381"/>
        <v>85198</v>
      </c>
    </row>
    <row r="867" spans="1:31" x14ac:dyDescent="0.2">
      <c r="A867" s="171">
        <f t="shared" si="363"/>
        <v>42</v>
      </c>
      <c r="B867" s="179">
        <f t="shared" si="364"/>
        <v>81752</v>
      </c>
      <c r="D867" s="179">
        <f t="shared" si="365"/>
        <v>3446</v>
      </c>
      <c r="E867" s="179">
        <f t="shared" si="366"/>
        <v>57240.440730047878</v>
      </c>
      <c r="F867" s="179">
        <f t="shared" si="367"/>
        <v>897.90202287913678</v>
      </c>
      <c r="G867" s="179">
        <f t="shared" si="368"/>
        <v>4271284.6324465442</v>
      </c>
      <c r="H867" s="179">
        <f t="shared" si="369"/>
        <v>64642.213330377344</v>
      </c>
      <c r="I867" s="179">
        <f t="shared" si="370"/>
        <v>81752</v>
      </c>
      <c r="J867" s="179">
        <f t="shared" si="371"/>
        <v>3446</v>
      </c>
      <c r="K867" s="179">
        <f t="shared" si="372"/>
        <v>85198</v>
      </c>
      <c r="L867" s="179">
        <f t="shared" si="360"/>
        <v>85198</v>
      </c>
      <c r="M867" s="179">
        <f t="shared" si="373"/>
        <v>56090.597951030679</v>
      </c>
      <c r="N867" s="179">
        <f t="shared" si="374"/>
        <v>6213810.1413211627</v>
      </c>
      <c r="O867" s="179">
        <f>N867*(1+Basic!$B$9)+S867</f>
        <v>6524500.6483872207</v>
      </c>
      <c r="P867" s="176">
        <f t="shared" si="361"/>
        <v>6589143</v>
      </c>
      <c r="R867" s="183">
        <f t="shared" si="375"/>
        <v>0</v>
      </c>
      <c r="S867" s="179">
        <f t="shared" si="362"/>
        <v>0</v>
      </c>
      <c r="Y867" s="179">
        <f t="shared" si="376"/>
        <v>24511.559269952588</v>
      </c>
      <c r="Z867" s="179">
        <f t="shared" si="377"/>
        <v>2548.0979771208658</v>
      </c>
      <c r="AA867" s="179">
        <f t="shared" si="378"/>
        <v>58138.342752927012</v>
      </c>
      <c r="AB867" s="179">
        <f t="shared" si="379"/>
        <v>85198.000000000466</v>
      </c>
      <c r="AC867" s="179">
        <f t="shared" si="380"/>
        <v>6589143</v>
      </c>
      <c r="AE867" s="179">
        <f t="shared" si="381"/>
        <v>85198</v>
      </c>
    </row>
    <row r="868" spans="1:31" x14ac:dyDescent="0.2">
      <c r="A868" s="171">
        <f t="shared" si="363"/>
        <v>43</v>
      </c>
      <c r="B868" s="179">
        <f t="shared" si="364"/>
        <v>81752</v>
      </c>
      <c r="D868" s="179">
        <f t="shared" si="365"/>
        <v>3446</v>
      </c>
      <c r="E868" s="179">
        <f t="shared" si="366"/>
        <v>56913.830157065328</v>
      </c>
      <c r="F868" s="179">
        <f t="shared" si="367"/>
        <v>863.85035257684819</v>
      </c>
      <c r="G868" s="179">
        <f t="shared" si="368"/>
        <v>4246446.46260361</v>
      </c>
      <c r="H868" s="179">
        <f t="shared" si="369"/>
        <v>62060.063682954191</v>
      </c>
      <c r="I868" s="179">
        <f t="shared" si="370"/>
        <v>81752</v>
      </c>
      <c r="J868" s="179">
        <f t="shared" si="371"/>
        <v>3446</v>
      </c>
      <c r="K868" s="179">
        <f t="shared" si="372"/>
        <v>85198</v>
      </c>
      <c r="L868" s="179">
        <f t="shared" si="360"/>
        <v>85198</v>
      </c>
      <c r="M868" s="179">
        <f t="shared" si="373"/>
        <v>55829.077343977078</v>
      </c>
      <c r="N868" s="179">
        <f t="shared" si="374"/>
        <v>6184441.2186651397</v>
      </c>
      <c r="O868" s="179">
        <f>N868*(1+Basic!$B$9)+S868</f>
        <v>6493663.2795983972</v>
      </c>
      <c r="P868" s="176">
        <f t="shared" si="361"/>
        <v>6555723</v>
      </c>
      <c r="R868" s="183">
        <f t="shared" si="375"/>
        <v>0</v>
      </c>
      <c r="S868" s="179">
        <f t="shared" si="362"/>
        <v>0</v>
      </c>
      <c r="Y868" s="179">
        <f t="shared" si="376"/>
        <v>24838.169842934236</v>
      </c>
      <c r="Z868" s="179">
        <f t="shared" si="377"/>
        <v>2582.1496474231535</v>
      </c>
      <c r="AA868" s="179">
        <f t="shared" si="378"/>
        <v>57777.680509642174</v>
      </c>
      <c r="AB868" s="179">
        <f t="shared" si="379"/>
        <v>85197.999999999563</v>
      </c>
      <c r="AC868" s="179">
        <f t="shared" si="380"/>
        <v>6555723</v>
      </c>
      <c r="AE868" s="179">
        <f t="shared" si="381"/>
        <v>85198</v>
      </c>
    </row>
    <row r="869" spans="1:31" x14ac:dyDescent="0.2">
      <c r="A869" s="171">
        <f t="shared" si="363"/>
        <v>44</v>
      </c>
      <c r="B869" s="179">
        <f t="shared" si="364"/>
        <v>81752</v>
      </c>
      <c r="D869" s="179">
        <f t="shared" si="365"/>
        <v>3446</v>
      </c>
      <c r="E869" s="179">
        <f t="shared" si="366"/>
        <v>56582.867577537261</v>
      </c>
      <c r="F869" s="179">
        <f t="shared" si="367"/>
        <v>829.34363060041414</v>
      </c>
      <c r="G869" s="179">
        <f t="shared" si="368"/>
        <v>4221277.330181147</v>
      </c>
      <c r="H869" s="179">
        <f t="shared" si="369"/>
        <v>59443.407313554606</v>
      </c>
      <c r="I869" s="179">
        <f t="shared" si="370"/>
        <v>81752</v>
      </c>
      <c r="J869" s="179">
        <f t="shared" si="371"/>
        <v>3446</v>
      </c>
      <c r="K869" s="179">
        <f t="shared" si="372"/>
        <v>85198</v>
      </c>
      <c r="L869" s="179">
        <f t="shared" si="360"/>
        <v>85198</v>
      </c>
      <c r="M869" s="179">
        <f t="shared" si="373"/>
        <v>55565.207058728258</v>
      </c>
      <c r="N869" s="179">
        <f t="shared" si="374"/>
        <v>6154808.4257238684</v>
      </c>
      <c r="O869" s="179">
        <f>N869*(1+Basic!$B$9)+S869</f>
        <v>6462548.8470100621</v>
      </c>
      <c r="P869" s="176">
        <f t="shared" si="361"/>
        <v>6521992</v>
      </c>
      <c r="R869" s="183">
        <f t="shared" si="375"/>
        <v>0</v>
      </c>
      <c r="S869" s="179">
        <f t="shared" si="362"/>
        <v>0</v>
      </c>
      <c r="Y869" s="179">
        <f t="shared" si="376"/>
        <v>25169.132422463037</v>
      </c>
      <c r="Z869" s="179">
        <f t="shared" si="377"/>
        <v>2616.6563693995849</v>
      </c>
      <c r="AA869" s="179">
        <f t="shared" si="378"/>
        <v>57412.211208137676</v>
      </c>
      <c r="AB869" s="179">
        <f t="shared" si="379"/>
        <v>85198.000000000291</v>
      </c>
      <c r="AC869" s="179">
        <f t="shared" si="380"/>
        <v>6521992</v>
      </c>
      <c r="AE869" s="179">
        <f t="shared" si="381"/>
        <v>85198</v>
      </c>
    </row>
    <row r="870" spans="1:31" ht="15" x14ac:dyDescent="0.2">
      <c r="A870" s="171">
        <f t="shared" si="363"/>
        <v>45</v>
      </c>
      <c r="B870" s="179">
        <f t="shared" si="364"/>
        <v>81752</v>
      </c>
      <c r="C870" s="190"/>
      <c r="D870" s="179">
        <f t="shared" si="365"/>
        <v>3446</v>
      </c>
      <c r="E870" s="179">
        <f t="shared" si="366"/>
        <v>56247.495002033618</v>
      </c>
      <c r="F870" s="179">
        <f t="shared" si="367"/>
        <v>794.37577583768041</v>
      </c>
      <c r="G870" s="179">
        <f t="shared" si="368"/>
        <v>4195772.8251831802</v>
      </c>
      <c r="H870" s="179">
        <f t="shared" si="369"/>
        <v>56791.783089392287</v>
      </c>
      <c r="I870" s="179">
        <f t="shared" si="370"/>
        <v>81752</v>
      </c>
      <c r="J870" s="179">
        <f t="shared" si="371"/>
        <v>3446</v>
      </c>
      <c r="K870" s="179">
        <f t="shared" si="372"/>
        <v>85198</v>
      </c>
      <c r="L870" s="179">
        <f t="shared" si="360"/>
        <v>85198</v>
      </c>
      <c r="M870" s="179">
        <f t="shared" si="373"/>
        <v>55298.965984184491</v>
      </c>
      <c r="N870" s="179">
        <f t="shared" si="374"/>
        <v>6124909.3917080527</v>
      </c>
      <c r="O870" s="179">
        <f>N870*(1+Basic!$B$9)+S870</f>
        <v>6431154.8612934556</v>
      </c>
      <c r="P870" s="176">
        <f t="shared" si="361"/>
        <v>6487947</v>
      </c>
      <c r="R870" s="183">
        <f t="shared" si="375"/>
        <v>0</v>
      </c>
      <c r="S870" s="179">
        <f t="shared" si="362"/>
        <v>0</v>
      </c>
      <c r="Y870" s="179">
        <f t="shared" si="376"/>
        <v>25504.504997966811</v>
      </c>
      <c r="Z870" s="179">
        <f t="shared" si="377"/>
        <v>2651.6242241623186</v>
      </c>
      <c r="AA870" s="179">
        <f t="shared" si="378"/>
        <v>57041.8707778713</v>
      </c>
      <c r="AB870" s="179">
        <f t="shared" si="379"/>
        <v>85198.000000000437</v>
      </c>
      <c r="AC870" s="179">
        <f t="shared" si="380"/>
        <v>6487947</v>
      </c>
      <c r="AE870" s="179">
        <f t="shared" si="381"/>
        <v>85198</v>
      </c>
    </row>
    <row r="871" spans="1:31" ht="15" x14ac:dyDescent="0.2">
      <c r="A871" s="171">
        <f t="shared" si="363"/>
        <v>46</v>
      </c>
      <c r="B871" s="179">
        <f t="shared" si="364"/>
        <v>81752</v>
      </c>
      <c r="C871" s="190"/>
      <c r="D871" s="179">
        <f t="shared" si="365"/>
        <v>3446</v>
      </c>
      <c r="E871" s="179">
        <f t="shared" si="366"/>
        <v>55907.653668429288</v>
      </c>
      <c r="F871" s="179">
        <f t="shared" si="367"/>
        <v>758.94062591116153</v>
      </c>
      <c r="G871" s="179">
        <f t="shared" si="368"/>
        <v>4169928.4788516099</v>
      </c>
      <c r="H871" s="179">
        <f t="shared" si="369"/>
        <v>54104.723715303451</v>
      </c>
      <c r="I871" s="179">
        <f t="shared" si="370"/>
        <v>81752</v>
      </c>
      <c r="J871" s="179">
        <f t="shared" si="371"/>
        <v>3446</v>
      </c>
      <c r="K871" s="179">
        <f t="shared" si="372"/>
        <v>85198</v>
      </c>
      <c r="L871" s="179">
        <f t="shared" si="360"/>
        <v>85198</v>
      </c>
      <c r="M871" s="179">
        <f t="shared" si="373"/>
        <v>55030.332819569601</v>
      </c>
      <c r="N871" s="179">
        <f t="shared" si="374"/>
        <v>6094741.7245276226</v>
      </c>
      <c r="O871" s="179">
        <f>N871*(1+Basic!$B$9)+S871</f>
        <v>6399478.8107540039</v>
      </c>
      <c r="P871" s="176">
        <f t="shared" si="361"/>
        <v>6453584</v>
      </c>
      <c r="R871" s="183">
        <f t="shared" si="375"/>
        <v>0</v>
      </c>
      <c r="S871" s="179">
        <f t="shared" si="362"/>
        <v>0</v>
      </c>
      <c r="Y871" s="179">
        <f t="shared" si="376"/>
        <v>25844.346331570297</v>
      </c>
      <c r="Z871" s="179">
        <f t="shared" si="377"/>
        <v>2687.0593740888362</v>
      </c>
      <c r="AA871" s="179">
        <f t="shared" si="378"/>
        <v>56666.594294340452</v>
      </c>
      <c r="AB871" s="179">
        <f t="shared" si="379"/>
        <v>85197.999999999593</v>
      </c>
      <c r="AC871" s="179">
        <f t="shared" si="380"/>
        <v>6453584</v>
      </c>
      <c r="AE871" s="179">
        <f t="shared" si="381"/>
        <v>85198</v>
      </c>
    </row>
    <row r="872" spans="1:31" ht="15" x14ac:dyDescent="0.2">
      <c r="A872" s="171">
        <f t="shared" si="363"/>
        <v>47</v>
      </c>
      <c r="B872" s="179">
        <f t="shared" si="364"/>
        <v>81752</v>
      </c>
      <c r="C872" s="190"/>
      <c r="D872" s="179">
        <f t="shared" si="365"/>
        <v>3446</v>
      </c>
      <c r="E872" s="179">
        <f t="shared" si="366"/>
        <v>55563.284031608135</v>
      </c>
      <c r="F872" s="179">
        <f t="shared" si="367"/>
        <v>723.03193609204675</v>
      </c>
      <c r="G872" s="179">
        <f t="shared" si="368"/>
        <v>4143739.762883218</v>
      </c>
      <c r="H872" s="179">
        <f t="shared" si="369"/>
        <v>51381.755651395499</v>
      </c>
      <c r="I872" s="179">
        <f t="shared" si="370"/>
        <v>81752</v>
      </c>
      <c r="J872" s="179">
        <f t="shared" si="371"/>
        <v>3446</v>
      </c>
      <c r="K872" s="179">
        <f t="shared" si="372"/>
        <v>85198</v>
      </c>
      <c r="L872" s="179">
        <f t="shared" si="360"/>
        <v>85198</v>
      </c>
      <c r="M872" s="179">
        <f t="shared" si="373"/>
        <v>54759.286072726856</v>
      </c>
      <c r="N872" s="179">
        <f t="shared" si="374"/>
        <v>6064303.0106003499</v>
      </c>
      <c r="O872" s="179">
        <f>N872*(1+Basic!$B$9)+S872</f>
        <v>6367518.1611303678</v>
      </c>
      <c r="P872" s="176">
        <f t="shared" si="361"/>
        <v>6418900</v>
      </c>
      <c r="R872" s="183">
        <f t="shared" si="375"/>
        <v>0</v>
      </c>
      <c r="S872" s="179">
        <f t="shared" si="362"/>
        <v>0</v>
      </c>
      <c r="Y872" s="179">
        <f t="shared" si="376"/>
        <v>26188.715968391858</v>
      </c>
      <c r="Z872" s="179">
        <f t="shared" si="377"/>
        <v>2722.9680639079525</v>
      </c>
      <c r="AA872" s="179">
        <f t="shared" si="378"/>
        <v>56286.315967700182</v>
      </c>
      <c r="AB872" s="179">
        <f t="shared" si="379"/>
        <v>85198</v>
      </c>
      <c r="AC872" s="179">
        <f t="shared" si="380"/>
        <v>6418900</v>
      </c>
      <c r="AE872" s="179">
        <f t="shared" si="381"/>
        <v>85198</v>
      </c>
    </row>
    <row r="873" spans="1:31" x14ac:dyDescent="0.2">
      <c r="A873" s="171">
        <f t="shared" si="363"/>
        <v>48</v>
      </c>
      <c r="B873" s="179">
        <f t="shared" si="364"/>
        <v>81752</v>
      </c>
      <c r="C873" s="171">
        <f>-Basic!$B$23</f>
        <v>-34390</v>
      </c>
      <c r="D873" s="179">
        <f t="shared" si="365"/>
        <v>-30944</v>
      </c>
      <c r="E873" s="179">
        <f t="shared" si="366"/>
        <v>55214.325753029792</v>
      </c>
      <c r="F873" s="179">
        <f t="shared" si="367"/>
        <v>686.64337819969205</v>
      </c>
      <c r="G873" s="179">
        <f t="shared" si="368"/>
        <v>4117202.0886362474</v>
      </c>
      <c r="H873" s="179">
        <f t="shared" si="369"/>
        <v>83012.399029595195</v>
      </c>
      <c r="I873" s="179">
        <f t="shared" si="370"/>
        <v>81752</v>
      </c>
      <c r="J873" s="179">
        <f t="shared" si="371"/>
        <v>3446</v>
      </c>
      <c r="K873" s="179">
        <f t="shared" si="372"/>
        <v>85198</v>
      </c>
      <c r="L873" s="179">
        <f t="shared" si="360"/>
        <v>85198</v>
      </c>
      <c r="M873" s="179">
        <f t="shared" si="373"/>
        <v>54485.804058399401</v>
      </c>
      <c r="N873" s="179">
        <f t="shared" si="374"/>
        <v>6033590.8146587489</v>
      </c>
      <c r="O873" s="179">
        <f>N873*(1+Basic!$B$9)+S873</f>
        <v>6335270.3553916868</v>
      </c>
      <c r="P873" s="176">
        <f t="shared" si="361"/>
        <v>6418283</v>
      </c>
      <c r="R873" s="183">
        <f t="shared" si="375"/>
        <v>0</v>
      </c>
      <c r="S873" s="179">
        <f t="shared" si="362"/>
        <v>0</v>
      </c>
      <c r="Y873" s="179">
        <f t="shared" si="376"/>
        <v>26537.674246970564</v>
      </c>
      <c r="Z873" s="179">
        <f t="shared" si="377"/>
        <v>2759.3566218003034</v>
      </c>
      <c r="AA873" s="179">
        <f t="shared" si="378"/>
        <v>55900.969131229482</v>
      </c>
      <c r="AB873" s="179">
        <f t="shared" si="379"/>
        <v>85198.000000000349</v>
      </c>
      <c r="AC873" s="179">
        <f t="shared" si="380"/>
        <v>6418283</v>
      </c>
      <c r="AE873" s="179">
        <f t="shared" si="381"/>
        <v>50808</v>
      </c>
    </row>
    <row r="874" spans="1:31" x14ac:dyDescent="0.2">
      <c r="A874" s="171">
        <f t="shared" si="363"/>
        <v>49</v>
      </c>
      <c r="B874" s="179">
        <f t="shared" si="364"/>
        <v>81752</v>
      </c>
      <c r="D874" s="179">
        <f t="shared" si="365"/>
        <v>3446</v>
      </c>
      <c r="E874" s="179">
        <f t="shared" si="366"/>
        <v>54860.7176901575</v>
      </c>
      <c r="F874" s="179">
        <f t="shared" si="367"/>
        <v>1109.3415041880532</v>
      </c>
      <c r="G874" s="179">
        <f t="shared" si="368"/>
        <v>4090310.8063264051</v>
      </c>
      <c r="H874" s="179">
        <f t="shared" si="369"/>
        <v>80675.740533783246</v>
      </c>
      <c r="I874" s="179">
        <f t="shared" si="370"/>
        <v>81752</v>
      </c>
      <c r="J874" s="179">
        <f t="shared" si="371"/>
        <v>3446</v>
      </c>
      <c r="K874" s="179">
        <f t="shared" si="372"/>
        <v>85198</v>
      </c>
      <c r="L874" s="179">
        <f t="shared" si="360"/>
        <v>85198</v>
      </c>
      <c r="M874" s="179">
        <f t="shared" si="373"/>
        <v>54209.864896495354</v>
      </c>
      <c r="N874" s="179">
        <f t="shared" si="374"/>
        <v>6002602.6795552438</v>
      </c>
      <c r="O874" s="179">
        <f>N874*(1+Basic!$B$9)+S874</f>
        <v>6302732.8135330062</v>
      </c>
      <c r="P874" s="176">
        <f t="shared" si="361"/>
        <v>6383409</v>
      </c>
      <c r="R874" s="183">
        <f t="shared" si="375"/>
        <v>0</v>
      </c>
      <c r="S874" s="179">
        <f t="shared" si="362"/>
        <v>0</v>
      </c>
      <c r="Y874" s="179">
        <f t="shared" si="376"/>
        <v>26891.282309842296</v>
      </c>
      <c r="Z874" s="179">
        <f t="shared" si="377"/>
        <v>2336.6584958119493</v>
      </c>
      <c r="AA874" s="179">
        <f t="shared" si="378"/>
        <v>55970.059194345551</v>
      </c>
      <c r="AB874" s="179">
        <f t="shared" si="379"/>
        <v>85197.999999999796</v>
      </c>
      <c r="AC874" s="179">
        <f t="shared" si="380"/>
        <v>6383409</v>
      </c>
      <c r="AE874" s="179">
        <f t="shared" si="381"/>
        <v>85198</v>
      </c>
    </row>
    <row r="875" spans="1:31" x14ac:dyDescent="0.2">
      <c r="A875" s="171">
        <f t="shared" si="363"/>
        <v>50</v>
      </c>
      <c r="B875" s="179">
        <f t="shared" si="364"/>
        <v>81752</v>
      </c>
      <c r="D875" s="179">
        <f t="shared" si="365"/>
        <v>3446</v>
      </c>
      <c r="E875" s="179">
        <f t="shared" si="366"/>
        <v>54502.397885745071</v>
      </c>
      <c r="F875" s="179">
        <f t="shared" si="367"/>
        <v>1078.1154189186263</v>
      </c>
      <c r="G875" s="179">
        <f t="shared" si="368"/>
        <v>4063061.2042121501</v>
      </c>
      <c r="H875" s="179">
        <f t="shared" si="369"/>
        <v>78307.855952701866</v>
      </c>
      <c r="I875" s="179">
        <f t="shared" si="370"/>
        <v>81752</v>
      </c>
      <c r="J875" s="179">
        <f t="shared" si="371"/>
        <v>3446</v>
      </c>
      <c r="K875" s="179">
        <f t="shared" si="372"/>
        <v>85198</v>
      </c>
      <c r="L875" s="179">
        <f t="shared" si="360"/>
        <v>85198</v>
      </c>
      <c r="M875" s="179">
        <f t="shared" si="373"/>
        <v>53931.446510337293</v>
      </c>
      <c r="N875" s="179">
        <f t="shared" si="374"/>
        <v>5971336.1260655811</v>
      </c>
      <c r="O875" s="179">
        <f>N875*(1+Basic!$B$9)+S875</f>
        <v>6269902.9323688606</v>
      </c>
      <c r="P875" s="176">
        <f t="shared" si="361"/>
        <v>6348211</v>
      </c>
      <c r="R875" s="183">
        <f t="shared" si="375"/>
        <v>0</v>
      </c>
      <c r="S875" s="179">
        <f t="shared" si="362"/>
        <v>0</v>
      </c>
      <c r="Y875" s="179">
        <f t="shared" si="376"/>
        <v>27249.602114255074</v>
      </c>
      <c r="Z875" s="179">
        <f t="shared" si="377"/>
        <v>2367.88458108138</v>
      </c>
      <c r="AA875" s="179">
        <f t="shared" si="378"/>
        <v>55580.513304663698</v>
      </c>
      <c r="AB875" s="179">
        <f t="shared" si="379"/>
        <v>85198.000000000146</v>
      </c>
      <c r="AC875" s="179">
        <f t="shared" si="380"/>
        <v>6348211</v>
      </c>
      <c r="AE875" s="179">
        <f t="shared" si="381"/>
        <v>85198</v>
      </c>
    </row>
    <row r="876" spans="1:31" x14ac:dyDescent="0.2">
      <c r="A876" s="171">
        <f t="shared" si="363"/>
        <v>51</v>
      </c>
      <c r="B876" s="179">
        <f t="shared" si="364"/>
        <v>81752</v>
      </c>
      <c r="D876" s="179">
        <f t="shared" si="365"/>
        <v>3446</v>
      </c>
      <c r="E876" s="179">
        <f t="shared" si="366"/>
        <v>54139.303556981031</v>
      </c>
      <c r="F876" s="179">
        <f t="shared" si="367"/>
        <v>1046.4720418613747</v>
      </c>
      <c r="G876" s="179">
        <f t="shared" si="368"/>
        <v>4035448.5077691311</v>
      </c>
      <c r="H876" s="179">
        <f t="shared" si="369"/>
        <v>75908.327994563238</v>
      </c>
      <c r="I876" s="179">
        <f t="shared" si="370"/>
        <v>81752</v>
      </c>
      <c r="J876" s="179">
        <f t="shared" si="371"/>
        <v>3446</v>
      </c>
      <c r="K876" s="179">
        <f t="shared" si="372"/>
        <v>85198</v>
      </c>
      <c r="L876" s="179">
        <f t="shared" si="360"/>
        <v>85198</v>
      </c>
      <c r="M876" s="179">
        <f t="shared" si="373"/>
        <v>53650.526624895989</v>
      </c>
      <c r="N876" s="179">
        <f t="shared" si="374"/>
        <v>5939788.6526904767</v>
      </c>
      <c r="O876" s="179">
        <f>N876*(1+Basic!$B$9)+S876</f>
        <v>6236778.0853250008</v>
      </c>
      <c r="P876" s="176">
        <f t="shared" si="361"/>
        <v>6312686</v>
      </c>
      <c r="R876" s="183">
        <f t="shared" si="375"/>
        <v>0</v>
      </c>
      <c r="S876" s="179">
        <f t="shared" si="362"/>
        <v>0</v>
      </c>
      <c r="Y876" s="179">
        <f t="shared" si="376"/>
        <v>27612.696443018969</v>
      </c>
      <c r="Z876" s="179">
        <f t="shared" si="377"/>
        <v>2399.5279581386276</v>
      </c>
      <c r="AA876" s="179">
        <f t="shared" si="378"/>
        <v>55185.775598842403</v>
      </c>
      <c r="AB876" s="179">
        <f t="shared" si="379"/>
        <v>85198</v>
      </c>
      <c r="AC876" s="179">
        <f t="shared" si="380"/>
        <v>6312686</v>
      </c>
      <c r="AE876" s="179">
        <f t="shared" si="381"/>
        <v>85198</v>
      </c>
    </row>
    <row r="877" spans="1:31" x14ac:dyDescent="0.2">
      <c r="A877" s="171">
        <f t="shared" si="363"/>
        <v>52</v>
      </c>
      <c r="B877" s="179">
        <f t="shared" si="364"/>
        <v>81752</v>
      </c>
      <c r="D877" s="179">
        <f t="shared" si="365"/>
        <v>3446</v>
      </c>
      <c r="E877" s="179">
        <f t="shared" si="366"/>
        <v>53771.37108448823</v>
      </c>
      <c r="F877" s="179">
        <f t="shared" si="367"/>
        <v>1014.4057965108001</v>
      </c>
      <c r="G877" s="179">
        <f t="shared" si="368"/>
        <v>4007467.8788536191</v>
      </c>
      <c r="H877" s="179">
        <f t="shared" si="369"/>
        <v>73476.733791074032</v>
      </c>
      <c r="I877" s="179">
        <f t="shared" si="370"/>
        <v>81752</v>
      </c>
      <c r="J877" s="179">
        <f t="shared" si="371"/>
        <v>3446</v>
      </c>
      <c r="K877" s="179">
        <f t="shared" si="372"/>
        <v>85198</v>
      </c>
      <c r="L877" s="179">
        <f t="shared" si="360"/>
        <v>85198</v>
      </c>
      <c r="M877" s="179">
        <f t="shared" si="373"/>
        <v>53367.082765008236</v>
      </c>
      <c r="N877" s="179">
        <f t="shared" si="374"/>
        <v>5907957.7354554851</v>
      </c>
      <c r="O877" s="179">
        <f>N877*(1+Basic!$B$9)+S877</f>
        <v>6203355.6222282592</v>
      </c>
      <c r="P877" s="176">
        <f t="shared" si="361"/>
        <v>6276832</v>
      </c>
      <c r="R877" s="183">
        <f t="shared" si="375"/>
        <v>0</v>
      </c>
      <c r="S877" s="179">
        <f t="shared" si="362"/>
        <v>0</v>
      </c>
      <c r="Y877" s="179">
        <f t="shared" si="376"/>
        <v>27980.628915512003</v>
      </c>
      <c r="Z877" s="179">
        <f t="shared" si="377"/>
        <v>2431.5942034892068</v>
      </c>
      <c r="AA877" s="179">
        <f t="shared" si="378"/>
        <v>54785.77688099903</v>
      </c>
      <c r="AB877" s="179">
        <f t="shared" si="379"/>
        <v>85198.000000000233</v>
      </c>
      <c r="AC877" s="179">
        <f t="shared" si="380"/>
        <v>6276832</v>
      </c>
      <c r="AE877" s="179">
        <f t="shared" si="381"/>
        <v>85198</v>
      </c>
    </row>
    <row r="878" spans="1:31" x14ac:dyDescent="0.2">
      <c r="A878" s="171">
        <f t="shared" si="363"/>
        <v>53</v>
      </c>
      <c r="B878" s="179">
        <f t="shared" si="364"/>
        <v>81752</v>
      </c>
      <c r="D878" s="179">
        <f t="shared" si="365"/>
        <v>3446</v>
      </c>
      <c r="E878" s="179">
        <f t="shared" si="366"/>
        <v>53398.536001176726</v>
      </c>
      <c r="F878" s="179">
        <f t="shared" si="367"/>
        <v>981.91103183941675</v>
      </c>
      <c r="G878" s="179">
        <f t="shared" si="368"/>
        <v>3979114.4148547957</v>
      </c>
      <c r="H878" s="179">
        <f t="shared" si="369"/>
        <v>71012.644822913455</v>
      </c>
      <c r="I878" s="179">
        <f t="shared" si="370"/>
        <v>81752</v>
      </c>
      <c r="J878" s="179">
        <f t="shared" si="371"/>
        <v>3446</v>
      </c>
      <c r="K878" s="179">
        <f t="shared" si="372"/>
        <v>85198</v>
      </c>
      <c r="L878" s="179">
        <f t="shared" si="360"/>
        <v>85198</v>
      </c>
      <c r="M878" s="179">
        <f t="shared" si="373"/>
        <v>53081.092253578761</v>
      </c>
      <c r="N878" s="179">
        <f t="shared" si="374"/>
        <v>5875840.8277090639</v>
      </c>
      <c r="O878" s="179">
        <f>N878*(1+Basic!$B$9)+S878</f>
        <v>6169632.8690945171</v>
      </c>
      <c r="P878" s="176">
        <f t="shared" si="361"/>
        <v>6240646</v>
      </c>
      <c r="R878" s="183">
        <f t="shared" si="375"/>
        <v>0</v>
      </c>
      <c r="S878" s="179">
        <f t="shared" si="362"/>
        <v>0</v>
      </c>
      <c r="Y878" s="179">
        <f t="shared" si="376"/>
        <v>28353.463998823427</v>
      </c>
      <c r="Z878" s="179">
        <f t="shared" si="377"/>
        <v>2464.0889681605768</v>
      </c>
      <c r="AA878" s="179">
        <f t="shared" si="378"/>
        <v>54380.447033016142</v>
      </c>
      <c r="AB878" s="179">
        <f t="shared" si="379"/>
        <v>85198.000000000146</v>
      </c>
      <c r="AC878" s="179">
        <f t="shared" si="380"/>
        <v>6240646</v>
      </c>
      <c r="AE878" s="179">
        <f t="shared" si="381"/>
        <v>85198</v>
      </c>
    </row>
    <row r="879" spans="1:31" ht="15" x14ac:dyDescent="0.2">
      <c r="A879" s="171">
        <f t="shared" si="363"/>
        <v>54</v>
      </c>
      <c r="B879" s="179">
        <f t="shared" si="364"/>
        <v>81752</v>
      </c>
      <c r="C879" s="190"/>
      <c r="D879" s="179">
        <f t="shared" si="365"/>
        <v>3446</v>
      </c>
      <c r="E879" s="179">
        <f t="shared" si="366"/>
        <v>53020.73298094832</v>
      </c>
      <c r="F879" s="179">
        <f t="shared" si="367"/>
        <v>948.98202130187155</v>
      </c>
      <c r="G879" s="179">
        <f t="shared" si="368"/>
        <v>3950383.1478357441</v>
      </c>
      <c r="H879" s="179">
        <f t="shared" si="369"/>
        <v>68515.626844215323</v>
      </c>
      <c r="I879" s="179">
        <f t="shared" si="370"/>
        <v>81752</v>
      </c>
      <c r="J879" s="179">
        <f t="shared" si="371"/>
        <v>3446</v>
      </c>
      <c r="K879" s="179">
        <f t="shared" si="372"/>
        <v>85198</v>
      </c>
      <c r="L879" s="179">
        <f t="shared" si="360"/>
        <v>85198</v>
      </c>
      <c r="M879" s="179">
        <f t="shared" si="373"/>
        <v>52792.532209765915</v>
      </c>
      <c r="N879" s="179">
        <f t="shared" si="374"/>
        <v>5843435.35991883</v>
      </c>
      <c r="O879" s="179">
        <f>N879*(1+Basic!$B$9)+S879</f>
        <v>6135607.1279147714</v>
      </c>
      <c r="P879" s="176">
        <f t="shared" si="361"/>
        <v>6204123</v>
      </c>
      <c r="R879" s="183">
        <f t="shared" si="375"/>
        <v>0</v>
      </c>
      <c r="S879" s="179">
        <f t="shared" si="362"/>
        <v>0</v>
      </c>
      <c r="Y879" s="179">
        <f t="shared" si="376"/>
        <v>28731.267019051593</v>
      </c>
      <c r="Z879" s="179">
        <f t="shared" si="377"/>
        <v>2497.0179786981316</v>
      </c>
      <c r="AA879" s="179">
        <f t="shared" si="378"/>
        <v>53969.715002250188</v>
      </c>
      <c r="AB879" s="179">
        <f t="shared" si="379"/>
        <v>85197.999999999913</v>
      </c>
      <c r="AC879" s="179">
        <f t="shared" si="380"/>
        <v>6204123</v>
      </c>
      <c r="AE879" s="179">
        <f t="shared" si="381"/>
        <v>85198</v>
      </c>
    </row>
    <row r="880" spans="1:31" ht="15" x14ac:dyDescent="0.2">
      <c r="A880" s="171">
        <f t="shared" si="363"/>
        <v>55</v>
      </c>
      <c r="B880" s="179">
        <f t="shared" si="364"/>
        <v>81752</v>
      </c>
      <c r="C880" s="190"/>
      <c r="D880" s="179">
        <f t="shared" si="365"/>
        <v>3446</v>
      </c>
      <c r="E880" s="179">
        <f t="shared" si="366"/>
        <v>52637.895827250381</v>
      </c>
      <c r="F880" s="179">
        <f t="shared" si="367"/>
        <v>915.61296182575609</v>
      </c>
      <c r="G880" s="179">
        <f t="shared" si="368"/>
        <v>3921269.0436629946</v>
      </c>
      <c r="H880" s="179">
        <f t="shared" si="369"/>
        <v>65985.239806041078</v>
      </c>
      <c r="I880" s="179">
        <f t="shared" si="370"/>
        <v>81752</v>
      </c>
      <c r="J880" s="179">
        <f t="shared" si="371"/>
        <v>3446</v>
      </c>
      <c r="K880" s="179">
        <f t="shared" si="372"/>
        <v>85198</v>
      </c>
      <c r="L880" s="179">
        <f t="shared" si="360"/>
        <v>85198</v>
      </c>
      <c r="M880" s="179">
        <f t="shared" si="373"/>
        <v>52501.379547151075</v>
      </c>
      <c r="N880" s="179">
        <f t="shared" si="374"/>
        <v>5810738.7394659808</v>
      </c>
      <c r="O880" s="179">
        <f>N880*(1+Basic!$B$9)+S880</f>
        <v>6101275.6764392797</v>
      </c>
      <c r="P880" s="176">
        <f t="shared" si="361"/>
        <v>6167261</v>
      </c>
      <c r="R880" s="183">
        <f t="shared" si="375"/>
        <v>0</v>
      </c>
      <c r="S880" s="179">
        <f t="shared" si="362"/>
        <v>0</v>
      </c>
      <c r="Y880" s="179">
        <f t="shared" si="376"/>
        <v>29114.104172749445</v>
      </c>
      <c r="Z880" s="179">
        <f t="shared" si="377"/>
        <v>2530.3870381742454</v>
      </c>
      <c r="AA880" s="179">
        <f t="shared" si="378"/>
        <v>53553.508789076135</v>
      </c>
      <c r="AB880" s="179">
        <f t="shared" si="379"/>
        <v>85197.999999999825</v>
      </c>
      <c r="AC880" s="179">
        <f t="shared" si="380"/>
        <v>6167261</v>
      </c>
      <c r="AE880" s="179">
        <f t="shared" si="381"/>
        <v>85198</v>
      </c>
    </row>
    <row r="881" spans="1:31" ht="15" x14ac:dyDescent="0.2">
      <c r="A881" s="171">
        <f t="shared" si="363"/>
        <v>56</v>
      </c>
      <c r="B881" s="179">
        <f t="shared" si="364"/>
        <v>81752</v>
      </c>
      <c r="C881" s="190"/>
      <c r="D881" s="179">
        <f t="shared" si="365"/>
        <v>3446</v>
      </c>
      <c r="E881" s="179">
        <f t="shared" si="366"/>
        <v>52249.957461477308</v>
      </c>
      <c r="F881" s="179">
        <f t="shared" si="367"/>
        <v>881.79797278893273</v>
      </c>
      <c r="G881" s="179">
        <f t="shared" si="368"/>
        <v>3891767.0011244719</v>
      </c>
      <c r="H881" s="179">
        <f t="shared" si="369"/>
        <v>63421.03777883001</v>
      </c>
      <c r="I881" s="179">
        <f t="shared" si="370"/>
        <v>81752</v>
      </c>
      <c r="J881" s="179">
        <f t="shared" si="371"/>
        <v>3446</v>
      </c>
      <c r="K881" s="179">
        <f t="shared" si="372"/>
        <v>85198</v>
      </c>
      <c r="L881" s="179">
        <f t="shared" si="360"/>
        <v>85198</v>
      </c>
      <c r="M881" s="179">
        <f t="shared" si="373"/>
        <v>52207.610971891612</v>
      </c>
      <c r="N881" s="179">
        <f t="shared" si="374"/>
        <v>5777748.3504378721</v>
      </c>
      <c r="O881" s="179">
        <f>N881*(1+Basic!$B$9)+S881</f>
        <v>6066635.7679597661</v>
      </c>
      <c r="P881" s="176">
        <f t="shared" si="361"/>
        <v>6130057</v>
      </c>
      <c r="R881" s="183">
        <f t="shared" si="375"/>
        <v>0</v>
      </c>
      <c r="S881" s="179">
        <f t="shared" si="362"/>
        <v>0</v>
      </c>
      <c r="Y881" s="179">
        <f t="shared" si="376"/>
        <v>29502.042538522743</v>
      </c>
      <c r="Z881" s="179">
        <f t="shared" si="377"/>
        <v>2564.2020272110676</v>
      </c>
      <c r="AA881" s="179">
        <f t="shared" si="378"/>
        <v>53131.755434266241</v>
      </c>
      <c r="AB881" s="179">
        <f t="shared" si="379"/>
        <v>85198.000000000058</v>
      </c>
      <c r="AC881" s="179">
        <f t="shared" si="380"/>
        <v>6130057</v>
      </c>
      <c r="AE881" s="179">
        <f t="shared" si="381"/>
        <v>85198</v>
      </c>
    </row>
    <row r="882" spans="1:31" ht="15" x14ac:dyDescent="0.2">
      <c r="A882" s="171">
        <f t="shared" si="363"/>
        <v>57</v>
      </c>
      <c r="B882" s="179">
        <f t="shared" si="364"/>
        <v>81752</v>
      </c>
      <c r="C882" s="190"/>
      <c r="D882" s="179">
        <f t="shared" si="365"/>
        <v>3446</v>
      </c>
      <c r="E882" s="179">
        <f t="shared" si="366"/>
        <v>51856.849911217367</v>
      </c>
      <c r="F882" s="179">
        <f t="shared" si="367"/>
        <v>847.53109498319373</v>
      </c>
      <c r="G882" s="179">
        <f t="shared" si="368"/>
        <v>3861871.8510356895</v>
      </c>
      <c r="H882" s="179">
        <f t="shared" si="369"/>
        <v>60822.568873813201</v>
      </c>
      <c r="I882" s="179">
        <f t="shared" si="370"/>
        <v>81752</v>
      </c>
      <c r="J882" s="179">
        <f t="shared" si="371"/>
        <v>3446</v>
      </c>
      <c r="K882" s="179">
        <f t="shared" si="372"/>
        <v>85198</v>
      </c>
      <c r="L882" s="179">
        <f t="shared" si="360"/>
        <v>85198</v>
      </c>
      <c r="M882" s="179">
        <f t="shared" si="373"/>
        <v>51911.202980857204</v>
      </c>
      <c r="N882" s="179">
        <f t="shared" si="374"/>
        <v>5744461.5534187295</v>
      </c>
      <c r="O882" s="179">
        <f>N882*(1+Basic!$B$9)+S882</f>
        <v>6031684.6310896659</v>
      </c>
      <c r="P882" s="176">
        <f t="shared" si="361"/>
        <v>6092507</v>
      </c>
      <c r="R882" s="183">
        <f t="shared" si="375"/>
        <v>0</v>
      </c>
      <c r="S882" s="179">
        <f t="shared" si="362"/>
        <v>0</v>
      </c>
      <c r="Y882" s="179">
        <f t="shared" si="376"/>
        <v>29895.150088782422</v>
      </c>
      <c r="Z882" s="179">
        <f t="shared" si="377"/>
        <v>2598.468905016809</v>
      </c>
      <c r="AA882" s="179">
        <f t="shared" si="378"/>
        <v>52704.381006200558</v>
      </c>
      <c r="AB882" s="179">
        <f t="shared" si="379"/>
        <v>85197.999999999796</v>
      </c>
      <c r="AC882" s="179">
        <f t="shared" si="380"/>
        <v>6092507</v>
      </c>
      <c r="AE882" s="179">
        <f t="shared" si="381"/>
        <v>85198</v>
      </c>
    </row>
    <row r="883" spans="1:31" ht="15" x14ac:dyDescent="0.2">
      <c r="A883" s="171">
        <f t="shared" si="363"/>
        <v>58</v>
      </c>
      <c r="B883" s="179">
        <f t="shared" si="364"/>
        <v>81752</v>
      </c>
      <c r="C883" s="190"/>
      <c r="D883" s="179">
        <f t="shared" si="365"/>
        <v>3446</v>
      </c>
      <c r="E883" s="179">
        <f t="shared" si="366"/>
        <v>51458.504298342952</v>
      </c>
      <c r="F883" s="179">
        <f t="shared" si="367"/>
        <v>812.80628956407145</v>
      </c>
      <c r="G883" s="179">
        <f t="shared" si="368"/>
        <v>3831578.3553340323</v>
      </c>
      <c r="H883" s="179">
        <f t="shared" si="369"/>
        <v>58189.37516337727</v>
      </c>
      <c r="I883" s="179">
        <f t="shared" si="370"/>
        <v>81752</v>
      </c>
      <c r="J883" s="179">
        <f t="shared" si="371"/>
        <v>3446</v>
      </c>
      <c r="K883" s="179">
        <f t="shared" si="372"/>
        <v>85198</v>
      </c>
      <c r="L883" s="179">
        <f t="shared" si="360"/>
        <v>85198</v>
      </c>
      <c r="M883" s="179">
        <f t="shared" si="373"/>
        <v>51612.131859749563</v>
      </c>
      <c r="N883" s="179">
        <f t="shared" si="374"/>
        <v>5710875.685278479</v>
      </c>
      <c r="O883" s="179">
        <f>N883*(1+Basic!$B$9)+S883</f>
        <v>5996419.4695424028</v>
      </c>
      <c r="P883" s="176">
        <f t="shared" si="361"/>
        <v>6054609</v>
      </c>
      <c r="R883" s="183">
        <f t="shared" si="375"/>
        <v>0</v>
      </c>
      <c r="S883" s="179">
        <f t="shared" si="362"/>
        <v>0</v>
      </c>
      <c r="Y883" s="179">
        <f t="shared" si="376"/>
        <v>30293.495701657142</v>
      </c>
      <c r="Z883" s="179">
        <f t="shared" si="377"/>
        <v>2633.1937104359313</v>
      </c>
      <c r="AA883" s="179">
        <f t="shared" si="378"/>
        <v>52271.310587907021</v>
      </c>
      <c r="AB883" s="179">
        <f t="shared" si="379"/>
        <v>85198.000000000087</v>
      </c>
      <c r="AC883" s="179">
        <f t="shared" si="380"/>
        <v>6054609</v>
      </c>
      <c r="AE883" s="179">
        <f t="shared" si="381"/>
        <v>85198</v>
      </c>
    </row>
    <row r="884" spans="1:31" ht="15" x14ac:dyDescent="0.2">
      <c r="A884" s="171">
        <f t="shared" si="363"/>
        <v>59</v>
      </c>
      <c r="B884" s="179">
        <f t="shared" si="364"/>
        <v>81752</v>
      </c>
      <c r="C884" s="190"/>
      <c r="D884" s="179">
        <f t="shared" si="365"/>
        <v>3446</v>
      </c>
      <c r="E884" s="179">
        <f t="shared" si="366"/>
        <v>51054.850826942165</v>
      </c>
      <c r="F884" s="179">
        <f t="shared" si="367"/>
        <v>777.61743698661382</v>
      </c>
      <c r="G884" s="179">
        <f t="shared" si="368"/>
        <v>3800881.2061609747</v>
      </c>
      <c r="H884" s="179">
        <f t="shared" si="369"/>
        <v>55520.992600363883</v>
      </c>
      <c r="I884" s="179">
        <f t="shared" si="370"/>
        <v>81752</v>
      </c>
      <c r="J884" s="179">
        <f t="shared" si="371"/>
        <v>3446</v>
      </c>
      <c r="K884" s="179">
        <f t="shared" si="372"/>
        <v>85198</v>
      </c>
      <c r="L884" s="179">
        <f t="shared" si="360"/>
        <v>85198</v>
      </c>
      <c r="M884" s="179">
        <f t="shared" si="373"/>
        <v>51310.373681205027</v>
      </c>
      <c r="N884" s="179">
        <f t="shared" si="374"/>
        <v>5676988.0589596843</v>
      </c>
      <c r="O884" s="179">
        <f>N884*(1+Basic!$B$9)+S884</f>
        <v>5960837.461907669</v>
      </c>
      <c r="P884" s="176">
        <f t="shared" si="361"/>
        <v>6016358</v>
      </c>
      <c r="R884" s="183">
        <f t="shared" si="375"/>
        <v>0</v>
      </c>
      <c r="S884" s="179">
        <f t="shared" si="362"/>
        <v>0</v>
      </c>
      <c r="Y884" s="179">
        <f t="shared" si="376"/>
        <v>30697.149173057638</v>
      </c>
      <c r="Z884" s="179">
        <f t="shared" si="377"/>
        <v>2668.382563013387</v>
      </c>
      <c r="AA884" s="179">
        <f t="shared" si="378"/>
        <v>51832.468263928778</v>
      </c>
      <c r="AB884" s="179">
        <f t="shared" si="379"/>
        <v>85197.999999999796</v>
      </c>
      <c r="AC884" s="179">
        <f t="shared" si="380"/>
        <v>6016358</v>
      </c>
      <c r="AE884" s="179">
        <f t="shared" si="381"/>
        <v>85198</v>
      </c>
    </row>
    <row r="885" spans="1:31" x14ac:dyDescent="0.2">
      <c r="A885" s="171">
        <f t="shared" si="363"/>
        <v>60</v>
      </c>
      <c r="B885" s="179">
        <f t="shared" si="364"/>
        <v>81752</v>
      </c>
      <c r="C885" s="171">
        <f>-Basic!$B$24</f>
        <v>-30950</v>
      </c>
      <c r="D885" s="179">
        <f t="shared" si="365"/>
        <v>-27504</v>
      </c>
      <c r="E885" s="179">
        <f t="shared" si="366"/>
        <v>50645.818771089507</v>
      </c>
      <c r="F885" s="179">
        <f t="shared" si="367"/>
        <v>741.95833592693828</v>
      </c>
      <c r="G885" s="179">
        <f t="shared" si="368"/>
        <v>3769775.0249320641</v>
      </c>
      <c r="H885" s="179">
        <f t="shared" si="369"/>
        <v>83766.950936290828</v>
      </c>
      <c r="I885" s="179">
        <f t="shared" si="370"/>
        <v>81752</v>
      </c>
      <c r="J885" s="179">
        <f t="shared" si="371"/>
        <v>3446</v>
      </c>
      <c r="K885" s="179">
        <f t="shared" si="372"/>
        <v>85198</v>
      </c>
      <c r="L885" s="179">
        <f t="shared" si="360"/>
        <v>85198</v>
      </c>
      <c r="M885" s="179">
        <f t="shared" si="373"/>
        <v>51005.904302880321</v>
      </c>
      <c r="N885" s="179">
        <f t="shared" si="374"/>
        <v>5642795.9632625645</v>
      </c>
      <c r="O885" s="179">
        <f>N885*(1+Basic!$B$9)+S885</f>
        <v>5924935.7614256926</v>
      </c>
      <c r="P885" s="176">
        <f t="shared" si="361"/>
        <v>6008703</v>
      </c>
      <c r="R885" s="183">
        <f t="shared" si="375"/>
        <v>0</v>
      </c>
      <c r="S885" s="179">
        <f t="shared" si="362"/>
        <v>0</v>
      </c>
      <c r="Y885" s="179">
        <f t="shared" si="376"/>
        <v>31106.181228910573</v>
      </c>
      <c r="Z885" s="179">
        <f t="shared" si="377"/>
        <v>2704.0416640730546</v>
      </c>
      <c r="AA885" s="179">
        <f t="shared" si="378"/>
        <v>51387.777107016445</v>
      </c>
      <c r="AB885" s="179">
        <f t="shared" si="379"/>
        <v>85198.000000000073</v>
      </c>
      <c r="AC885" s="179">
        <f t="shared" si="380"/>
        <v>6008703</v>
      </c>
      <c r="AE885" s="179">
        <f t="shared" si="381"/>
        <v>54248</v>
      </c>
    </row>
    <row r="886" spans="1:31" x14ac:dyDescent="0.2">
      <c r="A886" s="171">
        <f t="shared" si="363"/>
        <v>61</v>
      </c>
      <c r="B886" s="179">
        <f t="shared" si="364"/>
        <v>81752</v>
      </c>
      <c r="D886" s="179">
        <f t="shared" si="365"/>
        <v>3446</v>
      </c>
      <c r="E886" s="179">
        <f t="shared" si="366"/>
        <v>50231.336462453684</v>
      </c>
      <c r="F886" s="179">
        <f t="shared" si="367"/>
        <v>1119.4250068568927</v>
      </c>
      <c r="G886" s="179">
        <f t="shared" si="368"/>
        <v>3738254.3613945176</v>
      </c>
      <c r="H886" s="179">
        <f t="shared" si="369"/>
        <v>81440.375943147723</v>
      </c>
      <c r="I886" s="179">
        <f t="shared" si="370"/>
        <v>81752</v>
      </c>
      <c r="J886" s="179">
        <f t="shared" si="371"/>
        <v>3446</v>
      </c>
      <c r="K886" s="179">
        <f t="shared" si="372"/>
        <v>85198</v>
      </c>
      <c r="L886" s="179">
        <f t="shared" si="360"/>
        <v>85198</v>
      </c>
      <c r="M886" s="179">
        <f t="shared" si="373"/>
        <v>50698.699365521024</v>
      </c>
      <c r="N886" s="179">
        <f t="shared" si="374"/>
        <v>5608296.6626280854</v>
      </c>
      <c r="O886" s="179">
        <f>N886*(1+Basic!$B$9)+S886</f>
        <v>5888711.4957594899</v>
      </c>
      <c r="P886" s="176">
        <f t="shared" si="361"/>
        <v>5970152</v>
      </c>
      <c r="R886" s="183">
        <f t="shared" si="375"/>
        <v>0</v>
      </c>
      <c r="S886" s="179">
        <f t="shared" si="362"/>
        <v>0</v>
      </c>
      <c r="Y886" s="179">
        <f t="shared" si="376"/>
        <v>31520.663537546527</v>
      </c>
      <c r="Z886" s="179">
        <f t="shared" si="377"/>
        <v>2326.5749931431055</v>
      </c>
      <c r="AA886" s="179">
        <f t="shared" si="378"/>
        <v>51350.761469310579</v>
      </c>
      <c r="AB886" s="179">
        <f t="shared" si="379"/>
        <v>85198.000000000204</v>
      </c>
      <c r="AC886" s="179">
        <f t="shared" si="380"/>
        <v>5970152</v>
      </c>
      <c r="AE886" s="179">
        <f t="shared" si="381"/>
        <v>85198</v>
      </c>
    </row>
    <row r="887" spans="1:31" x14ac:dyDescent="0.2">
      <c r="A887" s="171">
        <f t="shared" si="363"/>
        <v>62</v>
      </c>
      <c r="B887" s="179">
        <f t="shared" si="364"/>
        <v>81752</v>
      </c>
      <c r="D887" s="179">
        <f t="shared" si="365"/>
        <v>3446</v>
      </c>
      <c r="E887" s="179">
        <f t="shared" si="366"/>
        <v>49811.331277740363</v>
      </c>
      <c r="F887" s="179">
        <f t="shared" si="367"/>
        <v>1088.3336731203563</v>
      </c>
      <c r="G887" s="179">
        <f t="shared" si="368"/>
        <v>3706313.6926722578</v>
      </c>
      <c r="H887" s="179">
        <f t="shared" si="369"/>
        <v>79082.709616268083</v>
      </c>
      <c r="I887" s="179">
        <f t="shared" si="370"/>
        <v>81752</v>
      </c>
      <c r="J887" s="179">
        <f t="shared" si="371"/>
        <v>3446</v>
      </c>
      <c r="K887" s="179">
        <f t="shared" si="372"/>
        <v>85198</v>
      </c>
      <c r="L887" s="179">
        <f t="shared" si="360"/>
        <v>85198</v>
      </c>
      <c r="M887" s="179">
        <f t="shared" si="373"/>
        <v>50388.734291012661</v>
      </c>
      <c r="N887" s="179">
        <f t="shared" si="374"/>
        <v>5573487.3969190978</v>
      </c>
      <c r="O887" s="179">
        <f>N887*(1+Basic!$B$9)+S887</f>
        <v>5852161.7667650525</v>
      </c>
      <c r="P887" s="176">
        <f t="shared" si="361"/>
        <v>5931244</v>
      </c>
      <c r="R887" s="183">
        <f t="shared" si="375"/>
        <v>0</v>
      </c>
      <c r="S887" s="179">
        <f t="shared" si="362"/>
        <v>0</v>
      </c>
      <c r="Y887" s="179">
        <f t="shared" si="376"/>
        <v>31940.668722259812</v>
      </c>
      <c r="Z887" s="179">
        <f t="shared" si="377"/>
        <v>2357.6663268796401</v>
      </c>
      <c r="AA887" s="179">
        <f t="shared" si="378"/>
        <v>50899.664950860722</v>
      </c>
      <c r="AB887" s="179">
        <f t="shared" si="379"/>
        <v>85198.000000000175</v>
      </c>
      <c r="AC887" s="179">
        <f t="shared" si="380"/>
        <v>5931244</v>
      </c>
      <c r="AE887" s="179">
        <f t="shared" si="381"/>
        <v>85198</v>
      </c>
    </row>
    <row r="888" spans="1:31" x14ac:dyDescent="0.2">
      <c r="A888" s="171">
        <f t="shared" si="363"/>
        <v>63</v>
      </c>
      <c r="B888" s="179">
        <f t="shared" si="364"/>
        <v>81752</v>
      </c>
      <c r="D888" s="179">
        <f t="shared" si="365"/>
        <v>3446</v>
      </c>
      <c r="E888" s="179">
        <f t="shared" si="366"/>
        <v>49385.729625967382</v>
      </c>
      <c r="F888" s="179">
        <f t="shared" si="367"/>
        <v>1056.8268483567238</v>
      </c>
      <c r="G888" s="179">
        <f t="shared" si="368"/>
        <v>3673947.4222982251</v>
      </c>
      <c r="H888" s="179">
        <f t="shared" si="369"/>
        <v>76693.536464624805</v>
      </c>
      <c r="I888" s="179">
        <f t="shared" si="370"/>
        <v>81752</v>
      </c>
      <c r="J888" s="179">
        <f t="shared" si="371"/>
        <v>3446</v>
      </c>
      <c r="K888" s="179">
        <f t="shared" si="372"/>
        <v>85198</v>
      </c>
      <c r="L888" s="179">
        <f t="shared" si="360"/>
        <v>85198</v>
      </c>
      <c r="M888" s="179">
        <f t="shared" si="373"/>
        <v>50075.984280414334</v>
      </c>
      <c r="N888" s="179">
        <f t="shared" si="374"/>
        <v>5538365.3811995117</v>
      </c>
      <c r="O888" s="179">
        <f>N888*(1+Basic!$B$9)+S888</f>
        <v>5815283.6502594873</v>
      </c>
      <c r="P888" s="176">
        <f t="shared" si="361"/>
        <v>5891977</v>
      </c>
      <c r="R888" s="183">
        <f t="shared" si="375"/>
        <v>0</v>
      </c>
      <c r="S888" s="179">
        <f t="shared" si="362"/>
        <v>0</v>
      </c>
      <c r="Y888" s="179">
        <f t="shared" si="376"/>
        <v>32366.270374032669</v>
      </c>
      <c r="Z888" s="179">
        <f t="shared" si="377"/>
        <v>2389.1731516432774</v>
      </c>
      <c r="AA888" s="179">
        <f t="shared" si="378"/>
        <v>50442.556474324105</v>
      </c>
      <c r="AB888" s="179">
        <f t="shared" si="379"/>
        <v>85198.000000000058</v>
      </c>
      <c r="AC888" s="179">
        <f t="shared" si="380"/>
        <v>5891977</v>
      </c>
      <c r="AE888" s="179">
        <f t="shared" si="381"/>
        <v>85198</v>
      </c>
    </row>
    <row r="889" spans="1:31" x14ac:dyDescent="0.2">
      <c r="A889" s="171">
        <f t="shared" si="363"/>
        <v>64</v>
      </c>
      <c r="B889" s="179">
        <f t="shared" si="364"/>
        <v>81752</v>
      </c>
      <c r="D889" s="179">
        <f t="shared" si="365"/>
        <v>3446</v>
      </c>
      <c r="E889" s="179">
        <f t="shared" si="366"/>
        <v>48954.45693557067</v>
      </c>
      <c r="F889" s="179">
        <f t="shared" si="367"/>
        <v>1024.8989801250787</v>
      </c>
      <c r="G889" s="179">
        <f t="shared" si="368"/>
        <v>3641149.8792337957</v>
      </c>
      <c r="H889" s="179">
        <f t="shared" si="369"/>
        <v>74272.435444749877</v>
      </c>
      <c r="I889" s="179">
        <f t="shared" si="370"/>
        <v>81752</v>
      </c>
      <c r="J889" s="179">
        <f t="shared" si="371"/>
        <v>3446</v>
      </c>
      <c r="K889" s="179">
        <f t="shared" si="372"/>
        <v>85198</v>
      </c>
      <c r="L889" s="179">
        <f t="shared" si="360"/>
        <v>85198</v>
      </c>
      <c r="M889" s="179">
        <f t="shared" si="373"/>
        <v>49760.424311974719</v>
      </c>
      <c r="N889" s="179">
        <f t="shared" si="374"/>
        <v>5502927.8055114867</v>
      </c>
      <c r="O889" s="179">
        <f>N889*(1+Basic!$B$9)+S889</f>
        <v>5778074.195787061</v>
      </c>
      <c r="P889" s="176">
        <f t="shared" si="361"/>
        <v>5852347</v>
      </c>
      <c r="R889" s="183">
        <f t="shared" si="375"/>
        <v>0</v>
      </c>
      <c r="S889" s="179">
        <f t="shared" si="362"/>
        <v>0</v>
      </c>
      <c r="Y889" s="179">
        <f t="shared" si="376"/>
        <v>32797.543064429425</v>
      </c>
      <c r="Z889" s="179">
        <f t="shared" si="377"/>
        <v>2421.1010198749282</v>
      </c>
      <c r="AA889" s="179">
        <f t="shared" si="378"/>
        <v>49979.355915695749</v>
      </c>
      <c r="AB889" s="179">
        <f t="shared" si="379"/>
        <v>85198.000000000102</v>
      </c>
      <c r="AC889" s="179">
        <f t="shared" si="380"/>
        <v>5852347</v>
      </c>
      <c r="AE889" s="179">
        <f t="shared" si="381"/>
        <v>85198</v>
      </c>
    </row>
    <row r="890" spans="1:31" ht="15" x14ac:dyDescent="0.2">
      <c r="A890" s="171">
        <f t="shared" si="363"/>
        <v>65</v>
      </c>
      <c r="B890" s="179">
        <f t="shared" si="364"/>
        <v>81752</v>
      </c>
      <c r="C890" s="190"/>
      <c r="D890" s="179">
        <f t="shared" si="365"/>
        <v>3446</v>
      </c>
      <c r="E890" s="179">
        <f t="shared" si="366"/>
        <v>48517.437641338154</v>
      </c>
      <c r="F890" s="179">
        <f t="shared" si="367"/>
        <v>992.54444178410449</v>
      </c>
      <c r="G890" s="179">
        <f t="shared" si="368"/>
        <v>3607915.3168751337</v>
      </c>
      <c r="H890" s="179">
        <f t="shared" si="369"/>
        <v>71818.979886533984</v>
      </c>
      <c r="I890" s="179">
        <f t="shared" si="370"/>
        <v>81752</v>
      </c>
      <c r="J890" s="179">
        <f t="shared" si="371"/>
        <v>3446</v>
      </c>
      <c r="K890" s="179">
        <f t="shared" si="372"/>
        <v>85198</v>
      </c>
      <c r="L890" s="179">
        <f t="shared" ref="L890:L953" si="382">K890</f>
        <v>85198</v>
      </c>
      <c r="M890" s="179">
        <f t="shared" si="373"/>
        <v>49442.029139130063</v>
      </c>
      <c r="N890" s="179">
        <f t="shared" si="374"/>
        <v>5467171.8346506171</v>
      </c>
      <c r="O890" s="179">
        <f>N890*(1+Basic!$B$9)+S890</f>
        <v>5740530.4263831479</v>
      </c>
      <c r="P890" s="176">
        <f t="shared" ref="P890:P953" si="383">ROUND((O890+H890)/1,0)</f>
        <v>5812349</v>
      </c>
      <c r="R890" s="183">
        <f t="shared" si="375"/>
        <v>0</v>
      </c>
      <c r="S890" s="179">
        <f t="shared" ref="S890:S953" si="384">S891+R890</f>
        <v>0</v>
      </c>
      <c r="Y890" s="179">
        <f t="shared" si="376"/>
        <v>33234.56235866202</v>
      </c>
      <c r="Z890" s="179">
        <f t="shared" si="377"/>
        <v>2453.4555582158937</v>
      </c>
      <c r="AA890" s="179">
        <f t="shared" si="378"/>
        <v>49509.982083122261</v>
      </c>
      <c r="AB890" s="179">
        <f t="shared" si="379"/>
        <v>85198.000000000175</v>
      </c>
      <c r="AC890" s="179">
        <f t="shared" si="380"/>
        <v>5812349</v>
      </c>
      <c r="AE890" s="179">
        <f t="shared" si="381"/>
        <v>85198</v>
      </c>
    </row>
    <row r="891" spans="1:31" ht="15" x14ac:dyDescent="0.2">
      <c r="A891" s="171">
        <f t="shared" ref="A891:A954" si="385">A890+1</f>
        <v>66</v>
      </c>
      <c r="B891" s="179">
        <f t="shared" ref="B891:B954" si="386">$C$821</f>
        <v>81752</v>
      </c>
      <c r="C891" s="190"/>
      <c r="D891" s="179">
        <f t="shared" ref="D891:D954" si="387">C891+$F$821</f>
        <v>3446</v>
      </c>
      <c r="E891" s="179">
        <f t="shared" ref="E891:E954" si="388">G890*$B$824/$E$821</f>
        <v>48074.595171169676</v>
      </c>
      <c r="F891" s="179">
        <f t="shared" ref="F891:F954" si="389">H890*$D$824/$E$821</f>
        <v>959.75753150050423</v>
      </c>
      <c r="G891" s="179">
        <f t="shared" ref="G891:G954" si="390">G890+E891-B891</f>
        <v>3574237.9120463035</v>
      </c>
      <c r="H891" s="179">
        <f t="shared" ref="H891:H954" si="391">H890-D891+F891</f>
        <v>69332.737418034492</v>
      </c>
      <c r="I891" s="179">
        <f t="shared" ref="I891:I954" si="392">B891</f>
        <v>81752</v>
      </c>
      <c r="J891" s="179">
        <f t="shared" ref="J891:J954" si="393">D891-C891</f>
        <v>3446</v>
      </c>
      <c r="K891" s="179">
        <f t="shared" ref="K891:K954" si="394">J891+I891</f>
        <v>85198</v>
      </c>
      <c r="L891" s="179">
        <f t="shared" si="382"/>
        <v>85198</v>
      </c>
      <c r="M891" s="179">
        <f t="shared" ref="M891:M954" si="395">N890*$L$824/12</f>
        <v>49120.773288484452</v>
      </c>
      <c r="N891" s="179">
        <f t="shared" ref="N891:N954" si="396">N890+M891-L891</f>
        <v>5431094.6079391018</v>
      </c>
      <c r="O891" s="179">
        <f>N891*(1+Basic!$B$9)+S891</f>
        <v>5702649.338336057</v>
      </c>
      <c r="P891" s="176">
        <f t="shared" si="383"/>
        <v>5771982</v>
      </c>
      <c r="R891" s="183">
        <f t="shared" ref="R891:R954" si="397">ROUND($R$821/1,0)</f>
        <v>0</v>
      </c>
      <c r="S891" s="179">
        <f t="shared" si="384"/>
        <v>0</v>
      </c>
      <c r="Y891" s="179">
        <f t="shared" ref="Y891:Y954" si="398">G890-G891</f>
        <v>33677.404828830156</v>
      </c>
      <c r="Z891" s="179">
        <f t="shared" ref="Z891:Z954" si="399">H890-H891-C891</f>
        <v>2486.2424684994912</v>
      </c>
      <c r="AA891" s="179">
        <f t="shared" ref="AA891:AA954" si="400">E891+F891+R891</f>
        <v>49034.352702670178</v>
      </c>
      <c r="AB891" s="179">
        <f t="shared" ref="AB891:AB954" si="401">AA891+Z891+Y891</f>
        <v>85197.999999999825</v>
      </c>
      <c r="AC891" s="179">
        <f t="shared" ref="AC891:AC954" si="402">P891</f>
        <v>5771982</v>
      </c>
      <c r="AE891" s="179">
        <f t="shared" ref="AE891:AE954" si="403">B891+D891</f>
        <v>85198</v>
      </c>
    </row>
    <row r="892" spans="1:31" ht="15" x14ac:dyDescent="0.2">
      <c r="A892" s="171">
        <f t="shared" si="385"/>
        <v>67</v>
      </c>
      <c r="B892" s="179">
        <f t="shared" si="386"/>
        <v>81752</v>
      </c>
      <c r="C892" s="190"/>
      <c r="D892" s="179">
        <f t="shared" si="387"/>
        <v>3446</v>
      </c>
      <c r="E892" s="179">
        <f t="shared" si="388"/>
        <v>47625.851932660444</v>
      </c>
      <c r="F892" s="179">
        <f t="shared" si="389"/>
        <v>926.53247124416669</v>
      </c>
      <c r="G892" s="179">
        <f t="shared" si="390"/>
        <v>3540111.7639789637</v>
      </c>
      <c r="H892" s="179">
        <f t="shared" si="391"/>
        <v>66813.269889278658</v>
      </c>
      <c r="I892" s="179">
        <f t="shared" si="392"/>
        <v>81752</v>
      </c>
      <c r="J892" s="179">
        <f t="shared" si="393"/>
        <v>3446</v>
      </c>
      <c r="K892" s="179">
        <f t="shared" si="394"/>
        <v>85198</v>
      </c>
      <c r="L892" s="179">
        <f t="shared" si="382"/>
        <v>85198</v>
      </c>
      <c r="M892" s="179">
        <f t="shared" si="395"/>
        <v>48796.631057771687</v>
      </c>
      <c r="N892" s="179">
        <f t="shared" si="396"/>
        <v>5394693.2389968736</v>
      </c>
      <c r="O892" s="179">
        <f>N892*(1+Basic!$B$9)+S892</f>
        <v>5664427.9009467177</v>
      </c>
      <c r="P892" s="176">
        <f t="shared" si="383"/>
        <v>5731241</v>
      </c>
      <c r="R892" s="183">
        <f t="shared" si="397"/>
        <v>0</v>
      </c>
      <c r="S892" s="179">
        <f t="shared" si="384"/>
        <v>0</v>
      </c>
      <c r="Y892" s="179">
        <f t="shared" si="398"/>
        <v>34126.148067339789</v>
      </c>
      <c r="Z892" s="179">
        <f t="shared" si="399"/>
        <v>2519.4675287558348</v>
      </c>
      <c r="AA892" s="179">
        <f t="shared" si="400"/>
        <v>48552.384403904609</v>
      </c>
      <c r="AB892" s="179">
        <f t="shared" si="401"/>
        <v>85198.000000000233</v>
      </c>
      <c r="AC892" s="179">
        <f t="shared" si="402"/>
        <v>5731241</v>
      </c>
      <c r="AE892" s="179">
        <f t="shared" si="403"/>
        <v>85198</v>
      </c>
    </row>
    <row r="893" spans="1:31" ht="15" x14ac:dyDescent="0.2">
      <c r="A893" s="171">
        <f t="shared" si="385"/>
        <v>68</v>
      </c>
      <c r="B893" s="179">
        <f t="shared" si="386"/>
        <v>81752</v>
      </c>
      <c r="C893" s="190"/>
      <c r="D893" s="179">
        <f t="shared" si="387"/>
        <v>3446</v>
      </c>
      <c r="E893" s="179">
        <f t="shared" si="388"/>
        <v>47171.129299505708</v>
      </c>
      <c r="F893" s="179">
        <f t="shared" si="389"/>
        <v>892.86340576990517</v>
      </c>
      <c r="G893" s="179">
        <f t="shared" si="390"/>
        <v>3505530.8932784693</v>
      </c>
      <c r="H893" s="179">
        <f t="shared" si="391"/>
        <v>64260.133295048559</v>
      </c>
      <c r="I893" s="179">
        <f t="shared" si="392"/>
        <v>81752</v>
      </c>
      <c r="J893" s="179">
        <f t="shared" si="393"/>
        <v>3446</v>
      </c>
      <c r="K893" s="179">
        <f t="shared" si="394"/>
        <v>85198</v>
      </c>
      <c r="L893" s="179">
        <f t="shared" si="382"/>
        <v>85198</v>
      </c>
      <c r="M893" s="179">
        <f t="shared" si="395"/>
        <v>48469.57651379906</v>
      </c>
      <c r="N893" s="179">
        <f t="shared" si="396"/>
        <v>5357964.8155106725</v>
      </c>
      <c r="O893" s="179">
        <f>N893*(1+Basic!$B$9)+S893</f>
        <v>5625863.0562862065</v>
      </c>
      <c r="P893" s="176">
        <f t="shared" si="383"/>
        <v>5690123</v>
      </c>
      <c r="R893" s="183">
        <f t="shared" si="397"/>
        <v>0</v>
      </c>
      <c r="S893" s="179">
        <f t="shared" si="384"/>
        <v>0</v>
      </c>
      <c r="Y893" s="179">
        <f t="shared" si="398"/>
        <v>34580.870700494386</v>
      </c>
      <c r="Z893" s="179">
        <f t="shared" si="399"/>
        <v>2553.1365942300981</v>
      </c>
      <c r="AA893" s="179">
        <f t="shared" si="400"/>
        <v>48063.99270527561</v>
      </c>
      <c r="AB893" s="179">
        <f t="shared" si="401"/>
        <v>85198.000000000087</v>
      </c>
      <c r="AC893" s="179">
        <f t="shared" si="402"/>
        <v>5690123</v>
      </c>
      <c r="AE893" s="179">
        <f t="shared" si="403"/>
        <v>85198</v>
      </c>
    </row>
    <row r="894" spans="1:31" ht="15" x14ac:dyDescent="0.2">
      <c r="A894" s="171">
        <f t="shared" si="385"/>
        <v>69</v>
      </c>
      <c r="B894" s="179">
        <f t="shared" si="386"/>
        <v>81752</v>
      </c>
      <c r="C894" s="190"/>
      <c r="D894" s="179">
        <f t="shared" si="387"/>
        <v>3446</v>
      </c>
      <c r="E894" s="179">
        <f t="shared" si="388"/>
        <v>46710.347597724329</v>
      </c>
      <c r="F894" s="179">
        <f t="shared" si="389"/>
        <v>858.74440158559037</v>
      </c>
      <c r="G894" s="179">
        <f t="shared" si="390"/>
        <v>3470489.2408761936</v>
      </c>
      <c r="H894" s="179">
        <f t="shared" si="391"/>
        <v>61672.877696634147</v>
      </c>
      <c r="I894" s="179">
        <f t="shared" si="392"/>
        <v>81752</v>
      </c>
      <c r="J894" s="179">
        <f t="shared" si="393"/>
        <v>3446</v>
      </c>
      <c r="K894" s="179">
        <f t="shared" si="394"/>
        <v>85198</v>
      </c>
      <c r="L894" s="179">
        <f t="shared" si="382"/>
        <v>85198</v>
      </c>
      <c r="M894" s="179">
        <f t="shared" si="395"/>
        <v>48139.583490372461</v>
      </c>
      <c r="N894" s="179">
        <f t="shared" si="396"/>
        <v>5320906.3990010452</v>
      </c>
      <c r="O894" s="179">
        <f>N894*(1+Basic!$B$9)+S894</f>
        <v>5586951.7189510977</v>
      </c>
      <c r="P894" s="176">
        <f t="shared" si="383"/>
        <v>5648625</v>
      </c>
      <c r="R894" s="183">
        <f t="shared" si="397"/>
        <v>0</v>
      </c>
      <c r="S894" s="179">
        <f t="shared" si="384"/>
        <v>0</v>
      </c>
      <c r="Y894" s="179">
        <f t="shared" si="398"/>
        <v>35041.652402275708</v>
      </c>
      <c r="Z894" s="179">
        <f t="shared" si="399"/>
        <v>2587.2555984144128</v>
      </c>
      <c r="AA894" s="179">
        <f t="shared" si="400"/>
        <v>47569.091999309916</v>
      </c>
      <c r="AB894" s="179">
        <f t="shared" si="401"/>
        <v>85198.000000000029</v>
      </c>
      <c r="AC894" s="179">
        <f t="shared" si="402"/>
        <v>5648625</v>
      </c>
      <c r="AE894" s="179">
        <f t="shared" si="403"/>
        <v>85198</v>
      </c>
    </row>
    <row r="895" spans="1:31" ht="15" x14ac:dyDescent="0.2">
      <c r="A895" s="171">
        <f t="shared" si="385"/>
        <v>70</v>
      </c>
      <c r="B895" s="179">
        <f t="shared" si="386"/>
        <v>81752</v>
      </c>
      <c r="C895" s="190"/>
      <c r="D895" s="179">
        <f t="shared" si="387"/>
        <v>3446</v>
      </c>
      <c r="E895" s="179">
        <f t="shared" si="388"/>
        <v>46243.426091698704</v>
      </c>
      <c r="F895" s="179">
        <f t="shared" si="389"/>
        <v>824.16944590649052</v>
      </c>
      <c r="G895" s="179">
        <f t="shared" si="390"/>
        <v>3434980.6669678926</v>
      </c>
      <c r="H895" s="179">
        <f t="shared" si="391"/>
        <v>59051.047142540636</v>
      </c>
      <c r="I895" s="179">
        <f t="shared" si="392"/>
        <v>81752</v>
      </c>
      <c r="J895" s="179">
        <f t="shared" si="393"/>
        <v>3446</v>
      </c>
      <c r="K895" s="179">
        <f t="shared" si="394"/>
        <v>85198</v>
      </c>
      <c r="L895" s="179">
        <f t="shared" si="382"/>
        <v>85198</v>
      </c>
      <c r="M895" s="179">
        <f t="shared" si="395"/>
        <v>47806.625586202987</v>
      </c>
      <c r="N895" s="179">
        <f t="shared" si="396"/>
        <v>5283515.0245872485</v>
      </c>
      <c r="O895" s="179">
        <f>N895*(1+Basic!$B$9)+S895</f>
        <v>5547690.775816611</v>
      </c>
      <c r="P895" s="176">
        <f t="shared" si="383"/>
        <v>5606742</v>
      </c>
      <c r="R895" s="183">
        <f t="shared" si="397"/>
        <v>0</v>
      </c>
      <c r="S895" s="179">
        <f t="shared" si="384"/>
        <v>0</v>
      </c>
      <c r="Y895" s="179">
        <f t="shared" si="398"/>
        <v>35508.57390830107</v>
      </c>
      <c r="Z895" s="179">
        <f t="shared" si="399"/>
        <v>2621.8305540935107</v>
      </c>
      <c r="AA895" s="179">
        <f t="shared" si="400"/>
        <v>47067.595537605193</v>
      </c>
      <c r="AB895" s="179">
        <f t="shared" si="401"/>
        <v>85197.999999999767</v>
      </c>
      <c r="AC895" s="179">
        <f t="shared" si="402"/>
        <v>5606742</v>
      </c>
      <c r="AE895" s="179">
        <f t="shared" si="403"/>
        <v>85198</v>
      </c>
    </row>
    <row r="896" spans="1:31" ht="15" x14ac:dyDescent="0.2">
      <c r="A896" s="171">
        <f t="shared" si="385"/>
        <v>71</v>
      </c>
      <c r="B896" s="179">
        <f t="shared" si="386"/>
        <v>81752</v>
      </c>
      <c r="C896" s="190"/>
      <c r="D896" s="179">
        <f t="shared" si="387"/>
        <v>3446</v>
      </c>
      <c r="E896" s="179">
        <f t="shared" si="388"/>
        <v>45770.282970028755</v>
      </c>
      <c r="F896" s="179">
        <f t="shared" si="389"/>
        <v>789.13244559564089</v>
      </c>
      <c r="G896" s="179">
        <f t="shared" si="390"/>
        <v>3398998.9499379215</v>
      </c>
      <c r="H896" s="179">
        <f t="shared" si="391"/>
        <v>56394.179588136278</v>
      </c>
      <c r="I896" s="179">
        <f t="shared" si="392"/>
        <v>81752</v>
      </c>
      <c r="J896" s="179">
        <f t="shared" si="393"/>
        <v>3446</v>
      </c>
      <c r="K896" s="179">
        <f t="shared" si="394"/>
        <v>85198</v>
      </c>
      <c r="L896" s="179">
        <f t="shared" si="382"/>
        <v>85198</v>
      </c>
      <c r="M896" s="179">
        <f t="shared" si="395"/>
        <v>47470.676162794691</v>
      </c>
      <c r="N896" s="179">
        <f t="shared" si="396"/>
        <v>5245787.7007500427</v>
      </c>
      <c r="O896" s="179">
        <f>N896*(1+Basic!$B$9)+S896</f>
        <v>5508077.085787545</v>
      </c>
      <c r="P896" s="176">
        <f t="shared" si="383"/>
        <v>5564471</v>
      </c>
      <c r="R896" s="183">
        <f t="shared" si="397"/>
        <v>0</v>
      </c>
      <c r="S896" s="179">
        <f t="shared" si="384"/>
        <v>0</v>
      </c>
      <c r="Y896" s="179">
        <f t="shared" si="398"/>
        <v>35981.717029971071</v>
      </c>
      <c r="Z896" s="179">
        <f t="shared" si="399"/>
        <v>2656.8675544043581</v>
      </c>
      <c r="AA896" s="179">
        <f t="shared" si="400"/>
        <v>46559.415415624397</v>
      </c>
      <c r="AB896" s="179">
        <f t="shared" si="401"/>
        <v>85197.999999999825</v>
      </c>
      <c r="AC896" s="179">
        <f t="shared" si="402"/>
        <v>5564471</v>
      </c>
      <c r="AE896" s="179">
        <f t="shared" si="403"/>
        <v>85198</v>
      </c>
    </row>
    <row r="897" spans="1:31" x14ac:dyDescent="0.2">
      <c r="A897" s="171">
        <f t="shared" si="385"/>
        <v>72</v>
      </c>
      <c r="B897" s="179">
        <f t="shared" si="386"/>
        <v>81752</v>
      </c>
      <c r="C897" s="171">
        <f>-Basic!$B$25</f>
        <v>-27860</v>
      </c>
      <c r="D897" s="179">
        <f t="shared" si="387"/>
        <v>-24414</v>
      </c>
      <c r="E897" s="179">
        <f t="shared" si="388"/>
        <v>45290.835331197355</v>
      </c>
      <c r="F897" s="179">
        <f t="shared" si="389"/>
        <v>753.62722609005141</v>
      </c>
      <c r="G897" s="179">
        <f t="shared" si="390"/>
        <v>3362537.7852691188</v>
      </c>
      <c r="H897" s="179">
        <f t="shared" si="391"/>
        <v>81561.806814226322</v>
      </c>
      <c r="I897" s="179">
        <f t="shared" si="392"/>
        <v>81752</v>
      </c>
      <c r="J897" s="179">
        <f t="shared" si="393"/>
        <v>3446</v>
      </c>
      <c r="K897" s="179">
        <f t="shared" si="394"/>
        <v>85198</v>
      </c>
      <c r="L897" s="179">
        <f t="shared" si="382"/>
        <v>85198</v>
      </c>
      <c r="M897" s="179">
        <f t="shared" si="395"/>
        <v>47131.70834231333</v>
      </c>
      <c r="N897" s="179">
        <f t="shared" si="396"/>
        <v>5207721.4090923565</v>
      </c>
      <c r="O897" s="179">
        <f>N897*(1+Basic!$B$9)+S897</f>
        <v>5468107.4795469744</v>
      </c>
      <c r="P897" s="176">
        <f t="shared" si="383"/>
        <v>5549669</v>
      </c>
      <c r="R897" s="183">
        <f t="shared" si="397"/>
        <v>0</v>
      </c>
      <c r="S897" s="179">
        <f t="shared" si="384"/>
        <v>0</v>
      </c>
      <c r="Y897" s="179">
        <f t="shared" si="398"/>
        <v>36461.164668802638</v>
      </c>
      <c r="Z897" s="179">
        <f t="shared" si="399"/>
        <v>2692.3727739099559</v>
      </c>
      <c r="AA897" s="179">
        <f t="shared" si="400"/>
        <v>46044.462557287407</v>
      </c>
      <c r="AB897" s="179">
        <f t="shared" si="401"/>
        <v>85198</v>
      </c>
      <c r="AC897" s="179">
        <f t="shared" si="402"/>
        <v>5549669</v>
      </c>
      <c r="AE897" s="179">
        <f t="shared" si="403"/>
        <v>57338</v>
      </c>
    </row>
    <row r="898" spans="1:31" x14ac:dyDescent="0.2">
      <c r="A898" s="171">
        <f t="shared" si="385"/>
        <v>73</v>
      </c>
      <c r="B898" s="179">
        <f t="shared" si="386"/>
        <v>81752</v>
      </c>
      <c r="D898" s="179">
        <f t="shared" si="387"/>
        <v>3446</v>
      </c>
      <c r="E898" s="179">
        <f t="shared" si="388"/>
        <v>44804.999169044801</v>
      </c>
      <c r="F898" s="179">
        <f t="shared" si="389"/>
        <v>1089.9564223331474</v>
      </c>
      <c r="G898" s="179">
        <f t="shared" si="390"/>
        <v>3325590.7844381635</v>
      </c>
      <c r="H898" s="179">
        <f t="shared" si="391"/>
        <v>79205.763236559476</v>
      </c>
      <c r="I898" s="179">
        <f t="shared" si="392"/>
        <v>81752</v>
      </c>
      <c r="J898" s="179">
        <f t="shared" si="393"/>
        <v>3446</v>
      </c>
      <c r="K898" s="179">
        <f t="shared" si="394"/>
        <v>85198</v>
      </c>
      <c r="L898" s="179">
        <f t="shared" si="382"/>
        <v>85198</v>
      </c>
      <c r="M898" s="179">
        <f t="shared" si="395"/>
        <v>46789.695005436013</v>
      </c>
      <c r="N898" s="179">
        <f t="shared" si="396"/>
        <v>5169313.1040977929</v>
      </c>
      <c r="O898" s="179">
        <f>N898*(1+Basic!$B$9)+S898</f>
        <v>5427778.7593026832</v>
      </c>
      <c r="P898" s="176">
        <f t="shared" si="383"/>
        <v>5506985</v>
      </c>
      <c r="R898" s="183">
        <f t="shared" si="397"/>
        <v>0</v>
      </c>
      <c r="S898" s="179">
        <f t="shared" si="384"/>
        <v>0</v>
      </c>
      <c r="Y898" s="179">
        <f t="shared" si="398"/>
        <v>36947.000830955338</v>
      </c>
      <c r="Z898" s="179">
        <f t="shared" si="399"/>
        <v>2356.0435776668455</v>
      </c>
      <c r="AA898" s="179">
        <f t="shared" si="400"/>
        <v>45894.955591377948</v>
      </c>
      <c r="AB898" s="179">
        <f t="shared" si="401"/>
        <v>85198.000000000131</v>
      </c>
      <c r="AC898" s="179">
        <f t="shared" si="402"/>
        <v>5506985</v>
      </c>
      <c r="AE898" s="179">
        <f t="shared" si="403"/>
        <v>85198</v>
      </c>
    </row>
    <row r="899" spans="1:31" x14ac:dyDescent="0.2">
      <c r="A899" s="171">
        <f t="shared" si="385"/>
        <v>74</v>
      </c>
      <c r="B899" s="179">
        <f t="shared" si="386"/>
        <v>81752</v>
      </c>
      <c r="D899" s="179">
        <f t="shared" si="387"/>
        <v>3446</v>
      </c>
      <c r="E899" s="179">
        <f t="shared" si="388"/>
        <v>44312.68935804972</v>
      </c>
      <c r="F899" s="179">
        <f t="shared" si="389"/>
        <v>1058.4712832824168</v>
      </c>
      <c r="G899" s="179">
        <f t="shared" si="390"/>
        <v>3288151.473796213</v>
      </c>
      <c r="H899" s="179">
        <f t="shared" si="391"/>
        <v>76818.234519841892</v>
      </c>
      <c r="I899" s="179">
        <f t="shared" si="392"/>
        <v>81752</v>
      </c>
      <c r="J899" s="179">
        <f t="shared" si="393"/>
        <v>3446</v>
      </c>
      <c r="K899" s="179">
        <f t="shared" si="394"/>
        <v>85198</v>
      </c>
      <c r="L899" s="179">
        <f t="shared" si="382"/>
        <v>85198</v>
      </c>
      <c r="M899" s="179">
        <f t="shared" si="395"/>
        <v>46444.608789181482</v>
      </c>
      <c r="N899" s="179">
        <f t="shared" si="396"/>
        <v>5130559.7128869742</v>
      </c>
      <c r="O899" s="179">
        <f>N899*(1+Basic!$B$9)+S899</f>
        <v>5387087.6985313231</v>
      </c>
      <c r="P899" s="176">
        <f t="shared" si="383"/>
        <v>5463906</v>
      </c>
      <c r="R899" s="183">
        <f t="shared" si="397"/>
        <v>0</v>
      </c>
      <c r="S899" s="179">
        <f t="shared" si="384"/>
        <v>0</v>
      </c>
      <c r="Y899" s="179">
        <f t="shared" si="398"/>
        <v>37439.310641950462</v>
      </c>
      <c r="Z899" s="179">
        <f t="shared" si="399"/>
        <v>2387.5287167175848</v>
      </c>
      <c r="AA899" s="179">
        <f t="shared" si="400"/>
        <v>45371.160641332135</v>
      </c>
      <c r="AB899" s="179">
        <f t="shared" si="401"/>
        <v>85198.000000000175</v>
      </c>
      <c r="AC899" s="179">
        <f t="shared" si="402"/>
        <v>5463906</v>
      </c>
      <c r="AE899" s="179">
        <f t="shared" si="403"/>
        <v>85198</v>
      </c>
    </row>
    <row r="900" spans="1:31" x14ac:dyDescent="0.2">
      <c r="A900" s="171">
        <f t="shared" si="385"/>
        <v>75</v>
      </c>
      <c r="B900" s="179">
        <f t="shared" si="386"/>
        <v>81752</v>
      </c>
      <c r="D900" s="179">
        <f t="shared" si="387"/>
        <v>3446</v>
      </c>
      <c r="E900" s="179">
        <f t="shared" si="388"/>
        <v>43813.81963841385</v>
      </c>
      <c r="F900" s="179">
        <f t="shared" si="389"/>
        <v>1026.565390562085</v>
      </c>
      <c r="G900" s="179">
        <f t="shared" si="390"/>
        <v>3250213.2934346269</v>
      </c>
      <c r="H900" s="179">
        <f t="shared" si="391"/>
        <v>74398.799910403977</v>
      </c>
      <c r="I900" s="179">
        <f t="shared" si="392"/>
        <v>81752</v>
      </c>
      <c r="J900" s="179">
        <f t="shared" si="393"/>
        <v>3446</v>
      </c>
      <c r="K900" s="179">
        <f t="shared" si="394"/>
        <v>85198</v>
      </c>
      <c r="L900" s="179">
        <f t="shared" si="382"/>
        <v>85198</v>
      </c>
      <c r="M900" s="179">
        <f t="shared" si="395"/>
        <v>46096.422084720922</v>
      </c>
      <c r="N900" s="179">
        <f t="shared" si="396"/>
        <v>5091458.134971695</v>
      </c>
      <c r="O900" s="179">
        <f>N900*(1+Basic!$B$9)+S900</f>
        <v>5346031.0417202804</v>
      </c>
      <c r="P900" s="176">
        <f t="shared" si="383"/>
        <v>5420430</v>
      </c>
      <c r="R900" s="183">
        <f t="shared" si="397"/>
        <v>0</v>
      </c>
      <c r="S900" s="179">
        <f t="shared" si="384"/>
        <v>0</v>
      </c>
      <c r="Y900" s="179">
        <f t="shared" si="398"/>
        <v>37938.180361586157</v>
      </c>
      <c r="Z900" s="179">
        <f t="shared" si="399"/>
        <v>2419.4346094379143</v>
      </c>
      <c r="AA900" s="179">
        <f t="shared" si="400"/>
        <v>44840.385028975936</v>
      </c>
      <c r="AB900" s="179">
        <f t="shared" si="401"/>
        <v>85198</v>
      </c>
      <c r="AC900" s="179">
        <f t="shared" si="402"/>
        <v>5420430</v>
      </c>
      <c r="AE900" s="179">
        <f t="shared" si="403"/>
        <v>85198</v>
      </c>
    </row>
    <row r="901" spans="1:31" x14ac:dyDescent="0.2">
      <c r="A901" s="171">
        <f t="shared" si="385"/>
        <v>76</v>
      </c>
      <c r="B901" s="179">
        <f t="shared" si="386"/>
        <v>81752</v>
      </c>
      <c r="D901" s="179">
        <f t="shared" si="387"/>
        <v>3446</v>
      </c>
      <c r="E901" s="179">
        <f t="shared" si="388"/>
        <v>43308.302600948089</v>
      </c>
      <c r="F901" s="179">
        <f t="shared" si="389"/>
        <v>994.23312140357518</v>
      </c>
      <c r="G901" s="179">
        <f t="shared" si="390"/>
        <v>3211769.596035575</v>
      </c>
      <c r="H901" s="179">
        <f t="shared" si="391"/>
        <v>71947.033031807558</v>
      </c>
      <c r="I901" s="179">
        <f t="shared" si="392"/>
        <v>81752</v>
      </c>
      <c r="J901" s="179">
        <f t="shared" si="393"/>
        <v>3446</v>
      </c>
      <c r="K901" s="179">
        <f t="shared" si="394"/>
        <v>85198</v>
      </c>
      <c r="L901" s="179">
        <f t="shared" si="382"/>
        <v>85198</v>
      </c>
      <c r="M901" s="179">
        <f t="shared" si="395"/>
        <v>45745.107035169138</v>
      </c>
      <c r="N901" s="179">
        <f t="shared" si="396"/>
        <v>5052005.2420068644</v>
      </c>
      <c r="O901" s="179">
        <f>N901*(1+Basic!$B$9)+S901</f>
        <v>5304605.504107208</v>
      </c>
      <c r="P901" s="176">
        <f t="shared" si="383"/>
        <v>5376553</v>
      </c>
      <c r="R901" s="183">
        <f t="shared" si="397"/>
        <v>0</v>
      </c>
      <c r="S901" s="179">
        <f t="shared" si="384"/>
        <v>0</v>
      </c>
      <c r="Y901" s="179">
        <f t="shared" si="398"/>
        <v>38443.69739905186</v>
      </c>
      <c r="Z901" s="179">
        <f t="shared" si="399"/>
        <v>2451.7668785964197</v>
      </c>
      <c r="AA901" s="179">
        <f t="shared" si="400"/>
        <v>44302.535722351662</v>
      </c>
      <c r="AB901" s="179">
        <f t="shared" si="401"/>
        <v>85197.999999999942</v>
      </c>
      <c r="AC901" s="179">
        <f t="shared" si="402"/>
        <v>5376553</v>
      </c>
      <c r="AE901" s="179">
        <f t="shared" si="403"/>
        <v>85198</v>
      </c>
    </row>
    <row r="902" spans="1:31" x14ac:dyDescent="0.2">
      <c r="A902" s="171">
        <f t="shared" si="385"/>
        <v>77</v>
      </c>
      <c r="B902" s="179">
        <f t="shared" si="386"/>
        <v>81752</v>
      </c>
      <c r="D902" s="179">
        <f t="shared" si="387"/>
        <v>3446</v>
      </c>
      <c r="E902" s="179">
        <f t="shared" si="388"/>
        <v>42796.049671757086</v>
      </c>
      <c r="F902" s="179">
        <f t="shared" si="389"/>
        <v>961.46877789808343</v>
      </c>
      <c r="G902" s="179">
        <f t="shared" si="390"/>
        <v>3172813.6457073321</v>
      </c>
      <c r="H902" s="179">
        <f t="shared" si="391"/>
        <v>69462.501809705645</v>
      </c>
      <c r="I902" s="179">
        <f t="shared" si="392"/>
        <v>81752</v>
      </c>
      <c r="J902" s="179">
        <f t="shared" si="393"/>
        <v>3446</v>
      </c>
      <c r="K902" s="179">
        <f t="shared" si="394"/>
        <v>85198</v>
      </c>
      <c r="L902" s="179">
        <f t="shared" si="382"/>
        <v>85198</v>
      </c>
      <c r="M902" s="179">
        <f t="shared" si="395"/>
        <v>45390.63553335578</v>
      </c>
      <c r="N902" s="179">
        <f t="shared" si="396"/>
        <v>5012197.8775402205</v>
      </c>
      <c r="O902" s="179">
        <f>N902*(1+Basic!$B$9)+S902</f>
        <v>5262807.7714172313</v>
      </c>
      <c r="P902" s="176">
        <f t="shared" si="383"/>
        <v>5332270</v>
      </c>
      <c r="R902" s="183">
        <f t="shared" si="397"/>
        <v>0</v>
      </c>
      <c r="S902" s="179">
        <f t="shared" si="384"/>
        <v>0</v>
      </c>
      <c r="Y902" s="179">
        <f t="shared" si="398"/>
        <v>38955.950328242965</v>
      </c>
      <c r="Z902" s="179">
        <f t="shared" si="399"/>
        <v>2484.5312221019121</v>
      </c>
      <c r="AA902" s="179">
        <f t="shared" si="400"/>
        <v>43757.518449655166</v>
      </c>
      <c r="AB902" s="179">
        <f t="shared" si="401"/>
        <v>85198.000000000044</v>
      </c>
      <c r="AC902" s="179">
        <f t="shared" si="402"/>
        <v>5332270</v>
      </c>
      <c r="AE902" s="179">
        <f t="shared" si="403"/>
        <v>85198</v>
      </c>
    </row>
    <row r="903" spans="1:31" x14ac:dyDescent="0.2">
      <c r="A903" s="171">
        <f t="shared" si="385"/>
        <v>78</v>
      </c>
      <c r="B903" s="179">
        <f t="shared" si="386"/>
        <v>81752</v>
      </c>
      <c r="D903" s="179">
        <f t="shared" si="387"/>
        <v>3446</v>
      </c>
      <c r="E903" s="179">
        <f t="shared" si="388"/>
        <v>42276.971096719877</v>
      </c>
      <c r="F903" s="179">
        <f t="shared" si="389"/>
        <v>928.26658599243694</v>
      </c>
      <c r="G903" s="179">
        <f t="shared" si="390"/>
        <v>3133338.6168040521</v>
      </c>
      <c r="H903" s="179">
        <f t="shared" si="391"/>
        <v>66944.768395698076</v>
      </c>
      <c r="I903" s="179">
        <f t="shared" si="392"/>
        <v>81752</v>
      </c>
      <c r="J903" s="179">
        <f t="shared" si="393"/>
        <v>3446</v>
      </c>
      <c r="K903" s="179">
        <f t="shared" si="394"/>
        <v>85198</v>
      </c>
      <c r="L903" s="179">
        <f t="shared" si="382"/>
        <v>85198</v>
      </c>
      <c r="M903" s="179">
        <f t="shared" si="395"/>
        <v>45032.979219576671</v>
      </c>
      <c r="N903" s="179">
        <f t="shared" si="396"/>
        <v>4972032.8567597969</v>
      </c>
      <c r="O903" s="179">
        <f>N903*(1+Basic!$B$9)+S903</f>
        <v>5220634.4995977869</v>
      </c>
      <c r="P903" s="176">
        <f t="shared" si="383"/>
        <v>5287579</v>
      </c>
      <c r="R903" s="183">
        <f t="shared" si="397"/>
        <v>0</v>
      </c>
      <c r="S903" s="179">
        <f t="shared" si="384"/>
        <v>0</v>
      </c>
      <c r="Y903" s="179">
        <f t="shared" si="398"/>
        <v>39475.028903279919</v>
      </c>
      <c r="Z903" s="179">
        <f t="shared" si="399"/>
        <v>2517.7334140075691</v>
      </c>
      <c r="AA903" s="179">
        <f t="shared" si="400"/>
        <v>43205.237682712315</v>
      </c>
      <c r="AB903" s="179">
        <f t="shared" si="401"/>
        <v>85197.999999999796</v>
      </c>
      <c r="AC903" s="179">
        <f t="shared" si="402"/>
        <v>5287579</v>
      </c>
      <c r="AE903" s="179">
        <f t="shared" si="403"/>
        <v>85198</v>
      </c>
    </row>
    <row r="904" spans="1:31" x14ac:dyDescent="0.2">
      <c r="A904" s="171">
        <f t="shared" si="385"/>
        <v>79</v>
      </c>
      <c r="B904" s="179">
        <f t="shared" si="386"/>
        <v>81752</v>
      </c>
      <c r="D904" s="179">
        <f t="shared" si="387"/>
        <v>3446</v>
      </c>
      <c r="E904" s="179">
        <f t="shared" si="388"/>
        <v>41750.975925763625</v>
      </c>
      <c r="F904" s="179">
        <f t="shared" si="389"/>
        <v>894.62069447153397</v>
      </c>
      <c r="G904" s="179">
        <f t="shared" si="390"/>
        <v>3093337.5927298157</v>
      </c>
      <c r="H904" s="179">
        <f t="shared" si="391"/>
        <v>64393.389090169607</v>
      </c>
      <c r="I904" s="179">
        <f t="shared" si="392"/>
        <v>81752</v>
      </c>
      <c r="J904" s="179">
        <f t="shared" si="393"/>
        <v>3446</v>
      </c>
      <c r="K904" s="179">
        <f t="shared" si="394"/>
        <v>85198</v>
      </c>
      <c r="L904" s="179">
        <f t="shared" si="382"/>
        <v>85198</v>
      </c>
      <c r="M904" s="179">
        <f t="shared" si="395"/>
        <v>44672.109479324841</v>
      </c>
      <c r="N904" s="179">
        <f t="shared" si="396"/>
        <v>4931506.9662391217</v>
      </c>
      <c r="O904" s="179">
        <f>N904*(1+Basic!$B$9)+S904</f>
        <v>5178082.3145510778</v>
      </c>
      <c r="P904" s="176">
        <f t="shared" si="383"/>
        <v>5242476</v>
      </c>
      <c r="R904" s="183">
        <f t="shared" si="397"/>
        <v>0</v>
      </c>
      <c r="S904" s="179">
        <f t="shared" si="384"/>
        <v>0</v>
      </c>
      <c r="Y904" s="179">
        <f t="shared" si="398"/>
        <v>40001.024074236397</v>
      </c>
      <c r="Z904" s="179">
        <f t="shared" si="399"/>
        <v>2551.3793055284696</v>
      </c>
      <c r="AA904" s="179">
        <f t="shared" si="400"/>
        <v>42645.596620235156</v>
      </c>
      <c r="AB904" s="179">
        <f t="shared" si="401"/>
        <v>85198.000000000029</v>
      </c>
      <c r="AC904" s="179">
        <f t="shared" si="402"/>
        <v>5242476</v>
      </c>
      <c r="AE904" s="179">
        <f t="shared" si="403"/>
        <v>85198</v>
      </c>
    </row>
    <row r="905" spans="1:31" x14ac:dyDescent="0.2">
      <c r="A905" s="171">
        <f t="shared" si="385"/>
        <v>80</v>
      </c>
      <c r="B905" s="179">
        <f t="shared" si="386"/>
        <v>81752</v>
      </c>
      <c r="D905" s="179">
        <f t="shared" si="387"/>
        <v>3446</v>
      </c>
      <c r="E905" s="179">
        <f t="shared" si="388"/>
        <v>41217.971996927881</v>
      </c>
      <c r="F905" s="179">
        <f t="shared" si="389"/>
        <v>860.52517392718539</v>
      </c>
      <c r="G905" s="179">
        <f t="shared" si="390"/>
        <v>3052803.5647267438</v>
      </c>
      <c r="H905" s="179">
        <f t="shared" si="391"/>
        <v>61807.914264096791</v>
      </c>
      <c r="I905" s="179">
        <f t="shared" si="392"/>
        <v>81752</v>
      </c>
      <c r="J905" s="179">
        <f t="shared" si="393"/>
        <v>3446</v>
      </c>
      <c r="K905" s="179">
        <f t="shared" si="394"/>
        <v>85198</v>
      </c>
      <c r="L905" s="179">
        <f t="shared" si="382"/>
        <v>85198</v>
      </c>
      <c r="M905" s="179">
        <f t="shared" si="395"/>
        <v>44307.997441001244</v>
      </c>
      <c r="N905" s="179">
        <f t="shared" si="396"/>
        <v>4890616.963680123</v>
      </c>
      <c r="O905" s="179">
        <f>N905*(1+Basic!$B$9)+S905</f>
        <v>5135147.8118641293</v>
      </c>
      <c r="P905" s="176">
        <f t="shared" si="383"/>
        <v>5196956</v>
      </c>
      <c r="R905" s="183">
        <f t="shared" si="397"/>
        <v>0</v>
      </c>
      <c r="S905" s="179">
        <f t="shared" si="384"/>
        <v>0</v>
      </c>
      <c r="Y905" s="179">
        <f t="shared" si="398"/>
        <v>40534.0280030719</v>
      </c>
      <c r="Z905" s="179">
        <f t="shared" si="399"/>
        <v>2585.4748260728156</v>
      </c>
      <c r="AA905" s="179">
        <f t="shared" si="400"/>
        <v>42078.497170855066</v>
      </c>
      <c r="AB905" s="179">
        <f t="shared" si="401"/>
        <v>85197.999999999782</v>
      </c>
      <c r="AC905" s="179">
        <f t="shared" si="402"/>
        <v>5196956</v>
      </c>
      <c r="AE905" s="179">
        <f t="shared" si="403"/>
        <v>85198</v>
      </c>
    </row>
    <row r="906" spans="1:31" x14ac:dyDescent="0.2">
      <c r="A906" s="171">
        <f t="shared" si="385"/>
        <v>81</v>
      </c>
      <c r="B906" s="179">
        <f t="shared" si="386"/>
        <v>81752</v>
      </c>
      <c r="D906" s="179">
        <f t="shared" si="387"/>
        <v>3446</v>
      </c>
      <c r="E906" s="179">
        <f t="shared" si="388"/>
        <v>40677.865920216442</v>
      </c>
      <c r="F906" s="179">
        <f t="shared" si="389"/>
        <v>825.97401571317675</v>
      </c>
      <c r="G906" s="179">
        <f t="shared" si="390"/>
        <v>3011729.4306469602</v>
      </c>
      <c r="H906" s="179">
        <f t="shared" si="391"/>
        <v>59187.888279809966</v>
      </c>
      <c r="I906" s="179">
        <f t="shared" si="392"/>
        <v>81752</v>
      </c>
      <c r="J906" s="179">
        <f t="shared" si="393"/>
        <v>3446</v>
      </c>
      <c r="K906" s="179">
        <f t="shared" si="394"/>
        <v>85198</v>
      </c>
      <c r="L906" s="179">
        <f t="shared" si="382"/>
        <v>85198</v>
      </c>
      <c r="M906" s="179">
        <f t="shared" si="395"/>
        <v>43940.613973604799</v>
      </c>
      <c r="N906" s="179">
        <f t="shared" si="396"/>
        <v>4849359.5776537275</v>
      </c>
      <c r="O906" s="179">
        <f>N906*(1+Basic!$B$9)+S906</f>
        <v>5091827.5565364137</v>
      </c>
      <c r="P906" s="176">
        <f t="shared" si="383"/>
        <v>5151015</v>
      </c>
      <c r="R906" s="183">
        <f t="shared" si="397"/>
        <v>0</v>
      </c>
      <c r="S906" s="179">
        <f t="shared" si="384"/>
        <v>0</v>
      </c>
      <c r="Y906" s="179">
        <f t="shared" si="398"/>
        <v>41074.134079783689</v>
      </c>
      <c r="Z906" s="179">
        <f t="shared" si="399"/>
        <v>2620.0259842868254</v>
      </c>
      <c r="AA906" s="179">
        <f t="shared" si="400"/>
        <v>41503.839935929616</v>
      </c>
      <c r="AB906" s="179">
        <f t="shared" si="401"/>
        <v>85198.000000000131</v>
      </c>
      <c r="AC906" s="179">
        <f t="shared" si="402"/>
        <v>5151015</v>
      </c>
      <c r="AE906" s="179">
        <f t="shared" si="403"/>
        <v>85198</v>
      </c>
    </row>
    <row r="907" spans="1:31" x14ac:dyDescent="0.2">
      <c r="A907" s="171">
        <f t="shared" si="385"/>
        <v>82</v>
      </c>
      <c r="B907" s="179">
        <f t="shared" si="386"/>
        <v>81752</v>
      </c>
      <c r="D907" s="179">
        <f t="shared" si="387"/>
        <v>3446</v>
      </c>
      <c r="E907" s="179">
        <f t="shared" si="388"/>
        <v>40130.563061234097</v>
      </c>
      <c r="F907" s="179">
        <f t="shared" si="389"/>
        <v>790.96113088636537</v>
      </c>
      <c r="G907" s="179">
        <f t="shared" si="390"/>
        <v>2970107.9937081942</v>
      </c>
      <c r="H907" s="179">
        <f t="shared" si="391"/>
        <v>56532.849410696334</v>
      </c>
      <c r="I907" s="179">
        <f t="shared" si="392"/>
        <v>81752</v>
      </c>
      <c r="J907" s="179">
        <f t="shared" si="393"/>
        <v>3446</v>
      </c>
      <c r="K907" s="179">
        <f t="shared" si="394"/>
        <v>85198</v>
      </c>
      <c r="L907" s="179">
        <f t="shared" si="382"/>
        <v>85198</v>
      </c>
      <c r="M907" s="179">
        <f t="shared" si="395"/>
        <v>43569.92968440181</v>
      </c>
      <c r="N907" s="179">
        <f t="shared" si="396"/>
        <v>4807731.507338129</v>
      </c>
      <c r="O907" s="179">
        <f>N907*(1+Basic!$B$9)+S907</f>
        <v>5048118.0827050358</v>
      </c>
      <c r="P907" s="176">
        <f t="shared" si="383"/>
        <v>5104651</v>
      </c>
      <c r="R907" s="183">
        <f t="shared" si="397"/>
        <v>0</v>
      </c>
      <c r="S907" s="179">
        <f t="shared" si="384"/>
        <v>0</v>
      </c>
      <c r="Y907" s="179">
        <f t="shared" si="398"/>
        <v>41621.436938765924</v>
      </c>
      <c r="Z907" s="179">
        <f t="shared" si="399"/>
        <v>2655.0388691136322</v>
      </c>
      <c r="AA907" s="179">
        <f t="shared" si="400"/>
        <v>40921.524192120465</v>
      </c>
      <c r="AB907" s="179">
        <f t="shared" si="401"/>
        <v>85198.000000000029</v>
      </c>
      <c r="AC907" s="179">
        <f t="shared" si="402"/>
        <v>5104651</v>
      </c>
      <c r="AE907" s="179">
        <f t="shared" si="403"/>
        <v>85198</v>
      </c>
    </row>
    <row r="908" spans="1:31" x14ac:dyDescent="0.2">
      <c r="A908" s="171">
        <f t="shared" si="385"/>
        <v>83</v>
      </c>
      <c r="B908" s="179">
        <f t="shared" si="386"/>
        <v>81752</v>
      </c>
      <c r="D908" s="179">
        <f t="shared" si="387"/>
        <v>3446</v>
      </c>
      <c r="E908" s="179">
        <f t="shared" si="388"/>
        <v>39575.967524605323</v>
      </c>
      <c r="F908" s="179">
        <f t="shared" si="389"/>
        <v>755.48034913362733</v>
      </c>
      <c r="G908" s="179">
        <f t="shared" si="390"/>
        <v>2927931.9612327996</v>
      </c>
      <c r="H908" s="179">
        <f t="shared" si="391"/>
        <v>53842.329759829961</v>
      </c>
      <c r="I908" s="179">
        <f t="shared" si="392"/>
        <v>81752</v>
      </c>
      <c r="J908" s="179">
        <f t="shared" si="393"/>
        <v>3446</v>
      </c>
      <c r="K908" s="179">
        <f t="shared" si="394"/>
        <v>85198</v>
      </c>
      <c r="L908" s="179">
        <f t="shared" si="382"/>
        <v>85198</v>
      </c>
      <c r="M908" s="179">
        <f t="shared" si="395"/>
        <v>43195.914916574366</v>
      </c>
      <c r="N908" s="179">
        <f t="shared" si="396"/>
        <v>4765729.422254703</v>
      </c>
      <c r="O908" s="179">
        <f>N908*(1+Basic!$B$9)+S908</f>
        <v>5004015.8933674386</v>
      </c>
      <c r="P908" s="176">
        <f t="shared" si="383"/>
        <v>5057858</v>
      </c>
      <c r="R908" s="183">
        <f t="shared" si="397"/>
        <v>0</v>
      </c>
      <c r="S908" s="179">
        <f t="shared" si="384"/>
        <v>0</v>
      </c>
      <c r="Y908" s="179">
        <f t="shared" si="398"/>
        <v>42176.032475394662</v>
      </c>
      <c r="Z908" s="179">
        <f t="shared" si="399"/>
        <v>2690.5196508663721</v>
      </c>
      <c r="AA908" s="179">
        <f t="shared" si="400"/>
        <v>40331.447873738951</v>
      </c>
      <c r="AB908" s="179">
        <f t="shared" si="401"/>
        <v>85197.999999999985</v>
      </c>
      <c r="AC908" s="179">
        <f t="shared" si="402"/>
        <v>5057858</v>
      </c>
      <c r="AE908" s="179">
        <f t="shared" si="403"/>
        <v>85198</v>
      </c>
    </row>
    <row r="909" spans="1:31" x14ac:dyDescent="0.2">
      <c r="A909" s="171">
        <f t="shared" si="385"/>
        <v>84</v>
      </c>
      <c r="B909" s="179">
        <f t="shared" si="386"/>
        <v>81752</v>
      </c>
      <c r="C909" s="171">
        <f>-Basic!$B$26</f>
        <v>-25070</v>
      </c>
      <c r="D909" s="179">
        <f t="shared" si="387"/>
        <v>-21624</v>
      </c>
      <c r="E909" s="179">
        <f t="shared" si="388"/>
        <v>39013.982137171995</v>
      </c>
      <c r="F909" s="179">
        <f t="shared" si="389"/>
        <v>719.52541768446474</v>
      </c>
      <c r="G909" s="179">
        <f t="shared" si="390"/>
        <v>2885193.9433699716</v>
      </c>
      <c r="H909" s="179">
        <f t="shared" si="391"/>
        <v>76185.85517751443</v>
      </c>
      <c r="I909" s="179">
        <f t="shared" si="392"/>
        <v>81752</v>
      </c>
      <c r="J909" s="179">
        <f t="shared" si="393"/>
        <v>3446</v>
      </c>
      <c r="K909" s="179">
        <f t="shared" si="394"/>
        <v>85198</v>
      </c>
      <c r="L909" s="179">
        <f t="shared" si="382"/>
        <v>85198</v>
      </c>
      <c r="M909" s="179">
        <f t="shared" si="395"/>
        <v>42818.539746847608</v>
      </c>
      <c r="N909" s="179">
        <f t="shared" si="396"/>
        <v>4723349.9620015509</v>
      </c>
      <c r="O909" s="179">
        <f>N909*(1+Basic!$B$9)+S909</f>
        <v>4959517.4601016287</v>
      </c>
      <c r="P909" s="176">
        <f t="shared" si="383"/>
        <v>5035703</v>
      </c>
      <c r="R909" s="183">
        <f t="shared" si="397"/>
        <v>0</v>
      </c>
      <c r="S909" s="179">
        <f t="shared" si="384"/>
        <v>0</v>
      </c>
      <c r="Y909" s="179">
        <f t="shared" si="398"/>
        <v>42738.017862827983</v>
      </c>
      <c r="Z909" s="179">
        <f t="shared" si="399"/>
        <v>2726.4745823155317</v>
      </c>
      <c r="AA909" s="179">
        <f t="shared" si="400"/>
        <v>39733.507554856464</v>
      </c>
      <c r="AB909" s="179">
        <f t="shared" si="401"/>
        <v>85197.999999999971</v>
      </c>
      <c r="AC909" s="179">
        <f t="shared" si="402"/>
        <v>5035703</v>
      </c>
      <c r="AE909" s="179">
        <f t="shared" si="403"/>
        <v>60128</v>
      </c>
    </row>
    <row r="910" spans="1:31" x14ac:dyDescent="0.2">
      <c r="A910" s="171">
        <f t="shared" si="385"/>
        <v>85</v>
      </c>
      <c r="B910" s="179">
        <f t="shared" si="386"/>
        <v>81752</v>
      </c>
      <c r="D910" s="179">
        <f t="shared" si="387"/>
        <v>3446</v>
      </c>
      <c r="E910" s="179">
        <f t="shared" si="388"/>
        <v>38444.508430967275</v>
      </c>
      <c r="F910" s="179">
        <f t="shared" si="389"/>
        <v>1018.1145487717531</v>
      </c>
      <c r="G910" s="179">
        <f t="shared" si="390"/>
        <v>2841886.4518009387</v>
      </c>
      <c r="H910" s="179">
        <f t="shared" si="391"/>
        <v>73757.969726286188</v>
      </c>
      <c r="I910" s="179">
        <f t="shared" si="392"/>
        <v>81752</v>
      </c>
      <c r="J910" s="179">
        <f t="shared" si="393"/>
        <v>3446</v>
      </c>
      <c r="K910" s="179">
        <f t="shared" si="394"/>
        <v>85198</v>
      </c>
      <c r="L910" s="179">
        <f t="shared" si="382"/>
        <v>85198</v>
      </c>
      <c r="M910" s="179">
        <f t="shared" si="395"/>
        <v>42437.773983095751</v>
      </c>
      <c r="N910" s="179">
        <f t="shared" si="396"/>
        <v>4680589.7359846467</v>
      </c>
      <c r="O910" s="179">
        <f>N910*(1+Basic!$B$9)+S910</f>
        <v>4914619.2227838794</v>
      </c>
      <c r="P910" s="176">
        <f t="shared" si="383"/>
        <v>4988377</v>
      </c>
      <c r="R910" s="183">
        <f t="shared" si="397"/>
        <v>0</v>
      </c>
      <c r="S910" s="179">
        <f t="shared" si="384"/>
        <v>0</v>
      </c>
      <c r="Y910" s="179">
        <f t="shared" si="398"/>
        <v>43307.491569032893</v>
      </c>
      <c r="Z910" s="179">
        <f t="shared" si="399"/>
        <v>2427.8854512282414</v>
      </c>
      <c r="AA910" s="179">
        <f t="shared" si="400"/>
        <v>39462.622979739026</v>
      </c>
      <c r="AB910" s="179">
        <f t="shared" si="401"/>
        <v>85198.00000000016</v>
      </c>
      <c r="AC910" s="179">
        <f t="shared" si="402"/>
        <v>4988377</v>
      </c>
      <c r="AE910" s="179">
        <f t="shared" si="403"/>
        <v>85198</v>
      </c>
    </row>
    <row r="911" spans="1:31" x14ac:dyDescent="0.2">
      <c r="A911" s="171">
        <f t="shared" si="385"/>
        <v>86</v>
      </c>
      <c r="B911" s="179">
        <f t="shared" si="386"/>
        <v>81752</v>
      </c>
      <c r="D911" s="179">
        <f t="shared" si="387"/>
        <v>3446</v>
      </c>
      <c r="E911" s="179">
        <f t="shared" si="388"/>
        <v>37867.446625962562</v>
      </c>
      <c r="F911" s="179">
        <f t="shared" si="389"/>
        <v>985.66934624843361</v>
      </c>
      <c r="G911" s="179">
        <f t="shared" si="390"/>
        <v>2798001.8984269011</v>
      </c>
      <c r="H911" s="179">
        <f t="shared" si="391"/>
        <v>71297.639072534628</v>
      </c>
      <c r="I911" s="179">
        <f t="shared" si="392"/>
        <v>81752</v>
      </c>
      <c r="J911" s="179">
        <f t="shared" si="393"/>
        <v>3446</v>
      </c>
      <c r="K911" s="179">
        <f t="shared" si="394"/>
        <v>85198</v>
      </c>
      <c r="L911" s="179">
        <f t="shared" si="382"/>
        <v>85198</v>
      </c>
      <c r="M911" s="179">
        <f t="shared" si="395"/>
        <v>42053.587161926458</v>
      </c>
      <c r="N911" s="179">
        <f t="shared" si="396"/>
        <v>4637445.3231465733</v>
      </c>
      <c r="O911" s="179">
        <f>N911*(1+Basic!$B$9)+S911</f>
        <v>4869317.5893039024</v>
      </c>
      <c r="P911" s="176">
        <f t="shared" si="383"/>
        <v>4940615</v>
      </c>
      <c r="R911" s="183">
        <f t="shared" si="397"/>
        <v>0</v>
      </c>
      <c r="S911" s="179">
        <f t="shared" si="384"/>
        <v>0</v>
      </c>
      <c r="Y911" s="179">
        <f t="shared" si="398"/>
        <v>43884.553374037612</v>
      </c>
      <c r="Z911" s="179">
        <f t="shared" si="399"/>
        <v>2460.33065375156</v>
      </c>
      <c r="AA911" s="179">
        <f t="shared" si="400"/>
        <v>38853.115972210995</v>
      </c>
      <c r="AB911" s="179">
        <f t="shared" si="401"/>
        <v>85198.000000000175</v>
      </c>
      <c r="AC911" s="179">
        <f t="shared" si="402"/>
        <v>4940615</v>
      </c>
      <c r="AE911" s="179">
        <f t="shared" si="403"/>
        <v>85198</v>
      </c>
    </row>
    <row r="912" spans="1:31" x14ac:dyDescent="0.2">
      <c r="A912" s="171">
        <f t="shared" si="385"/>
        <v>87</v>
      </c>
      <c r="B912" s="179">
        <f t="shared" si="386"/>
        <v>81752</v>
      </c>
      <c r="D912" s="179">
        <f t="shared" si="387"/>
        <v>3446</v>
      </c>
      <c r="E912" s="179">
        <f t="shared" si="388"/>
        <v>37282.695612584648</v>
      </c>
      <c r="F912" s="179">
        <f t="shared" si="389"/>
        <v>952.79056018588801</v>
      </c>
      <c r="G912" s="179">
        <f t="shared" si="390"/>
        <v>2753532.5940394858</v>
      </c>
      <c r="H912" s="179">
        <f t="shared" si="391"/>
        <v>68804.429632720523</v>
      </c>
      <c r="I912" s="179">
        <f t="shared" si="392"/>
        <v>81752</v>
      </c>
      <c r="J912" s="179">
        <f t="shared" si="393"/>
        <v>3446</v>
      </c>
      <c r="K912" s="179">
        <f t="shared" si="394"/>
        <v>85198</v>
      </c>
      <c r="L912" s="179">
        <f t="shared" si="382"/>
        <v>85198</v>
      </c>
      <c r="M912" s="179">
        <f t="shared" si="395"/>
        <v>41665.948546243693</v>
      </c>
      <c r="N912" s="179">
        <f t="shared" si="396"/>
        <v>4593913.2716928171</v>
      </c>
      <c r="O912" s="179">
        <f>N912*(1+Basic!$B$9)+S912</f>
        <v>4823608.9352774583</v>
      </c>
      <c r="P912" s="176">
        <f t="shared" si="383"/>
        <v>4892413</v>
      </c>
      <c r="R912" s="183">
        <f t="shared" si="397"/>
        <v>0</v>
      </c>
      <c r="S912" s="179">
        <f t="shared" si="384"/>
        <v>0</v>
      </c>
      <c r="Y912" s="179">
        <f t="shared" si="398"/>
        <v>44469.304387415294</v>
      </c>
      <c r="Z912" s="179">
        <f t="shared" si="399"/>
        <v>2493.2094398141053</v>
      </c>
      <c r="AA912" s="179">
        <f t="shared" si="400"/>
        <v>38235.486172770536</v>
      </c>
      <c r="AB912" s="179">
        <f t="shared" si="401"/>
        <v>85197.999999999942</v>
      </c>
      <c r="AC912" s="179">
        <f t="shared" si="402"/>
        <v>4892413</v>
      </c>
      <c r="AE912" s="179">
        <f t="shared" si="403"/>
        <v>85198</v>
      </c>
    </row>
    <row r="913" spans="1:31" x14ac:dyDescent="0.2">
      <c r="A913" s="171">
        <f t="shared" si="385"/>
        <v>88</v>
      </c>
      <c r="B913" s="179">
        <f t="shared" si="386"/>
        <v>81752</v>
      </c>
      <c r="D913" s="179">
        <f t="shared" si="387"/>
        <v>3446</v>
      </c>
      <c r="E913" s="179">
        <f t="shared" si="388"/>
        <v>36690.152933999794</v>
      </c>
      <c r="F913" s="179">
        <f t="shared" si="389"/>
        <v>919.47239636275629</v>
      </c>
      <c r="G913" s="179">
        <f t="shared" si="390"/>
        <v>2708470.7469734857</v>
      </c>
      <c r="H913" s="179">
        <f t="shared" si="391"/>
        <v>66277.902029083285</v>
      </c>
      <c r="I913" s="179">
        <f t="shared" si="392"/>
        <v>81752</v>
      </c>
      <c r="J913" s="179">
        <f t="shared" si="393"/>
        <v>3446</v>
      </c>
      <c r="K913" s="179">
        <f t="shared" si="394"/>
        <v>85198</v>
      </c>
      <c r="L913" s="179">
        <f t="shared" si="382"/>
        <v>85198</v>
      </c>
      <c r="M913" s="179">
        <f t="shared" si="395"/>
        <v>41274.827122788512</v>
      </c>
      <c r="N913" s="179">
        <f t="shared" si="396"/>
        <v>4549990.098815606</v>
      </c>
      <c r="O913" s="179">
        <f>N913*(1+Basic!$B$9)+S913</f>
        <v>4777489.6037563868</v>
      </c>
      <c r="P913" s="176">
        <f t="shared" si="383"/>
        <v>4843768</v>
      </c>
      <c r="R913" s="183">
        <f t="shared" si="397"/>
        <v>0</v>
      </c>
      <c r="S913" s="179">
        <f t="shared" si="384"/>
        <v>0</v>
      </c>
      <c r="Y913" s="179">
        <f t="shared" si="398"/>
        <v>45061.847066000104</v>
      </c>
      <c r="Z913" s="179">
        <f t="shared" si="399"/>
        <v>2526.5276036372379</v>
      </c>
      <c r="AA913" s="179">
        <f t="shared" si="400"/>
        <v>37609.625330362549</v>
      </c>
      <c r="AB913" s="179">
        <f t="shared" si="401"/>
        <v>85197.999999999884</v>
      </c>
      <c r="AC913" s="179">
        <f t="shared" si="402"/>
        <v>4843768</v>
      </c>
      <c r="AE913" s="179">
        <f t="shared" si="403"/>
        <v>85198</v>
      </c>
    </row>
    <row r="914" spans="1:31" x14ac:dyDescent="0.2">
      <c r="A914" s="171">
        <f t="shared" si="385"/>
        <v>89</v>
      </c>
      <c r="B914" s="179">
        <f t="shared" si="386"/>
        <v>81752</v>
      </c>
      <c r="D914" s="179">
        <f t="shared" si="387"/>
        <v>3446</v>
      </c>
      <c r="E914" s="179">
        <f t="shared" si="388"/>
        <v>36089.714768161852</v>
      </c>
      <c r="F914" s="179">
        <f t="shared" si="389"/>
        <v>885.70898312623069</v>
      </c>
      <c r="G914" s="179">
        <f t="shared" si="390"/>
        <v>2662808.4617416477</v>
      </c>
      <c r="H914" s="179">
        <f t="shared" si="391"/>
        <v>63717.611012209512</v>
      </c>
      <c r="I914" s="179">
        <f t="shared" si="392"/>
        <v>81752</v>
      </c>
      <c r="J914" s="179">
        <f t="shared" si="393"/>
        <v>3446</v>
      </c>
      <c r="K914" s="179">
        <f t="shared" si="394"/>
        <v>85198</v>
      </c>
      <c r="L914" s="179">
        <f t="shared" si="382"/>
        <v>85198</v>
      </c>
      <c r="M914" s="179">
        <f t="shared" si="395"/>
        <v>40880.191599657883</v>
      </c>
      <c r="N914" s="179">
        <f t="shared" si="396"/>
        <v>4505672.2904152637</v>
      </c>
      <c r="O914" s="179">
        <f>N914*(1+Basic!$B$9)+S914</f>
        <v>4730955.9049360268</v>
      </c>
      <c r="P914" s="176">
        <f t="shared" si="383"/>
        <v>4794674</v>
      </c>
      <c r="R914" s="183">
        <f t="shared" si="397"/>
        <v>0</v>
      </c>
      <c r="S914" s="179">
        <f t="shared" si="384"/>
        <v>0</v>
      </c>
      <c r="Y914" s="179">
        <f t="shared" si="398"/>
        <v>45662.285231838003</v>
      </c>
      <c r="Z914" s="179">
        <f t="shared" si="399"/>
        <v>2560.2910168737726</v>
      </c>
      <c r="AA914" s="179">
        <f t="shared" si="400"/>
        <v>36975.423751288079</v>
      </c>
      <c r="AB914" s="179">
        <f t="shared" si="401"/>
        <v>85197.999999999854</v>
      </c>
      <c r="AC914" s="179">
        <f t="shared" si="402"/>
        <v>4794674</v>
      </c>
      <c r="AE914" s="179">
        <f t="shared" si="403"/>
        <v>85198</v>
      </c>
    </row>
    <row r="915" spans="1:31" x14ac:dyDescent="0.2">
      <c r="A915" s="171">
        <f t="shared" si="385"/>
        <v>90</v>
      </c>
      <c r="B915" s="179">
        <f t="shared" si="386"/>
        <v>81752</v>
      </c>
      <c r="D915" s="179">
        <f t="shared" si="387"/>
        <v>3446</v>
      </c>
      <c r="E915" s="179">
        <f t="shared" si="388"/>
        <v>35481.27590962113</v>
      </c>
      <c r="F915" s="179">
        <f t="shared" si="389"/>
        <v>851.49437035729579</v>
      </c>
      <c r="G915" s="179">
        <f t="shared" si="390"/>
        <v>2616537.737651269</v>
      </c>
      <c r="H915" s="179">
        <f t="shared" si="391"/>
        <v>61123.105382566806</v>
      </c>
      <c r="I915" s="179">
        <f t="shared" si="392"/>
        <v>81752</v>
      </c>
      <c r="J915" s="179">
        <f t="shared" si="393"/>
        <v>3446</v>
      </c>
      <c r="K915" s="179">
        <f t="shared" si="394"/>
        <v>85198</v>
      </c>
      <c r="L915" s="179">
        <f t="shared" si="382"/>
        <v>85198</v>
      </c>
      <c r="M915" s="179">
        <f t="shared" si="395"/>
        <v>40482.010403801098</v>
      </c>
      <c r="N915" s="179">
        <f t="shared" si="396"/>
        <v>4460956.3008190645</v>
      </c>
      <c r="O915" s="179">
        <f>N915*(1+Basic!$B$9)+S915</f>
        <v>4684004.1158600179</v>
      </c>
      <c r="P915" s="176">
        <f t="shared" si="383"/>
        <v>4745127</v>
      </c>
      <c r="R915" s="183">
        <f t="shared" si="397"/>
        <v>0</v>
      </c>
      <c r="S915" s="179">
        <f t="shared" si="384"/>
        <v>0</v>
      </c>
      <c r="Y915" s="179">
        <f t="shared" si="398"/>
        <v>46270.724090378731</v>
      </c>
      <c r="Z915" s="179">
        <f t="shared" si="399"/>
        <v>2594.5056296427065</v>
      </c>
      <c r="AA915" s="179">
        <f t="shared" si="400"/>
        <v>36332.770279978424</v>
      </c>
      <c r="AB915" s="179">
        <f t="shared" si="401"/>
        <v>85197.999999999854</v>
      </c>
      <c r="AC915" s="179">
        <f t="shared" si="402"/>
        <v>4745127</v>
      </c>
      <c r="AE915" s="179">
        <f t="shared" si="403"/>
        <v>85198</v>
      </c>
    </row>
    <row r="916" spans="1:31" x14ac:dyDescent="0.2">
      <c r="A916" s="171">
        <f t="shared" si="385"/>
        <v>91</v>
      </c>
      <c r="B916" s="179">
        <f t="shared" si="386"/>
        <v>81752</v>
      </c>
      <c r="D916" s="179">
        <f t="shared" si="387"/>
        <v>3446</v>
      </c>
      <c r="E916" s="179">
        <f t="shared" si="388"/>
        <v>34864.729751090876</v>
      </c>
      <c r="F916" s="179">
        <f t="shared" si="389"/>
        <v>816.82252842213995</v>
      </c>
      <c r="G916" s="179">
        <f t="shared" si="390"/>
        <v>2569650.4674023599</v>
      </c>
      <c r="H916" s="179">
        <f t="shared" si="391"/>
        <v>58493.927910988947</v>
      </c>
      <c r="I916" s="179">
        <f t="shared" si="392"/>
        <v>81752</v>
      </c>
      <c r="J916" s="179">
        <f t="shared" si="393"/>
        <v>3446</v>
      </c>
      <c r="K916" s="179">
        <f t="shared" si="394"/>
        <v>85198</v>
      </c>
      <c r="L916" s="179">
        <f t="shared" si="382"/>
        <v>85198</v>
      </c>
      <c r="M916" s="179">
        <f t="shared" si="395"/>
        <v>40080.251678493813</v>
      </c>
      <c r="N916" s="179">
        <f t="shared" si="396"/>
        <v>4415838.5524975583</v>
      </c>
      <c r="O916" s="179">
        <f>N916*(1+Basic!$B$9)+S916</f>
        <v>4636630.4801224368</v>
      </c>
      <c r="P916" s="176">
        <f t="shared" si="383"/>
        <v>4695124</v>
      </c>
      <c r="R916" s="183">
        <f t="shared" si="397"/>
        <v>0</v>
      </c>
      <c r="S916" s="179">
        <f t="shared" si="384"/>
        <v>0</v>
      </c>
      <c r="Y916" s="179">
        <f t="shared" si="398"/>
        <v>46887.270248909015</v>
      </c>
      <c r="Z916" s="179">
        <f t="shared" si="399"/>
        <v>2629.1774715778593</v>
      </c>
      <c r="AA916" s="179">
        <f t="shared" si="400"/>
        <v>35681.552279513016</v>
      </c>
      <c r="AB916" s="179">
        <f t="shared" si="401"/>
        <v>85197.999999999884</v>
      </c>
      <c r="AC916" s="179">
        <f t="shared" si="402"/>
        <v>4695124</v>
      </c>
      <c r="AE916" s="179">
        <f t="shared" si="403"/>
        <v>85198</v>
      </c>
    </row>
    <row r="917" spans="1:31" x14ac:dyDescent="0.2">
      <c r="A917" s="171">
        <f t="shared" si="385"/>
        <v>92</v>
      </c>
      <c r="B917" s="179">
        <f t="shared" si="386"/>
        <v>81752</v>
      </c>
      <c r="D917" s="179">
        <f t="shared" si="387"/>
        <v>3446</v>
      </c>
      <c r="E917" s="179">
        <f t="shared" si="388"/>
        <v>34239.968264768126</v>
      </c>
      <c r="F917" s="179">
        <f t="shared" si="389"/>
        <v>781.68734710955448</v>
      </c>
      <c r="G917" s="179">
        <f t="shared" si="390"/>
        <v>2522138.4356671278</v>
      </c>
      <c r="H917" s="179">
        <f t="shared" si="391"/>
        <v>55829.6152580985</v>
      </c>
      <c r="I917" s="179">
        <f t="shared" si="392"/>
        <v>81752</v>
      </c>
      <c r="J917" s="179">
        <f t="shared" si="393"/>
        <v>3446</v>
      </c>
      <c r="K917" s="179">
        <f t="shared" si="394"/>
        <v>85198</v>
      </c>
      <c r="L917" s="179">
        <f t="shared" si="382"/>
        <v>85198</v>
      </c>
      <c r="M917" s="179">
        <f t="shared" si="395"/>
        <v>39674.88328078929</v>
      </c>
      <c r="N917" s="179">
        <f t="shared" si="396"/>
        <v>4370315.4357783478</v>
      </c>
      <c r="O917" s="179">
        <f>N917*(1+Basic!$B$9)+S917</f>
        <v>4588831.2075672653</v>
      </c>
      <c r="P917" s="176">
        <f t="shared" si="383"/>
        <v>4644661</v>
      </c>
      <c r="R917" s="183">
        <f t="shared" si="397"/>
        <v>0</v>
      </c>
      <c r="S917" s="179">
        <f t="shared" si="384"/>
        <v>0</v>
      </c>
      <c r="Y917" s="179">
        <f t="shared" si="398"/>
        <v>47512.0317352321</v>
      </c>
      <c r="Z917" s="179">
        <f t="shared" si="399"/>
        <v>2664.3126528904468</v>
      </c>
      <c r="AA917" s="179">
        <f t="shared" si="400"/>
        <v>35021.655611877679</v>
      </c>
      <c r="AB917" s="179">
        <f t="shared" si="401"/>
        <v>85198.000000000233</v>
      </c>
      <c r="AC917" s="179">
        <f t="shared" si="402"/>
        <v>4644661</v>
      </c>
      <c r="AE917" s="179">
        <f t="shared" si="403"/>
        <v>85198</v>
      </c>
    </row>
    <row r="918" spans="1:31" x14ac:dyDescent="0.2">
      <c r="A918" s="171">
        <f t="shared" si="385"/>
        <v>93</v>
      </c>
      <c r="B918" s="179">
        <f t="shared" si="386"/>
        <v>81752</v>
      </c>
      <c r="D918" s="179">
        <f t="shared" si="387"/>
        <v>3446</v>
      </c>
      <c r="E918" s="179">
        <f t="shared" si="388"/>
        <v>33606.881983405685</v>
      </c>
      <c r="F918" s="179">
        <f t="shared" si="389"/>
        <v>746.08263455413226</v>
      </c>
      <c r="G918" s="179">
        <f t="shared" si="390"/>
        <v>2473993.3176505337</v>
      </c>
      <c r="H918" s="179">
        <f t="shared" si="391"/>
        <v>53129.697892652635</v>
      </c>
      <c r="I918" s="179">
        <f t="shared" si="392"/>
        <v>81752</v>
      </c>
      <c r="J918" s="179">
        <f t="shared" si="393"/>
        <v>3446</v>
      </c>
      <c r="K918" s="179">
        <f t="shared" si="394"/>
        <v>85198</v>
      </c>
      <c r="L918" s="179">
        <f t="shared" si="382"/>
        <v>85198</v>
      </c>
      <c r="M918" s="179">
        <f t="shared" si="395"/>
        <v>39265.872778946803</v>
      </c>
      <c r="N918" s="179">
        <f t="shared" si="396"/>
        <v>4324383.3085572943</v>
      </c>
      <c r="O918" s="179">
        <f>N918*(1+Basic!$B$9)+S918</f>
        <v>4540602.4739851588</v>
      </c>
      <c r="P918" s="176">
        <f t="shared" si="383"/>
        <v>4593732</v>
      </c>
      <c r="R918" s="183">
        <f t="shared" si="397"/>
        <v>0</v>
      </c>
      <c r="S918" s="179">
        <f t="shared" si="384"/>
        <v>0</v>
      </c>
      <c r="Y918" s="179">
        <f t="shared" si="398"/>
        <v>48145.11801659409</v>
      </c>
      <c r="Z918" s="179">
        <f t="shared" si="399"/>
        <v>2699.9173654458646</v>
      </c>
      <c r="AA918" s="179">
        <f t="shared" si="400"/>
        <v>34352.96461795982</v>
      </c>
      <c r="AB918" s="179">
        <f t="shared" si="401"/>
        <v>85197.999999999767</v>
      </c>
      <c r="AC918" s="179">
        <f t="shared" si="402"/>
        <v>4593732</v>
      </c>
      <c r="AE918" s="179">
        <f t="shared" si="403"/>
        <v>85198</v>
      </c>
    </row>
    <row r="919" spans="1:31" x14ac:dyDescent="0.2">
      <c r="A919" s="171">
        <f t="shared" si="385"/>
        <v>94</v>
      </c>
      <c r="B919" s="179">
        <f t="shared" si="386"/>
        <v>81752</v>
      </c>
      <c r="D919" s="179">
        <f t="shared" si="387"/>
        <v>3446</v>
      </c>
      <c r="E919" s="179">
        <f t="shared" si="388"/>
        <v>32965.359981131915</v>
      </c>
      <c r="F919" s="179">
        <f t="shared" si="389"/>
        <v>710.0021161450768</v>
      </c>
      <c r="G919" s="179">
        <f t="shared" si="390"/>
        <v>2425206.6776316655</v>
      </c>
      <c r="H919" s="179">
        <f t="shared" si="391"/>
        <v>50393.700008797714</v>
      </c>
      <c r="I919" s="179">
        <f t="shared" si="392"/>
        <v>81752</v>
      </c>
      <c r="J919" s="179">
        <f t="shared" si="393"/>
        <v>3446</v>
      </c>
      <c r="K919" s="179">
        <f t="shared" si="394"/>
        <v>85198</v>
      </c>
      <c r="L919" s="179">
        <f t="shared" si="382"/>
        <v>85198</v>
      </c>
      <c r="M919" s="179">
        <f t="shared" si="395"/>
        <v>38853.1874498369</v>
      </c>
      <c r="N919" s="179">
        <f t="shared" si="396"/>
        <v>4278038.4960071314</v>
      </c>
      <c r="O919" s="179">
        <f>N919*(1+Basic!$B$9)+S919</f>
        <v>4491940.4208074883</v>
      </c>
      <c r="P919" s="176">
        <f t="shared" si="383"/>
        <v>4542334</v>
      </c>
      <c r="R919" s="183">
        <f t="shared" si="397"/>
        <v>0</v>
      </c>
      <c r="S919" s="179">
        <f t="shared" si="384"/>
        <v>0</v>
      </c>
      <c r="Y919" s="179">
        <f t="shared" si="398"/>
        <v>48786.64001886826</v>
      </c>
      <c r="Z919" s="179">
        <f t="shared" si="399"/>
        <v>2735.9978838549214</v>
      </c>
      <c r="AA919" s="179">
        <f t="shared" si="400"/>
        <v>33675.362097276993</v>
      </c>
      <c r="AB919" s="179">
        <f t="shared" si="401"/>
        <v>85198.000000000175</v>
      </c>
      <c r="AC919" s="179">
        <f t="shared" si="402"/>
        <v>4542334</v>
      </c>
      <c r="AE919" s="179">
        <f t="shared" si="403"/>
        <v>85198</v>
      </c>
    </row>
    <row r="920" spans="1:31" x14ac:dyDescent="0.2">
      <c r="A920" s="171">
        <f t="shared" si="385"/>
        <v>95</v>
      </c>
      <c r="B920" s="179">
        <f t="shared" si="386"/>
        <v>81752</v>
      </c>
      <c r="D920" s="179">
        <f t="shared" si="387"/>
        <v>3446</v>
      </c>
      <c r="E920" s="179">
        <f t="shared" si="388"/>
        <v>32315.289854014834</v>
      </c>
      <c r="F920" s="179">
        <f t="shared" si="389"/>
        <v>673.43943342042905</v>
      </c>
      <c r="G920" s="179">
        <f t="shared" si="390"/>
        <v>2375769.9674856802</v>
      </c>
      <c r="H920" s="179">
        <f t="shared" si="391"/>
        <v>47621.13944221814</v>
      </c>
      <c r="I920" s="179">
        <f t="shared" si="392"/>
        <v>81752</v>
      </c>
      <c r="J920" s="179">
        <f t="shared" si="393"/>
        <v>3446</v>
      </c>
      <c r="K920" s="179">
        <f t="shared" si="394"/>
        <v>85198</v>
      </c>
      <c r="L920" s="179">
        <f t="shared" si="382"/>
        <v>85198</v>
      </c>
      <c r="M920" s="179">
        <f t="shared" si="395"/>
        <v>38436.794276323388</v>
      </c>
      <c r="N920" s="179">
        <f t="shared" si="396"/>
        <v>4231277.2902834546</v>
      </c>
      <c r="O920" s="179">
        <f>N920*(1+Basic!$B$9)+S920</f>
        <v>4442841.1547976276</v>
      </c>
      <c r="P920" s="176">
        <f t="shared" si="383"/>
        <v>4490462</v>
      </c>
      <c r="R920" s="183">
        <f t="shared" si="397"/>
        <v>0</v>
      </c>
      <c r="S920" s="179">
        <f t="shared" si="384"/>
        <v>0</v>
      </c>
      <c r="Y920" s="179">
        <f t="shared" si="398"/>
        <v>49436.710145985242</v>
      </c>
      <c r="Z920" s="179">
        <f t="shared" si="399"/>
        <v>2772.5605665795738</v>
      </c>
      <c r="AA920" s="179">
        <f t="shared" si="400"/>
        <v>32988.729287435264</v>
      </c>
      <c r="AB920" s="179">
        <f t="shared" si="401"/>
        <v>85198.000000000087</v>
      </c>
      <c r="AC920" s="179">
        <f t="shared" si="402"/>
        <v>4490462</v>
      </c>
      <c r="AE920" s="179">
        <f t="shared" si="403"/>
        <v>85198</v>
      </c>
    </row>
    <row r="921" spans="1:31" x14ac:dyDescent="0.2">
      <c r="A921" s="171">
        <f t="shared" si="385"/>
        <v>96</v>
      </c>
      <c r="B921" s="179">
        <f t="shared" si="386"/>
        <v>81752</v>
      </c>
      <c r="C921" s="171">
        <f>-Basic!$B$27</f>
        <v>-22560</v>
      </c>
      <c r="D921" s="179">
        <f t="shared" si="387"/>
        <v>-19114</v>
      </c>
      <c r="E921" s="179">
        <f t="shared" si="388"/>
        <v>31656.557700367408</v>
      </c>
      <c r="F921" s="179">
        <f t="shared" si="389"/>
        <v>636.3881429465165</v>
      </c>
      <c r="G921" s="179">
        <f t="shared" si="390"/>
        <v>2325674.5251860474</v>
      </c>
      <c r="H921" s="179">
        <f t="shared" si="391"/>
        <v>67371.527585164658</v>
      </c>
      <c r="I921" s="179">
        <f t="shared" si="392"/>
        <v>81752</v>
      </c>
      <c r="J921" s="179">
        <f t="shared" si="393"/>
        <v>3446</v>
      </c>
      <c r="K921" s="179">
        <f t="shared" si="394"/>
        <v>85198</v>
      </c>
      <c r="L921" s="179">
        <f t="shared" si="382"/>
        <v>85198</v>
      </c>
      <c r="M921" s="179">
        <f t="shared" si="395"/>
        <v>38016.659944621759</v>
      </c>
      <c r="N921" s="179">
        <f t="shared" si="396"/>
        <v>4184095.9502280764</v>
      </c>
      <c r="O921" s="179">
        <f>N921*(1+Basic!$B$9)+S921</f>
        <v>4393300.7477394808</v>
      </c>
      <c r="P921" s="176">
        <f t="shared" si="383"/>
        <v>4460672</v>
      </c>
      <c r="R921" s="183">
        <f t="shared" si="397"/>
        <v>0</v>
      </c>
      <c r="S921" s="179">
        <f t="shared" si="384"/>
        <v>0</v>
      </c>
      <c r="Y921" s="179">
        <f t="shared" si="398"/>
        <v>50095.442299632821</v>
      </c>
      <c r="Z921" s="179">
        <f t="shared" si="399"/>
        <v>2809.6118570534818</v>
      </c>
      <c r="AA921" s="179">
        <f t="shared" si="400"/>
        <v>32292.945843313926</v>
      </c>
      <c r="AB921" s="179">
        <f t="shared" si="401"/>
        <v>85198.000000000233</v>
      </c>
      <c r="AC921" s="179">
        <f t="shared" si="402"/>
        <v>4460672</v>
      </c>
      <c r="AE921" s="179">
        <f t="shared" si="403"/>
        <v>62638</v>
      </c>
    </row>
    <row r="922" spans="1:31" x14ac:dyDescent="0.2">
      <c r="A922" s="171">
        <f t="shared" si="385"/>
        <v>97</v>
      </c>
      <c r="B922" s="179">
        <f t="shared" si="386"/>
        <v>81752</v>
      </c>
      <c r="D922" s="179">
        <f t="shared" si="387"/>
        <v>3446</v>
      </c>
      <c r="E922" s="179">
        <f t="shared" si="388"/>
        <v>30989.048100790271</v>
      </c>
      <c r="F922" s="179">
        <f t="shared" si="389"/>
        <v>900.32371819694333</v>
      </c>
      <c r="G922" s="179">
        <f t="shared" si="390"/>
        <v>2274911.5732868379</v>
      </c>
      <c r="H922" s="179">
        <f t="shared" si="391"/>
        <v>64825.851303361604</v>
      </c>
      <c r="I922" s="179">
        <f t="shared" si="392"/>
        <v>81752</v>
      </c>
      <c r="J922" s="179">
        <f t="shared" si="393"/>
        <v>3446</v>
      </c>
      <c r="K922" s="179">
        <f t="shared" si="394"/>
        <v>85198</v>
      </c>
      <c r="L922" s="179">
        <f t="shared" si="382"/>
        <v>85198</v>
      </c>
      <c r="M922" s="179">
        <f t="shared" si="395"/>
        <v>37592.750841633919</v>
      </c>
      <c r="N922" s="179">
        <f t="shared" si="396"/>
        <v>4136490.7010697108</v>
      </c>
      <c r="O922" s="179">
        <f>N922*(1+Basic!$B$9)+S922</f>
        <v>4343315.2361231968</v>
      </c>
      <c r="P922" s="176">
        <f t="shared" si="383"/>
        <v>4408141</v>
      </c>
      <c r="R922" s="183">
        <f t="shared" si="397"/>
        <v>0</v>
      </c>
      <c r="S922" s="179">
        <f t="shared" si="384"/>
        <v>0</v>
      </c>
      <c r="Y922" s="179">
        <f t="shared" si="398"/>
        <v>50762.951899209525</v>
      </c>
      <c r="Z922" s="179">
        <f t="shared" si="399"/>
        <v>2545.6762818030547</v>
      </c>
      <c r="AA922" s="179">
        <f t="shared" si="400"/>
        <v>31889.371818987212</v>
      </c>
      <c r="AB922" s="179">
        <f t="shared" si="401"/>
        <v>85197.999999999796</v>
      </c>
      <c r="AC922" s="179">
        <f t="shared" si="402"/>
        <v>4408141</v>
      </c>
      <c r="AE922" s="179">
        <f t="shared" si="403"/>
        <v>85198</v>
      </c>
    </row>
    <row r="923" spans="1:31" x14ac:dyDescent="0.2">
      <c r="A923" s="171">
        <f t="shared" si="385"/>
        <v>98</v>
      </c>
      <c r="B923" s="179">
        <f t="shared" si="386"/>
        <v>81752</v>
      </c>
      <c r="D923" s="179">
        <f t="shared" si="387"/>
        <v>3446</v>
      </c>
      <c r="E923" s="179">
        <f t="shared" si="388"/>
        <v>30312.644097948618</v>
      </c>
      <c r="F923" s="179">
        <f t="shared" si="389"/>
        <v>866.30441037493426</v>
      </c>
      <c r="G923" s="179">
        <f t="shared" si="390"/>
        <v>2223472.2173847863</v>
      </c>
      <c r="H923" s="179">
        <f t="shared" si="391"/>
        <v>62246.155713736538</v>
      </c>
      <c r="I923" s="179">
        <f t="shared" si="392"/>
        <v>81752</v>
      </c>
      <c r="J923" s="179">
        <f t="shared" si="393"/>
        <v>3446</v>
      </c>
      <c r="K923" s="179">
        <f t="shared" si="394"/>
        <v>85198</v>
      </c>
      <c r="L923" s="179">
        <f t="shared" si="382"/>
        <v>85198</v>
      </c>
      <c r="M923" s="179">
        <f t="shared" si="395"/>
        <v>37165.033052258943</v>
      </c>
      <c r="N923" s="179">
        <f t="shared" si="396"/>
        <v>4088457.7341219699</v>
      </c>
      <c r="O923" s="179">
        <f>N923*(1+Basic!$B$9)+S923</f>
        <v>4292880.6208280688</v>
      </c>
      <c r="P923" s="176">
        <f t="shared" si="383"/>
        <v>4355127</v>
      </c>
      <c r="R923" s="183">
        <f t="shared" si="397"/>
        <v>0</v>
      </c>
      <c r="S923" s="179">
        <f t="shared" si="384"/>
        <v>0</v>
      </c>
      <c r="Y923" s="179">
        <f t="shared" si="398"/>
        <v>51439.355902051553</v>
      </c>
      <c r="Z923" s="179">
        <f t="shared" si="399"/>
        <v>2579.6955896250656</v>
      </c>
      <c r="AA923" s="179">
        <f t="shared" si="400"/>
        <v>31178.948508323552</v>
      </c>
      <c r="AB923" s="179">
        <f t="shared" si="401"/>
        <v>85198.000000000175</v>
      </c>
      <c r="AC923" s="179">
        <f t="shared" si="402"/>
        <v>4355127</v>
      </c>
      <c r="AE923" s="179">
        <f t="shared" si="403"/>
        <v>85198</v>
      </c>
    </row>
    <row r="924" spans="1:31" x14ac:dyDescent="0.2">
      <c r="A924" s="171">
        <f t="shared" si="385"/>
        <v>99</v>
      </c>
      <c r="B924" s="179">
        <f t="shared" si="386"/>
        <v>81752</v>
      </c>
      <c r="D924" s="179">
        <f t="shared" si="387"/>
        <v>3446</v>
      </c>
      <c r="E924" s="179">
        <f t="shared" si="388"/>
        <v>29627.227176079541</v>
      </c>
      <c r="F924" s="179">
        <f t="shared" si="389"/>
        <v>831.83048335685464</v>
      </c>
      <c r="G924" s="179">
        <f t="shared" si="390"/>
        <v>2171347.4445608659</v>
      </c>
      <c r="H924" s="179">
        <f t="shared" si="391"/>
        <v>59631.986197093393</v>
      </c>
      <c r="I924" s="179">
        <f t="shared" si="392"/>
        <v>81752</v>
      </c>
      <c r="J924" s="179">
        <f t="shared" si="393"/>
        <v>3446</v>
      </c>
      <c r="K924" s="179">
        <f t="shared" si="394"/>
        <v>85198</v>
      </c>
      <c r="L924" s="179">
        <f t="shared" si="382"/>
        <v>85198</v>
      </c>
      <c r="M924" s="179">
        <f t="shared" si="395"/>
        <v>36733.472356679667</v>
      </c>
      <c r="N924" s="179">
        <f t="shared" si="396"/>
        <v>4039993.2064786498</v>
      </c>
      <c r="O924" s="179">
        <f>N924*(1+Basic!$B$9)+S924</f>
        <v>4241992.8668025825</v>
      </c>
      <c r="P924" s="176">
        <f t="shared" si="383"/>
        <v>4301625</v>
      </c>
      <c r="R924" s="183">
        <f t="shared" si="397"/>
        <v>0</v>
      </c>
      <c r="S924" s="179">
        <f t="shared" si="384"/>
        <v>0</v>
      </c>
      <c r="Y924" s="179">
        <f t="shared" si="398"/>
        <v>52124.772823920473</v>
      </c>
      <c r="Z924" s="179">
        <f t="shared" si="399"/>
        <v>2614.1695166431455</v>
      </c>
      <c r="AA924" s="179">
        <f t="shared" si="400"/>
        <v>30459.057659436396</v>
      </c>
      <c r="AB924" s="179">
        <f t="shared" si="401"/>
        <v>85198.000000000015</v>
      </c>
      <c r="AC924" s="179">
        <f t="shared" si="402"/>
        <v>4301625</v>
      </c>
      <c r="AE924" s="179">
        <f t="shared" si="403"/>
        <v>85198</v>
      </c>
    </row>
    <row r="925" spans="1:31" x14ac:dyDescent="0.2">
      <c r="A925" s="171">
        <f t="shared" si="385"/>
        <v>100</v>
      </c>
      <c r="B925" s="179">
        <f t="shared" si="386"/>
        <v>81752</v>
      </c>
      <c r="D925" s="179">
        <f t="shared" si="387"/>
        <v>3446</v>
      </c>
      <c r="E925" s="179">
        <f t="shared" si="388"/>
        <v>28932.677240226407</v>
      </c>
      <c r="F925" s="179">
        <f t="shared" si="389"/>
        <v>796.89586180999925</v>
      </c>
      <c r="G925" s="179">
        <f t="shared" si="390"/>
        <v>2118528.1218010923</v>
      </c>
      <c r="H925" s="179">
        <f t="shared" si="391"/>
        <v>56982.882058903393</v>
      </c>
      <c r="I925" s="179">
        <f t="shared" si="392"/>
        <v>81752</v>
      </c>
      <c r="J925" s="179">
        <f t="shared" si="393"/>
        <v>3446</v>
      </c>
      <c r="K925" s="179">
        <f t="shared" si="394"/>
        <v>85198</v>
      </c>
      <c r="L925" s="179">
        <f t="shared" si="382"/>
        <v>85198</v>
      </c>
      <c r="M925" s="179">
        <f t="shared" si="395"/>
        <v>36298.034227624936</v>
      </c>
      <c r="N925" s="179">
        <f t="shared" si="396"/>
        <v>3991093.2407062748</v>
      </c>
      <c r="O925" s="179">
        <f>N925*(1+Basic!$B$9)+S925</f>
        <v>4190647.9027415887</v>
      </c>
      <c r="P925" s="176">
        <f t="shared" si="383"/>
        <v>4247631</v>
      </c>
      <c r="R925" s="183">
        <f t="shared" si="397"/>
        <v>0</v>
      </c>
      <c r="S925" s="179">
        <f t="shared" si="384"/>
        <v>0</v>
      </c>
      <c r="Y925" s="179">
        <f t="shared" si="398"/>
        <v>52819.322759773582</v>
      </c>
      <c r="Z925" s="179">
        <f t="shared" si="399"/>
        <v>2649.1041381899995</v>
      </c>
      <c r="AA925" s="179">
        <f t="shared" si="400"/>
        <v>29729.573102036407</v>
      </c>
      <c r="AB925" s="179">
        <f t="shared" si="401"/>
        <v>85197.999999999985</v>
      </c>
      <c r="AC925" s="179">
        <f t="shared" si="402"/>
        <v>4247631</v>
      </c>
      <c r="AE925" s="179">
        <f t="shared" si="403"/>
        <v>85198</v>
      </c>
    </row>
    <row r="926" spans="1:31" x14ac:dyDescent="0.2">
      <c r="A926" s="171">
        <f t="shared" si="385"/>
        <v>101</v>
      </c>
      <c r="B926" s="179">
        <f t="shared" si="386"/>
        <v>81752</v>
      </c>
      <c r="D926" s="179">
        <f t="shared" si="387"/>
        <v>3446</v>
      </c>
      <c r="E926" s="179">
        <f t="shared" si="388"/>
        <v>28228.872595196444</v>
      </c>
      <c r="F926" s="179">
        <f t="shared" si="389"/>
        <v>761.49438921356477</v>
      </c>
      <c r="G926" s="179">
        <f t="shared" si="390"/>
        <v>2065004.9943962889</v>
      </c>
      <c r="H926" s="179">
        <f t="shared" si="391"/>
        <v>54298.376448116956</v>
      </c>
      <c r="I926" s="179">
        <f t="shared" si="392"/>
        <v>81752</v>
      </c>
      <c r="J926" s="179">
        <f t="shared" si="393"/>
        <v>3446</v>
      </c>
      <c r="K926" s="179">
        <f t="shared" si="394"/>
        <v>85198</v>
      </c>
      <c r="L926" s="179">
        <f t="shared" si="382"/>
        <v>85198</v>
      </c>
      <c r="M926" s="179">
        <f t="shared" si="395"/>
        <v>35858.683827607187</v>
      </c>
      <c r="N926" s="179">
        <f t="shared" si="396"/>
        <v>3941753.9245338817</v>
      </c>
      <c r="O926" s="179">
        <f>N926*(1+Basic!$B$9)+S926</f>
        <v>4138841.6207605759</v>
      </c>
      <c r="P926" s="176">
        <f t="shared" si="383"/>
        <v>4193140</v>
      </c>
      <c r="R926" s="183">
        <f t="shared" si="397"/>
        <v>0</v>
      </c>
      <c r="S926" s="179">
        <f t="shared" si="384"/>
        <v>0</v>
      </c>
      <c r="Y926" s="179">
        <f t="shared" si="398"/>
        <v>53523.12740480341</v>
      </c>
      <c r="Z926" s="179">
        <f t="shared" si="399"/>
        <v>2684.5056107864366</v>
      </c>
      <c r="AA926" s="179">
        <f t="shared" si="400"/>
        <v>28990.366984410008</v>
      </c>
      <c r="AB926" s="179">
        <f t="shared" si="401"/>
        <v>85197.999999999854</v>
      </c>
      <c r="AC926" s="179">
        <f t="shared" si="402"/>
        <v>4193140</v>
      </c>
      <c r="AE926" s="179">
        <f t="shared" si="403"/>
        <v>85198</v>
      </c>
    </row>
    <row r="927" spans="1:31" x14ac:dyDescent="0.2">
      <c r="A927" s="171">
        <f t="shared" si="385"/>
        <v>102</v>
      </c>
      <c r="B927" s="179">
        <f t="shared" si="386"/>
        <v>81752</v>
      </c>
      <c r="D927" s="179">
        <f t="shared" si="387"/>
        <v>3446</v>
      </c>
      <c r="E927" s="179">
        <f t="shared" si="388"/>
        <v>27515.689924238006</v>
      </c>
      <c r="F927" s="179">
        <f t="shared" si="389"/>
        <v>725.61982677368906</v>
      </c>
      <c r="G927" s="179">
        <f t="shared" si="390"/>
        <v>2010768.6843205269</v>
      </c>
      <c r="H927" s="179">
        <f t="shared" si="391"/>
        <v>51577.996274890647</v>
      </c>
      <c r="I927" s="179">
        <f t="shared" si="392"/>
        <v>81752</v>
      </c>
      <c r="J927" s="179">
        <f t="shared" si="393"/>
        <v>3446</v>
      </c>
      <c r="K927" s="179">
        <f t="shared" si="394"/>
        <v>85198</v>
      </c>
      <c r="L927" s="179">
        <f t="shared" si="382"/>
        <v>85198</v>
      </c>
      <c r="M927" s="179">
        <f t="shared" si="395"/>
        <v>35415.386006135319</v>
      </c>
      <c r="N927" s="179">
        <f t="shared" si="396"/>
        <v>3891971.3105400172</v>
      </c>
      <c r="O927" s="179">
        <f>N927*(1+Basic!$B$9)+S927</f>
        <v>4086569.8760670181</v>
      </c>
      <c r="P927" s="176">
        <f t="shared" si="383"/>
        <v>4138148</v>
      </c>
      <c r="R927" s="183">
        <f t="shared" si="397"/>
        <v>0</v>
      </c>
      <c r="S927" s="179">
        <f t="shared" si="384"/>
        <v>0</v>
      </c>
      <c r="Y927" s="179">
        <f t="shared" si="398"/>
        <v>54236.310075761983</v>
      </c>
      <c r="Z927" s="179">
        <f t="shared" si="399"/>
        <v>2720.3801732263091</v>
      </c>
      <c r="AA927" s="179">
        <f t="shared" si="400"/>
        <v>28241.309751011693</v>
      </c>
      <c r="AB927" s="179">
        <f t="shared" si="401"/>
        <v>85197.999999999985</v>
      </c>
      <c r="AC927" s="179">
        <f t="shared" si="402"/>
        <v>4138148</v>
      </c>
      <c r="AE927" s="179">
        <f t="shared" si="403"/>
        <v>85198</v>
      </c>
    </row>
    <row r="928" spans="1:31" x14ac:dyDescent="0.2">
      <c r="A928" s="171">
        <f t="shared" si="385"/>
        <v>103</v>
      </c>
      <c r="B928" s="179">
        <f t="shared" si="386"/>
        <v>81752</v>
      </c>
      <c r="D928" s="179">
        <f t="shared" si="387"/>
        <v>3446</v>
      </c>
      <c r="E928" s="179">
        <f t="shared" si="388"/>
        <v>26793.004267433684</v>
      </c>
      <c r="F928" s="179">
        <f t="shared" si="389"/>
        <v>689.26585232398884</v>
      </c>
      <c r="G928" s="179">
        <f t="shared" si="390"/>
        <v>1955809.6885879606</v>
      </c>
      <c r="H928" s="179">
        <f t="shared" si="391"/>
        <v>48821.262127214635</v>
      </c>
      <c r="I928" s="179">
        <f t="shared" si="392"/>
        <v>81752</v>
      </c>
      <c r="J928" s="179">
        <f t="shared" si="393"/>
        <v>3446</v>
      </c>
      <c r="K928" s="179">
        <f t="shared" si="394"/>
        <v>85198</v>
      </c>
      <c r="L928" s="179">
        <f t="shared" si="382"/>
        <v>85198</v>
      </c>
      <c r="M928" s="179">
        <f t="shared" si="395"/>
        <v>34968.105296902409</v>
      </c>
      <c r="N928" s="179">
        <f t="shared" si="396"/>
        <v>3841741.4158369196</v>
      </c>
      <c r="O928" s="179">
        <f>N928*(1+Basic!$B$9)+S928</f>
        <v>4033828.4866287657</v>
      </c>
      <c r="P928" s="176">
        <f t="shared" si="383"/>
        <v>4082650</v>
      </c>
      <c r="R928" s="183">
        <f t="shared" si="397"/>
        <v>0</v>
      </c>
      <c r="S928" s="179">
        <f t="shared" si="384"/>
        <v>0</v>
      </c>
      <c r="Y928" s="179">
        <f t="shared" si="398"/>
        <v>54958.995732566342</v>
      </c>
      <c r="Z928" s="179">
        <f t="shared" si="399"/>
        <v>2756.7341476760121</v>
      </c>
      <c r="AA928" s="179">
        <f t="shared" si="400"/>
        <v>27482.270119757672</v>
      </c>
      <c r="AB928" s="179">
        <f t="shared" si="401"/>
        <v>85198.000000000029</v>
      </c>
      <c r="AC928" s="179">
        <f t="shared" si="402"/>
        <v>4082650</v>
      </c>
      <c r="AE928" s="179">
        <f t="shared" si="403"/>
        <v>85198</v>
      </c>
    </row>
    <row r="929" spans="1:31" x14ac:dyDescent="0.2">
      <c r="A929" s="171">
        <f t="shared" si="385"/>
        <v>104</v>
      </c>
      <c r="B929" s="179">
        <f t="shared" si="386"/>
        <v>81752</v>
      </c>
      <c r="D929" s="179">
        <f t="shared" si="387"/>
        <v>3446</v>
      </c>
      <c r="E929" s="179">
        <f t="shared" si="388"/>
        <v>26060.688999805516</v>
      </c>
      <c r="F929" s="179">
        <f t="shared" si="389"/>
        <v>652.42605921140569</v>
      </c>
      <c r="G929" s="179">
        <f t="shared" si="390"/>
        <v>1900118.3775877662</v>
      </c>
      <c r="H929" s="179">
        <f t="shared" si="391"/>
        <v>46027.688186426043</v>
      </c>
      <c r="I929" s="179">
        <f t="shared" si="392"/>
        <v>81752</v>
      </c>
      <c r="J929" s="179">
        <f t="shared" si="393"/>
        <v>3446</v>
      </c>
      <c r="K929" s="179">
        <f t="shared" si="394"/>
        <v>85198</v>
      </c>
      <c r="L929" s="179">
        <f t="shared" si="382"/>
        <v>85198</v>
      </c>
      <c r="M929" s="179">
        <f t="shared" si="395"/>
        <v>34516.805914948192</v>
      </c>
      <c r="N929" s="179">
        <f t="shared" si="396"/>
        <v>3791060.2217518678</v>
      </c>
      <c r="O929" s="179">
        <f>N929*(1+Basic!$B$9)+S929</f>
        <v>3980613.2328394614</v>
      </c>
      <c r="P929" s="176">
        <f t="shared" si="383"/>
        <v>4026641</v>
      </c>
      <c r="R929" s="183">
        <f t="shared" si="397"/>
        <v>0</v>
      </c>
      <c r="S929" s="179">
        <f t="shared" si="384"/>
        <v>0</v>
      </c>
      <c r="Y929" s="179">
        <f t="shared" si="398"/>
        <v>55691.311000194401</v>
      </c>
      <c r="Z929" s="179">
        <f t="shared" si="399"/>
        <v>2793.5739407885922</v>
      </c>
      <c r="AA929" s="179">
        <f t="shared" si="400"/>
        <v>26713.11505901692</v>
      </c>
      <c r="AB929" s="179">
        <f t="shared" si="401"/>
        <v>85197.999999999913</v>
      </c>
      <c r="AC929" s="179">
        <f t="shared" si="402"/>
        <v>4026641</v>
      </c>
      <c r="AE929" s="179">
        <f t="shared" si="403"/>
        <v>85198</v>
      </c>
    </row>
    <row r="930" spans="1:31" x14ac:dyDescent="0.2">
      <c r="A930" s="171">
        <f t="shared" si="385"/>
        <v>105</v>
      </c>
      <c r="B930" s="179">
        <f t="shared" si="386"/>
        <v>81752</v>
      </c>
      <c r="D930" s="179">
        <f t="shared" si="387"/>
        <v>3446</v>
      </c>
      <c r="E930" s="179">
        <f t="shared" si="388"/>
        <v>25318.615809128489</v>
      </c>
      <c r="F930" s="179">
        <f t="shared" si="389"/>
        <v>615.09395516716393</v>
      </c>
      <c r="G930" s="179">
        <f t="shared" si="390"/>
        <v>1843684.9933968945</v>
      </c>
      <c r="H930" s="179">
        <f t="shared" si="391"/>
        <v>43196.782141593205</v>
      </c>
      <c r="I930" s="179">
        <f t="shared" si="392"/>
        <v>81752</v>
      </c>
      <c r="J930" s="179">
        <f t="shared" si="393"/>
        <v>3446</v>
      </c>
      <c r="K930" s="179">
        <f t="shared" si="394"/>
        <v>85198</v>
      </c>
      <c r="L930" s="179">
        <f t="shared" si="382"/>
        <v>85198</v>
      </c>
      <c r="M930" s="179">
        <f t="shared" si="395"/>
        <v>34061.451753796129</v>
      </c>
      <c r="N930" s="179">
        <f t="shared" si="396"/>
        <v>3739923.6735056639</v>
      </c>
      <c r="O930" s="179">
        <f>N930*(1+Basic!$B$9)+S930</f>
        <v>3926919.8571809474</v>
      </c>
      <c r="P930" s="176">
        <f t="shared" si="383"/>
        <v>3970117</v>
      </c>
      <c r="R930" s="183">
        <f t="shared" si="397"/>
        <v>0</v>
      </c>
      <c r="S930" s="179">
        <f t="shared" si="384"/>
        <v>0</v>
      </c>
      <c r="Y930" s="179">
        <f t="shared" si="398"/>
        <v>56433.384190871613</v>
      </c>
      <c r="Z930" s="179">
        <f t="shared" si="399"/>
        <v>2830.9060448328382</v>
      </c>
      <c r="AA930" s="179">
        <f t="shared" si="400"/>
        <v>25933.709764295654</v>
      </c>
      <c r="AB930" s="179">
        <f t="shared" si="401"/>
        <v>85198.000000000102</v>
      </c>
      <c r="AC930" s="179">
        <f t="shared" si="402"/>
        <v>3970117</v>
      </c>
      <c r="AE930" s="179">
        <f t="shared" si="403"/>
        <v>85198</v>
      </c>
    </row>
    <row r="931" spans="1:31" x14ac:dyDescent="0.2">
      <c r="A931" s="171">
        <f t="shared" si="385"/>
        <v>106</v>
      </c>
      <c r="B931" s="179">
        <f t="shared" si="386"/>
        <v>81752</v>
      </c>
      <c r="D931" s="179">
        <f t="shared" si="387"/>
        <v>3446</v>
      </c>
      <c r="E931" s="179">
        <f t="shared" si="388"/>
        <v>24566.654673448338</v>
      </c>
      <c r="F931" s="179">
        <f t="shared" si="389"/>
        <v>577.26296116263813</v>
      </c>
      <c r="G931" s="179">
        <f t="shared" si="390"/>
        <v>1786499.6480703428</v>
      </c>
      <c r="H931" s="179">
        <f t="shared" si="391"/>
        <v>40328.045102755845</v>
      </c>
      <c r="I931" s="179">
        <f t="shared" si="392"/>
        <v>81752</v>
      </c>
      <c r="J931" s="179">
        <f t="shared" si="393"/>
        <v>3446</v>
      </c>
      <c r="K931" s="179">
        <f t="shared" si="394"/>
        <v>85198</v>
      </c>
      <c r="L931" s="179">
        <f t="shared" si="382"/>
        <v>85198</v>
      </c>
      <c r="M931" s="179">
        <f t="shared" si="395"/>
        <v>33602.006382564636</v>
      </c>
      <c r="N931" s="179">
        <f t="shared" si="396"/>
        <v>3688327.6798882284</v>
      </c>
      <c r="O931" s="179">
        <f>N931*(1+Basic!$B$9)+S931</f>
        <v>3872744.0638826401</v>
      </c>
      <c r="P931" s="176">
        <f t="shared" si="383"/>
        <v>3913072</v>
      </c>
      <c r="R931" s="183">
        <f t="shared" si="397"/>
        <v>0</v>
      </c>
      <c r="S931" s="179">
        <f t="shared" si="384"/>
        <v>0</v>
      </c>
      <c r="Y931" s="179">
        <f t="shared" si="398"/>
        <v>57185.345326551702</v>
      </c>
      <c r="Z931" s="179">
        <f t="shared" si="399"/>
        <v>2868.7370388373602</v>
      </c>
      <c r="AA931" s="179">
        <f t="shared" si="400"/>
        <v>25143.917634610978</v>
      </c>
      <c r="AB931" s="179">
        <f t="shared" si="401"/>
        <v>85198.000000000044</v>
      </c>
      <c r="AC931" s="179">
        <f t="shared" si="402"/>
        <v>3913072</v>
      </c>
      <c r="AE931" s="179">
        <f t="shared" si="403"/>
        <v>85198</v>
      </c>
    </row>
    <row r="932" spans="1:31" x14ac:dyDescent="0.2">
      <c r="A932" s="171">
        <f t="shared" si="385"/>
        <v>107</v>
      </c>
      <c r="B932" s="179">
        <f t="shared" si="386"/>
        <v>81752</v>
      </c>
      <c r="D932" s="179">
        <f t="shared" si="387"/>
        <v>3446</v>
      </c>
      <c r="E932" s="179">
        <f t="shared" si="388"/>
        <v>23804.673838299856</v>
      </c>
      <c r="F932" s="179">
        <f t="shared" si="389"/>
        <v>538.92641024993372</v>
      </c>
      <c r="G932" s="179">
        <f t="shared" si="390"/>
        <v>1728552.3219086428</v>
      </c>
      <c r="H932" s="179">
        <f t="shared" si="391"/>
        <v>37420.971513005781</v>
      </c>
      <c r="I932" s="179">
        <f t="shared" si="392"/>
        <v>81752</v>
      </c>
      <c r="J932" s="179">
        <f t="shared" si="393"/>
        <v>3446</v>
      </c>
      <c r="K932" s="179">
        <f t="shared" si="394"/>
        <v>85198</v>
      </c>
      <c r="L932" s="179">
        <f t="shared" si="382"/>
        <v>85198</v>
      </c>
      <c r="M932" s="179">
        <f t="shared" si="395"/>
        <v>33138.433043052413</v>
      </c>
      <c r="N932" s="179">
        <f t="shared" si="396"/>
        <v>3636268.1129312809</v>
      </c>
      <c r="O932" s="179">
        <f>N932*(1+Basic!$B$9)+S932</f>
        <v>3818081.5185778448</v>
      </c>
      <c r="P932" s="176">
        <f t="shared" si="383"/>
        <v>3855502</v>
      </c>
      <c r="R932" s="183">
        <f t="shared" si="397"/>
        <v>0</v>
      </c>
      <c r="S932" s="179">
        <f t="shared" si="384"/>
        <v>0</v>
      </c>
      <c r="Y932" s="179">
        <f t="shared" si="398"/>
        <v>57947.326161700068</v>
      </c>
      <c r="Z932" s="179">
        <f t="shared" si="399"/>
        <v>2907.0735897500635</v>
      </c>
      <c r="AA932" s="179">
        <f t="shared" si="400"/>
        <v>24343.600248549788</v>
      </c>
      <c r="AB932" s="179">
        <f t="shared" si="401"/>
        <v>85197.999999999913</v>
      </c>
      <c r="AC932" s="179">
        <f t="shared" si="402"/>
        <v>3855502</v>
      </c>
      <c r="AE932" s="179">
        <f t="shared" si="403"/>
        <v>85198</v>
      </c>
    </row>
    <row r="933" spans="1:31" x14ac:dyDescent="0.2">
      <c r="A933" s="171">
        <f t="shared" si="385"/>
        <v>108</v>
      </c>
      <c r="B933" s="179">
        <f t="shared" si="386"/>
        <v>81752</v>
      </c>
      <c r="C933" s="171">
        <f>-Basic!$B$28</f>
        <v>-20300</v>
      </c>
      <c r="D933" s="179">
        <f t="shared" si="387"/>
        <v>-16854</v>
      </c>
      <c r="E933" s="179">
        <f t="shared" si="388"/>
        <v>23032.539793621592</v>
      </c>
      <c r="F933" s="179">
        <f t="shared" si="389"/>
        <v>500.07754638697082</v>
      </c>
      <c r="G933" s="179">
        <f t="shared" si="390"/>
        <v>1669832.8617022643</v>
      </c>
      <c r="H933" s="179">
        <f t="shared" si="391"/>
        <v>54775.049059392753</v>
      </c>
      <c r="I933" s="179">
        <f t="shared" si="392"/>
        <v>81752</v>
      </c>
      <c r="J933" s="179">
        <f t="shared" si="393"/>
        <v>3446</v>
      </c>
      <c r="K933" s="179">
        <f t="shared" si="394"/>
        <v>85198</v>
      </c>
      <c r="L933" s="179">
        <f t="shared" si="382"/>
        <v>85198</v>
      </c>
      <c r="M933" s="179">
        <f t="shared" si="395"/>
        <v>32670.694646797612</v>
      </c>
      <c r="N933" s="179">
        <f t="shared" si="396"/>
        <v>3583740.8075780785</v>
      </c>
      <c r="O933" s="179">
        <f>N933*(1+Basic!$B$9)+S933</f>
        <v>3762927.8479569824</v>
      </c>
      <c r="P933" s="176">
        <f t="shared" si="383"/>
        <v>3817703</v>
      </c>
      <c r="R933" s="183">
        <f t="shared" si="397"/>
        <v>0</v>
      </c>
      <c r="S933" s="179">
        <f t="shared" si="384"/>
        <v>0</v>
      </c>
      <c r="Y933" s="179">
        <f t="shared" si="398"/>
        <v>58719.460206378484</v>
      </c>
      <c r="Z933" s="179">
        <f t="shared" si="399"/>
        <v>2945.9224536130278</v>
      </c>
      <c r="AA933" s="179">
        <f t="shared" si="400"/>
        <v>23532.617340008564</v>
      </c>
      <c r="AB933" s="179">
        <f t="shared" si="401"/>
        <v>85198.000000000073</v>
      </c>
      <c r="AC933" s="179">
        <f t="shared" si="402"/>
        <v>3817703</v>
      </c>
      <c r="AE933" s="179">
        <f t="shared" si="403"/>
        <v>64898</v>
      </c>
    </row>
    <row r="934" spans="1:31" x14ac:dyDescent="0.2">
      <c r="A934" s="171">
        <f t="shared" si="385"/>
        <v>109</v>
      </c>
      <c r="B934" s="179">
        <f t="shared" si="386"/>
        <v>81752</v>
      </c>
      <c r="D934" s="179">
        <f t="shared" si="387"/>
        <v>3446</v>
      </c>
      <c r="E934" s="179">
        <f t="shared" si="388"/>
        <v>22250.11725036295</v>
      </c>
      <c r="F934" s="179">
        <f t="shared" si="389"/>
        <v>731.98987170407861</v>
      </c>
      <c r="G934" s="179">
        <f t="shared" si="390"/>
        <v>1610330.9789526272</v>
      </c>
      <c r="H934" s="179">
        <f t="shared" si="391"/>
        <v>52061.038931096831</v>
      </c>
      <c r="I934" s="179">
        <f t="shared" si="392"/>
        <v>81752</v>
      </c>
      <c r="J934" s="179">
        <f t="shared" si="393"/>
        <v>3446</v>
      </c>
      <c r="K934" s="179">
        <f t="shared" si="394"/>
        <v>85198</v>
      </c>
      <c r="L934" s="179">
        <f t="shared" si="382"/>
        <v>85198</v>
      </c>
      <c r="M934" s="179">
        <f t="shared" si="395"/>
        <v>32198.753772110522</v>
      </c>
      <c r="N934" s="179">
        <f t="shared" si="396"/>
        <v>3530741.5613501891</v>
      </c>
      <c r="O934" s="179">
        <f>N934*(1+Basic!$B$9)+S934</f>
        <v>3707278.6394176986</v>
      </c>
      <c r="P934" s="176">
        <f t="shared" si="383"/>
        <v>3759340</v>
      </c>
      <c r="R934" s="183">
        <f t="shared" si="397"/>
        <v>0</v>
      </c>
      <c r="S934" s="179">
        <f t="shared" si="384"/>
        <v>0</v>
      </c>
      <c r="Y934" s="179">
        <f t="shared" si="398"/>
        <v>59501.882749637123</v>
      </c>
      <c r="Z934" s="179">
        <f t="shared" si="399"/>
        <v>2714.0101282959222</v>
      </c>
      <c r="AA934" s="179">
        <f t="shared" si="400"/>
        <v>22982.107122067027</v>
      </c>
      <c r="AB934" s="179">
        <f t="shared" si="401"/>
        <v>85198.000000000073</v>
      </c>
      <c r="AC934" s="179">
        <f t="shared" si="402"/>
        <v>3759340</v>
      </c>
      <c r="AE934" s="179">
        <f t="shared" si="403"/>
        <v>85198</v>
      </c>
    </row>
    <row r="935" spans="1:31" x14ac:dyDescent="0.2">
      <c r="A935" s="171">
        <f t="shared" si="385"/>
        <v>110</v>
      </c>
      <c r="B935" s="179">
        <f t="shared" si="386"/>
        <v>81752</v>
      </c>
      <c r="D935" s="179">
        <f t="shared" si="387"/>
        <v>3446</v>
      </c>
      <c r="E935" s="179">
        <f t="shared" si="388"/>
        <v>21457.269116779604</v>
      </c>
      <c r="F935" s="179">
        <f t="shared" si="389"/>
        <v>695.72102375725524</v>
      </c>
      <c r="G935" s="179">
        <f t="shared" si="390"/>
        <v>1550036.2480694067</v>
      </c>
      <c r="H935" s="179">
        <f t="shared" si="391"/>
        <v>49310.759954854089</v>
      </c>
      <c r="I935" s="179">
        <f t="shared" si="392"/>
        <v>81752</v>
      </c>
      <c r="J935" s="179">
        <f t="shared" si="393"/>
        <v>3446</v>
      </c>
      <c r="K935" s="179">
        <f t="shared" si="394"/>
        <v>85198</v>
      </c>
      <c r="L935" s="179">
        <f t="shared" si="382"/>
        <v>85198</v>
      </c>
      <c r="M935" s="179">
        <f t="shared" si="395"/>
        <v>31722.57266107963</v>
      </c>
      <c r="N935" s="179">
        <f t="shared" si="396"/>
        <v>3477266.1340112686</v>
      </c>
      <c r="O935" s="179">
        <f>N935*(1+Basic!$B$9)+S935</f>
        <v>3651129.4407118321</v>
      </c>
      <c r="P935" s="176">
        <f t="shared" si="383"/>
        <v>3700440</v>
      </c>
      <c r="R935" s="183">
        <f t="shared" si="397"/>
        <v>0</v>
      </c>
      <c r="S935" s="179">
        <f t="shared" si="384"/>
        <v>0</v>
      </c>
      <c r="Y935" s="179">
        <f t="shared" si="398"/>
        <v>60294.730883220444</v>
      </c>
      <c r="Z935" s="179">
        <f t="shared" si="399"/>
        <v>2750.2789762427419</v>
      </c>
      <c r="AA935" s="179">
        <f t="shared" si="400"/>
        <v>22152.990140536858</v>
      </c>
      <c r="AB935" s="179">
        <f t="shared" si="401"/>
        <v>85198.000000000044</v>
      </c>
      <c r="AC935" s="179">
        <f t="shared" si="402"/>
        <v>3700440</v>
      </c>
      <c r="AE935" s="179">
        <f t="shared" si="403"/>
        <v>85198</v>
      </c>
    </row>
    <row r="936" spans="1:31" x14ac:dyDescent="0.2">
      <c r="A936" s="171">
        <f t="shared" si="385"/>
        <v>111</v>
      </c>
      <c r="B936" s="179">
        <f t="shared" si="386"/>
        <v>81752</v>
      </c>
      <c r="D936" s="179">
        <f t="shared" si="387"/>
        <v>3446</v>
      </c>
      <c r="E936" s="179">
        <f t="shared" si="388"/>
        <v>20653.856474413042</v>
      </c>
      <c r="F936" s="179">
        <f t="shared" si="389"/>
        <v>658.96749474101546</v>
      </c>
      <c r="G936" s="179">
        <f t="shared" si="390"/>
        <v>1488938.1045438198</v>
      </c>
      <c r="H936" s="179">
        <f t="shared" si="391"/>
        <v>46523.727449595106</v>
      </c>
      <c r="I936" s="179">
        <f t="shared" si="392"/>
        <v>81752</v>
      </c>
      <c r="J936" s="179">
        <f t="shared" si="393"/>
        <v>3446</v>
      </c>
      <c r="K936" s="179">
        <f t="shared" si="394"/>
        <v>85198</v>
      </c>
      <c r="L936" s="179">
        <f t="shared" si="382"/>
        <v>85198</v>
      </c>
      <c r="M936" s="179">
        <f t="shared" si="395"/>
        <v>31242.113216550792</v>
      </c>
      <c r="N936" s="179">
        <f t="shared" si="396"/>
        <v>3423310.2472278196</v>
      </c>
      <c r="O936" s="179">
        <f>N936*(1+Basic!$B$9)+S936</f>
        <v>3594475.7595892106</v>
      </c>
      <c r="P936" s="176">
        <f t="shared" si="383"/>
        <v>3640999</v>
      </c>
      <c r="R936" s="183">
        <f t="shared" si="397"/>
        <v>0</v>
      </c>
      <c r="S936" s="179">
        <f t="shared" si="384"/>
        <v>0</v>
      </c>
      <c r="Y936" s="179">
        <f t="shared" si="398"/>
        <v>61098.143525586929</v>
      </c>
      <c r="Z936" s="179">
        <f t="shared" si="399"/>
        <v>2787.0325052589833</v>
      </c>
      <c r="AA936" s="179">
        <f t="shared" si="400"/>
        <v>21312.823969154058</v>
      </c>
      <c r="AB936" s="179">
        <f t="shared" si="401"/>
        <v>85197.999999999971</v>
      </c>
      <c r="AC936" s="179">
        <f t="shared" si="402"/>
        <v>3640999</v>
      </c>
      <c r="AE936" s="179">
        <f t="shared" si="403"/>
        <v>85198</v>
      </c>
    </row>
    <row r="937" spans="1:31" x14ac:dyDescent="0.2">
      <c r="A937" s="171">
        <f t="shared" si="385"/>
        <v>112</v>
      </c>
      <c r="B937" s="179">
        <f t="shared" si="386"/>
        <v>81752</v>
      </c>
      <c r="D937" s="179">
        <f t="shared" si="387"/>
        <v>3446</v>
      </c>
      <c r="E937" s="179">
        <f t="shared" si="388"/>
        <v>19839.73855375003</v>
      </c>
      <c r="F937" s="179">
        <f t="shared" si="389"/>
        <v>621.7228075888861</v>
      </c>
      <c r="G937" s="179">
        <f t="shared" si="390"/>
        <v>1427025.8430975699</v>
      </c>
      <c r="H937" s="179">
        <f t="shared" si="391"/>
        <v>43699.450257183991</v>
      </c>
      <c r="I937" s="179">
        <f t="shared" si="392"/>
        <v>81752</v>
      </c>
      <c r="J937" s="179">
        <f t="shared" si="393"/>
        <v>3446</v>
      </c>
      <c r="K937" s="179">
        <f t="shared" si="394"/>
        <v>85198</v>
      </c>
      <c r="L937" s="179">
        <f t="shared" si="382"/>
        <v>85198</v>
      </c>
      <c r="M937" s="179">
        <f t="shared" si="395"/>
        <v>30757.336999079242</v>
      </c>
      <c r="N937" s="179">
        <f t="shared" si="396"/>
        <v>3368869.5842268988</v>
      </c>
      <c r="O937" s="179">
        <f>N937*(1+Basic!$B$9)+S937</f>
        <v>3537313.0634382442</v>
      </c>
      <c r="P937" s="176">
        <f t="shared" si="383"/>
        <v>3581013</v>
      </c>
      <c r="R937" s="183">
        <f t="shared" si="397"/>
        <v>0</v>
      </c>
      <c r="S937" s="179">
        <f t="shared" si="384"/>
        <v>0</v>
      </c>
      <c r="Y937" s="179">
        <f t="shared" si="398"/>
        <v>61912.261446249904</v>
      </c>
      <c r="Z937" s="179">
        <f t="shared" si="399"/>
        <v>2824.2771924111148</v>
      </c>
      <c r="AA937" s="179">
        <f t="shared" si="400"/>
        <v>20461.461361338916</v>
      </c>
      <c r="AB937" s="179">
        <f t="shared" si="401"/>
        <v>85197.999999999942</v>
      </c>
      <c r="AC937" s="179">
        <f t="shared" si="402"/>
        <v>3581013</v>
      </c>
      <c r="AE937" s="179">
        <f t="shared" si="403"/>
        <v>85198</v>
      </c>
    </row>
    <row r="938" spans="1:31" x14ac:dyDescent="0.2">
      <c r="A938" s="171">
        <f t="shared" si="385"/>
        <v>113</v>
      </c>
      <c r="B938" s="179">
        <f t="shared" si="386"/>
        <v>81752</v>
      </c>
      <c r="D938" s="179">
        <f t="shared" si="387"/>
        <v>3446</v>
      </c>
      <c r="E938" s="179">
        <f t="shared" si="388"/>
        <v>19014.772709557772</v>
      </c>
      <c r="F938" s="179">
        <f t="shared" si="389"/>
        <v>583.98039867770206</v>
      </c>
      <c r="G938" s="179">
        <f t="shared" si="390"/>
        <v>1364288.6158071277</v>
      </c>
      <c r="H938" s="179">
        <f t="shared" si="391"/>
        <v>40837.430655861695</v>
      </c>
      <c r="I938" s="179">
        <f t="shared" si="392"/>
        <v>81752</v>
      </c>
      <c r="J938" s="179">
        <f t="shared" si="393"/>
        <v>3446</v>
      </c>
      <c r="K938" s="179">
        <f t="shared" si="394"/>
        <v>85198</v>
      </c>
      <c r="L938" s="179">
        <f t="shared" si="382"/>
        <v>85198</v>
      </c>
      <c r="M938" s="179">
        <f t="shared" si="395"/>
        <v>30268.205223854198</v>
      </c>
      <c r="N938" s="179">
        <f t="shared" si="396"/>
        <v>3313939.789450753</v>
      </c>
      <c r="O938" s="179">
        <f>N938*(1+Basic!$B$9)+S938</f>
        <v>3479636.7789232908</v>
      </c>
      <c r="P938" s="176">
        <f t="shared" si="383"/>
        <v>3520474</v>
      </c>
      <c r="R938" s="183">
        <f t="shared" si="397"/>
        <v>0</v>
      </c>
      <c r="S938" s="179">
        <f t="shared" si="384"/>
        <v>0</v>
      </c>
      <c r="Y938" s="179">
        <f t="shared" si="398"/>
        <v>62737.227290442213</v>
      </c>
      <c r="Z938" s="179">
        <f t="shared" si="399"/>
        <v>2862.0196013222958</v>
      </c>
      <c r="AA938" s="179">
        <f t="shared" si="400"/>
        <v>19598.753108235473</v>
      </c>
      <c r="AB938" s="179">
        <f t="shared" si="401"/>
        <v>85197.999999999985</v>
      </c>
      <c r="AC938" s="179">
        <f t="shared" si="402"/>
        <v>3520474</v>
      </c>
      <c r="AE938" s="179">
        <f t="shared" si="403"/>
        <v>85198</v>
      </c>
    </row>
    <row r="939" spans="1:31" x14ac:dyDescent="0.2">
      <c r="A939" s="171">
        <f t="shared" si="385"/>
        <v>114</v>
      </c>
      <c r="B939" s="179">
        <f t="shared" si="386"/>
        <v>81752</v>
      </c>
      <c r="D939" s="179">
        <f t="shared" si="387"/>
        <v>3446</v>
      </c>
      <c r="E939" s="179">
        <f t="shared" si="388"/>
        <v>18178.814395890386</v>
      </c>
      <c r="F939" s="179">
        <f t="shared" si="389"/>
        <v>545.73361667090035</v>
      </c>
      <c r="G939" s="179">
        <f t="shared" si="390"/>
        <v>1300715.430203018</v>
      </c>
      <c r="H939" s="179">
        <f t="shared" si="391"/>
        <v>37937.164272532595</v>
      </c>
      <c r="I939" s="179">
        <f t="shared" si="392"/>
        <v>81752</v>
      </c>
      <c r="J939" s="179">
        <f t="shared" si="393"/>
        <v>3446</v>
      </c>
      <c r="K939" s="179">
        <f t="shared" si="394"/>
        <v>85198</v>
      </c>
      <c r="L939" s="179">
        <f t="shared" si="382"/>
        <v>85198</v>
      </c>
      <c r="M939" s="179">
        <f t="shared" si="395"/>
        <v>29774.678757595899</v>
      </c>
      <c r="N939" s="179">
        <f t="shared" si="396"/>
        <v>3258516.4682083488</v>
      </c>
      <c r="O939" s="179">
        <f>N939*(1+Basic!$B$9)+S939</f>
        <v>3421442.2916187663</v>
      </c>
      <c r="P939" s="176">
        <f t="shared" si="383"/>
        <v>3459379</v>
      </c>
      <c r="R939" s="183">
        <f t="shared" si="397"/>
        <v>0</v>
      </c>
      <c r="S939" s="179">
        <f t="shared" si="384"/>
        <v>0</v>
      </c>
      <c r="Y939" s="179">
        <f t="shared" si="398"/>
        <v>63573.185604109662</v>
      </c>
      <c r="Z939" s="179">
        <f t="shared" si="399"/>
        <v>2900.2663833291008</v>
      </c>
      <c r="AA939" s="179">
        <f t="shared" si="400"/>
        <v>18724.548012561285</v>
      </c>
      <c r="AB939" s="179">
        <f t="shared" si="401"/>
        <v>85198.000000000044</v>
      </c>
      <c r="AC939" s="179">
        <f t="shared" si="402"/>
        <v>3459379</v>
      </c>
      <c r="AE939" s="179">
        <f t="shared" si="403"/>
        <v>85198</v>
      </c>
    </row>
    <row r="940" spans="1:31" x14ac:dyDescent="0.2">
      <c r="A940" s="171">
        <f t="shared" si="385"/>
        <v>115</v>
      </c>
      <c r="B940" s="179">
        <f t="shared" si="386"/>
        <v>81752</v>
      </c>
      <c r="D940" s="179">
        <f t="shared" si="387"/>
        <v>3446</v>
      </c>
      <c r="E940" s="179">
        <f t="shared" si="388"/>
        <v>17331.717140762383</v>
      </c>
      <c r="F940" s="179">
        <f t="shared" si="389"/>
        <v>506.97572134635612</v>
      </c>
      <c r="G940" s="179">
        <f t="shared" si="390"/>
        <v>1236295.1473437804</v>
      </c>
      <c r="H940" s="179">
        <f t="shared" si="391"/>
        <v>34998.139993878947</v>
      </c>
      <c r="I940" s="179">
        <f t="shared" si="392"/>
        <v>81752</v>
      </c>
      <c r="J940" s="179">
        <f t="shared" si="393"/>
        <v>3446</v>
      </c>
      <c r="K940" s="179">
        <f t="shared" si="394"/>
        <v>85198</v>
      </c>
      <c r="L940" s="179">
        <f t="shared" si="382"/>
        <v>85198</v>
      </c>
      <c r="M940" s="179">
        <f t="shared" si="395"/>
        <v>29276.71811542469</v>
      </c>
      <c r="N940" s="179">
        <f t="shared" si="396"/>
        <v>3202595.1863237736</v>
      </c>
      <c r="O940" s="179">
        <f>N940*(1+Basic!$B$9)+S940</f>
        <v>3362724.9456399623</v>
      </c>
      <c r="P940" s="176">
        <f t="shared" si="383"/>
        <v>3397723</v>
      </c>
      <c r="R940" s="183">
        <f t="shared" si="397"/>
        <v>0</v>
      </c>
      <c r="S940" s="179">
        <f t="shared" si="384"/>
        <v>0</v>
      </c>
      <c r="Y940" s="179">
        <f t="shared" si="398"/>
        <v>64420.282859237632</v>
      </c>
      <c r="Z940" s="179">
        <f t="shared" si="399"/>
        <v>2939.0242786536473</v>
      </c>
      <c r="AA940" s="179">
        <f t="shared" si="400"/>
        <v>17838.692862108739</v>
      </c>
      <c r="AB940" s="179">
        <f t="shared" si="401"/>
        <v>85198.000000000015</v>
      </c>
      <c r="AC940" s="179">
        <f t="shared" si="402"/>
        <v>3397723</v>
      </c>
      <c r="AE940" s="179">
        <f t="shared" si="403"/>
        <v>85198</v>
      </c>
    </row>
    <row r="941" spans="1:31" x14ac:dyDescent="0.2">
      <c r="A941" s="171">
        <f t="shared" si="385"/>
        <v>116</v>
      </c>
      <c r="B941" s="179">
        <f t="shared" si="386"/>
        <v>81752</v>
      </c>
      <c r="D941" s="179">
        <f t="shared" si="387"/>
        <v>3446</v>
      </c>
      <c r="E941" s="179">
        <f t="shared" si="388"/>
        <v>16473.332520484648</v>
      </c>
      <c r="F941" s="179">
        <f t="shared" si="389"/>
        <v>467.69988240855514</v>
      </c>
      <c r="G941" s="179">
        <f t="shared" si="390"/>
        <v>1171016.4798642651</v>
      </c>
      <c r="H941" s="179">
        <f t="shared" si="391"/>
        <v>32019.839876287504</v>
      </c>
      <c r="I941" s="179">
        <f t="shared" si="392"/>
        <v>81752</v>
      </c>
      <c r="J941" s="179">
        <f t="shared" si="393"/>
        <v>3446</v>
      </c>
      <c r="K941" s="179">
        <f t="shared" si="394"/>
        <v>85198</v>
      </c>
      <c r="L941" s="179">
        <f t="shared" si="382"/>
        <v>85198</v>
      </c>
      <c r="M941" s="179">
        <f t="shared" si="395"/>
        <v>28774.283457702026</v>
      </c>
      <c r="N941" s="179">
        <f t="shared" si="396"/>
        <v>3146171.4697814756</v>
      </c>
      <c r="O941" s="179">
        <f>N941*(1+Basic!$B$9)+S941</f>
        <v>3303480.0432705497</v>
      </c>
      <c r="P941" s="176">
        <f t="shared" si="383"/>
        <v>3335500</v>
      </c>
      <c r="R941" s="183">
        <f t="shared" si="397"/>
        <v>0</v>
      </c>
      <c r="S941" s="179">
        <f t="shared" si="384"/>
        <v>0</v>
      </c>
      <c r="Y941" s="179">
        <f t="shared" si="398"/>
        <v>65278.667479515309</v>
      </c>
      <c r="Z941" s="179">
        <f t="shared" si="399"/>
        <v>2978.3001175914433</v>
      </c>
      <c r="AA941" s="179">
        <f t="shared" si="400"/>
        <v>16941.032402893205</v>
      </c>
      <c r="AB941" s="179">
        <f t="shared" si="401"/>
        <v>85197.999999999956</v>
      </c>
      <c r="AC941" s="179">
        <f t="shared" si="402"/>
        <v>3335500</v>
      </c>
      <c r="AE941" s="179">
        <f t="shared" si="403"/>
        <v>85198</v>
      </c>
    </row>
    <row r="942" spans="1:31" x14ac:dyDescent="0.2">
      <c r="A942" s="171">
        <f t="shared" si="385"/>
        <v>117</v>
      </c>
      <c r="B942" s="179">
        <f t="shared" si="386"/>
        <v>81752</v>
      </c>
      <c r="D942" s="179">
        <f t="shared" si="387"/>
        <v>3446</v>
      </c>
      <c r="E942" s="179">
        <f t="shared" si="388"/>
        <v>15603.510133658458</v>
      </c>
      <c r="F942" s="179">
        <f t="shared" si="389"/>
        <v>427.89917828489246</v>
      </c>
      <c r="G942" s="179">
        <f t="shared" si="390"/>
        <v>1104867.9899979236</v>
      </c>
      <c r="H942" s="179">
        <f t="shared" si="391"/>
        <v>29001.739054572397</v>
      </c>
      <c r="I942" s="179">
        <f t="shared" si="392"/>
        <v>81752</v>
      </c>
      <c r="J942" s="179">
        <f t="shared" si="393"/>
        <v>3446</v>
      </c>
      <c r="K942" s="179">
        <f t="shared" si="394"/>
        <v>85198</v>
      </c>
      <c r="L942" s="179">
        <f t="shared" si="382"/>
        <v>85198</v>
      </c>
      <c r="M942" s="179">
        <f t="shared" si="395"/>
        <v>28267.334586843088</v>
      </c>
      <c r="N942" s="179">
        <f t="shared" si="396"/>
        <v>3089240.8043683185</v>
      </c>
      <c r="O942" s="179">
        <f>N942*(1+Basic!$B$9)+S942</f>
        <v>3243702.8445867347</v>
      </c>
      <c r="P942" s="176">
        <f t="shared" si="383"/>
        <v>3272705</v>
      </c>
      <c r="R942" s="183">
        <f t="shared" si="397"/>
        <v>0</v>
      </c>
      <c r="S942" s="179">
        <f t="shared" si="384"/>
        <v>0</v>
      </c>
      <c r="Y942" s="179">
        <f t="shared" si="398"/>
        <v>66148.489866341464</v>
      </c>
      <c r="Z942" s="179">
        <f t="shared" si="399"/>
        <v>3018.1008217151066</v>
      </c>
      <c r="AA942" s="179">
        <f t="shared" si="400"/>
        <v>16031.409311943349</v>
      </c>
      <c r="AB942" s="179">
        <f t="shared" si="401"/>
        <v>85197.999999999913</v>
      </c>
      <c r="AC942" s="179">
        <f t="shared" si="402"/>
        <v>3272705</v>
      </c>
      <c r="AE942" s="179">
        <f t="shared" si="403"/>
        <v>85198</v>
      </c>
    </row>
    <row r="943" spans="1:31" x14ac:dyDescent="0.2">
      <c r="A943" s="171">
        <f t="shared" si="385"/>
        <v>118</v>
      </c>
      <c r="B943" s="179">
        <f t="shared" si="386"/>
        <v>81752</v>
      </c>
      <c r="D943" s="179">
        <f t="shared" si="387"/>
        <v>3446</v>
      </c>
      <c r="E943" s="179">
        <f t="shared" si="388"/>
        <v>14722.09757482299</v>
      </c>
      <c r="F943" s="179">
        <f t="shared" si="389"/>
        <v>387.56659490588436</v>
      </c>
      <c r="G943" s="179">
        <f t="shared" si="390"/>
        <v>1037838.0875727467</v>
      </c>
      <c r="H943" s="179">
        <f t="shared" si="391"/>
        <v>25943.305649478283</v>
      </c>
      <c r="I943" s="179">
        <f t="shared" si="392"/>
        <v>81752</v>
      </c>
      <c r="J943" s="179">
        <f t="shared" si="393"/>
        <v>3446</v>
      </c>
      <c r="K943" s="179">
        <f t="shared" si="394"/>
        <v>85198</v>
      </c>
      <c r="L943" s="179">
        <f t="shared" si="382"/>
        <v>85198</v>
      </c>
      <c r="M943" s="179">
        <f t="shared" si="395"/>
        <v>27755.830944100719</v>
      </c>
      <c r="N943" s="179">
        <f t="shared" si="396"/>
        <v>3031798.6353124194</v>
      </c>
      <c r="O943" s="179">
        <f>N943*(1+Basic!$B$9)+S943</f>
        <v>3183388.5670780404</v>
      </c>
      <c r="P943" s="176">
        <f t="shared" si="383"/>
        <v>3209332</v>
      </c>
      <c r="R943" s="183">
        <f t="shared" si="397"/>
        <v>0</v>
      </c>
      <c r="S943" s="179">
        <f t="shared" si="384"/>
        <v>0</v>
      </c>
      <c r="Y943" s="179">
        <f t="shared" si="398"/>
        <v>67029.90242517693</v>
      </c>
      <c r="Z943" s="179">
        <f t="shared" si="399"/>
        <v>3058.4334050941143</v>
      </c>
      <c r="AA943" s="179">
        <f t="shared" si="400"/>
        <v>15109.664169728874</v>
      </c>
      <c r="AB943" s="179">
        <f t="shared" si="401"/>
        <v>85197.999999999913</v>
      </c>
      <c r="AC943" s="179">
        <f t="shared" si="402"/>
        <v>3209332</v>
      </c>
      <c r="AE943" s="179">
        <f t="shared" si="403"/>
        <v>85198</v>
      </c>
    </row>
    <row r="944" spans="1:31" x14ac:dyDescent="0.2">
      <c r="A944" s="171">
        <f t="shared" si="385"/>
        <v>119</v>
      </c>
      <c r="B944" s="179">
        <f t="shared" si="386"/>
        <v>81752</v>
      </c>
      <c r="D944" s="179">
        <f t="shared" si="387"/>
        <v>3446</v>
      </c>
      <c r="E944" s="179">
        <f t="shared" si="388"/>
        <v>13828.940407751679</v>
      </c>
      <c r="F944" s="179">
        <f t="shared" si="389"/>
        <v>346.69502446908137</v>
      </c>
      <c r="G944" s="179">
        <f t="shared" si="390"/>
        <v>969915.02798049827</v>
      </c>
      <c r="H944" s="179">
        <f t="shared" si="391"/>
        <v>22844.000673947365</v>
      </c>
      <c r="I944" s="179">
        <f t="shared" si="392"/>
        <v>81752</v>
      </c>
      <c r="J944" s="179">
        <f t="shared" si="393"/>
        <v>3446</v>
      </c>
      <c r="K944" s="179">
        <f t="shared" si="394"/>
        <v>85198</v>
      </c>
      <c r="L944" s="179">
        <f t="shared" si="382"/>
        <v>85198</v>
      </c>
      <c r="M944" s="179">
        <f t="shared" si="395"/>
        <v>27239.731606320547</v>
      </c>
      <c r="N944" s="179">
        <f t="shared" si="396"/>
        <v>2973840.3669187399</v>
      </c>
      <c r="O944" s="179">
        <f>N944*(1+Basic!$B$9)+S944</f>
        <v>3122532.385264677</v>
      </c>
      <c r="P944" s="176">
        <f t="shared" si="383"/>
        <v>3145376</v>
      </c>
      <c r="R944" s="183">
        <f t="shared" si="397"/>
        <v>0</v>
      </c>
      <c r="S944" s="179">
        <f t="shared" si="384"/>
        <v>0</v>
      </c>
      <c r="Y944" s="179">
        <f t="shared" si="398"/>
        <v>67923.059592248406</v>
      </c>
      <c r="Z944" s="179">
        <f t="shared" si="399"/>
        <v>3099.3049755309185</v>
      </c>
      <c r="AA944" s="179">
        <f t="shared" si="400"/>
        <v>14175.635432220761</v>
      </c>
      <c r="AB944" s="179">
        <f t="shared" si="401"/>
        <v>85198.000000000087</v>
      </c>
      <c r="AC944" s="179">
        <f t="shared" si="402"/>
        <v>3145376</v>
      </c>
      <c r="AE944" s="179">
        <f t="shared" si="403"/>
        <v>85198</v>
      </c>
    </row>
    <row r="945" spans="1:31" x14ac:dyDescent="0.2">
      <c r="A945" s="171">
        <f t="shared" si="385"/>
        <v>120</v>
      </c>
      <c r="B945" s="179">
        <f t="shared" si="386"/>
        <v>81752</v>
      </c>
      <c r="C945" s="171">
        <f>-Basic!$B$29</f>
        <v>-18270</v>
      </c>
      <c r="D945" s="179">
        <f t="shared" si="387"/>
        <v>-14824</v>
      </c>
      <c r="E945" s="179">
        <f t="shared" si="388"/>
        <v>12923.882138392752</v>
      </c>
      <c r="F945" s="179">
        <f t="shared" si="389"/>
        <v>305.2772641864612</v>
      </c>
      <c r="G945" s="179">
        <f t="shared" si="390"/>
        <v>901086.91011889104</v>
      </c>
      <c r="H945" s="179">
        <f t="shared" si="391"/>
        <v>37973.277938133819</v>
      </c>
      <c r="I945" s="179">
        <f t="shared" si="392"/>
        <v>81752</v>
      </c>
      <c r="J945" s="179">
        <f t="shared" si="393"/>
        <v>3446</v>
      </c>
      <c r="K945" s="179">
        <f t="shared" si="394"/>
        <v>85198</v>
      </c>
      <c r="L945" s="179">
        <f t="shared" si="382"/>
        <v>85198</v>
      </c>
      <c r="M945" s="179">
        <f t="shared" si="395"/>
        <v>26718.995282666834</v>
      </c>
      <c r="N945" s="179">
        <f t="shared" si="396"/>
        <v>2915361.3622014066</v>
      </c>
      <c r="O945" s="179">
        <f>N945*(1+Basic!$B$9)+S945</f>
        <v>3061129.4303114773</v>
      </c>
      <c r="P945" s="176">
        <f t="shared" si="383"/>
        <v>3099103</v>
      </c>
      <c r="R945" s="183">
        <f t="shared" si="397"/>
        <v>0</v>
      </c>
      <c r="S945" s="179">
        <f t="shared" si="384"/>
        <v>0</v>
      </c>
      <c r="Y945" s="179">
        <f t="shared" si="398"/>
        <v>68828.117861607228</v>
      </c>
      <c r="Z945" s="179">
        <f t="shared" si="399"/>
        <v>3140.722735813546</v>
      </c>
      <c r="AA945" s="179">
        <f t="shared" si="400"/>
        <v>13229.159402579213</v>
      </c>
      <c r="AB945" s="179">
        <f t="shared" si="401"/>
        <v>85197.999999999985</v>
      </c>
      <c r="AC945" s="179">
        <f t="shared" si="402"/>
        <v>3099103</v>
      </c>
      <c r="AE945" s="179">
        <f t="shared" si="403"/>
        <v>66928</v>
      </c>
    </row>
    <row r="946" spans="1:31" x14ac:dyDescent="0.2">
      <c r="A946" s="171">
        <f t="shared" si="385"/>
        <v>121</v>
      </c>
      <c r="B946" s="179">
        <f t="shared" si="386"/>
        <v>81752</v>
      </c>
      <c r="D946" s="179">
        <f t="shared" si="387"/>
        <v>3446</v>
      </c>
      <c r="E946" s="179">
        <f t="shared" si="388"/>
        <v>12006.764187449216</v>
      </c>
      <c r="F946" s="179">
        <f t="shared" si="389"/>
        <v>507.45832862657124</v>
      </c>
      <c r="G946" s="179">
        <f t="shared" si="390"/>
        <v>831341.67430634028</v>
      </c>
      <c r="H946" s="179">
        <f t="shared" si="391"/>
        <v>35034.736266760388</v>
      </c>
      <c r="I946" s="179">
        <f t="shared" si="392"/>
        <v>81752</v>
      </c>
      <c r="J946" s="179">
        <f t="shared" si="393"/>
        <v>3446</v>
      </c>
      <c r="K946" s="179">
        <f t="shared" si="394"/>
        <v>85198</v>
      </c>
      <c r="L946" s="179">
        <f t="shared" si="382"/>
        <v>85198</v>
      </c>
      <c r="M946" s="179">
        <f t="shared" si="395"/>
        <v>26193.580311319052</v>
      </c>
      <c r="N946" s="179">
        <f t="shared" si="396"/>
        <v>2856356.9425127255</v>
      </c>
      <c r="O946" s="179">
        <f>N946*(1+Basic!$B$9)+S946</f>
        <v>2999174.7896383619</v>
      </c>
      <c r="P946" s="176">
        <f t="shared" si="383"/>
        <v>3034210</v>
      </c>
      <c r="R946" s="183">
        <f t="shared" si="397"/>
        <v>0</v>
      </c>
      <c r="S946" s="179">
        <f t="shared" si="384"/>
        <v>0</v>
      </c>
      <c r="Y946" s="179">
        <f t="shared" si="398"/>
        <v>69745.23581255076</v>
      </c>
      <c r="Z946" s="179">
        <f t="shared" si="399"/>
        <v>2938.5416713734303</v>
      </c>
      <c r="AA946" s="179">
        <f t="shared" si="400"/>
        <v>12514.222516075788</v>
      </c>
      <c r="AB946" s="179">
        <f t="shared" si="401"/>
        <v>85197.999999999971</v>
      </c>
      <c r="AC946" s="179">
        <f t="shared" si="402"/>
        <v>3034210</v>
      </c>
      <c r="AE946" s="179">
        <f t="shared" si="403"/>
        <v>85198</v>
      </c>
    </row>
    <row r="947" spans="1:31" x14ac:dyDescent="0.2">
      <c r="A947" s="171">
        <f t="shared" si="385"/>
        <v>122</v>
      </c>
      <c r="B947" s="179">
        <f t="shared" si="386"/>
        <v>81752</v>
      </c>
      <c r="D947" s="179">
        <f t="shared" si="387"/>
        <v>3446</v>
      </c>
      <c r="E947" s="179">
        <f t="shared" si="388"/>
        <v>11077.425862593465</v>
      </c>
      <c r="F947" s="179">
        <f t="shared" si="389"/>
        <v>468.18893904202872</v>
      </c>
      <c r="G947" s="179">
        <f t="shared" si="390"/>
        <v>760667.10016893374</v>
      </c>
      <c r="H947" s="179">
        <f t="shared" si="391"/>
        <v>32056.925205802418</v>
      </c>
      <c r="I947" s="179">
        <f t="shared" si="392"/>
        <v>81752</v>
      </c>
      <c r="J947" s="179">
        <f t="shared" si="393"/>
        <v>3446</v>
      </c>
      <c r="K947" s="179">
        <f t="shared" si="394"/>
        <v>85198</v>
      </c>
      <c r="L947" s="179">
        <f t="shared" si="382"/>
        <v>85198</v>
      </c>
      <c r="M947" s="179">
        <f t="shared" si="395"/>
        <v>25663.444656138661</v>
      </c>
      <c r="N947" s="179">
        <f t="shared" si="396"/>
        <v>2796822.3871688643</v>
      </c>
      <c r="O947" s="179">
        <f>N947*(1+Basic!$B$9)+S947</f>
        <v>2936663.5065273074</v>
      </c>
      <c r="P947" s="176">
        <f t="shared" si="383"/>
        <v>2968720</v>
      </c>
      <c r="R947" s="183">
        <f t="shared" si="397"/>
        <v>0</v>
      </c>
      <c r="S947" s="179">
        <f t="shared" si="384"/>
        <v>0</v>
      </c>
      <c r="Y947" s="179">
        <f t="shared" si="398"/>
        <v>70674.57413740654</v>
      </c>
      <c r="Z947" s="179">
        <f t="shared" si="399"/>
        <v>2977.8110609579708</v>
      </c>
      <c r="AA947" s="179">
        <f t="shared" si="400"/>
        <v>11545.614801635495</v>
      </c>
      <c r="AB947" s="179">
        <f t="shared" si="401"/>
        <v>85198</v>
      </c>
      <c r="AC947" s="179">
        <f t="shared" si="402"/>
        <v>2968720</v>
      </c>
      <c r="AE947" s="179">
        <f t="shared" si="403"/>
        <v>85198</v>
      </c>
    </row>
    <row r="948" spans="1:31" x14ac:dyDescent="0.2">
      <c r="A948" s="171">
        <f t="shared" si="385"/>
        <v>123</v>
      </c>
      <c r="B948" s="179">
        <f t="shared" si="386"/>
        <v>81752</v>
      </c>
      <c r="D948" s="179">
        <f t="shared" si="387"/>
        <v>3446</v>
      </c>
      <c r="E948" s="179">
        <f t="shared" si="388"/>
        <v>10135.704330311661</v>
      </c>
      <c r="F948" s="179">
        <f t="shared" si="389"/>
        <v>428.39477045796906</v>
      </c>
      <c r="G948" s="179">
        <f t="shared" si="390"/>
        <v>689050.80449924537</v>
      </c>
      <c r="H948" s="179">
        <f t="shared" si="391"/>
        <v>29039.319976260387</v>
      </c>
      <c r="I948" s="179">
        <f t="shared" si="392"/>
        <v>81752</v>
      </c>
      <c r="J948" s="179">
        <f t="shared" si="393"/>
        <v>3446</v>
      </c>
      <c r="K948" s="179">
        <f t="shared" si="394"/>
        <v>85198</v>
      </c>
      <c r="L948" s="179">
        <f t="shared" si="382"/>
        <v>85198</v>
      </c>
      <c r="M948" s="179">
        <f t="shared" si="395"/>
        <v>25128.545903305989</v>
      </c>
      <c r="N948" s="179">
        <f t="shared" si="396"/>
        <v>2736752.9330721702</v>
      </c>
      <c r="O948" s="179">
        <f>N948*(1+Basic!$B$9)+S948</f>
        <v>2873590.5797257787</v>
      </c>
      <c r="P948" s="176">
        <f t="shared" si="383"/>
        <v>2902630</v>
      </c>
      <c r="R948" s="183">
        <f t="shared" si="397"/>
        <v>0</v>
      </c>
      <c r="S948" s="179">
        <f t="shared" si="384"/>
        <v>0</v>
      </c>
      <c r="Y948" s="179">
        <f t="shared" si="398"/>
        <v>71616.295669688378</v>
      </c>
      <c r="Z948" s="179">
        <f t="shared" si="399"/>
        <v>3017.6052295420304</v>
      </c>
      <c r="AA948" s="179">
        <f t="shared" si="400"/>
        <v>10564.09910076963</v>
      </c>
      <c r="AB948" s="179">
        <f t="shared" si="401"/>
        <v>85198.000000000044</v>
      </c>
      <c r="AC948" s="179">
        <f t="shared" si="402"/>
        <v>2902630</v>
      </c>
      <c r="AE948" s="179">
        <f t="shared" si="403"/>
        <v>85198</v>
      </c>
    </row>
    <row r="949" spans="1:31" x14ac:dyDescent="0.2">
      <c r="A949" s="171">
        <f t="shared" si="385"/>
        <v>124</v>
      </c>
      <c r="B949" s="179">
        <f t="shared" si="386"/>
        <v>81752</v>
      </c>
      <c r="D949" s="179">
        <f t="shared" si="387"/>
        <v>3446</v>
      </c>
      <c r="E949" s="179">
        <f t="shared" si="388"/>
        <v>9181.4345873729526</v>
      </c>
      <c r="F949" s="179">
        <f t="shared" si="389"/>
        <v>388.06880995666569</v>
      </c>
      <c r="G949" s="179">
        <f t="shared" si="390"/>
        <v>616480.2390866183</v>
      </c>
      <c r="H949" s="179">
        <f t="shared" si="391"/>
        <v>25981.388786217052</v>
      </c>
      <c r="I949" s="179">
        <f t="shared" si="392"/>
        <v>81752</v>
      </c>
      <c r="J949" s="179">
        <f t="shared" si="393"/>
        <v>3446</v>
      </c>
      <c r="K949" s="179">
        <f t="shared" si="394"/>
        <v>85198</v>
      </c>
      <c r="L949" s="179">
        <f t="shared" si="382"/>
        <v>85198</v>
      </c>
      <c r="M949" s="179">
        <f t="shared" si="395"/>
        <v>24588.841257926888</v>
      </c>
      <c r="N949" s="179">
        <f t="shared" si="396"/>
        <v>2676143.7743300973</v>
      </c>
      <c r="O949" s="179">
        <f>N949*(1+Basic!$B$9)+S949</f>
        <v>2809950.9630466024</v>
      </c>
      <c r="P949" s="176">
        <f t="shared" si="383"/>
        <v>2835932</v>
      </c>
      <c r="R949" s="183">
        <f t="shared" si="397"/>
        <v>0</v>
      </c>
      <c r="S949" s="179">
        <f t="shared" si="384"/>
        <v>0</v>
      </c>
      <c r="Y949" s="179">
        <f t="shared" si="398"/>
        <v>72570.565412627067</v>
      </c>
      <c r="Z949" s="179">
        <f t="shared" si="399"/>
        <v>3057.9311900433349</v>
      </c>
      <c r="AA949" s="179">
        <f t="shared" si="400"/>
        <v>9569.5033973296177</v>
      </c>
      <c r="AB949" s="179">
        <f t="shared" si="401"/>
        <v>85198.000000000015</v>
      </c>
      <c r="AC949" s="179">
        <f t="shared" si="402"/>
        <v>2835932</v>
      </c>
      <c r="AE949" s="179">
        <f t="shared" si="403"/>
        <v>85198</v>
      </c>
    </row>
    <row r="950" spans="1:31" x14ac:dyDescent="0.2">
      <c r="A950" s="171">
        <f t="shared" si="385"/>
        <v>125</v>
      </c>
      <c r="B950" s="179">
        <f t="shared" si="386"/>
        <v>81752</v>
      </c>
      <c r="D950" s="179">
        <f t="shared" si="387"/>
        <v>3446</v>
      </c>
      <c r="E950" s="179">
        <f t="shared" si="388"/>
        <v>8214.4494319185196</v>
      </c>
      <c r="F950" s="179">
        <f t="shared" si="389"/>
        <v>347.20395090281721</v>
      </c>
      <c r="G950" s="179">
        <f t="shared" si="390"/>
        <v>542942.68851853686</v>
      </c>
      <c r="H950" s="179">
        <f t="shared" si="391"/>
        <v>22882.59273711987</v>
      </c>
      <c r="I950" s="179">
        <f t="shared" si="392"/>
        <v>81752</v>
      </c>
      <c r="J950" s="179">
        <f t="shared" si="393"/>
        <v>3446</v>
      </c>
      <c r="K950" s="179">
        <f t="shared" si="394"/>
        <v>85198</v>
      </c>
      <c r="L950" s="179">
        <f t="shared" si="382"/>
        <v>85198</v>
      </c>
      <c r="M950" s="179">
        <f t="shared" si="395"/>
        <v>24044.287540608912</v>
      </c>
      <c r="N950" s="179">
        <f t="shared" si="396"/>
        <v>2614990.0618707063</v>
      </c>
      <c r="O950" s="179">
        <f>N950*(1+Basic!$B$9)+S950</f>
        <v>2745739.5649642418</v>
      </c>
      <c r="P950" s="176">
        <f t="shared" si="383"/>
        <v>2768622</v>
      </c>
      <c r="R950" s="183">
        <f t="shared" si="397"/>
        <v>0</v>
      </c>
      <c r="S950" s="179">
        <f t="shared" si="384"/>
        <v>0</v>
      </c>
      <c r="Y950" s="179">
        <f t="shared" si="398"/>
        <v>73537.550568081439</v>
      </c>
      <c r="Z950" s="179">
        <f t="shared" si="399"/>
        <v>3098.7960490971818</v>
      </c>
      <c r="AA950" s="179">
        <f t="shared" si="400"/>
        <v>8561.653382821336</v>
      </c>
      <c r="AB950" s="179">
        <f t="shared" si="401"/>
        <v>85197.999999999956</v>
      </c>
      <c r="AC950" s="179">
        <f t="shared" si="402"/>
        <v>2768622</v>
      </c>
      <c r="AE950" s="179">
        <f t="shared" si="403"/>
        <v>85198</v>
      </c>
    </row>
    <row r="951" spans="1:31" x14ac:dyDescent="0.2">
      <c r="A951" s="171">
        <f t="shared" si="385"/>
        <v>126</v>
      </c>
      <c r="B951" s="179">
        <f t="shared" si="386"/>
        <v>81752</v>
      </c>
      <c r="D951" s="179">
        <f t="shared" si="387"/>
        <v>3446</v>
      </c>
      <c r="E951" s="179">
        <f t="shared" si="388"/>
        <v>7234.5794341653864</v>
      </c>
      <c r="F951" s="179">
        <f t="shared" si="389"/>
        <v>305.79299169114694</v>
      </c>
      <c r="G951" s="179">
        <f t="shared" si="390"/>
        <v>468425.26795270224</v>
      </c>
      <c r="H951" s="179">
        <f t="shared" si="391"/>
        <v>19742.385728811016</v>
      </c>
      <c r="I951" s="179">
        <f t="shared" si="392"/>
        <v>81752</v>
      </c>
      <c r="J951" s="179">
        <f t="shared" si="393"/>
        <v>3446</v>
      </c>
      <c r="K951" s="179">
        <f t="shared" si="394"/>
        <v>85198</v>
      </c>
      <c r="L951" s="179">
        <f t="shared" si="382"/>
        <v>85198</v>
      </c>
      <c r="M951" s="179">
        <f t="shared" si="395"/>
        <v>23494.841184006717</v>
      </c>
      <c r="N951" s="179">
        <f t="shared" si="396"/>
        <v>2553286.9030547128</v>
      </c>
      <c r="O951" s="179">
        <f>N951*(1+Basic!$B$9)+S951</f>
        <v>2680951.2482074485</v>
      </c>
      <c r="P951" s="176">
        <f t="shared" si="383"/>
        <v>2700694</v>
      </c>
      <c r="R951" s="183">
        <f t="shared" si="397"/>
        <v>0</v>
      </c>
      <c r="S951" s="179">
        <f t="shared" si="384"/>
        <v>0</v>
      </c>
      <c r="Y951" s="179">
        <f t="shared" si="398"/>
        <v>74517.420565834618</v>
      </c>
      <c r="Z951" s="179">
        <f t="shared" si="399"/>
        <v>3140.2070083088547</v>
      </c>
      <c r="AA951" s="179">
        <f t="shared" si="400"/>
        <v>7540.3724258565335</v>
      </c>
      <c r="AB951" s="179">
        <f t="shared" si="401"/>
        <v>85198</v>
      </c>
      <c r="AC951" s="179">
        <f t="shared" si="402"/>
        <v>2700694</v>
      </c>
      <c r="AE951" s="179">
        <f t="shared" si="403"/>
        <v>85198</v>
      </c>
    </row>
    <row r="952" spans="1:31" x14ac:dyDescent="0.2">
      <c r="A952" s="171">
        <f t="shared" si="385"/>
        <v>127</v>
      </c>
      <c r="B952" s="179">
        <f t="shared" si="386"/>
        <v>81752</v>
      </c>
      <c r="D952" s="179">
        <f t="shared" si="387"/>
        <v>3446</v>
      </c>
      <c r="E952" s="179">
        <f t="shared" si="388"/>
        <v>6241.6529067198762</v>
      </c>
      <c r="F952" s="179">
        <f t="shared" si="389"/>
        <v>263.82863447726533</v>
      </c>
      <c r="G952" s="179">
        <f t="shared" si="390"/>
        <v>392914.92085942213</v>
      </c>
      <c r="H952" s="179">
        <f t="shared" si="391"/>
        <v>16560.21436328828</v>
      </c>
      <c r="I952" s="179">
        <f t="shared" si="392"/>
        <v>81752</v>
      </c>
      <c r="J952" s="179">
        <f t="shared" si="393"/>
        <v>3446</v>
      </c>
      <c r="K952" s="179">
        <f t="shared" si="394"/>
        <v>85198</v>
      </c>
      <c r="L952" s="179">
        <f t="shared" si="382"/>
        <v>85198</v>
      </c>
      <c r="M952" s="179">
        <f t="shared" si="395"/>
        <v>22940.458229336433</v>
      </c>
      <c r="N952" s="179">
        <f t="shared" si="396"/>
        <v>2491029.3612840492</v>
      </c>
      <c r="O952" s="179">
        <f>N952*(1+Basic!$B$9)+S952</f>
        <v>2615580.8293482517</v>
      </c>
      <c r="P952" s="176">
        <f t="shared" si="383"/>
        <v>2632141</v>
      </c>
      <c r="R952" s="183">
        <f t="shared" si="397"/>
        <v>0</v>
      </c>
      <c r="S952" s="179">
        <f t="shared" si="384"/>
        <v>0</v>
      </c>
      <c r="Y952" s="179">
        <f t="shared" si="398"/>
        <v>75510.347093280114</v>
      </c>
      <c r="Z952" s="179">
        <f t="shared" si="399"/>
        <v>3182.1713655227359</v>
      </c>
      <c r="AA952" s="179">
        <f t="shared" si="400"/>
        <v>6505.4815411971413</v>
      </c>
      <c r="AB952" s="179">
        <f t="shared" si="401"/>
        <v>85197.999999999985</v>
      </c>
      <c r="AC952" s="179">
        <f t="shared" si="402"/>
        <v>2632141</v>
      </c>
      <c r="AE952" s="179">
        <f t="shared" si="403"/>
        <v>85198</v>
      </c>
    </row>
    <row r="953" spans="1:31" x14ac:dyDescent="0.2">
      <c r="A953" s="171">
        <f t="shared" si="385"/>
        <v>128</v>
      </c>
      <c r="B953" s="179">
        <f t="shared" si="386"/>
        <v>81752</v>
      </c>
      <c r="D953" s="179">
        <f t="shared" si="387"/>
        <v>3446</v>
      </c>
      <c r="E953" s="179">
        <f t="shared" si="388"/>
        <v>5235.4958744955011</v>
      </c>
      <c r="F953" s="179">
        <f t="shared" si="389"/>
        <v>221.30348389157268</v>
      </c>
      <c r="G953" s="179">
        <f t="shared" si="390"/>
        <v>316398.41673391761</v>
      </c>
      <c r="H953" s="179">
        <f t="shared" si="391"/>
        <v>13335.517847179852</v>
      </c>
      <c r="I953" s="179">
        <f t="shared" si="392"/>
        <v>81752</v>
      </c>
      <c r="J953" s="179">
        <f t="shared" si="393"/>
        <v>3446</v>
      </c>
      <c r="K953" s="179">
        <f t="shared" si="394"/>
        <v>85198</v>
      </c>
      <c r="L953" s="179">
        <f t="shared" si="382"/>
        <v>85198</v>
      </c>
      <c r="M953" s="179">
        <f t="shared" si="395"/>
        <v>22381.094322858717</v>
      </c>
      <c r="N953" s="179">
        <f t="shared" si="396"/>
        <v>2428212.4556069081</v>
      </c>
      <c r="O953" s="179">
        <f>N953*(1+Basic!$B$9)+S953</f>
        <v>2549623.0783872535</v>
      </c>
      <c r="P953" s="176">
        <f t="shared" si="383"/>
        <v>2562959</v>
      </c>
      <c r="R953" s="183">
        <f t="shared" si="397"/>
        <v>0</v>
      </c>
      <c r="S953" s="179">
        <f t="shared" si="384"/>
        <v>0</v>
      </c>
      <c r="Y953" s="179">
        <f t="shared" si="398"/>
        <v>76516.504125504522</v>
      </c>
      <c r="Z953" s="179">
        <f t="shared" si="399"/>
        <v>3224.6965161084281</v>
      </c>
      <c r="AA953" s="179">
        <f t="shared" si="400"/>
        <v>5456.7993583870739</v>
      </c>
      <c r="AB953" s="179">
        <f t="shared" si="401"/>
        <v>85198.000000000029</v>
      </c>
      <c r="AC953" s="179">
        <f t="shared" si="402"/>
        <v>2562959</v>
      </c>
      <c r="AE953" s="179">
        <f t="shared" si="403"/>
        <v>85198</v>
      </c>
    </row>
    <row r="954" spans="1:31" x14ac:dyDescent="0.2">
      <c r="A954" s="171">
        <f t="shared" si="385"/>
        <v>129</v>
      </c>
      <c r="B954" s="179">
        <f t="shared" si="386"/>
        <v>81752</v>
      </c>
      <c r="D954" s="179">
        <f t="shared" si="387"/>
        <v>3446</v>
      </c>
      <c r="E954" s="179">
        <f t="shared" si="388"/>
        <v>4215.9320442300041</v>
      </c>
      <c r="F954" s="179">
        <f t="shared" si="389"/>
        <v>178.21004573597449</v>
      </c>
      <c r="G954" s="179">
        <f t="shared" si="390"/>
        <v>238862.3487781476</v>
      </c>
      <c r="H954" s="179">
        <f t="shared" si="391"/>
        <v>10067.727892915826</v>
      </c>
      <c r="I954" s="179">
        <f t="shared" si="392"/>
        <v>81752</v>
      </c>
      <c r="J954" s="179">
        <f t="shared" si="393"/>
        <v>3446</v>
      </c>
      <c r="K954" s="179">
        <f t="shared" si="394"/>
        <v>85198</v>
      </c>
      <c r="L954" s="179">
        <f>K954</f>
        <v>85198</v>
      </c>
      <c r="M954" s="179">
        <f t="shared" si="395"/>
        <v>21816.704712330193</v>
      </c>
      <c r="N954" s="179">
        <f t="shared" si="396"/>
        <v>2364831.1603192384</v>
      </c>
      <c r="O954" s="179">
        <f>N954*(1+Basic!$B$9)+S954</f>
        <v>2483072.7183352006</v>
      </c>
      <c r="P954" s="176">
        <f>ROUND((O954+H954)/1,0)</f>
        <v>2493140</v>
      </c>
      <c r="R954" s="183">
        <f t="shared" si="397"/>
        <v>0</v>
      </c>
      <c r="S954" s="179">
        <f>S955+R954</f>
        <v>0</v>
      </c>
      <c r="Y954" s="179">
        <f t="shared" si="398"/>
        <v>77536.067955770006</v>
      </c>
      <c r="Z954" s="179">
        <f t="shared" si="399"/>
        <v>3267.7899542640262</v>
      </c>
      <c r="AA954" s="179">
        <f t="shared" si="400"/>
        <v>4394.1420899659788</v>
      </c>
      <c r="AB954" s="179">
        <f t="shared" si="401"/>
        <v>85198.000000000015</v>
      </c>
      <c r="AC954" s="179">
        <f t="shared" si="402"/>
        <v>2493140</v>
      </c>
      <c r="AE954" s="179">
        <f t="shared" si="403"/>
        <v>85198</v>
      </c>
    </row>
    <row r="955" spans="1:31" x14ac:dyDescent="0.2">
      <c r="A955" s="171">
        <f>A954+1</f>
        <v>130</v>
      </c>
      <c r="B955" s="179">
        <f>$C$821</f>
        <v>81752</v>
      </c>
      <c r="D955" s="179">
        <f>C955+$F$821</f>
        <v>3446</v>
      </c>
      <c r="E955" s="179">
        <f>G954*$B$824/$E$821</f>
        <v>3182.7827735962364</v>
      </c>
      <c r="F955" s="179">
        <f>H954*$D$824/$E$821</f>
        <v>134.54072566318078</v>
      </c>
      <c r="G955" s="179">
        <f>G954+E955-B955</f>
        <v>160293.13155174383</v>
      </c>
      <c r="H955" s="179">
        <f>H954-D955+F955</f>
        <v>6756.2686185790062</v>
      </c>
      <c r="I955" s="179">
        <f>B955</f>
        <v>81752</v>
      </c>
      <c r="J955" s="179">
        <f>D955-C955</f>
        <v>3446</v>
      </c>
      <c r="K955" s="179">
        <f>J955+I955</f>
        <v>85198</v>
      </c>
      <c r="L955" s="179">
        <f>K955</f>
        <v>85198</v>
      </c>
      <c r="M955" s="179">
        <f>N954*$L$824/12</f>
        <v>21247.244243423043</v>
      </c>
      <c r="N955" s="179">
        <f>N954+M955-L955</f>
        <v>2300880.4045626614</v>
      </c>
      <c r="O955" s="179">
        <f>N955*(1+Basic!$B$9)+S955</f>
        <v>2415924.4247907945</v>
      </c>
      <c r="P955" s="176">
        <f>ROUND((O955+H955)/1,0)</f>
        <v>2422681</v>
      </c>
      <c r="R955" s="183">
        <f>ROUND($R$821/1,0)</f>
        <v>0</v>
      </c>
      <c r="S955" s="179">
        <f>S956+R955</f>
        <v>0</v>
      </c>
      <c r="Y955" s="179">
        <f>G954-G955</f>
        <v>78569.217226403765</v>
      </c>
      <c r="Z955" s="179">
        <f>H954-H955-C955</f>
        <v>3311.4592743368194</v>
      </c>
      <c r="AA955" s="179">
        <f>E955+F955+R955</f>
        <v>3317.3234992594171</v>
      </c>
      <c r="AB955" s="179">
        <f>AA955+Z955+Y955</f>
        <v>85198</v>
      </c>
      <c r="AC955" s="179">
        <f>P955</f>
        <v>2422681</v>
      </c>
      <c r="AE955" s="179">
        <f>B955+D955</f>
        <v>85198</v>
      </c>
    </row>
    <row r="956" spans="1:31" x14ac:dyDescent="0.2">
      <c r="A956" s="171">
        <f>A955+1</f>
        <v>131</v>
      </c>
      <c r="B956" s="179">
        <f>$C$821</f>
        <v>81752</v>
      </c>
      <c r="D956" s="179">
        <f>C956+$F$821</f>
        <v>3446</v>
      </c>
      <c r="E956" s="179">
        <f>G955*$B$824/$E$821</f>
        <v>2135.8670399014322</v>
      </c>
      <c r="F956" s="179">
        <f>H955*$D$824/$E$821</f>
        <v>90.287827838355668</v>
      </c>
      <c r="G956" s="179">
        <f>G955+E956-B956</f>
        <v>80676.998591645272</v>
      </c>
      <c r="H956" s="179">
        <f>H955-D956+F956</f>
        <v>3400.5564464173617</v>
      </c>
      <c r="I956" s="179">
        <f>B956</f>
        <v>81752</v>
      </c>
      <c r="J956" s="179">
        <f>D956-C956</f>
        <v>3446</v>
      </c>
      <c r="K956" s="179">
        <f>J956+I956</f>
        <v>85198</v>
      </c>
      <c r="L956" s="179">
        <f>K956</f>
        <v>85198</v>
      </c>
      <c r="M956" s="179">
        <f>N955*$L$824/12</f>
        <v>20672.667356112386</v>
      </c>
      <c r="N956" s="179">
        <f>N955+M956-L956</f>
        <v>2236355.0719187739</v>
      </c>
      <c r="O956" s="179">
        <f>N956*(1+Basic!$B$9)+S956</f>
        <v>2348172.8255147128</v>
      </c>
      <c r="P956" s="176">
        <f>ROUND((O956+H956)/1,0)</f>
        <v>2351573</v>
      </c>
      <c r="R956" s="183">
        <f>ROUND($R$821/1,0)</f>
        <v>0</v>
      </c>
      <c r="S956" s="179">
        <f>S957+R956</f>
        <v>0</v>
      </c>
      <c r="Y956" s="179">
        <f>G955-G956</f>
        <v>79616.132960098563</v>
      </c>
      <c r="Z956" s="179">
        <f>H955-H956-C956</f>
        <v>3355.7121721616445</v>
      </c>
      <c r="AA956" s="179">
        <f>E956+F956+R956</f>
        <v>2226.1548677397877</v>
      </c>
      <c r="AB956" s="179">
        <f>AA956+Z956+Y956</f>
        <v>85198</v>
      </c>
      <c r="AC956" s="179">
        <f>P956</f>
        <v>2351573</v>
      </c>
      <c r="AE956" s="179">
        <f>B956+D956</f>
        <v>85198</v>
      </c>
    </row>
    <row r="957" spans="1:31" x14ac:dyDescent="0.2">
      <c r="A957" s="171">
        <f>A956+1</f>
        <v>132</v>
      </c>
      <c r="B957" s="179">
        <f>$C$821</f>
        <v>81752</v>
      </c>
      <c r="D957" s="179">
        <f>C957+$F$821</f>
        <v>3446</v>
      </c>
      <c r="E957" s="179">
        <f>G956*$B$824/$E$821</f>
        <v>1075.0014083694205</v>
      </c>
      <c r="F957" s="179">
        <f>H956*$D$824/$E$821</f>
        <v>45.443553582882309</v>
      </c>
      <c r="G957" s="179">
        <f>G956+E957-B957</f>
        <v>1.469743438065052E-8</v>
      </c>
      <c r="H957" s="179">
        <f>H956-D957+F957</f>
        <v>2.4402169174209121E-10</v>
      </c>
      <c r="I957" s="179">
        <f>B957</f>
        <v>81752</v>
      </c>
      <c r="J957" s="179">
        <f>D957-C957</f>
        <v>3446</v>
      </c>
      <c r="K957" s="179">
        <f>J957+I957</f>
        <v>85198</v>
      </c>
      <c r="L957" s="179">
        <f>K957+Basic!B8</f>
        <v>2256448</v>
      </c>
      <c r="M957" s="179">
        <f>N956*$L$824/12</f>
        <v>20092.92808103123</v>
      </c>
      <c r="N957" s="179">
        <f>N956+M957-L957</f>
        <v>-1.9464641809463501E-7</v>
      </c>
      <c r="O957" s="179">
        <f>N957*(1+Basic!$B$9)</f>
        <v>-2.0437873899936678E-7</v>
      </c>
      <c r="P957" s="179">
        <f>O957+H957+Basic!$B$8</f>
        <v>2171249.999999796</v>
      </c>
      <c r="R957" s="183">
        <f>ROUND($R$821/1,0)</f>
        <v>0</v>
      </c>
      <c r="S957" s="179">
        <f>S958+R957</f>
        <v>0</v>
      </c>
      <c r="Y957" s="179">
        <f>G956-G957</f>
        <v>80676.998591630574</v>
      </c>
      <c r="Z957" s="179">
        <f>H956-H957-C957</f>
        <v>3400.5564464171175</v>
      </c>
      <c r="AA957" s="179">
        <f>E957+F957+R957</f>
        <v>1120.4449619523027</v>
      </c>
      <c r="AB957" s="179">
        <f>AA957+Z957+Y957</f>
        <v>85198</v>
      </c>
      <c r="AC957" s="179">
        <f>P957</f>
        <v>2171249.999999796</v>
      </c>
      <c r="AE957" s="179">
        <f>B957+D957</f>
        <v>85198</v>
      </c>
    </row>
    <row r="958" spans="1:31" ht="15" x14ac:dyDescent="0.2">
      <c r="A958" s="170" t="s">
        <v>5</v>
      </c>
      <c r="B958" s="190">
        <f>SUM(B825:B957)</f>
        <v>5725014</v>
      </c>
      <c r="C958" s="190">
        <f>SUM(C825:C957)</f>
        <v>-359673</v>
      </c>
      <c r="D958" s="190">
        <f>SUM(D825:D957)</f>
        <v>95199</v>
      </c>
      <c r="E958" s="190">
        <f>SUM(E825:E957)</f>
        <v>5725014.0000000196</v>
      </c>
      <c r="F958" s="190">
        <f>SUM(F825:F957)</f>
        <v>95199.000000000175</v>
      </c>
      <c r="G958" s="190"/>
      <c r="H958" s="190"/>
      <c r="I958" s="190">
        <f>SUM(I825:I957)</f>
        <v>10791264</v>
      </c>
      <c r="J958" s="190">
        <f>SUM(J825:J957)</f>
        <v>428660.5</v>
      </c>
      <c r="K958" s="190">
        <f>SUM(K825:K957)</f>
        <v>11246136</v>
      </c>
      <c r="L958" s="190">
        <f>SUM(L825:L957)</f>
        <v>6179886</v>
      </c>
      <c r="M958" s="190">
        <f>SUM(M825:M957)</f>
        <v>6179885.9999998091</v>
      </c>
      <c r="N958" s="187"/>
      <c r="O958" s="190"/>
      <c r="P958" s="190"/>
      <c r="R958" s="172">
        <f>SUM(R826:R957)</f>
        <v>0</v>
      </c>
      <c r="Y958" s="191">
        <f>SUM(Y826:Y957)</f>
        <v>5066249.9999999851</v>
      </c>
      <c r="Z958" s="191">
        <f>SUM(Z826:Z957)</f>
        <v>359672.99999999977</v>
      </c>
      <c r="AA958" s="191">
        <f>SUM(AA826:AA957)</f>
        <v>5820213.000000014</v>
      </c>
      <c r="AB958" s="191">
        <f>SUM(AB826:AB957)</f>
        <v>11246136.000000002</v>
      </c>
    </row>
    <row r="969" spans="1:31" ht="25.5" x14ac:dyDescent="0.35">
      <c r="C969" s="262" t="s">
        <v>107</v>
      </c>
      <c r="D969" s="262"/>
      <c r="E969" s="262"/>
      <c r="F969" s="262"/>
    </row>
    <row r="970" spans="1:31" x14ac:dyDescent="0.2">
      <c r="A970" s="171" t="s">
        <v>33</v>
      </c>
      <c r="B970" s="171" t="s">
        <v>39</v>
      </c>
      <c r="D970" s="171" t="s">
        <v>160</v>
      </c>
      <c r="E970" s="171" t="s">
        <v>38</v>
      </c>
      <c r="G970" s="171" t="s">
        <v>57</v>
      </c>
    </row>
    <row r="971" spans="1:31" ht="18" x14ac:dyDescent="0.25">
      <c r="A971" s="181">
        <f>Basic!$B$10</f>
        <v>0.16</v>
      </c>
      <c r="B971" s="177">
        <v>79299.357226622538</v>
      </c>
      <c r="C971" s="176">
        <f>ROUND(B971/1,0)</f>
        <v>79299</v>
      </c>
      <c r="D971" s="177">
        <v>3387.534159834926</v>
      </c>
      <c r="E971" s="176">
        <f>$E$2</f>
        <v>12</v>
      </c>
      <c r="F971" s="176">
        <f>ROUND(D971/1,0)</f>
        <v>3388</v>
      </c>
      <c r="G971" s="192">
        <f>-(B975)/R973</f>
        <v>35182.291666666664</v>
      </c>
      <c r="H971" s="179">
        <f>(Basic!$B$19+Basic!$B$20+Basic!$B$21+Basic!$B$22+Basic!$B$23+Basic!$B$24+Basic!$B$25+Basic!$B$26+Basic!$B$27+Basic!$B$28+Basic!$B$29+Basic!$B$30)/R973</f>
        <v>2611.8958333333335</v>
      </c>
      <c r="J971" s="179"/>
      <c r="K971" s="179"/>
      <c r="R971" s="172">
        <f>$S$1/$R$973</f>
        <v>0</v>
      </c>
    </row>
    <row r="972" spans="1:31" ht="15" x14ac:dyDescent="0.2">
      <c r="A972" s="170" t="s">
        <v>37</v>
      </c>
      <c r="B972" s="179" t="s">
        <v>37</v>
      </c>
      <c r="C972" s="171" t="s">
        <v>37</v>
      </c>
      <c r="D972" s="171" t="s">
        <v>37</v>
      </c>
      <c r="E972" s="171" t="s">
        <v>37</v>
      </c>
      <c r="F972" s="171" t="s">
        <v>37</v>
      </c>
      <c r="G972" s="171" t="s">
        <v>37</v>
      </c>
      <c r="H972" s="171" t="s">
        <v>37</v>
      </c>
      <c r="J972" s="179"/>
      <c r="L972" s="179"/>
      <c r="M972" s="180" t="s">
        <v>31</v>
      </c>
      <c r="N972" s="180"/>
      <c r="O972" s="180"/>
    </row>
    <row r="973" spans="1:31" ht="15" x14ac:dyDescent="0.2">
      <c r="A973" s="170"/>
      <c r="B973" s="180" t="s">
        <v>11</v>
      </c>
      <c r="C973" s="180"/>
      <c r="D973" s="180"/>
      <c r="E973" s="180" t="s">
        <v>27</v>
      </c>
      <c r="F973" s="180"/>
      <c r="G973" s="180" t="s">
        <v>162</v>
      </c>
      <c r="H973" s="180"/>
      <c r="I973" s="180" t="s">
        <v>6</v>
      </c>
      <c r="J973" s="180"/>
      <c r="K973" s="180"/>
      <c r="L973" s="171" t="s">
        <v>32</v>
      </c>
      <c r="M973" s="171" t="s">
        <v>2</v>
      </c>
      <c r="N973" s="180" t="s">
        <v>162</v>
      </c>
      <c r="O973" s="180" t="s">
        <v>29</v>
      </c>
      <c r="P973" s="180" t="s">
        <v>30</v>
      </c>
      <c r="R973" s="172">
        <f>$E$2*12</f>
        <v>144</v>
      </c>
    </row>
    <row r="974" spans="1:31" x14ac:dyDescent="0.2">
      <c r="B974" s="181">
        <f>IRR(B975:B1119,0)*E971</f>
        <v>0.15991076343862609</v>
      </c>
      <c r="D974" s="181">
        <f>IRR(D975:D1119,0)*E971</f>
        <v>0.16047457693575584</v>
      </c>
      <c r="E974" s="171" t="s">
        <v>28</v>
      </c>
      <c r="F974" s="171" t="s">
        <v>161</v>
      </c>
      <c r="G974" s="171" t="s">
        <v>162</v>
      </c>
      <c r="H974" s="171" t="s">
        <v>161</v>
      </c>
      <c r="I974" s="171" t="s">
        <v>28</v>
      </c>
      <c r="J974" s="179" t="s">
        <v>161</v>
      </c>
      <c r="K974" s="179" t="s">
        <v>5</v>
      </c>
      <c r="L974" s="174">
        <f>IRR(L975:L1119,0)*E971</f>
        <v>0.10849157786582264</v>
      </c>
      <c r="AE974" s="174">
        <f>IRR(AE975:AE1119,0)*$AE$2</f>
        <v>0.15991893336510277</v>
      </c>
    </row>
    <row r="975" spans="1:31" x14ac:dyDescent="0.2">
      <c r="A975" s="171">
        <v>0</v>
      </c>
      <c r="B975" s="171">
        <f>-(Basic!$B$6-Basic!$B$8)</f>
        <v>-5066250</v>
      </c>
      <c r="C975" s="171">
        <f>-Basic!$B$19</f>
        <v>-52423</v>
      </c>
      <c r="D975" s="179">
        <f>C975</f>
        <v>-52423</v>
      </c>
      <c r="G975" s="179">
        <f>-B975</f>
        <v>5066250</v>
      </c>
      <c r="H975" s="171">
        <f>-D975</f>
        <v>52423</v>
      </c>
      <c r="J975" s="171">
        <f>-Basic!$B$19/2</f>
        <v>-26211.5</v>
      </c>
      <c r="L975" s="179">
        <f>B975-Basic!$B$8</f>
        <v>-7237500</v>
      </c>
      <c r="N975" s="179">
        <f>-L975</f>
        <v>7237500</v>
      </c>
      <c r="Y975" s="171" t="s">
        <v>163</v>
      </c>
      <c r="Z975" s="171" t="s">
        <v>61</v>
      </c>
      <c r="AA975" s="171" t="s">
        <v>2</v>
      </c>
      <c r="AB975" s="171" t="s">
        <v>6</v>
      </c>
      <c r="AC975" s="171" t="s">
        <v>65</v>
      </c>
      <c r="AE975" s="179">
        <f>B975+D975</f>
        <v>-5118673</v>
      </c>
    </row>
    <row r="976" spans="1:31" x14ac:dyDescent="0.2">
      <c r="A976" s="171">
        <f>A975+1</f>
        <v>1</v>
      </c>
      <c r="B976" s="179">
        <f>$C$971</f>
        <v>79299</v>
      </c>
      <c r="D976" s="179">
        <f>C976+$F$971</f>
        <v>3388</v>
      </c>
      <c r="E976" s="179">
        <f>G975*$B$974/$E$971</f>
        <v>67512.32543924496</v>
      </c>
      <c r="F976" s="179">
        <f>H975*$D$974/$E$971</f>
        <v>701.0465622252608</v>
      </c>
      <c r="G976" s="179">
        <f>G975+E976-B976</f>
        <v>5054463.3254392445</v>
      </c>
      <c r="H976" s="179">
        <f>H975-D976+F976</f>
        <v>49736.04656222526</v>
      </c>
      <c r="I976" s="179">
        <f>B976</f>
        <v>79299</v>
      </c>
      <c r="J976" s="179">
        <f>D976-C976</f>
        <v>3388</v>
      </c>
      <c r="K976" s="179">
        <f>J976+I976</f>
        <v>82687</v>
      </c>
      <c r="L976" s="179">
        <f t="shared" ref="L976:L1039" si="404">K976</f>
        <v>82687</v>
      </c>
      <c r="M976" s="179">
        <f>N975*$L$974/12</f>
        <v>65433.982900324278</v>
      </c>
      <c r="N976" s="179">
        <f>N975+M976-L976</f>
        <v>7220246.9829003243</v>
      </c>
      <c r="O976" s="179">
        <f>N976*(1+Basic!$B$9)+S976</f>
        <v>7581259.3320453409</v>
      </c>
      <c r="P976" s="176">
        <f t="shared" ref="P976:P1039" si="405">ROUND((O976+H976)/1,0)</f>
        <v>7630995</v>
      </c>
      <c r="R976" s="183">
        <f>ROUND($R$971/1,0)</f>
        <v>0</v>
      </c>
      <c r="S976" s="179">
        <f t="shared" ref="S976:S1039" si="406">S977+R976</f>
        <v>0</v>
      </c>
      <c r="Y976" s="179">
        <f>G975-G976</f>
        <v>11786.674560755491</v>
      </c>
      <c r="Z976" s="179">
        <f>H975-H976-C976</f>
        <v>2686.9534377747405</v>
      </c>
      <c r="AA976" s="179">
        <f>E976+F976+R976</f>
        <v>68213.372001470227</v>
      </c>
      <c r="AB976" s="179">
        <f>AA976+Z976+Y976</f>
        <v>82687.000000000466</v>
      </c>
      <c r="AC976" s="179">
        <f>P976</f>
        <v>7630995</v>
      </c>
      <c r="AE976" s="179">
        <f>B976+D976</f>
        <v>82687</v>
      </c>
    </row>
    <row r="977" spans="1:31" x14ac:dyDescent="0.2">
      <c r="A977" s="171">
        <f t="shared" ref="A977:A1040" si="407">A976+1</f>
        <v>2</v>
      </c>
      <c r="B977" s="179">
        <f t="shared" ref="B977:B1040" si="408">$C$971</f>
        <v>79299</v>
      </c>
      <c r="D977" s="179">
        <f t="shared" ref="D977:D1040" si="409">C977+$F$971</f>
        <v>3388</v>
      </c>
      <c r="E977" s="179">
        <f t="shared" ref="E977:E1040" si="410">G976*$B$974/$E$971</f>
        <v>67355.257428627199</v>
      </c>
      <c r="F977" s="179">
        <f t="shared" ref="F977:F1040" si="411">H976*$D$974/$E$971</f>
        <v>665.11425254417929</v>
      </c>
      <c r="G977" s="179">
        <f t="shared" ref="G977:G1040" si="412">G976+E977-B977</f>
        <v>5042519.582867872</v>
      </c>
      <c r="H977" s="179">
        <f t="shared" ref="H977:H1040" si="413">H976-D977+F977</f>
        <v>47013.160814769442</v>
      </c>
      <c r="I977" s="179">
        <f t="shared" ref="I977:I1040" si="414">B977</f>
        <v>79299</v>
      </c>
      <c r="J977" s="179">
        <f t="shared" ref="J977:J1040" si="415">D977-C977</f>
        <v>3388</v>
      </c>
      <c r="K977" s="179">
        <f t="shared" ref="K977:K1040" si="416">J977+I977</f>
        <v>82687</v>
      </c>
      <c r="L977" s="179">
        <f t="shared" si="404"/>
        <v>82687</v>
      </c>
      <c r="M977" s="179">
        <f t="shared" ref="M977:M1040" si="417">N976*$L$974/12</f>
        <v>65277.998979650125</v>
      </c>
      <c r="N977" s="179">
        <f t="shared" ref="N977:N1040" si="418">N976+M977-L977</f>
        <v>7202837.9818799747</v>
      </c>
      <c r="O977" s="179">
        <f>N977*(1+Basic!$B$9)+S977</f>
        <v>7562979.8809739733</v>
      </c>
      <c r="P977" s="176">
        <f t="shared" si="405"/>
        <v>7609993</v>
      </c>
      <c r="R977" s="183">
        <f t="shared" ref="R977:R1040" si="419">ROUND($R$971/1,0)</f>
        <v>0</v>
      </c>
      <c r="S977" s="179">
        <f t="shared" si="406"/>
        <v>0</v>
      </c>
      <c r="Y977" s="179">
        <f t="shared" ref="Y977:Y1040" si="420">G976-G977</f>
        <v>11943.742571372539</v>
      </c>
      <c r="Z977" s="179">
        <f t="shared" ref="Z977:Z1040" si="421">H976-H977-C977</f>
        <v>2722.8857474558172</v>
      </c>
      <c r="AA977" s="179">
        <f t="shared" ref="AA977:AA1040" si="422">E977+F977+R977</f>
        <v>68020.371681171382</v>
      </c>
      <c r="AB977" s="179">
        <f t="shared" ref="AB977:AB1040" si="423">AA977+Z977+Y977</f>
        <v>82686.999999999738</v>
      </c>
      <c r="AC977" s="179">
        <f t="shared" ref="AC977:AC1040" si="424">P977</f>
        <v>7609993</v>
      </c>
      <c r="AE977" s="179">
        <f t="shared" ref="AE977:AE1040" si="425">B977+D977</f>
        <v>82687</v>
      </c>
    </row>
    <row r="978" spans="1:31" x14ac:dyDescent="0.2">
      <c r="A978" s="171">
        <f t="shared" si="407"/>
        <v>3</v>
      </c>
      <c r="B978" s="179">
        <f t="shared" si="408"/>
        <v>79299</v>
      </c>
      <c r="D978" s="179">
        <f t="shared" si="409"/>
        <v>3388</v>
      </c>
      <c r="E978" s="179">
        <f t="shared" si="410"/>
        <v>67196.096345885322</v>
      </c>
      <c r="F978" s="179">
        <f t="shared" si="411"/>
        <v>628.70142434689842</v>
      </c>
      <c r="G978" s="179">
        <f t="shared" si="412"/>
        <v>5030416.6792137576</v>
      </c>
      <c r="H978" s="179">
        <f t="shared" si="413"/>
        <v>44253.862239116337</v>
      </c>
      <c r="I978" s="179">
        <f t="shared" si="414"/>
        <v>79299</v>
      </c>
      <c r="J978" s="179">
        <f t="shared" si="415"/>
        <v>3388</v>
      </c>
      <c r="K978" s="179">
        <f t="shared" si="416"/>
        <v>82687</v>
      </c>
      <c r="L978" s="179">
        <f t="shared" si="404"/>
        <v>82687</v>
      </c>
      <c r="M978" s="179">
        <f t="shared" si="417"/>
        <v>65120.60481383634</v>
      </c>
      <c r="N978" s="179">
        <f t="shared" si="418"/>
        <v>7185271.5866938112</v>
      </c>
      <c r="O978" s="179">
        <f>N978*(1+Basic!$B$9)+S978</f>
        <v>7544535.1660285024</v>
      </c>
      <c r="P978" s="176">
        <f t="shared" si="405"/>
        <v>7588789</v>
      </c>
      <c r="R978" s="183">
        <f t="shared" si="419"/>
        <v>0</v>
      </c>
      <c r="S978" s="179">
        <f t="shared" si="406"/>
        <v>0</v>
      </c>
      <c r="Y978" s="179">
        <f t="shared" si="420"/>
        <v>12102.903654114343</v>
      </c>
      <c r="Z978" s="179">
        <f t="shared" si="421"/>
        <v>2759.2985756531052</v>
      </c>
      <c r="AA978" s="179">
        <f t="shared" si="422"/>
        <v>67824.797770232224</v>
      </c>
      <c r="AB978" s="179">
        <f t="shared" si="423"/>
        <v>82686.99999999968</v>
      </c>
      <c r="AC978" s="179">
        <f t="shared" si="424"/>
        <v>7588789</v>
      </c>
      <c r="AE978" s="179">
        <f t="shared" si="425"/>
        <v>82687</v>
      </c>
    </row>
    <row r="979" spans="1:31" x14ac:dyDescent="0.2">
      <c r="A979" s="171">
        <f t="shared" si="407"/>
        <v>4</v>
      </c>
      <c r="B979" s="179">
        <f t="shared" si="408"/>
        <v>79299</v>
      </c>
      <c r="D979" s="179">
        <f t="shared" si="409"/>
        <v>3388</v>
      </c>
      <c r="E979" s="179">
        <f t="shared" si="410"/>
        <v>67034.814298955855</v>
      </c>
      <c r="F979" s="179">
        <f t="shared" si="411"/>
        <v>591.8016517162846</v>
      </c>
      <c r="G979" s="179">
        <f t="shared" si="412"/>
        <v>5018152.4935127134</v>
      </c>
      <c r="H979" s="179">
        <f t="shared" si="413"/>
        <v>41457.66389083262</v>
      </c>
      <c r="I979" s="179">
        <f t="shared" si="414"/>
        <v>79299</v>
      </c>
      <c r="J979" s="179">
        <f t="shared" si="415"/>
        <v>3388</v>
      </c>
      <c r="K979" s="179">
        <f t="shared" si="416"/>
        <v>82687</v>
      </c>
      <c r="L979" s="179">
        <f t="shared" si="404"/>
        <v>82687</v>
      </c>
      <c r="M979" s="179">
        <f t="shared" si="417"/>
        <v>64961.787652906212</v>
      </c>
      <c r="N979" s="179">
        <f t="shared" si="418"/>
        <v>7167546.3743467173</v>
      </c>
      <c r="O979" s="179">
        <f>N979*(1+Basic!$B$9)+S979</f>
        <v>7525923.6930640535</v>
      </c>
      <c r="P979" s="176">
        <f t="shared" si="405"/>
        <v>7567381</v>
      </c>
      <c r="R979" s="183">
        <f t="shared" si="419"/>
        <v>0</v>
      </c>
      <c r="S979" s="179">
        <f t="shared" si="406"/>
        <v>0</v>
      </c>
      <c r="Y979" s="179">
        <f t="shared" si="420"/>
        <v>12264.185701044276</v>
      </c>
      <c r="Z979" s="179">
        <f t="shared" si="421"/>
        <v>2796.1983482837168</v>
      </c>
      <c r="AA979" s="179">
        <f t="shared" si="422"/>
        <v>67626.615950672145</v>
      </c>
      <c r="AB979" s="179">
        <f t="shared" si="423"/>
        <v>82687.000000000146</v>
      </c>
      <c r="AC979" s="179">
        <f t="shared" si="424"/>
        <v>7567381</v>
      </c>
      <c r="AE979" s="179">
        <f t="shared" si="425"/>
        <v>82687</v>
      </c>
    </row>
    <row r="980" spans="1:31" x14ac:dyDescent="0.2">
      <c r="A980" s="171">
        <f t="shared" si="407"/>
        <v>5</v>
      </c>
      <c r="B980" s="179">
        <f t="shared" si="408"/>
        <v>79299</v>
      </c>
      <c r="D980" s="179">
        <f t="shared" si="409"/>
        <v>3388</v>
      </c>
      <c r="E980" s="179">
        <f t="shared" si="410"/>
        <v>66871.383024088587</v>
      </c>
      <c r="F980" s="179">
        <f t="shared" si="411"/>
        <v>554.40842280217714</v>
      </c>
      <c r="G980" s="179">
        <f t="shared" si="412"/>
        <v>5005724.8765368024</v>
      </c>
      <c r="H980" s="179">
        <f t="shared" si="413"/>
        <v>38624.072313634795</v>
      </c>
      <c r="I980" s="179">
        <f t="shared" si="414"/>
        <v>79299</v>
      </c>
      <c r="J980" s="179">
        <f t="shared" si="415"/>
        <v>3388</v>
      </c>
      <c r="K980" s="179">
        <f t="shared" si="416"/>
        <v>82687</v>
      </c>
      <c r="L980" s="179">
        <f t="shared" si="404"/>
        <v>82687</v>
      </c>
      <c r="M980" s="179">
        <f t="shared" si="417"/>
        <v>64801.534631610972</v>
      </c>
      <c r="N980" s="179">
        <f t="shared" si="418"/>
        <v>7149660.9089783281</v>
      </c>
      <c r="O980" s="179">
        <f>N980*(1+Basic!$B$9)+S980</f>
        <v>7507143.9544272451</v>
      </c>
      <c r="P980" s="176">
        <f t="shared" si="405"/>
        <v>7545768</v>
      </c>
      <c r="R980" s="183">
        <f t="shared" si="419"/>
        <v>0</v>
      </c>
      <c r="S980" s="179">
        <f t="shared" si="406"/>
        <v>0</v>
      </c>
      <c r="Y980" s="179">
        <f t="shared" si="420"/>
        <v>12427.616975910962</v>
      </c>
      <c r="Z980" s="179">
        <f t="shared" si="421"/>
        <v>2833.5915771978252</v>
      </c>
      <c r="AA980" s="179">
        <f t="shared" si="422"/>
        <v>67425.791446890769</v>
      </c>
      <c r="AB980" s="179">
        <f t="shared" si="423"/>
        <v>82686.999999999563</v>
      </c>
      <c r="AC980" s="179">
        <f t="shared" si="424"/>
        <v>7545768</v>
      </c>
      <c r="AE980" s="179">
        <f t="shared" si="425"/>
        <v>82687</v>
      </c>
    </row>
    <row r="981" spans="1:31" x14ac:dyDescent="0.2">
      <c r="A981" s="171">
        <f t="shared" si="407"/>
        <v>6</v>
      </c>
      <c r="B981" s="179">
        <f t="shared" si="408"/>
        <v>79299</v>
      </c>
      <c r="D981" s="179">
        <f t="shared" si="409"/>
        <v>3388</v>
      </c>
      <c r="E981" s="179">
        <f t="shared" si="410"/>
        <v>66705.773880893525</v>
      </c>
      <c r="F981" s="179">
        <f t="shared" si="411"/>
        <v>516.51513867221536</v>
      </c>
      <c r="G981" s="179">
        <f t="shared" si="412"/>
        <v>4993131.6504176958</v>
      </c>
      <c r="H981" s="179">
        <f t="shared" si="413"/>
        <v>35752.587452307009</v>
      </c>
      <c r="I981" s="179">
        <f t="shared" si="414"/>
        <v>79299</v>
      </c>
      <c r="J981" s="179">
        <f t="shared" si="415"/>
        <v>3388</v>
      </c>
      <c r="K981" s="179">
        <f t="shared" si="416"/>
        <v>82687</v>
      </c>
      <c r="L981" s="179">
        <f t="shared" si="404"/>
        <v>82687</v>
      </c>
      <c r="M981" s="179">
        <f t="shared" si="417"/>
        <v>64639.832768387547</v>
      </c>
      <c r="N981" s="179">
        <f t="shared" si="418"/>
        <v>7131613.7417467153</v>
      </c>
      <c r="O981" s="179">
        <f>N981*(1+Basic!$B$9)+S981</f>
        <v>7488194.4288340509</v>
      </c>
      <c r="P981" s="176">
        <f t="shared" si="405"/>
        <v>7523947</v>
      </c>
      <c r="R981" s="183">
        <f t="shared" si="419"/>
        <v>0</v>
      </c>
      <c r="S981" s="179">
        <f t="shared" si="406"/>
        <v>0</v>
      </c>
      <c r="Y981" s="179">
        <f t="shared" si="420"/>
        <v>12593.226119106635</v>
      </c>
      <c r="Z981" s="179">
        <f t="shared" si="421"/>
        <v>2871.4848613277863</v>
      </c>
      <c r="AA981" s="179">
        <f t="shared" si="422"/>
        <v>67222.289019565738</v>
      </c>
      <c r="AB981" s="179">
        <f t="shared" si="423"/>
        <v>82687.00000000016</v>
      </c>
      <c r="AC981" s="179">
        <f t="shared" si="424"/>
        <v>7523947</v>
      </c>
      <c r="AE981" s="179">
        <f t="shared" si="425"/>
        <v>82687</v>
      </c>
    </row>
    <row r="982" spans="1:31" x14ac:dyDescent="0.2">
      <c r="A982" s="171">
        <f t="shared" si="407"/>
        <v>7</v>
      </c>
      <c r="B982" s="179">
        <f t="shared" si="408"/>
        <v>79299</v>
      </c>
      <c r="D982" s="179">
        <f t="shared" si="409"/>
        <v>3388</v>
      </c>
      <c r="E982" s="179">
        <f t="shared" si="410"/>
        <v>66537.957847321741</v>
      </c>
      <c r="F982" s="179">
        <f t="shared" si="411"/>
        <v>478.1151121472983</v>
      </c>
      <c r="G982" s="179">
        <f t="shared" si="412"/>
        <v>4980370.6082650172</v>
      </c>
      <c r="H982" s="179">
        <f t="shared" si="413"/>
        <v>32842.70256445431</v>
      </c>
      <c r="I982" s="179">
        <f t="shared" si="414"/>
        <v>79299</v>
      </c>
      <c r="J982" s="179">
        <f t="shared" si="415"/>
        <v>3388</v>
      </c>
      <c r="K982" s="179">
        <f t="shared" si="416"/>
        <v>82687</v>
      </c>
      <c r="L982" s="179">
        <f t="shared" si="404"/>
        <v>82687</v>
      </c>
      <c r="M982" s="179">
        <f t="shared" si="417"/>
        <v>64476.668964307049</v>
      </c>
      <c r="N982" s="179">
        <f t="shared" si="418"/>
        <v>7113403.4107110221</v>
      </c>
      <c r="O982" s="179">
        <f>N982*(1+Basic!$B$9)+S982</f>
        <v>7469073.5812465735</v>
      </c>
      <c r="P982" s="176">
        <f t="shared" si="405"/>
        <v>7501916</v>
      </c>
      <c r="R982" s="183">
        <f t="shared" si="419"/>
        <v>0</v>
      </c>
      <c r="S982" s="179">
        <f t="shared" si="406"/>
        <v>0</v>
      </c>
      <c r="Y982" s="179">
        <f t="shared" si="420"/>
        <v>12761.042152678594</v>
      </c>
      <c r="Z982" s="179">
        <f t="shared" si="421"/>
        <v>2909.8848878526987</v>
      </c>
      <c r="AA982" s="179">
        <f t="shared" si="422"/>
        <v>67016.072959469035</v>
      </c>
      <c r="AB982" s="179">
        <f t="shared" si="423"/>
        <v>82687.00000000032</v>
      </c>
      <c r="AC982" s="179">
        <f t="shared" si="424"/>
        <v>7501916</v>
      </c>
      <c r="AE982" s="179">
        <f t="shared" si="425"/>
        <v>82687</v>
      </c>
    </row>
    <row r="983" spans="1:31" x14ac:dyDescent="0.2">
      <c r="A983" s="171">
        <f t="shared" si="407"/>
        <v>8</v>
      </c>
      <c r="B983" s="179">
        <f t="shared" si="408"/>
        <v>79299</v>
      </c>
      <c r="D983" s="179">
        <f t="shared" si="409"/>
        <v>3388</v>
      </c>
      <c r="E983" s="179">
        <f t="shared" si="410"/>
        <v>66367.905514579455</v>
      </c>
      <c r="F983" s="179">
        <f t="shared" si="411"/>
        <v>439.20156662147241</v>
      </c>
      <c r="G983" s="179">
        <f t="shared" si="412"/>
        <v>4967439.5137795964</v>
      </c>
      <c r="H983" s="179">
        <f t="shared" si="413"/>
        <v>29893.904131075782</v>
      </c>
      <c r="I983" s="179">
        <f t="shared" si="414"/>
        <v>79299</v>
      </c>
      <c r="J983" s="179">
        <f t="shared" si="415"/>
        <v>3388</v>
      </c>
      <c r="K983" s="179">
        <f t="shared" si="416"/>
        <v>82687</v>
      </c>
      <c r="L983" s="179">
        <f t="shared" si="404"/>
        <v>82687</v>
      </c>
      <c r="M983" s="179">
        <f t="shared" si="417"/>
        <v>64312.030002013606</v>
      </c>
      <c r="N983" s="179">
        <f t="shared" si="418"/>
        <v>7095028.4407130359</v>
      </c>
      <c r="O983" s="179">
        <f>N983*(1+Basic!$B$9)+S983</f>
        <v>7449779.8627486881</v>
      </c>
      <c r="P983" s="176">
        <f t="shared" si="405"/>
        <v>7479674</v>
      </c>
      <c r="R983" s="183">
        <f t="shared" si="419"/>
        <v>0</v>
      </c>
      <c r="S983" s="179">
        <f t="shared" si="406"/>
        <v>0</v>
      </c>
      <c r="Y983" s="179">
        <f t="shared" si="420"/>
        <v>12931.094485420734</v>
      </c>
      <c r="Z983" s="179">
        <f t="shared" si="421"/>
        <v>2948.798433378528</v>
      </c>
      <c r="AA983" s="179">
        <f t="shared" si="422"/>
        <v>66807.107081200927</v>
      </c>
      <c r="AB983" s="179">
        <f t="shared" si="423"/>
        <v>82687.000000000189</v>
      </c>
      <c r="AC983" s="179">
        <f t="shared" si="424"/>
        <v>7479674</v>
      </c>
      <c r="AE983" s="179">
        <f t="shared" si="425"/>
        <v>82687</v>
      </c>
    </row>
    <row r="984" spans="1:31" x14ac:dyDescent="0.2">
      <c r="A984" s="171">
        <f t="shared" si="407"/>
        <v>9</v>
      </c>
      <c r="B984" s="179">
        <f t="shared" si="408"/>
        <v>79299</v>
      </c>
      <c r="D984" s="179">
        <f t="shared" si="409"/>
        <v>3388</v>
      </c>
      <c r="E984" s="179">
        <f t="shared" si="410"/>
        <v>66195.587081974401</v>
      </c>
      <c r="F984" s="179">
        <f t="shared" si="411"/>
        <v>399.76763486603585</v>
      </c>
      <c r="G984" s="179">
        <f t="shared" si="412"/>
        <v>4954336.1008615708</v>
      </c>
      <c r="H984" s="179">
        <f t="shared" si="413"/>
        <v>26905.671765941817</v>
      </c>
      <c r="I984" s="179">
        <f t="shared" si="414"/>
        <v>79299</v>
      </c>
      <c r="J984" s="179">
        <f t="shared" si="415"/>
        <v>3388</v>
      </c>
      <c r="K984" s="179">
        <f t="shared" si="416"/>
        <v>82687</v>
      </c>
      <c r="L984" s="179">
        <f t="shared" si="404"/>
        <v>82687</v>
      </c>
      <c r="M984" s="179">
        <f t="shared" si="417"/>
        <v>64145.902544653713</v>
      </c>
      <c r="N984" s="179">
        <f t="shared" si="418"/>
        <v>7076487.3432576898</v>
      </c>
      <c r="O984" s="179">
        <f>N984*(1+Basic!$B$9)+S984</f>
        <v>7430311.710420575</v>
      </c>
      <c r="P984" s="176">
        <f t="shared" si="405"/>
        <v>7457217</v>
      </c>
      <c r="R984" s="183">
        <f t="shared" si="419"/>
        <v>0</v>
      </c>
      <c r="S984" s="179">
        <f t="shared" si="406"/>
        <v>0</v>
      </c>
      <c r="Y984" s="179">
        <f t="shared" si="420"/>
        <v>13103.412918025628</v>
      </c>
      <c r="Z984" s="179">
        <f t="shared" si="421"/>
        <v>2988.2323651339648</v>
      </c>
      <c r="AA984" s="179">
        <f t="shared" si="422"/>
        <v>66595.354716840433</v>
      </c>
      <c r="AB984" s="179">
        <f t="shared" si="423"/>
        <v>82687.000000000029</v>
      </c>
      <c r="AC984" s="179">
        <f t="shared" si="424"/>
        <v>7457217</v>
      </c>
      <c r="AE984" s="179">
        <f t="shared" si="425"/>
        <v>82687</v>
      </c>
    </row>
    <row r="985" spans="1:31" x14ac:dyDescent="0.2">
      <c r="A985" s="171">
        <f t="shared" si="407"/>
        <v>10</v>
      </c>
      <c r="B985" s="179">
        <f t="shared" si="408"/>
        <v>79299</v>
      </c>
      <c r="D985" s="179">
        <f t="shared" si="409"/>
        <v>3388</v>
      </c>
      <c r="E985" s="179">
        <f t="shared" si="410"/>
        <v>66020.972351693315</v>
      </c>
      <c r="F985" s="179">
        <f t="shared" si="411"/>
        <v>359.80635781765199</v>
      </c>
      <c r="G985" s="179">
        <f t="shared" si="412"/>
        <v>4941058.0732132643</v>
      </c>
      <c r="H985" s="179">
        <f t="shared" si="413"/>
        <v>23877.478123759469</v>
      </c>
      <c r="I985" s="179">
        <f t="shared" si="414"/>
        <v>79299</v>
      </c>
      <c r="J985" s="179">
        <f t="shared" si="415"/>
        <v>3388</v>
      </c>
      <c r="K985" s="179">
        <f t="shared" si="416"/>
        <v>82687</v>
      </c>
      <c r="L985" s="179">
        <f t="shared" si="404"/>
        <v>82687</v>
      </c>
      <c r="M985" s="179">
        <f t="shared" si="417"/>
        <v>63978.27313479584</v>
      </c>
      <c r="N985" s="179">
        <f t="shared" si="418"/>
        <v>7057778.6163924858</v>
      </c>
      <c r="O985" s="179">
        <f>N985*(1+Basic!$B$9)+S985</f>
        <v>7410667.5472121108</v>
      </c>
      <c r="P985" s="176">
        <f t="shared" si="405"/>
        <v>7434545</v>
      </c>
      <c r="R985" s="183">
        <f t="shared" si="419"/>
        <v>0</v>
      </c>
      <c r="S985" s="179">
        <f t="shared" si="406"/>
        <v>0</v>
      </c>
      <c r="Y985" s="179">
        <f t="shared" si="420"/>
        <v>13278.027648306452</v>
      </c>
      <c r="Z985" s="179">
        <f t="shared" si="421"/>
        <v>3028.1936421823484</v>
      </c>
      <c r="AA985" s="179">
        <f t="shared" si="422"/>
        <v>66380.778709510967</v>
      </c>
      <c r="AB985" s="179">
        <f t="shared" si="423"/>
        <v>82686.999999999767</v>
      </c>
      <c r="AC985" s="179">
        <f t="shared" si="424"/>
        <v>7434545</v>
      </c>
      <c r="AE985" s="179">
        <f t="shared" si="425"/>
        <v>82687</v>
      </c>
    </row>
    <row r="986" spans="1:31" x14ac:dyDescent="0.2">
      <c r="A986" s="171">
        <f t="shared" si="407"/>
        <v>11</v>
      </c>
      <c r="B986" s="179">
        <f t="shared" si="408"/>
        <v>79299</v>
      </c>
      <c r="D986" s="179">
        <f t="shared" si="409"/>
        <v>3388</v>
      </c>
      <c r="E986" s="179">
        <f t="shared" si="410"/>
        <v>65844.030723510004</v>
      </c>
      <c r="F986" s="179">
        <f t="shared" si="411"/>
        <v>319.31068335025549</v>
      </c>
      <c r="G986" s="179">
        <f t="shared" si="412"/>
        <v>4927603.1039367747</v>
      </c>
      <c r="H986" s="179">
        <f t="shared" si="413"/>
        <v>20808.788807109726</v>
      </c>
      <c r="I986" s="179">
        <f t="shared" si="414"/>
        <v>79299</v>
      </c>
      <c r="J986" s="179">
        <f t="shared" si="415"/>
        <v>3388</v>
      </c>
      <c r="K986" s="179">
        <f t="shared" si="416"/>
        <v>82687</v>
      </c>
      <c r="L986" s="179">
        <f t="shared" si="404"/>
        <v>82687</v>
      </c>
      <c r="M986" s="179">
        <f t="shared" si="417"/>
        <v>63809.128193340286</v>
      </c>
      <c r="N986" s="179">
        <f t="shared" si="418"/>
        <v>7038900.7445858261</v>
      </c>
      <c r="O986" s="179">
        <f>N986*(1+Basic!$B$9)+S986</f>
        <v>7390845.7818151172</v>
      </c>
      <c r="P986" s="176">
        <f t="shared" si="405"/>
        <v>7411655</v>
      </c>
      <c r="R986" s="183">
        <f t="shared" si="419"/>
        <v>0</v>
      </c>
      <c r="S986" s="179">
        <f t="shared" si="406"/>
        <v>0</v>
      </c>
      <c r="Y986" s="179">
        <f t="shared" si="420"/>
        <v>13454.96927648969</v>
      </c>
      <c r="Z986" s="179">
        <f t="shared" si="421"/>
        <v>3068.689316649743</v>
      </c>
      <c r="AA986" s="179">
        <f t="shared" si="422"/>
        <v>66163.341406860258</v>
      </c>
      <c r="AB986" s="179">
        <f t="shared" si="423"/>
        <v>82686.999999999694</v>
      </c>
      <c r="AC986" s="179">
        <f t="shared" si="424"/>
        <v>7411655</v>
      </c>
      <c r="AE986" s="179">
        <f t="shared" si="425"/>
        <v>82687</v>
      </c>
    </row>
    <row r="987" spans="1:31" x14ac:dyDescent="0.2">
      <c r="A987" s="171">
        <f t="shared" si="407"/>
        <v>12</v>
      </c>
      <c r="B987" s="179">
        <f t="shared" si="408"/>
        <v>79299</v>
      </c>
      <c r="C987" s="171">
        <f>-Basic!$B$20</f>
        <v>-47180</v>
      </c>
      <c r="D987" s="179">
        <f t="shared" si="409"/>
        <v>-43792</v>
      </c>
      <c r="E987" s="179">
        <f t="shared" si="410"/>
        <v>65664.731189422761</v>
      </c>
      <c r="F987" s="179">
        <f t="shared" si="411"/>
        <v>278.27346503053542</v>
      </c>
      <c r="G987" s="179">
        <f t="shared" si="412"/>
        <v>4913968.835126197</v>
      </c>
      <c r="H987" s="179">
        <f t="shared" si="413"/>
        <v>64879.062272140261</v>
      </c>
      <c r="I987" s="179">
        <f t="shared" si="414"/>
        <v>79299</v>
      </c>
      <c r="J987" s="179">
        <f t="shared" si="415"/>
        <v>3388</v>
      </c>
      <c r="K987" s="179">
        <f t="shared" si="416"/>
        <v>82687</v>
      </c>
      <c r="L987" s="179">
        <f t="shared" si="404"/>
        <v>82687</v>
      </c>
      <c r="M987" s="179">
        <f t="shared" si="417"/>
        <v>63638.454018419172</v>
      </c>
      <c r="N987" s="179">
        <f t="shared" si="418"/>
        <v>7019852.1986042457</v>
      </c>
      <c r="O987" s="179">
        <f>N987*(1+Basic!$B$9)+S987</f>
        <v>7370844.8085344583</v>
      </c>
      <c r="P987" s="176">
        <f t="shared" si="405"/>
        <v>7435724</v>
      </c>
      <c r="R987" s="183">
        <f t="shared" si="419"/>
        <v>0</v>
      </c>
      <c r="S987" s="179">
        <f t="shared" si="406"/>
        <v>0</v>
      </c>
      <c r="Y987" s="179">
        <f t="shared" si="420"/>
        <v>13634.268810577691</v>
      </c>
      <c r="Z987" s="179">
        <f t="shared" si="421"/>
        <v>3109.7265349694644</v>
      </c>
      <c r="AA987" s="179">
        <f t="shared" si="422"/>
        <v>65943.004654453296</v>
      </c>
      <c r="AB987" s="179">
        <f t="shared" si="423"/>
        <v>82687.000000000451</v>
      </c>
      <c r="AC987" s="179">
        <f t="shared" si="424"/>
        <v>7435724</v>
      </c>
      <c r="AE987" s="179">
        <f t="shared" si="425"/>
        <v>35507</v>
      </c>
    </row>
    <row r="988" spans="1:31" x14ac:dyDescent="0.2">
      <c r="A988" s="171">
        <f t="shared" si="407"/>
        <v>13</v>
      </c>
      <c r="B988" s="179">
        <f t="shared" si="408"/>
        <v>79299</v>
      </c>
      <c r="D988" s="179">
        <f t="shared" si="409"/>
        <v>3388</v>
      </c>
      <c r="E988" s="179">
        <f t="shared" si="410"/>
        <v>65483.042328220523</v>
      </c>
      <c r="F988" s="179">
        <f t="shared" si="411"/>
        <v>867.62000584252212</v>
      </c>
      <c r="G988" s="179">
        <f t="shared" si="412"/>
        <v>4900152.8774544178</v>
      </c>
      <c r="H988" s="179">
        <f t="shared" si="413"/>
        <v>62358.682277982785</v>
      </c>
      <c r="I988" s="179">
        <f t="shared" si="414"/>
        <v>79299</v>
      </c>
      <c r="J988" s="179">
        <f t="shared" si="415"/>
        <v>3388</v>
      </c>
      <c r="K988" s="179">
        <f t="shared" si="416"/>
        <v>82687</v>
      </c>
      <c r="L988" s="179">
        <f t="shared" si="404"/>
        <v>82687</v>
      </c>
      <c r="M988" s="179">
        <f t="shared" si="417"/>
        <v>63466.236784286564</v>
      </c>
      <c r="N988" s="179">
        <f t="shared" si="418"/>
        <v>7000631.4353885325</v>
      </c>
      <c r="O988" s="179">
        <f>N988*(1+Basic!$B$9)+S988</f>
        <v>7350663.007157959</v>
      </c>
      <c r="P988" s="176">
        <f t="shared" si="405"/>
        <v>7413022</v>
      </c>
      <c r="R988" s="183">
        <f t="shared" si="419"/>
        <v>0</v>
      </c>
      <c r="S988" s="179">
        <f t="shared" si="406"/>
        <v>0</v>
      </c>
      <c r="Y988" s="179">
        <f t="shared" si="420"/>
        <v>13815.957671779208</v>
      </c>
      <c r="Z988" s="179">
        <f t="shared" si="421"/>
        <v>2520.3799941574762</v>
      </c>
      <c r="AA988" s="179">
        <f t="shared" si="422"/>
        <v>66350.662334063047</v>
      </c>
      <c r="AB988" s="179">
        <f t="shared" si="423"/>
        <v>82686.999999999738</v>
      </c>
      <c r="AC988" s="179">
        <f t="shared" si="424"/>
        <v>7413022</v>
      </c>
      <c r="AE988" s="179">
        <f t="shared" si="425"/>
        <v>82687</v>
      </c>
    </row>
    <row r="989" spans="1:31" x14ac:dyDescent="0.2">
      <c r="A989" s="171">
        <f t="shared" si="407"/>
        <v>14</v>
      </c>
      <c r="B989" s="179">
        <f t="shared" si="408"/>
        <v>79299</v>
      </c>
      <c r="D989" s="179">
        <f t="shared" si="409"/>
        <v>3388</v>
      </c>
      <c r="E989" s="179">
        <f t="shared" si="410"/>
        <v>65298.932299976361</v>
      </c>
      <c r="F989" s="179">
        <f t="shared" si="411"/>
        <v>833.91526306920866</v>
      </c>
      <c r="G989" s="179">
        <f t="shared" si="412"/>
        <v>4886152.809754394</v>
      </c>
      <c r="H989" s="179">
        <f t="shared" si="413"/>
        <v>59804.597541051997</v>
      </c>
      <c r="I989" s="179">
        <f t="shared" si="414"/>
        <v>79299</v>
      </c>
      <c r="J989" s="179">
        <f t="shared" si="415"/>
        <v>3388</v>
      </c>
      <c r="K989" s="179">
        <f t="shared" si="416"/>
        <v>82687</v>
      </c>
      <c r="L989" s="179">
        <f t="shared" si="404"/>
        <v>82687</v>
      </c>
      <c r="M989" s="179">
        <f t="shared" si="417"/>
        <v>63292.462540198387</v>
      </c>
      <c r="N989" s="179">
        <f t="shared" si="418"/>
        <v>6981236.8979287306</v>
      </c>
      <c r="O989" s="179">
        <f>N989*(1+Basic!$B$9)+S989</f>
        <v>7330298.7428251673</v>
      </c>
      <c r="P989" s="176">
        <f t="shared" si="405"/>
        <v>7390103</v>
      </c>
      <c r="R989" s="183">
        <f t="shared" si="419"/>
        <v>0</v>
      </c>
      <c r="S989" s="179">
        <f t="shared" si="406"/>
        <v>0</v>
      </c>
      <c r="Y989" s="179">
        <f t="shared" si="420"/>
        <v>14000.067700023763</v>
      </c>
      <c r="Z989" s="179">
        <f t="shared" si="421"/>
        <v>2554.0847369307885</v>
      </c>
      <c r="AA989" s="179">
        <f t="shared" si="422"/>
        <v>66132.847563045565</v>
      </c>
      <c r="AB989" s="179">
        <f t="shared" si="423"/>
        <v>82687.000000000116</v>
      </c>
      <c r="AC989" s="179">
        <f t="shared" si="424"/>
        <v>7390103</v>
      </c>
      <c r="AE989" s="179">
        <f t="shared" si="425"/>
        <v>82687</v>
      </c>
    </row>
    <row r="990" spans="1:31" x14ac:dyDescent="0.2">
      <c r="A990" s="171">
        <f t="shared" si="407"/>
        <v>15</v>
      </c>
      <c r="B990" s="179">
        <f t="shared" si="408"/>
        <v>79299</v>
      </c>
      <c r="D990" s="179">
        <f t="shared" si="409"/>
        <v>3388</v>
      </c>
      <c r="E990" s="179">
        <f t="shared" si="410"/>
        <v>65112.36884046776</v>
      </c>
      <c r="F990" s="179">
        <f t="shared" si="411"/>
        <v>799.75979076778867</v>
      </c>
      <c r="G990" s="179">
        <f t="shared" si="412"/>
        <v>4871966.1785948621</v>
      </c>
      <c r="H990" s="179">
        <f t="shared" si="413"/>
        <v>57216.357331819789</v>
      </c>
      <c r="I990" s="179">
        <f t="shared" si="414"/>
        <v>79299</v>
      </c>
      <c r="J990" s="179">
        <f t="shared" si="415"/>
        <v>3388</v>
      </c>
      <c r="K990" s="179">
        <f t="shared" si="416"/>
        <v>82687</v>
      </c>
      <c r="L990" s="179">
        <f t="shared" si="404"/>
        <v>82687</v>
      </c>
      <c r="M990" s="179">
        <f t="shared" si="417"/>
        <v>63117.117209282413</v>
      </c>
      <c r="N990" s="179">
        <f t="shared" si="418"/>
        <v>6961667.0151380133</v>
      </c>
      <c r="O990" s="179">
        <f>N990*(1+Basic!$B$9)+S990</f>
        <v>7309750.3658949146</v>
      </c>
      <c r="P990" s="176">
        <f t="shared" si="405"/>
        <v>7366967</v>
      </c>
      <c r="R990" s="183">
        <f t="shared" si="419"/>
        <v>0</v>
      </c>
      <c r="S990" s="179">
        <f t="shared" si="406"/>
        <v>0</v>
      </c>
      <c r="Y990" s="179">
        <f t="shared" si="420"/>
        <v>14186.631159531884</v>
      </c>
      <c r="Z990" s="179">
        <f t="shared" si="421"/>
        <v>2588.2402092322081</v>
      </c>
      <c r="AA990" s="179">
        <f t="shared" si="422"/>
        <v>65912.128631235551</v>
      </c>
      <c r="AB990" s="179">
        <f t="shared" si="423"/>
        <v>82686.999999999651</v>
      </c>
      <c r="AC990" s="179">
        <f t="shared" si="424"/>
        <v>7366967</v>
      </c>
      <c r="AE990" s="179">
        <f t="shared" si="425"/>
        <v>82687</v>
      </c>
    </row>
    <row r="991" spans="1:31" x14ac:dyDescent="0.2">
      <c r="A991" s="171">
        <f t="shared" si="407"/>
        <v>16</v>
      </c>
      <c r="B991" s="179">
        <f t="shared" si="408"/>
        <v>79299</v>
      </c>
      <c r="D991" s="179">
        <f t="shared" si="409"/>
        <v>3388</v>
      </c>
      <c r="E991" s="179">
        <f t="shared" si="410"/>
        <v>64923.319255522511</v>
      </c>
      <c r="F991" s="179">
        <f t="shared" si="411"/>
        <v>765.14756138573432</v>
      </c>
      <c r="G991" s="179">
        <f t="shared" si="412"/>
        <v>4857590.4978503846</v>
      </c>
      <c r="H991" s="179">
        <f t="shared" si="413"/>
        <v>54593.504893205522</v>
      </c>
      <c r="I991" s="179">
        <f t="shared" si="414"/>
        <v>79299</v>
      </c>
      <c r="J991" s="179">
        <f t="shared" si="415"/>
        <v>3388</v>
      </c>
      <c r="K991" s="179">
        <f t="shared" si="416"/>
        <v>82687</v>
      </c>
      <c r="L991" s="179">
        <f t="shared" si="404"/>
        <v>82687</v>
      </c>
      <c r="M991" s="179">
        <f t="shared" si="417"/>
        <v>62940.186587397904</v>
      </c>
      <c r="N991" s="179">
        <f t="shared" si="418"/>
        <v>6941920.2017254112</v>
      </c>
      <c r="O991" s="179">
        <f>N991*(1+Basic!$B$9)+S991</f>
        <v>7289016.2118116822</v>
      </c>
      <c r="P991" s="176">
        <f t="shared" si="405"/>
        <v>7343610</v>
      </c>
      <c r="R991" s="183">
        <f t="shared" si="419"/>
        <v>0</v>
      </c>
      <c r="S991" s="179">
        <f t="shared" si="406"/>
        <v>0</v>
      </c>
      <c r="Y991" s="179">
        <f t="shared" si="420"/>
        <v>14375.680744477548</v>
      </c>
      <c r="Z991" s="179">
        <f t="shared" si="421"/>
        <v>2622.8524386142672</v>
      </c>
      <c r="AA991" s="179">
        <f t="shared" si="422"/>
        <v>65688.466816908243</v>
      </c>
      <c r="AB991" s="179">
        <f t="shared" si="423"/>
        <v>82687.000000000058</v>
      </c>
      <c r="AC991" s="179">
        <f t="shared" si="424"/>
        <v>7343610</v>
      </c>
      <c r="AE991" s="179">
        <f t="shared" si="425"/>
        <v>82687</v>
      </c>
    </row>
    <row r="992" spans="1:31" x14ac:dyDescent="0.2">
      <c r="A992" s="171">
        <f t="shared" si="407"/>
        <v>17</v>
      </c>
      <c r="B992" s="179">
        <f t="shared" si="408"/>
        <v>79299</v>
      </c>
      <c r="D992" s="179">
        <f t="shared" si="409"/>
        <v>3388</v>
      </c>
      <c r="E992" s="179">
        <f t="shared" si="410"/>
        <v>64731.750415289229</v>
      </c>
      <c r="F992" s="179">
        <f t="shared" si="411"/>
        <v>730.07246676477268</v>
      </c>
      <c r="G992" s="179">
        <f t="shared" si="412"/>
        <v>4843023.2482656734</v>
      </c>
      <c r="H992" s="179">
        <f t="shared" si="413"/>
        <v>51935.577359970295</v>
      </c>
      <c r="I992" s="179">
        <f t="shared" si="414"/>
        <v>79299</v>
      </c>
      <c r="J992" s="179">
        <f t="shared" si="415"/>
        <v>3388</v>
      </c>
      <c r="K992" s="179">
        <f t="shared" si="416"/>
        <v>82687</v>
      </c>
      <c r="L992" s="179">
        <f t="shared" si="404"/>
        <v>82687</v>
      </c>
      <c r="M992" s="179">
        <f t="shared" si="417"/>
        <v>62761.656341984977</v>
      </c>
      <c r="N992" s="179">
        <f t="shared" si="418"/>
        <v>6921994.8580673961</v>
      </c>
      <c r="O992" s="179">
        <f>N992*(1+Basic!$B$9)+S992</f>
        <v>7268094.6009707665</v>
      </c>
      <c r="P992" s="176">
        <f t="shared" si="405"/>
        <v>7320030</v>
      </c>
      <c r="R992" s="183">
        <f t="shared" si="419"/>
        <v>0</v>
      </c>
      <c r="S992" s="179">
        <f t="shared" si="406"/>
        <v>0</v>
      </c>
      <c r="Y992" s="179">
        <f t="shared" si="420"/>
        <v>14567.249584711157</v>
      </c>
      <c r="Z992" s="179">
        <f t="shared" si="421"/>
        <v>2657.9275332352263</v>
      </c>
      <c r="AA992" s="179">
        <f t="shared" si="422"/>
        <v>65461.822882054003</v>
      </c>
      <c r="AB992" s="179">
        <f t="shared" si="423"/>
        <v>82687.000000000378</v>
      </c>
      <c r="AC992" s="179">
        <f t="shared" si="424"/>
        <v>7320030</v>
      </c>
      <c r="AE992" s="179">
        <f t="shared" si="425"/>
        <v>82687</v>
      </c>
    </row>
    <row r="993" spans="1:31" x14ac:dyDescent="0.2">
      <c r="A993" s="171">
        <f t="shared" si="407"/>
        <v>18</v>
      </c>
      <c r="B993" s="179">
        <f t="shared" si="408"/>
        <v>79299</v>
      </c>
      <c r="D993" s="179">
        <f t="shared" si="409"/>
        <v>3388</v>
      </c>
      <c r="E993" s="179">
        <f t="shared" si="410"/>
        <v>64537.628748431547</v>
      </c>
      <c r="F993" s="179">
        <f t="shared" si="411"/>
        <v>694.52831706295444</v>
      </c>
      <c r="G993" s="179">
        <f t="shared" si="412"/>
        <v>4828261.8770141052</v>
      </c>
      <c r="H993" s="179">
        <f t="shared" si="413"/>
        <v>49242.105677033251</v>
      </c>
      <c r="I993" s="179">
        <f t="shared" si="414"/>
        <v>79299</v>
      </c>
      <c r="J993" s="179">
        <f t="shared" si="415"/>
        <v>3388</v>
      </c>
      <c r="K993" s="179">
        <f t="shared" si="416"/>
        <v>82687</v>
      </c>
      <c r="L993" s="179">
        <f t="shared" si="404"/>
        <v>82687</v>
      </c>
      <c r="M993" s="179">
        <f t="shared" si="417"/>
        <v>62581.512010903571</v>
      </c>
      <c r="N993" s="179">
        <f t="shared" si="418"/>
        <v>6901889.3700783001</v>
      </c>
      <c r="O993" s="179">
        <f>N993*(1+Basic!$B$9)+S993</f>
        <v>7246983.8385822158</v>
      </c>
      <c r="P993" s="176">
        <f t="shared" si="405"/>
        <v>7296226</v>
      </c>
      <c r="R993" s="183">
        <f t="shared" si="419"/>
        <v>0</v>
      </c>
      <c r="S993" s="179">
        <f t="shared" si="406"/>
        <v>0</v>
      </c>
      <c r="Y993" s="179">
        <f t="shared" si="420"/>
        <v>14761.371251568198</v>
      </c>
      <c r="Z993" s="179">
        <f t="shared" si="421"/>
        <v>2693.4716829370445</v>
      </c>
      <c r="AA993" s="179">
        <f t="shared" si="422"/>
        <v>65232.157065494503</v>
      </c>
      <c r="AB993" s="179">
        <f t="shared" si="423"/>
        <v>82686.999999999738</v>
      </c>
      <c r="AC993" s="179">
        <f t="shared" si="424"/>
        <v>7296226</v>
      </c>
      <c r="AE993" s="179">
        <f t="shared" si="425"/>
        <v>82687</v>
      </c>
    </row>
    <row r="994" spans="1:31" x14ac:dyDescent="0.2">
      <c r="A994" s="171">
        <f t="shared" si="407"/>
        <v>19</v>
      </c>
      <c r="B994" s="179">
        <f t="shared" si="408"/>
        <v>79299</v>
      </c>
      <c r="D994" s="179">
        <f t="shared" si="409"/>
        <v>3388</v>
      </c>
      <c r="E994" s="179">
        <f t="shared" si="410"/>
        <v>64340.920236244943</v>
      </c>
      <c r="F994" s="179">
        <f t="shared" si="411"/>
        <v>658.50883966230765</v>
      </c>
      <c r="G994" s="179">
        <f t="shared" si="412"/>
        <v>4813303.79725035</v>
      </c>
      <c r="H994" s="179">
        <f t="shared" si="413"/>
        <v>46512.614516695561</v>
      </c>
      <c r="I994" s="179">
        <f t="shared" si="414"/>
        <v>79299</v>
      </c>
      <c r="J994" s="179">
        <f t="shared" si="415"/>
        <v>3388</v>
      </c>
      <c r="K994" s="179">
        <f t="shared" si="416"/>
        <v>82687</v>
      </c>
      <c r="L994" s="179">
        <f t="shared" si="404"/>
        <v>82687</v>
      </c>
      <c r="M994" s="179">
        <f t="shared" si="417"/>
        <v>62399.739001261951</v>
      </c>
      <c r="N994" s="179">
        <f t="shared" si="418"/>
        <v>6881602.1090795621</v>
      </c>
      <c r="O994" s="179">
        <f>N994*(1+Basic!$B$9)+S994</f>
        <v>7225682.2145335404</v>
      </c>
      <c r="P994" s="176">
        <f t="shared" si="405"/>
        <v>7272195</v>
      </c>
      <c r="R994" s="183">
        <f t="shared" si="419"/>
        <v>0</v>
      </c>
      <c r="S994" s="179">
        <f t="shared" si="406"/>
        <v>0</v>
      </c>
      <c r="Y994" s="179">
        <f t="shared" si="420"/>
        <v>14958.079763755202</v>
      </c>
      <c r="Z994" s="179">
        <f t="shared" si="421"/>
        <v>2729.4911603376895</v>
      </c>
      <c r="AA994" s="179">
        <f t="shared" si="422"/>
        <v>64999.429075907254</v>
      </c>
      <c r="AB994" s="179">
        <f t="shared" si="423"/>
        <v>82687.000000000146</v>
      </c>
      <c r="AC994" s="179">
        <f t="shared" si="424"/>
        <v>7272195</v>
      </c>
      <c r="AE994" s="179">
        <f t="shared" si="425"/>
        <v>82687</v>
      </c>
    </row>
    <row r="995" spans="1:31" x14ac:dyDescent="0.2">
      <c r="A995" s="171">
        <f t="shared" si="407"/>
        <v>20</v>
      </c>
      <c r="B995" s="179">
        <f t="shared" si="408"/>
        <v>79299</v>
      </c>
      <c r="D995" s="179">
        <f t="shared" si="409"/>
        <v>3388</v>
      </c>
      <c r="E995" s="179">
        <f t="shared" si="410"/>
        <v>64141.590406695119</v>
      </c>
      <c r="F995" s="179">
        <f t="shared" si="411"/>
        <v>622.00767806188469</v>
      </c>
      <c r="G995" s="179">
        <f t="shared" si="412"/>
        <v>4798146.3876570454</v>
      </c>
      <c r="H995" s="179">
        <f t="shared" si="413"/>
        <v>43746.622194757445</v>
      </c>
      <c r="I995" s="179">
        <f t="shared" si="414"/>
        <v>79299</v>
      </c>
      <c r="J995" s="179">
        <f t="shared" si="415"/>
        <v>3388</v>
      </c>
      <c r="K995" s="179">
        <f t="shared" si="416"/>
        <v>82687</v>
      </c>
      <c r="L995" s="179">
        <f t="shared" si="404"/>
        <v>82687</v>
      </c>
      <c r="M995" s="179">
        <f t="shared" si="417"/>
        <v>62216.32258823455</v>
      </c>
      <c r="N995" s="179">
        <f t="shared" si="418"/>
        <v>6861131.4316677963</v>
      </c>
      <c r="O995" s="179">
        <f>N995*(1+Basic!$B$9)+S995</f>
        <v>7204188.0032511866</v>
      </c>
      <c r="P995" s="176">
        <f t="shared" si="405"/>
        <v>7247935</v>
      </c>
      <c r="R995" s="183">
        <f t="shared" si="419"/>
        <v>0</v>
      </c>
      <c r="S995" s="179">
        <f t="shared" si="406"/>
        <v>0</v>
      </c>
      <c r="Y995" s="179">
        <f t="shared" si="420"/>
        <v>15157.409593304619</v>
      </c>
      <c r="Z995" s="179">
        <f t="shared" si="421"/>
        <v>2765.9923219381162</v>
      </c>
      <c r="AA995" s="179">
        <f t="shared" si="422"/>
        <v>64763.598084757003</v>
      </c>
      <c r="AB995" s="179">
        <f t="shared" si="423"/>
        <v>82686.999999999738</v>
      </c>
      <c r="AC995" s="179">
        <f t="shared" si="424"/>
        <v>7247935</v>
      </c>
      <c r="AE995" s="179">
        <f t="shared" si="425"/>
        <v>82687</v>
      </c>
    </row>
    <row r="996" spans="1:31" x14ac:dyDescent="0.2">
      <c r="A996" s="171">
        <f t="shared" si="407"/>
        <v>21</v>
      </c>
      <c r="B996" s="179">
        <f t="shared" si="408"/>
        <v>79299</v>
      </c>
      <c r="D996" s="179">
        <f t="shared" si="409"/>
        <v>3388</v>
      </c>
      <c r="E996" s="179">
        <f t="shared" si="410"/>
        <v>63939.604328377005</v>
      </c>
      <c r="F996" s="179">
        <f t="shared" si="411"/>
        <v>585.01839075600401</v>
      </c>
      <c r="G996" s="179">
        <f t="shared" si="412"/>
        <v>4782786.9919854226</v>
      </c>
      <c r="H996" s="179">
        <f t="shared" si="413"/>
        <v>40943.640585513451</v>
      </c>
      <c r="I996" s="179">
        <f t="shared" si="414"/>
        <v>79299</v>
      </c>
      <c r="J996" s="179">
        <f t="shared" si="415"/>
        <v>3388</v>
      </c>
      <c r="K996" s="179">
        <f t="shared" si="416"/>
        <v>82687</v>
      </c>
      <c r="L996" s="179">
        <f t="shared" si="404"/>
        <v>82687</v>
      </c>
      <c r="M996" s="179">
        <f t="shared" si="417"/>
        <v>62031.247913869156</v>
      </c>
      <c r="N996" s="179">
        <f t="shared" si="418"/>
        <v>6840475.6795816654</v>
      </c>
      <c r="O996" s="179">
        <f>N996*(1+Basic!$B$9)+S996</f>
        <v>7182499.4635607488</v>
      </c>
      <c r="P996" s="176">
        <f t="shared" si="405"/>
        <v>7223443</v>
      </c>
      <c r="R996" s="183">
        <f t="shared" si="419"/>
        <v>0</v>
      </c>
      <c r="S996" s="179">
        <f t="shared" si="406"/>
        <v>0</v>
      </c>
      <c r="Y996" s="179">
        <f t="shared" si="420"/>
        <v>15359.395671622828</v>
      </c>
      <c r="Z996" s="179">
        <f t="shared" si="421"/>
        <v>2802.9816092439942</v>
      </c>
      <c r="AA996" s="179">
        <f t="shared" si="422"/>
        <v>64524.622719133011</v>
      </c>
      <c r="AB996" s="179">
        <f t="shared" si="423"/>
        <v>82686.999999999825</v>
      </c>
      <c r="AC996" s="179">
        <f t="shared" si="424"/>
        <v>7223443</v>
      </c>
      <c r="AE996" s="179">
        <f t="shared" si="425"/>
        <v>82687</v>
      </c>
    </row>
    <row r="997" spans="1:31" x14ac:dyDescent="0.2">
      <c r="A997" s="171">
        <f t="shared" si="407"/>
        <v>22</v>
      </c>
      <c r="B997" s="179">
        <f t="shared" si="408"/>
        <v>79299</v>
      </c>
      <c r="D997" s="179">
        <f t="shared" si="409"/>
        <v>3388</v>
      </c>
      <c r="E997" s="179">
        <f t="shared" si="410"/>
        <v>63734.926604393251</v>
      </c>
      <c r="F997" s="179">
        <f t="shared" si="411"/>
        <v>547.53445009749282</v>
      </c>
      <c r="G997" s="179">
        <f t="shared" si="412"/>
        <v>4767222.9185898155</v>
      </c>
      <c r="H997" s="179">
        <f t="shared" si="413"/>
        <v>38103.175035610941</v>
      </c>
      <c r="I997" s="179">
        <f t="shared" si="414"/>
        <v>79299</v>
      </c>
      <c r="J997" s="179">
        <f t="shared" si="415"/>
        <v>3388</v>
      </c>
      <c r="K997" s="179">
        <f t="shared" si="416"/>
        <v>82687</v>
      </c>
      <c r="L997" s="179">
        <f t="shared" si="404"/>
        <v>82687</v>
      </c>
      <c r="M997" s="179">
        <f t="shared" si="417"/>
        <v>61844.499985883362</v>
      </c>
      <c r="N997" s="179">
        <f t="shared" si="418"/>
        <v>6819633.1795675484</v>
      </c>
      <c r="O997" s="179">
        <f>N997*(1+Basic!$B$9)+S997</f>
        <v>7160614.8385459259</v>
      </c>
      <c r="P997" s="176">
        <f t="shared" si="405"/>
        <v>7198718</v>
      </c>
      <c r="R997" s="183">
        <f t="shared" si="419"/>
        <v>0</v>
      </c>
      <c r="S997" s="179">
        <f t="shared" si="406"/>
        <v>0</v>
      </c>
      <c r="Y997" s="179">
        <f t="shared" si="420"/>
        <v>15564.073395607062</v>
      </c>
      <c r="Z997" s="179">
        <f t="shared" si="421"/>
        <v>2840.4655499025102</v>
      </c>
      <c r="AA997" s="179">
        <f t="shared" si="422"/>
        <v>64282.461054490741</v>
      </c>
      <c r="AB997" s="179">
        <f t="shared" si="423"/>
        <v>82687.00000000032</v>
      </c>
      <c r="AC997" s="179">
        <f t="shared" si="424"/>
        <v>7198718</v>
      </c>
      <c r="AE997" s="179">
        <f t="shared" si="425"/>
        <v>82687</v>
      </c>
    </row>
    <row r="998" spans="1:31" x14ac:dyDescent="0.2">
      <c r="A998" s="171">
        <f t="shared" si="407"/>
        <v>23</v>
      </c>
      <c r="B998" s="179">
        <f t="shared" si="408"/>
        <v>79299</v>
      </c>
      <c r="D998" s="179">
        <f t="shared" si="409"/>
        <v>3388</v>
      </c>
      <c r="E998" s="179">
        <f t="shared" si="410"/>
        <v>63527.52136615105</v>
      </c>
      <c r="F998" s="179">
        <f t="shared" si="411"/>
        <v>509.54924114572663</v>
      </c>
      <c r="G998" s="179">
        <f t="shared" si="412"/>
        <v>4751451.4399559665</v>
      </c>
      <c r="H998" s="179">
        <f t="shared" si="413"/>
        <v>35224.724276756664</v>
      </c>
      <c r="I998" s="179">
        <f t="shared" si="414"/>
        <v>79299</v>
      </c>
      <c r="J998" s="179">
        <f t="shared" si="415"/>
        <v>3388</v>
      </c>
      <c r="K998" s="179">
        <f t="shared" si="416"/>
        <v>82687</v>
      </c>
      <c r="L998" s="179">
        <f t="shared" si="404"/>
        <v>82687</v>
      </c>
      <c r="M998" s="179">
        <f t="shared" si="417"/>
        <v>61656.063676450023</v>
      </c>
      <c r="N998" s="179">
        <f t="shared" si="418"/>
        <v>6798602.2432439988</v>
      </c>
      <c r="O998" s="179">
        <f>N998*(1+Basic!$B$9)+S998</f>
        <v>7138532.3554061987</v>
      </c>
      <c r="P998" s="176">
        <f t="shared" si="405"/>
        <v>7173757</v>
      </c>
      <c r="R998" s="183">
        <f t="shared" si="419"/>
        <v>0</v>
      </c>
      <c r="S998" s="179">
        <f t="shared" si="406"/>
        <v>0</v>
      </c>
      <c r="Y998" s="179">
        <f t="shared" si="420"/>
        <v>15771.47863384895</v>
      </c>
      <c r="Z998" s="179">
        <f t="shared" si="421"/>
        <v>2878.4507588542765</v>
      </c>
      <c r="AA998" s="179">
        <f t="shared" si="422"/>
        <v>64037.070607296773</v>
      </c>
      <c r="AB998" s="179">
        <f t="shared" si="423"/>
        <v>82687</v>
      </c>
      <c r="AC998" s="179">
        <f t="shared" si="424"/>
        <v>7173757</v>
      </c>
      <c r="AE998" s="179">
        <f t="shared" si="425"/>
        <v>82687</v>
      </c>
    </row>
    <row r="999" spans="1:31" x14ac:dyDescent="0.2">
      <c r="A999" s="171">
        <f t="shared" si="407"/>
        <v>24</v>
      </c>
      <c r="B999" s="179">
        <f t="shared" si="408"/>
        <v>79299</v>
      </c>
      <c r="C999" s="171">
        <f>-Basic!$B$21</f>
        <v>-42460</v>
      </c>
      <c r="D999" s="179">
        <f t="shared" si="409"/>
        <v>-39072</v>
      </c>
      <c r="E999" s="179">
        <f t="shared" si="410"/>
        <v>63317.352267076487</v>
      </c>
      <c r="F999" s="179">
        <f t="shared" si="411"/>
        <v>471.0560604992645</v>
      </c>
      <c r="G999" s="179">
        <f t="shared" si="412"/>
        <v>4735469.7922230428</v>
      </c>
      <c r="H999" s="179">
        <f t="shared" si="413"/>
        <v>74767.780337255928</v>
      </c>
      <c r="I999" s="179">
        <f t="shared" si="414"/>
        <v>79299</v>
      </c>
      <c r="J999" s="179">
        <f t="shared" si="415"/>
        <v>3388</v>
      </c>
      <c r="K999" s="179">
        <f t="shared" si="416"/>
        <v>82687</v>
      </c>
      <c r="L999" s="179">
        <f t="shared" si="404"/>
        <v>82687</v>
      </c>
      <c r="M999" s="179">
        <f t="shared" si="417"/>
        <v>61465.923720971892</v>
      </c>
      <c r="N999" s="179">
        <f t="shared" si="418"/>
        <v>6777381.1669649705</v>
      </c>
      <c r="O999" s="179">
        <f>N999*(1+Basic!$B$9)+S999</f>
        <v>7116250.2253132192</v>
      </c>
      <c r="P999" s="176">
        <f t="shared" si="405"/>
        <v>7191018</v>
      </c>
      <c r="R999" s="183">
        <f t="shared" si="419"/>
        <v>0</v>
      </c>
      <c r="S999" s="179">
        <f t="shared" si="406"/>
        <v>0</v>
      </c>
      <c r="Y999" s="179">
        <f t="shared" si="420"/>
        <v>15981.647732923739</v>
      </c>
      <c r="Z999" s="179">
        <f t="shared" si="421"/>
        <v>2916.9439395007357</v>
      </c>
      <c r="AA999" s="179">
        <f t="shared" si="422"/>
        <v>63788.408327575751</v>
      </c>
      <c r="AB999" s="179">
        <f t="shared" si="423"/>
        <v>82687.000000000233</v>
      </c>
      <c r="AC999" s="179">
        <f t="shared" si="424"/>
        <v>7191018</v>
      </c>
      <c r="AE999" s="179">
        <f t="shared" si="425"/>
        <v>40227</v>
      </c>
    </row>
    <row r="1000" spans="1:31" x14ac:dyDescent="0.2">
      <c r="A1000" s="171">
        <f t="shared" si="407"/>
        <v>25</v>
      </c>
      <c r="B1000" s="179">
        <f t="shared" si="408"/>
        <v>79299</v>
      </c>
      <c r="D1000" s="179">
        <f t="shared" si="409"/>
        <v>3388</v>
      </c>
      <c r="E1000" s="179">
        <f t="shared" si="410"/>
        <v>63104.382476244908</v>
      </c>
      <c r="F1000" s="179">
        <f t="shared" si="411"/>
        <v>999.86065983722244</v>
      </c>
      <c r="G1000" s="179">
        <f t="shared" si="412"/>
        <v>4719275.1746992879</v>
      </c>
      <c r="H1000" s="179">
        <f t="shared" si="413"/>
        <v>72379.640997093156</v>
      </c>
      <c r="I1000" s="179">
        <f t="shared" si="414"/>
        <v>79299</v>
      </c>
      <c r="J1000" s="179">
        <f t="shared" si="415"/>
        <v>3388</v>
      </c>
      <c r="K1000" s="179">
        <f t="shared" si="416"/>
        <v>82687</v>
      </c>
      <c r="L1000" s="179">
        <f t="shared" si="404"/>
        <v>82687</v>
      </c>
      <c r="M1000" s="179">
        <f t="shared" si="417"/>
        <v>61274.064716845001</v>
      </c>
      <c r="N1000" s="179">
        <f t="shared" si="418"/>
        <v>6755968.2316818153</v>
      </c>
      <c r="O1000" s="179">
        <f>N1000*(1+Basic!$B$9)+S1000</f>
        <v>7093766.6432659067</v>
      </c>
      <c r="P1000" s="176">
        <f t="shared" si="405"/>
        <v>7166146</v>
      </c>
      <c r="R1000" s="183">
        <f t="shared" si="419"/>
        <v>0</v>
      </c>
      <c r="S1000" s="179">
        <f t="shared" si="406"/>
        <v>0</v>
      </c>
      <c r="Y1000" s="179">
        <f t="shared" si="420"/>
        <v>16194.617523754947</v>
      </c>
      <c r="Z1000" s="179">
        <f t="shared" si="421"/>
        <v>2388.139340162772</v>
      </c>
      <c r="AA1000" s="179">
        <f t="shared" si="422"/>
        <v>64104.243136082128</v>
      </c>
      <c r="AB1000" s="179">
        <f t="shared" si="423"/>
        <v>82686.999999999854</v>
      </c>
      <c r="AC1000" s="179">
        <f t="shared" si="424"/>
        <v>7166146</v>
      </c>
      <c r="AE1000" s="179">
        <f t="shared" si="425"/>
        <v>82687</v>
      </c>
    </row>
    <row r="1001" spans="1:31" x14ac:dyDescent="0.2">
      <c r="A1001" s="171">
        <f t="shared" si="407"/>
        <v>26</v>
      </c>
      <c r="B1001" s="179">
        <f t="shared" si="408"/>
        <v>79299</v>
      </c>
      <c r="D1001" s="179">
        <f t="shared" si="409"/>
        <v>3388</v>
      </c>
      <c r="E1001" s="179">
        <f t="shared" si="410"/>
        <v>62888.574671926552</v>
      </c>
      <c r="F1001" s="179">
        <f t="shared" si="411"/>
        <v>967.92435564753441</v>
      </c>
      <c r="G1001" s="179">
        <f t="shared" si="412"/>
        <v>4702864.7493712148</v>
      </c>
      <c r="H1001" s="179">
        <f t="shared" si="413"/>
        <v>69959.565352740698</v>
      </c>
      <c r="I1001" s="179">
        <f t="shared" si="414"/>
        <v>79299</v>
      </c>
      <c r="J1001" s="179">
        <f t="shared" si="415"/>
        <v>3388</v>
      </c>
      <c r="K1001" s="179">
        <f t="shared" si="416"/>
        <v>82687</v>
      </c>
      <c r="L1001" s="179">
        <f t="shared" si="404"/>
        <v>82687</v>
      </c>
      <c r="M1001" s="179">
        <f t="shared" si="417"/>
        <v>61080.471122210984</v>
      </c>
      <c r="N1001" s="179">
        <f t="shared" si="418"/>
        <v>6734361.7028040262</v>
      </c>
      <c r="O1001" s="179">
        <f>N1001*(1+Basic!$B$9)+S1001</f>
        <v>7071079.7879442275</v>
      </c>
      <c r="P1001" s="176">
        <f t="shared" si="405"/>
        <v>7141039</v>
      </c>
      <c r="R1001" s="183">
        <f t="shared" si="419"/>
        <v>0</v>
      </c>
      <c r="S1001" s="179">
        <f t="shared" si="406"/>
        <v>0</v>
      </c>
      <c r="Y1001" s="179">
        <f t="shared" si="420"/>
        <v>16410.425328073092</v>
      </c>
      <c r="Z1001" s="179">
        <f t="shared" si="421"/>
        <v>2420.0756443524588</v>
      </c>
      <c r="AA1001" s="179">
        <f t="shared" si="422"/>
        <v>63856.499027574086</v>
      </c>
      <c r="AB1001" s="179">
        <f t="shared" si="423"/>
        <v>82686.999999999636</v>
      </c>
      <c r="AC1001" s="179">
        <f t="shared" si="424"/>
        <v>7141039</v>
      </c>
      <c r="AE1001" s="179">
        <f t="shared" si="425"/>
        <v>82687</v>
      </c>
    </row>
    <row r="1002" spans="1:31" x14ac:dyDescent="0.2">
      <c r="A1002" s="171">
        <f t="shared" si="407"/>
        <v>27</v>
      </c>
      <c r="B1002" s="179">
        <f t="shared" si="408"/>
        <v>79299</v>
      </c>
      <c r="D1002" s="179">
        <f t="shared" si="409"/>
        <v>3388</v>
      </c>
      <c r="E1002" s="179">
        <f t="shared" si="410"/>
        <v>62669.891035046159</v>
      </c>
      <c r="F1002" s="179">
        <f t="shared" si="411"/>
        <v>935.56097104920218</v>
      </c>
      <c r="G1002" s="179">
        <f t="shared" si="412"/>
        <v>4686235.6404062612</v>
      </c>
      <c r="H1002" s="179">
        <f t="shared" si="413"/>
        <v>67507.126323789897</v>
      </c>
      <c r="I1002" s="179">
        <f t="shared" si="414"/>
        <v>79299</v>
      </c>
      <c r="J1002" s="179">
        <f t="shared" si="415"/>
        <v>3388</v>
      </c>
      <c r="K1002" s="179">
        <f t="shared" si="416"/>
        <v>82687</v>
      </c>
      <c r="L1002" s="179">
        <f t="shared" si="404"/>
        <v>82687</v>
      </c>
      <c r="M1002" s="179">
        <f t="shared" si="417"/>
        <v>60885.127254698076</v>
      </c>
      <c r="N1002" s="179">
        <f t="shared" si="418"/>
        <v>6712559.8300587246</v>
      </c>
      <c r="O1002" s="179">
        <f>N1002*(1+Basic!$B$9)+S1002</f>
        <v>7048187.8215616615</v>
      </c>
      <c r="P1002" s="176">
        <f t="shared" si="405"/>
        <v>7115695</v>
      </c>
      <c r="R1002" s="183">
        <f t="shared" si="419"/>
        <v>0</v>
      </c>
      <c r="S1002" s="179">
        <f t="shared" si="406"/>
        <v>0</v>
      </c>
      <c r="Y1002" s="179">
        <f t="shared" si="420"/>
        <v>16629.108964953572</v>
      </c>
      <c r="Z1002" s="179">
        <f t="shared" si="421"/>
        <v>2452.439028950801</v>
      </c>
      <c r="AA1002" s="179">
        <f t="shared" si="422"/>
        <v>63605.452006095358</v>
      </c>
      <c r="AB1002" s="179">
        <f t="shared" si="423"/>
        <v>82686.999999999738</v>
      </c>
      <c r="AC1002" s="179">
        <f t="shared" si="424"/>
        <v>7115695</v>
      </c>
      <c r="AE1002" s="179">
        <f t="shared" si="425"/>
        <v>82687</v>
      </c>
    </row>
    <row r="1003" spans="1:31" x14ac:dyDescent="0.2">
      <c r="A1003" s="171">
        <f t="shared" si="407"/>
        <v>28</v>
      </c>
      <c r="B1003" s="179">
        <f t="shared" si="408"/>
        <v>79299</v>
      </c>
      <c r="D1003" s="179">
        <f t="shared" si="409"/>
        <v>3388</v>
      </c>
      <c r="E1003" s="179">
        <f t="shared" si="410"/>
        <v>62448.293242555344</v>
      </c>
      <c r="F1003" s="179">
        <f t="shared" si="411"/>
        <v>902.76479474656753</v>
      </c>
      <c r="G1003" s="179">
        <f t="shared" si="412"/>
        <v>4669384.9336488163</v>
      </c>
      <c r="H1003" s="179">
        <f t="shared" si="413"/>
        <v>65021.891118536463</v>
      </c>
      <c r="I1003" s="179">
        <f t="shared" si="414"/>
        <v>79299</v>
      </c>
      <c r="J1003" s="179">
        <f t="shared" si="415"/>
        <v>3388</v>
      </c>
      <c r="K1003" s="179">
        <f t="shared" si="416"/>
        <v>82687</v>
      </c>
      <c r="L1003" s="179">
        <f t="shared" si="404"/>
        <v>82687</v>
      </c>
      <c r="M1003" s="179">
        <f t="shared" si="417"/>
        <v>60688.017290150776</v>
      </c>
      <c r="N1003" s="179">
        <f t="shared" si="418"/>
        <v>6690560.8473488754</v>
      </c>
      <c r="O1003" s="179">
        <f>N1003*(1+Basic!$B$9)+S1003</f>
        <v>7025088.8897163197</v>
      </c>
      <c r="P1003" s="176">
        <f t="shared" si="405"/>
        <v>7090111</v>
      </c>
      <c r="R1003" s="183">
        <f t="shared" si="419"/>
        <v>0</v>
      </c>
      <c r="S1003" s="179">
        <f t="shared" si="406"/>
        <v>0</v>
      </c>
      <c r="Y1003" s="179">
        <f t="shared" si="420"/>
        <v>16850.706757444888</v>
      </c>
      <c r="Z1003" s="179">
        <f t="shared" si="421"/>
        <v>2485.2352052534334</v>
      </c>
      <c r="AA1003" s="179">
        <f t="shared" si="422"/>
        <v>63351.058037301911</v>
      </c>
      <c r="AB1003" s="179">
        <f t="shared" si="423"/>
        <v>82687.000000000233</v>
      </c>
      <c r="AC1003" s="179">
        <f t="shared" si="424"/>
        <v>7090111</v>
      </c>
      <c r="AE1003" s="179">
        <f t="shared" si="425"/>
        <v>82687</v>
      </c>
    </row>
    <row r="1004" spans="1:31" x14ac:dyDescent="0.2">
      <c r="A1004" s="171">
        <f t="shared" si="407"/>
        <v>29</v>
      </c>
      <c r="B1004" s="179">
        <f t="shared" si="408"/>
        <v>79299</v>
      </c>
      <c r="D1004" s="179">
        <f t="shared" si="409"/>
        <v>3388</v>
      </c>
      <c r="E1004" s="179">
        <f t="shared" si="410"/>
        <v>62223.74246071672</v>
      </c>
      <c r="F1004" s="179">
        <f t="shared" si="411"/>
        <v>869.53003906749325</v>
      </c>
      <c r="G1004" s="179">
        <f t="shared" si="412"/>
        <v>4652309.6761095328</v>
      </c>
      <c r="H1004" s="179">
        <f t="shared" si="413"/>
        <v>62503.42115760396</v>
      </c>
      <c r="I1004" s="179">
        <f t="shared" si="414"/>
        <v>79299</v>
      </c>
      <c r="J1004" s="179">
        <f t="shared" si="415"/>
        <v>3388</v>
      </c>
      <c r="K1004" s="179">
        <f t="shared" si="416"/>
        <v>82687</v>
      </c>
      <c r="L1004" s="179">
        <f t="shared" si="404"/>
        <v>82687</v>
      </c>
      <c r="M1004" s="179">
        <f t="shared" si="417"/>
        <v>60489.125261347908</v>
      </c>
      <c r="N1004" s="179">
        <f t="shared" si="418"/>
        <v>6668362.9726102231</v>
      </c>
      <c r="O1004" s="179">
        <f>N1004*(1+Basic!$B$9)+S1004</f>
        <v>7001781.1212407341</v>
      </c>
      <c r="P1004" s="176">
        <f t="shared" si="405"/>
        <v>7064285</v>
      </c>
      <c r="R1004" s="183">
        <f t="shared" si="419"/>
        <v>0</v>
      </c>
      <c r="S1004" s="179">
        <f t="shared" si="406"/>
        <v>0</v>
      </c>
      <c r="Y1004" s="179">
        <f t="shared" si="420"/>
        <v>17075.257539283484</v>
      </c>
      <c r="Z1004" s="179">
        <f t="shared" si="421"/>
        <v>2518.4699609325035</v>
      </c>
      <c r="AA1004" s="179">
        <f t="shared" si="422"/>
        <v>63093.272499784216</v>
      </c>
      <c r="AB1004" s="179">
        <f t="shared" si="423"/>
        <v>82687.000000000204</v>
      </c>
      <c r="AC1004" s="179">
        <f t="shared" si="424"/>
        <v>7064285</v>
      </c>
      <c r="AE1004" s="179">
        <f t="shared" si="425"/>
        <v>82687</v>
      </c>
    </row>
    <row r="1005" spans="1:31" x14ac:dyDescent="0.2">
      <c r="A1005" s="171">
        <f t="shared" si="407"/>
        <v>30</v>
      </c>
      <c r="B1005" s="179">
        <f t="shared" si="408"/>
        <v>79299</v>
      </c>
      <c r="D1005" s="179">
        <f t="shared" si="409"/>
        <v>3388</v>
      </c>
      <c r="E1005" s="179">
        <f t="shared" si="410"/>
        <v>61996.199338298553</v>
      </c>
      <c r="F1005" s="179">
        <f t="shared" si="411"/>
        <v>835.85083894198885</v>
      </c>
      <c r="G1005" s="179">
        <f t="shared" si="412"/>
        <v>4635006.8754478311</v>
      </c>
      <c r="H1005" s="179">
        <f t="shared" si="413"/>
        <v>59951.271996545947</v>
      </c>
      <c r="I1005" s="179">
        <f t="shared" si="414"/>
        <v>79299</v>
      </c>
      <c r="J1005" s="179">
        <f t="shared" si="415"/>
        <v>3388</v>
      </c>
      <c r="K1005" s="179">
        <f t="shared" si="416"/>
        <v>82687</v>
      </c>
      <c r="L1005" s="179">
        <f t="shared" si="404"/>
        <v>82687</v>
      </c>
      <c r="M1005" s="179">
        <f t="shared" si="417"/>
        <v>60288.435056709211</v>
      </c>
      <c r="N1005" s="179">
        <f t="shared" si="418"/>
        <v>6645964.4076669319</v>
      </c>
      <c r="O1005" s="179">
        <f>N1005*(1+Basic!$B$9)+S1005</f>
        <v>6978262.6280502789</v>
      </c>
      <c r="P1005" s="176">
        <f t="shared" si="405"/>
        <v>7038214</v>
      </c>
      <c r="R1005" s="183">
        <f t="shared" si="419"/>
        <v>0</v>
      </c>
      <c r="S1005" s="179">
        <f t="shared" si="406"/>
        <v>0</v>
      </c>
      <c r="Y1005" s="179">
        <f t="shared" si="420"/>
        <v>17302.800661701709</v>
      </c>
      <c r="Z1005" s="179">
        <f t="shared" si="421"/>
        <v>2552.1491610580124</v>
      </c>
      <c r="AA1005" s="179">
        <f t="shared" si="422"/>
        <v>62832.050177240541</v>
      </c>
      <c r="AB1005" s="179">
        <f t="shared" si="423"/>
        <v>82687.000000000262</v>
      </c>
      <c r="AC1005" s="179">
        <f t="shared" si="424"/>
        <v>7038214</v>
      </c>
      <c r="AE1005" s="179">
        <f t="shared" si="425"/>
        <v>82687</v>
      </c>
    </row>
    <row r="1006" spans="1:31" x14ac:dyDescent="0.2">
      <c r="A1006" s="171">
        <f t="shared" si="407"/>
        <v>31</v>
      </c>
      <c r="B1006" s="179">
        <f t="shared" si="408"/>
        <v>79299</v>
      </c>
      <c r="D1006" s="179">
        <f t="shared" si="409"/>
        <v>3388</v>
      </c>
      <c r="E1006" s="179">
        <f t="shared" si="410"/>
        <v>61765.623999678639</v>
      </c>
      <c r="F1006" s="179">
        <f t="shared" si="411"/>
        <v>801.72125086717813</v>
      </c>
      <c r="G1006" s="179">
        <f t="shared" si="412"/>
        <v>4617473.4994475096</v>
      </c>
      <c r="H1006" s="179">
        <f t="shared" si="413"/>
        <v>57364.993247413127</v>
      </c>
      <c r="I1006" s="179">
        <f t="shared" si="414"/>
        <v>79299</v>
      </c>
      <c r="J1006" s="179">
        <f t="shared" si="415"/>
        <v>3388</v>
      </c>
      <c r="K1006" s="179">
        <f t="shared" si="416"/>
        <v>82687</v>
      </c>
      <c r="L1006" s="179">
        <f t="shared" si="404"/>
        <v>82687</v>
      </c>
      <c r="M1006" s="179">
        <f t="shared" si="417"/>
        <v>60085.930418990232</v>
      </c>
      <c r="N1006" s="179">
        <f t="shared" si="418"/>
        <v>6623363.3380859224</v>
      </c>
      <c r="O1006" s="179">
        <f>N1006*(1+Basic!$B$9)+S1006</f>
        <v>6954531.5049902191</v>
      </c>
      <c r="P1006" s="176">
        <f t="shared" si="405"/>
        <v>7011896</v>
      </c>
      <c r="R1006" s="183">
        <f t="shared" si="419"/>
        <v>0</v>
      </c>
      <c r="S1006" s="179">
        <f t="shared" si="406"/>
        <v>0</v>
      </c>
      <c r="Y1006" s="179">
        <f t="shared" si="420"/>
        <v>17533.37600032147</v>
      </c>
      <c r="Z1006" s="179">
        <f t="shared" si="421"/>
        <v>2586.2787491328199</v>
      </c>
      <c r="AA1006" s="179">
        <f t="shared" si="422"/>
        <v>62567.345250545819</v>
      </c>
      <c r="AB1006" s="179">
        <f t="shared" si="423"/>
        <v>82687.000000000116</v>
      </c>
      <c r="AC1006" s="179">
        <f t="shared" si="424"/>
        <v>7011896</v>
      </c>
      <c r="AE1006" s="179">
        <f t="shared" si="425"/>
        <v>82687</v>
      </c>
    </row>
    <row r="1007" spans="1:31" x14ac:dyDescent="0.2">
      <c r="A1007" s="171">
        <f t="shared" si="407"/>
        <v>32</v>
      </c>
      <c r="B1007" s="179">
        <f t="shared" si="408"/>
        <v>79299</v>
      </c>
      <c r="C1007" s="179"/>
      <c r="D1007" s="179">
        <f t="shared" si="409"/>
        <v>3388</v>
      </c>
      <c r="E1007" s="179">
        <f t="shared" si="410"/>
        <v>61531.976037856308</v>
      </c>
      <c r="F1007" s="179">
        <f t="shared" si="411"/>
        <v>767.13525185842593</v>
      </c>
      <c r="G1007" s="179">
        <f t="shared" si="412"/>
        <v>4599706.4754853658</v>
      </c>
      <c r="H1007" s="179">
        <f t="shared" si="413"/>
        <v>54744.128499271552</v>
      </c>
      <c r="I1007" s="179">
        <f t="shared" si="414"/>
        <v>79299</v>
      </c>
      <c r="J1007" s="179">
        <f t="shared" si="415"/>
        <v>3388</v>
      </c>
      <c r="K1007" s="179">
        <f t="shared" si="416"/>
        <v>82687</v>
      </c>
      <c r="L1007" s="179">
        <f t="shared" si="404"/>
        <v>82687</v>
      </c>
      <c r="M1007" s="179">
        <f t="shared" si="417"/>
        <v>59881.59494396532</v>
      </c>
      <c r="N1007" s="179">
        <f t="shared" si="418"/>
        <v>6600557.9330298882</v>
      </c>
      <c r="O1007" s="179">
        <f>N1007*(1+Basic!$B$9)+S1007</f>
        <v>6930585.8296813825</v>
      </c>
      <c r="P1007" s="176">
        <f t="shared" si="405"/>
        <v>6985330</v>
      </c>
      <c r="R1007" s="183">
        <f t="shared" si="419"/>
        <v>0</v>
      </c>
      <c r="S1007" s="179">
        <f t="shared" si="406"/>
        <v>0</v>
      </c>
      <c r="Y1007" s="179">
        <f t="shared" si="420"/>
        <v>17767.023962143809</v>
      </c>
      <c r="Z1007" s="179">
        <f t="shared" si="421"/>
        <v>2620.8647481415755</v>
      </c>
      <c r="AA1007" s="179">
        <f t="shared" si="422"/>
        <v>62299.111289714732</v>
      </c>
      <c r="AB1007" s="179">
        <f t="shared" si="423"/>
        <v>82687.000000000116</v>
      </c>
      <c r="AC1007" s="179">
        <f t="shared" si="424"/>
        <v>6985330</v>
      </c>
      <c r="AE1007" s="179">
        <f t="shared" si="425"/>
        <v>82687</v>
      </c>
    </row>
    <row r="1008" spans="1:31" x14ac:dyDescent="0.2">
      <c r="A1008" s="171">
        <f t="shared" si="407"/>
        <v>33</v>
      </c>
      <c r="B1008" s="179">
        <f t="shared" si="408"/>
        <v>79299</v>
      </c>
      <c r="C1008" s="179"/>
      <c r="D1008" s="179">
        <f t="shared" si="409"/>
        <v>3388</v>
      </c>
      <c r="E1008" s="179">
        <f t="shared" si="410"/>
        <v>61295.214507371413</v>
      </c>
      <c r="F1008" s="179">
        <f t="shared" si="411"/>
        <v>732.08673838643801</v>
      </c>
      <c r="G1008" s="179">
        <f t="shared" si="412"/>
        <v>4581702.689992737</v>
      </c>
      <c r="H1008" s="179">
        <f t="shared" si="413"/>
        <v>52088.215237657991</v>
      </c>
      <c r="I1008" s="179">
        <f t="shared" si="414"/>
        <v>79299</v>
      </c>
      <c r="J1008" s="179">
        <f t="shared" si="415"/>
        <v>3388</v>
      </c>
      <c r="K1008" s="179">
        <f t="shared" si="416"/>
        <v>82687</v>
      </c>
      <c r="L1008" s="179">
        <f t="shared" si="404"/>
        <v>82687</v>
      </c>
      <c r="M1008" s="179">
        <f t="shared" si="417"/>
        <v>59675.412079098787</v>
      </c>
      <c r="N1008" s="179">
        <f t="shared" si="418"/>
        <v>6577546.3451089868</v>
      </c>
      <c r="O1008" s="179">
        <f>N1008*(1+Basic!$B$9)+S1008</f>
        <v>6906423.6623644363</v>
      </c>
      <c r="P1008" s="176">
        <f t="shared" si="405"/>
        <v>6958512</v>
      </c>
      <c r="R1008" s="183">
        <f t="shared" si="419"/>
        <v>0</v>
      </c>
      <c r="S1008" s="179">
        <f t="shared" si="406"/>
        <v>0</v>
      </c>
      <c r="Y1008" s="179">
        <f t="shared" si="420"/>
        <v>18003.785492628813</v>
      </c>
      <c r="Z1008" s="179">
        <f t="shared" si="421"/>
        <v>2655.9132616135612</v>
      </c>
      <c r="AA1008" s="179">
        <f t="shared" si="422"/>
        <v>62027.301245757852</v>
      </c>
      <c r="AB1008" s="179">
        <f t="shared" si="423"/>
        <v>82687.000000000233</v>
      </c>
      <c r="AC1008" s="179">
        <f t="shared" si="424"/>
        <v>6958512</v>
      </c>
      <c r="AE1008" s="179">
        <f t="shared" si="425"/>
        <v>82687</v>
      </c>
    </row>
    <row r="1009" spans="1:31" x14ac:dyDescent="0.2">
      <c r="A1009" s="171">
        <f t="shared" si="407"/>
        <v>34</v>
      </c>
      <c r="B1009" s="179">
        <f t="shared" si="408"/>
        <v>79299</v>
      </c>
      <c r="C1009" s="179"/>
      <c r="D1009" s="179">
        <f t="shared" si="409"/>
        <v>3388</v>
      </c>
      <c r="E1009" s="179">
        <f t="shared" si="410"/>
        <v>61055.297917128781</v>
      </c>
      <c r="F1009" s="179">
        <f t="shared" si="411"/>
        <v>696.56952530014644</v>
      </c>
      <c r="G1009" s="179">
        <f t="shared" si="412"/>
        <v>4563458.9879098656</v>
      </c>
      <c r="H1009" s="179">
        <f t="shared" si="413"/>
        <v>49396.784762958137</v>
      </c>
      <c r="I1009" s="179">
        <f t="shared" si="414"/>
        <v>79299</v>
      </c>
      <c r="J1009" s="179">
        <f t="shared" si="415"/>
        <v>3388</v>
      </c>
      <c r="K1009" s="179">
        <f t="shared" si="416"/>
        <v>82687</v>
      </c>
      <c r="L1009" s="179">
        <f t="shared" si="404"/>
        <v>82687</v>
      </c>
      <c r="M1009" s="179">
        <f t="shared" si="417"/>
        <v>59467.365122204064</v>
      </c>
      <c r="N1009" s="179">
        <f t="shared" si="418"/>
        <v>6554326.7102311905</v>
      </c>
      <c r="O1009" s="179">
        <f>N1009*(1+Basic!$B$9)+S1009</f>
        <v>6882043.0457427502</v>
      </c>
      <c r="P1009" s="176">
        <f t="shared" si="405"/>
        <v>6931440</v>
      </c>
      <c r="R1009" s="183">
        <f t="shared" si="419"/>
        <v>0</v>
      </c>
      <c r="S1009" s="179">
        <f t="shared" si="406"/>
        <v>0</v>
      </c>
      <c r="Y1009" s="179">
        <f t="shared" si="420"/>
        <v>18243.702082871459</v>
      </c>
      <c r="Z1009" s="179">
        <f t="shared" si="421"/>
        <v>2691.4304746998532</v>
      </c>
      <c r="AA1009" s="179">
        <f t="shared" si="422"/>
        <v>61751.867442428927</v>
      </c>
      <c r="AB1009" s="179">
        <f t="shared" si="423"/>
        <v>82687.000000000233</v>
      </c>
      <c r="AC1009" s="179">
        <f t="shared" si="424"/>
        <v>6931440</v>
      </c>
      <c r="AE1009" s="179">
        <f t="shared" si="425"/>
        <v>82687</v>
      </c>
    </row>
    <row r="1010" spans="1:31" x14ac:dyDescent="0.2">
      <c r="A1010" s="171">
        <f t="shared" si="407"/>
        <v>35</v>
      </c>
      <c r="B1010" s="179">
        <f t="shared" si="408"/>
        <v>79299</v>
      </c>
      <c r="C1010" s="179"/>
      <c r="D1010" s="179">
        <f t="shared" si="409"/>
        <v>3388</v>
      </c>
      <c r="E1010" s="179">
        <f t="shared" si="410"/>
        <v>60812.184223127209</v>
      </c>
      <c r="F1010" s="179">
        <f t="shared" si="411"/>
        <v>660.57734473519145</v>
      </c>
      <c r="G1010" s="179">
        <f t="shared" si="412"/>
        <v>4544972.1721329931</v>
      </c>
      <c r="H1010" s="179">
        <f t="shared" si="413"/>
        <v>46669.362107693327</v>
      </c>
      <c r="I1010" s="179">
        <f t="shared" si="414"/>
        <v>79299</v>
      </c>
      <c r="J1010" s="179">
        <f t="shared" si="415"/>
        <v>3388</v>
      </c>
      <c r="K1010" s="179">
        <f t="shared" si="416"/>
        <v>82687</v>
      </c>
      <c r="L1010" s="179">
        <f t="shared" si="404"/>
        <v>82687</v>
      </c>
      <c r="M1010" s="179">
        <f t="shared" si="417"/>
        <v>59257.437220090702</v>
      </c>
      <c r="N1010" s="179">
        <f t="shared" si="418"/>
        <v>6530897.1474512815</v>
      </c>
      <c r="O1010" s="179">
        <f>N1010*(1+Basic!$B$9)+S1010</f>
        <v>6857442.0048238458</v>
      </c>
      <c r="P1010" s="176">
        <f t="shared" si="405"/>
        <v>6904111</v>
      </c>
      <c r="R1010" s="183">
        <f t="shared" si="419"/>
        <v>0</v>
      </c>
      <c r="S1010" s="179">
        <f t="shared" si="406"/>
        <v>0</v>
      </c>
      <c r="Y1010" s="179">
        <f t="shared" si="420"/>
        <v>18486.815776872449</v>
      </c>
      <c r="Z1010" s="179">
        <f t="shared" si="421"/>
        <v>2727.4226552648106</v>
      </c>
      <c r="AA1010" s="179">
        <f t="shared" si="422"/>
        <v>61472.761567862399</v>
      </c>
      <c r="AB1010" s="179">
        <f t="shared" si="423"/>
        <v>82686.999999999651</v>
      </c>
      <c r="AC1010" s="179">
        <f t="shared" si="424"/>
        <v>6904111</v>
      </c>
      <c r="AE1010" s="179">
        <f t="shared" si="425"/>
        <v>82687</v>
      </c>
    </row>
    <row r="1011" spans="1:31" x14ac:dyDescent="0.2">
      <c r="A1011" s="171">
        <f t="shared" si="407"/>
        <v>36</v>
      </c>
      <c r="B1011" s="179">
        <f t="shared" si="408"/>
        <v>79299</v>
      </c>
      <c r="C1011" s="171">
        <f>-Basic!$B$22</f>
        <v>-38210</v>
      </c>
      <c r="D1011" s="179">
        <f t="shared" si="409"/>
        <v>-34822</v>
      </c>
      <c r="E1011" s="179">
        <f t="shared" si="410"/>
        <v>60565.830821091477</v>
      </c>
      <c r="F1011" s="179">
        <f t="shared" si="411"/>
        <v>624.10384500780674</v>
      </c>
      <c r="G1011" s="179">
        <f t="shared" si="412"/>
        <v>4526239.0029540844</v>
      </c>
      <c r="H1011" s="179">
        <f t="shared" si="413"/>
        <v>82115.465952701139</v>
      </c>
      <c r="I1011" s="179">
        <f t="shared" si="414"/>
        <v>79299</v>
      </c>
      <c r="J1011" s="179">
        <f t="shared" si="415"/>
        <v>3388</v>
      </c>
      <c r="K1011" s="179">
        <f t="shared" si="416"/>
        <v>82687</v>
      </c>
      <c r="L1011" s="179">
        <f t="shared" si="404"/>
        <v>82687</v>
      </c>
      <c r="M1011" s="179">
        <f t="shared" si="417"/>
        <v>59045.611367199141</v>
      </c>
      <c r="N1011" s="179">
        <f t="shared" si="418"/>
        <v>6507255.7588184811</v>
      </c>
      <c r="O1011" s="179">
        <f>N1011*(1+Basic!$B$9)+S1011</f>
        <v>6832618.5467594052</v>
      </c>
      <c r="P1011" s="176">
        <f t="shared" si="405"/>
        <v>6914734</v>
      </c>
      <c r="R1011" s="183">
        <f t="shared" si="419"/>
        <v>0</v>
      </c>
      <c r="S1011" s="179">
        <f t="shared" si="406"/>
        <v>0</v>
      </c>
      <c r="Y1011" s="179">
        <f t="shared" si="420"/>
        <v>18733.169178908691</v>
      </c>
      <c r="Z1011" s="179">
        <f t="shared" si="421"/>
        <v>2763.8961549921878</v>
      </c>
      <c r="AA1011" s="179">
        <f t="shared" si="422"/>
        <v>61189.934666099281</v>
      </c>
      <c r="AB1011" s="179">
        <f t="shared" si="423"/>
        <v>82687.00000000016</v>
      </c>
      <c r="AC1011" s="179">
        <f t="shared" si="424"/>
        <v>6914734</v>
      </c>
      <c r="AE1011" s="179">
        <f t="shared" si="425"/>
        <v>44477</v>
      </c>
    </row>
    <row r="1012" spans="1:31" x14ac:dyDescent="0.2">
      <c r="A1012" s="171">
        <f t="shared" si="407"/>
        <v>37</v>
      </c>
      <c r="B1012" s="179">
        <f t="shared" si="408"/>
        <v>79299</v>
      </c>
      <c r="D1012" s="179">
        <f t="shared" si="409"/>
        <v>3388</v>
      </c>
      <c r="E1012" s="179">
        <f t="shared" si="410"/>
        <v>60316.194539006123</v>
      </c>
      <c r="F1012" s="179">
        <f t="shared" si="411"/>
        <v>1098.1203882201814</v>
      </c>
      <c r="G1012" s="179">
        <f t="shared" si="412"/>
        <v>4507256.1974930903</v>
      </c>
      <c r="H1012" s="179">
        <f t="shared" si="413"/>
        <v>79825.58634092132</v>
      </c>
      <c r="I1012" s="179">
        <f t="shared" si="414"/>
        <v>79299</v>
      </c>
      <c r="J1012" s="179">
        <f t="shared" si="415"/>
        <v>3388</v>
      </c>
      <c r="K1012" s="179">
        <f t="shared" si="416"/>
        <v>82687</v>
      </c>
      <c r="L1012" s="179">
        <f t="shared" si="404"/>
        <v>82687</v>
      </c>
      <c r="M1012" s="179">
        <f t="shared" si="417"/>
        <v>58831.870404223177</v>
      </c>
      <c r="N1012" s="179">
        <f t="shared" si="418"/>
        <v>6483400.6292227041</v>
      </c>
      <c r="O1012" s="179">
        <f>N1012*(1+Basic!$B$9)+S1012</f>
        <v>6807570.6606838396</v>
      </c>
      <c r="P1012" s="176">
        <f t="shared" si="405"/>
        <v>6887396</v>
      </c>
      <c r="R1012" s="183">
        <f t="shared" si="419"/>
        <v>0</v>
      </c>
      <c r="S1012" s="179">
        <f t="shared" si="406"/>
        <v>0</v>
      </c>
      <c r="Y1012" s="179">
        <f t="shared" si="420"/>
        <v>18982.805460994132</v>
      </c>
      <c r="Z1012" s="179">
        <f t="shared" si="421"/>
        <v>2289.8796117798192</v>
      </c>
      <c r="AA1012" s="179">
        <f t="shared" si="422"/>
        <v>61414.314927226304</v>
      </c>
      <c r="AB1012" s="179">
        <f t="shared" si="423"/>
        <v>82687.000000000262</v>
      </c>
      <c r="AC1012" s="179">
        <f t="shared" si="424"/>
        <v>6887396</v>
      </c>
      <c r="AE1012" s="179">
        <f t="shared" si="425"/>
        <v>82687</v>
      </c>
    </row>
    <row r="1013" spans="1:31" x14ac:dyDescent="0.2">
      <c r="A1013" s="171">
        <f t="shared" si="407"/>
        <v>38</v>
      </c>
      <c r="B1013" s="179">
        <f t="shared" si="408"/>
        <v>79299</v>
      </c>
      <c r="D1013" s="179">
        <f t="shared" si="409"/>
        <v>3388</v>
      </c>
      <c r="E1013" s="179">
        <f t="shared" si="410"/>
        <v>60063.231629549911</v>
      </c>
      <c r="F1013" s="179">
        <f t="shared" si="411"/>
        <v>1067.4980997256666</v>
      </c>
      <c r="G1013" s="179">
        <f t="shared" si="412"/>
        <v>4488020.4291226398</v>
      </c>
      <c r="H1013" s="179">
        <f t="shared" si="413"/>
        <v>77505.084440646984</v>
      </c>
      <c r="I1013" s="179">
        <f t="shared" si="414"/>
        <v>79299</v>
      </c>
      <c r="J1013" s="179">
        <f t="shared" si="415"/>
        <v>3388</v>
      </c>
      <c r="K1013" s="179">
        <f t="shared" si="416"/>
        <v>82687</v>
      </c>
      <c r="L1013" s="179">
        <f t="shared" si="404"/>
        <v>82687</v>
      </c>
      <c r="M1013" s="179">
        <f t="shared" si="417"/>
        <v>58616.197016719874</v>
      </c>
      <c r="N1013" s="179">
        <f t="shared" si="418"/>
        <v>6459329.8262394238</v>
      </c>
      <c r="O1013" s="179">
        <f>N1013*(1+Basic!$B$9)+S1013</f>
        <v>6782296.3175513949</v>
      </c>
      <c r="P1013" s="176">
        <f t="shared" si="405"/>
        <v>6859801</v>
      </c>
      <c r="R1013" s="183">
        <f t="shared" si="419"/>
        <v>0</v>
      </c>
      <c r="S1013" s="179">
        <f t="shared" si="406"/>
        <v>0</v>
      </c>
      <c r="Y1013" s="179">
        <f t="shared" si="420"/>
        <v>19235.768370450474</v>
      </c>
      <c r="Z1013" s="179">
        <f t="shared" si="421"/>
        <v>2320.5019002743356</v>
      </c>
      <c r="AA1013" s="179">
        <f t="shared" si="422"/>
        <v>61130.729729275576</v>
      </c>
      <c r="AB1013" s="179">
        <f t="shared" si="423"/>
        <v>82687.000000000378</v>
      </c>
      <c r="AC1013" s="179">
        <f t="shared" si="424"/>
        <v>6859801</v>
      </c>
      <c r="AE1013" s="179">
        <f t="shared" si="425"/>
        <v>82687</v>
      </c>
    </row>
    <row r="1014" spans="1:31" x14ac:dyDescent="0.2">
      <c r="A1014" s="171">
        <f t="shared" si="407"/>
        <v>39</v>
      </c>
      <c r="B1014" s="179">
        <f t="shared" si="408"/>
        <v>79299</v>
      </c>
      <c r="D1014" s="179">
        <f t="shared" si="409"/>
        <v>3388</v>
      </c>
      <c r="E1014" s="179">
        <f t="shared" si="410"/>
        <v>59806.897762429297</v>
      </c>
      <c r="F1014" s="179">
        <f t="shared" si="411"/>
        <v>1036.4663029985716</v>
      </c>
      <c r="G1014" s="179">
        <f t="shared" si="412"/>
        <v>4468528.3268850688</v>
      </c>
      <c r="H1014" s="179">
        <f t="shared" si="413"/>
        <v>75153.550743645552</v>
      </c>
      <c r="I1014" s="179">
        <f t="shared" si="414"/>
        <v>79299</v>
      </c>
      <c r="J1014" s="179">
        <f t="shared" si="415"/>
        <v>3388</v>
      </c>
      <c r="K1014" s="179">
        <f t="shared" si="416"/>
        <v>82687</v>
      </c>
      <c r="L1014" s="179">
        <f t="shared" si="404"/>
        <v>82687</v>
      </c>
      <c r="M1014" s="179">
        <f t="shared" si="417"/>
        <v>58398.573733707097</v>
      </c>
      <c r="N1014" s="179">
        <f t="shared" si="418"/>
        <v>6435041.3999731308</v>
      </c>
      <c r="O1014" s="179">
        <f>N1014*(1+Basic!$B$9)+S1014</f>
        <v>6756793.4699717872</v>
      </c>
      <c r="P1014" s="176">
        <f t="shared" si="405"/>
        <v>6831947</v>
      </c>
      <c r="R1014" s="183">
        <f t="shared" si="419"/>
        <v>0</v>
      </c>
      <c r="S1014" s="179">
        <f t="shared" si="406"/>
        <v>0</v>
      </c>
      <c r="Y1014" s="179">
        <f t="shared" si="420"/>
        <v>19492.102237571031</v>
      </c>
      <c r="Z1014" s="179">
        <f t="shared" si="421"/>
        <v>2351.5336970014323</v>
      </c>
      <c r="AA1014" s="179">
        <f t="shared" si="422"/>
        <v>60843.364065427872</v>
      </c>
      <c r="AB1014" s="179">
        <f t="shared" si="423"/>
        <v>82687.000000000335</v>
      </c>
      <c r="AC1014" s="179">
        <f t="shared" si="424"/>
        <v>6831947</v>
      </c>
      <c r="AE1014" s="179">
        <f t="shared" si="425"/>
        <v>82687</v>
      </c>
    </row>
    <row r="1015" spans="1:31" x14ac:dyDescent="0.2">
      <c r="A1015" s="171">
        <f t="shared" si="407"/>
        <v>40</v>
      </c>
      <c r="B1015" s="179">
        <f t="shared" si="408"/>
        <v>79299</v>
      </c>
      <c r="D1015" s="179">
        <f t="shared" si="409"/>
        <v>3388</v>
      </c>
      <c r="E1015" s="179">
        <f t="shared" si="410"/>
        <v>59547.148016609826</v>
      </c>
      <c r="F1015" s="179">
        <f t="shared" si="411"/>
        <v>1005.019521733865</v>
      </c>
      <c r="G1015" s="179">
        <f t="shared" si="412"/>
        <v>4448776.474901679</v>
      </c>
      <c r="H1015" s="179">
        <f t="shared" si="413"/>
        <v>72770.570265379414</v>
      </c>
      <c r="I1015" s="179">
        <f t="shared" si="414"/>
        <v>79299</v>
      </c>
      <c r="J1015" s="179">
        <f t="shared" si="415"/>
        <v>3388</v>
      </c>
      <c r="K1015" s="179">
        <f t="shared" si="416"/>
        <v>82687</v>
      </c>
      <c r="L1015" s="179">
        <f t="shared" si="404"/>
        <v>82687</v>
      </c>
      <c r="M1015" s="179">
        <f t="shared" si="417"/>
        <v>58178.982926248107</v>
      </c>
      <c r="N1015" s="179">
        <f t="shared" si="418"/>
        <v>6410533.3828993794</v>
      </c>
      <c r="O1015" s="179">
        <f>N1015*(1+Basic!$B$9)+S1015</f>
        <v>6731060.0520443488</v>
      </c>
      <c r="P1015" s="176">
        <f t="shared" si="405"/>
        <v>6803831</v>
      </c>
      <c r="R1015" s="183">
        <f t="shared" si="419"/>
        <v>0</v>
      </c>
      <c r="S1015" s="179">
        <f t="shared" si="406"/>
        <v>0</v>
      </c>
      <c r="Y1015" s="179">
        <f t="shared" si="420"/>
        <v>19751.851983389817</v>
      </c>
      <c r="Z1015" s="179">
        <f t="shared" si="421"/>
        <v>2382.9804782661377</v>
      </c>
      <c r="AA1015" s="179">
        <f t="shared" si="422"/>
        <v>60552.167538343689</v>
      </c>
      <c r="AB1015" s="179">
        <f t="shared" si="423"/>
        <v>82686.999999999651</v>
      </c>
      <c r="AC1015" s="179">
        <f t="shared" si="424"/>
        <v>6803831</v>
      </c>
      <c r="AE1015" s="179">
        <f t="shared" si="425"/>
        <v>82687</v>
      </c>
    </row>
    <row r="1016" spans="1:31" x14ac:dyDescent="0.2">
      <c r="A1016" s="171">
        <f t="shared" si="407"/>
        <v>41</v>
      </c>
      <c r="B1016" s="179">
        <f t="shared" si="408"/>
        <v>79299</v>
      </c>
      <c r="D1016" s="179">
        <f t="shared" si="409"/>
        <v>3388</v>
      </c>
      <c r="E1016" s="179">
        <f t="shared" si="410"/>
        <v>59283.936872443941</v>
      </c>
      <c r="F1016" s="179">
        <f t="shared" si="411"/>
        <v>973.15220639253801</v>
      </c>
      <c r="G1016" s="179">
        <f t="shared" si="412"/>
        <v>4428761.4117741231</v>
      </c>
      <c r="H1016" s="179">
        <f t="shared" si="413"/>
        <v>70355.722471771951</v>
      </c>
      <c r="I1016" s="179">
        <f t="shared" si="414"/>
        <v>79299</v>
      </c>
      <c r="J1016" s="179">
        <f t="shared" si="415"/>
        <v>3388</v>
      </c>
      <c r="K1016" s="179">
        <f t="shared" si="416"/>
        <v>82687</v>
      </c>
      <c r="L1016" s="179">
        <f t="shared" si="404"/>
        <v>82687</v>
      </c>
      <c r="M1016" s="179">
        <f t="shared" si="417"/>
        <v>57957.406806023617</v>
      </c>
      <c r="N1016" s="179">
        <f t="shared" si="418"/>
        <v>6385803.7897054031</v>
      </c>
      <c r="O1016" s="179">
        <f>N1016*(1+Basic!$B$9)+S1016</f>
        <v>6705093.9791906737</v>
      </c>
      <c r="P1016" s="176">
        <f t="shared" si="405"/>
        <v>6775450</v>
      </c>
      <c r="R1016" s="183">
        <f t="shared" si="419"/>
        <v>0</v>
      </c>
      <c r="S1016" s="179">
        <f t="shared" si="406"/>
        <v>0</v>
      </c>
      <c r="Y1016" s="179">
        <f t="shared" si="420"/>
        <v>20015.063127555884</v>
      </c>
      <c r="Z1016" s="179">
        <f t="shared" si="421"/>
        <v>2414.8477936074632</v>
      </c>
      <c r="AA1016" s="179">
        <f t="shared" si="422"/>
        <v>60257.089078836478</v>
      </c>
      <c r="AB1016" s="179">
        <f t="shared" si="423"/>
        <v>82686.999999999825</v>
      </c>
      <c r="AC1016" s="179">
        <f t="shared" si="424"/>
        <v>6775450</v>
      </c>
      <c r="AE1016" s="179">
        <f t="shared" si="425"/>
        <v>82687</v>
      </c>
    </row>
    <row r="1017" spans="1:31" x14ac:dyDescent="0.2">
      <c r="A1017" s="171">
        <f t="shared" si="407"/>
        <v>42</v>
      </c>
      <c r="B1017" s="179">
        <f t="shared" si="408"/>
        <v>79299</v>
      </c>
      <c r="D1017" s="179">
        <f t="shared" si="409"/>
        <v>3388</v>
      </c>
      <c r="E1017" s="179">
        <f t="shared" si="410"/>
        <v>59017.218203693956</v>
      </c>
      <c r="F1017" s="179">
        <f t="shared" si="411"/>
        <v>940.8587332222545</v>
      </c>
      <c r="G1017" s="179">
        <f t="shared" si="412"/>
        <v>4408479.6299778167</v>
      </c>
      <c r="H1017" s="179">
        <f t="shared" si="413"/>
        <v>67908.581204994203</v>
      </c>
      <c r="I1017" s="179">
        <f t="shared" si="414"/>
        <v>79299</v>
      </c>
      <c r="J1017" s="179">
        <f t="shared" si="415"/>
        <v>3388</v>
      </c>
      <c r="K1017" s="179">
        <f t="shared" si="416"/>
        <v>82687</v>
      </c>
      <c r="L1017" s="179">
        <f t="shared" si="404"/>
        <v>82687</v>
      </c>
      <c r="M1017" s="179">
        <f t="shared" si="417"/>
        <v>57733.827423890754</v>
      </c>
      <c r="N1017" s="179">
        <f t="shared" si="418"/>
        <v>6360850.6171292942</v>
      </c>
      <c r="O1017" s="179">
        <f>N1017*(1+Basic!$B$9)+S1017</f>
        <v>6678893.1479857592</v>
      </c>
      <c r="P1017" s="176">
        <f t="shared" si="405"/>
        <v>6746802</v>
      </c>
      <c r="R1017" s="183">
        <f t="shared" si="419"/>
        <v>0</v>
      </c>
      <c r="S1017" s="179">
        <f t="shared" si="406"/>
        <v>0</v>
      </c>
      <c r="Y1017" s="179">
        <f t="shared" si="420"/>
        <v>20281.781796306372</v>
      </c>
      <c r="Z1017" s="179">
        <f t="shared" si="421"/>
        <v>2447.1412667777477</v>
      </c>
      <c r="AA1017" s="179">
        <f t="shared" si="422"/>
        <v>59958.076936916208</v>
      </c>
      <c r="AB1017" s="179">
        <f t="shared" si="423"/>
        <v>82687.00000000032</v>
      </c>
      <c r="AC1017" s="179">
        <f t="shared" si="424"/>
        <v>6746802</v>
      </c>
      <c r="AE1017" s="179">
        <f t="shared" si="425"/>
        <v>82687</v>
      </c>
    </row>
    <row r="1018" spans="1:31" x14ac:dyDescent="0.2">
      <c r="A1018" s="171">
        <f t="shared" si="407"/>
        <v>43</v>
      </c>
      <c r="B1018" s="179">
        <f t="shared" si="408"/>
        <v>79299</v>
      </c>
      <c r="D1018" s="179">
        <f t="shared" si="409"/>
        <v>3388</v>
      </c>
      <c r="E1018" s="179">
        <f t="shared" si="410"/>
        <v>58746.945269448712</v>
      </c>
      <c r="F1018" s="179">
        <f t="shared" si="411"/>
        <v>908.1334032649055</v>
      </c>
      <c r="G1018" s="179">
        <f t="shared" si="412"/>
        <v>4387927.5752472654</v>
      </c>
      <c r="H1018" s="179">
        <f t="shared" si="413"/>
        <v>65428.714608259106</v>
      </c>
      <c r="I1018" s="179">
        <f t="shared" si="414"/>
        <v>79299</v>
      </c>
      <c r="J1018" s="179">
        <f t="shared" si="415"/>
        <v>3388</v>
      </c>
      <c r="K1018" s="179">
        <f t="shared" si="416"/>
        <v>82687</v>
      </c>
      <c r="L1018" s="179">
        <f t="shared" si="404"/>
        <v>82687</v>
      </c>
      <c r="M1018" s="179">
        <f t="shared" si="417"/>
        <v>57508.226668429066</v>
      </c>
      <c r="N1018" s="179">
        <f t="shared" si="418"/>
        <v>6335671.8437977228</v>
      </c>
      <c r="O1018" s="179">
        <f>N1018*(1+Basic!$B$9)+S1018</f>
        <v>6652455.4359876094</v>
      </c>
      <c r="P1018" s="176">
        <f t="shared" si="405"/>
        <v>6717884</v>
      </c>
      <c r="R1018" s="183">
        <f t="shared" si="419"/>
        <v>0</v>
      </c>
      <c r="S1018" s="179">
        <f t="shared" si="406"/>
        <v>0</v>
      </c>
      <c r="Y1018" s="179">
        <f t="shared" si="420"/>
        <v>20552.054730551317</v>
      </c>
      <c r="Z1018" s="179">
        <f t="shared" si="421"/>
        <v>2479.8665967350971</v>
      </c>
      <c r="AA1018" s="179">
        <f t="shared" si="422"/>
        <v>59655.078672713615</v>
      </c>
      <c r="AB1018" s="179">
        <f t="shared" si="423"/>
        <v>82687.000000000029</v>
      </c>
      <c r="AC1018" s="179">
        <f t="shared" si="424"/>
        <v>6717884</v>
      </c>
      <c r="AE1018" s="179">
        <f t="shared" si="425"/>
        <v>82687</v>
      </c>
    </row>
    <row r="1019" spans="1:31" x14ac:dyDescent="0.2">
      <c r="A1019" s="171">
        <f t="shared" si="407"/>
        <v>44</v>
      </c>
      <c r="B1019" s="179">
        <f t="shared" si="408"/>
        <v>79299</v>
      </c>
      <c r="D1019" s="179">
        <f t="shared" si="409"/>
        <v>3388</v>
      </c>
      <c r="E1019" s="179">
        <f t="shared" si="410"/>
        <v>58473.07070593247</v>
      </c>
      <c r="F1019" s="179">
        <f t="shared" si="411"/>
        <v>874.97044135089072</v>
      </c>
      <c r="G1019" s="179">
        <f t="shared" si="412"/>
        <v>4367101.645953198</v>
      </c>
      <c r="H1019" s="179">
        <f t="shared" si="413"/>
        <v>62915.685049609994</v>
      </c>
      <c r="I1019" s="179">
        <f t="shared" si="414"/>
        <v>79299</v>
      </c>
      <c r="J1019" s="179">
        <f t="shared" si="415"/>
        <v>3388</v>
      </c>
      <c r="K1019" s="179">
        <f t="shared" si="416"/>
        <v>82687</v>
      </c>
      <c r="L1019" s="179">
        <f t="shared" si="404"/>
        <v>82687</v>
      </c>
      <c r="M1019" s="179">
        <f t="shared" si="417"/>
        <v>57280.586264473393</v>
      </c>
      <c r="N1019" s="179">
        <f t="shared" si="418"/>
        <v>6310265.4300621962</v>
      </c>
      <c r="O1019" s="179">
        <f>N1019*(1+Basic!$B$9)+S1019</f>
        <v>6625778.7015653066</v>
      </c>
      <c r="P1019" s="176">
        <f t="shared" si="405"/>
        <v>6688694</v>
      </c>
      <c r="R1019" s="183">
        <f t="shared" si="419"/>
        <v>0</v>
      </c>
      <c r="S1019" s="179">
        <f t="shared" si="406"/>
        <v>0</v>
      </c>
      <c r="Y1019" s="179">
        <f t="shared" si="420"/>
        <v>20825.929294067435</v>
      </c>
      <c r="Z1019" s="179">
        <f t="shared" si="421"/>
        <v>2513.029558649112</v>
      </c>
      <c r="AA1019" s="179">
        <f t="shared" si="422"/>
        <v>59348.041147283358</v>
      </c>
      <c r="AB1019" s="179">
        <f t="shared" si="423"/>
        <v>82686.999999999913</v>
      </c>
      <c r="AC1019" s="179">
        <f t="shared" si="424"/>
        <v>6688694</v>
      </c>
      <c r="AE1019" s="179">
        <f t="shared" si="425"/>
        <v>82687</v>
      </c>
    </row>
    <row r="1020" spans="1:31" ht="15" x14ac:dyDescent="0.2">
      <c r="A1020" s="171">
        <f t="shared" si="407"/>
        <v>45</v>
      </c>
      <c r="B1020" s="179">
        <f t="shared" si="408"/>
        <v>79299</v>
      </c>
      <c r="C1020" s="190"/>
      <c r="D1020" s="179">
        <f t="shared" si="409"/>
        <v>3388</v>
      </c>
      <c r="E1020" s="179">
        <f t="shared" si="410"/>
        <v>58195.546518204705</v>
      </c>
      <c r="F1020" s="179">
        <f t="shared" si="411"/>
        <v>841.36399507995191</v>
      </c>
      <c r="G1020" s="179">
        <f t="shared" si="412"/>
        <v>4345998.1924714027</v>
      </c>
      <c r="H1020" s="179">
        <f t="shared" si="413"/>
        <v>60369.049044689949</v>
      </c>
      <c r="I1020" s="179">
        <f t="shared" si="414"/>
        <v>79299</v>
      </c>
      <c r="J1020" s="179">
        <f t="shared" si="415"/>
        <v>3388</v>
      </c>
      <c r="K1020" s="179">
        <f t="shared" si="416"/>
        <v>82687</v>
      </c>
      <c r="L1020" s="179">
        <f t="shared" si="404"/>
        <v>82687</v>
      </c>
      <c r="M1020" s="179">
        <f t="shared" si="417"/>
        <v>57050.887771633461</v>
      </c>
      <c r="N1020" s="179">
        <f t="shared" si="418"/>
        <v>6284629.3178338297</v>
      </c>
      <c r="O1020" s="179">
        <f>N1020*(1+Basic!$B$9)+S1020</f>
        <v>6598860.7837255215</v>
      </c>
      <c r="P1020" s="176">
        <f t="shared" si="405"/>
        <v>6659230</v>
      </c>
      <c r="R1020" s="183">
        <f t="shared" si="419"/>
        <v>0</v>
      </c>
      <c r="S1020" s="179">
        <f t="shared" si="406"/>
        <v>0</v>
      </c>
      <c r="Y1020" s="179">
        <f t="shared" si="420"/>
        <v>21103.453481795266</v>
      </c>
      <c r="Z1020" s="179">
        <f t="shared" si="421"/>
        <v>2546.6360049200448</v>
      </c>
      <c r="AA1020" s="179">
        <f t="shared" si="422"/>
        <v>59036.91051328466</v>
      </c>
      <c r="AB1020" s="179">
        <f t="shared" si="423"/>
        <v>82686.999999999971</v>
      </c>
      <c r="AC1020" s="179">
        <f t="shared" si="424"/>
        <v>6659230</v>
      </c>
      <c r="AE1020" s="179">
        <f t="shared" si="425"/>
        <v>82687</v>
      </c>
    </row>
    <row r="1021" spans="1:31" ht="15" x14ac:dyDescent="0.2">
      <c r="A1021" s="171">
        <f t="shared" si="407"/>
        <v>46</v>
      </c>
      <c r="B1021" s="179">
        <f t="shared" si="408"/>
        <v>79299</v>
      </c>
      <c r="C1021" s="190"/>
      <c r="D1021" s="179">
        <f t="shared" si="409"/>
        <v>3388</v>
      </c>
      <c r="E1021" s="179">
        <f t="shared" si="410"/>
        <v>57914.324071749259</v>
      </c>
      <c r="F1021" s="179">
        <f t="shared" si="411"/>
        <v>807.30813378837627</v>
      </c>
      <c r="G1021" s="179">
        <f t="shared" si="412"/>
        <v>4324613.5165431518</v>
      </c>
      <c r="H1021" s="179">
        <f t="shared" si="413"/>
        <v>57788.357178478327</v>
      </c>
      <c r="I1021" s="179">
        <f t="shared" si="414"/>
        <v>79299</v>
      </c>
      <c r="J1021" s="179">
        <f t="shared" si="415"/>
        <v>3388</v>
      </c>
      <c r="K1021" s="179">
        <f t="shared" si="416"/>
        <v>82687</v>
      </c>
      <c r="L1021" s="179">
        <f t="shared" si="404"/>
        <v>82687</v>
      </c>
      <c r="M1021" s="179">
        <f t="shared" si="417"/>
        <v>56819.112582800066</v>
      </c>
      <c r="N1021" s="179">
        <f t="shared" si="418"/>
        <v>6258761.4304166296</v>
      </c>
      <c r="O1021" s="179">
        <f>N1021*(1+Basic!$B$9)+S1021</f>
        <v>6571699.5019374611</v>
      </c>
      <c r="P1021" s="176">
        <f t="shared" si="405"/>
        <v>6629488</v>
      </c>
      <c r="R1021" s="183">
        <f t="shared" si="419"/>
        <v>0</v>
      </c>
      <c r="S1021" s="179">
        <f t="shared" si="406"/>
        <v>0</v>
      </c>
      <c r="Y1021" s="179">
        <f t="shared" si="420"/>
        <v>21384.675928250886</v>
      </c>
      <c r="Z1021" s="179">
        <f t="shared" si="421"/>
        <v>2580.6918662116223</v>
      </c>
      <c r="AA1021" s="179">
        <f t="shared" si="422"/>
        <v>58721.632205537637</v>
      </c>
      <c r="AB1021" s="179">
        <f t="shared" si="423"/>
        <v>82687.000000000146</v>
      </c>
      <c r="AC1021" s="179">
        <f t="shared" si="424"/>
        <v>6629488</v>
      </c>
      <c r="AE1021" s="179">
        <f t="shared" si="425"/>
        <v>82687</v>
      </c>
    </row>
    <row r="1022" spans="1:31" ht="15" x14ac:dyDescent="0.2">
      <c r="A1022" s="171">
        <f t="shared" si="407"/>
        <v>47</v>
      </c>
      <c r="B1022" s="179">
        <f t="shared" si="408"/>
        <v>79299</v>
      </c>
      <c r="C1022" s="190"/>
      <c r="D1022" s="179">
        <f t="shared" si="409"/>
        <v>3388</v>
      </c>
      <c r="E1022" s="179">
        <f t="shared" si="410"/>
        <v>57629.35408395141</v>
      </c>
      <c r="F1022" s="179">
        <f t="shared" si="411"/>
        <v>772.79684750238823</v>
      </c>
      <c r="G1022" s="179">
        <f t="shared" si="412"/>
        <v>4302943.8706271034</v>
      </c>
      <c r="H1022" s="179">
        <f t="shared" si="413"/>
        <v>55173.154025980715</v>
      </c>
      <c r="I1022" s="179">
        <f t="shared" si="414"/>
        <v>79299</v>
      </c>
      <c r="J1022" s="179">
        <f t="shared" si="415"/>
        <v>3388</v>
      </c>
      <c r="K1022" s="179">
        <f t="shared" si="416"/>
        <v>82687</v>
      </c>
      <c r="L1022" s="179">
        <f t="shared" si="404"/>
        <v>82687</v>
      </c>
      <c r="M1022" s="179">
        <f t="shared" si="417"/>
        <v>56585.241922637768</v>
      </c>
      <c r="N1022" s="179">
        <f t="shared" si="418"/>
        <v>6232659.6723392671</v>
      </c>
      <c r="O1022" s="179">
        <f>N1022*(1+Basic!$B$9)+S1022</f>
        <v>6544292.6559562311</v>
      </c>
      <c r="P1022" s="176">
        <f t="shared" si="405"/>
        <v>6599466</v>
      </c>
      <c r="R1022" s="183">
        <f t="shared" si="419"/>
        <v>0</v>
      </c>
      <c r="S1022" s="179">
        <f t="shared" si="406"/>
        <v>0</v>
      </c>
      <c r="Y1022" s="179">
        <f t="shared" si="420"/>
        <v>21669.645916048437</v>
      </c>
      <c r="Z1022" s="179">
        <f t="shared" si="421"/>
        <v>2615.2031524976119</v>
      </c>
      <c r="AA1022" s="179">
        <f t="shared" si="422"/>
        <v>58402.150931453798</v>
      </c>
      <c r="AB1022" s="179">
        <f t="shared" si="423"/>
        <v>82686.999999999854</v>
      </c>
      <c r="AC1022" s="179">
        <f t="shared" si="424"/>
        <v>6599466</v>
      </c>
      <c r="AE1022" s="179">
        <f t="shared" si="425"/>
        <v>82687</v>
      </c>
    </row>
    <row r="1023" spans="1:31" x14ac:dyDescent="0.2">
      <c r="A1023" s="171">
        <f t="shared" si="407"/>
        <v>48</v>
      </c>
      <c r="B1023" s="179">
        <f t="shared" si="408"/>
        <v>79299</v>
      </c>
      <c r="C1023" s="171">
        <f>-Basic!$B$23</f>
        <v>-34390</v>
      </c>
      <c r="D1023" s="179">
        <f t="shared" si="409"/>
        <v>-31002</v>
      </c>
      <c r="E1023" s="179">
        <f t="shared" si="410"/>
        <v>57340.586615461398</v>
      </c>
      <c r="F1023" s="179">
        <f t="shared" si="411"/>
        <v>737.82404587754581</v>
      </c>
      <c r="G1023" s="179">
        <f t="shared" si="412"/>
        <v>4280985.4572425652</v>
      </c>
      <c r="H1023" s="179">
        <f t="shared" si="413"/>
        <v>86912.978071858248</v>
      </c>
      <c r="I1023" s="179">
        <f t="shared" si="414"/>
        <v>79299</v>
      </c>
      <c r="J1023" s="179">
        <f t="shared" si="415"/>
        <v>3388</v>
      </c>
      <c r="K1023" s="179">
        <f t="shared" si="416"/>
        <v>82687</v>
      </c>
      <c r="L1023" s="179">
        <f t="shared" si="404"/>
        <v>82687</v>
      </c>
      <c r="M1023" s="179">
        <f t="shared" si="417"/>
        <v>56349.256846064025</v>
      </c>
      <c r="N1023" s="179">
        <f t="shared" si="418"/>
        <v>6206321.9291853309</v>
      </c>
      <c r="O1023" s="179">
        <f>N1023*(1+Basic!$B$9)+S1023</f>
        <v>6516638.0256445976</v>
      </c>
      <c r="P1023" s="176">
        <f t="shared" si="405"/>
        <v>6603551</v>
      </c>
      <c r="R1023" s="183">
        <f t="shared" si="419"/>
        <v>0</v>
      </c>
      <c r="S1023" s="179">
        <f t="shared" si="406"/>
        <v>0</v>
      </c>
      <c r="Y1023" s="179">
        <f t="shared" si="420"/>
        <v>21958.413384538144</v>
      </c>
      <c r="Z1023" s="179">
        <f t="shared" si="421"/>
        <v>2650.1759541224674</v>
      </c>
      <c r="AA1023" s="179">
        <f t="shared" si="422"/>
        <v>58078.410661338945</v>
      </c>
      <c r="AB1023" s="179">
        <f t="shared" si="423"/>
        <v>82686.999999999563</v>
      </c>
      <c r="AC1023" s="179">
        <f t="shared" si="424"/>
        <v>6603551</v>
      </c>
      <c r="AE1023" s="179">
        <f t="shared" si="425"/>
        <v>48297</v>
      </c>
    </row>
    <row r="1024" spans="1:31" x14ac:dyDescent="0.2">
      <c r="A1024" s="171">
        <f t="shared" si="407"/>
        <v>49</v>
      </c>
      <c r="B1024" s="179">
        <f t="shared" si="408"/>
        <v>79299</v>
      </c>
      <c r="D1024" s="179">
        <f t="shared" si="409"/>
        <v>3388</v>
      </c>
      <c r="E1024" s="179">
        <f t="shared" si="410"/>
        <v>57047.971061442862</v>
      </c>
      <c r="F1024" s="179">
        <f t="shared" si="411"/>
        <v>1162.2769488590063</v>
      </c>
      <c r="G1024" s="179">
        <f t="shared" si="412"/>
        <v>4258734.4283040082</v>
      </c>
      <c r="H1024" s="179">
        <f t="shared" si="413"/>
        <v>84687.255020717261</v>
      </c>
      <c r="I1024" s="179">
        <f t="shared" si="414"/>
        <v>79299</v>
      </c>
      <c r="J1024" s="179">
        <f t="shared" si="415"/>
        <v>3388</v>
      </c>
      <c r="K1024" s="179">
        <f t="shared" si="416"/>
        <v>82687</v>
      </c>
      <c r="L1024" s="179">
        <f t="shared" si="404"/>
        <v>82687</v>
      </c>
      <c r="M1024" s="179">
        <f t="shared" si="417"/>
        <v>56111.138236714411</v>
      </c>
      <c r="N1024" s="179">
        <f t="shared" si="418"/>
        <v>6179746.0674220454</v>
      </c>
      <c r="O1024" s="179">
        <f>N1024*(1+Basic!$B$9)+S1024</f>
        <v>6488733.3707931479</v>
      </c>
      <c r="P1024" s="176">
        <f t="shared" si="405"/>
        <v>6573421</v>
      </c>
      <c r="R1024" s="183">
        <f t="shared" si="419"/>
        <v>0</v>
      </c>
      <c r="S1024" s="179">
        <f t="shared" si="406"/>
        <v>0</v>
      </c>
      <c r="Y1024" s="179">
        <f t="shared" si="420"/>
        <v>22251.028938557021</v>
      </c>
      <c r="Z1024" s="179">
        <f t="shared" si="421"/>
        <v>2225.7230511409871</v>
      </c>
      <c r="AA1024" s="179">
        <f t="shared" si="422"/>
        <v>58210.248010301868</v>
      </c>
      <c r="AB1024" s="179">
        <f t="shared" si="423"/>
        <v>82686.999999999884</v>
      </c>
      <c r="AC1024" s="179">
        <f t="shared" si="424"/>
        <v>6573421</v>
      </c>
      <c r="AE1024" s="179">
        <f t="shared" si="425"/>
        <v>82687</v>
      </c>
    </row>
    <row r="1025" spans="1:31" x14ac:dyDescent="0.2">
      <c r="A1025" s="171">
        <f t="shared" si="407"/>
        <v>50</v>
      </c>
      <c r="B1025" s="179">
        <f t="shared" si="408"/>
        <v>79299</v>
      </c>
      <c r="D1025" s="179">
        <f t="shared" si="409"/>
        <v>3388</v>
      </c>
      <c r="E1025" s="179">
        <f t="shared" si="410"/>
        <v>56751.456142704563</v>
      </c>
      <c r="F1025" s="179">
        <f t="shared" si="411"/>
        <v>1132.5126184416722</v>
      </c>
      <c r="G1025" s="179">
        <f t="shared" si="412"/>
        <v>4236186.8844467131</v>
      </c>
      <c r="H1025" s="179">
        <f t="shared" si="413"/>
        <v>82431.767639158934</v>
      </c>
      <c r="I1025" s="179">
        <f t="shared" si="414"/>
        <v>79299</v>
      </c>
      <c r="J1025" s="179">
        <f t="shared" si="415"/>
        <v>3388</v>
      </c>
      <c r="K1025" s="179">
        <f t="shared" si="416"/>
        <v>82687</v>
      </c>
      <c r="L1025" s="179">
        <f t="shared" si="404"/>
        <v>82687</v>
      </c>
      <c r="M1025" s="179">
        <f t="shared" si="417"/>
        <v>55870.866805394173</v>
      </c>
      <c r="N1025" s="179">
        <f t="shared" si="418"/>
        <v>6152929.9342274396</v>
      </c>
      <c r="O1025" s="179">
        <f>N1025*(1+Basic!$B$9)+S1025</f>
        <v>6460576.430938812</v>
      </c>
      <c r="P1025" s="176">
        <f t="shared" si="405"/>
        <v>6543008</v>
      </c>
      <c r="R1025" s="183">
        <f t="shared" si="419"/>
        <v>0</v>
      </c>
      <c r="S1025" s="179">
        <f t="shared" si="406"/>
        <v>0</v>
      </c>
      <c r="Y1025" s="179">
        <f t="shared" si="420"/>
        <v>22547.543857295066</v>
      </c>
      <c r="Z1025" s="179">
        <f t="shared" si="421"/>
        <v>2255.4873815583269</v>
      </c>
      <c r="AA1025" s="179">
        <f t="shared" si="422"/>
        <v>57883.968761146236</v>
      </c>
      <c r="AB1025" s="179">
        <f t="shared" si="423"/>
        <v>82686.999999999622</v>
      </c>
      <c r="AC1025" s="179">
        <f t="shared" si="424"/>
        <v>6543008</v>
      </c>
      <c r="AE1025" s="179">
        <f t="shared" si="425"/>
        <v>82687</v>
      </c>
    </row>
    <row r="1026" spans="1:31" x14ac:dyDescent="0.2">
      <c r="A1026" s="171">
        <f t="shared" si="407"/>
        <v>51</v>
      </c>
      <c r="B1026" s="179">
        <f t="shared" si="408"/>
        <v>79299</v>
      </c>
      <c r="D1026" s="179">
        <f t="shared" si="409"/>
        <v>3388</v>
      </c>
      <c r="E1026" s="179">
        <f t="shared" si="410"/>
        <v>56450.989896714069</v>
      </c>
      <c r="F1026" s="179">
        <f t="shared" si="411"/>
        <v>1102.3502531633799</v>
      </c>
      <c r="G1026" s="179">
        <f t="shared" si="412"/>
        <v>4213338.8743434269</v>
      </c>
      <c r="H1026" s="179">
        <f t="shared" si="413"/>
        <v>80146.11789232232</v>
      </c>
      <c r="I1026" s="179">
        <f t="shared" si="414"/>
        <v>79299</v>
      </c>
      <c r="J1026" s="179">
        <f t="shared" si="415"/>
        <v>3388</v>
      </c>
      <c r="K1026" s="179">
        <f t="shared" si="416"/>
        <v>82687</v>
      </c>
      <c r="L1026" s="179">
        <f t="shared" si="404"/>
        <v>82687</v>
      </c>
      <c r="M1026" s="179">
        <f t="shared" si="417"/>
        <v>55628.423088515607</v>
      </c>
      <c r="N1026" s="179">
        <f t="shared" si="418"/>
        <v>6125871.3573159548</v>
      </c>
      <c r="O1026" s="179">
        <f>N1026*(1+Basic!$B$9)+S1026</f>
        <v>6432164.925181753</v>
      </c>
      <c r="P1026" s="176">
        <f t="shared" si="405"/>
        <v>6512311</v>
      </c>
      <c r="R1026" s="183">
        <f t="shared" si="419"/>
        <v>0</v>
      </c>
      <c r="S1026" s="179">
        <f t="shared" si="406"/>
        <v>0</v>
      </c>
      <c r="Y1026" s="179">
        <f t="shared" si="420"/>
        <v>22848.010103286244</v>
      </c>
      <c r="Z1026" s="179">
        <f t="shared" si="421"/>
        <v>2285.6497468366142</v>
      </c>
      <c r="AA1026" s="179">
        <f t="shared" si="422"/>
        <v>57553.340149877447</v>
      </c>
      <c r="AB1026" s="179">
        <f t="shared" si="423"/>
        <v>82687.000000000306</v>
      </c>
      <c r="AC1026" s="179">
        <f t="shared" si="424"/>
        <v>6512311</v>
      </c>
      <c r="AE1026" s="179">
        <f t="shared" si="425"/>
        <v>82687</v>
      </c>
    </row>
    <row r="1027" spans="1:31" x14ac:dyDescent="0.2">
      <c r="A1027" s="171">
        <f t="shared" si="407"/>
        <v>52</v>
      </c>
      <c r="B1027" s="179">
        <f t="shared" si="408"/>
        <v>79299</v>
      </c>
      <c r="D1027" s="179">
        <f t="shared" si="409"/>
        <v>3388</v>
      </c>
      <c r="E1027" s="179">
        <f t="shared" si="410"/>
        <v>56146.519668491579</v>
      </c>
      <c r="F1027" s="179">
        <f t="shared" si="411"/>
        <v>1071.7845301511363</v>
      </c>
      <c r="G1027" s="179">
        <f t="shared" si="412"/>
        <v>4190186.3940119185</v>
      </c>
      <c r="H1027" s="179">
        <f t="shared" si="413"/>
        <v>77829.90242247346</v>
      </c>
      <c r="I1027" s="179">
        <f t="shared" si="414"/>
        <v>79299</v>
      </c>
      <c r="J1027" s="179">
        <f t="shared" si="415"/>
        <v>3388</v>
      </c>
      <c r="K1027" s="179">
        <f t="shared" si="416"/>
        <v>82687</v>
      </c>
      <c r="L1027" s="179">
        <f t="shared" si="404"/>
        <v>82687</v>
      </c>
      <c r="M1027" s="179">
        <f t="shared" si="417"/>
        <v>55383.787446521375</v>
      </c>
      <c r="N1027" s="179">
        <f t="shared" si="418"/>
        <v>6098568.144762476</v>
      </c>
      <c r="O1027" s="179">
        <f>N1027*(1+Basic!$B$9)+S1027</f>
        <v>6403496.5520005999</v>
      </c>
      <c r="P1027" s="176">
        <f t="shared" si="405"/>
        <v>6481326</v>
      </c>
      <c r="R1027" s="183">
        <f t="shared" si="419"/>
        <v>0</v>
      </c>
      <c r="S1027" s="179">
        <f t="shared" si="406"/>
        <v>0</v>
      </c>
      <c r="Y1027" s="179">
        <f t="shared" si="420"/>
        <v>23152.480331508443</v>
      </c>
      <c r="Z1027" s="179">
        <f t="shared" si="421"/>
        <v>2316.2154698488594</v>
      </c>
      <c r="AA1027" s="179">
        <f t="shared" si="422"/>
        <v>57218.304198642712</v>
      </c>
      <c r="AB1027" s="179">
        <f t="shared" si="423"/>
        <v>82687.000000000015</v>
      </c>
      <c r="AC1027" s="179">
        <f t="shared" si="424"/>
        <v>6481326</v>
      </c>
      <c r="AE1027" s="179">
        <f t="shared" si="425"/>
        <v>82687</v>
      </c>
    </row>
    <row r="1028" spans="1:31" x14ac:dyDescent="0.2">
      <c r="A1028" s="171">
        <f t="shared" si="407"/>
        <v>53</v>
      </c>
      <c r="B1028" s="179">
        <f t="shared" si="408"/>
        <v>79299</v>
      </c>
      <c r="D1028" s="179">
        <f t="shared" si="409"/>
        <v>3388</v>
      </c>
      <c r="E1028" s="179">
        <f t="shared" si="410"/>
        <v>55837.992101382464</v>
      </c>
      <c r="F1028" s="179">
        <f t="shared" si="411"/>
        <v>1040.8100553497991</v>
      </c>
      <c r="G1028" s="179">
        <f t="shared" si="412"/>
        <v>4166725.3861133009</v>
      </c>
      <c r="H1028" s="179">
        <f t="shared" si="413"/>
        <v>75482.712477823254</v>
      </c>
      <c r="I1028" s="179">
        <f t="shared" si="414"/>
        <v>79299</v>
      </c>
      <c r="J1028" s="179">
        <f t="shared" si="415"/>
        <v>3388</v>
      </c>
      <c r="K1028" s="179">
        <f t="shared" si="416"/>
        <v>82687</v>
      </c>
      <c r="L1028" s="179">
        <f t="shared" si="404"/>
        <v>82687</v>
      </c>
      <c r="M1028" s="179">
        <f t="shared" si="417"/>
        <v>55136.940062293637</v>
      </c>
      <c r="N1028" s="179">
        <f t="shared" si="418"/>
        <v>6071018.0848247698</v>
      </c>
      <c r="O1028" s="179">
        <f>N1028*(1+Basic!$B$9)+S1028</f>
        <v>6374568.9890660085</v>
      </c>
      <c r="P1028" s="176">
        <f t="shared" si="405"/>
        <v>6450052</v>
      </c>
      <c r="R1028" s="183">
        <f t="shared" si="419"/>
        <v>0</v>
      </c>
      <c r="S1028" s="179">
        <f t="shared" si="406"/>
        <v>0</v>
      </c>
      <c r="Y1028" s="179">
        <f t="shared" si="420"/>
        <v>23461.007898617536</v>
      </c>
      <c r="Z1028" s="179">
        <f t="shared" si="421"/>
        <v>2347.1899446502066</v>
      </c>
      <c r="AA1028" s="179">
        <f t="shared" si="422"/>
        <v>56878.802156732265</v>
      </c>
      <c r="AB1028" s="179">
        <f t="shared" si="423"/>
        <v>82687</v>
      </c>
      <c r="AC1028" s="179">
        <f t="shared" si="424"/>
        <v>6450052</v>
      </c>
      <c r="AE1028" s="179">
        <f t="shared" si="425"/>
        <v>82687</v>
      </c>
    </row>
    <row r="1029" spans="1:31" ht="15" x14ac:dyDescent="0.2">
      <c r="A1029" s="171">
        <f t="shared" si="407"/>
        <v>54</v>
      </c>
      <c r="B1029" s="179">
        <f t="shared" si="408"/>
        <v>79299</v>
      </c>
      <c r="C1029" s="190"/>
      <c r="D1029" s="179">
        <f t="shared" si="409"/>
        <v>3388</v>
      </c>
      <c r="E1029" s="179">
        <f t="shared" si="410"/>
        <v>55525.353127706832</v>
      </c>
      <c r="F1029" s="179">
        <f t="shared" si="411"/>
        <v>1009.4213625701655</v>
      </c>
      <c r="G1029" s="179">
        <f t="shared" si="412"/>
        <v>4142951.7392410077</v>
      </c>
      <c r="H1029" s="179">
        <f t="shared" si="413"/>
        <v>73104.133840393421</v>
      </c>
      <c r="I1029" s="179">
        <f t="shared" si="414"/>
        <v>79299</v>
      </c>
      <c r="J1029" s="179">
        <f t="shared" si="415"/>
        <v>3388</v>
      </c>
      <c r="K1029" s="179">
        <f t="shared" si="416"/>
        <v>82687</v>
      </c>
      <c r="L1029" s="179">
        <f t="shared" si="404"/>
        <v>82687</v>
      </c>
      <c r="M1029" s="179">
        <f t="shared" si="417"/>
        <v>54887.860939548664</v>
      </c>
      <c r="N1029" s="179">
        <f t="shared" si="418"/>
        <v>6043218.9457643181</v>
      </c>
      <c r="O1029" s="179">
        <f>N1029*(1+Basic!$B$9)+S1029</f>
        <v>6345379.8930525342</v>
      </c>
      <c r="P1029" s="176">
        <f t="shared" si="405"/>
        <v>6418484</v>
      </c>
      <c r="R1029" s="183">
        <f t="shared" si="419"/>
        <v>0</v>
      </c>
      <c r="S1029" s="179">
        <f t="shared" si="406"/>
        <v>0</v>
      </c>
      <c r="Y1029" s="179">
        <f t="shared" si="420"/>
        <v>23773.646872293204</v>
      </c>
      <c r="Z1029" s="179">
        <f t="shared" si="421"/>
        <v>2378.5786374298332</v>
      </c>
      <c r="AA1029" s="179">
        <f t="shared" si="422"/>
        <v>56534.774490276999</v>
      </c>
      <c r="AB1029" s="179">
        <f t="shared" si="423"/>
        <v>82687.000000000029</v>
      </c>
      <c r="AC1029" s="179">
        <f t="shared" si="424"/>
        <v>6418484</v>
      </c>
      <c r="AE1029" s="179">
        <f t="shared" si="425"/>
        <v>82687</v>
      </c>
    </row>
    <row r="1030" spans="1:31" ht="15" x14ac:dyDescent="0.2">
      <c r="A1030" s="171">
        <f t="shared" si="407"/>
        <v>55</v>
      </c>
      <c r="B1030" s="179">
        <f t="shared" si="408"/>
        <v>79299</v>
      </c>
      <c r="C1030" s="190"/>
      <c r="D1030" s="179">
        <f t="shared" si="409"/>
        <v>3388</v>
      </c>
      <c r="E1030" s="179">
        <f t="shared" si="410"/>
        <v>55208.547959284442</v>
      </c>
      <c r="F1030" s="179">
        <f t="shared" si="411"/>
        <v>977.61291252433386</v>
      </c>
      <c r="G1030" s="179">
        <f t="shared" si="412"/>
        <v>4118861.2872002926</v>
      </c>
      <c r="H1030" s="179">
        <f t="shared" si="413"/>
        <v>70693.746752917752</v>
      </c>
      <c r="I1030" s="179">
        <f t="shared" si="414"/>
        <v>79299</v>
      </c>
      <c r="J1030" s="179">
        <f t="shared" si="415"/>
        <v>3388</v>
      </c>
      <c r="K1030" s="179">
        <f t="shared" si="416"/>
        <v>82687</v>
      </c>
      <c r="L1030" s="179">
        <f t="shared" si="404"/>
        <v>82687</v>
      </c>
      <c r="M1030" s="179">
        <f t="shared" si="417"/>
        <v>54636.529901217007</v>
      </c>
      <c r="N1030" s="179">
        <f t="shared" si="418"/>
        <v>6015168.4756655348</v>
      </c>
      <c r="O1030" s="179">
        <f>N1030*(1+Basic!$B$9)+S1030</f>
        <v>6315926.899448812</v>
      </c>
      <c r="P1030" s="176">
        <f t="shared" si="405"/>
        <v>6386621</v>
      </c>
      <c r="R1030" s="183">
        <f t="shared" si="419"/>
        <v>0</v>
      </c>
      <c r="S1030" s="179">
        <f t="shared" si="406"/>
        <v>0</v>
      </c>
      <c r="Y1030" s="179">
        <f t="shared" si="420"/>
        <v>24090.452040715143</v>
      </c>
      <c r="Z1030" s="179">
        <f t="shared" si="421"/>
        <v>2410.3870874756685</v>
      </c>
      <c r="AA1030" s="179">
        <f t="shared" si="422"/>
        <v>56186.160871808774</v>
      </c>
      <c r="AB1030" s="179">
        <f t="shared" si="423"/>
        <v>82686.999999999593</v>
      </c>
      <c r="AC1030" s="179">
        <f t="shared" si="424"/>
        <v>6386621</v>
      </c>
      <c r="AE1030" s="179">
        <f t="shared" si="425"/>
        <v>82687</v>
      </c>
    </row>
    <row r="1031" spans="1:31" ht="15" x14ac:dyDescent="0.2">
      <c r="A1031" s="171">
        <f t="shared" si="407"/>
        <v>56</v>
      </c>
      <c r="B1031" s="179">
        <f t="shared" si="408"/>
        <v>79299</v>
      </c>
      <c r="C1031" s="190"/>
      <c r="D1031" s="179">
        <f t="shared" si="409"/>
        <v>3388</v>
      </c>
      <c r="E1031" s="179">
        <f t="shared" si="410"/>
        <v>54887.521077833408</v>
      </c>
      <c r="F1031" s="179">
        <f t="shared" si="411"/>
        <v>945.37909184816169</v>
      </c>
      <c r="G1031" s="179">
        <f t="shared" si="412"/>
        <v>4094449.8082781262</v>
      </c>
      <c r="H1031" s="179">
        <f t="shared" si="413"/>
        <v>68251.12584476592</v>
      </c>
      <c r="I1031" s="179">
        <f t="shared" si="414"/>
        <v>79299</v>
      </c>
      <c r="J1031" s="179">
        <f t="shared" si="415"/>
        <v>3388</v>
      </c>
      <c r="K1031" s="179">
        <f t="shared" si="416"/>
        <v>82687</v>
      </c>
      <c r="L1031" s="179">
        <f t="shared" si="404"/>
        <v>82687</v>
      </c>
      <c r="M1031" s="179">
        <f t="shared" si="417"/>
        <v>54382.926587809088</v>
      </c>
      <c r="N1031" s="179">
        <f t="shared" si="418"/>
        <v>5986864.4022533437</v>
      </c>
      <c r="O1031" s="179">
        <f>N1031*(1+Basic!$B$9)+S1031</f>
        <v>6286207.6223660111</v>
      </c>
      <c r="P1031" s="176">
        <f t="shared" si="405"/>
        <v>6354459</v>
      </c>
      <c r="R1031" s="183">
        <f t="shared" si="419"/>
        <v>0</v>
      </c>
      <c r="S1031" s="179">
        <f t="shared" si="406"/>
        <v>0</v>
      </c>
      <c r="Y1031" s="179">
        <f t="shared" si="420"/>
        <v>24411.478922166396</v>
      </c>
      <c r="Z1031" s="179">
        <f t="shared" si="421"/>
        <v>2442.6209081518318</v>
      </c>
      <c r="AA1031" s="179">
        <f t="shared" si="422"/>
        <v>55832.900169681569</v>
      </c>
      <c r="AB1031" s="179">
        <f t="shared" si="423"/>
        <v>82686.999999999796</v>
      </c>
      <c r="AC1031" s="179">
        <f t="shared" si="424"/>
        <v>6354459</v>
      </c>
      <c r="AE1031" s="179">
        <f t="shared" si="425"/>
        <v>82687</v>
      </c>
    </row>
    <row r="1032" spans="1:31" ht="15" x14ac:dyDescent="0.2">
      <c r="A1032" s="171">
        <f t="shared" si="407"/>
        <v>57</v>
      </c>
      <c r="B1032" s="179">
        <f t="shared" si="408"/>
        <v>79299</v>
      </c>
      <c r="C1032" s="190"/>
      <c r="D1032" s="179">
        <f t="shared" si="409"/>
        <v>3388</v>
      </c>
      <c r="E1032" s="179">
        <f t="shared" si="410"/>
        <v>54562.216225240954</v>
      </c>
      <c r="F1032" s="179">
        <f t="shared" si="411"/>
        <v>912.71421211065353</v>
      </c>
      <c r="G1032" s="179">
        <f t="shared" si="412"/>
        <v>4069713.024503367</v>
      </c>
      <c r="H1032" s="179">
        <f t="shared" si="413"/>
        <v>65775.840056876579</v>
      </c>
      <c r="I1032" s="179">
        <f t="shared" si="414"/>
        <v>79299</v>
      </c>
      <c r="J1032" s="179">
        <f t="shared" si="415"/>
        <v>3388</v>
      </c>
      <c r="K1032" s="179">
        <f t="shared" si="416"/>
        <v>82687</v>
      </c>
      <c r="L1032" s="179">
        <f t="shared" si="404"/>
        <v>82687</v>
      </c>
      <c r="M1032" s="179">
        <f t="shared" si="417"/>
        <v>54127.030455765867</v>
      </c>
      <c r="N1032" s="179">
        <f t="shared" si="418"/>
        <v>5958304.43270911</v>
      </c>
      <c r="O1032" s="179">
        <f>N1032*(1+Basic!$B$9)+S1032</f>
        <v>6256219.6543445662</v>
      </c>
      <c r="P1032" s="176">
        <f t="shared" si="405"/>
        <v>6321995</v>
      </c>
      <c r="R1032" s="183">
        <f t="shared" si="419"/>
        <v>0</v>
      </c>
      <c r="S1032" s="179">
        <f t="shared" si="406"/>
        <v>0</v>
      </c>
      <c r="Y1032" s="179">
        <f t="shared" si="420"/>
        <v>24736.783774759155</v>
      </c>
      <c r="Z1032" s="179">
        <f t="shared" si="421"/>
        <v>2475.285787889341</v>
      </c>
      <c r="AA1032" s="179">
        <f t="shared" si="422"/>
        <v>55474.930437351606</v>
      </c>
      <c r="AB1032" s="179">
        <f t="shared" si="423"/>
        <v>82687.000000000102</v>
      </c>
      <c r="AC1032" s="179">
        <f t="shared" si="424"/>
        <v>6321995</v>
      </c>
      <c r="AE1032" s="179">
        <f t="shared" si="425"/>
        <v>82687</v>
      </c>
    </row>
    <row r="1033" spans="1:31" ht="15" x14ac:dyDescent="0.2">
      <c r="A1033" s="171">
        <f t="shared" si="407"/>
        <v>58</v>
      </c>
      <c r="B1033" s="179">
        <f t="shared" si="408"/>
        <v>79299</v>
      </c>
      <c r="C1033" s="190"/>
      <c r="D1033" s="179">
        <f t="shared" si="409"/>
        <v>3388</v>
      </c>
      <c r="E1033" s="179">
        <f t="shared" si="410"/>
        <v>54232.576393704454</v>
      </c>
      <c r="F1033" s="179">
        <f t="shared" si="411"/>
        <v>879.61250881010085</v>
      </c>
      <c r="G1033" s="179">
        <f t="shared" si="412"/>
        <v>4044646.6008970714</v>
      </c>
      <c r="H1033" s="179">
        <f t="shared" si="413"/>
        <v>63267.452565686683</v>
      </c>
      <c r="I1033" s="179">
        <f t="shared" si="414"/>
        <v>79299</v>
      </c>
      <c r="J1033" s="179">
        <f t="shared" si="415"/>
        <v>3388</v>
      </c>
      <c r="K1033" s="179">
        <f t="shared" si="416"/>
        <v>82687</v>
      </c>
      <c r="L1033" s="179">
        <f t="shared" si="404"/>
        <v>82687</v>
      </c>
      <c r="M1033" s="179">
        <f t="shared" si="417"/>
        <v>53868.820775794717</v>
      </c>
      <c r="N1033" s="179">
        <f t="shared" si="418"/>
        <v>5929486.2534849048</v>
      </c>
      <c r="O1033" s="179">
        <f>N1033*(1+Basic!$B$9)+S1033</f>
        <v>6225960.5661591506</v>
      </c>
      <c r="P1033" s="176">
        <f t="shared" si="405"/>
        <v>6289228</v>
      </c>
      <c r="R1033" s="183">
        <f t="shared" si="419"/>
        <v>0</v>
      </c>
      <c r="S1033" s="179">
        <f t="shared" si="406"/>
        <v>0</v>
      </c>
      <c r="Y1033" s="179">
        <f t="shared" si="420"/>
        <v>25066.423606295604</v>
      </c>
      <c r="Z1033" s="179">
        <f t="shared" si="421"/>
        <v>2508.3874911898965</v>
      </c>
      <c r="AA1033" s="179">
        <f t="shared" si="422"/>
        <v>55112.188902514557</v>
      </c>
      <c r="AB1033" s="179">
        <f t="shared" si="423"/>
        <v>82687.000000000058</v>
      </c>
      <c r="AC1033" s="179">
        <f t="shared" si="424"/>
        <v>6289228</v>
      </c>
      <c r="AE1033" s="179">
        <f t="shared" si="425"/>
        <v>82687</v>
      </c>
    </row>
    <row r="1034" spans="1:31" ht="15" x14ac:dyDescent="0.2">
      <c r="A1034" s="171">
        <f t="shared" si="407"/>
        <v>59</v>
      </c>
      <c r="B1034" s="179">
        <f t="shared" si="408"/>
        <v>79299</v>
      </c>
      <c r="C1034" s="190"/>
      <c r="D1034" s="179">
        <f t="shared" si="409"/>
        <v>3388</v>
      </c>
      <c r="E1034" s="179">
        <f t="shared" si="410"/>
        <v>53898.543815741228</v>
      </c>
      <c r="F1034" s="179">
        <f t="shared" si="411"/>
        <v>846.06814035679747</v>
      </c>
      <c r="G1034" s="179">
        <f t="shared" si="412"/>
        <v>4019246.1447128127</v>
      </c>
      <c r="H1034" s="179">
        <f t="shared" si="413"/>
        <v>60725.520706043477</v>
      </c>
      <c r="I1034" s="179">
        <f t="shared" si="414"/>
        <v>79299</v>
      </c>
      <c r="J1034" s="179">
        <f t="shared" si="415"/>
        <v>3388</v>
      </c>
      <c r="K1034" s="179">
        <f t="shared" si="416"/>
        <v>82687</v>
      </c>
      <c r="L1034" s="179">
        <f t="shared" si="404"/>
        <v>82687</v>
      </c>
      <c r="M1034" s="179">
        <f t="shared" si="417"/>
        <v>53608.276631190209</v>
      </c>
      <c r="N1034" s="179">
        <f t="shared" si="418"/>
        <v>5900407.5301160952</v>
      </c>
      <c r="O1034" s="179">
        <f>N1034*(1+Basic!$B$9)+S1034</f>
        <v>6195427.9066219004</v>
      </c>
      <c r="P1034" s="176">
        <f t="shared" si="405"/>
        <v>6256153</v>
      </c>
      <c r="R1034" s="183">
        <f t="shared" si="419"/>
        <v>0</v>
      </c>
      <c r="S1034" s="179">
        <f t="shared" si="406"/>
        <v>0</v>
      </c>
      <c r="Y1034" s="179">
        <f t="shared" si="420"/>
        <v>25400.456184258685</v>
      </c>
      <c r="Z1034" s="179">
        <f t="shared" si="421"/>
        <v>2541.9318596432058</v>
      </c>
      <c r="AA1034" s="179">
        <f t="shared" si="422"/>
        <v>54744.611956098022</v>
      </c>
      <c r="AB1034" s="179">
        <f t="shared" si="423"/>
        <v>82686.999999999913</v>
      </c>
      <c r="AC1034" s="179">
        <f t="shared" si="424"/>
        <v>6256153</v>
      </c>
      <c r="AE1034" s="179">
        <f t="shared" si="425"/>
        <v>82687</v>
      </c>
    </row>
    <row r="1035" spans="1:31" x14ac:dyDescent="0.2">
      <c r="A1035" s="171">
        <f t="shared" si="407"/>
        <v>60</v>
      </c>
      <c r="B1035" s="179">
        <f t="shared" si="408"/>
        <v>79299</v>
      </c>
      <c r="C1035" s="171">
        <f>-Basic!$B$24</f>
        <v>-30950</v>
      </c>
      <c r="D1035" s="179">
        <f t="shared" si="409"/>
        <v>-27562</v>
      </c>
      <c r="E1035" s="179">
        <f t="shared" si="410"/>
        <v>53560.059954065044</v>
      </c>
      <c r="F1035" s="179">
        <f t="shared" si="411"/>
        <v>812.07518704215079</v>
      </c>
      <c r="G1035" s="179">
        <f t="shared" si="412"/>
        <v>3993507.2046668776</v>
      </c>
      <c r="H1035" s="179">
        <f t="shared" si="413"/>
        <v>89099.595893085629</v>
      </c>
      <c r="I1035" s="179">
        <f t="shared" si="414"/>
        <v>79299</v>
      </c>
      <c r="J1035" s="179">
        <f t="shared" si="415"/>
        <v>3388</v>
      </c>
      <c r="K1035" s="179">
        <f t="shared" si="416"/>
        <v>82687</v>
      </c>
      <c r="L1035" s="179">
        <f t="shared" si="404"/>
        <v>82687</v>
      </c>
      <c r="M1035" s="179">
        <f t="shared" si="417"/>
        <v>53345.376916139714</v>
      </c>
      <c r="N1035" s="179">
        <f t="shared" si="418"/>
        <v>5871065.9070322346</v>
      </c>
      <c r="O1035" s="179">
        <f>N1035*(1+Basic!$B$9)+S1035</f>
        <v>6164619.202383847</v>
      </c>
      <c r="P1035" s="176">
        <f t="shared" si="405"/>
        <v>6253719</v>
      </c>
      <c r="R1035" s="183">
        <f t="shared" si="419"/>
        <v>0</v>
      </c>
      <c r="S1035" s="179">
        <f t="shared" si="406"/>
        <v>0</v>
      </c>
      <c r="Y1035" s="179">
        <f t="shared" si="420"/>
        <v>25738.940045935102</v>
      </c>
      <c r="Z1035" s="179">
        <f t="shared" si="421"/>
        <v>2575.9248129578482</v>
      </c>
      <c r="AA1035" s="179">
        <f t="shared" si="422"/>
        <v>54372.135141107196</v>
      </c>
      <c r="AB1035" s="179">
        <f t="shared" si="423"/>
        <v>82687.000000000146</v>
      </c>
      <c r="AC1035" s="179">
        <f t="shared" si="424"/>
        <v>6253719</v>
      </c>
      <c r="AE1035" s="179">
        <f t="shared" si="425"/>
        <v>51737</v>
      </c>
    </row>
    <row r="1036" spans="1:31" x14ac:dyDescent="0.2">
      <c r="A1036" s="171">
        <f t="shared" si="407"/>
        <v>61</v>
      </c>
      <c r="B1036" s="179">
        <f t="shared" si="408"/>
        <v>79299</v>
      </c>
      <c r="D1036" s="179">
        <f t="shared" si="409"/>
        <v>3388</v>
      </c>
      <c r="E1036" s="179">
        <f t="shared" si="410"/>
        <v>53217.065491327834</v>
      </c>
      <c r="F1036" s="179">
        <f t="shared" si="411"/>
        <v>1191.5183296741436</v>
      </c>
      <c r="G1036" s="179">
        <f t="shared" si="412"/>
        <v>3967425.2701582056</v>
      </c>
      <c r="H1036" s="179">
        <f t="shared" si="413"/>
        <v>86903.114222759774</v>
      </c>
      <c r="I1036" s="179">
        <f t="shared" si="414"/>
        <v>79299</v>
      </c>
      <c r="J1036" s="179">
        <f t="shared" si="415"/>
        <v>3388</v>
      </c>
      <c r="K1036" s="179">
        <f t="shared" si="416"/>
        <v>82687</v>
      </c>
      <c r="L1036" s="179">
        <f t="shared" si="404"/>
        <v>82687</v>
      </c>
      <c r="M1036" s="179">
        <f t="shared" si="417"/>
        <v>53080.100334013696</v>
      </c>
      <c r="N1036" s="179">
        <f t="shared" si="418"/>
        <v>5841459.0073662484</v>
      </c>
      <c r="O1036" s="179">
        <f>N1036*(1+Basic!$B$9)+S1036</f>
        <v>6133531.9577345615</v>
      </c>
      <c r="P1036" s="176">
        <f t="shared" si="405"/>
        <v>6220435</v>
      </c>
      <c r="R1036" s="183">
        <f t="shared" si="419"/>
        <v>0</v>
      </c>
      <c r="S1036" s="179">
        <f t="shared" si="406"/>
        <v>0</v>
      </c>
      <c r="Y1036" s="179">
        <f t="shared" si="420"/>
        <v>26081.934508671984</v>
      </c>
      <c r="Z1036" s="179">
        <f t="shared" si="421"/>
        <v>2196.4816703258548</v>
      </c>
      <c r="AA1036" s="179">
        <f t="shared" si="422"/>
        <v>54408.583821001979</v>
      </c>
      <c r="AB1036" s="179">
        <f t="shared" si="423"/>
        <v>82686.999999999825</v>
      </c>
      <c r="AC1036" s="179">
        <f t="shared" si="424"/>
        <v>6220435</v>
      </c>
      <c r="AE1036" s="179">
        <f t="shared" si="425"/>
        <v>82687</v>
      </c>
    </row>
    <row r="1037" spans="1:31" x14ac:dyDescent="0.2">
      <c r="A1037" s="171">
        <f t="shared" si="407"/>
        <v>62</v>
      </c>
      <c r="B1037" s="179">
        <f t="shared" si="408"/>
        <v>79299</v>
      </c>
      <c r="D1037" s="179">
        <f t="shared" si="409"/>
        <v>3388</v>
      </c>
      <c r="E1037" s="179">
        <f t="shared" si="410"/>
        <v>52869.50031972467</v>
      </c>
      <c r="F1037" s="179">
        <f t="shared" si="411"/>
        <v>1162.1450407747534</v>
      </c>
      <c r="G1037" s="179">
        <f t="shared" si="412"/>
        <v>3940995.7704779301</v>
      </c>
      <c r="H1037" s="179">
        <f t="shared" si="413"/>
        <v>84677.259263534521</v>
      </c>
      <c r="I1037" s="179">
        <f t="shared" si="414"/>
        <v>79299</v>
      </c>
      <c r="J1037" s="179">
        <f t="shared" si="415"/>
        <v>3388</v>
      </c>
      <c r="K1037" s="179">
        <f t="shared" si="416"/>
        <v>82687</v>
      </c>
      <c r="L1037" s="179">
        <f t="shared" si="404"/>
        <v>82687</v>
      </c>
      <c r="M1037" s="179">
        <f t="shared" si="417"/>
        <v>52812.425395640537</v>
      </c>
      <c r="N1037" s="179">
        <f t="shared" si="418"/>
        <v>5811584.432761889</v>
      </c>
      <c r="O1037" s="179">
        <f>N1037*(1+Basic!$B$9)+S1037</f>
        <v>6102163.6543999836</v>
      </c>
      <c r="P1037" s="176">
        <f t="shared" si="405"/>
        <v>6186841</v>
      </c>
      <c r="R1037" s="183">
        <f t="shared" si="419"/>
        <v>0</v>
      </c>
      <c r="S1037" s="179">
        <f t="shared" si="406"/>
        <v>0</v>
      </c>
      <c r="Y1037" s="179">
        <f t="shared" si="420"/>
        <v>26429.499680275563</v>
      </c>
      <c r="Z1037" s="179">
        <f t="shared" si="421"/>
        <v>2225.854959225253</v>
      </c>
      <c r="AA1037" s="179">
        <f t="shared" si="422"/>
        <v>54031.645360499424</v>
      </c>
      <c r="AB1037" s="179">
        <f t="shared" si="423"/>
        <v>82687.000000000233</v>
      </c>
      <c r="AC1037" s="179">
        <f t="shared" si="424"/>
        <v>6186841</v>
      </c>
      <c r="AE1037" s="179">
        <f t="shared" si="425"/>
        <v>82687</v>
      </c>
    </row>
    <row r="1038" spans="1:31" x14ac:dyDescent="0.2">
      <c r="A1038" s="171">
        <f t="shared" si="407"/>
        <v>63</v>
      </c>
      <c r="B1038" s="179">
        <f t="shared" si="408"/>
        <v>79299</v>
      </c>
      <c r="D1038" s="179">
        <f t="shared" si="409"/>
        <v>3388</v>
      </c>
      <c r="E1038" s="179">
        <f t="shared" si="410"/>
        <v>52517.303530460187</v>
      </c>
      <c r="F1038" s="179">
        <f t="shared" si="411"/>
        <v>1132.3789463662513</v>
      </c>
      <c r="G1038" s="179">
        <f t="shared" si="412"/>
        <v>3914214.0740083903</v>
      </c>
      <c r="H1038" s="179">
        <f t="shared" si="413"/>
        <v>82421.638209900775</v>
      </c>
      <c r="I1038" s="179">
        <f t="shared" si="414"/>
        <v>79299</v>
      </c>
      <c r="J1038" s="179">
        <f t="shared" si="415"/>
        <v>3388</v>
      </c>
      <c r="K1038" s="179">
        <f t="shared" si="416"/>
        <v>82687</v>
      </c>
      <c r="L1038" s="179">
        <f t="shared" si="404"/>
        <v>82687</v>
      </c>
      <c r="M1038" s="179">
        <f t="shared" si="417"/>
        <v>52542.330417565769</v>
      </c>
      <c r="N1038" s="179">
        <f t="shared" si="418"/>
        <v>5781439.763179455</v>
      </c>
      <c r="O1038" s="179">
        <f>N1038*(1+Basic!$B$9)+S1038</f>
        <v>6070511.7513384279</v>
      </c>
      <c r="P1038" s="176">
        <f t="shared" si="405"/>
        <v>6152933</v>
      </c>
      <c r="R1038" s="183">
        <f t="shared" si="419"/>
        <v>0</v>
      </c>
      <c r="S1038" s="179">
        <f t="shared" si="406"/>
        <v>0</v>
      </c>
      <c r="Y1038" s="179">
        <f t="shared" si="420"/>
        <v>26781.696469539776</v>
      </c>
      <c r="Z1038" s="179">
        <f t="shared" si="421"/>
        <v>2255.6210536337458</v>
      </c>
      <c r="AA1038" s="179">
        <f t="shared" si="422"/>
        <v>53649.682476826441</v>
      </c>
      <c r="AB1038" s="179">
        <f t="shared" si="423"/>
        <v>82686.999999999971</v>
      </c>
      <c r="AC1038" s="179">
        <f t="shared" si="424"/>
        <v>6152933</v>
      </c>
      <c r="AE1038" s="179">
        <f t="shared" si="425"/>
        <v>82687</v>
      </c>
    </row>
    <row r="1039" spans="1:31" x14ac:dyDescent="0.2">
      <c r="A1039" s="171">
        <f t="shared" si="407"/>
        <v>64</v>
      </c>
      <c r="B1039" s="179">
        <f t="shared" si="408"/>
        <v>79299</v>
      </c>
      <c r="D1039" s="179">
        <f t="shared" si="409"/>
        <v>3388</v>
      </c>
      <c r="E1039" s="179">
        <f t="shared" si="410"/>
        <v>52160.413403074715</v>
      </c>
      <c r="F1039" s="179">
        <f t="shared" si="411"/>
        <v>1102.2147935071464</v>
      </c>
      <c r="G1039" s="179">
        <f t="shared" si="412"/>
        <v>3887075.487411465</v>
      </c>
      <c r="H1039" s="179">
        <f t="shared" si="413"/>
        <v>80135.853003407916</v>
      </c>
      <c r="I1039" s="179">
        <f t="shared" si="414"/>
        <v>79299</v>
      </c>
      <c r="J1039" s="179">
        <f t="shared" si="415"/>
        <v>3388</v>
      </c>
      <c r="K1039" s="179">
        <f t="shared" si="416"/>
        <v>82687</v>
      </c>
      <c r="L1039" s="179">
        <f t="shared" si="404"/>
        <v>82687</v>
      </c>
      <c r="M1039" s="179">
        <f t="shared" si="417"/>
        <v>52269.793520295585</v>
      </c>
      <c r="N1039" s="179">
        <f t="shared" si="418"/>
        <v>5751022.5566997509</v>
      </c>
      <c r="O1039" s="179">
        <f>N1039*(1+Basic!$B$9)+S1039</f>
        <v>6038573.6845347388</v>
      </c>
      <c r="P1039" s="176">
        <f t="shared" si="405"/>
        <v>6118710</v>
      </c>
      <c r="R1039" s="183">
        <f t="shared" si="419"/>
        <v>0</v>
      </c>
      <c r="S1039" s="179">
        <f t="shared" si="406"/>
        <v>0</v>
      </c>
      <c r="Y1039" s="179">
        <f t="shared" si="420"/>
        <v>27138.586596925277</v>
      </c>
      <c r="Z1039" s="179">
        <f t="shared" si="421"/>
        <v>2285.7852064928593</v>
      </c>
      <c r="AA1039" s="179">
        <f t="shared" si="422"/>
        <v>53262.628196581863</v>
      </c>
      <c r="AB1039" s="179">
        <f t="shared" si="423"/>
        <v>82687</v>
      </c>
      <c r="AC1039" s="179">
        <f t="shared" si="424"/>
        <v>6118710</v>
      </c>
      <c r="AE1039" s="179">
        <f t="shared" si="425"/>
        <v>82687</v>
      </c>
    </row>
    <row r="1040" spans="1:31" ht="15" x14ac:dyDescent="0.2">
      <c r="A1040" s="171">
        <f t="shared" si="407"/>
        <v>65</v>
      </c>
      <c r="B1040" s="179">
        <f t="shared" si="408"/>
        <v>79299</v>
      </c>
      <c r="C1040" s="190"/>
      <c r="D1040" s="179">
        <f t="shared" si="409"/>
        <v>3388</v>
      </c>
      <c r="E1040" s="179">
        <f t="shared" si="410"/>
        <v>51798.767394628085</v>
      </c>
      <c r="F1040" s="179">
        <f t="shared" si="411"/>
        <v>1071.6472590089836</v>
      </c>
      <c r="G1040" s="179">
        <f t="shared" si="412"/>
        <v>3859575.2548060929</v>
      </c>
      <c r="H1040" s="179">
        <f t="shared" si="413"/>
        <v>77819.500262416899</v>
      </c>
      <c r="I1040" s="179">
        <f t="shared" si="414"/>
        <v>79299</v>
      </c>
      <c r="J1040" s="179">
        <f t="shared" si="415"/>
        <v>3388</v>
      </c>
      <c r="K1040" s="179">
        <f t="shared" si="416"/>
        <v>82687</v>
      </c>
      <c r="L1040" s="179">
        <f t="shared" ref="L1040:L1103" si="426">K1040</f>
        <v>82687</v>
      </c>
      <c r="M1040" s="179">
        <f t="shared" si="417"/>
        <v>51994.792626524453</v>
      </c>
      <c r="N1040" s="179">
        <f t="shared" si="418"/>
        <v>5720330.3493262753</v>
      </c>
      <c r="O1040" s="179">
        <f>N1040*(1+Basic!$B$9)+S1040</f>
        <v>6006346.8667925894</v>
      </c>
      <c r="P1040" s="176">
        <f t="shared" ref="P1040:P1103" si="427">ROUND((O1040+H1040)/1,0)</f>
        <v>6084166</v>
      </c>
      <c r="R1040" s="183">
        <f t="shared" si="419"/>
        <v>0</v>
      </c>
      <c r="S1040" s="179">
        <f t="shared" ref="S1040:S1103" si="428">S1041+R1040</f>
        <v>0</v>
      </c>
      <c r="Y1040" s="179">
        <f t="shared" si="420"/>
        <v>27500.23260537209</v>
      </c>
      <c r="Z1040" s="179">
        <f t="shared" si="421"/>
        <v>2316.3527409910166</v>
      </c>
      <c r="AA1040" s="179">
        <f t="shared" si="422"/>
        <v>52870.414653637068</v>
      </c>
      <c r="AB1040" s="179">
        <f t="shared" si="423"/>
        <v>82687.000000000175</v>
      </c>
      <c r="AC1040" s="179">
        <f t="shared" si="424"/>
        <v>6084166</v>
      </c>
      <c r="AE1040" s="179">
        <f t="shared" si="425"/>
        <v>82687</v>
      </c>
    </row>
    <row r="1041" spans="1:31" ht="15" x14ac:dyDescent="0.2">
      <c r="A1041" s="171">
        <f t="shared" ref="A1041:A1104" si="429">A1040+1</f>
        <v>66</v>
      </c>
      <c r="B1041" s="179">
        <f t="shared" ref="B1041:B1104" si="430">$C$971</f>
        <v>79299</v>
      </c>
      <c r="C1041" s="190"/>
      <c r="D1041" s="179">
        <f t="shared" ref="D1041:D1104" si="431">C1041+$F$971</f>
        <v>3388</v>
      </c>
      <c r="E1041" s="179">
        <f t="shared" ref="E1041:E1104" si="432">G1040*$B$974/$E$971</f>
        <v>51432.302128739342</v>
      </c>
      <c r="F1041" s="179">
        <f t="shared" ref="F1041:F1104" si="433">H1040*$D$974/$E$971</f>
        <v>1040.670948496941</v>
      </c>
      <c r="G1041" s="179">
        <f t="shared" ref="G1041:G1104" si="434">G1040+E1041-B1041</f>
        <v>3831708.5569348321</v>
      </c>
      <c r="H1041" s="179">
        <f t="shared" ref="H1041:H1104" si="435">H1040-D1041+F1041</f>
        <v>75472.171210913846</v>
      </c>
      <c r="I1041" s="179">
        <f t="shared" ref="I1041:I1104" si="436">B1041</f>
        <v>79299</v>
      </c>
      <c r="J1041" s="179">
        <f t="shared" ref="J1041:J1104" si="437">D1041-C1041</f>
        <v>3388</v>
      </c>
      <c r="K1041" s="179">
        <f t="shared" ref="K1041:K1104" si="438">J1041+I1041</f>
        <v>82687</v>
      </c>
      <c r="L1041" s="179">
        <f t="shared" si="426"/>
        <v>82687</v>
      </c>
      <c r="M1041" s="179">
        <f t="shared" ref="M1041:M1104" si="439">N1040*$L$974/12</f>
        <v>51717.305459346673</v>
      </c>
      <c r="N1041" s="179">
        <f t="shared" ref="N1041:N1104" si="440">N1040+M1041-L1041</f>
        <v>5689360.6547856219</v>
      </c>
      <c r="O1041" s="179">
        <f>N1041*(1+Basic!$B$9)+S1041</f>
        <v>5973828.6875249036</v>
      </c>
      <c r="P1041" s="176">
        <f t="shared" si="427"/>
        <v>6049301</v>
      </c>
      <c r="R1041" s="183">
        <f t="shared" ref="R1041:R1104" si="441">ROUND($R$971/1,0)</f>
        <v>0</v>
      </c>
      <c r="S1041" s="179">
        <f t="shared" si="428"/>
        <v>0</v>
      </c>
      <c r="Y1041" s="179">
        <f t="shared" ref="Y1041:Y1104" si="442">G1040-G1041</f>
        <v>27866.697871260811</v>
      </c>
      <c r="Z1041" s="179">
        <f t="shared" ref="Z1041:Z1104" si="443">H1040-H1041-C1041</f>
        <v>2347.3290515030531</v>
      </c>
      <c r="AA1041" s="179">
        <f t="shared" ref="AA1041:AA1104" si="444">E1041+F1041+R1041</f>
        <v>52472.973077236282</v>
      </c>
      <c r="AB1041" s="179">
        <f t="shared" ref="AB1041:AB1104" si="445">AA1041+Z1041+Y1041</f>
        <v>82687.000000000146</v>
      </c>
      <c r="AC1041" s="179">
        <f t="shared" ref="AC1041:AC1104" si="446">P1041</f>
        <v>6049301</v>
      </c>
      <c r="AE1041" s="179">
        <f t="shared" ref="AE1041:AE1104" si="447">B1041+D1041</f>
        <v>82687</v>
      </c>
    </row>
    <row r="1042" spans="1:31" ht="15" x14ac:dyDescent="0.2">
      <c r="A1042" s="171">
        <f t="shared" si="429"/>
        <v>67</v>
      </c>
      <c r="B1042" s="179">
        <f t="shared" si="430"/>
        <v>79299</v>
      </c>
      <c r="C1042" s="190"/>
      <c r="D1042" s="179">
        <f t="shared" si="431"/>
        <v>3388</v>
      </c>
      <c r="E1042" s="179">
        <f t="shared" si="432"/>
        <v>51060.953384480439</v>
      </c>
      <c r="F1042" s="179">
        <f t="shared" si="433"/>
        <v>1009.2803954578609</v>
      </c>
      <c r="G1042" s="179">
        <f t="shared" si="434"/>
        <v>3803470.5103193126</v>
      </c>
      <c r="H1042" s="179">
        <f t="shared" si="435"/>
        <v>73093.451606371702</v>
      </c>
      <c r="I1042" s="179">
        <f t="shared" si="436"/>
        <v>79299</v>
      </c>
      <c r="J1042" s="179">
        <f t="shared" si="437"/>
        <v>3388</v>
      </c>
      <c r="K1042" s="179">
        <f t="shared" si="438"/>
        <v>82687</v>
      </c>
      <c r="L1042" s="179">
        <f t="shared" si="426"/>
        <v>82687</v>
      </c>
      <c r="M1042" s="179">
        <f t="shared" si="439"/>
        <v>51437.309540451832</v>
      </c>
      <c r="N1042" s="179">
        <f t="shared" si="440"/>
        <v>5658110.9643260734</v>
      </c>
      <c r="O1042" s="179">
        <f>N1042*(1+Basic!$B$9)+S1042</f>
        <v>5941016.5125423772</v>
      </c>
      <c r="P1042" s="176">
        <f t="shared" si="427"/>
        <v>6014110</v>
      </c>
      <c r="R1042" s="183">
        <f t="shared" si="441"/>
        <v>0</v>
      </c>
      <c r="S1042" s="179">
        <f t="shared" si="428"/>
        <v>0</v>
      </c>
      <c r="Y1042" s="179">
        <f t="shared" si="442"/>
        <v>28238.046615519561</v>
      </c>
      <c r="Z1042" s="179">
        <f t="shared" si="443"/>
        <v>2378.7196045421442</v>
      </c>
      <c r="AA1042" s="179">
        <f t="shared" si="444"/>
        <v>52070.233779938302</v>
      </c>
      <c r="AB1042" s="179">
        <f t="shared" si="445"/>
        <v>82687</v>
      </c>
      <c r="AC1042" s="179">
        <f t="shared" si="446"/>
        <v>6014110</v>
      </c>
      <c r="AE1042" s="179">
        <f t="shared" si="447"/>
        <v>82687</v>
      </c>
    </row>
    <row r="1043" spans="1:31" ht="15" x14ac:dyDescent="0.2">
      <c r="A1043" s="171">
        <f t="shared" si="429"/>
        <v>68</v>
      </c>
      <c r="B1043" s="179">
        <f t="shared" si="430"/>
        <v>79299</v>
      </c>
      <c r="C1043" s="190"/>
      <c r="D1043" s="179">
        <f t="shared" si="431"/>
        <v>3388</v>
      </c>
      <c r="E1043" s="179">
        <f t="shared" si="432"/>
        <v>50684.656085121831</v>
      </c>
      <c r="F1043" s="179">
        <f t="shared" si="433"/>
        <v>977.47006027555346</v>
      </c>
      <c r="G1043" s="179">
        <f t="shared" si="434"/>
        <v>3774856.1664044345</v>
      </c>
      <c r="H1043" s="179">
        <f t="shared" si="435"/>
        <v>70682.921666647249</v>
      </c>
      <c r="I1043" s="179">
        <f t="shared" si="436"/>
        <v>79299</v>
      </c>
      <c r="J1043" s="179">
        <f t="shared" si="437"/>
        <v>3388</v>
      </c>
      <c r="K1043" s="179">
        <f t="shared" si="438"/>
        <v>82687</v>
      </c>
      <c r="L1043" s="179">
        <f t="shared" si="426"/>
        <v>82687</v>
      </c>
      <c r="M1043" s="179">
        <f t="shared" si="439"/>
        <v>51154.782188303921</v>
      </c>
      <c r="N1043" s="179">
        <f t="shared" si="440"/>
        <v>5626578.7465143772</v>
      </c>
      <c r="O1043" s="179">
        <f>N1043*(1+Basic!$B$9)+S1043</f>
        <v>5907907.683840096</v>
      </c>
      <c r="P1043" s="176">
        <f t="shared" si="427"/>
        <v>5978591</v>
      </c>
      <c r="R1043" s="183">
        <f t="shared" si="441"/>
        <v>0</v>
      </c>
      <c r="S1043" s="179">
        <f t="shared" si="428"/>
        <v>0</v>
      </c>
      <c r="Y1043" s="179">
        <f t="shared" si="442"/>
        <v>28614.343914878089</v>
      </c>
      <c r="Z1043" s="179">
        <f t="shared" si="443"/>
        <v>2410.5299397244526</v>
      </c>
      <c r="AA1043" s="179">
        <f t="shared" si="444"/>
        <v>51662.126145397386</v>
      </c>
      <c r="AB1043" s="179">
        <f t="shared" si="445"/>
        <v>82686.999999999927</v>
      </c>
      <c r="AC1043" s="179">
        <f t="shared" si="446"/>
        <v>5978591</v>
      </c>
      <c r="AE1043" s="179">
        <f t="shared" si="447"/>
        <v>82687</v>
      </c>
    </row>
    <row r="1044" spans="1:31" ht="15" x14ac:dyDescent="0.2">
      <c r="A1044" s="171">
        <f t="shared" si="429"/>
        <v>69</v>
      </c>
      <c r="B1044" s="179">
        <f t="shared" si="430"/>
        <v>79299</v>
      </c>
      <c r="C1044" s="190"/>
      <c r="D1044" s="179">
        <f t="shared" si="431"/>
        <v>3388</v>
      </c>
      <c r="E1044" s="179">
        <f t="shared" si="432"/>
        <v>50303.344286728206</v>
      </c>
      <c r="F1044" s="179">
        <f t="shared" si="433"/>
        <v>945.23432925319901</v>
      </c>
      <c r="G1044" s="179">
        <f t="shared" si="434"/>
        <v>3745860.5106911627</v>
      </c>
      <c r="H1044" s="179">
        <f t="shared" si="435"/>
        <v>68240.155995900452</v>
      </c>
      <c r="I1044" s="179">
        <f t="shared" si="436"/>
        <v>79299</v>
      </c>
      <c r="J1044" s="179">
        <f t="shared" si="437"/>
        <v>3388</v>
      </c>
      <c r="K1044" s="179">
        <f t="shared" si="438"/>
        <v>82687</v>
      </c>
      <c r="L1044" s="179">
        <f t="shared" si="426"/>
        <v>82687</v>
      </c>
      <c r="M1044" s="179">
        <f t="shared" si="439"/>
        <v>50869.700516303943</v>
      </c>
      <c r="N1044" s="179">
        <f t="shared" si="440"/>
        <v>5594761.4470306812</v>
      </c>
      <c r="O1044" s="179">
        <f>N1044*(1+Basic!$B$9)+S1044</f>
        <v>5874499.5193822151</v>
      </c>
      <c r="P1044" s="176">
        <f t="shared" si="427"/>
        <v>5942740</v>
      </c>
      <c r="R1044" s="183">
        <f t="shared" si="441"/>
        <v>0</v>
      </c>
      <c r="S1044" s="179">
        <f t="shared" si="428"/>
        <v>0</v>
      </c>
      <c r="Y1044" s="179">
        <f t="shared" si="442"/>
        <v>28995.655713271815</v>
      </c>
      <c r="Z1044" s="179">
        <f t="shared" si="443"/>
        <v>2442.7656707467977</v>
      </c>
      <c r="AA1044" s="179">
        <f t="shared" si="444"/>
        <v>51248.578615981409</v>
      </c>
      <c r="AB1044" s="179">
        <f t="shared" si="445"/>
        <v>82687.000000000029</v>
      </c>
      <c r="AC1044" s="179">
        <f t="shared" si="446"/>
        <v>5942740</v>
      </c>
      <c r="AE1044" s="179">
        <f t="shared" si="447"/>
        <v>82687</v>
      </c>
    </row>
    <row r="1045" spans="1:31" ht="15" x14ac:dyDescent="0.2">
      <c r="A1045" s="171">
        <f t="shared" si="429"/>
        <v>70</v>
      </c>
      <c r="B1045" s="179">
        <f t="shared" si="430"/>
        <v>79299</v>
      </c>
      <c r="C1045" s="190"/>
      <c r="D1045" s="179">
        <f t="shared" si="431"/>
        <v>3388</v>
      </c>
      <c r="E1045" s="179">
        <f t="shared" si="432"/>
        <v>49916.951166602135</v>
      </c>
      <c r="F1045" s="179">
        <f t="shared" si="433"/>
        <v>912.56751362267562</v>
      </c>
      <c r="G1045" s="179">
        <f t="shared" si="434"/>
        <v>3716478.461857765</v>
      </c>
      <c r="H1045" s="179">
        <f t="shared" si="435"/>
        <v>65764.72350952313</v>
      </c>
      <c r="I1045" s="179">
        <f t="shared" si="436"/>
        <v>79299</v>
      </c>
      <c r="J1045" s="179">
        <f t="shared" si="437"/>
        <v>3388</v>
      </c>
      <c r="K1045" s="179">
        <f t="shared" si="438"/>
        <v>82687</v>
      </c>
      <c r="L1045" s="179">
        <f t="shared" si="426"/>
        <v>82687</v>
      </c>
      <c r="M1045" s="179">
        <f t="shared" si="439"/>
        <v>50582.041430935969</v>
      </c>
      <c r="N1045" s="179">
        <f t="shared" si="440"/>
        <v>5562656.4884616174</v>
      </c>
      <c r="O1045" s="179">
        <f>N1045*(1+Basic!$B$9)+S1045</f>
        <v>5840789.3128846986</v>
      </c>
      <c r="P1045" s="176">
        <f t="shared" si="427"/>
        <v>5906554</v>
      </c>
      <c r="R1045" s="183">
        <f t="shared" si="441"/>
        <v>0</v>
      </c>
      <c r="S1045" s="179">
        <f t="shared" si="428"/>
        <v>0</v>
      </c>
      <c r="Y1045" s="179">
        <f t="shared" si="442"/>
        <v>29382.048833397683</v>
      </c>
      <c r="Z1045" s="179">
        <f t="shared" si="443"/>
        <v>2475.4324863773218</v>
      </c>
      <c r="AA1045" s="179">
        <f t="shared" si="444"/>
        <v>50829.518680224814</v>
      </c>
      <c r="AB1045" s="179">
        <f t="shared" si="445"/>
        <v>82686.999999999825</v>
      </c>
      <c r="AC1045" s="179">
        <f t="shared" si="446"/>
        <v>5906554</v>
      </c>
      <c r="AE1045" s="179">
        <f t="shared" si="447"/>
        <v>82687</v>
      </c>
    </row>
    <row r="1046" spans="1:31" ht="15" x14ac:dyDescent="0.2">
      <c r="A1046" s="171">
        <f t="shared" si="429"/>
        <v>71</v>
      </c>
      <c r="B1046" s="179">
        <f t="shared" si="430"/>
        <v>79299</v>
      </c>
      <c r="C1046" s="190"/>
      <c r="D1046" s="179">
        <f t="shared" si="431"/>
        <v>3388</v>
      </c>
      <c r="E1046" s="179">
        <f t="shared" si="432"/>
        <v>49525.409011573829</v>
      </c>
      <c r="F1046" s="179">
        <f t="shared" si="433"/>
        <v>879.46384854064002</v>
      </c>
      <c r="G1046" s="179">
        <f t="shared" si="434"/>
        <v>3686704.870869339</v>
      </c>
      <c r="H1046" s="179">
        <f t="shared" si="435"/>
        <v>63256.187358063769</v>
      </c>
      <c r="I1046" s="179">
        <f t="shared" si="436"/>
        <v>79299</v>
      </c>
      <c r="J1046" s="179">
        <f t="shared" si="437"/>
        <v>3388</v>
      </c>
      <c r="K1046" s="179">
        <f t="shared" si="438"/>
        <v>82687</v>
      </c>
      <c r="L1046" s="179">
        <f t="shared" si="426"/>
        <v>82687</v>
      </c>
      <c r="M1046" s="179">
        <f t="shared" si="439"/>
        <v>50291.781629896424</v>
      </c>
      <c r="N1046" s="179">
        <f t="shared" si="440"/>
        <v>5530261.2700915141</v>
      </c>
      <c r="O1046" s="179">
        <f>N1046*(1+Basic!$B$9)+S1046</f>
        <v>5806774.3335960899</v>
      </c>
      <c r="P1046" s="176">
        <f t="shared" si="427"/>
        <v>5870031</v>
      </c>
      <c r="R1046" s="183">
        <f t="shared" si="441"/>
        <v>0</v>
      </c>
      <c r="S1046" s="179">
        <f t="shared" si="428"/>
        <v>0</v>
      </c>
      <c r="Y1046" s="179">
        <f t="shared" si="442"/>
        <v>29773.590988426004</v>
      </c>
      <c r="Z1046" s="179">
        <f t="shared" si="443"/>
        <v>2508.5361514593606</v>
      </c>
      <c r="AA1046" s="179">
        <f t="shared" si="444"/>
        <v>50404.872860114468</v>
      </c>
      <c r="AB1046" s="179">
        <f t="shared" si="445"/>
        <v>82686.999999999825</v>
      </c>
      <c r="AC1046" s="179">
        <f t="shared" si="446"/>
        <v>5870031</v>
      </c>
      <c r="AE1046" s="179">
        <f t="shared" si="447"/>
        <v>82687</v>
      </c>
    </row>
    <row r="1047" spans="1:31" x14ac:dyDescent="0.2">
      <c r="A1047" s="171">
        <f t="shared" si="429"/>
        <v>72</v>
      </c>
      <c r="B1047" s="179">
        <f t="shared" si="430"/>
        <v>79299</v>
      </c>
      <c r="C1047" s="171">
        <f>-Basic!$B$25</f>
        <v>-27860</v>
      </c>
      <c r="D1047" s="179">
        <f t="shared" si="431"/>
        <v>-24472</v>
      </c>
      <c r="E1047" s="179">
        <f t="shared" si="432"/>
        <v>49128.649206134782</v>
      </c>
      <c r="F1047" s="179">
        <f t="shared" si="433"/>
        <v>845.91749207118255</v>
      </c>
      <c r="G1047" s="179">
        <f t="shared" si="434"/>
        <v>3656534.5200754739</v>
      </c>
      <c r="H1047" s="179">
        <f t="shared" si="435"/>
        <v>88574.104850134943</v>
      </c>
      <c r="I1047" s="179">
        <f t="shared" si="436"/>
        <v>79299</v>
      </c>
      <c r="J1047" s="179">
        <f t="shared" si="437"/>
        <v>3388</v>
      </c>
      <c r="K1047" s="179">
        <f t="shared" si="438"/>
        <v>82687</v>
      </c>
      <c r="L1047" s="179">
        <f t="shared" si="426"/>
        <v>82687</v>
      </c>
      <c r="M1047" s="179">
        <f t="shared" si="439"/>
        <v>49998.897600206394</v>
      </c>
      <c r="N1047" s="179">
        <f t="shared" si="440"/>
        <v>5497573.1676917206</v>
      </c>
      <c r="O1047" s="179">
        <f>N1047*(1+Basic!$B$9)+S1047</f>
        <v>5772451.8260763073</v>
      </c>
      <c r="P1047" s="176">
        <f t="shared" si="427"/>
        <v>5861026</v>
      </c>
      <c r="R1047" s="183">
        <f t="shared" si="441"/>
        <v>0</v>
      </c>
      <c r="S1047" s="179">
        <f t="shared" si="428"/>
        <v>0</v>
      </c>
      <c r="Y1047" s="179">
        <f t="shared" si="442"/>
        <v>30170.350793865044</v>
      </c>
      <c r="Z1047" s="179">
        <f t="shared" si="443"/>
        <v>2542.0825079288261</v>
      </c>
      <c r="AA1047" s="179">
        <f t="shared" si="444"/>
        <v>49974.566698205963</v>
      </c>
      <c r="AB1047" s="179">
        <f t="shared" si="445"/>
        <v>82686.999999999825</v>
      </c>
      <c r="AC1047" s="179">
        <f t="shared" si="446"/>
        <v>5861026</v>
      </c>
      <c r="AE1047" s="179">
        <f t="shared" si="447"/>
        <v>54827</v>
      </c>
    </row>
    <row r="1048" spans="1:31" x14ac:dyDescent="0.2">
      <c r="A1048" s="171">
        <f t="shared" si="429"/>
        <v>73</v>
      </c>
      <c r="B1048" s="179">
        <f t="shared" si="430"/>
        <v>79299</v>
      </c>
      <c r="D1048" s="179">
        <f t="shared" si="431"/>
        <v>3388</v>
      </c>
      <c r="E1048" s="179">
        <f t="shared" si="432"/>
        <v>48726.602220413275</v>
      </c>
      <c r="F1048" s="179">
        <f t="shared" si="433"/>
        <v>1184.4910002740571</v>
      </c>
      <c r="G1048" s="179">
        <f t="shared" si="434"/>
        <v>3625962.1222958872</v>
      </c>
      <c r="H1048" s="179">
        <f t="shared" si="435"/>
        <v>86370.595850408994</v>
      </c>
      <c r="I1048" s="179">
        <f t="shared" si="436"/>
        <v>79299</v>
      </c>
      <c r="J1048" s="179">
        <f t="shared" si="437"/>
        <v>3388</v>
      </c>
      <c r="K1048" s="179">
        <f t="shared" si="438"/>
        <v>82687</v>
      </c>
      <c r="L1048" s="179">
        <f t="shared" si="426"/>
        <v>82687</v>
      </c>
      <c r="M1048" s="179">
        <f t="shared" si="439"/>
        <v>49703.365616306961</v>
      </c>
      <c r="N1048" s="179">
        <f t="shared" si="440"/>
        <v>5464589.5333080273</v>
      </c>
      <c r="O1048" s="179">
        <f>N1048*(1+Basic!$B$9)+S1048</f>
        <v>5737819.0099734291</v>
      </c>
      <c r="P1048" s="176">
        <f t="shared" si="427"/>
        <v>5824190</v>
      </c>
      <c r="R1048" s="183">
        <f t="shared" si="441"/>
        <v>0</v>
      </c>
      <c r="S1048" s="179">
        <f t="shared" si="428"/>
        <v>0</v>
      </c>
      <c r="Y1048" s="179">
        <f t="shared" si="442"/>
        <v>30572.397779586725</v>
      </c>
      <c r="Z1048" s="179">
        <f t="shared" si="443"/>
        <v>2203.5089997259493</v>
      </c>
      <c r="AA1048" s="179">
        <f t="shared" si="444"/>
        <v>49911.093220687333</v>
      </c>
      <c r="AB1048" s="179">
        <f t="shared" si="445"/>
        <v>82687</v>
      </c>
      <c r="AC1048" s="179">
        <f t="shared" si="446"/>
        <v>5824190</v>
      </c>
      <c r="AE1048" s="179">
        <f t="shared" si="447"/>
        <v>82687</v>
      </c>
    </row>
    <row r="1049" spans="1:31" x14ac:dyDescent="0.2">
      <c r="A1049" s="171">
        <f t="shared" si="429"/>
        <v>74</v>
      </c>
      <c r="B1049" s="179">
        <f t="shared" si="430"/>
        <v>79299</v>
      </c>
      <c r="D1049" s="179">
        <f t="shared" si="431"/>
        <v>3388</v>
      </c>
      <c r="E1049" s="179">
        <f t="shared" si="432"/>
        <v>48319.197597989689</v>
      </c>
      <c r="F1049" s="179">
        <f t="shared" si="433"/>
        <v>1155.0237357319611</v>
      </c>
      <c r="G1049" s="179">
        <f t="shared" si="434"/>
        <v>3594982.319893877</v>
      </c>
      <c r="H1049" s="179">
        <f t="shared" si="435"/>
        <v>84137.619586140951</v>
      </c>
      <c r="I1049" s="179">
        <f t="shared" si="436"/>
        <v>79299</v>
      </c>
      <c r="J1049" s="179">
        <f t="shared" si="437"/>
        <v>3388</v>
      </c>
      <c r="K1049" s="179">
        <f t="shared" si="438"/>
        <v>82687</v>
      </c>
      <c r="L1049" s="179">
        <f t="shared" si="426"/>
        <v>82687</v>
      </c>
      <c r="M1049" s="179">
        <f t="shared" si="439"/>
        <v>49405.161738137271</v>
      </c>
      <c r="N1049" s="179">
        <f t="shared" si="440"/>
        <v>5431307.695046165</v>
      </c>
      <c r="O1049" s="179">
        <f>N1049*(1+Basic!$B$9)+S1049</f>
        <v>5702873.079798474</v>
      </c>
      <c r="P1049" s="176">
        <f t="shared" si="427"/>
        <v>5787011</v>
      </c>
      <c r="R1049" s="183">
        <f t="shared" si="441"/>
        <v>0</v>
      </c>
      <c r="S1049" s="179">
        <f t="shared" si="428"/>
        <v>0</v>
      </c>
      <c r="Y1049" s="179">
        <f t="shared" si="442"/>
        <v>30979.802402010188</v>
      </c>
      <c r="Z1049" s="179">
        <f t="shared" si="443"/>
        <v>2232.9762642680435</v>
      </c>
      <c r="AA1049" s="179">
        <f t="shared" si="444"/>
        <v>49474.221333721653</v>
      </c>
      <c r="AB1049" s="179">
        <f t="shared" si="445"/>
        <v>82686.999999999884</v>
      </c>
      <c r="AC1049" s="179">
        <f t="shared" si="446"/>
        <v>5787011</v>
      </c>
      <c r="AE1049" s="179">
        <f t="shared" si="447"/>
        <v>82687</v>
      </c>
    </row>
    <row r="1050" spans="1:31" x14ac:dyDescent="0.2">
      <c r="A1050" s="171">
        <f t="shared" si="429"/>
        <v>75</v>
      </c>
      <c r="B1050" s="179">
        <f t="shared" si="430"/>
        <v>79299</v>
      </c>
      <c r="D1050" s="179">
        <f t="shared" si="431"/>
        <v>3388</v>
      </c>
      <c r="E1050" s="179">
        <f t="shared" si="432"/>
        <v>47906.363943549419</v>
      </c>
      <c r="F1050" s="179">
        <f t="shared" si="433"/>
        <v>1125.1624089556278</v>
      </c>
      <c r="G1050" s="179">
        <f t="shared" si="434"/>
        <v>3563589.6838374264</v>
      </c>
      <c r="H1050" s="179">
        <f t="shared" si="435"/>
        <v>81874.781995096579</v>
      </c>
      <c r="I1050" s="179">
        <f t="shared" si="436"/>
        <v>79299</v>
      </c>
      <c r="J1050" s="179">
        <f t="shared" si="437"/>
        <v>3388</v>
      </c>
      <c r="K1050" s="179">
        <f t="shared" si="438"/>
        <v>82687</v>
      </c>
      <c r="L1050" s="179">
        <f t="shared" si="426"/>
        <v>82687</v>
      </c>
      <c r="M1050" s="179">
        <f t="shared" si="439"/>
        <v>49104.261809195224</v>
      </c>
      <c r="N1050" s="179">
        <f t="shared" si="440"/>
        <v>5397724.9568553604</v>
      </c>
      <c r="O1050" s="179">
        <f>N1050*(1+Basic!$B$9)+S1050</f>
        <v>5667611.2046981286</v>
      </c>
      <c r="P1050" s="176">
        <f t="shared" si="427"/>
        <v>5749486</v>
      </c>
      <c r="R1050" s="183">
        <f t="shared" si="441"/>
        <v>0</v>
      </c>
      <c r="S1050" s="179">
        <f t="shared" si="428"/>
        <v>0</v>
      </c>
      <c r="Y1050" s="179">
        <f t="shared" si="442"/>
        <v>31392.636056450661</v>
      </c>
      <c r="Z1050" s="179">
        <f t="shared" si="443"/>
        <v>2262.8375910443719</v>
      </c>
      <c r="AA1050" s="179">
        <f t="shared" si="444"/>
        <v>49031.526352505047</v>
      </c>
      <c r="AB1050" s="179">
        <f t="shared" si="445"/>
        <v>82687.000000000087</v>
      </c>
      <c r="AC1050" s="179">
        <f t="shared" si="446"/>
        <v>5749486</v>
      </c>
      <c r="AE1050" s="179">
        <f t="shared" si="447"/>
        <v>82687</v>
      </c>
    </row>
    <row r="1051" spans="1:31" x14ac:dyDescent="0.2">
      <c r="A1051" s="171">
        <f t="shared" si="429"/>
        <v>76</v>
      </c>
      <c r="B1051" s="179">
        <f t="shared" si="430"/>
        <v>79299</v>
      </c>
      <c r="D1051" s="179">
        <f t="shared" si="431"/>
        <v>3388</v>
      </c>
      <c r="E1051" s="179">
        <f t="shared" si="432"/>
        <v>47488.028910371249</v>
      </c>
      <c r="F1051" s="179">
        <f t="shared" si="433"/>
        <v>1094.9017501975302</v>
      </c>
      <c r="G1051" s="179">
        <f t="shared" si="434"/>
        <v>3531778.7127477978</v>
      </c>
      <c r="H1051" s="179">
        <f t="shared" si="435"/>
        <v>79581.683745294111</v>
      </c>
      <c r="I1051" s="179">
        <f t="shared" si="436"/>
        <v>79299</v>
      </c>
      <c r="J1051" s="179">
        <f t="shared" si="437"/>
        <v>3388</v>
      </c>
      <c r="K1051" s="179">
        <f t="shared" si="438"/>
        <v>82687</v>
      </c>
      <c r="L1051" s="179">
        <f t="shared" si="426"/>
        <v>82687</v>
      </c>
      <c r="M1051" s="179">
        <f t="shared" si="439"/>
        <v>48800.641454580626</v>
      </c>
      <c r="N1051" s="179">
        <f t="shared" si="440"/>
        <v>5363838.5983099407</v>
      </c>
      <c r="O1051" s="179">
        <f>N1051*(1+Basic!$B$9)+S1051</f>
        <v>5632030.5282254377</v>
      </c>
      <c r="P1051" s="176">
        <f t="shared" si="427"/>
        <v>5711612</v>
      </c>
      <c r="R1051" s="183">
        <f t="shared" si="441"/>
        <v>0</v>
      </c>
      <c r="S1051" s="179">
        <f t="shared" si="428"/>
        <v>0</v>
      </c>
      <c r="Y1051" s="179">
        <f t="shared" si="442"/>
        <v>31810.971089628525</v>
      </c>
      <c r="Z1051" s="179">
        <f t="shared" si="443"/>
        <v>2293.0982498024678</v>
      </c>
      <c r="AA1051" s="179">
        <f t="shared" si="444"/>
        <v>48582.930660568782</v>
      </c>
      <c r="AB1051" s="179">
        <f t="shared" si="445"/>
        <v>82686.999999999767</v>
      </c>
      <c r="AC1051" s="179">
        <f t="shared" si="446"/>
        <v>5711612</v>
      </c>
      <c r="AE1051" s="179">
        <f t="shared" si="447"/>
        <v>82687</v>
      </c>
    </row>
    <row r="1052" spans="1:31" x14ac:dyDescent="0.2">
      <c r="A1052" s="171">
        <f t="shared" si="429"/>
        <v>77</v>
      </c>
      <c r="B1052" s="179">
        <f t="shared" si="430"/>
        <v>79299</v>
      </c>
      <c r="D1052" s="179">
        <f t="shared" si="431"/>
        <v>3388</v>
      </c>
      <c r="E1052" s="179">
        <f t="shared" si="432"/>
        <v>47064.119187649041</v>
      </c>
      <c r="F1052" s="179">
        <f t="shared" si="433"/>
        <v>1064.2364192384325</v>
      </c>
      <c r="G1052" s="179">
        <f t="shared" si="434"/>
        <v>3499543.8319354467</v>
      </c>
      <c r="H1052" s="179">
        <f t="shared" si="435"/>
        <v>77257.920164532537</v>
      </c>
      <c r="I1052" s="179">
        <f t="shared" si="436"/>
        <v>79299</v>
      </c>
      <c r="J1052" s="179">
        <f t="shared" si="437"/>
        <v>3388</v>
      </c>
      <c r="K1052" s="179">
        <f t="shared" si="438"/>
        <v>82687</v>
      </c>
      <c r="L1052" s="179">
        <f t="shared" si="426"/>
        <v>82687</v>
      </c>
      <c r="M1052" s="179">
        <f t="shared" si="439"/>
        <v>48494.276079020659</v>
      </c>
      <c r="N1052" s="179">
        <f t="shared" si="440"/>
        <v>5329645.8743889611</v>
      </c>
      <c r="O1052" s="179">
        <f>N1052*(1+Basic!$B$9)+S1052</f>
        <v>5596128.1681084093</v>
      </c>
      <c r="P1052" s="176">
        <f t="shared" si="427"/>
        <v>5673386</v>
      </c>
      <c r="R1052" s="183">
        <f t="shared" si="441"/>
        <v>0</v>
      </c>
      <c r="S1052" s="179">
        <f t="shared" si="428"/>
        <v>0</v>
      </c>
      <c r="Y1052" s="179">
        <f t="shared" si="442"/>
        <v>32234.880812351126</v>
      </c>
      <c r="Z1052" s="179">
        <f t="shared" si="443"/>
        <v>2323.7635807615734</v>
      </c>
      <c r="AA1052" s="179">
        <f t="shared" si="444"/>
        <v>48128.355606887475</v>
      </c>
      <c r="AB1052" s="179">
        <f t="shared" si="445"/>
        <v>82687.000000000175</v>
      </c>
      <c r="AC1052" s="179">
        <f t="shared" si="446"/>
        <v>5673386</v>
      </c>
      <c r="AE1052" s="179">
        <f t="shared" si="447"/>
        <v>82687</v>
      </c>
    </row>
    <row r="1053" spans="1:31" x14ac:dyDescent="0.2">
      <c r="A1053" s="171">
        <f t="shared" si="429"/>
        <v>78</v>
      </c>
      <c r="B1053" s="179">
        <f t="shared" si="430"/>
        <v>79299</v>
      </c>
      <c r="D1053" s="179">
        <f t="shared" si="431"/>
        <v>3388</v>
      </c>
      <c r="E1053" s="179">
        <f t="shared" si="432"/>
        <v>46634.560487644361</v>
      </c>
      <c r="F1053" s="179">
        <f t="shared" si="433"/>
        <v>1033.1610044449799</v>
      </c>
      <c r="G1053" s="179">
        <f t="shared" si="434"/>
        <v>3466879.392423091</v>
      </c>
      <c r="H1053" s="179">
        <f t="shared" si="435"/>
        <v>74903.081168977515</v>
      </c>
      <c r="I1053" s="179">
        <f t="shared" si="436"/>
        <v>79299</v>
      </c>
      <c r="J1053" s="179">
        <f t="shared" si="437"/>
        <v>3388</v>
      </c>
      <c r="K1053" s="179">
        <f t="shared" si="438"/>
        <v>82687</v>
      </c>
      <c r="L1053" s="179">
        <f t="shared" si="426"/>
        <v>82687</v>
      </c>
      <c r="M1053" s="179">
        <f t="shared" si="439"/>
        <v>48185.140864877532</v>
      </c>
      <c r="N1053" s="179">
        <f t="shared" si="440"/>
        <v>5295144.0152538391</v>
      </c>
      <c r="O1053" s="179">
        <f>N1053*(1+Basic!$B$9)+S1053</f>
        <v>5559901.216016531</v>
      </c>
      <c r="P1053" s="176">
        <f t="shared" si="427"/>
        <v>5634804</v>
      </c>
      <c r="R1053" s="183">
        <f t="shared" si="441"/>
        <v>0</v>
      </c>
      <c r="S1053" s="179">
        <f t="shared" si="428"/>
        <v>0</v>
      </c>
      <c r="Y1053" s="179">
        <f t="shared" si="442"/>
        <v>32664.439512355719</v>
      </c>
      <c r="Z1053" s="179">
        <f t="shared" si="443"/>
        <v>2354.8389955550228</v>
      </c>
      <c r="AA1053" s="179">
        <f t="shared" si="444"/>
        <v>47667.721492089338</v>
      </c>
      <c r="AB1053" s="179">
        <f t="shared" si="445"/>
        <v>82687.000000000087</v>
      </c>
      <c r="AC1053" s="179">
        <f t="shared" si="446"/>
        <v>5634804</v>
      </c>
      <c r="AE1053" s="179">
        <f t="shared" si="447"/>
        <v>82687</v>
      </c>
    </row>
    <row r="1054" spans="1:31" x14ac:dyDescent="0.2">
      <c r="A1054" s="171">
        <f t="shared" si="429"/>
        <v>79</v>
      </c>
      <c r="B1054" s="179">
        <f t="shared" si="430"/>
        <v>79299</v>
      </c>
      <c r="D1054" s="179">
        <f t="shared" si="431"/>
        <v>3388</v>
      </c>
      <c r="E1054" s="179">
        <f t="shared" si="432"/>
        <v>46199.277532668057</v>
      </c>
      <c r="F1054" s="179">
        <f t="shared" si="433"/>
        <v>1001.6700218146872</v>
      </c>
      <c r="G1054" s="179">
        <f t="shared" si="434"/>
        <v>3433779.6699557588</v>
      </c>
      <c r="H1054" s="179">
        <f t="shared" si="435"/>
        <v>72516.751190792202</v>
      </c>
      <c r="I1054" s="179">
        <f t="shared" si="436"/>
        <v>79299</v>
      </c>
      <c r="J1054" s="179">
        <f t="shared" si="437"/>
        <v>3388</v>
      </c>
      <c r="K1054" s="179">
        <f t="shared" si="438"/>
        <v>82687</v>
      </c>
      <c r="L1054" s="179">
        <f t="shared" si="426"/>
        <v>82687</v>
      </c>
      <c r="M1054" s="179">
        <f t="shared" si="439"/>
        <v>47873.210770138052</v>
      </c>
      <c r="N1054" s="179">
        <f t="shared" si="440"/>
        <v>5260330.2260239767</v>
      </c>
      <c r="O1054" s="179">
        <f>N1054*(1+Basic!$B$9)+S1054</f>
        <v>5523346.7373251757</v>
      </c>
      <c r="P1054" s="176">
        <f t="shared" si="427"/>
        <v>5595863</v>
      </c>
      <c r="R1054" s="183">
        <f t="shared" si="441"/>
        <v>0</v>
      </c>
      <c r="S1054" s="179">
        <f t="shared" si="428"/>
        <v>0</v>
      </c>
      <c r="Y1054" s="179">
        <f t="shared" si="442"/>
        <v>33099.722467332147</v>
      </c>
      <c r="Z1054" s="179">
        <f t="shared" si="443"/>
        <v>2386.3299781853129</v>
      </c>
      <c r="AA1054" s="179">
        <f t="shared" si="444"/>
        <v>47200.947554482744</v>
      </c>
      <c r="AB1054" s="179">
        <f t="shared" si="445"/>
        <v>82687.000000000204</v>
      </c>
      <c r="AC1054" s="179">
        <f t="shared" si="446"/>
        <v>5595863</v>
      </c>
      <c r="AE1054" s="179">
        <f t="shared" si="447"/>
        <v>82687</v>
      </c>
    </row>
    <row r="1055" spans="1:31" x14ac:dyDescent="0.2">
      <c r="A1055" s="171">
        <f t="shared" si="429"/>
        <v>80</v>
      </c>
      <c r="B1055" s="179">
        <f t="shared" si="430"/>
        <v>79299</v>
      </c>
      <c r="D1055" s="179">
        <f t="shared" si="431"/>
        <v>3388</v>
      </c>
      <c r="E1055" s="179">
        <f t="shared" si="432"/>
        <v>45758.194041888237</v>
      </c>
      <c r="F1055" s="179">
        <f t="shared" si="433"/>
        <v>969.75791400815388</v>
      </c>
      <c r="G1055" s="179">
        <f t="shared" si="434"/>
        <v>3400238.8639976471</v>
      </c>
      <c r="H1055" s="179">
        <f t="shared" si="435"/>
        <v>70098.509104800352</v>
      </c>
      <c r="I1055" s="179">
        <f t="shared" si="436"/>
        <v>79299</v>
      </c>
      <c r="J1055" s="179">
        <f t="shared" si="437"/>
        <v>3388</v>
      </c>
      <c r="K1055" s="179">
        <f t="shared" si="438"/>
        <v>82687</v>
      </c>
      <c r="L1055" s="179">
        <f t="shared" si="426"/>
        <v>82687</v>
      </c>
      <c r="M1055" s="179">
        <f t="shared" si="439"/>
        <v>47558.460526385054</v>
      </c>
      <c r="N1055" s="179">
        <f t="shared" si="440"/>
        <v>5225201.686550362</v>
      </c>
      <c r="O1055" s="179">
        <f>N1055*(1+Basic!$B$9)+S1055</f>
        <v>5486461.77087788</v>
      </c>
      <c r="P1055" s="176">
        <f t="shared" si="427"/>
        <v>5556560</v>
      </c>
      <c r="R1055" s="183">
        <f t="shared" si="441"/>
        <v>0</v>
      </c>
      <c r="S1055" s="179">
        <f t="shared" si="428"/>
        <v>0</v>
      </c>
      <c r="Y1055" s="179">
        <f t="shared" si="442"/>
        <v>33540.80595811177</v>
      </c>
      <c r="Z1055" s="179">
        <f t="shared" si="443"/>
        <v>2418.2420859918493</v>
      </c>
      <c r="AA1055" s="179">
        <f t="shared" si="444"/>
        <v>46727.951955896388</v>
      </c>
      <c r="AB1055" s="179">
        <f t="shared" si="445"/>
        <v>82687</v>
      </c>
      <c r="AC1055" s="179">
        <f t="shared" si="446"/>
        <v>5556560</v>
      </c>
      <c r="AE1055" s="179">
        <f t="shared" si="447"/>
        <v>82687</v>
      </c>
    </row>
    <row r="1056" spans="1:31" x14ac:dyDescent="0.2">
      <c r="A1056" s="171">
        <f t="shared" si="429"/>
        <v>81</v>
      </c>
      <c r="B1056" s="179">
        <f t="shared" si="430"/>
        <v>79299</v>
      </c>
      <c r="D1056" s="179">
        <f t="shared" si="431"/>
        <v>3388</v>
      </c>
      <c r="E1056" s="179">
        <f t="shared" si="432"/>
        <v>45311.232717962535</v>
      </c>
      <c r="F1056" s="179">
        <f t="shared" si="433"/>
        <v>937.41904936833873</v>
      </c>
      <c r="G1056" s="179">
        <f t="shared" si="434"/>
        <v>3366251.0967156095</v>
      </c>
      <c r="H1056" s="179">
        <f t="shared" si="435"/>
        <v>67647.928154168694</v>
      </c>
      <c r="I1056" s="179">
        <f t="shared" si="436"/>
        <v>79299</v>
      </c>
      <c r="J1056" s="179">
        <f t="shared" si="437"/>
        <v>3388</v>
      </c>
      <c r="K1056" s="179">
        <f t="shared" si="438"/>
        <v>82687</v>
      </c>
      <c r="L1056" s="179">
        <f t="shared" si="426"/>
        <v>82687</v>
      </c>
      <c r="M1056" s="179">
        <f t="shared" si="439"/>
        <v>47240.864636750535</v>
      </c>
      <c r="N1056" s="179">
        <f t="shared" si="440"/>
        <v>5189755.5511871129</v>
      </c>
      <c r="O1056" s="179">
        <f>N1056*(1+Basic!$B$9)+S1056</f>
        <v>5449243.3287464688</v>
      </c>
      <c r="P1056" s="176">
        <f t="shared" si="427"/>
        <v>5516891</v>
      </c>
      <c r="R1056" s="183">
        <f t="shared" si="441"/>
        <v>0</v>
      </c>
      <c r="S1056" s="179">
        <f t="shared" si="428"/>
        <v>0</v>
      </c>
      <c r="Y1056" s="179">
        <f t="shared" si="442"/>
        <v>33987.76728203753</v>
      </c>
      <c r="Z1056" s="179">
        <f t="shared" si="443"/>
        <v>2450.5809506316582</v>
      </c>
      <c r="AA1056" s="179">
        <f t="shared" si="444"/>
        <v>46248.651767330877</v>
      </c>
      <c r="AB1056" s="179">
        <f t="shared" si="445"/>
        <v>82687.000000000058</v>
      </c>
      <c r="AC1056" s="179">
        <f t="shared" si="446"/>
        <v>5516891</v>
      </c>
      <c r="AE1056" s="179">
        <f t="shared" si="447"/>
        <v>82687</v>
      </c>
    </row>
    <row r="1057" spans="1:31" x14ac:dyDescent="0.2">
      <c r="A1057" s="171">
        <f t="shared" si="429"/>
        <v>82</v>
      </c>
      <c r="B1057" s="179">
        <f t="shared" si="430"/>
        <v>79299</v>
      </c>
      <c r="D1057" s="179">
        <f t="shared" si="431"/>
        <v>3388</v>
      </c>
      <c r="E1057" s="179">
        <f t="shared" si="432"/>
        <v>44858.315233492125</v>
      </c>
      <c r="F1057" s="179">
        <f t="shared" si="433"/>
        <v>904.64772092671899</v>
      </c>
      <c r="G1057" s="179">
        <f t="shared" si="434"/>
        <v>3331810.4119491018</v>
      </c>
      <c r="H1057" s="179">
        <f t="shared" si="435"/>
        <v>65164.575875095412</v>
      </c>
      <c r="I1057" s="179">
        <f t="shared" si="436"/>
        <v>79299</v>
      </c>
      <c r="J1057" s="179">
        <f t="shared" si="437"/>
        <v>3388</v>
      </c>
      <c r="K1057" s="179">
        <f t="shared" si="438"/>
        <v>82687</v>
      </c>
      <c r="L1057" s="179">
        <f t="shared" si="426"/>
        <v>82687</v>
      </c>
      <c r="M1057" s="179">
        <f t="shared" si="439"/>
        <v>46920.397373850166</v>
      </c>
      <c r="N1057" s="179">
        <f t="shared" si="440"/>
        <v>5153988.9485609634</v>
      </c>
      <c r="O1057" s="179">
        <f>N1057*(1+Basic!$B$9)+S1057</f>
        <v>5411688.395989012</v>
      </c>
      <c r="P1057" s="176">
        <f t="shared" si="427"/>
        <v>5476853</v>
      </c>
      <c r="R1057" s="183">
        <f t="shared" si="441"/>
        <v>0</v>
      </c>
      <c r="S1057" s="179">
        <f t="shared" si="428"/>
        <v>0</v>
      </c>
      <c r="Y1057" s="179">
        <f t="shared" si="442"/>
        <v>34440.684766507708</v>
      </c>
      <c r="Z1057" s="179">
        <f t="shared" si="443"/>
        <v>2483.3522790732823</v>
      </c>
      <c r="AA1057" s="179">
        <f t="shared" si="444"/>
        <v>45762.962954418843</v>
      </c>
      <c r="AB1057" s="179">
        <f t="shared" si="445"/>
        <v>82686.999999999825</v>
      </c>
      <c r="AC1057" s="179">
        <f t="shared" si="446"/>
        <v>5476853</v>
      </c>
      <c r="AE1057" s="179">
        <f t="shared" si="447"/>
        <v>82687</v>
      </c>
    </row>
    <row r="1058" spans="1:31" x14ac:dyDescent="0.2">
      <c r="A1058" s="171">
        <f t="shared" si="429"/>
        <v>83</v>
      </c>
      <c r="B1058" s="179">
        <f t="shared" si="430"/>
        <v>79299</v>
      </c>
      <c r="D1058" s="179">
        <f t="shared" si="431"/>
        <v>3388</v>
      </c>
      <c r="E1058" s="179">
        <f t="shared" si="432"/>
        <v>44399.362217295355</v>
      </c>
      <c r="F1058" s="179">
        <f t="shared" si="433"/>
        <v>871.43814539615812</v>
      </c>
      <c r="G1058" s="179">
        <f t="shared" si="434"/>
        <v>3296910.7741663973</v>
      </c>
      <c r="H1058" s="179">
        <f t="shared" si="435"/>
        <v>62648.014020491573</v>
      </c>
      <c r="I1058" s="179">
        <f t="shared" si="436"/>
        <v>79299</v>
      </c>
      <c r="J1058" s="179">
        <f t="shared" si="437"/>
        <v>3388</v>
      </c>
      <c r="K1058" s="179">
        <f t="shared" si="438"/>
        <v>82687</v>
      </c>
      <c r="L1058" s="179">
        <f t="shared" si="426"/>
        <v>82687</v>
      </c>
      <c r="M1058" s="179">
        <f t="shared" si="439"/>
        <v>46597.032777699264</v>
      </c>
      <c r="N1058" s="179">
        <f t="shared" si="440"/>
        <v>5117898.981338663</v>
      </c>
      <c r="O1058" s="179">
        <f>N1058*(1+Basic!$B$9)+S1058</f>
        <v>5373793.9304055963</v>
      </c>
      <c r="P1058" s="176">
        <f t="shared" si="427"/>
        <v>5436442</v>
      </c>
      <c r="R1058" s="183">
        <f t="shared" si="441"/>
        <v>0</v>
      </c>
      <c r="S1058" s="179">
        <f t="shared" si="428"/>
        <v>0</v>
      </c>
      <c r="Y1058" s="179">
        <f t="shared" si="442"/>
        <v>34899.637782704551</v>
      </c>
      <c r="Z1058" s="179">
        <f t="shared" si="443"/>
        <v>2516.5618546038386</v>
      </c>
      <c r="AA1058" s="179">
        <f t="shared" si="444"/>
        <v>45270.800362691516</v>
      </c>
      <c r="AB1058" s="179">
        <f t="shared" si="445"/>
        <v>82686.999999999913</v>
      </c>
      <c r="AC1058" s="179">
        <f t="shared" si="446"/>
        <v>5436442</v>
      </c>
      <c r="AE1058" s="179">
        <f t="shared" si="447"/>
        <v>82687</v>
      </c>
    </row>
    <row r="1059" spans="1:31" x14ac:dyDescent="0.2">
      <c r="A1059" s="171">
        <f t="shared" si="429"/>
        <v>84</v>
      </c>
      <c r="B1059" s="179">
        <f t="shared" si="430"/>
        <v>79299</v>
      </c>
      <c r="C1059" s="171">
        <f>-Basic!$B$26</f>
        <v>-25070</v>
      </c>
      <c r="D1059" s="179">
        <f t="shared" si="431"/>
        <v>-21682</v>
      </c>
      <c r="E1059" s="179">
        <f t="shared" si="432"/>
        <v>43934.293240498366</v>
      </c>
      <c r="F1059" s="179">
        <f t="shared" si="433"/>
        <v>837.78446215030715</v>
      </c>
      <c r="G1059" s="179">
        <f t="shared" si="434"/>
        <v>3261546.0674068956</v>
      </c>
      <c r="H1059" s="179">
        <f t="shared" si="435"/>
        <v>85167.798482641869</v>
      </c>
      <c r="I1059" s="179">
        <f t="shared" si="436"/>
        <v>79299</v>
      </c>
      <c r="J1059" s="179">
        <f t="shared" si="437"/>
        <v>3388</v>
      </c>
      <c r="K1059" s="179">
        <f t="shared" si="438"/>
        <v>82687</v>
      </c>
      <c r="L1059" s="179">
        <f t="shared" si="426"/>
        <v>82687</v>
      </c>
      <c r="M1059" s="179">
        <f t="shared" si="439"/>
        <v>46270.744653609821</v>
      </c>
      <c r="N1059" s="179">
        <f t="shared" si="440"/>
        <v>5081482.7259922726</v>
      </c>
      <c r="O1059" s="179">
        <f>N1059*(1+Basic!$B$9)+S1059</f>
        <v>5335556.8622918865</v>
      </c>
      <c r="P1059" s="176">
        <f t="shared" si="427"/>
        <v>5420725</v>
      </c>
      <c r="R1059" s="183">
        <f t="shared" si="441"/>
        <v>0</v>
      </c>
      <c r="S1059" s="179">
        <f t="shared" si="428"/>
        <v>0</v>
      </c>
      <c r="Y1059" s="179">
        <f t="shared" si="442"/>
        <v>35364.706759501714</v>
      </c>
      <c r="Z1059" s="179">
        <f t="shared" si="443"/>
        <v>2550.2155378497046</v>
      </c>
      <c r="AA1059" s="179">
        <f t="shared" si="444"/>
        <v>44772.077702648676</v>
      </c>
      <c r="AB1059" s="179">
        <f t="shared" si="445"/>
        <v>82687.000000000087</v>
      </c>
      <c r="AC1059" s="179">
        <f t="shared" si="446"/>
        <v>5420725</v>
      </c>
      <c r="AE1059" s="179">
        <f t="shared" si="447"/>
        <v>57617</v>
      </c>
    </row>
    <row r="1060" spans="1:31" x14ac:dyDescent="0.2">
      <c r="A1060" s="171">
        <f t="shared" si="429"/>
        <v>85</v>
      </c>
      <c r="B1060" s="179">
        <f t="shared" si="430"/>
        <v>79299</v>
      </c>
      <c r="D1060" s="179">
        <f t="shared" si="431"/>
        <v>3388</v>
      </c>
      <c r="E1060" s="179">
        <f t="shared" si="432"/>
        <v>43463.026802440443</v>
      </c>
      <c r="F1060" s="179">
        <f t="shared" si="433"/>
        <v>1138.9388691709719</v>
      </c>
      <c r="G1060" s="179">
        <f t="shared" si="434"/>
        <v>3225710.0942093362</v>
      </c>
      <c r="H1060" s="179">
        <f t="shared" si="435"/>
        <v>82918.737351812844</v>
      </c>
      <c r="I1060" s="179">
        <f t="shared" si="436"/>
        <v>79299</v>
      </c>
      <c r="J1060" s="179">
        <f t="shared" si="437"/>
        <v>3388</v>
      </c>
      <c r="K1060" s="179">
        <f t="shared" si="438"/>
        <v>82687</v>
      </c>
      <c r="L1060" s="179">
        <f t="shared" si="426"/>
        <v>82687</v>
      </c>
      <c r="M1060" s="179">
        <f t="shared" si="439"/>
        <v>45941.506570068617</v>
      </c>
      <c r="N1060" s="179">
        <f t="shared" si="440"/>
        <v>5044737.2325623408</v>
      </c>
      <c r="O1060" s="179">
        <f>N1060*(1+Basic!$B$9)+S1060</f>
        <v>5296974.0941904578</v>
      </c>
      <c r="P1060" s="176">
        <f t="shared" si="427"/>
        <v>5379893</v>
      </c>
      <c r="R1060" s="183">
        <f t="shared" si="441"/>
        <v>0</v>
      </c>
      <c r="S1060" s="179">
        <f t="shared" si="428"/>
        <v>0</v>
      </c>
      <c r="Y1060" s="179">
        <f t="shared" si="442"/>
        <v>35835.97319755936</v>
      </c>
      <c r="Z1060" s="179">
        <f t="shared" si="443"/>
        <v>2249.0611308290245</v>
      </c>
      <c r="AA1060" s="179">
        <f t="shared" si="444"/>
        <v>44601.965671611411</v>
      </c>
      <c r="AB1060" s="179">
        <f t="shared" si="445"/>
        <v>82686.999999999796</v>
      </c>
      <c r="AC1060" s="179">
        <f t="shared" si="446"/>
        <v>5379893</v>
      </c>
      <c r="AE1060" s="179">
        <f t="shared" si="447"/>
        <v>82687</v>
      </c>
    </row>
    <row r="1061" spans="1:31" x14ac:dyDescent="0.2">
      <c r="A1061" s="171">
        <f t="shared" si="429"/>
        <v>86</v>
      </c>
      <c r="B1061" s="179">
        <f t="shared" si="430"/>
        <v>79299</v>
      </c>
      <c r="D1061" s="179">
        <f t="shared" si="431"/>
        <v>3388</v>
      </c>
      <c r="E1061" s="179">
        <f t="shared" si="432"/>
        <v>42985.480316391455</v>
      </c>
      <c r="F1061" s="179">
        <f t="shared" si="433"/>
        <v>1108.8624413816017</v>
      </c>
      <c r="G1061" s="179">
        <f t="shared" si="434"/>
        <v>3189396.5745257279</v>
      </c>
      <c r="H1061" s="179">
        <f t="shared" si="435"/>
        <v>80639.599793194444</v>
      </c>
      <c r="I1061" s="179">
        <f t="shared" si="436"/>
        <v>79299</v>
      </c>
      <c r="J1061" s="179">
        <f t="shared" si="437"/>
        <v>3388</v>
      </c>
      <c r="K1061" s="179">
        <f t="shared" si="438"/>
        <v>82687</v>
      </c>
      <c r="L1061" s="179">
        <f t="shared" si="426"/>
        <v>82687</v>
      </c>
      <c r="M1061" s="179">
        <f t="shared" si="439"/>
        <v>45609.291856595984</v>
      </c>
      <c r="N1061" s="179">
        <f t="shared" si="440"/>
        <v>5007659.524418937</v>
      </c>
      <c r="O1061" s="179">
        <f>N1061*(1+Basic!$B$9)+S1061</f>
        <v>5258042.5006398838</v>
      </c>
      <c r="P1061" s="176">
        <f t="shared" si="427"/>
        <v>5338682</v>
      </c>
      <c r="R1061" s="183">
        <f t="shared" si="441"/>
        <v>0</v>
      </c>
      <c r="S1061" s="179">
        <f t="shared" si="428"/>
        <v>0</v>
      </c>
      <c r="Y1061" s="179">
        <f t="shared" si="442"/>
        <v>36313.51968360832</v>
      </c>
      <c r="Z1061" s="179">
        <f t="shared" si="443"/>
        <v>2279.1375586184004</v>
      </c>
      <c r="AA1061" s="179">
        <f t="shared" si="444"/>
        <v>44094.342757773054</v>
      </c>
      <c r="AB1061" s="179">
        <f t="shared" si="445"/>
        <v>82686.999999999767</v>
      </c>
      <c r="AC1061" s="179">
        <f t="shared" si="446"/>
        <v>5338682</v>
      </c>
      <c r="AE1061" s="179">
        <f t="shared" si="447"/>
        <v>82687</v>
      </c>
    </row>
    <row r="1062" spans="1:31" x14ac:dyDescent="0.2">
      <c r="A1062" s="171">
        <f t="shared" si="429"/>
        <v>87</v>
      </c>
      <c r="B1062" s="179">
        <f t="shared" si="430"/>
        <v>79299</v>
      </c>
      <c r="D1062" s="179">
        <f t="shared" si="431"/>
        <v>3388</v>
      </c>
      <c r="E1062" s="179">
        <f t="shared" si="432"/>
        <v>42501.570095079005</v>
      </c>
      <c r="F1062" s="179">
        <f t="shared" si="433"/>
        <v>1078.3838050901286</v>
      </c>
      <c r="G1062" s="179">
        <f t="shared" si="434"/>
        <v>3152599.1446208069</v>
      </c>
      <c r="H1062" s="179">
        <f t="shared" si="435"/>
        <v>78329.983598284569</v>
      </c>
      <c r="I1062" s="179">
        <f t="shared" si="436"/>
        <v>79299</v>
      </c>
      <c r="J1062" s="179">
        <f t="shared" si="437"/>
        <v>3388</v>
      </c>
      <c r="K1062" s="179">
        <f t="shared" si="438"/>
        <v>82687</v>
      </c>
      <c r="L1062" s="179">
        <f t="shared" si="426"/>
        <v>82687</v>
      </c>
      <c r="M1062" s="179">
        <f t="shared" si="439"/>
        <v>45274.073601585456</v>
      </c>
      <c r="N1062" s="179">
        <f t="shared" si="440"/>
        <v>4970246.5980205229</v>
      </c>
      <c r="O1062" s="179">
        <f>N1062*(1+Basic!$B$9)+S1062</f>
        <v>5218758.9279215494</v>
      </c>
      <c r="P1062" s="176">
        <f t="shared" si="427"/>
        <v>5297089</v>
      </c>
      <c r="R1062" s="183">
        <f t="shared" si="441"/>
        <v>0</v>
      </c>
      <c r="S1062" s="179">
        <f t="shared" si="428"/>
        <v>0</v>
      </c>
      <c r="Y1062" s="179">
        <f t="shared" si="442"/>
        <v>36797.42990492098</v>
      </c>
      <c r="Z1062" s="179">
        <f t="shared" si="443"/>
        <v>2309.616194909875</v>
      </c>
      <c r="AA1062" s="179">
        <f t="shared" si="444"/>
        <v>43579.95390016913</v>
      </c>
      <c r="AB1062" s="179">
        <f t="shared" si="445"/>
        <v>82686.999999999985</v>
      </c>
      <c r="AC1062" s="179">
        <f t="shared" si="446"/>
        <v>5297089</v>
      </c>
      <c r="AE1062" s="179">
        <f t="shared" si="447"/>
        <v>82687</v>
      </c>
    </row>
    <row r="1063" spans="1:31" x14ac:dyDescent="0.2">
      <c r="A1063" s="171">
        <f t="shared" si="429"/>
        <v>88</v>
      </c>
      <c r="B1063" s="179">
        <f t="shared" si="430"/>
        <v>79299</v>
      </c>
      <c r="D1063" s="179">
        <f t="shared" si="431"/>
        <v>3388</v>
      </c>
      <c r="E1063" s="179">
        <f t="shared" si="432"/>
        <v>42011.21133602273</v>
      </c>
      <c r="F1063" s="179">
        <f t="shared" si="433"/>
        <v>1047.4975816099509</v>
      </c>
      <c r="G1063" s="179">
        <f t="shared" si="434"/>
        <v>3115311.3559568296</v>
      </c>
      <c r="H1063" s="179">
        <f t="shared" si="435"/>
        <v>75989.481179894516</v>
      </c>
      <c r="I1063" s="179">
        <f t="shared" si="436"/>
        <v>79299</v>
      </c>
      <c r="J1063" s="179">
        <f t="shared" si="437"/>
        <v>3388</v>
      </c>
      <c r="K1063" s="179">
        <f t="shared" si="438"/>
        <v>82687</v>
      </c>
      <c r="L1063" s="179">
        <f t="shared" si="426"/>
        <v>82687</v>
      </c>
      <c r="M1063" s="179">
        <f t="shared" si="439"/>
        <v>44935.824650123635</v>
      </c>
      <c r="N1063" s="179">
        <f t="shared" si="440"/>
        <v>4932495.4226706466</v>
      </c>
      <c r="O1063" s="179">
        <f>N1063*(1+Basic!$B$9)+S1063</f>
        <v>5179120.1938041793</v>
      </c>
      <c r="P1063" s="176">
        <f t="shared" si="427"/>
        <v>5255110</v>
      </c>
      <c r="R1063" s="183">
        <f t="shared" si="441"/>
        <v>0</v>
      </c>
      <c r="S1063" s="179">
        <f t="shared" si="428"/>
        <v>0</v>
      </c>
      <c r="Y1063" s="179">
        <f t="shared" si="442"/>
        <v>37287.788663977291</v>
      </c>
      <c r="Z1063" s="179">
        <f t="shared" si="443"/>
        <v>2340.5024183900532</v>
      </c>
      <c r="AA1063" s="179">
        <f t="shared" si="444"/>
        <v>43058.708917632684</v>
      </c>
      <c r="AB1063" s="179">
        <f t="shared" si="445"/>
        <v>82687.000000000029</v>
      </c>
      <c r="AC1063" s="179">
        <f t="shared" si="446"/>
        <v>5255110</v>
      </c>
      <c r="AE1063" s="179">
        <f t="shared" si="447"/>
        <v>82687</v>
      </c>
    </row>
    <row r="1064" spans="1:31" x14ac:dyDescent="0.2">
      <c r="A1064" s="171">
        <f t="shared" si="429"/>
        <v>89</v>
      </c>
      <c r="B1064" s="179">
        <f t="shared" si="430"/>
        <v>79299</v>
      </c>
      <c r="D1064" s="179">
        <f t="shared" si="431"/>
        <v>3388</v>
      </c>
      <c r="E1064" s="179">
        <f t="shared" si="432"/>
        <v>41514.31810667317</v>
      </c>
      <c r="F1064" s="179">
        <f t="shared" si="433"/>
        <v>1016.1983203259293</v>
      </c>
      <c r="G1064" s="179">
        <f t="shared" si="434"/>
        <v>3077526.6740635028</v>
      </c>
      <c r="H1064" s="179">
        <f t="shared" si="435"/>
        <v>73617.679500220445</v>
      </c>
      <c r="I1064" s="179">
        <f t="shared" si="436"/>
        <v>79299</v>
      </c>
      <c r="J1064" s="179">
        <f t="shared" si="437"/>
        <v>3388</v>
      </c>
      <c r="K1064" s="179">
        <f t="shared" si="438"/>
        <v>82687</v>
      </c>
      <c r="L1064" s="179">
        <f t="shared" si="426"/>
        <v>82687</v>
      </c>
      <c r="M1064" s="179">
        <f t="shared" si="439"/>
        <v>44594.517601790518</v>
      </c>
      <c r="N1064" s="179">
        <f t="shared" si="440"/>
        <v>4894402.9402724374</v>
      </c>
      <c r="O1064" s="179">
        <f>N1064*(1+Basic!$B$9)+S1064</f>
        <v>5139123.0872860597</v>
      </c>
      <c r="P1064" s="176">
        <f t="shared" si="427"/>
        <v>5212741</v>
      </c>
      <c r="R1064" s="183">
        <f t="shared" si="441"/>
        <v>0</v>
      </c>
      <c r="S1064" s="179">
        <f t="shared" si="428"/>
        <v>0</v>
      </c>
      <c r="Y1064" s="179">
        <f t="shared" si="442"/>
        <v>37784.681893326808</v>
      </c>
      <c r="Z1064" s="179">
        <f t="shared" si="443"/>
        <v>2371.8016796740703</v>
      </c>
      <c r="AA1064" s="179">
        <f t="shared" si="444"/>
        <v>42530.5164269991</v>
      </c>
      <c r="AB1064" s="179">
        <f t="shared" si="445"/>
        <v>82686.999999999971</v>
      </c>
      <c r="AC1064" s="179">
        <f t="shared" si="446"/>
        <v>5212741</v>
      </c>
      <c r="AE1064" s="179">
        <f t="shared" si="447"/>
        <v>82687</v>
      </c>
    </row>
    <row r="1065" spans="1:31" x14ac:dyDescent="0.2">
      <c r="A1065" s="171">
        <f t="shared" si="429"/>
        <v>90</v>
      </c>
      <c r="B1065" s="179">
        <f t="shared" si="430"/>
        <v>79299</v>
      </c>
      <c r="D1065" s="179">
        <f t="shared" si="431"/>
        <v>3388</v>
      </c>
      <c r="E1065" s="179">
        <f t="shared" si="432"/>
        <v>41010.803329352544</v>
      </c>
      <c r="F1065" s="179">
        <f t="shared" si="433"/>
        <v>984.48049773249511</v>
      </c>
      <c r="G1065" s="179">
        <f t="shared" si="434"/>
        <v>3039238.4773928556</v>
      </c>
      <c r="H1065" s="179">
        <f t="shared" si="435"/>
        <v>71214.159997952942</v>
      </c>
      <c r="I1065" s="179">
        <f t="shared" si="436"/>
        <v>79299</v>
      </c>
      <c r="J1065" s="179">
        <f t="shared" si="437"/>
        <v>3388</v>
      </c>
      <c r="K1065" s="179">
        <f t="shared" si="438"/>
        <v>82687</v>
      </c>
      <c r="L1065" s="179">
        <f t="shared" si="426"/>
        <v>82687</v>
      </c>
      <c r="M1065" s="179">
        <f t="shared" si="439"/>
        <v>44250.124808439869</v>
      </c>
      <c r="N1065" s="179">
        <f t="shared" si="440"/>
        <v>4855966.0650808774</v>
      </c>
      <c r="O1065" s="179">
        <f>N1065*(1+Basic!$B$9)+S1065</f>
        <v>5098764.3683349211</v>
      </c>
      <c r="P1065" s="176">
        <f t="shared" si="427"/>
        <v>5169979</v>
      </c>
      <c r="R1065" s="183">
        <f t="shared" si="441"/>
        <v>0</v>
      </c>
      <c r="S1065" s="179">
        <f t="shared" si="428"/>
        <v>0</v>
      </c>
      <c r="Y1065" s="179">
        <f t="shared" si="442"/>
        <v>38288.196670647245</v>
      </c>
      <c r="Z1065" s="179">
        <f t="shared" si="443"/>
        <v>2403.5195022675034</v>
      </c>
      <c r="AA1065" s="179">
        <f t="shared" si="444"/>
        <v>41995.283827085041</v>
      </c>
      <c r="AB1065" s="179">
        <f t="shared" si="445"/>
        <v>82686.999999999796</v>
      </c>
      <c r="AC1065" s="179">
        <f t="shared" si="446"/>
        <v>5169979</v>
      </c>
      <c r="AE1065" s="179">
        <f t="shared" si="447"/>
        <v>82687</v>
      </c>
    </row>
    <row r="1066" spans="1:31" x14ac:dyDescent="0.2">
      <c r="A1066" s="171">
        <f t="shared" si="429"/>
        <v>91</v>
      </c>
      <c r="B1066" s="179">
        <f t="shared" si="430"/>
        <v>79299</v>
      </c>
      <c r="D1066" s="179">
        <f t="shared" si="431"/>
        <v>3388</v>
      </c>
      <c r="E1066" s="179">
        <f t="shared" si="432"/>
        <v>40500.57876599492</v>
      </c>
      <c r="F1066" s="179">
        <f t="shared" si="433"/>
        <v>952.33851645889388</v>
      </c>
      <c r="G1066" s="179">
        <f t="shared" si="434"/>
        <v>3000440.0561588504</v>
      </c>
      <c r="H1066" s="179">
        <f t="shared" si="435"/>
        <v>68778.49851441184</v>
      </c>
      <c r="I1066" s="179">
        <f t="shared" si="436"/>
        <v>79299</v>
      </c>
      <c r="J1066" s="179">
        <f t="shared" si="437"/>
        <v>3388</v>
      </c>
      <c r="K1066" s="179">
        <f t="shared" si="438"/>
        <v>82687</v>
      </c>
      <c r="L1066" s="179">
        <f t="shared" si="426"/>
        <v>82687</v>
      </c>
      <c r="M1066" s="179">
        <f t="shared" si="439"/>
        <v>43902.618371959536</v>
      </c>
      <c r="N1066" s="179">
        <f t="shared" si="440"/>
        <v>4817181.6834528372</v>
      </c>
      <c r="O1066" s="179">
        <f>N1066*(1+Basic!$B$9)+S1066</f>
        <v>5058040.767625479</v>
      </c>
      <c r="P1066" s="176">
        <f t="shared" si="427"/>
        <v>5126819</v>
      </c>
      <c r="R1066" s="183">
        <f t="shared" si="441"/>
        <v>0</v>
      </c>
      <c r="S1066" s="179">
        <f t="shared" si="428"/>
        <v>0</v>
      </c>
      <c r="Y1066" s="179">
        <f t="shared" si="442"/>
        <v>38798.421234005131</v>
      </c>
      <c r="Z1066" s="179">
        <f t="shared" si="443"/>
        <v>2435.6614835411019</v>
      </c>
      <c r="AA1066" s="179">
        <f t="shared" si="444"/>
        <v>41452.917282453811</v>
      </c>
      <c r="AB1066" s="179">
        <f t="shared" si="445"/>
        <v>82687.000000000044</v>
      </c>
      <c r="AC1066" s="179">
        <f t="shared" si="446"/>
        <v>5126819</v>
      </c>
      <c r="AE1066" s="179">
        <f t="shared" si="447"/>
        <v>82687</v>
      </c>
    </row>
    <row r="1067" spans="1:31" x14ac:dyDescent="0.2">
      <c r="A1067" s="171">
        <f t="shared" si="429"/>
        <v>92</v>
      </c>
      <c r="B1067" s="179">
        <f t="shared" si="430"/>
        <v>79299</v>
      </c>
      <c r="D1067" s="179">
        <f t="shared" si="431"/>
        <v>3388</v>
      </c>
      <c r="E1067" s="179">
        <f t="shared" si="432"/>
        <v>39983.555002682995</v>
      </c>
      <c r="F1067" s="179">
        <f t="shared" si="433"/>
        <v>919.76670428139596</v>
      </c>
      <c r="G1067" s="179">
        <f t="shared" si="434"/>
        <v>2961124.6111615333</v>
      </c>
      <c r="H1067" s="179">
        <f t="shared" si="435"/>
        <v>66310.265218693239</v>
      </c>
      <c r="I1067" s="179">
        <f t="shared" si="436"/>
        <v>79299</v>
      </c>
      <c r="J1067" s="179">
        <f t="shared" si="437"/>
        <v>3388</v>
      </c>
      <c r="K1067" s="179">
        <f t="shared" si="438"/>
        <v>82687</v>
      </c>
      <c r="L1067" s="179">
        <f t="shared" si="426"/>
        <v>82687</v>
      </c>
      <c r="M1067" s="179">
        <f t="shared" si="439"/>
        <v>43551.970142011509</v>
      </c>
      <c r="N1067" s="179">
        <f t="shared" si="440"/>
        <v>4778046.6535948487</v>
      </c>
      <c r="O1067" s="179">
        <f>N1067*(1+Basic!$B$9)+S1067</f>
        <v>5016948.9862745916</v>
      </c>
      <c r="P1067" s="176">
        <f t="shared" si="427"/>
        <v>5083259</v>
      </c>
      <c r="R1067" s="183">
        <f t="shared" si="441"/>
        <v>0</v>
      </c>
      <c r="S1067" s="179">
        <f t="shared" si="428"/>
        <v>0</v>
      </c>
      <c r="Y1067" s="179">
        <f t="shared" si="442"/>
        <v>39315.444997317158</v>
      </c>
      <c r="Z1067" s="179">
        <f t="shared" si="443"/>
        <v>2468.2332957186009</v>
      </c>
      <c r="AA1067" s="179">
        <f t="shared" si="444"/>
        <v>40903.321706964394</v>
      </c>
      <c r="AB1067" s="179">
        <f t="shared" si="445"/>
        <v>82687.000000000146</v>
      </c>
      <c r="AC1067" s="179">
        <f t="shared" si="446"/>
        <v>5083259</v>
      </c>
      <c r="AE1067" s="179">
        <f t="shared" si="447"/>
        <v>82687</v>
      </c>
    </row>
    <row r="1068" spans="1:31" x14ac:dyDescent="0.2">
      <c r="A1068" s="171">
        <f t="shared" si="429"/>
        <v>93</v>
      </c>
      <c r="B1068" s="179">
        <f t="shared" si="430"/>
        <v>79299</v>
      </c>
      <c r="D1068" s="179">
        <f t="shared" si="431"/>
        <v>3388</v>
      </c>
      <c r="E1068" s="179">
        <f t="shared" si="432"/>
        <v>39459.641433978803</v>
      </c>
      <c r="F1068" s="179">
        <f t="shared" si="433"/>
        <v>886.75931312229693</v>
      </c>
      <c r="G1068" s="179">
        <f t="shared" si="434"/>
        <v>2921285.2525955122</v>
      </c>
      <c r="H1068" s="179">
        <f t="shared" si="435"/>
        <v>63809.024531815536</v>
      </c>
      <c r="I1068" s="179">
        <f t="shared" si="436"/>
        <v>79299</v>
      </c>
      <c r="J1068" s="179">
        <f t="shared" si="437"/>
        <v>3388</v>
      </c>
      <c r="K1068" s="179">
        <f t="shared" si="438"/>
        <v>82687</v>
      </c>
      <c r="L1068" s="179">
        <f t="shared" si="426"/>
        <v>82687</v>
      </c>
      <c r="M1068" s="179">
        <f t="shared" si="439"/>
        <v>43198.151713751569</v>
      </c>
      <c r="N1068" s="179">
        <f t="shared" si="440"/>
        <v>4738557.8053086</v>
      </c>
      <c r="O1068" s="179">
        <f>N1068*(1+Basic!$B$9)+S1068</f>
        <v>4975485.6955740303</v>
      </c>
      <c r="P1068" s="176">
        <f t="shared" si="427"/>
        <v>5039295</v>
      </c>
      <c r="R1068" s="183">
        <f t="shared" si="441"/>
        <v>0</v>
      </c>
      <c r="S1068" s="179">
        <f t="shared" si="428"/>
        <v>0</v>
      </c>
      <c r="Y1068" s="179">
        <f t="shared" si="442"/>
        <v>39839.358566021081</v>
      </c>
      <c r="Z1068" s="179">
        <f t="shared" si="443"/>
        <v>2501.2406868777034</v>
      </c>
      <c r="AA1068" s="179">
        <f t="shared" si="444"/>
        <v>40346.400747101099</v>
      </c>
      <c r="AB1068" s="179">
        <f t="shared" si="445"/>
        <v>82686.999999999884</v>
      </c>
      <c r="AC1068" s="179">
        <f t="shared" si="446"/>
        <v>5039295</v>
      </c>
      <c r="AE1068" s="179">
        <f t="shared" si="447"/>
        <v>82687</v>
      </c>
    </row>
    <row r="1069" spans="1:31" x14ac:dyDescent="0.2">
      <c r="A1069" s="171">
        <f t="shared" si="429"/>
        <v>94</v>
      </c>
      <c r="B1069" s="179">
        <f t="shared" si="430"/>
        <v>79299</v>
      </c>
      <c r="D1069" s="179">
        <f t="shared" si="431"/>
        <v>3388</v>
      </c>
      <c r="E1069" s="179">
        <f t="shared" si="432"/>
        <v>38928.746247045667</v>
      </c>
      <c r="F1069" s="179">
        <f t="shared" si="433"/>
        <v>853.31051803553044</v>
      </c>
      <c r="G1069" s="179">
        <f t="shared" si="434"/>
        <v>2880914.9988425579</v>
      </c>
      <c r="H1069" s="179">
        <f t="shared" si="435"/>
        <v>61274.335049851063</v>
      </c>
      <c r="I1069" s="179">
        <f t="shared" si="436"/>
        <v>79299</v>
      </c>
      <c r="J1069" s="179">
        <f t="shared" si="437"/>
        <v>3388</v>
      </c>
      <c r="K1069" s="179">
        <f t="shared" si="438"/>
        <v>82687</v>
      </c>
      <c r="L1069" s="179">
        <f t="shared" si="426"/>
        <v>82687</v>
      </c>
      <c r="M1069" s="179">
        <f t="shared" si="439"/>
        <v>42841.134425528297</v>
      </c>
      <c r="N1069" s="179">
        <f t="shared" si="440"/>
        <v>4698711.9397341283</v>
      </c>
      <c r="O1069" s="179">
        <f>N1069*(1+Basic!$B$9)+S1069</f>
        <v>4933647.5367208347</v>
      </c>
      <c r="P1069" s="176">
        <f t="shared" si="427"/>
        <v>4994922</v>
      </c>
      <c r="R1069" s="183">
        <f t="shared" si="441"/>
        <v>0</v>
      </c>
      <c r="S1069" s="179">
        <f t="shared" si="428"/>
        <v>0</v>
      </c>
      <c r="Y1069" s="179">
        <f t="shared" si="442"/>
        <v>40370.253752954304</v>
      </c>
      <c r="Z1069" s="179">
        <f t="shared" si="443"/>
        <v>2534.6894819644731</v>
      </c>
      <c r="AA1069" s="179">
        <f t="shared" si="444"/>
        <v>39782.056765081194</v>
      </c>
      <c r="AB1069" s="179">
        <f t="shared" si="445"/>
        <v>82686.999999999971</v>
      </c>
      <c r="AC1069" s="179">
        <f t="shared" si="446"/>
        <v>4994922</v>
      </c>
      <c r="AE1069" s="179">
        <f t="shared" si="447"/>
        <v>82687</v>
      </c>
    </row>
    <row r="1070" spans="1:31" x14ac:dyDescent="0.2">
      <c r="A1070" s="171">
        <f t="shared" si="429"/>
        <v>95</v>
      </c>
      <c r="B1070" s="179">
        <f t="shared" si="430"/>
        <v>79299</v>
      </c>
      <c r="D1070" s="179">
        <f t="shared" si="431"/>
        <v>3388</v>
      </c>
      <c r="E1070" s="179">
        <f t="shared" si="432"/>
        <v>38390.776405558507</v>
      </c>
      <c r="F1070" s="179">
        <f t="shared" si="433"/>
        <v>819.41441617871715</v>
      </c>
      <c r="G1070" s="179">
        <f t="shared" si="434"/>
        <v>2840006.7752481163</v>
      </c>
      <c r="H1070" s="179">
        <f t="shared" si="435"/>
        <v>58705.749466029782</v>
      </c>
      <c r="I1070" s="179">
        <f t="shared" si="436"/>
        <v>79299</v>
      </c>
      <c r="J1070" s="179">
        <f t="shared" si="437"/>
        <v>3388</v>
      </c>
      <c r="K1070" s="179">
        <f t="shared" si="438"/>
        <v>82687</v>
      </c>
      <c r="L1070" s="179">
        <f t="shared" si="426"/>
        <v>82687</v>
      </c>
      <c r="M1070" s="179">
        <f t="shared" si="439"/>
        <v>42480.889356561311</v>
      </c>
      <c r="N1070" s="179">
        <f t="shared" si="440"/>
        <v>4658505.8290906893</v>
      </c>
      <c r="O1070" s="179">
        <f>N1070*(1+Basic!$B$9)+S1070</f>
        <v>4891431.1205452243</v>
      </c>
      <c r="P1070" s="176">
        <f t="shared" si="427"/>
        <v>4950137</v>
      </c>
      <c r="R1070" s="183">
        <f t="shared" si="441"/>
        <v>0</v>
      </c>
      <c r="S1070" s="179">
        <f t="shared" si="428"/>
        <v>0</v>
      </c>
      <c r="Y1070" s="179">
        <f t="shared" si="442"/>
        <v>40908.223594441544</v>
      </c>
      <c r="Z1070" s="179">
        <f t="shared" si="443"/>
        <v>2568.585583821281</v>
      </c>
      <c r="AA1070" s="179">
        <f t="shared" si="444"/>
        <v>39210.190821737226</v>
      </c>
      <c r="AB1070" s="179">
        <f t="shared" si="445"/>
        <v>82687.000000000058</v>
      </c>
      <c r="AC1070" s="179">
        <f t="shared" si="446"/>
        <v>4950137</v>
      </c>
      <c r="AE1070" s="179">
        <f t="shared" si="447"/>
        <v>82687</v>
      </c>
    </row>
    <row r="1071" spans="1:31" x14ac:dyDescent="0.2">
      <c r="A1071" s="171">
        <f t="shared" si="429"/>
        <v>96</v>
      </c>
      <c r="B1071" s="179">
        <f t="shared" si="430"/>
        <v>79299</v>
      </c>
      <c r="C1071" s="171">
        <f>-Basic!$B$27</f>
        <v>-22560</v>
      </c>
      <c r="D1071" s="179">
        <f t="shared" si="431"/>
        <v>-19172</v>
      </c>
      <c r="E1071" s="179">
        <f t="shared" si="432"/>
        <v>37845.63763339974</v>
      </c>
      <c r="F1071" s="179">
        <f t="shared" si="433"/>
        <v>785.06502577146694</v>
      </c>
      <c r="G1071" s="179">
        <f t="shared" si="434"/>
        <v>2798553.4128815159</v>
      </c>
      <c r="H1071" s="179">
        <f t="shared" si="435"/>
        <v>78662.814491801255</v>
      </c>
      <c r="I1071" s="179">
        <f t="shared" si="436"/>
        <v>79299</v>
      </c>
      <c r="J1071" s="179">
        <f t="shared" si="437"/>
        <v>3388</v>
      </c>
      <c r="K1071" s="179">
        <f t="shared" si="438"/>
        <v>82687</v>
      </c>
      <c r="L1071" s="179">
        <f t="shared" si="426"/>
        <v>82687</v>
      </c>
      <c r="M1071" s="179">
        <f t="shared" si="439"/>
        <v>42117.387324598436</v>
      </c>
      <c r="N1071" s="179">
        <f t="shared" si="440"/>
        <v>4617936.2164152879</v>
      </c>
      <c r="O1071" s="179">
        <f>N1071*(1+Basic!$B$9)+S1071</f>
        <v>4848833.0272360528</v>
      </c>
      <c r="P1071" s="176">
        <f t="shared" si="427"/>
        <v>4927496</v>
      </c>
      <c r="R1071" s="183">
        <f t="shared" si="441"/>
        <v>0</v>
      </c>
      <c r="S1071" s="179">
        <f t="shared" si="428"/>
        <v>0</v>
      </c>
      <c r="Y1071" s="179">
        <f t="shared" si="442"/>
        <v>41453.362366600428</v>
      </c>
      <c r="Z1071" s="179">
        <f t="shared" si="443"/>
        <v>2602.9349742285267</v>
      </c>
      <c r="AA1071" s="179">
        <f t="shared" si="444"/>
        <v>38630.702659171206</v>
      </c>
      <c r="AB1071" s="179">
        <f t="shared" si="445"/>
        <v>82687.00000000016</v>
      </c>
      <c r="AC1071" s="179">
        <f t="shared" si="446"/>
        <v>4927496</v>
      </c>
      <c r="AE1071" s="179">
        <f t="shared" si="447"/>
        <v>60127</v>
      </c>
    </row>
    <row r="1072" spans="1:31" x14ac:dyDescent="0.2">
      <c r="A1072" s="171">
        <f t="shared" si="429"/>
        <v>97</v>
      </c>
      <c r="B1072" s="179">
        <f t="shared" si="430"/>
        <v>79299</v>
      </c>
      <c r="D1072" s="179">
        <f t="shared" si="431"/>
        <v>3388</v>
      </c>
      <c r="E1072" s="179">
        <f t="shared" si="432"/>
        <v>37293.234398137982</v>
      </c>
      <c r="F1072" s="179">
        <f t="shared" si="433"/>
        <v>1051.9484896789709</v>
      </c>
      <c r="G1072" s="179">
        <f t="shared" si="434"/>
        <v>2756547.6472796537</v>
      </c>
      <c r="H1072" s="179">
        <f t="shared" si="435"/>
        <v>76326.76298148022</v>
      </c>
      <c r="I1072" s="179">
        <f t="shared" si="436"/>
        <v>79299</v>
      </c>
      <c r="J1072" s="179">
        <f t="shared" si="437"/>
        <v>3388</v>
      </c>
      <c r="K1072" s="179">
        <f t="shared" si="438"/>
        <v>82687</v>
      </c>
      <c r="L1072" s="179">
        <f t="shared" si="426"/>
        <v>82687</v>
      </c>
      <c r="M1072" s="179">
        <f t="shared" si="439"/>
        <v>41750.5988835518</v>
      </c>
      <c r="N1072" s="179">
        <f t="shared" si="440"/>
        <v>4576999.8152988395</v>
      </c>
      <c r="O1072" s="179">
        <f>N1072*(1+Basic!$B$9)+S1072</f>
        <v>4805849.8060637815</v>
      </c>
      <c r="P1072" s="176">
        <f t="shared" si="427"/>
        <v>4882177</v>
      </c>
      <c r="R1072" s="183">
        <f t="shared" si="441"/>
        <v>0</v>
      </c>
      <c r="S1072" s="179">
        <f t="shared" si="428"/>
        <v>0</v>
      </c>
      <c r="Y1072" s="179">
        <f t="shared" si="442"/>
        <v>42005.765601862222</v>
      </c>
      <c r="Z1072" s="179">
        <f t="shared" si="443"/>
        <v>2336.0515103210346</v>
      </c>
      <c r="AA1072" s="179">
        <f t="shared" si="444"/>
        <v>38345.182887816954</v>
      </c>
      <c r="AB1072" s="179">
        <f t="shared" si="445"/>
        <v>82687.000000000204</v>
      </c>
      <c r="AC1072" s="179">
        <f t="shared" si="446"/>
        <v>4882177</v>
      </c>
      <c r="AE1072" s="179">
        <f t="shared" si="447"/>
        <v>82687</v>
      </c>
    </row>
    <row r="1073" spans="1:31" x14ac:dyDescent="0.2">
      <c r="A1073" s="171">
        <f t="shared" si="429"/>
        <v>98</v>
      </c>
      <c r="B1073" s="179">
        <f t="shared" si="430"/>
        <v>79299</v>
      </c>
      <c r="D1073" s="179">
        <f t="shared" si="431"/>
        <v>3388</v>
      </c>
      <c r="E1073" s="179">
        <f t="shared" si="432"/>
        <v>36733.4698942865</v>
      </c>
      <c r="F1073" s="179">
        <f t="shared" si="433"/>
        <v>1020.708749860729</v>
      </c>
      <c r="G1073" s="179">
        <f t="shared" si="434"/>
        <v>2713982.1171739404</v>
      </c>
      <c r="H1073" s="179">
        <f t="shared" si="435"/>
        <v>73959.471731340949</v>
      </c>
      <c r="I1073" s="179">
        <f t="shared" si="436"/>
        <v>79299</v>
      </c>
      <c r="J1073" s="179">
        <f t="shared" si="437"/>
        <v>3388</v>
      </c>
      <c r="K1073" s="179">
        <f t="shared" si="438"/>
        <v>82687</v>
      </c>
      <c r="L1073" s="179">
        <f t="shared" si="426"/>
        <v>82687</v>
      </c>
      <c r="M1073" s="179">
        <f t="shared" si="439"/>
        <v>41380.494321112492</v>
      </c>
      <c r="N1073" s="179">
        <f t="shared" si="440"/>
        <v>4535693.309619952</v>
      </c>
      <c r="O1073" s="179">
        <f>N1073*(1+Basic!$B$9)+S1073</f>
        <v>4762477.9751009494</v>
      </c>
      <c r="P1073" s="176">
        <f t="shared" si="427"/>
        <v>4836437</v>
      </c>
      <c r="R1073" s="183">
        <f t="shared" si="441"/>
        <v>0</v>
      </c>
      <c r="S1073" s="179">
        <f t="shared" si="428"/>
        <v>0</v>
      </c>
      <c r="Y1073" s="179">
        <f t="shared" si="442"/>
        <v>42565.530105713289</v>
      </c>
      <c r="Z1073" s="179">
        <f t="shared" si="443"/>
        <v>2367.2912501392711</v>
      </c>
      <c r="AA1073" s="179">
        <f t="shared" si="444"/>
        <v>37754.178644147229</v>
      </c>
      <c r="AB1073" s="179">
        <f t="shared" si="445"/>
        <v>82686.999999999796</v>
      </c>
      <c r="AC1073" s="179">
        <f t="shared" si="446"/>
        <v>4836437</v>
      </c>
      <c r="AE1073" s="179">
        <f t="shared" si="447"/>
        <v>82687</v>
      </c>
    </row>
    <row r="1074" spans="1:31" x14ac:dyDescent="0.2">
      <c r="A1074" s="171">
        <f t="shared" si="429"/>
        <v>99</v>
      </c>
      <c r="B1074" s="179">
        <f t="shared" si="430"/>
        <v>79299</v>
      </c>
      <c r="D1074" s="179">
        <f t="shared" si="431"/>
        <v>3388</v>
      </c>
      <c r="E1074" s="179">
        <f t="shared" si="432"/>
        <v>36166.246026338631</v>
      </c>
      <c r="F1074" s="179">
        <f t="shared" si="433"/>
        <v>989.05124470657768</v>
      </c>
      <c r="G1074" s="179">
        <f t="shared" si="434"/>
        <v>2670849.363200279</v>
      </c>
      <c r="H1074" s="179">
        <f t="shared" si="435"/>
        <v>71560.522976047534</v>
      </c>
      <c r="I1074" s="179">
        <f t="shared" si="436"/>
        <v>79299</v>
      </c>
      <c r="J1074" s="179">
        <f t="shared" si="437"/>
        <v>3388</v>
      </c>
      <c r="K1074" s="179">
        <f t="shared" si="438"/>
        <v>82687</v>
      </c>
      <c r="L1074" s="179">
        <f t="shared" si="426"/>
        <v>82687</v>
      </c>
      <c r="M1074" s="179">
        <f t="shared" si="439"/>
        <v>41007.043656343652</v>
      </c>
      <c r="N1074" s="179">
        <f t="shared" si="440"/>
        <v>4494013.3532762956</v>
      </c>
      <c r="O1074" s="179">
        <f>N1074*(1+Basic!$B$9)+S1074</f>
        <v>4718714.020940111</v>
      </c>
      <c r="P1074" s="176">
        <f t="shared" si="427"/>
        <v>4790275</v>
      </c>
      <c r="R1074" s="183">
        <f t="shared" si="441"/>
        <v>0</v>
      </c>
      <c r="S1074" s="179">
        <f t="shared" si="428"/>
        <v>0</v>
      </c>
      <c r="Y1074" s="179">
        <f t="shared" si="442"/>
        <v>43132.753973661456</v>
      </c>
      <c r="Z1074" s="179">
        <f t="shared" si="443"/>
        <v>2398.9487552934152</v>
      </c>
      <c r="AA1074" s="179">
        <f t="shared" si="444"/>
        <v>37155.297271045209</v>
      </c>
      <c r="AB1074" s="179">
        <f t="shared" si="445"/>
        <v>82687.000000000087</v>
      </c>
      <c r="AC1074" s="179">
        <f t="shared" si="446"/>
        <v>4790275</v>
      </c>
      <c r="AE1074" s="179">
        <f t="shared" si="447"/>
        <v>82687</v>
      </c>
    </row>
    <row r="1075" spans="1:31" x14ac:dyDescent="0.2">
      <c r="A1075" s="171">
        <f t="shared" si="429"/>
        <v>100</v>
      </c>
      <c r="B1075" s="179">
        <f t="shared" si="430"/>
        <v>79299</v>
      </c>
      <c r="D1075" s="179">
        <f t="shared" si="431"/>
        <v>3388</v>
      </c>
      <c r="E1075" s="179">
        <f t="shared" si="432"/>
        <v>35591.463391577076</v>
      </c>
      <c r="F1075" s="179">
        <f t="shared" si="433"/>
        <v>956.97038749022204</v>
      </c>
      <c r="G1075" s="179">
        <f t="shared" si="434"/>
        <v>2627141.8265918558</v>
      </c>
      <c r="H1075" s="179">
        <f t="shared" si="435"/>
        <v>69129.493363537753</v>
      </c>
      <c r="I1075" s="179">
        <f t="shared" si="436"/>
        <v>79299</v>
      </c>
      <c r="J1075" s="179">
        <f t="shared" si="437"/>
        <v>3388</v>
      </c>
      <c r="K1075" s="179">
        <f t="shared" si="438"/>
        <v>82687</v>
      </c>
      <c r="L1075" s="179">
        <f t="shared" si="426"/>
        <v>82687</v>
      </c>
      <c r="M1075" s="179">
        <f t="shared" si="439"/>
        <v>40630.216637251826</v>
      </c>
      <c r="N1075" s="179">
        <f t="shared" si="440"/>
        <v>4451956.5699135475</v>
      </c>
      <c r="O1075" s="179">
        <f>N1075*(1+Basic!$B$9)+S1075</f>
        <v>4674554.398409225</v>
      </c>
      <c r="P1075" s="176">
        <f t="shared" si="427"/>
        <v>4743684</v>
      </c>
      <c r="R1075" s="183">
        <f t="shared" si="441"/>
        <v>0</v>
      </c>
      <c r="S1075" s="179">
        <f t="shared" si="428"/>
        <v>0</v>
      </c>
      <c r="Y1075" s="179">
        <f t="shared" si="442"/>
        <v>43707.536608423106</v>
      </c>
      <c r="Z1075" s="179">
        <f t="shared" si="443"/>
        <v>2431.0296125097811</v>
      </c>
      <c r="AA1075" s="179">
        <f t="shared" si="444"/>
        <v>36548.433779067294</v>
      </c>
      <c r="AB1075" s="179">
        <f t="shared" si="445"/>
        <v>82687.000000000175</v>
      </c>
      <c r="AC1075" s="179">
        <f t="shared" si="446"/>
        <v>4743684</v>
      </c>
      <c r="AE1075" s="179">
        <f t="shared" si="447"/>
        <v>82687</v>
      </c>
    </row>
    <row r="1076" spans="1:31" x14ac:dyDescent="0.2">
      <c r="A1076" s="171">
        <f t="shared" si="429"/>
        <v>101</v>
      </c>
      <c r="B1076" s="179">
        <f t="shared" si="430"/>
        <v>79299</v>
      </c>
      <c r="D1076" s="179">
        <f t="shared" si="431"/>
        <v>3388</v>
      </c>
      <c r="E1076" s="179">
        <f t="shared" si="432"/>
        <v>35009.021262654191</v>
      </c>
      <c r="F1076" s="179">
        <f t="shared" si="433"/>
        <v>924.46051677473849</v>
      </c>
      <c r="G1076" s="179">
        <f t="shared" si="434"/>
        <v>2582851.8478545099</v>
      </c>
      <c r="H1076" s="179">
        <f t="shared" si="435"/>
        <v>66665.953880312489</v>
      </c>
      <c r="I1076" s="179">
        <f t="shared" si="436"/>
        <v>79299</v>
      </c>
      <c r="J1076" s="179">
        <f t="shared" si="437"/>
        <v>3388</v>
      </c>
      <c r="K1076" s="179">
        <f t="shared" si="438"/>
        <v>82687</v>
      </c>
      <c r="L1076" s="179">
        <f t="shared" si="426"/>
        <v>82687</v>
      </c>
      <c r="M1076" s="179">
        <f t="shared" si="439"/>
        <v>40249.982738336359</v>
      </c>
      <c r="N1076" s="179">
        <f t="shared" si="440"/>
        <v>4409519.552651884</v>
      </c>
      <c r="O1076" s="179">
        <f>N1076*(1+Basic!$B$9)+S1076</f>
        <v>4629995.5302844783</v>
      </c>
      <c r="P1076" s="176">
        <f t="shared" si="427"/>
        <v>4696661</v>
      </c>
      <c r="R1076" s="183">
        <f t="shared" si="441"/>
        <v>0</v>
      </c>
      <c r="S1076" s="179">
        <f t="shared" si="428"/>
        <v>0</v>
      </c>
      <c r="Y1076" s="179">
        <f t="shared" si="442"/>
        <v>44289.978737345897</v>
      </c>
      <c r="Z1076" s="179">
        <f t="shared" si="443"/>
        <v>2463.5394832252641</v>
      </c>
      <c r="AA1076" s="179">
        <f t="shared" si="444"/>
        <v>35933.481779428927</v>
      </c>
      <c r="AB1076" s="179">
        <f t="shared" si="445"/>
        <v>82687.000000000087</v>
      </c>
      <c r="AC1076" s="179">
        <f t="shared" si="446"/>
        <v>4696661</v>
      </c>
      <c r="AE1076" s="179">
        <f t="shared" si="447"/>
        <v>82687</v>
      </c>
    </row>
    <row r="1077" spans="1:31" x14ac:dyDescent="0.2">
      <c r="A1077" s="171">
        <f t="shared" si="429"/>
        <v>102</v>
      </c>
      <c r="B1077" s="179">
        <f t="shared" si="430"/>
        <v>79299</v>
      </c>
      <c r="D1077" s="179">
        <f t="shared" si="431"/>
        <v>3388</v>
      </c>
      <c r="E1077" s="179">
        <f t="shared" si="432"/>
        <v>34418.817569940067</v>
      </c>
      <c r="F1077" s="179">
        <f t="shared" si="433"/>
        <v>891.51589541347983</v>
      </c>
      <c r="G1077" s="179">
        <f t="shared" si="434"/>
        <v>2537971.6654244498</v>
      </c>
      <c r="H1077" s="179">
        <f t="shared" si="435"/>
        <v>64169.469775725971</v>
      </c>
      <c r="I1077" s="179">
        <f t="shared" si="436"/>
        <v>79299</v>
      </c>
      <c r="J1077" s="179">
        <f t="shared" si="437"/>
        <v>3388</v>
      </c>
      <c r="K1077" s="179">
        <f t="shared" si="438"/>
        <v>82687</v>
      </c>
      <c r="L1077" s="179">
        <f t="shared" si="426"/>
        <v>82687</v>
      </c>
      <c r="M1077" s="179">
        <f t="shared" si="439"/>
        <v>39866.311158116609</v>
      </c>
      <c r="N1077" s="179">
        <f t="shared" si="440"/>
        <v>4366698.8638100009</v>
      </c>
      <c r="O1077" s="179">
        <f>N1077*(1+Basic!$B$9)+S1077</f>
        <v>4585033.8070005011</v>
      </c>
      <c r="P1077" s="176">
        <f t="shared" si="427"/>
        <v>4649203</v>
      </c>
      <c r="R1077" s="183">
        <f t="shared" si="441"/>
        <v>0</v>
      </c>
      <c r="S1077" s="179">
        <f t="shared" si="428"/>
        <v>0</v>
      </c>
      <c r="Y1077" s="179">
        <f t="shared" si="442"/>
        <v>44880.182430060115</v>
      </c>
      <c r="Z1077" s="179">
        <f t="shared" si="443"/>
        <v>2496.4841045865178</v>
      </c>
      <c r="AA1077" s="179">
        <f t="shared" si="444"/>
        <v>35310.333465353549</v>
      </c>
      <c r="AB1077" s="179">
        <f t="shared" si="445"/>
        <v>82687.000000000175</v>
      </c>
      <c r="AC1077" s="179">
        <f t="shared" si="446"/>
        <v>4649203</v>
      </c>
      <c r="AE1077" s="179">
        <f t="shared" si="447"/>
        <v>82687</v>
      </c>
    </row>
    <row r="1078" spans="1:31" x14ac:dyDescent="0.2">
      <c r="A1078" s="171">
        <f t="shared" si="429"/>
        <v>103</v>
      </c>
      <c r="B1078" s="179">
        <f t="shared" si="430"/>
        <v>79299</v>
      </c>
      <c r="D1078" s="179">
        <f t="shared" si="431"/>
        <v>3388</v>
      </c>
      <c r="E1078" s="179">
        <f t="shared" si="432"/>
        <v>33820.748883635424</v>
      </c>
      <c r="F1078" s="179">
        <f t="shared" si="433"/>
        <v>858.13070953761644</v>
      </c>
      <c r="G1078" s="179">
        <f t="shared" si="434"/>
        <v>2492493.4143080851</v>
      </c>
      <c r="H1078" s="179">
        <f t="shared" si="435"/>
        <v>61639.600485263589</v>
      </c>
      <c r="I1078" s="179">
        <f t="shared" si="436"/>
        <v>79299</v>
      </c>
      <c r="J1078" s="179">
        <f t="shared" si="437"/>
        <v>3388</v>
      </c>
      <c r="K1078" s="179">
        <f t="shared" si="438"/>
        <v>82687</v>
      </c>
      <c r="L1078" s="179">
        <f t="shared" si="426"/>
        <v>82687</v>
      </c>
      <c r="M1078" s="179">
        <f t="shared" si="439"/>
        <v>39479.170816636833</v>
      </c>
      <c r="N1078" s="179">
        <f t="shared" si="440"/>
        <v>4323491.0346266376</v>
      </c>
      <c r="O1078" s="179">
        <f>N1078*(1+Basic!$B$9)+S1078</f>
        <v>4539665.5863579698</v>
      </c>
      <c r="P1078" s="176">
        <f t="shared" si="427"/>
        <v>4601305</v>
      </c>
      <c r="R1078" s="183">
        <f t="shared" si="441"/>
        <v>0</v>
      </c>
      <c r="S1078" s="179">
        <f t="shared" si="428"/>
        <v>0</v>
      </c>
      <c r="Y1078" s="179">
        <f t="shared" si="442"/>
        <v>45478.251116364729</v>
      </c>
      <c r="Z1078" s="179">
        <f t="shared" si="443"/>
        <v>2529.8692904623822</v>
      </c>
      <c r="AA1078" s="179">
        <f t="shared" si="444"/>
        <v>34678.879593173042</v>
      </c>
      <c r="AB1078" s="179">
        <f t="shared" si="445"/>
        <v>82687.000000000146</v>
      </c>
      <c r="AC1078" s="179">
        <f t="shared" si="446"/>
        <v>4601305</v>
      </c>
      <c r="AE1078" s="179">
        <f t="shared" si="447"/>
        <v>82687</v>
      </c>
    </row>
    <row r="1079" spans="1:31" x14ac:dyDescent="0.2">
      <c r="A1079" s="171">
        <f t="shared" si="429"/>
        <v>104</v>
      </c>
      <c r="B1079" s="179">
        <f t="shared" si="430"/>
        <v>79299</v>
      </c>
      <c r="D1079" s="179">
        <f t="shared" si="431"/>
        <v>3388</v>
      </c>
      <c r="E1079" s="179">
        <f t="shared" si="432"/>
        <v>33214.710395646136</v>
      </c>
      <c r="F1079" s="179">
        <f t="shared" si="433"/>
        <v>824.29906753014041</v>
      </c>
      <c r="G1079" s="179">
        <f t="shared" si="434"/>
        <v>2446409.1247037314</v>
      </c>
      <c r="H1079" s="179">
        <f t="shared" si="435"/>
        <v>59075.89955279373</v>
      </c>
      <c r="I1079" s="179">
        <f t="shared" si="436"/>
        <v>79299</v>
      </c>
      <c r="J1079" s="179">
        <f t="shared" si="437"/>
        <v>3388</v>
      </c>
      <c r="K1079" s="179">
        <f t="shared" si="438"/>
        <v>82687</v>
      </c>
      <c r="L1079" s="179">
        <f t="shared" si="426"/>
        <v>82687</v>
      </c>
      <c r="M1079" s="179">
        <f t="shared" si="439"/>
        <v>39088.530352948495</v>
      </c>
      <c r="N1079" s="179">
        <f t="shared" si="440"/>
        <v>4279892.5649795858</v>
      </c>
      <c r="O1079" s="179">
        <f>N1079*(1+Basic!$B$9)+S1079</f>
        <v>4493887.1932285652</v>
      </c>
      <c r="P1079" s="176">
        <f t="shared" si="427"/>
        <v>4552963</v>
      </c>
      <c r="R1079" s="183">
        <f t="shared" si="441"/>
        <v>0</v>
      </c>
      <c r="S1079" s="179">
        <f t="shared" si="428"/>
        <v>0</v>
      </c>
      <c r="Y1079" s="179">
        <f t="shared" si="442"/>
        <v>46084.289604353718</v>
      </c>
      <c r="Z1079" s="179">
        <f t="shared" si="443"/>
        <v>2563.7009324698593</v>
      </c>
      <c r="AA1079" s="179">
        <f t="shared" si="444"/>
        <v>34039.009463176277</v>
      </c>
      <c r="AB1079" s="179">
        <f t="shared" si="445"/>
        <v>82686.999999999854</v>
      </c>
      <c r="AC1079" s="179">
        <f t="shared" si="446"/>
        <v>4552963</v>
      </c>
      <c r="AE1079" s="179">
        <f t="shared" si="447"/>
        <v>82687</v>
      </c>
    </row>
    <row r="1080" spans="1:31" x14ac:dyDescent="0.2">
      <c r="A1080" s="171">
        <f t="shared" si="429"/>
        <v>105</v>
      </c>
      <c r="B1080" s="179">
        <f t="shared" si="430"/>
        <v>79299</v>
      </c>
      <c r="D1080" s="179">
        <f t="shared" si="431"/>
        <v>3388</v>
      </c>
      <c r="E1080" s="179">
        <f t="shared" si="432"/>
        <v>32600.595901216224</v>
      </c>
      <c r="F1080" s="179">
        <f t="shared" si="433"/>
        <v>790.01499898614838</v>
      </c>
      <c r="G1080" s="179">
        <f t="shared" si="434"/>
        <v>2399710.7206049478</v>
      </c>
      <c r="H1080" s="179">
        <f t="shared" si="435"/>
        <v>56477.914551779875</v>
      </c>
      <c r="I1080" s="179">
        <f t="shared" si="436"/>
        <v>79299</v>
      </c>
      <c r="J1080" s="179">
        <f t="shared" si="437"/>
        <v>3388</v>
      </c>
      <c r="K1080" s="179">
        <f t="shared" si="438"/>
        <v>82687</v>
      </c>
      <c r="L1080" s="179">
        <f t="shared" si="426"/>
        <v>82687</v>
      </c>
      <c r="M1080" s="179">
        <f t="shared" si="439"/>
        <v>38694.358122569844</v>
      </c>
      <c r="N1080" s="179">
        <f t="shared" si="440"/>
        <v>4235899.9231021553</v>
      </c>
      <c r="O1080" s="179">
        <f>N1080*(1+Basic!$B$9)+S1080</f>
        <v>4447694.9192572637</v>
      </c>
      <c r="P1080" s="176">
        <f t="shared" si="427"/>
        <v>4504173</v>
      </c>
      <c r="R1080" s="183">
        <f t="shared" si="441"/>
        <v>0</v>
      </c>
      <c r="S1080" s="179">
        <f t="shared" si="428"/>
        <v>0</v>
      </c>
      <c r="Y1080" s="179">
        <f t="shared" si="442"/>
        <v>46698.40409878362</v>
      </c>
      <c r="Z1080" s="179">
        <f t="shared" si="443"/>
        <v>2597.9850010138543</v>
      </c>
      <c r="AA1080" s="179">
        <f t="shared" si="444"/>
        <v>33390.610900202373</v>
      </c>
      <c r="AB1080" s="179">
        <f t="shared" si="445"/>
        <v>82686.999999999854</v>
      </c>
      <c r="AC1080" s="179">
        <f t="shared" si="446"/>
        <v>4504173</v>
      </c>
      <c r="AE1080" s="179">
        <f t="shared" si="447"/>
        <v>82687</v>
      </c>
    </row>
    <row r="1081" spans="1:31" x14ac:dyDescent="0.2">
      <c r="A1081" s="171">
        <f t="shared" si="429"/>
        <v>106</v>
      </c>
      <c r="B1081" s="179">
        <f t="shared" si="430"/>
        <v>79299</v>
      </c>
      <c r="D1081" s="179">
        <f t="shared" si="431"/>
        <v>3388</v>
      </c>
      <c r="E1081" s="179">
        <f t="shared" si="432"/>
        <v>31978.297780316061</v>
      </c>
      <c r="F1081" s="179">
        <f t="shared" si="433"/>
        <v>755.27245365922033</v>
      </c>
      <c r="G1081" s="179">
        <f t="shared" si="434"/>
        <v>2352390.0183852636</v>
      </c>
      <c r="H1081" s="179">
        <f t="shared" si="435"/>
        <v>53845.187005439097</v>
      </c>
      <c r="I1081" s="179">
        <f t="shared" si="436"/>
        <v>79299</v>
      </c>
      <c r="J1081" s="179">
        <f t="shared" si="437"/>
        <v>3388</v>
      </c>
      <c r="K1081" s="179">
        <f t="shared" si="438"/>
        <v>82687</v>
      </c>
      <c r="L1081" s="179">
        <f t="shared" si="426"/>
        <v>82687</v>
      </c>
      <c r="M1081" s="179">
        <f t="shared" si="439"/>
        <v>38296.622194922471</v>
      </c>
      <c r="N1081" s="179">
        <f t="shared" si="440"/>
        <v>4191509.5452970779</v>
      </c>
      <c r="O1081" s="179">
        <f>N1081*(1+Basic!$B$9)+S1081</f>
        <v>4401085.022561932</v>
      </c>
      <c r="P1081" s="176">
        <f t="shared" si="427"/>
        <v>4454930</v>
      </c>
      <c r="R1081" s="183">
        <f t="shared" si="441"/>
        <v>0</v>
      </c>
      <c r="S1081" s="179">
        <f t="shared" si="428"/>
        <v>0</v>
      </c>
      <c r="Y1081" s="179">
        <f t="shared" si="442"/>
        <v>47320.702219684143</v>
      </c>
      <c r="Z1081" s="179">
        <f t="shared" si="443"/>
        <v>2632.7275463407786</v>
      </c>
      <c r="AA1081" s="179">
        <f t="shared" si="444"/>
        <v>32733.570233975282</v>
      </c>
      <c r="AB1081" s="179">
        <f t="shared" si="445"/>
        <v>82687.000000000204</v>
      </c>
      <c r="AC1081" s="179">
        <f t="shared" si="446"/>
        <v>4454930</v>
      </c>
      <c r="AE1081" s="179">
        <f t="shared" si="447"/>
        <v>82687</v>
      </c>
    </row>
    <row r="1082" spans="1:31" x14ac:dyDescent="0.2">
      <c r="A1082" s="171">
        <f t="shared" si="429"/>
        <v>107</v>
      </c>
      <c r="B1082" s="179">
        <f t="shared" si="430"/>
        <v>79299</v>
      </c>
      <c r="D1082" s="179">
        <f t="shared" si="431"/>
        <v>3388</v>
      </c>
      <c r="E1082" s="179">
        <f t="shared" si="432"/>
        <v>31347.7069787826</v>
      </c>
      <c r="F1082" s="179">
        <f t="shared" si="433"/>
        <v>720.06530039370807</v>
      </c>
      <c r="G1082" s="179">
        <f t="shared" si="434"/>
        <v>2304438.7253640462</v>
      </c>
      <c r="H1082" s="179">
        <f t="shared" si="435"/>
        <v>51177.252305832808</v>
      </c>
      <c r="I1082" s="179">
        <f t="shared" si="436"/>
        <v>79299</v>
      </c>
      <c r="J1082" s="179">
        <f t="shared" si="437"/>
        <v>3388</v>
      </c>
      <c r="K1082" s="179">
        <f t="shared" si="438"/>
        <v>82687</v>
      </c>
      <c r="L1082" s="179">
        <f t="shared" si="426"/>
        <v>82687</v>
      </c>
      <c r="M1082" s="179">
        <f t="shared" si="439"/>
        <v>37895.290350744734</v>
      </c>
      <c r="N1082" s="179">
        <f t="shared" si="440"/>
        <v>4146717.8356478224</v>
      </c>
      <c r="O1082" s="179">
        <f>N1082*(1+Basic!$B$9)+S1082</f>
        <v>4354053.7274302132</v>
      </c>
      <c r="P1082" s="176">
        <f t="shared" si="427"/>
        <v>4405231</v>
      </c>
      <c r="R1082" s="183">
        <f t="shared" si="441"/>
        <v>0</v>
      </c>
      <c r="S1082" s="179">
        <f t="shared" si="428"/>
        <v>0</v>
      </c>
      <c r="Y1082" s="179">
        <f t="shared" si="442"/>
        <v>47951.293021217454</v>
      </c>
      <c r="Z1082" s="179">
        <f t="shared" si="443"/>
        <v>2667.9346996062886</v>
      </c>
      <c r="AA1082" s="179">
        <f t="shared" si="444"/>
        <v>32067.772279176308</v>
      </c>
      <c r="AB1082" s="179">
        <f t="shared" si="445"/>
        <v>82687.000000000058</v>
      </c>
      <c r="AC1082" s="179">
        <f t="shared" si="446"/>
        <v>4405231</v>
      </c>
      <c r="AE1082" s="179">
        <f t="shared" si="447"/>
        <v>82687</v>
      </c>
    </row>
    <row r="1083" spans="1:31" x14ac:dyDescent="0.2">
      <c r="A1083" s="171">
        <f t="shared" si="429"/>
        <v>108</v>
      </c>
      <c r="B1083" s="179">
        <f t="shared" si="430"/>
        <v>79299</v>
      </c>
      <c r="C1083" s="171">
        <f>-Basic!$B$28</f>
        <v>-20300</v>
      </c>
      <c r="D1083" s="179">
        <f t="shared" si="431"/>
        <v>-16912</v>
      </c>
      <c r="E1083" s="179">
        <f t="shared" si="432"/>
        <v>30708.712989208256</v>
      </c>
      <c r="F1083" s="179">
        <f t="shared" si="433"/>
        <v>684.38732604274628</v>
      </c>
      <c r="G1083" s="179">
        <f t="shared" si="434"/>
        <v>2255848.4383532545</v>
      </c>
      <c r="H1083" s="179">
        <f t="shared" si="435"/>
        <v>68773.639631875558</v>
      </c>
      <c r="I1083" s="179">
        <f t="shared" si="436"/>
        <v>79299</v>
      </c>
      <c r="J1083" s="179">
        <f t="shared" si="437"/>
        <v>3388</v>
      </c>
      <c r="K1083" s="179">
        <f t="shared" si="438"/>
        <v>82687</v>
      </c>
      <c r="L1083" s="179">
        <f t="shared" si="426"/>
        <v>82687</v>
      </c>
      <c r="M1083" s="179">
        <f t="shared" si="439"/>
        <v>37490.33007948177</v>
      </c>
      <c r="N1083" s="179">
        <f t="shared" si="440"/>
        <v>4101521.1657273043</v>
      </c>
      <c r="O1083" s="179">
        <f>N1083*(1+Basic!$B$9)+S1083</f>
        <v>4306597.2240136694</v>
      </c>
      <c r="P1083" s="176">
        <f t="shared" si="427"/>
        <v>4375371</v>
      </c>
      <c r="R1083" s="183">
        <f t="shared" si="441"/>
        <v>0</v>
      </c>
      <c r="S1083" s="179">
        <f t="shared" si="428"/>
        <v>0</v>
      </c>
      <c r="Y1083" s="179">
        <f t="shared" si="442"/>
        <v>48590.287010791712</v>
      </c>
      <c r="Z1083" s="179">
        <f t="shared" si="443"/>
        <v>2703.6126739572501</v>
      </c>
      <c r="AA1083" s="179">
        <f t="shared" si="444"/>
        <v>31393.100315251002</v>
      </c>
      <c r="AB1083" s="179">
        <f t="shared" si="445"/>
        <v>82686.999999999971</v>
      </c>
      <c r="AC1083" s="179">
        <f t="shared" si="446"/>
        <v>4375371</v>
      </c>
      <c r="AE1083" s="179">
        <f t="shared" si="447"/>
        <v>62387</v>
      </c>
    </row>
    <row r="1084" spans="1:31" x14ac:dyDescent="0.2">
      <c r="A1084" s="171">
        <f t="shared" si="429"/>
        <v>109</v>
      </c>
      <c r="B1084" s="179">
        <f t="shared" si="430"/>
        <v>79299</v>
      </c>
      <c r="D1084" s="179">
        <f t="shared" si="431"/>
        <v>3388</v>
      </c>
      <c r="E1084" s="179">
        <f t="shared" si="432"/>
        <v>30061.203831575112</v>
      </c>
      <c r="F1084" s="179">
        <f t="shared" si="433"/>
        <v>919.7017270214468</v>
      </c>
      <c r="G1084" s="179">
        <f t="shared" si="434"/>
        <v>2206610.6421848293</v>
      </c>
      <c r="H1084" s="179">
        <f t="shared" si="435"/>
        <v>66305.341358897</v>
      </c>
      <c r="I1084" s="179">
        <f t="shared" si="436"/>
        <v>79299</v>
      </c>
      <c r="J1084" s="179">
        <f t="shared" si="437"/>
        <v>3388</v>
      </c>
      <c r="K1084" s="179">
        <f t="shared" si="438"/>
        <v>82687</v>
      </c>
      <c r="L1084" s="179">
        <f t="shared" si="426"/>
        <v>82687</v>
      </c>
      <c r="M1084" s="179">
        <f t="shared" si="439"/>
        <v>37081.708576651959</v>
      </c>
      <c r="N1084" s="179">
        <f t="shared" si="440"/>
        <v>4055915.8743039561</v>
      </c>
      <c r="O1084" s="179">
        <f>N1084*(1+Basic!$B$9)+S1084</f>
        <v>4258711.6680191541</v>
      </c>
      <c r="P1084" s="176">
        <f t="shared" si="427"/>
        <v>4325017</v>
      </c>
      <c r="R1084" s="183">
        <f t="shared" si="441"/>
        <v>0</v>
      </c>
      <c r="S1084" s="179">
        <f t="shared" si="428"/>
        <v>0</v>
      </c>
      <c r="Y1084" s="179">
        <f t="shared" si="442"/>
        <v>49237.79616842512</v>
      </c>
      <c r="Z1084" s="179">
        <f t="shared" si="443"/>
        <v>2468.2982729785581</v>
      </c>
      <c r="AA1084" s="179">
        <f t="shared" si="444"/>
        <v>30980.905558596558</v>
      </c>
      <c r="AB1084" s="179">
        <f t="shared" si="445"/>
        <v>82687.000000000233</v>
      </c>
      <c r="AC1084" s="179">
        <f t="shared" si="446"/>
        <v>4325017</v>
      </c>
      <c r="AE1084" s="179">
        <f t="shared" si="447"/>
        <v>82687</v>
      </c>
    </row>
    <row r="1085" spans="1:31" x14ac:dyDescent="0.2">
      <c r="A1085" s="171">
        <f t="shared" si="429"/>
        <v>110</v>
      </c>
      <c r="B1085" s="179">
        <f t="shared" si="430"/>
        <v>79299</v>
      </c>
      <c r="D1085" s="179">
        <f t="shared" si="431"/>
        <v>3388</v>
      </c>
      <c r="E1085" s="179">
        <f t="shared" si="432"/>
        <v>29405.066033631087</v>
      </c>
      <c r="F1085" s="179">
        <f t="shared" si="433"/>
        <v>886.69346692915587</v>
      </c>
      <c r="G1085" s="179">
        <f t="shared" si="434"/>
        <v>2156716.7082184604</v>
      </c>
      <c r="H1085" s="179">
        <f t="shared" si="435"/>
        <v>63804.034825826158</v>
      </c>
      <c r="I1085" s="179">
        <f t="shared" si="436"/>
        <v>79299</v>
      </c>
      <c r="J1085" s="179">
        <f t="shared" si="437"/>
        <v>3388</v>
      </c>
      <c r="K1085" s="179">
        <f t="shared" si="438"/>
        <v>82687</v>
      </c>
      <c r="L1085" s="179">
        <f t="shared" si="426"/>
        <v>82687</v>
      </c>
      <c r="M1085" s="179">
        <f t="shared" si="439"/>
        <v>36669.392741189477</v>
      </c>
      <c r="N1085" s="179">
        <f t="shared" si="440"/>
        <v>4009898.2670451454</v>
      </c>
      <c r="O1085" s="179">
        <f>N1085*(1+Basic!$B$9)+S1085</f>
        <v>4210393.1803974025</v>
      </c>
      <c r="P1085" s="176">
        <f t="shared" si="427"/>
        <v>4274197</v>
      </c>
      <c r="R1085" s="183">
        <f t="shared" si="441"/>
        <v>0</v>
      </c>
      <c r="S1085" s="179">
        <f t="shared" si="428"/>
        <v>0</v>
      </c>
      <c r="Y1085" s="179">
        <f t="shared" si="442"/>
        <v>49893.933966368902</v>
      </c>
      <c r="Z1085" s="179">
        <f t="shared" si="443"/>
        <v>2501.3065330708414</v>
      </c>
      <c r="AA1085" s="179">
        <f t="shared" si="444"/>
        <v>30291.759500560242</v>
      </c>
      <c r="AB1085" s="179">
        <f t="shared" si="445"/>
        <v>82686.999999999985</v>
      </c>
      <c r="AC1085" s="179">
        <f t="shared" si="446"/>
        <v>4274197</v>
      </c>
      <c r="AE1085" s="179">
        <f t="shared" si="447"/>
        <v>82687</v>
      </c>
    </row>
    <row r="1086" spans="1:31" x14ac:dyDescent="0.2">
      <c r="A1086" s="171">
        <f t="shared" si="429"/>
        <v>111</v>
      </c>
      <c r="B1086" s="179">
        <f t="shared" si="430"/>
        <v>79299</v>
      </c>
      <c r="D1086" s="179">
        <f t="shared" si="431"/>
        <v>3388</v>
      </c>
      <c r="E1086" s="179">
        <f t="shared" si="432"/>
        <v>28740.184611004548</v>
      </c>
      <c r="F1086" s="179">
        <f t="shared" si="433"/>
        <v>853.24379128905719</v>
      </c>
      <c r="G1086" s="179">
        <f t="shared" si="434"/>
        <v>2106157.8928294652</v>
      </c>
      <c r="H1086" s="179">
        <f t="shared" si="435"/>
        <v>61269.278617115218</v>
      </c>
      <c r="I1086" s="179">
        <f t="shared" si="436"/>
        <v>79299</v>
      </c>
      <c r="J1086" s="179">
        <f t="shared" si="437"/>
        <v>3388</v>
      </c>
      <c r="K1086" s="179">
        <f t="shared" si="438"/>
        <v>82687</v>
      </c>
      <c r="L1086" s="179">
        <f t="shared" si="426"/>
        <v>82687</v>
      </c>
      <c r="M1086" s="179">
        <f t="shared" si="439"/>
        <v>36253.349172762973</v>
      </c>
      <c r="N1086" s="179">
        <f t="shared" si="440"/>
        <v>3963464.6162179084</v>
      </c>
      <c r="O1086" s="179">
        <f>N1086*(1+Basic!$B$9)+S1086</f>
        <v>4161637.847028804</v>
      </c>
      <c r="P1086" s="176">
        <f t="shared" si="427"/>
        <v>4222907</v>
      </c>
      <c r="R1086" s="183">
        <f t="shared" si="441"/>
        <v>0</v>
      </c>
      <c r="S1086" s="179">
        <f t="shared" si="428"/>
        <v>0</v>
      </c>
      <c r="Y1086" s="179">
        <f t="shared" si="442"/>
        <v>50558.815388995223</v>
      </c>
      <c r="Z1086" s="179">
        <f t="shared" si="443"/>
        <v>2534.75620871094</v>
      </c>
      <c r="AA1086" s="179">
        <f t="shared" si="444"/>
        <v>29593.428402293604</v>
      </c>
      <c r="AB1086" s="179">
        <f t="shared" si="445"/>
        <v>82686.999999999767</v>
      </c>
      <c r="AC1086" s="179">
        <f t="shared" si="446"/>
        <v>4222907</v>
      </c>
      <c r="AE1086" s="179">
        <f t="shared" si="447"/>
        <v>82687</v>
      </c>
    </row>
    <row r="1087" spans="1:31" x14ac:dyDescent="0.2">
      <c r="A1087" s="171">
        <f t="shared" si="429"/>
        <v>112</v>
      </c>
      <c r="B1087" s="179">
        <f t="shared" si="430"/>
        <v>79299</v>
      </c>
      <c r="D1087" s="179">
        <f t="shared" si="431"/>
        <v>3388</v>
      </c>
      <c r="E1087" s="179">
        <f t="shared" si="432"/>
        <v>28066.443047053985</v>
      </c>
      <c r="F1087" s="179">
        <f t="shared" si="433"/>
        <v>819.34679710337639</v>
      </c>
      <c r="G1087" s="179">
        <f t="shared" si="434"/>
        <v>2054925.3358765193</v>
      </c>
      <c r="H1087" s="179">
        <f t="shared" si="435"/>
        <v>58700.625414218594</v>
      </c>
      <c r="I1087" s="179">
        <f t="shared" si="436"/>
        <v>79299</v>
      </c>
      <c r="J1087" s="179">
        <f t="shared" si="437"/>
        <v>3388</v>
      </c>
      <c r="K1087" s="179">
        <f t="shared" si="438"/>
        <v>82687</v>
      </c>
      <c r="L1087" s="179">
        <f t="shared" si="426"/>
        <v>82687</v>
      </c>
      <c r="M1087" s="179">
        <f t="shared" si="439"/>
        <v>35833.544169069843</v>
      </c>
      <c r="N1087" s="179">
        <f t="shared" si="440"/>
        <v>3916611.1603869782</v>
      </c>
      <c r="O1087" s="179">
        <f>N1087*(1+Basic!$B$9)+S1087</f>
        <v>4112441.7184063271</v>
      </c>
      <c r="P1087" s="176">
        <f t="shared" si="427"/>
        <v>4171142</v>
      </c>
      <c r="R1087" s="183">
        <f t="shared" si="441"/>
        <v>0</v>
      </c>
      <c r="S1087" s="179">
        <f t="shared" si="428"/>
        <v>0</v>
      </c>
      <c r="Y1087" s="179">
        <f t="shared" si="442"/>
        <v>51232.556952945888</v>
      </c>
      <c r="Z1087" s="179">
        <f t="shared" si="443"/>
        <v>2568.6532028966249</v>
      </c>
      <c r="AA1087" s="179">
        <f t="shared" si="444"/>
        <v>28885.78984415736</v>
      </c>
      <c r="AB1087" s="179">
        <f t="shared" si="445"/>
        <v>82686.999999999869</v>
      </c>
      <c r="AC1087" s="179">
        <f t="shared" si="446"/>
        <v>4171142</v>
      </c>
      <c r="AE1087" s="179">
        <f t="shared" si="447"/>
        <v>82687</v>
      </c>
    </row>
    <row r="1088" spans="1:31" x14ac:dyDescent="0.2">
      <c r="A1088" s="171">
        <f t="shared" si="429"/>
        <v>113</v>
      </c>
      <c r="B1088" s="179">
        <f t="shared" si="430"/>
        <v>79299</v>
      </c>
      <c r="D1088" s="179">
        <f t="shared" si="431"/>
        <v>3388</v>
      </c>
      <c r="E1088" s="179">
        <f t="shared" si="432"/>
        <v>27383.723272449115</v>
      </c>
      <c r="F1088" s="179">
        <f t="shared" si="433"/>
        <v>784.99650243425049</v>
      </c>
      <c r="G1088" s="179">
        <f t="shared" si="434"/>
        <v>2003010.0591489684</v>
      </c>
      <c r="H1088" s="179">
        <f t="shared" si="435"/>
        <v>56097.621916652846</v>
      </c>
      <c r="I1088" s="179">
        <f t="shared" si="436"/>
        <v>79299</v>
      </c>
      <c r="J1088" s="179">
        <f t="shared" si="437"/>
        <v>3388</v>
      </c>
      <c r="K1088" s="179">
        <f t="shared" si="438"/>
        <v>82687</v>
      </c>
      <c r="L1088" s="179">
        <f t="shared" si="426"/>
        <v>82687</v>
      </c>
      <c r="M1088" s="179">
        <f t="shared" si="439"/>
        <v>35409.943723106153</v>
      </c>
      <c r="N1088" s="179">
        <f t="shared" si="440"/>
        <v>3869334.1041100845</v>
      </c>
      <c r="O1088" s="179">
        <f>N1088*(1+Basic!$B$9)+S1088</f>
        <v>4062800.8093155888</v>
      </c>
      <c r="P1088" s="176">
        <f t="shared" si="427"/>
        <v>4118898</v>
      </c>
      <c r="R1088" s="183">
        <f t="shared" si="441"/>
        <v>0</v>
      </c>
      <c r="S1088" s="179">
        <f t="shared" si="428"/>
        <v>0</v>
      </c>
      <c r="Y1088" s="179">
        <f t="shared" si="442"/>
        <v>51915.276727550896</v>
      </c>
      <c r="Z1088" s="179">
        <f t="shared" si="443"/>
        <v>2603.0034975657472</v>
      </c>
      <c r="AA1088" s="179">
        <f t="shared" si="444"/>
        <v>28168.719774883364</v>
      </c>
      <c r="AB1088" s="179">
        <f t="shared" si="445"/>
        <v>82687</v>
      </c>
      <c r="AC1088" s="179">
        <f t="shared" si="446"/>
        <v>4118898</v>
      </c>
      <c r="AE1088" s="179">
        <f t="shared" si="447"/>
        <v>82687</v>
      </c>
    </row>
    <row r="1089" spans="1:31" x14ac:dyDescent="0.2">
      <c r="A1089" s="171">
        <f t="shared" si="429"/>
        <v>114</v>
      </c>
      <c r="B1089" s="179">
        <f t="shared" si="430"/>
        <v>79299</v>
      </c>
      <c r="D1089" s="179">
        <f t="shared" si="431"/>
        <v>3388</v>
      </c>
      <c r="E1089" s="179">
        <f t="shared" si="432"/>
        <v>26691.905644479932</v>
      </c>
      <c r="F1089" s="179">
        <f t="shared" si="433"/>
        <v>750.18684534807096</v>
      </c>
      <c r="G1089" s="179">
        <f t="shared" si="434"/>
        <v>1950402.9647934483</v>
      </c>
      <c r="H1089" s="179">
        <f t="shared" si="435"/>
        <v>53459.808762000917</v>
      </c>
      <c r="I1089" s="179">
        <f t="shared" si="436"/>
        <v>79299</v>
      </c>
      <c r="J1089" s="179">
        <f t="shared" si="437"/>
        <v>3388</v>
      </c>
      <c r="K1089" s="179">
        <f t="shared" si="438"/>
        <v>82687</v>
      </c>
      <c r="L1089" s="179">
        <f t="shared" si="426"/>
        <v>82687</v>
      </c>
      <c r="M1089" s="179">
        <f t="shared" si="439"/>
        <v>34982.513520411863</v>
      </c>
      <c r="N1089" s="179">
        <f t="shared" si="440"/>
        <v>3821629.6176304962</v>
      </c>
      <c r="O1089" s="179">
        <f>N1089*(1+Basic!$B$9)+S1089</f>
        <v>4012711.0985120214</v>
      </c>
      <c r="P1089" s="176">
        <f t="shared" si="427"/>
        <v>4066171</v>
      </c>
      <c r="R1089" s="183">
        <f t="shared" si="441"/>
        <v>0</v>
      </c>
      <c r="S1089" s="179">
        <f t="shared" si="428"/>
        <v>0</v>
      </c>
      <c r="Y1089" s="179">
        <f t="shared" si="442"/>
        <v>52607.094355520094</v>
      </c>
      <c r="Z1089" s="179">
        <f t="shared" si="443"/>
        <v>2637.8131546519289</v>
      </c>
      <c r="AA1089" s="179">
        <f t="shared" si="444"/>
        <v>27442.092489828003</v>
      </c>
      <c r="AB1089" s="179">
        <f t="shared" si="445"/>
        <v>82687.000000000029</v>
      </c>
      <c r="AC1089" s="179">
        <f t="shared" si="446"/>
        <v>4066171</v>
      </c>
      <c r="AE1089" s="179">
        <f t="shared" si="447"/>
        <v>82687</v>
      </c>
    </row>
    <row r="1090" spans="1:31" x14ac:dyDescent="0.2">
      <c r="A1090" s="171">
        <f t="shared" si="429"/>
        <v>115</v>
      </c>
      <c r="B1090" s="179">
        <f t="shared" si="430"/>
        <v>79299</v>
      </c>
      <c r="D1090" s="179">
        <f t="shared" si="431"/>
        <v>3388</v>
      </c>
      <c r="E1090" s="179">
        <f t="shared" si="432"/>
        <v>25990.86892609001</v>
      </c>
      <c r="F1090" s="179">
        <f t="shared" si="433"/>
        <v>714.91168284570915</v>
      </c>
      <c r="G1090" s="179">
        <f t="shared" si="434"/>
        <v>1897094.8337195383</v>
      </c>
      <c r="H1090" s="179">
        <f t="shared" si="435"/>
        <v>50786.720444846629</v>
      </c>
      <c r="I1090" s="179">
        <f t="shared" si="436"/>
        <v>79299</v>
      </c>
      <c r="J1090" s="179">
        <f t="shared" si="437"/>
        <v>3388</v>
      </c>
      <c r="K1090" s="179">
        <f t="shared" si="438"/>
        <v>82687</v>
      </c>
      <c r="L1090" s="179">
        <f t="shared" si="426"/>
        <v>82687</v>
      </c>
      <c r="M1090" s="179">
        <f t="shared" si="439"/>
        <v>34551.218936291079</v>
      </c>
      <c r="N1090" s="179">
        <f t="shared" si="440"/>
        <v>3773493.8365667872</v>
      </c>
      <c r="O1090" s="179">
        <f>N1090*(1+Basic!$B$9)+S1090</f>
        <v>3962168.5283951266</v>
      </c>
      <c r="P1090" s="176">
        <f t="shared" si="427"/>
        <v>4012955</v>
      </c>
      <c r="R1090" s="183">
        <f t="shared" si="441"/>
        <v>0</v>
      </c>
      <c r="S1090" s="179">
        <f t="shared" si="428"/>
        <v>0</v>
      </c>
      <c r="Y1090" s="179">
        <f t="shared" si="442"/>
        <v>53308.131073910045</v>
      </c>
      <c r="Z1090" s="179">
        <f t="shared" si="443"/>
        <v>2673.0883171542882</v>
      </c>
      <c r="AA1090" s="179">
        <f t="shared" si="444"/>
        <v>26705.780608935718</v>
      </c>
      <c r="AB1090" s="179">
        <f t="shared" si="445"/>
        <v>82687.000000000058</v>
      </c>
      <c r="AC1090" s="179">
        <f t="shared" si="446"/>
        <v>4012955</v>
      </c>
      <c r="AE1090" s="179">
        <f t="shared" si="447"/>
        <v>82687</v>
      </c>
    </row>
    <row r="1091" spans="1:31" x14ac:dyDescent="0.2">
      <c r="A1091" s="171">
        <f t="shared" si="429"/>
        <v>116</v>
      </c>
      <c r="B1091" s="179">
        <f t="shared" si="430"/>
        <v>79299</v>
      </c>
      <c r="D1091" s="179">
        <f t="shared" si="431"/>
        <v>3388</v>
      </c>
      <c r="E1091" s="179">
        <f t="shared" si="432"/>
        <v>25280.4902646304</v>
      </c>
      <c r="F1091" s="179">
        <f t="shared" si="433"/>
        <v>679.16478977843872</v>
      </c>
      <c r="G1091" s="179">
        <f t="shared" si="434"/>
        <v>1843076.3239841687</v>
      </c>
      <c r="H1091" s="179">
        <f t="shared" si="435"/>
        <v>48077.885234625064</v>
      </c>
      <c r="I1091" s="179">
        <f t="shared" si="436"/>
        <v>79299</v>
      </c>
      <c r="J1091" s="179">
        <f t="shared" si="437"/>
        <v>3388</v>
      </c>
      <c r="K1091" s="179">
        <f t="shared" si="438"/>
        <v>82687</v>
      </c>
      <c r="L1091" s="179">
        <f t="shared" si="426"/>
        <v>82687</v>
      </c>
      <c r="M1091" s="179">
        <f t="shared" si="439"/>
        <v>34116.025033007281</v>
      </c>
      <c r="N1091" s="179">
        <f t="shared" si="440"/>
        <v>3724922.8615997946</v>
      </c>
      <c r="O1091" s="179">
        <f>N1091*(1+Basic!$B$9)+S1091</f>
        <v>3911169.0046797846</v>
      </c>
      <c r="P1091" s="176">
        <f t="shared" si="427"/>
        <v>3959247</v>
      </c>
      <c r="R1091" s="183">
        <f t="shared" si="441"/>
        <v>0</v>
      </c>
      <c r="S1091" s="179">
        <f t="shared" si="428"/>
        <v>0</v>
      </c>
      <c r="Y1091" s="179">
        <f t="shared" si="442"/>
        <v>54018.509735369589</v>
      </c>
      <c r="Z1091" s="179">
        <f t="shared" si="443"/>
        <v>2708.8352102215649</v>
      </c>
      <c r="AA1091" s="179">
        <f t="shared" si="444"/>
        <v>25959.655054408839</v>
      </c>
      <c r="AB1091" s="179">
        <f t="shared" si="445"/>
        <v>82687</v>
      </c>
      <c r="AC1091" s="179">
        <f t="shared" si="446"/>
        <v>3959247</v>
      </c>
      <c r="AE1091" s="179">
        <f t="shared" si="447"/>
        <v>82687</v>
      </c>
    </row>
    <row r="1092" spans="1:31" x14ac:dyDescent="0.2">
      <c r="A1092" s="171">
        <f t="shared" si="429"/>
        <v>117</v>
      </c>
      <c r="B1092" s="179">
        <f t="shared" si="430"/>
        <v>79299</v>
      </c>
      <c r="D1092" s="179">
        <f t="shared" si="431"/>
        <v>3388</v>
      </c>
      <c r="E1092" s="179">
        <f t="shared" si="432"/>
        <v>24560.645170330416</v>
      </c>
      <c r="F1092" s="179">
        <f t="shared" si="433"/>
        <v>642.93985774935663</v>
      </c>
      <c r="G1092" s="179">
        <f t="shared" si="434"/>
        <v>1788337.969154499</v>
      </c>
      <c r="H1092" s="179">
        <f t="shared" si="435"/>
        <v>45332.82509237442</v>
      </c>
      <c r="I1092" s="179">
        <f t="shared" si="436"/>
        <v>79299</v>
      </c>
      <c r="J1092" s="179">
        <f t="shared" si="437"/>
        <v>3388</v>
      </c>
      <c r="K1092" s="179">
        <f t="shared" si="438"/>
        <v>82687</v>
      </c>
      <c r="L1092" s="179">
        <f t="shared" si="426"/>
        <v>82687</v>
      </c>
      <c r="M1092" s="179">
        <f t="shared" si="439"/>
        <v>33676.896556953085</v>
      </c>
      <c r="N1092" s="179">
        <f t="shared" si="440"/>
        <v>3675912.7581567476</v>
      </c>
      <c r="O1092" s="179">
        <f>N1092*(1+Basic!$B$9)+S1092</f>
        <v>3859708.3960645851</v>
      </c>
      <c r="P1092" s="176">
        <f t="shared" si="427"/>
        <v>3905041</v>
      </c>
      <c r="R1092" s="183">
        <f t="shared" si="441"/>
        <v>0</v>
      </c>
      <c r="S1092" s="179">
        <f t="shared" si="428"/>
        <v>0</v>
      </c>
      <c r="Y1092" s="179">
        <f t="shared" si="442"/>
        <v>54738.354829669697</v>
      </c>
      <c r="Z1092" s="179">
        <f t="shared" si="443"/>
        <v>2745.0601422506443</v>
      </c>
      <c r="AA1092" s="179">
        <f t="shared" si="444"/>
        <v>25203.585028079771</v>
      </c>
      <c r="AB1092" s="179">
        <f t="shared" si="445"/>
        <v>82687.000000000116</v>
      </c>
      <c r="AC1092" s="179">
        <f t="shared" si="446"/>
        <v>3905041</v>
      </c>
      <c r="AE1092" s="179">
        <f t="shared" si="447"/>
        <v>82687</v>
      </c>
    </row>
    <row r="1093" spans="1:31" x14ac:dyDescent="0.2">
      <c r="A1093" s="171">
        <f t="shared" si="429"/>
        <v>118</v>
      </c>
      <c r="B1093" s="179">
        <f t="shared" si="430"/>
        <v>79299</v>
      </c>
      <c r="D1093" s="179">
        <f t="shared" si="431"/>
        <v>3388</v>
      </c>
      <c r="E1093" s="179">
        <f t="shared" si="432"/>
        <v>23831.207494481507</v>
      </c>
      <c r="F1093" s="179">
        <f t="shared" si="433"/>
        <v>606.23049400011678</v>
      </c>
      <c r="G1093" s="179">
        <f t="shared" si="434"/>
        <v>1732870.1766489805</v>
      </c>
      <c r="H1093" s="179">
        <f t="shared" si="435"/>
        <v>42551.055586374539</v>
      </c>
      <c r="I1093" s="179">
        <f t="shared" si="436"/>
        <v>79299</v>
      </c>
      <c r="J1093" s="179">
        <f t="shared" si="437"/>
        <v>3388</v>
      </c>
      <c r="K1093" s="179">
        <f t="shared" si="438"/>
        <v>82687</v>
      </c>
      <c r="L1093" s="179">
        <f t="shared" si="426"/>
        <v>82687</v>
      </c>
      <c r="M1093" s="179">
        <f t="shared" si="439"/>
        <v>33233.797935794471</v>
      </c>
      <c r="N1093" s="179">
        <f t="shared" si="440"/>
        <v>3626459.5560925421</v>
      </c>
      <c r="O1093" s="179">
        <f>N1093*(1+Basic!$B$9)+S1093</f>
        <v>3807782.5338971694</v>
      </c>
      <c r="P1093" s="176">
        <f t="shared" si="427"/>
        <v>3850334</v>
      </c>
      <c r="R1093" s="183">
        <f t="shared" si="441"/>
        <v>0</v>
      </c>
      <c r="S1093" s="179">
        <f t="shared" si="428"/>
        <v>0</v>
      </c>
      <c r="Y1093" s="179">
        <f t="shared" si="442"/>
        <v>55467.792505518533</v>
      </c>
      <c r="Z1093" s="179">
        <f t="shared" si="443"/>
        <v>2781.7695059998805</v>
      </c>
      <c r="AA1093" s="179">
        <f t="shared" si="444"/>
        <v>24437.437988481623</v>
      </c>
      <c r="AB1093" s="179">
        <f t="shared" si="445"/>
        <v>82687.000000000029</v>
      </c>
      <c r="AC1093" s="179">
        <f t="shared" si="446"/>
        <v>3850334</v>
      </c>
      <c r="AE1093" s="179">
        <f t="shared" si="447"/>
        <v>82687</v>
      </c>
    </row>
    <row r="1094" spans="1:31" x14ac:dyDescent="0.2">
      <c r="A1094" s="171">
        <f t="shared" si="429"/>
        <v>119</v>
      </c>
      <c r="B1094" s="179">
        <f t="shared" si="430"/>
        <v>79299</v>
      </c>
      <c r="D1094" s="179">
        <f t="shared" si="431"/>
        <v>3388</v>
      </c>
      <c r="E1094" s="179">
        <f t="shared" si="432"/>
        <v>23092.049407330444</v>
      </c>
      <c r="F1094" s="179">
        <f t="shared" si="433"/>
        <v>569.03022028277371</v>
      </c>
      <c r="G1094" s="179">
        <f t="shared" si="434"/>
        <v>1676663.2260563108</v>
      </c>
      <c r="H1094" s="179">
        <f t="shared" si="435"/>
        <v>39732.085806657313</v>
      </c>
      <c r="I1094" s="179">
        <f t="shared" si="436"/>
        <v>79299</v>
      </c>
      <c r="J1094" s="179">
        <f t="shared" si="437"/>
        <v>3388</v>
      </c>
      <c r="K1094" s="179">
        <f t="shared" si="438"/>
        <v>82687</v>
      </c>
      <c r="L1094" s="179">
        <f t="shared" si="426"/>
        <v>82687</v>
      </c>
      <c r="M1094" s="179">
        <f t="shared" si="439"/>
        <v>32786.693275589219</v>
      </c>
      <c r="N1094" s="179">
        <f t="shared" si="440"/>
        <v>3576559.2493681312</v>
      </c>
      <c r="O1094" s="179">
        <f>N1094*(1+Basic!$B$9)+S1094</f>
        <v>3755387.2118365378</v>
      </c>
      <c r="P1094" s="176">
        <f t="shared" si="427"/>
        <v>3795119</v>
      </c>
      <c r="R1094" s="183">
        <f t="shared" si="441"/>
        <v>0</v>
      </c>
      <c r="S1094" s="179">
        <f t="shared" si="428"/>
        <v>0</v>
      </c>
      <c r="Y1094" s="179">
        <f t="shared" si="442"/>
        <v>56206.950592669658</v>
      </c>
      <c r="Z1094" s="179">
        <f t="shared" si="443"/>
        <v>2818.9697797172266</v>
      </c>
      <c r="AA1094" s="179">
        <f t="shared" si="444"/>
        <v>23661.079627613217</v>
      </c>
      <c r="AB1094" s="179">
        <f t="shared" si="445"/>
        <v>82687.000000000102</v>
      </c>
      <c r="AC1094" s="179">
        <f t="shared" si="446"/>
        <v>3795119</v>
      </c>
      <c r="AE1094" s="179">
        <f t="shared" si="447"/>
        <v>82687</v>
      </c>
    </row>
    <row r="1095" spans="1:31" x14ac:dyDescent="0.2">
      <c r="A1095" s="171">
        <f t="shared" si="429"/>
        <v>120</v>
      </c>
      <c r="B1095" s="179">
        <f t="shared" si="430"/>
        <v>79299</v>
      </c>
      <c r="C1095" s="171">
        <f>-Basic!$B$29</f>
        <v>-18270</v>
      </c>
      <c r="D1095" s="179">
        <f t="shared" si="431"/>
        <v>-14882</v>
      </c>
      <c r="E1095" s="179">
        <f t="shared" si="432"/>
        <v>22343.041375677862</v>
      </c>
      <c r="F1095" s="179">
        <f t="shared" si="433"/>
        <v>531.33247171654011</v>
      </c>
      <c r="G1095" s="179">
        <f t="shared" si="434"/>
        <v>1619707.2674319886</v>
      </c>
      <c r="H1095" s="179">
        <f t="shared" si="435"/>
        <v>55145.418278373851</v>
      </c>
      <c r="I1095" s="179">
        <f t="shared" si="436"/>
        <v>79299</v>
      </c>
      <c r="J1095" s="179">
        <f t="shared" si="437"/>
        <v>3388</v>
      </c>
      <c r="K1095" s="179">
        <f t="shared" si="438"/>
        <v>82687</v>
      </c>
      <c r="L1095" s="179">
        <f t="shared" si="426"/>
        <v>82687</v>
      </c>
      <c r="M1095" s="179">
        <f t="shared" si="439"/>
        <v>32335.54635787923</v>
      </c>
      <c r="N1095" s="179">
        <f t="shared" si="440"/>
        <v>3526207.7957260106</v>
      </c>
      <c r="O1095" s="179">
        <f>N1095*(1+Basic!$B$9)+S1095</f>
        <v>3702518.1855123113</v>
      </c>
      <c r="P1095" s="176">
        <f t="shared" si="427"/>
        <v>3757664</v>
      </c>
      <c r="R1095" s="183">
        <f t="shared" si="441"/>
        <v>0</v>
      </c>
      <c r="S1095" s="179">
        <f t="shared" si="428"/>
        <v>0</v>
      </c>
      <c r="Y1095" s="179">
        <f t="shared" si="442"/>
        <v>56955.9586243222</v>
      </c>
      <c r="Z1095" s="179">
        <f t="shared" si="443"/>
        <v>2856.6675282834622</v>
      </c>
      <c r="AA1095" s="179">
        <f t="shared" si="444"/>
        <v>22874.373847394403</v>
      </c>
      <c r="AB1095" s="179">
        <f t="shared" si="445"/>
        <v>82687.000000000058</v>
      </c>
      <c r="AC1095" s="179">
        <f t="shared" si="446"/>
        <v>3757664</v>
      </c>
      <c r="AE1095" s="179">
        <f t="shared" si="447"/>
        <v>64417</v>
      </c>
    </row>
    <row r="1096" spans="1:31" x14ac:dyDescent="0.2">
      <c r="A1096" s="171">
        <f t="shared" si="429"/>
        <v>121</v>
      </c>
      <c r="B1096" s="179">
        <f t="shared" si="430"/>
        <v>79299</v>
      </c>
      <c r="D1096" s="179">
        <f t="shared" si="431"/>
        <v>3388</v>
      </c>
      <c r="E1096" s="179">
        <f t="shared" si="432"/>
        <v>21584.052140178352</v>
      </c>
      <c r="F1096" s="179">
        <f t="shared" si="433"/>
        <v>737.45313901394502</v>
      </c>
      <c r="G1096" s="179">
        <f t="shared" si="434"/>
        <v>1561992.319572167</v>
      </c>
      <c r="H1096" s="179">
        <f t="shared" si="435"/>
        <v>52494.871417387796</v>
      </c>
      <c r="I1096" s="179">
        <f t="shared" si="436"/>
        <v>79299</v>
      </c>
      <c r="J1096" s="179">
        <f t="shared" si="437"/>
        <v>3388</v>
      </c>
      <c r="K1096" s="179">
        <f t="shared" si="438"/>
        <v>82687</v>
      </c>
      <c r="L1096" s="179">
        <f t="shared" si="426"/>
        <v>82687</v>
      </c>
      <c r="M1096" s="179">
        <f t="shared" si="439"/>
        <v>31880.320636756605</v>
      </c>
      <c r="N1096" s="179">
        <f t="shared" si="440"/>
        <v>3475401.1163627673</v>
      </c>
      <c r="O1096" s="179">
        <f>N1096*(1+Basic!$B$9)+S1096</f>
        <v>3649171.1721809059</v>
      </c>
      <c r="P1096" s="176">
        <f t="shared" si="427"/>
        <v>3701666</v>
      </c>
      <c r="R1096" s="183">
        <f t="shared" si="441"/>
        <v>0</v>
      </c>
      <c r="S1096" s="179">
        <f t="shared" si="428"/>
        <v>0</v>
      </c>
      <c r="Y1096" s="179">
        <f t="shared" si="442"/>
        <v>57714.947859821608</v>
      </c>
      <c r="Z1096" s="179">
        <f t="shared" si="443"/>
        <v>2650.5468609860545</v>
      </c>
      <c r="AA1096" s="179">
        <f t="shared" si="444"/>
        <v>22321.505279192297</v>
      </c>
      <c r="AB1096" s="179">
        <f t="shared" si="445"/>
        <v>82686.999999999956</v>
      </c>
      <c r="AC1096" s="179">
        <f t="shared" si="446"/>
        <v>3701666</v>
      </c>
      <c r="AE1096" s="179">
        <f t="shared" si="447"/>
        <v>82687</v>
      </c>
    </row>
    <row r="1097" spans="1:31" x14ac:dyDescent="0.2">
      <c r="A1097" s="171">
        <f t="shared" si="429"/>
        <v>122</v>
      </c>
      <c r="B1097" s="179">
        <f t="shared" si="430"/>
        <v>79299</v>
      </c>
      <c r="D1097" s="179">
        <f t="shared" si="431"/>
        <v>3388</v>
      </c>
      <c r="E1097" s="179">
        <f t="shared" si="432"/>
        <v>20814.94869233797</v>
      </c>
      <c r="F1097" s="179">
        <f t="shared" si="433"/>
        <v>702.00769016685069</v>
      </c>
      <c r="G1097" s="179">
        <f t="shared" si="434"/>
        <v>1503508.2682645051</v>
      </c>
      <c r="H1097" s="179">
        <f t="shared" si="435"/>
        <v>49808.879107554647</v>
      </c>
      <c r="I1097" s="179">
        <f t="shared" si="436"/>
        <v>79299</v>
      </c>
      <c r="J1097" s="179">
        <f t="shared" si="437"/>
        <v>3388</v>
      </c>
      <c r="K1097" s="179">
        <f t="shared" si="438"/>
        <v>82687</v>
      </c>
      <c r="L1097" s="179">
        <f t="shared" si="426"/>
        <v>82687</v>
      </c>
      <c r="M1097" s="179">
        <f t="shared" si="439"/>
        <v>31420.979235903174</v>
      </c>
      <c r="N1097" s="179">
        <f t="shared" si="440"/>
        <v>3424135.0955986707</v>
      </c>
      <c r="O1097" s="179">
        <f>N1097*(1+Basic!$B$9)+S1097</f>
        <v>3595341.8503786041</v>
      </c>
      <c r="P1097" s="176">
        <f t="shared" si="427"/>
        <v>3645151</v>
      </c>
      <c r="R1097" s="183">
        <f t="shared" si="441"/>
        <v>0</v>
      </c>
      <c r="S1097" s="179">
        <f t="shared" si="428"/>
        <v>0</v>
      </c>
      <c r="Y1097" s="179">
        <f t="shared" si="442"/>
        <v>58484.051307661925</v>
      </c>
      <c r="Z1097" s="179">
        <f t="shared" si="443"/>
        <v>2685.9923098331492</v>
      </c>
      <c r="AA1097" s="179">
        <f t="shared" si="444"/>
        <v>21516.956382504821</v>
      </c>
      <c r="AB1097" s="179">
        <f t="shared" si="445"/>
        <v>82686.999999999898</v>
      </c>
      <c r="AC1097" s="179">
        <f t="shared" si="446"/>
        <v>3645151</v>
      </c>
      <c r="AE1097" s="179">
        <f t="shared" si="447"/>
        <v>82687</v>
      </c>
    </row>
    <row r="1098" spans="1:31" x14ac:dyDescent="0.2">
      <c r="A1098" s="171">
        <f t="shared" si="429"/>
        <v>123</v>
      </c>
      <c r="B1098" s="179">
        <f t="shared" si="430"/>
        <v>79299</v>
      </c>
      <c r="D1098" s="179">
        <f t="shared" si="431"/>
        <v>3388</v>
      </c>
      <c r="E1098" s="179">
        <f t="shared" si="432"/>
        <v>20035.596251205305</v>
      </c>
      <c r="F1098" s="179">
        <f t="shared" si="433"/>
        <v>666.08823353575337</v>
      </c>
      <c r="G1098" s="179">
        <f t="shared" si="434"/>
        <v>1444244.8645157104</v>
      </c>
      <c r="H1098" s="179">
        <f t="shared" si="435"/>
        <v>47086.9673410904</v>
      </c>
      <c r="I1098" s="179">
        <f t="shared" si="436"/>
        <v>79299</v>
      </c>
      <c r="J1098" s="179">
        <f t="shared" si="437"/>
        <v>3388</v>
      </c>
      <c r="K1098" s="179">
        <f t="shared" si="438"/>
        <v>82687</v>
      </c>
      <c r="L1098" s="179">
        <f t="shared" si="426"/>
        <v>82687</v>
      </c>
      <c r="M1098" s="179">
        <f t="shared" si="439"/>
        <v>30957.484945603268</v>
      </c>
      <c r="N1098" s="179">
        <f t="shared" si="440"/>
        <v>3372405.5805442738</v>
      </c>
      <c r="O1098" s="179">
        <f>N1098*(1+Basic!$B$9)+S1098</f>
        <v>3541025.8595714876</v>
      </c>
      <c r="P1098" s="176">
        <f t="shared" si="427"/>
        <v>3588113</v>
      </c>
      <c r="R1098" s="183">
        <f t="shared" si="441"/>
        <v>0</v>
      </c>
      <c r="S1098" s="179">
        <f t="shared" si="428"/>
        <v>0</v>
      </c>
      <c r="Y1098" s="179">
        <f t="shared" si="442"/>
        <v>59263.403748794692</v>
      </c>
      <c r="Z1098" s="179">
        <f t="shared" si="443"/>
        <v>2721.9117664642472</v>
      </c>
      <c r="AA1098" s="179">
        <f t="shared" si="444"/>
        <v>20701.684484741058</v>
      </c>
      <c r="AB1098" s="179">
        <f t="shared" si="445"/>
        <v>82687</v>
      </c>
      <c r="AC1098" s="179">
        <f t="shared" si="446"/>
        <v>3588113</v>
      </c>
      <c r="AE1098" s="179">
        <f t="shared" si="447"/>
        <v>82687</v>
      </c>
    </row>
    <row r="1099" spans="1:31" x14ac:dyDescent="0.2">
      <c r="A1099" s="171">
        <f t="shared" si="429"/>
        <v>124</v>
      </c>
      <c r="B1099" s="179">
        <f t="shared" si="430"/>
        <v>79299</v>
      </c>
      <c r="D1099" s="179">
        <f t="shared" si="431"/>
        <v>3388</v>
      </c>
      <c r="E1099" s="179">
        <f t="shared" si="432"/>
        <v>19245.858239751862</v>
      </c>
      <c r="F1099" s="179">
        <f t="shared" si="433"/>
        <v>629.68843027076957</v>
      </c>
      <c r="G1099" s="179">
        <f t="shared" si="434"/>
        <v>1384191.7227554622</v>
      </c>
      <c r="H1099" s="179">
        <f t="shared" si="435"/>
        <v>44328.655771361169</v>
      </c>
      <c r="I1099" s="179">
        <f t="shared" si="436"/>
        <v>79299</v>
      </c>
      <c r="J1099" s="179">
        <f t="shared" si="437"/>
        <v>3388</v>
      </c>
      <c r="K1099" s="179">
        <f t="shared" si="438"/>
        <v>82687</v>
      </c>
      <c r="L1099" s="179">
        <f t="shared" si="426"/>
        <v>82687</v>
      </c>
      <c r="M1099" s="179">
        <f t="shared" si="439"/>
        <v>30489.800219729488</v>
      </c>
      <c r="N1099" s="179">
        <f t="shared" si="440"/>
        <v>3320208.3807640034</v>
      </c>
      <c r="O1099" s="179">
        <f>N1099*(1+Basic!$B$9)+S1099</f>
        <v>3486218.7998022037</v>
      </c>
      <c r="P1099" s="176">
        <f t="shared" si="427"/>
        <v>3530547</v>
      </c>
      <c r="R1099" s="183">
        <f t="shared" si="441"/>
        <v>0</v>
      </c>
      <c r="S1099" s="179">
        <f t="shared" si="428"/>
        <v>0</v>
      </c>
      <c r="Y1099" s="179">
        <f t="shared" si="442"/>
        <v>60053.141760248225</v>
      </c>
      <c r="Z1099" s="179">
        <f t="shared" si="443"/>
        <v>2758.3115697292305</v>
      </c>
      <c r="AA1099" s="179">
        <f t="shared" si="444"/>
        <v>19875.546670022632</v>
      </c>
      <c r="AB1099" s="179">
        <f t="shared" si="445"/>
        <v>82687.000000000087</v>
      </c>
      <c r="AC1099" s="179">
        <f t="shared" si="446"/>
        <v>3530547</v>
      </c>
      <c r="AE1099" s="179">
        <f t="shared" si="447"/>
        <v>82687</v>
      </c>
    </row>
    <row r="1100" spans="1:31" x14ac:dyDescent="0.2">
      <c r="A1100" s="171">
        <f t="shared" si="429"/>
        <v>125</v>
      </c>
      <c r="B1100" s="179">
        <f t="shared" si="430"/>
        <v>79299</v>
      </c>
      <c r="D1100" s="179">
        <f t="shared" si="431"/>
        <v>3388</v>
      </c>
      <c r="E1100" s="179">
        <f t="shared" si="432"/>
        <v>18445.596260937753</v>
      </c>
      <c r="F1100" s="179">
        <f t="shared" si="433"/>
        <v>592.80185675332791</v>
      </c>
      <c r="G1100" s="179">
        <f t="shared" si="434"/>
        <v>1323338.3190164</v>
      </c>
      <c r="H1100" s="179">
        <f t="shared" si="435"/>
        <v>41533.457628114498</v>
      </c>
      <c r="I1100" s="179">
        <f t="shared" si="436"/>
        <v>79299</v>
      </c>
      <c r="J1100" s="179">
        <f t="shared" si="437"/>
        <v>3388</v>
      </c>
      <c r="K1100" s="179">
        <f t="shared" si="438"/>
        <v>82687</v>
      </c>
      <c r="L1100" s="179">
        <f t="shared" si="426"/>
        <v>82687</v>
      </c>
      <c r="M1100" s="179">
        <f t="shared" si="439"/>
        <v>30017.88717270123</v>
      </c>
      <c r="N1100" s="179">
        <f t="shared" si="440"/>
        <v>3267539.2679367047</v>
      </c>
      <c r="O1100" s="179">
        <f>N1100*(1+Basic!$B$9)+S1100</f>
        <v>3430916.2313335403</v>
      </c>
      <c r="P1100" s="176">
        <f t="shared" si="427"/>
        <v>3472450</v>
      </c>
      <c r="R1100" s="183">
        <f t="shared" si="441"/>
        <v>0</v>
      </c>
      <c r="S1100" s="179">
        <f t="shared" si="428"/>
        <v>0</v>
      </c>
      <c r="Y1100" s="179">
        <f t="shared" si="442"/>
        <v>60853.403739062138</v>
      </c>
      <c r="Z1100" s="179">
        <f t="shared" si="443"/>
        <v>2795.198143246671</v>
      </c>
      <c r="AA1100" s="179">
        <f t="shared" si="444"/>
        <v>19038.398117691082</v>
      </c>
      <c r="AB1100" s="179">
        <f t="shared" si="445"/>
        <v>82686.999999999884</v>
      </c>
      <c r="AC1100" s="179">
        <f t="shared" si="446"/>
        <v>3472450</v>
      </c>
      <c r="AE1100" s="179">
        <f t="shared" si="447"/>
        <v>82687</v>
      </c>
    </row>
    <row r="1101" spans="1:31" x14ac:dyDescent="0.2">
      <c r="A1101" s="171">
        <f t="shared" si="429"/>
        <v>126</v>
      </c>
      <c r="B1101" s="179">
        <f t="shared" si="430"/>
        <v>79299</v>
      </c>
      <c r="D1101" s="179">
        <f t="shared" si="431"/>
        <v>3388</v>
      </c>
      <c r="E1101" s="179">
        <f t="shared" si="432"/>
        <v>17634.670073458386</v>
      </c>
      <c r="F1101" s="179">
        <f t="shared" si="433"/>
        <v>555.42200346256789</v>
      </c>
      <c r="G1101" s="179">
        <f t="shared" si="434"/>
        <v>1261673.9890898585</v>
      </c>
      <c r="H1101" s="179">
        <f t="shared" si="435"/>
        <v>38700.879631577067</v>
      </c>
      <c r="I1101" s="179">
        <f t="shared" si="436"/>
        <v>79299</v>
      </c>
      <c r="J1101" s="179">
        <f t="shared" si="437"/>
        <v>3388</v>
      </c>
      <c r="K1101" s="179">
        <f t="shared" si="438"/>
        <v>82687</v>
      </c>
      <c r="L1101" s="179">
        <f t="shared" si="426"/>
        <v>82687</v>
      </c>
      <c r="M1101" s="179">
        <f t="shared" si="439"/>
        <v>29541.707576415676</v>
      </c>
      <c r="N1101" s="179">
        <f t="shared" si="440"/>
        <v>3214393.9755131202</v>
      </c>
      <c r="O1101" s="179">
        <f>N1101*(1+Basic!$B$9)+S1101</f>
        <v>3375113.6742887762</v>
      </c>
      <c r="P1101" s="176">
        <f t="shared" si="427"/>
        <v>3413815</v>
      </c>
      <c r="R1101" s="183">
        <f t="shared" si="441"/>
        <v>0</v>
      </c>
      <c r="S1101" s="179">
        <f t="shared" si="428"/>
        <v>0</v>
      </c>
      <c r="Y1101" s="179">
        <f t="shared" si="442"/>
        <v>61664.329926541541</v>
      </c>
      <c r="Z1101" s="179">
        <f t="shared" si="443"/>
        <v>2832.5779965374313</v>
      </c>
      <c r="AA1101" s="179">
        <f t="shared" si="444"/>
        <v>18190.092076920955</v>
      </c>
      <c r="AB1101" s="179">
        <f t="shared" si="445"/>
        <v>82686.999999999927</v>
      </c>
      <c r="AC1101" s="179">
        <f t="shared" si="446"/>
        <v>3413815</v>
      </c>
      <c r="AE1101" s="179">
        <f t="shared" si="447"/>
        <v>82687</v>
      </c>
    </row>
    <row r="1102" spans="1:31" x14ac:dyDescent="0.2">
      <c r="A1102" s="171">
        <f t="shared" si="429"/>
        <v>127</v>
      </c>
      <c r="B1102" s="179">
        <f t="shared" si="430"/>
        <v>79299</v>
      </c>
      <c r="D1102" s="179">
        <f t="shared" si="431"/>
        <v>3388</v>
      </c>
      <c r="E1102" s="179">
        <f t="shared" si="432"/>
        <v>16812.937567168006</v>
      </c>
      <c r="F1102" s="179">
        <f t="shared" si="433"/>
        <v>517.54227382657837</v>
      </c>
      <c r="G1102" s="179">
        <f t="shared" si="434"/>
        <v>1199187.9266570264</v>
      </c>
      <c r="H1102" s="179">
        <f t="shared" si="435"/>
        <v>35830.421905403644</v>
      </c>
      <c r="I1102" s="179">
        <f t="shared" si="436"/>
        <v>79299</v>
      </c>
      <c r="J1102" s="179">
        <f t="shared" si="437"/>
        <v>3388</v>
      </c>
      <c r="K1102" s="179">
        <f t="shared" si="438"/>
        <v>82687</v>
      </c>
      <c r="L1102" s="179">
        <f t="shared" si="426"/>
        <v>82687</v>
      </c>
      <c r="M1102" s="179">
        <f t="shared" si="439"/>
        <v>29061.222857151075</v>
      </c>
      <c r="N1102" s="179">
        <f t="shared" si="440"/>
        <v>3160768.1983702714</v>
      </c>
      <c r="O1102" s="179">
        <f>N1102*(1+Basic!$B$9)+S1102</f>
        <v>3318806.608288785</v>
      </c>
      <c r="P1102" s="176">
        <f t="shared" si="427"/>
        <v>3354637</v>
      </c>
      <c r="R1102" s="183">
        <f t="shared" si="441"/>
        <v>0</v>
      </c>
      <c r="S1102" s="179">
        <f t="shared" si="428"/>
        <v>0</v>
      </c>
      <c r="Y1102" s="179">
        <f t="shared" si="442"/>
        <v>62486.062432832085</v>
      </c>
      <c r="Z1102" s="179">
        <f t="shared" si="443"/>
        <v>2870.457726173423</v>
      </c>
      <c r="AA1102" s="179">
        <f t="shared" si="444"/>
        <v>17330.479840994583</v>
      </c>
      <c r="AB1102" s="179">
        <f t="shared" si="445"/>
        <v>82687.000000000087</v>
      </c>
      <c r="AC1102" s="179">
        <f t="shared" si="446"/>
        <v>3354637</v>
      </c>
      <c r="AE1102" s="179">
        <f t="shared" si="447"/>
        <v>82687</v>
      </c>
    </row>
    <row r="1103" spans="1:31" x14ac:dyDescent="0.2">
      <c r="A1103" s="171">
        <f t="shared" si="429"/>
        <v>128</v>
      </c>
      <c r="B1103" s="179">
        <f t="shared" si="430"/>
        <v>79299</v>
      </c>
      <c r="D1103" s="179">
        <f t="shared" si="431"/>
        <v>3388</v>
      </c>
      <c r="E1103" s="179">
        <f t="shared" si="432"/>
        <v>15980.254738175687</v>
      </c>
      <c r="F1103" s="179">
        <f t="shared" si="433"/>
        <v>479.15598305827399</v>
      </c>
      <c r="G1103" s="179">
        <f t="shared" si="434"/>
        <v>1135869.1813952022</v>
      </c>
      <c r="H1103" s="179">
        <f t="shared" si="435"/>
        <v>32921.577888461921</v>
      </c>
      <c r="I1103" s="179">
        <f t="shared" si="436"/>
        <v>79299</v>
      </c>
      <c r="J1103" s="179">
        <f t="shared" si="437"/>
        <v>3388</v>
      </c>
      <c r="K1103" s="179">
        <f t="shared" si="438"/>
        <v>82687</v>
      </c>
      <c r="L1103" s="179">
        <f t="shared" si="426"/>
        <v>82687</v>
      </c>
      <c r="M1103" s="179">
        <f t="shared" si="439"/>
        <v>28576.39409244202</v>
      </c>
      <c r="N1103" s="179">
        <f t="shared" si="440"/>
        <v>3106657.5924627134</v>
      </c>
      <c r="O1103" s="179">
        <f>N1103*(1+Basic!$B$9)+S1103</f>
        <v>3261990.4720858494</v>
      </c>
      <c r="P1103" s="176">
        <f t="shared" si="427"/>
        <v>3294912</v>
      </c>
      <c r="R1103" s="183">
        <f t="shared" si="441"/>
        <v>0</v>
      </c>
      <c r="S1103" s="179">
        <f t="shared" si="428"/>
        <v>0</v>
      </c>
      <c r="Y1103" s="179">
        <f t="shared" si="442"/>
        <v>63318.745261824224</v>
      </c>
      <c r="Z1103" s="179">
        <f t="shared" si="443"/>
        <v>2908.8440169417227</v>
      </c>
      <c r="AA1103" s="179">
        <f t="shared" si="444"/>
        <v>16459.410721233962</v>
      </c>
      <c r="AB1103" s="179">
        <f t="shared" si="445"/>
        <v>82686.999999999913</v>
      </c>
      <c r="AC1103" s="179">
        <f t="shared" si="446"/>
        <v>3294912</v>
      </c>
      <c r="AE1103" s="179">
        <f t="shared" si="447"/>
        <v>82687</v>
      </c>
    </row>
    <row r="1104" spans="1:31" x14ac:dyDescent="0.2">
      <c r="A1104" s="171">
        <f t="shared" si="429"/>
        <v>129</v>
      </c>
      <c r="B1104" s="179">
        <f t="shared" si="430"/>
        <v>79299</v>
      </c>
      <c r="D1104" s="179">
        <f t="shared" si="431"/>
        <v>3388</v>
      </c>
      <c r="E1104" s="179">
        <f t="shared" si="432"/>
        <v>15136.475663609504</v>
      </c>
      <c r="F1104" s="179">
        <f t="shared" si="433"/>
        <v>440.2563569757051</v>
      </c>
      <c r="G1104" s="179">
        <f t="shared" si="434"/>
        <v>1071706.6570588117</v>
      </c>
      <c r="H1104" s="179">
        <f t="shared" si="435"/>
        <v>29973.834245437625</v>
      </c>
      <c r="I1104" s="179">
        <f t="shared" si="436"/>
        <v>79299</v>
      </c>
      <c r="J1104" s="179">
        <f t="shared" si="437"/>
        <v>3388</v>
      </c>
      <c r="K1104" s="179">
        <f t="shared" si="438"/>
        <v>82687</v>
      </c>
      <c r="L1104" s="179">
        <f t="shared" ref="L1104:L1118" si="448">K1104</f>
        <v>82687</v>
      </c>
      <c r="M1104" s="179">
        <f t="shared" si="439"/>
        <v>28087.182007926462</v>
      </c>
      <c r="N1104" s="179">
        <f t="shared" si="440"/>
        <v>3052057.7744706399</v>
      </c>
      <c r="O1104" s="179">
        <f>N1104*(1+Basic!$B$9)+S1104</f>
        <v>3204660.6631941721</v>
      </c>
      <c r="P1104" s="176">
        <f t="shared" ref="P1104:P1118" si="449">ROUND((O1104+H1104)/1,0)</f>
        <v>3234634</v>
      </c>
      <c r="R1104" s="183">
        <f t="shared" si="441"/>
        <v>0</v>
      </c>
      <c r="S1104" s="179">
        <f t="shared" ref="S1104:S1119" si="450">S1105+R1104</f>
        <v>0</v>
      </c>
      <c r="Y1104" s="179">
        <f t="shared" si="442"/>
        <v>64162.52433639043</v>
      </c>
      <c r="Z1104" s="179">
        <f t="shared" si="443"/>
        <v>2947.743643024296</v>
      </c>
      <c r="AA1104" s="179">
        <f t="shared" si="444"/>
        <v>15576.73202058521</v>
      </c>
      <c r="AB1104" s="179">
        <f t="shared" si="445"/>
        <v>82686.999999999942</v>
      </c>
      <c r="AC1104" s="179">
        <f t="shared" si="446"/>
        <v>3234634</v>
      </c>
      <c r="AE1104" s="179">
        <f t="shared" si="447"/>
        <v>82687</v>
      </c>
    </row>
    <row r="1105" spans="1:31" x14ac:dyDescent="0.2">
      <c r="A1105" s="171">
        <f t="shared" ref="A1105:A1119" si="451">A1104+1</f>
        <v>130</v>
      </c>
      <c r="B1105" s="179">
        <f t="shared" ref="B1105:B1119" si="452">$C$971</f>
        <v>79299</v>
      </c>
      <c r="D1105" s="179">
        <f t="shared" ref="D1105:D1119" si="453">C1105+$F$971</f>
        <v>3388</v>
      </c>
      <c r="E1105" s="179">
        <f t="shared" ref="E1105:E1119" si="454">G1104*$B$974/$E$971</f>
        <v>14281.452476044369</v>
      </c>
      <c r="F1105" s="179">
        <f t="shared" ref="F1105:F1119" si="455">H1104*$D$974/$E$971</f>
        <v>400.83653080658945</v>
      </c>
      <c r="G1105" s="179">
        <f t="shared" ref="G1105:G1119" si="456">G1104+E1105-B1105</f>
        <v>1006689.1095348562</v>
      </c>
      <c r="H1105" s="179">
        <f t="shared" ref="H1105:H1119" si="457">H1104-D1105+F1105</f>
        <v>26986.670776244213</v>
      </c>
      <c r="I1105" s="179">
        <f t="shared" ref="I1105:I1119" si="458">B1105</f>
        <v>79299</v>
      </c>
      <c r="J1105" s="179">
        <f t="shared" ref="J1105:J1119" si="459">D1105-C1105</f>
        <v>3388</v>
      </c>
      <c r="K1105" s="179">
        <f t="shared" ref="K1105:K1119" si="460">J1105+I1105</f>
        <v>82687</v>
      </c>
      <c r="L1105" s="179">
        <f t="shared" si="448"/>
        <v>82687</v>
      </c>
      <c r="M1105" s="179">
        <f t="shared" ref="M1105:M1119" si="461">N1104*$L$974/12</f>
        <v>27593.54697416423</v>
      </c>
      <c r="N1105" s="179">
        <f t="shared" ref="N1105:N1119" si="462">N1104+M1105-L1105</f>
        <v>2996964.3214448043</v>
      </c>
      <c r="O1105" s="179">
        <f>N1105*(1+Basic!$B$9)+S1105</f>
        <v>3146812.5375170447</v>
      </c>
      <c r="P1105" s="176">
        <f t="shared" si="449"/>
        <v>3173799</v>
      </c>
      <c r="R1105" s="183">
        <f t="shared" ref="R1105:R1119" si="463">ROUND($R$971/1,0)</f>
        <v>0</v>
      </c>
      <c r="S1105" s="179">
        <f t="shared" si="450"/>
        <v>0</v>
      </c>
      <c r="Y1105" s="179">
        <f t="shared" ref="Y1105:Y1119" si="464">G1104-G1105</f>
        <v>65017.547523955582</v>
      </c>
      <c r="Z1105" s="179">
        <f t="shared" ref="Z1105:Z1119" si="465">H1104-H1105-C1105</f>
        <v>2987.1634691934123</v>
      </c>
      <c r="AA1105" s="179">
        <f t="shared" ref="AA1105:AA1119" si="466">E1105+F1105+R1105</f>
        <v>14682.289006850959</v>
      </c>
      <c r="AB1105" s="179">
        <f t="shared" ref="AB1105:AB1119" si="467">AA1105+Z1105+Y1105</f>
        <v>82686.999999999956</v>
      </c>
      <c r="AC1105" s="179">
        <f t="shared" ref="AC1105:AC1119" si="468">P1105</f>
        <v>3173799</v>
      </c>
      <c r="AE1105" s="179">
        <f t="shared" ref="AE1105:AE1119" si="469">B1105+D1105</f>
        <v>82687</v>
      </c>
    </row>
    <row r="1106" spans="1:31" x14ac:dyDescent="0.2">
      <c r="A1106" s="171">
        <f t="shared" si="451"/>
        <v>131</v>
      </c>
      <c r="B1106" s="179">
        <f t="shared" si="452"/>
        <v>79299</v>
      </c>
      <c r="D1106" s="179">
        <f t="shared" si="453"/>
        <v>3388</v>
      </c>
      <c r="E1106" s="179">
        <f t="shared" si="454"/>
        <v>13415.035337589128</v>
      </c>
      <c r="F1106" s="179">
        <f t="shared" si="455"/>
        <v>360.88954797685966</v>
      </c>
      <c r="G1106" s="179">
        <f t="shared" si="456"/>
        <v>940805.14487244526</v>
      </c>
      <c r="H1106" s="179">
        <f t="shared" si="457"/>
        <v>23959.560324221071</v>
      </c>
      <c r="I1106" s="179">
        <f t="shared" si="458"/>
        <v>79299</v>
      </c>
      <c r="J1106" s="179">
        <f t="shared" si="459"/>
        <v>3388</v>
      </c>
      <c r="K1106" s="179">
        <f t="shared" si="460"/>
        <v>82687</v>
      </c>
      <c r="L1106" s="179">
        <f t="shared" si="448"/>
        <v>82687</v>
      </c>
      <c r="M1106" s="179">
        <f t="shared" si="461"/>
        <v>27095.449003426776</v>
      </c>
      <c r="N1106" s="179">
        <f t="shared" si="462"/>
        <v>2941372.7704482311</v>
      </c>
      <c r="O1106" s="179">
        <f>N1106*(1+Basic!$B$9)+S1106</f>
        <v>3088441.4089706428</v>
      </c>
      <c r="P1106" s="176">
        <f t="shared" si="449"/>
        <v>3112401</v>
      </c>
      <c r="R1106" s="183">
        <f t="shared" si="463"/>
        <v>0</v>
      </c>
      <c r="S1106" s="179">
        <f t="shared" si="450"/>
        <v>0</v>
      </c>
      <c r="Y1106" s="179">
        <f t="shared" si="464"/>
        <v>65883.964662410901</v>
      </c>
      <c r="Z1106" s="179">
        <f t="shared" si="465"/>
        <v>3027.110452023142</v>
      </c>
      <c r="AA1106" s="179">
        <f t="shared" si="466"/>
        <v>13775.924885565988</v>
      </c>
      <c r="AB1106" s="179">
        <f t="shared" si="467"/>
        <v>82687.000000000029</v>
      </c>
      <c r="AC1106" s="179">
        <f t="shared" si="468"/>
        <v>3112401</v>
      </c>
      <c r="AE1106" s="179">
        <f t="shared" si="469"/>
        <v>82687</v>
      </c>
    </row>
    <row r="1107" spans="1:31" x14ac:dyDescent="0.2">
      <c r="A1107" s="171">
        <f t="shared" si="451"/>
        <v>132</v>
      </c>
      <c r="B1107" s="179">
        <f t="shared" si="452"/>
        <v>79299</v>
      </c>
      <c r="C1107" s="171">
        <f>-Basic!$B$30</f>
        <v>-16440</v>
      </c>
      <c r="D1107" s="179">
        <f t="shared" si="453"/>
        <v>-13052</v>
      </c>
      <c r="E1107" s="179">
        <f t="shared" si="454"/>
        <v>12537.07241362833</v>
      </c>
      <c r="F1107" s="179">
        <f t="shared" si="455"/>
        <v>320.40835888300813</v>
      </c>
      <c r="G1107" s="179">
        <f t="shared" si="456"/>
        <v>874043.2172860736</v>
      </c>
      <c r="H1107" s="179">
        <f t="shared" si="457"/>
        <v>37331.968683104082</v>
      </c>
      <c r="I1107" s="179">
        <f t="shared" si="458"/>
        <v>79299</v>
      </c>
      <c r="J1107" s="179">
        <f t="shared" si="459"/>
        <v>3388</v>
      </c>
      <c r="K1107" s="179">
        <f t="shared" si="460"/>
        <v>82687</v>
      </c>
      <c r="L1107" s="179">
        <f t="shared" si="448"/>
        <v>82687</v>
      </c>
      <c r="M1107" s="179">
        <f t="shared" si="461"/>
        <v>26592.847746457894</v>
      </c>
      <c r="N1107" s="179">
        <f t="shared" si="462"/>
        <v>2885278.618194689</v>
      </c>
      <c r="O1107" s="179">
        <f>N1107*(1+Basic!$B$9)+S1107</f>
        <v>3029542.5491044237</v>
      </c>
      <c r="P1107" s="176">
        <f t="shared" si="449"/>
        <v>3066875</v>
      </c>
      <c r="R1107" s="183">
        <f t="shared" si="463"/>
        <v>0</v>
      </c>
      <c r="S1107" s="179">
        <f t="shared" si="450"/>
        <v>0</v>
      </c>
      <c r="Y1107" s="179">
        <f t="shared" si="464"/>
        <v>66761.927586371661</v>
      </c>
      <c r="Z1107" s="179">
        <f t="shared" si="465"/>
        <v>3067.5916411169892</v>
      </c>
      <c r="AA1107" s="179">
        <f t="shared" si="466"/>
        <v>12857.480772511339</v>
      </c>
      <c r="AB1107" s="179">
        <f t="shared" si="467"/>
        <v>82686.999999999985</v>
      </c>
      <c r="AC1107" s="179">
        <f t="shared" si="468"/>
        <v>3066875</v>
      </c>
      <c r="AE1107" s="179">
        <f t="shared" si="469"/>
        <v>66247</v>
      </c>
    </row>
    <row r="1108" spans="1:31" x14ac:dyDescent="0.2">
      <c r="A1108" s="171">
        <f t="shared" si="451"/>
        <v>133</v>
      </c>
      <c r="B1108" s="179">
        <f t="shared" si="452"/>
        <v>79299</v>
      </c>
      <c r="D1108" s="179">
        <f t="shared" si="453"/>
        <v>3388</v>
      </c>
      <c r="E1108" s="179">
        <f t="shared" si="454"/>
        <v>11647.409846214083</v>
      </c>
      <c r="F1108" s="179">
        <f t="shared" si="455"/>
        <v>499.23599005000113</v>
      </c>
      <c r="G1108" s="179">
        <f t="shared" si="456"/>
        <v>806391.62713228771</v>
      </c>
      <c r="H1108" s="179">
        <f t="shared" si="457"/>
        <v>34443.204673154083</v>
      </c>
      <c r="I1108" s="179">
        <f t="shared" si="458"/>
        <v>79299</v>
      </c>
      <c r="J1108" s="179">
        <f t="shared" si="459"/>
        <v>3388</v>
      </c>
      <c r="K1108" s="179">
        <f t="shared" si="460"/>
        <v>82687</v>
      </c>
      <c r="L1108" s="179">
        <f t="shared" si="448"/>
        <v>82687</v>
      </c>
      <c r="M1108" s="179">
        <f t="shared" si="461"/>
        <v>26085.702489205189</v>
      </c>
      <c r="N1108" s="179">
        <f t="shared" si="462"/>
        <v>2828677.3206838942</v>
      </c>
      <c r="O1108" s="179">
        <f>N1108*(1+Basic!$B$9)+S1108</f>
        <v>2970111.186718089</v>
      </c>
      <c r="P1108" s="176">
        <f t="shared" si="449"/>
        <v>3004554</v>
      </c>
      <c r="R1108" s="183">
        <f t="shared" si="463"/>
        <v>0</v>
      </c>
      <c r="S1108" s="179">
        <f t="shared" si="450"/>
        <v>0</v>
      </c>
      <c r="Y1108" s="179">
        <f t="shared" si="464"/>
        <v>67651.590153785888</v>
      </c>
      <c r="Z1108" s="179">
        <f t="shared" si="465"/>
        <v>2888.7640099499986</v>
      </c>
      <c r="AA1108" s="179">
        <f t="shared" si="466"/>
        <v>12146.645836264084</v>
      </c>
      <c r="AB1108" s="179">
        <f t="shared" si="467"/>
        <v>82686.999999999971</v>
      </c>
      <c r="AC1108" s="179">
        <f t="shared" si="468"/>
        <v>3004554</v>
      </c>
      <c r="AE1108" s="179">
        <f t="shared" si="469"/>
        <v>82687</v>
      </c>
    </row>
    <row r="1109" spans="1:31" x14ac:dyDescent="0.2">
      <c r="A1109" s="171">
        <f t="shared" si="451"/>
        <v>134</v>
      </c>
      <c r="B1109" s="179">
        <f t="shared" si="452"/>
        <v>79299</v>
      </c>
      <c r="D1109" s="179">
        <f t="shared" si="453"/>
        <v>3388</v>
      </c>
      <c r="E1109" s="179">
        <f t="shared" si="454"/>
        <v>10745.891727103337</v>
      </c>
      <c r="F1109" s="179">
        <f t="shared" si="455"/>
        <v>460.60489151967084</v>
      </c>
      <c r="G1109" s="179">
        <f t="shared" si="456"/>
        <v>737838.5188593911</v>
      </c>
      <c r="H1109" s="179">
        <f t="shared" si="457"/>
        <v>31515.809564673753</v>
      </c>
      <c r="I1109" s="179">
        <f t="shared" si="458"/>
        <v>79299</v>
      </c>
      <c r="J1109" s="179">
        <f t="shared" si="459"/>
        <v>3388</v>
      </c>
      <c r="K1109" s="179">
        <f t="shared" si="460"/>
        <v>82687</v>
      </c>
      <c r="L1109" s="179">
        <f t="shared" si="448"/>
        <v>82687</v>
      </c>
      <c r="M1109" s="179">
        <f t="shared" si="461"/>
        <v>25573.972149521938</v>
      </c>
      <c r="N1109" s="179">
        <f t="shared" si="462"/>
        <v>2771564.2928334163</v>
      </c>
      <c r="O1109" s="179">
        <f>N1109*(1+Basic!$B$9)+S1109</f>
        <v>2910142.5074750874</v>
      </c>
      <c r="P1109" s="176">
        <f t="shared" si="449"/>
        <v>2941658</v>
      </c>
      <c r="R1109" s="183">
        <f t="shared" si="463"/>
        <v>0</v>
      </c>
      <c r="S1109" s="179">
        <f t="shared" si="450"/>
        <v>0</v>
      </c>
      <c r="Y1109" s="179">
        <f t="shared" si="464"/>
        <v>68553.108272896614</v>
      </c>
      <c r="Z1109" s="179">
        <f t="shared" si="465"/>
        <v>2927.3951084803302</v>
      </c>
      <c r="AA1109" s="179">
        <f t="shared" si="466"/>
        <v>11206.496618623009</v>
      </c>
      <c r="AB1109" s="179">
        <f t="shared" si="467"/>
        <v>82686.999999999956</v>
      </c>
      <c r="AC1109" s="179">
        <f t="shared" si="468"/>
        <v>2941658</v>
      </c>
      <c r="AE1109" s="179">
        <f t="shared" si="469"/>
        <v>82687</v>
      </c>
    </row>
    <row r="1110" spans="1:31" x14ac:dyDescent="0.2">
      <c r="A1110" s="171">
        <f t="shared" si="451"/>
        <v>135</v>
      </c>
      <c r="B1110" s="179">
        <f t="shared" si="452"/>
        <v>79299</v>
      </c>
      <c r="D1110" s="179">
        <f t="shared" si="453"/>
        <v>3388</v>
      </c>
      <c r="E1110" s="179">
        <f t="shared" si="454"/>
        <v>9832.3600704358632</v>
      </c>
      <c r="F1110" s="179">
        <f t="shared" si="455"/>
        <v>421.45718388990571</v>
      </c>
      <c r="G1110" s="179">
        <f t="shared" si="456"/>
        <v>668371.87892982701</v>
      </c>
      <c r="H1110" s="179">
        <f t="shared" si="457"/>
        <v>28549.266748563659</v>
      </c>
      <c r="I1110" s="179">
        <f t="shared" si="458"/>
        <v>79299</v>
      </c>
      <c r="J1110" s="179">
        <f t="shared" si="459"/>
        <v>3388</v>
      </c>
      <c r="K1110" s="179">
        <f t="shared" si="460"/>
        <v>82687</v>
      </c>
      <c r="L1110" s="179">
        <f t="shared" si="448"/>
        <v>82687</v>
      </c>
      <c r="M1110" s="179">
        <f t="shared" si="461"/>
        <v>25057.615273839187</v>
      </c>
      <c r="N1110" s="179">
        <f t="shared" si="462"/>
        <v>2713934.9081072556</v>
      </c>
      <c r="O1110" s="179">
        <f>N1110*(1+Basic!$B$9)+S1110</f>
        <v>2849631.6535126185</v>
      </c>
      <c r="P1110" s="176">
        <f t="shared" si="449"/>
        <v>2878181</v>
      </c>
      <c r="R1110" s="183">
        <f t="shared" si="463"/>
        <v>0</v>
      </c>
      <c r="S1110" s="179">
        <f t="shared" si="450"/>
        <v>0</v>
      </c>
      <c r="Y1110" s="179">
        <f t="shared" si="464"/>
        <v>69466.639929564088</v>
      </c>
      <c r="Z1110" s="179">
        <f t="shared" si="465"/>
        <v>2966.5428161100936</v>
      </c>
      <c r="AA1110" s="179">
        <f t="shared" si="466"/>
        <v>10253.81725432577</v>
      </c>
      <c r="AB1110" s="179">
        <f t="shared" si="467"/>
        <v>82686.999999999956</v>
      </c>
      <c r="AC1110" s="179">
        <f t="shared" si="468"/>
        <v>2878181</v>
      </c>
      <c r="AE1110" s="179">
        <f t="shared" si="469"/>
        <v>82687</v>
      </c>
    </row>
    <row r="1111" spans="1:31" x14ac:dyDescent="0.2">
      <c r="A1111" s="171">
        <f t="shared" si="451"/>
        <v>136</v>
      </c>
      <c r="B1111" s="179">
        <f t="shared" si="452"/>
        <v>79299</v>
      </c>
      <c r="D1111" s="179">
        <f t="shared" si="453"/>
        <v>3388</v>
      </c>
      <c r="E1111" s="179">
        <f t="shared" si="454"/>
        <v>8906.6547850481347</v>
      </c>
      <c r="F1111" s="179">
        <f t="shared" si="455"/>
        <v>381.78595860848287</v>
      </c>
      <c r="G1111" s="179">
        <f t="shared" si="456"/>
        <v>597979.53371487511</v>
      </c>
      <c r="H1111" s="179">
        <f t="shared" si="457"/>
        <v>25543.052707172141</v>
      </c>
      <c r="I1111" s="179">
        <f t="shared" si="458"/>
        <v>79299</v>
      </c>
      <c r="J1111" s="179">
        <f t="shared" si="459"/>
        <v>3388</v>
      </c>
      <c r="K1111" s="179">
        <f t="shared" si="460"/>
        <v>82687</v>
      </c>
      <c r="L1111" s="179">
        <f t="shared" si="448"/>
        <v>82687</v>
      </c>
      <c r="M1111" s="179">
        <f t="shared" si="461"/>
        <v>24536.590033807708</v>
      </c>
      <c r="N1111" s="179">
        <f t="shared" si="462"/>
        <v>2655784.4981410634</v>
      </c>
      <c r="O1111" s="179">
        <f>N1111*(1+Basic!$B$9)+S1111</f>
        <v>2788573.7230481165</v>
      </c>
      <c r="P1111" s="176">
        <f t="shared" si="449"/>
        <v>2814117</v>
      </c>
      <c r="R1111" s="183">
        <f t="shared" si="463"/>
        <v>0</v>
      </c>
      <c r="S1111" s="179">
        <f t="shared" si="450"/>
        <v>0</v>
      </c>
      <c r="Y1111" s="179">
        <f t="shared" si="464"/>
        <v>70392.3452149519</v>
      </c>
      <c r="Z1111" s="179">
        <f t="shared" si="465"/>
        <v>3006.2140413915185</v>
      </c>
      <c r="AA1111" s="179">
        <f t="shared" si="466"/>
        <v>9288.440743656618</v>
      </c>
      <c r="AB1111" s="179">
        <f t="shared" si="467"/>
        <v>82687.000000000029</v>
      </c>
      <c r="AC1111" s="179">
        <f t="shared" si="468"/>
        <v>2814117</v>
      </c>
      <c r="AE1111" s="179">
        <f t="shared" si="469"/>
        <v>82687</v>
      </c>
    </row>
    <row r="1112" spans="1:31" x14ac:dyDescent="0.2">
      <c r="A1112" s="171">
        <f t="shared" si="451"/>
        <v>137</v>
      </c>
      <c r="B1112" s="179">
        <f t="shared" si="452"/>
        <v>79299</v>
      </c>
      <c r="D1112" s="179">
        <f t="shared" si="453"/>
        <v>3388</v>
      </c>
      <c r="E1112" s="179">
        <f t="shared" si="454"/>
        <v>7968.6136464182773</v>
      </c>
      <c r="F1112" s="179">
        <f t="shared" si="455"/>
        <v>341.58421473593017</v>
      </c>
      <c r="G1112" s="179">
        <f t="shared" si="456"/>
        <v>526649.14736129344</v>
      </c>
      <c r="H1112" s="179">
        <f t="shared" si="457"/>
        <v>22496.63692190807</v>
      </c>
      <c r="I1112" s="179">
        <f t="shared" si="458"/>
        <v>79299</v>
      </c>
      <c r="J1112" s="179">
        <f t="shared" si="459"/>
        <v>3388</v>
      </c>
      <c r="K1112" s="179">
        <f t="shared" si="460"/>
        <v>82687</v>
      </c>
      <c r="L1112" s="179">
        <f t="shared" si="448"/>
        <v>82687</v>
      </c>
      <c r="M1112" s="179">
        <f t="shared" si="461"/>
        <v>24010.85422290966</v>
      </c>
      <c r="N1112" s="179">
        <f t="shared" si="462"/>
        <v>2597108.3523639729</v>
      </c>
      <c r="O1112" s="179">
        <f>N1112*(1+Basic!$B$9)+S1112</f>
        <v>2726963.7699821717</v>
      </c>
      <c r="P1112" s="176">
        <f t="shared" si="449"/>
        <v>2749460</v>
      </c>
      <c r="R1112" s="183">
        <f t="shared" si="463"/>
        <v>0</v>
      </c>
      <c r="S1112" s="179">
        <f t="shared" si="450"/>
        <v>0</v>
      </c>
      <c r="Y1112" s="179">
        <f t="shared" si="464"/>
        <v>71330.386353581678</v>
      </c>
      <c r="Z1112" s="179">
        <f t="shared" si="465"/>
        <v>3046.415785264071</v>
      </c>
      <c r="AA1112" s="179">
        <f t="shared" si="466"/>
        <v>8310.1978611542072</v>
      </c>
      <c r="AB1112" s="179">
        <f t="shared" si="467"/>
        <v>82686.999999999956</v>
      </c>
      <c r="AC1112" s="179">
        <f t="shared" si="468"/>
        <v>2749460</v>
      </c>
      <c r="AE1112" s="179">
        <f t="shared" si="469"/>
        <v>82687</v>
      </c>
    </row>
    <row r="1113" spans="1:31" x14ac:dyDescent="0.2">
      <c r="A1113" s="171">
        <f t="shared" si="451"/>
        <v>138</v>
      </c>
      <c r="B1113" s="179">
        <f t="shared" si="452"/>
        <v>79299</v>
      </c>
      <c r="D1113" s="179">
        <f t="shared" si="453"/>
        <v>3388</v>
      </c>
      <c r="E1113" s="179">
        <f t="shared" si="454"/>
        <v>7018.0722682371606</v>
      </c>
      <c r="F1113" s="179">
        <f t="shared" si="455"/>
        <v>300.84485771004182</v>
      </c>
      <c r="G1113" s="179">
        <f t="shared" si="456"/>
        <v>454368.21962953056</v>
      </c>
      <c r="H1113" s="179">
        <f t="shared" si="457"/>
        <v>19409.481779618112</v>
      </c>
      <c r="I1113" s="179">
        <f t="shared" si="458"/>
        <v>79299</v>
      </c>
      <c r="J1113" s="179">
        <f t="shared" si="459"/>
        <v>3388</v>
      </c>
      <c r="K1113" s="179">
        <f t="shared" si="460"/>
        <v>82687</v>
      </c>
      <c r="L1113" s="179">
        <f t="shared" si="448"/>
        <v>82687</v>
      </c>
      <c r="M1113" s="179">
        <f t="shared" si="461"/>
        <v>23480.365253039523</v>
      </c>
      <c r="N1113" s="179">
        <f t="shared" si="462"/>
        <v>2537901.7176170126</v>
      </c>
      <c r="O1113" s="179">
        <f>N1113*(1+Basic!$B$9)+S1113</f>
        <v>2664796.8034978635</v>
      </c>
      <c r="P1113" s="176">
        <f t="shared" si="449"/>
        <v>2684206</v>
      </c>
      <c r="R1113" s="183">
        <f t="shared" si="463"/>
        <v>0</v>
      </c>
      <c r="S1113" s="179">
        <f t="shared" si="450"/>
        <v>0</v>
      </c>
      <c r="Y1113" s="179">
        <f t="shared" si="464"/>
        <v>72280.927731762873</v>
      </c>
      <c r="Z1113" s="179">
        <f t="shared" si="465"/>
        <v>3087.1551422899574</v>
      </c>
      <c r="AA1113" s="179">
        <f t="shared" si="466"/>
        <v>7318.9171259472023</v>
      </c>
      <c r="AB1113" s="179">
        <f t="shared" si="467"/>
        <v>82687.000000000029</v>
      </c>
      <c r="AC1113" s="179">
        <f t="shared" si="468"/>
        <v>2684206</v>
      </c>
      <c r="AE1113" s="179">
        <f t="shared" si="469"/>
        <v>82687</v>
      </c>
    </row>
    <row r="1114" spans="1:31" x14ac:dyDescent="0.2">
      <c r="A1114" s="171">
        <f t="shared" si="451"/>
        <v>139</v>
      </c>
      <c r="B1114" s="179">
        <f t="shared" si="452"/>
        <v>79299</v>
      </c>
      <c r="D1114" s="179">
        <f t="shared" si="453"/>
        <v>3388</v>
      </c>
      <c r="E1114" s="179">
        <f t="shared" si="454"/>
        <v>6054.8640736006309</v>
      </c>
      <c r="F1114" s="179">
        <f t="shared" si="455"/>
        <v>259.56069809387316</v>
      </c>
      <c r="G1114" s="179">
        <f t="shared" si="456"/>
        <v>381124.08370313118</v>
      </c>
      <c r="H1114" s="179">
        <f t="shared" si="457"/>
        <v>16281.042477711986</v>
      </c>
      <c r="I1114" s="179">
        <f t="shared" si="458"/>
        <v>79299</v>
      </c>
      <c r="J1114" s="179">
        <f t="shared" si="459"/>
        <v>3388</v>
      </c>
      <c r="K1114" s="179">
        <f t="shared" si="460"/>
        <v>82687</v>
      </c>
      <c r="L1114" s="179">
        <f t="shared" si="448"/>
        <v>82687</v>
      </c>
      <c r="M1114" s="179">
        <f t="shared" si="461"/>
        <v>22945.080151054262</v>
      </c>
      <c r="N1114" s="179">
        <f t="shared" si="462"/>
        <v>2478159.7977680666</v>
      </c>
      <c r="O1114" s="179">
        <f>N1114*(1+Basic!$B$9)+S1114</f>
        <v>2602067.7876564702</v>
      </c>
      <c r="P1114" s="176">
        <f t="shared" si="449"/>
        <v>2618349</v>
      </c>
      <c r="R1114" s="183">
        <f t="shared" si="463"/>
        <v>0</v>
      </c>
      <c r="S1114" s="179">
        <f t="shared" si="450"/>
        <v>0</v>
      </c>
      <c r="Y1114" s="179">
        <f t="shared" si="464"/>
        <v>73244.13592639938</v>
      </c>
      <c r="Z1114" s="179">
        <f t="shared" si="465"/>
        <v>3128.4393019061263</v>
      </c>
      <c r="AA1114" s="179">
        <f t="shared" si="466"/>
        <v>6314.4247716945038</v>
      </c>
      <c r="AB1114" s="179">
        <f t="shared" si="467"/>
        <v>82687.000000000015</v>
      </c>
      <c r="AC1114" s="179">
        <f t="shared" si="468"/>
        <v>2618349</v>
      </c>
      <c r="AE1114" s="179">
        <f t="shared" si="469"/>
        <v>82687</v>
      </c>
    </row>
    <row r="1115" spans="1:31" x14ac:dyDescent="0.2">
      <c r="A1115" s="171">
        <f t="shared" si="451"/>
        <v>140</v>
      </c>
      <c r="B1115" s="179">
        <f t="shared" si="452"/>
        <v>79299</v>
      </c>
      <c r="D1115" s="179">
        <f t="shared" si="453"/>
        <v>3388</v>
      </c>
      <c r="E1115" s="179">
        <f t="shared" si="454"/>
        <v>5078.8202658178789</v>
      </c>
      <c r="F1115" s="179">
        <f t="shared" si="455"/>
        <v>217.72445030699177</v>
      </c>
      <c r="G1115" s="179">
        <f t="shared" si="456"/>
        <v>306903.90396894905</v>
      </c>
      <c r="H1115" s="179">
        <f t="shared" si="457"/>
        <v>13110.766928018978</v>
      </c>
      <c r="I1115" s="179">
        <f t="shared" si="458"/>
        <v>79299</v>
      </c>
      <c r="J1115" s="179">
        <f t="shared" si="459"/>
        <v>3388</v>
      </c>
      <c r="K1115" s="179">
        <f t="shared" si="460"/>
        <v>82687</v>
      </c>
      <c r="L1115" s="179">
        <f t="shared" si="448"/>
        <v>82687</v>
      </c>
      <c r="M1115" s="179">
        <f t="shared" si="461"/>
        <v>22404.955555292123</v>
      </c>
      <c r="N1115" s="179">
        <f t="shared" si="462"/>
        <v>2417877.7533233589</v>
      </c>
      <c r="O1115" s="179">
        <f>N1115*(1+Basic!$B$9)+S1115</f>
        <v>2538771.6409895271</v>
      </c>
      <c r="P1115" s="176">
        <f t="shared" si="449"/>
        <v>2551882</v>
      </c>
      <c r="R1115" s="183">
        <f t="shared" si="463"/>
        <v>0</v>
      </c>
      <c r="S1115" s="179">
        <f t="shared" si="450"/>
        <v>0</v>
      </c>
      <c r="Y1115" s="179">
        <f t="shared" si="464"/>
        <v>74220.179734182137</v>
      </c>
      <c r="Z1115" s="179">
        <f t="shared" si="465"/>
        <v>3170.2755496930076</v>
      </c>
      <c r="AA1115" s="179">
        <f t="shared" si="466"/>
        <v>5296.5447161248703</v>
      </c>
      <c r="AB1115" s="179">
        <f t="shared" si="467"/>
        <v>82687.000000000015</v>
      </c>
      <c r="AC1115" s="179">
        <f t="shared" si="468"/>
        <v>2551882</v>
      </c>
      <c r="AE1115" s="179">
        <f t="shared" si="469"/>
        <v>82687</v>
      </c>
    </row>
    <row r="1116" spans="1:31" x14ac:dyDescent="0.2">
      <c r="A1116" s="171">
        <f t="shared" si="451"/>
        <v>141</v>
      </c>
      <c r="B1116" s="179">
        <f t="shared" si="452"/>
        <v>79299</v>
      </c>
      <c r="D1116" s="179">
        <f t="shared" si="453"/>
        <v>3388</v>
      </c>
      <c r="E1116" s="179">
        <f t="shared" si="454"/>
        <v>4089.7697988307859</v>
      </c>
      <c r="F1116" s="179">
        <f t="shared" si="455"/>
        <v>175.32873133976207</v>
      </c>
      <c r="G1116" s="179">
        <f t="shared" si="456"/>
        <v>231694.67376777984</v>
      </c>
      <c r="H1116" s="179">
        <f t="shared" si="457"/>
        <v>9898.0956593587398</v>
      </c>
      <c r="I1116" s="179">
        <f t="shared" si="458"/>
        <v>79299</v>
      </c>
      <c r="J1116" s="179">
        <f t="shared" si="459"/>
        <v>3388</v>
      </c>
      <c r="K1116" s="179">
        <f t="shared" si="460"/>
        <v>82687</v>
      </c>
      <c r="L1116" s="179">
        <f t="shared" si="448"/>
        <v>82687</v>
      </c>
      <c r="M1116" s="179">
        <f t="shared" si="461"/>
        <v>21859.947712060126</v>
      </c>
      <c r="N1116" s="179">
        <f t="shared" si="462"/>
        <v>2357050.701035419</v>
      </c>
      <c r="O1116" s="179">
        <f>N1116*(1+Basic!$B$9)+S1116</f>
        <v>2474903.23608719</v>
      </c>
      <c r="P1116" s="176">
        <f t="shared" si="449"/>
        <v>2484801</v>
      </c>
      <c r="R1116" s="183">
        <f t="shared" si="463"/>
        <v>0</v>
      </c>
      <c r="S1116" s="179">
        <f t="shared" si="450"/>
        <v>0</v>
      </c>
      <c r="Y1116" s="179">
        <f t="shared" si="464"/>
        <v>75209.230201169208</v>
      </c>
      <c r="Z1116" s="179">
        <f t="shared" si="465"/>
        <v>3212.6712686602386</v>
      </c>
      <c r="AA1116" s="179">
        <f t="shared" si="466"/>
        <v>4265.0985301705477</v>
      </c>
      <c r="AB1116" s="179">
        <f t="shared" si="467"/>
        <v>82687</v>
      </c>
      <c r="AC1116" s="179">
        <f t="shared" si="468"/>
        <v>2484801</v>
      </c>
      <c r="AE1116" s="179">
        <f t="shared" si="469"/>
        <v>82687</v>
      </c>
    </row>
    <row r="1117" spans="1:31" x14ac:dyDescent="0.2">
      <c r="A1117" s="171">
        <f t="shared" si="451"/>
        <v>142</v>
      </c>
      <c r="B1117" s="179">
        <f t="shared" si="452"/>
        <v>79299</v>
      </c>
      <c r="D1117" s="179">
        <f t="shared" si="453"/>
        <v>3388</v>
      </c>
      <c r="E1117" s="179">
        <f t="shared" si="454"/>
        <v>3087.5393472390911</v>
      </c>
      <c r="F1117" s="179">
        <f t="shared" si="455"/>
        <v>132.36605945043627</v>
      </c>
      <c r="G1117" s="179">
        <f t="shared" si="456"/>
        <v>155483.21311501894</v>
      </c>
      <c r="H1117" s="179">
        <f t="shared" si="457"/>
        <v>6642.4617188091761</v>
      </c>
      <c r="I1117" s="179">
        <f t="shared" si="458"/>
        <v>79299</v>
      </c>
      <c r="J1117" s="179">
        <f t="shared" si="459"/>
        <v>3388</v>
      </c>
      <c r="K1117" s="179">
        <f t="shared" si="460"/>
        <v>82687</v>
      </c>
      <c r="L1117" s="179">
        <f t="shared" si="448"/>
        <v>82687</v>
      </c>
      <c r="M1117" s="179">
        <f t="shared" si="461"/>
        <v>21310.012472089667</v>
      </c>
      <c r="N1117" s="179">
        <f t="shared" si="462"/>
        <v>2295673.7135075089</v>
      </c>
      <c r="O1117" s="179">
        <f>N1117*(1+Basic!$B$9)+S1117</f>
        <v>2410457.3991828845</v>
      </c>
      <c r="P1117" s="176">
        <f t="shared" si="449"/>
        <v>2417100</v>
      </c>
      <c r="R1117" s="183">
        <f t="shared" si="463"/>
        <v>0</v>
      </c>
      <c r="S1117" s="179">
        <f t="shared" si="450"/>
        <v>0</v>
      </c>
      <c r="Y1117" s="179">
        <f t="shared" si="464"/>
        <v>76211.460652760899</v>
      </c>
      <c r="Z1117" s="179">
        <f t="shared" si="465"/>
        <v>3255.6339405495637</v>
      </c>
      <c r="AA1117" s="179">
        <f t="shared" si="466"/>
        <v>3219.9054066895274</v>
      </c>
      <c r="AB1117" s="179">
        <f t="shared" si="467"/>
        <v>82686.999999999985</v>
      </c>
      <c r="AC1117" s="179">
        <f t="shared" si="468"/>
        <v>2417100</v>
      </c>
      <c r="AE1117" s="179">
        <f t="shared" si="469"/>
        <v>82687</v>
      </c>
    </row>
    <row r="1118" spans="1:31" x14ac:dyDescent="0.2">
      <c r="A1118" s="171">
        <f t="shared" si="451"/>
        <v>143</v>
      </c>
      <c r="B1118" s="179">
        <f t="shared" si="452"/>
        <v>79299</v>
      </c>
      <c r="D1118" s="179">
        <f t="shared" si="453"/>
        <v>3388</v>
      </c>
      <c r="E1118" s="179">
        <f t="shared" si="454"/>
        <v>2071.9532759261065</v>
      </c>
      <c r="F1118" s="179">
        <f t="shared" si="455"/>
        <v>88.828852844821355</v>
      </c>
      <c r="G1118" s="179">
        <f t="shared" si="456"/>
        <v>78256.166390945058</v>
      </c>
      <c r="H1118" s="179">
        <f t="shared" si="457"/>
        <v>3343.2905716539976</v>
      </c>
      <c r="I1118" s="179">
        <f t="shared" si="458"/>
        <v>79299</v>
      </c>
      <c r="J1118" s="179">
        <f t="shared" si="459"/>
        <v>3388</v>
      </c>
      <c r="K1118" s="179">
        <f t="shared" si="460"/>
        <v>82687</v>
      </c>
      <c r="L1118" s="179">
        <f t="shared" si="448"/>
        <v>82687</v>
      </c>
      <c r="M1118" s="179">
        <f t="shared" si="461"/>
        <v>20755.105286960177</v>
      </c>
      <c r="N1118" s="179">
        <f t="shared" si="462"/>
        <v>2233741.8187944689</v>
      </c>
      <c r="O1118" s="179">
        <f>N1118*(1+Basic!$B$9)+S1118</f>
        <v>2345428.9097341923</v>
      </c>
      <c r="P1118" s="176">
        <f t="shared" si="449"/>
        <v>2348772</v>
      </c>
      <c r="R1118" s="183">
        <f t="shared" si="463"/>
        <v>0</v>
      </c>
      <c r="S1118" s="179">
        <f t="shared" si="450"/>
        <v>0</v>
      </c>
      <c r="Y1118" s="179">
        <f t="shared" si="464"/>
        <v>77227.04672407388</v>
      </c>
      <c r="Z1118" s="179">
        <f t="shared" si="465"/>
        <v>3299.1711471551785</v>
      </c>
      <c r="AA1118" s="179">
        <f t="shared" si="466"/>
        <v>2160.782128770928</v>
      </c>
      <c r="AB1118" s="179">
        <f t="shared" si="467"/>
        <v>82686.999999999985</v>
      </c>
      <c r="AC1118" s="179">
        <f t="shared" si="468"/>
        <v>2348772</v>
      </c>
      <c r="AE1118" s="179">
        <f t="shared" si="469"/>
        <v>82687</v>
      </c>
    </row>
    <row r="1119" spans="1:31" x14ac:dyDescent="0.2">
      <c r="A1119" s="171">
        <f t="shared" si="451"/>
        <v>144</v>
      </c>
      <c r="B1119" s="179">
        <f t="shared" si="452"/>
        <v>79299</v>
      </c>
      <c r="D1119" s="179">
        <f t="shared" si="453"/>
        <v>3388</v>
      </c>
      <c r="E1119" s="179">
        <f t="shared" si="454"/>
        <v>1042.8336092796815</v>
      </c>
      <c r="F1119" s="179">
        <f t="shared" si="455"/>
        <v>44.709428338289712</v>
      </c>
      <c r="G1119" s="179">
        <f t="shared" si="456"/>
        <v>2.2473977878689766E-7</v>
      </c>
      <c r="H1119" s="179">
        <f t="shared" si="457"/>
        <v>-7.7126571795815835E-9</v>
      </c>
      <c r="I1119" s="179">
        <f t="shared" si="458"/>
        <v>79299</v>
      </c>
      <c r="J1119" s="179">
        <f t="shared" si="459"/>
        <v>3388</v>
      </c>
      <c r="K1119" s="179">
        <f t="shared" si="460"/>
        <v>82687</v>
      </c>
      <c r="L1119" s="179">
        <f>K1119+Basic!B8</f>
        <v>2253937</v>
      </c>
      <c r="M1119" s="179">
        <f t="shared" si="461"/>
        <v>20195.181205490368</v>
      </c>
      <c r="N1119" s="179">
        <f t="shared" si="462"/>
        <v>-4.0978193283081055E-8</v>
      </c>
      <c r="O1119" s="179">
        <f>N1119*(1+Basic!$B$9)</f>
        <v>-4.302710294723511E-8</v>
      </c>
      <c r="P1119" s="179">
        <f>O1119+H1119+Basic!$B$8</f>
        <v>2171249.9999999492</v>
      </c>
      <c r="R1119" s="183">
        <f t="shared" si="463"/>
        <v>0</v>
      </c>
      <c r="S1119" s="179">
        <f t="shared" si="450"/>
        <v>0</v>
      </c>
      <c r="Y1119" s="179">
        <f t="shared" si="464"/>
        <v>78256.166390720318</v>
      </c>
      <c r="Z1119" s="179">
        <f t="shared" si="465"/>
        <v>3343.2905716617101</v>
      </c>
      <c r="AA1119" s="179">
        <f t="shared" si="466"/>
        <v>1087.5430376179711</v>
      </c>
      <c r="AB1119" s="179">
        <f t="shared" si="467"/>
        <v>82687</v>
      </c>
      <c r="AC1119" s="179">
        <f t="shared" si="468"/>
        <v>2171249.9999999492</v>
      </c>
      <c r="AE1119" s="179">
        <f t="shared" si="469"/>
        <v>82687</v>
      </c>
    </row>
    <row r="1120" spans="1:31" ht="15" x14ac:dyDescent="0.2">
      <c r="A1120" s="170" t="s">
        <v>5</v>
      </c>
      <c r="B1120" s="190">
        <f>SUM(B975:B1119)</f>
        <v>6352806</v>
      </c>
      <c r="C1120" s="190">
        <f>SUM(C975:C1119)</f>
        <v>-376113</v>
      </c>
      <c r="D1120" s="190">
        <f>SUM(D975:D1119)</f>
        <v>111759</v>
      </c>
      <c r="E1120" s="190">
        <f>SUM(E975:E1119)</f>
        <v>6352806.0000002244</v>
      </c>
      <c r="F1120" s="190">
        <f>SUM(F975:F1119)</f>
        <v>111758.99999999229</v>
      </c>
      <c r="G1120" s="190"/>
      <c r="H1120" s="190"/>
      <c r="I1120" s="190">
        <f>SUM(I975:I1119)</f>
        <v>11419056</v>
      </c>
      <c r="J1120" s="190">
        <f>SUM(J975:J1119)</f>
        <v>461660.5</v>
      </c>
      <c r="K1120" s="190">
        <f>SUM(K975:K1119)</f>
        <v>11906928</v>
      </c>
      <c r="L1120" s="190">
        <f>SUM(L975:L1119)</f>
        <v>6840678</v>
      </c>
      <c r="M1120" s="190">
        <f>SUM(M975:M1119)</f>
        <v>6840677.999999959</v>
      </c>
      <c r="N1120" s="187"/>
      <c r="O1120" s="190"/>
      <c r="P1120" s="190"/>
      <c r="R1120" s="172">
        <f>SUM(R976:R1119)</f>
        <v>0</v>
      </c>
      <c r="Y1120" s="191">
        <f>SUM(Y976:Y1119)</f>
        <v>5066249.9999997756</v>
      </c>
      <c r="Z1120" s="191">
        <f>SUM(Z976:Z1119)</f>
        <v>376113.00000000774</v>
      </c>
      <c r="AA1120" s="191">
        <f>SUM(AA976:AA1119)</f>
        <v>6464565.0000002151</v>
      </c>
      <c r="AB1120" s="191">
        <f>SUM(AB976:AB1119)</f>
        <v>11906928</v>
      </c>
    </row>
    <row r="1129" spans="1:31" ht="25.5" x14ac:dyDescent="0.35">
      <c r="C1129" s="262" t="s">
        <v>108</v>
      </c>
      <c r="D1129" s="262"/>
      <c r="E1129" s="262"/>
      <c r="F1129" s="262"/>
    </row>
    <row r="1130" spans="1:31" x14ac:dyDescent="0.2">
      <c r="A1130" s="171" t="s">
        <v>33</v>
      </c>
      <c r="B1130" s="171" t="s">
        <v>39</v>
      </c>
      <c r="D1130" s="171" t="s">
        <v>160</v>
      </c>
      <c r="E1130" s="171" t="s">
        <v>38</v>
      </c>
      <c r="G1130" s="171" t="s">
        <v>57</v>
      </c>
    </row>
    <row r="1131" spans="1:31" ht="18" x14ac:dyDescent="0.25">
      <c r="A1131" s="181">
        <f>Basic!$B$10</f>
        <v>0.16</v>
      </c>
      <c r="B1131" s="175">
        <v>77321.227228854972</v>
      </c>
      <c r="C1131" s="176">
        <f>ROUND(B1131/1,0)</f>
        <v>77321</v>
      </c>
      <c r="D1131" s="177">
        <v>3337.8987324428326</v>
      </c>
      <c r="E1131" s="176">
        <f>$E$2</f>
        <v>12</v>
      </c>
      <c r="F1131" s="176">
        <f>ROUND(D1131/1,0)</f>
        <v>3338</v>
      </c>
      <c r="G1131" s="192">
        <f>-(B1135)/R1133</f>
        <v>32475.961538461539</v>
      </c>
      <c r="H1131" s="179">
        <f>(Basic!$B$19+Basic!$B$20+Basic!$B$21+Basic!$B$22+Basic!$B$23+Basic!$B$24+Basic!$B$25+Basic!$B$26+Basic!$B$27+Basic!$B$28+Basic!$B$29+Basic!$B$30+Basic!$B$31)/R1133</f>
        <v>2505.852564102564</v>
      </c>
      <c r="J1131" s="179"/>
      <c r="K1131" s="179"/>
      <c r="R1131" s="172">
        <f>$S$1/$R$1133</f>
        <v>0</v>
      </c>
    </row>
    <row r="1132" spans="1:31" ht="15" x14ac:dyDescent="0.2">
      <c r="A1132" s="170" t="s">
        <v>37</v>
      </c>
      <c r="B1132" s="179" t="s">
        <v>37</v>
      </c>
      <c r="C1132" s="171" t="s">
        <v>37</v>
      </c>
      <c r="D1132" s="171" t="s">
        <v>37</v>
      </c>
      <c r="E1132" s="171" t="s">
        <v>37</v>
      </c>
      <c r="F1132" s="171" t="s">
        <v>37</v>
      </c>
      <c r="G1132" s="171" t="s">
        <v>37</v>
      </c>
      <c r="H1132" s="171" t="s">
        <v>37</v>
      </c>
      <c r="J1132" s="179"/>
      <c r="L1132" s="179"/>
      <c r="M1132" s="180" t="s">
        <v>31</v>
      </c>
      <c r="N1132" s="180"/>
      <c r="O1132" s="180"/>
    </row>
    <row r="1133" spans="1:31" ht="15" x14ac:dyDescent="0.2">
      <c r="A1133" s="170"/>
      <c r="B1133" s="180" t="s">
        <v>11</v>
      </c>
      <c r="C1133" s="180"/>
      <c r="D1133" s="180"/>
      <c r="E1133" s="180" t="s">
        <v>27</v>
      </c>
      <c r="F1133" s="180"/>
      <c r="G1133" s="180" t="s">
        <v>162</v>
      </c>
      <c r="H1133" s="180"/>
      <c r="I1133" s="180" t="s">
        <v>6</v>
      </c>
      <c r="J1133" s="180"/>
      <c r="K1133" s="180"/>
      <c r="L1133" s="171" t="s">
        <v>32</v>
      </c>
      <c r="M1133" s="171" t="s">
        <v>2</v>
      </c>
      <c r="N1133" s="180" t="s">
        <v>162</v>
      </c>
      <c r="O1133" s="180" t="s">
        <v>29</v>
      </c>
      <c r="P1133" s="180" t="s">
        <v>30</v>
      </c>
      <c r="R1133" s="172">
        <f>$E$2*13</f>
        <v>156</v>
      </c>
    </row>
    <row r="1134" spans="1:31" x14ac:dyDescent="0.2">
      <c r="B1134" s="181">
        <f>IRR(B1135:B1291,0)*E1131</f>
        <v>0.15992439823894156</v>
      </c>
      <c r="D1134" s="181">
        <f>IRR(D1135:D1291,0)*E1131</f>
        <v>0.16064744079706905</v>
      </c>
      <c r="E1134" s="171" t="s">
        <v>28</v>
      </c>
      <c r="F1134" s="171" t="s">
        <v>161</v>
      </c>
      <c r="G1134" s="171" t="s">
        <v>162</v>
      </c>
      <c r="H1134" s="171" t="s">
        <v>161</v>
      </c>
      <c r="I1134" s="171" t="s">
        <v>28</v>
      </c>
      <c r="J1134" s="179" t="s">
        <v>161</v>
      </c>
      <c r="K1134" s="179" t="s">
        <v>5</v>
      </c>
      <c r="L1134" s="174">
        <f>IRR(L1135:L1291,0)*E1131</f>
        <v>0.1091360776815602</v>
      </c>
      <c r="AE1134" s="174">
        <f>IRR(AE1135:AE1291,0)*$AE$2</f>
        <v>0.15993527156572451</v>
      </c>
    </row>
    <row r="1135" spans="1:31" x14ac:dyDescent="0.2">
      <c r="A1135" s="171">
        <v>0</v>
      </c>
      <c r="B1135" s="171">
        <f>-(Basic!$B$6-Basic!$B$8)</f>
        <v>-5066250</v>
      </c>
      <c r="C1135" s="171">
        <f>-Basic!$B$19</f>
        <v>-52423</v>
      </c>
      <c r="D1135" s="179">
        <f>C1135</f>
        <v>-52423</v>
      </c>
      <c r="G1135" s="179">
        <f>-B1135</f>
        <v>5066250</v>
      </c>
      <c r="H1135" s="171">
        <f>-D1135</f>
        <v>52423</v>
      </c>
      <c r="J1135" s="171">
        <f>-Basic!$B$19/2</f>
        <v>-26211.5</v>
      </c>
      <c r="L1135" s="179">
        <f>B1135-Basic!$B$8</f>
        <v>-7237500</v>
      </c>
      <c r="N1135" s="179">
        <f>-L1135</f>
        <v>7237500</v>
      </c>
      <c r="Y1135" s="171" t="s">
        <v>163</v>
      </c>
      <c r="Z1135" s="171" t="s">
        <v>61</v>
      </c>
      <c r="AA1135" s="171" t="s">
        <v>2</v>
      </c>
      <c r="AB1135" s="171" t="s">
        <v>6</v>
      </c>
      <c r="AC1135" s="171" t="s">
        <v>65</v>
      </c>
      <c r="AE1135" s="179">
        <f>B1135+D1135</f>
        <v>-5118673</v>
      </c>
    </row>
    <row r="1136" spans="1:31" x14ac:dyDescent="0.2">
      <c r="A1136" s="171">
        <f>A1135+1</f>
        <v>1</v>
      </c>
      <c r="B1136" s="179">
        <f>$C$1131</f>
        <v>77321</v>
      </c>
      <c r="D1136" s="179">
        <f>C1136+$F$1131</f>
        <v>3338</v>
      </c>
      <c r="E1136" s="179">
        <f>G1135*$B$1134/$E$1131</f>
        <v>67518.081881503138</v>
      </c>
      <c r="F1136" s="179">
        <f>H1135*$D$1134/$E$1131</f>
        <v>701.80173240872921</v>
      </c>
      <c r="G1136" s="179">
        <f>G1135+E1136-B1136</f>
        <v>5056447.0818815036</v>
      </c>
      <c r="H1136" s="179">
        <f>H1135-D1136+F1136</f>
        <v>49786.801732408727</v>
      </c>
      <c r="I1136" s="179">
        <f>B1136</f>
        <v>77321</v>
      </c>
      <c r="J1136" s="179">
        <f>D1136-C1136</f>
        <v>3338</v>
      </c>
      <c r="K1136" s="179">
        <f>J1136+I1136</f>
        <v>80659</v>
      </c>
      <c r="L1136" s="179">
        <f t="shared" ref="L1136:L1199" si="470">K1136</f>
        <v>80659</v>
      </c>
      <c r="M1136" s="179">
        <f>N1135*$L$1134/12</f>
        <v>65822.696851690984</v>
      </c>
      <c r="N1136" s="179">
        <f>N1135+M1136-L1136</f>
        <v>7222663.6968516912</v>
      </c>
      <c r="O1136" s="179">
        <f>N1136*(1+Basic!$B$9)+S1136</f>
        <v>7583796.8816942759</v>
      </c>
      <c r="P1136" s="176">
        <f t="shared" ref="P1136:P1199" si="471">ROUND((O1136+H1136)/1,0)</f>
        <v>7633584</v>
      </c>
      <c r="R1136" s="183">
        <f>ROUND($R$1131/1,0)</f>
        <v>0</v>
      </c>
      <c r="S1136" s="179">
        <f t="shared" ref="S1136:S1199" si="472">S1137+R1136</f>
        <v>0</v>
      </c>
      <c r="Y1136" s="179">
        <f>G1135-G1136</f>
        <v>9802.9181184964254</v>
      </c>
      <c r="Z1136" s="179">
        <f>H1135-H1136-C1136</f>
        <v>2636.1982675912732</v>
      </c>
      <c r="AA1136" s="179">
        <f>E1136+F1136+R1136</f>
        <v>68219.883613911865</v>
      </c>
      <c r="AB1136" s="179">
        <f>AA1136+Z1136+Y1136</f>
        <v>80658.999999999563</v>
      </c>
      <c r="AC1136" s="179">
        <f>P1136</f>
        <v>7633584</v>
      </c>
      <c r="AE1136" s="179">
        <f>B1136+D1136</f>
        <v>80659</v>
      </c>
    </row>
    <row r="1137" spans="1:31" x14ac:dyDescent="0.2">
      <c r="A1137" s="171">
        <f t="shared" ref="A1137:A1200" si="473">A1136+1</f>
        <v>2</v>
      </c>
      <c r="B1137" s="179">
        <f t="shared" ref="B1137:B1200" si="474">$C$1131</f>
        <v>77321</v>
      </c>
      <c r="D1137" s="179">
        <f t="shared" ref="D1137:D1200" si="475">C1137+$F$1131</f>
        <v>3338</v>
      </c>
      <c r="E1137" s="179">
        <f t="shared" ref="E1137:E1200" si="476">G1136*$B$1134/$E$1131</f>
        <v>67387.438066412622</v>
      </c>
      <c r="F1137" s="179">
        <f t="shared" ref="F1137:F1200" si="477">H1136*$D$1134/$E$1131</f>
        <v>666.51019031521218</v>
      </c>
      <c r="G1137" s="179">
        <f t="shared" ref="G1137:G1200" si="478">G1136+E1137-B1137</f>
        <v>5046513.5199479163</v>
      </c>
      <c r="H1137" s="179">
        <f t="shared" ref="H1137:H1200" si="479">H1136-D1137+F1137</f>
        <v>47115.311922723937</v>
      </c>
      <c r="I1137" s="179">
        <f t="shared" ref="I1137:I1200" si="480">B1137</f>
        <v>77321</v>
      </c>
      <c r="J1137" s="179">
        <f t="shared" ref="J1137:J1200" si="481">D1137-C1137</f>
        <v>3338</v>
      </c>
      <c r="K1137" s="179">
        <f t="shared" ref="K1137:K1200" si="482">J1137+I1137</f>
        <v>80659</v>
      </c>
      <c r="L1137" s="179">
        <f t="shared" si="470"/>
        <v>80659</v>
      </c>
      <c r="M1137" s="179">
        <f t="shared" ref="M1137:M1200" si="483">N1136*$L$1134/12</f>
        <v>65687.765523949245</v>
      </c>
      <c r="N1137" s="179">
        <f t="shared" ref="N1137:N1200" si="484">N1136+M1137-L1137</f>
        <v>7207692.4623756409</v>
      </c>
      <c r="O1137" s="179">
        <f>N1137*(1+Basic!$B$9)+S1137</f>
        <v>7568077.0854944233</v>
      </c>
      <c r="P1137" s="176">
        <f t="shared" si="471"/>
        <v>7615192</v>
      </c>
      <c r="R1137" s="183">
        <f t="shared" ref="R1137:R1200" si="485">ROUND($R$1131/1,0)</f>
        <v>0</v>
      </c>
      <c r="S1137" s="179">
        <f t="shared" si="472"/>
        <v>0</v>
      </c>
      <c r="Y1137" s="179">
        <f t="shared" ref="Y1137:Y1200" si="486">G1136-G1137</f>
        <v>9933.5619335873052</v>
      </c>
      <c r="Z1137" s="179">
        <f t="shared" ref="Z1137:Z1200" si="487">H1136-H1137-C1137</f>
        <v>2671.4898096847901</v>
      </c>
      <c r="AA1137" s="179">
        <f t="shared" ref="AA1137:AA1200" si="488">E1137+F1137+R1137</f>
        <v>68053.948256727832</v>
      </c>
      <c r="AB1137" s="179">
        <f t="shared" ref="AB1137:AB1200" si="489">AA1137+Z1137+Y1137</f>
        <v>80658.999999999927</v>
      </c>
      <c r="AC1137" s="179">
        <f t="shared" ref="AC1137:AC1200" si="490">P1137</f>
        <v>7615192</v>
      </c>
      <c r="AE1137" s="179">
        <f t="shared" ref="AE1137:AE1200" si="491">B1137+D1137</f>
        <v>80659</v>
      </c>
    </row>
    <row r="1138" spans="1:31" x14ac:dyDescent="0.2">
      <c r="A1138" s="171">
        <f t="shared" si="473"/>
        <v>3</v>
      </c>
      <c r="B1138" s="179">
        <f t="shared" si="474"/>
        <v>77321</v>
      </c>
      <c r="D1138" s="179">
        <f t="shared" si="475"/>
        <v>3338</v>
      </c>
      <c r="E1138" s="179">
        <f t="shared" si="476"/>
        <v>67255.053156862778</v>
      </c>
      <c r="F1138" s="179">
        <f t="shared" si="477"/>
        <v>630.74619022843626</v>
      </c>
      <c r="G1138" s="179">
        <f t="shared" si="478"/>
        <v>5036447.5731047792</v>
      </c>
      <c r="H1138" s="179">
        <f t="shared" si="479"/>
        <v>44408.058112952371</v>
      </c>
      <c r="I1138" s="179">
        <f t="shared" si="480"/>
        <v>77321</v>
      </c>
      <c r="J1138" s="179">
        <f t="shared" si="481"/>
        <v>3338</v>
      </c>
      <c r="K1138" s="179">
        <f t="shared" si="482"/>
        <v>80659</v>
      </c>
      <c r="L1138" s="179">
        <f t="shared" si="470"/>
        <v>80659</v>
      </c>
      <c r="M1138" s="179">
        <f t="shared" si="483"/>
        <v>65551.607039885319</v>
      </c>
      <c r="N1138" s="179">
        <f t="shared" si="484"/>
        <v>7192585.0694155265</v>
      </c>
      <c r="O1138" s="179">
        <f>N1138*(1+Basic!$B$9)+S1138</f>
        <v>7552214.3228863031</v>
      </c>
      <c r="P1138" s="176">
        <f t="shared" si="471"/>
        <v>7596622</v>
      </c>
      <c r="R1138" s="183">
        <f t="shared" si="485"/>
        <v>0</v>
      </c>
      <c r="S1138" s="179">
        <f t="shared" si="472"/>
        <v>0</v>
      </c>
      <c r="Y1138" s="179">
        <f t="shared" si="486"/>
        <v>10065.946843137033</v>
      </c>
      <c r="Z1138" s="179">
        <f t="shared" si="487"/>
        <v>2707.253809771566</v>
      </c>
      <c r="AA1138" s="179">
        <f t="shared" si="488"/>
        <v>67885.799347091219</v>
      </c>
      <c r="AB1138" s="179">
        <f t="shared" si="489"/>
        <v>80658.999999999825</v>
      </c>
      <c r="AC1138" s="179">
        <f t="shared" si="490"/>
        <v>7596622</v>
      </c>
      <c r="AE1138" s="179">
        <f t="shared" si="491"/>
        <v>80659</v>
      </c>
    </row>
    <row r="1139" spans="1:31" x14ac:dyDescent="0.2">
      <c r="A1139" s="171">
        <f t="shared" si="473"/>
        <v>4</v>
      </c>
      <c r="B1139" s="179">
        <f t="shared" si="474"/>
        <v>77321</v>
      </c>
      <c r="D1139" s="179">
        <f t="shared" si="475"/>
        <v>3338</v>
      </c>
      <c r="E1139" s="179">
        <f t="shared" si="476"/>
        <v>67120.903949229949</v>
      </c>
      <c r="F1139" s="179">
        <f t="shared" si="477"/>
        <v>594.5034072177765</v>
      </c>
      <c r="G1139" s="179">
        <f t="shared" si="478"/>
        <v>5026247.4770540092</v>
      </c>
      <c r="H1139" s="179">
        <f t="shared" si="479"/>
        <v>41664.561520170144</v>
      </c>
      <c r="I1139" s="179">
        <f t="shared" si="480"/>
        <v>77321</v>
      </c>
      <c r="J1139" s="179">
        <f t="shared" si="481"/>
        <v>3338</v>
      </c>
      <c r="K1139" s="179">
        <f t="shared" si="482"/>
        <v>80659</v>
      </c>
      <c r="L1139" s="179">
        <f t="shared" si="470"/>
        <v>80659</v>
      </c>
      <c r="M1139" s="179">
        <f t="shared" si="483"/>
        <v>65414.210238913576</v>
      </c>
      <c r="N1139" s="179">
        <f t="shared" si="484"/>
        <v>7177340.2796544405</v>
      </c>
      <c r="O1139" s="179">
        <f>N1139*(1+Basic!$B$9)+S1139</f>
        <v>7536207.293637163</v>
      </c>
      <c r="P1139" s="176">
        <f t="shared" si="471"/>
        <v>7577872</v>
      </c>
      <c r="R1139" s="183">
        <f t="shared" si="485"/>
        <v>0</v>
      </c>
      <c r="S1139" s="179">
        <f t="shared" si="472"/>
        <v>0</v>
      </c>
      <c r="Y1139" s="179">
        <f t="shared" si="486"/>
        <v>10200.096050770022</v>
      </c>
      <c r="Z1139" s="179">
        <f t="shared" si="487"/>
        <v>2743.4965927822268</v>
      </c>
      <c r="AA1139" s="179">
        <f t="shared" si="488"/>
        <v>67715.407356447729</v>
      </c>
      <c r="AB1139" s="179">
        <f t="shared" si="489"/>
        <v>80658.999999999971</v>
      </c>
      <c r="AC1139" s="179">
        <f t="shared" si="490"/>
        <v>7577872</v>
      </c>
      <c r="AE1139" s="179">
        <f t="shared" si="491"/>
        <v>80659</v>
      </c>
    </row>
    <row r="1140" spans="1:31" x14ac:dyDescent="0.2">
      <c r="A1140" s="171">
        <f t="shared" si="473"/>
        <v>5</v>
      </c>
      <c r="B1140" s="179">
        <f t="shared" si="474"/>
        <v>77321</v>
      </c>
      <c r="D1140" s="179">
        <f t="shared" si="475"/>
        <v>3338</v>
      </c>
      <c r="E1140" s="179">
        <f t="shared" si="476"/>
        <v>66984.96693065505</v>
      </c>
      <c r="F1140" s="179">
        <f t="shared" si="477"/>
        <v>557.77543167894794</v>
      </c>
      <c r="G1140" s="179">
        <f t="shared" si="478"/>
        <v>5015911.443984664</v>
      </c>
      <c r="H1140" s="179">
        <f t="shared" si="479"/>
        <v>38884.336951849094</v>
      </c>
      <c r="I1140" s="179">
        <f t="shared" si="480"/>
        <v>77321</v>
      </c>
      <c r="J1140" s="179">
        <f t="shared" si="481"/>
        <v>3338</v>
      </c>
      <c r="K1140" s="179">
        <f t="shared" si="482"/>
        <v>80659</v>
      </c>
      <c r="L1140" s="179">
        <f t="shared" si="470"/>
        <v>80659</v>
      </c>
      <c r="M1140" s="179">
        <f t="shared" si="483"/>
        <v>65275.563858946502</v>
      </c>
      <c r="N1140" s="179">
        <f t="shared" si="484"/>
        <v>7161956.8435133873</v>
      </c>
      <c r="O1140" s="179">
        <f>N1140*(1+Basic!$B$9)+S1140</f>
        <v>7520054.6856890572</v>
      </c>
      <c r="P1140" s="176">
        <f t="shared" si="471"/>
        <v>7558939</v>
      </c>
      <c r="R1140" s="183">
        <f t="shared" si="485"/>
        <v>0</v>
      </c>
      <c r="S1140" s="179">
        <f t="shared" si="472"/>
        <v>0</v>
      </c>
      <c r="Y1140" s="179">
        <f t="shared" si="486"/>
        <v>10336.033069345169</v>
      </c>
      <c r="Z1140" s="179">
        <f t="shared" si="487"/>
        <v>2780.2245683210494</v>
      </c>
      <c r="AA1140" s="179">
        <f t="shared" si="488"/>
        <v>67542.742362334</v>
      </c>
      <c r="AB1140" s="179">
        <f t="shared" si="489"/>
        <v>80659.000000000218</v>
      </c>
      <c r="AC1140" s="179">
        <f t="shared" si="490"/>
        <v>7558939</v>
      </c>
      <c r="AE1140" s="179">
        <f t="shared" si="491"/>
        <v>80659</v>
      </c>
    </row>
    <row r="1141" spans="1:31" x14ac:dyDescent="0.2">
      <c r="A1141" s="171">
        <f t="shared" si="473"/>
        <v>6</v>
      </c>
      <c r="B1141" s="179">
        <f t="shared" si="474"/>
        <v>77321</v>
      </c>
      <c r="D1141" s="179">
        <f t="shared" si="475"/>
        <v>3338</v>
      </c>
      <c r="E1141" s="179">
        <f t="shared" si="476"/>
        <v>66847.218274922314</v>
      </c>
      <c r="F1141" s="179">
        <f t="shared" si="477"/>
        <v>520.55576820045519</v>
      </c>
      <c r="G1141" s="179">
        <f t="shared" si="478"/>
        <v>5005437.6622595862</v>
      </c>
      <c r="H1141" s="179">
        <f t="shared" si="479"/>
        <v>36066.892720049553</v>
      </c>
      <c r="I1141" s="179">
        <f t="shared" si="480"/>
        <v>77321</v>
      </c>
      <c r="J1141" s="179">
        <f t="shared" si="481"/>
        <v>3338</v>
      </c>
      <c r="K1141" s="179">
        <f t="shared" si="482"/>
        <v>80659</v>
      </c>
      <c r="L1141" s="179">
        <f t="shared" si="470"/>
        <v>80659</v>
      </c>
      <c r="M1141" s="179">
        <f t="shared" si="483"/>
        <v>65135.656535471557</v>
      </c>
      <c r="N1141" s="179">
        <f t="shared" si="484"/>
        <v>7146433.500048859</v>
      </c>
      <c r="O1141" s="179">
        <f>N1141*(1+Basic!$B$9)+S1141</f>
        <v>7503755.1750513026</v>
      </c>
      <c r="P1141" s="176">
        <f t="shared" si="471"/>
        <v>7539822</v>
      </c>
      <c r="R1141" s="183">
        <f t="shared" si="485"/>
        <v>0</v>
      </c>
      <c r="S1141" s="179">
        <f t="shared" si="472"/>
        <v>0</v>
      </c>
      <c r="Y1141" s="179">
        <f t="shared" si="486"/>
        <v>10473.78172507789</v>
      </c>
      <c r="Z1141" s="179">
        <f t="shared" si="487"/>
        <v>2817.4442317995417</v>
      </c>
      <c r="AA1141" s="179">
        <f t="shared" si="488"/>
        <v>67367.774043122772</v>
      </c>
      <c r="AB1141" s="179">
        <f t="shared" si="489"/>
        <v>80659.000000000204</v>
      </c>
      <c r="AC1141" s="179">
        <f t="shared" si="490"/>
        <v>7539822</v>
      </c>
      <c r="AE1141" s="179">
        <f t="shared" si="491"/>
        <v>80659</v>
      </c>
    </row>
    <row r="1142" spans="1:31" x14ac:dyDescent="0.2">
      <c r="A1142" s="171">
        <f t="shared" si="473"/>
        <v>7</v>
      </c>
      <c r="B1142" s="179">
        <f t="shared" si="474"/>
        <v>77321</v>
      </c>
      <c r="D1142" s="179">
        <f t="shared" si="475"/>
        <v>3338</v>
      </c>
      <c r="E1142" s="179">
        <f t="shared" si="476"/>
        <v>66707.633838283233</v>
      </c>
      <c r="F1142" s="179">
        <f t="shared" si="477"/>
        <v>482.83783441486679</v>
      </c>
      <c r="G1142" s="179">
        <f t="shared" si="478"/>
        <v>4994824.2960978691</v>
      </c>
      <c r="H1142" s="179">
        <f t="shared" si="479"/>
        <v>33211.730554464419</v>
      </c>
      <c r="I1142" s="179">
        <f t="shared" si="480"/>
        <v>77321</v>
      </c>
      <c r="J1142" s="179">
        <f t="shared" si="481"/>
        <v>3338</v>
      </c>
      <c r="K1142" s="179">
        <f t="shared" si="482"/>
        <v>80659</v>
      </c>
      <c r="L1142" s="179">
        <f t="shared" si="470"/>
        <v>80659</v>
      </c>
      <c r="M1142" s="179">
        <f t="shared" si="483"/>
        <v>64994.476800619705</v>
      </c>
      <c r="N1142" s="179">
        <f t="shared" si="484"/>
        <v>7130768.9768494787</v>
      </c>
      <c r="O1142" s="179">
        <f>N1142*(1+Basic!$B$9)+S1142</f>
        <v>7487307.4256919529</v>
      </c>
      <c r="P1142" s="176">
        <f t="shared" si="471"/>
        <v>7520519</v>
      </c>
      <c r="R1142" s="183">
        <f t="shared" si="485"/>
        <v>0</v>
      </c>
      <c r="S1142" s="179">
        <f t="shared" si="472"/>
        <v>0</v>
      </c>
      <c r="Y1142" s="179">
        <f t="shared" si="486"/>
        <v>10613.366161717102</v>
      </c>
      <c r="Z1142" s="179">
        <f t="shared" si="487"/>
        <v>2855.1621655851341</v>
      </c>
      <c r="AA1142" s="179">
        <f t="shared" si="488"/>
        <v>67190.471672698099</v>
      </c>
      <c r="AB1142" s="179">
        <f t="shared" si="489"/>
        <v>80659.000000000335</v>
      </c>
      <c r="AC1142" s="179">
        <f t="shared" si="490"/>
        <v>7520519</v>
      </c>
      <c r="AE1142" s="179">
        <f t="shared" si="491"/>
        <v>80659</v>
      </c>
    </row>
    <row r="1143" spans="1:31" x14ac:dyDescent="0.2">
      <c r="A1143" s="171">
        <f t="shared" si="473"/>
        <v>8</v>
      </c>
      <c r="B1143" s="179">
        <f t="shared" si="474"/>
        <v>77321</v>
      </c>
      <c r="D1143" s="179">
        <f t="shared" si="475"/>
        <v>3338</v>
      </c>
      <c r="E1143" s="179">
        <f t="shared" si="476"/>
        <v>66566.189155224711</v>
      </c>
      <c r="F1143" s="179">
        <f t="shared" si="477"/>
        <v>444.61495983471099</v>
      </c>
      <c r="G1143" s="179">
        <f t="shared" si="478"/>
        <v>4984069.4852530938</v>
      </c>
      <c r="H1143" s="179">
        <f t="shared" si="479"/>
        <v>30318.34551429913</v>
      </c>
      <c r="I1143" s="179">
        <f t="shared" si="480"/>
        <v>77321</v>
      </c>
      <c r="J1143" s="179">
        <f t="shared" si="481"/>
        <v>3338</v>
      </c>
      <c r="K1143" s="179">
        <f t="shared" si="482"/>
        <v>80659</v>
      </c>
      <c r="L1143" s="179">
        <f t="shared" si="470"/>
        <v>80659</v>
      </c>
      <c r="M1143" s="179">
        <f t="shared" si="483"/>
        <v>64852.013082225349</v>
      </c>
      <c r="N1143" s="179">
        <f t="shared" si="484"/>
        <v>7114961.9899317045</v>
      </c>
      <c r="O1143" s="179">
        <f>N1143*(1+Basic!$B$9)+S1143</f>
        <v>7470710.0894282898</v>
      </c>
      <c r="P1143" s="176">
        <f t="shared" si="471"/>
        <v>7501028</v>
      </c>
      <c r="R1143" s="183">
        <f t="shared" si="485"/>
        <v>0</v>
      </c>
      <c r="S1143" s="179">
        <f t="shared" si="472"/>
        <v>0</v>
      </c>
      <c r="Y1143" s="179">
        <f t="shared" si="486"/>
        <v>10754.810844775289</v>
      </c>
      <c r="Z1143" s="179">
        <f t="shared" si="487"/>
        <v>2893.385040165289</v>
      </c>
      <c r="AA1143" s="179">
        <f t="shared" si="488"/>
        <v>67010.804115059422</v>
      </c>
      <c r="AB1143" s="179">
        <f t="shared" si="489"/>
        <v>80659</v>
      </c>
      <c r="AC1143" s="179">
        <f t="shared" si="490"/>
        <v>7501028</v>
      </c>
      <c r="AE1143" s="179">
        <f t="shared" si="491"/>
        <v>80659</v>
      </c>
    </row>
    <row r="1144" spans="1:31" x14ac:dyDescent="0.2">
      <c r="A1144" s="171">
        <f t="shared" si="473"/>
        <v>9</v>
      </c>
      <c r="B1144" s="179">
        <f t="shared" si="474"/>
        <v>77321</v>
      </c>
      <c r="D1144" s="179">
        <f t="shared" si="475"/>
        <v>3338</v>
      </c>
      <c r="E1144" s="179">
        <f t="shared" si="476"/>
        <v>66422.859434181024</v>
      </c>
      <c r="F1144" s="179">
        <f t="shared" si="477"/>
        <v>405.88038467278778</v>
      </c>
      <c r="G1144" s="179">
        <f t="shared" si="478"/>
        <v>4973171.3446872747</v>
      </c>
      <c r="H1144" s="179">
        <f t="shared" si="479"/>
        <v>27386.225898971916</v>
      </c>
      <c r="I1144" s="179">
        <f t="shared" si="480"/>
        <v>77321</v>
      </c>
      <c r="J1144" s="179">
        <f t="shared" si="481"/>
        <v>3338</v>
      </c>
      <c r="K1144" s="179">
        <f t="shared" si="482"/>
        <v>80659</v>
      </c>
      <c r="L1144" s="179">
        <f t="shared" si="470"/>
        <v>80659</v>
      </c>
      <c r="M1144" s="179">
        <f t="shared" si="483"/>
        <v>64708.253702877882</v>
      </c>
      <c r="N1144" s="179">
        <f t="shared" si="484"/>
        <v>7099011.2436345825</v>
      </c>
      <c r="O1144" s="179">
        <f>N1144*(1+Basic!$B$9)+S1144</f>
        <v>7453961.8058163123</v>
      </c>
      <c r="P1144" s="176">
        <f t="shared" si="471"/>
        <v>7481348</v>
      </c>
      <c r="R1144" s="183">
        <f t="shared" si="485"/>
        <v>0</v>
      </c>
      <c r="S1144" s="179">
        <f t="shared" si="472"/>
        <v>0</v>
      </c>
      <c r="Y1144" s="179">
        <f t="shared" si="486"/>
        <v>10898.140565819107</v>
      </c>
      <c r="Z1144" s="179">
        <f t="shared" si="487"/>
        <v>2932.119615327214</v>
      </c>
      <c r="AA1144" s="179">
        <f t="shared" si="488"/>
        <v>66828.739818853806</v>
      </c>
      <c r="AB1144" s="179">
        <f t="shared" si="489"/>
        <v>80659.000000000131</v>
      </c>
      <c r="AC1144" s="179">
        <f t="shared" si="490"/>
        <v>7481348</v>
      </c>
      <c r="AE1144" s="179">
        <f t="shared" si="491"/>
        <v>80659</v>
      </c>
    </row>
    <row r="1145" spans="1:31" x14ac:dyDescent="0.2">
      <c r="A1145" s="171">
        <f t="shared" si="473"/>
        <v>10</v>
      </c>
      <c r="B1145" s="179">
        <f t="shared" si="474"/>
        <v>77321</v>
      </c>
      <c r="D1145" s="179">
        <f t="shared" si="475"/>
        <v>3338</v>
      </c>
      <c r="E1145" s="179">
        <f t="shared" si="476"/>
        <v>66277.619553188342</v>
      </c>
      <c r="F1145" s="179">
        <f t="shared" si="477"/>
        <v>366.62725864668749</v>
      </c>
      <c r="G1145" s="179">
        <f t="shared" si="478"/>
        <v>4962127.9642404635</v>
      </c>
      <c r="H1145" s="179">
        <f t="shared" si="479"/>
        <v>24414.853157618603</v>
      </c>
      <c r="I1145" s="179">
        <f t="shared" si="480"/>
        <v>77321</v>
      </c>
      <c r="J1145" s="179">
        <f t="shared" si="481"/>
        <v>3338</v>
      </c>
      <c r="K1145" s="179">
        <f t="shared" si="482"/>
        <v>80659</v>
      </c>
      <c r="L1145" s="179">
        <f t="shared" si="470"/>
        <v>80659</v>
      </c>
      <c r="M1145" s="179">
        <f t="shared" si="483"/>
        <v>64563.186878964421</v>
      </c>
      <c r="N1145" s="179">
        <f t="shared" si="484"/>
        <v>7082915.4305135468</v>
      </c>
      <c r="O1145" s="179">
        <f>N1145*(1+Basic!$B$9)+S1145</f>
        <v>7437061.2020392241</v>
      </c>
      <c r="P1145" s="176">
        <f t="shared" si="471"/>
        <v>7461476</v>
      </c>
      <c r="R1145" s="183">
        <f t="shared" si="485"/>
        <v>0</v>
      </c>
      <c r="S1145" s="179">
        <f t="shared" si="472"/>
        <v>0</v>
      </c>
      <c r="Y1145" s="179">
        <f t="shared" si="486"/>
        <v>11043.380446811207</v>
      </c>
      <c r="Z1145" s="179">
        <f t="shared" si="487"/>
        <v>2971.3727413533124</v>
      </c>
      <c r="AA1145" s="179">
        <f t="shared" si="488"/>
        <v>66644.246811835023</v>
      </c>
      <c r="AB1145" s="179">
        <f t="shared" si="489"/>
        <v>80658.999999999534</v>
      </c>
      <c r="AC1145" s="179">
        <f t="shared" si="490"/>
        <v>7461476</v>
      </c>
      <c r="AE1145" s="179">
        <f t="shared" si="491"/>
        <v>80659</v>
      </c>
    </row>
    <row r="1146" spans="1:31" x14ac:dyDescent="0.2">
      <c r="A1146" s="171">
        <f t="shared" si="473"/>
        <v>11</v>
      </c>
      <c r="B1146" s="179">
        <f t="shared" si="474"/>
        <v>77321</v>
      </c>
      <c r="D1146" s="179">
        <f t="shared" si="475"/>
        <v>3338</v>
      </c>
      <c r="E1146" s="179">
        <f t="shared" si="476"/>
        <v>66130.444055481683</v>
      </c>
      <c r="F1146" s="179">
        <f t="shared" si="477"/>
        <v>326.84863976730577</v>
      </c>
      <c r="G1146" s="179">
        <f t="shared" si="478"/>
        <v>4950937.4082959453</v>
      </c>
      <c r="H1146" s="179">
        <f t="shared" si="479"/>
        <v>21403.701797385907</v>
      </c>
      <c r="I1146" s="179">
        <f t="shared" si="480"/>
        <v>77321</v>
      </c>
      <c r="J1146" s="179">
        <f t="shared" si="481"/>
        <v>3338</v>
      </c>
      <c r="K1146" s="179">
        <f t="shared" si="482"/>
        <v>80659</v>
      </c>
      <c r="L1146" s="179">
        <f t="shared" si="470"/>
        <v>80659</v>
      </c>
      <c r="M1146" s="179">
        <f t="shared" si="483"/>
        <v>64416.800719703984</v>
      </c>
      <c r="N1146" s="179">
        <f t="shared" si="484"/>
        <v>7066673.2312332503</v>
      </c>
      <c r="O1146" s="179">
        <f>N1146*(1+Basic!$B$9)+S1146</f>
        <v>7420006.8927949136</v>
      </c>
      <c r="P1146" s="176">
        <f t="shared" si="471"/>
        <v>7441411</v>
      </c>
      <c r="R1146" s="183">
        <f t="shared" si="485"/>
        <v>0</v>
      </c>
      <c r="S1146" s="179">
        <f t="shared" si="472"/>
        <v>0</v>
      </c>
      <c r="Y1146" s="179">
        <f t="shared" si="486"/>
        <v>11190.555944518186</v>
      </c>
      <c r="Z1146" s="179">
        <f t="shared" si="487"/>
        <v>3011.1513602326959</v>
      </c>
      <c r="AA1146" s="179">
        <f t="shared" si="488"/>
        <v>66457.292695248994</v>
      </c>
      <c r="AB1146" s="179">
        <f t="shared" si="489"/>
        <v>80658.999999999884</v>
      </c>
      <c r="AC1146" s="179">
        <f t="shared" si="490"/>
        <v>7441411</v>
      </c>
      <c r="AE1146" s="179">
        <f t="shared" si="491"/>
        <v>80659</v>
      </c>
    </row>
    <row r="1147" spans="1:31" x14ac:dyDescent="0.2">
      <c r="A1147" s="171">
        <f t="shared" si="473"/>
        <v>12</v>
      </c>
      <c r="B1147" s="179">
        <f t="shared" si="474"/>
        <v>77321</v>
      </c>
      <c r="C1147" s="171">
        <f>-Basic!$B$20</f>
        <v>-47180</v>
      </c>
      <c r="D1147" s="179">
        <f t="shared" si="475"/>
        <v>-43842</v>
      </c>
      <c r="E1147" s="179">
        <f t="shared" si="476"/>
        <v>65981.307145032828</v>
      </c>
      <c r="F1147" s="179">
        <f t="shared" si="477"/>
        <v>286.53749311113944</v>
      </c>
      <c r="G1147" s="179">
        <f t="shared" si="478"/>
        <v>4939597.7154409783</v>
      </c>
      <c r="H1147" s="179">
        <f t="shared" si="479"/>
        <v>65532.23929049704</v>
      </c>
      <c r="I1147" s="179">
        <f t="shared" si="480"/>
        <v>77321</v>
      </c>
      <c r="J1147" s="179">
        <f t="shared" si="481"/>
        <v>3338</v>
      </c>
      <c r="K1147" s="179">
        <f t="shared" si="482"/>
        <v>80659</v>
      </c>
      <c r="L1147" s="179">
        <f t="shared" si="470"/>
        <v>80659</v>
      </c>
      <c r="M1147" s="179">
        <f t="shared" si="483"/>
        <v>64269.083226172836</v>
      </c>
      <c r="N1147" s="179">
        <f t="shared" si="484"/>
        <v>7050283.3144594235</v>
      </c>
      <c r="O1147" s="179">
        <f>N1147*(1+Basic!$B$9)+S1147</f>
        <v>7402797.4801823953</v>
      </c>
      <c r="P1147" s="176">
        <f t="shared" si="471"/>
        <v>7468330</v>
      </c>
      <c r="R1147" s="183">
        <f t="shared" si="485"/>
        <v>0</v>
      </c>
      <c r="S1147" s="179">
        <f t="shared" si="472"/>
        <v>0</v>
      </c>
      <c r="Y1147" s="179">
        <f t="shared" si="486"/>
        <v>11339.692854966968</v>
      </c>
      <c r="Z1147" s="179">
        <f t="shared" si="487"/>
        <v>3051.4625068888708</v>
      </c>
      <c r="AA1147" s="179">
        <f t="shared" si="488"/>
        <v>66267.844638143972</v>
      </c>
      <c r="AB1147" s="179">
        <f t="shared" si="489"/>
        <v>80658.999999999811</v>
      </c>
      <c r="AC1147" s="179">
        <f t="shared" si="490"/>
        <v>7468330</v>
      </c>
      <c r="AE1147" s="179">
        <f t="shared" si="491"/>
        <v>33479</v>
      </c>
    </row>
    <row r="1148" spans="1:31" x14ac:dyDescent="0.2">
      <c r="A1148" s="171">
        <f t="shared" si="473"/>
        <v>13</v>
      </c>
      <c r="B1148" s="179">
        <f t="shared" si="474"/>
        <v>77321</v>
      </c>
      <c r="D1148" s="179">
        <f t="shared" si="475"/>
        <v>3338</v>
      </c>
      <c r="E1148" s="179">
        <f t="shared" si="476"/>
        <v>65830.182682029073</v>
      </c>
      <c r="F1148" s="179">
        <f t="shared" si="477"/>
        <v>877.29887764329044</v>
      </c>
      <c r="G1148" s="179">
        <f t="shared" si="478"/>
        <v>4928106.8981230073</v>
      </c>
      <c r="H1148" s="179">
        <f t="shared" si="479"/>
        <v>63071.538168140331</v>
      </c>
      <c r="I1148" s="179">
        <f t="shared" si="480"/>
        <v>77321</v>
      </c>
      <c r="J1148" s="179">
        <f t="shared" si="481"/>
        <v>3338</v>
      </c>
      <c r="K1148" s="179">
        <f t="shared" si="482"/>
        <v>80659</v>
      </c>
      <c r="L1148" s="179">
        <f t="shared" si="470"/>
        <v>80659</v>
      </c>
      <c r="M1148" s="179">
        <f t="shared" si="483"/>
        <v>64120.022290320943</v>
      </c>
      <c r="N1148" s="179">
        <f t="shared" si="484"/>
        <v>7033744.3367497446</v>
      </c>
      <c r="O1148" s="179">
        <f>N1148*(1+Basic!$B$9)+S1148</f>
        <v>7385431.5535872318</v>
      </c>
      <c r="P1148" s="176">
        <f t="shared" si="471"/>
        <v>7448503</v>
      </c>
      <c r="R1148" s="183">
        <f t="shared" si="485"/>
        <v>0</v>
      </c>
      <c r="S1148" s="179">
        <f t="shared" si="472"/>
        <v>0</v>
      </c>
      <c r="Y1148" s="179">
        <f t="shared" si="486"/>
        <v>11490.817317971028</v>
      </c>
      <c r="Z1148" s="179">
        <f t="shared" si="487"/>
        <v>2460.7011223567097</v>
      </c>
      <c r="AA1148" s="179">
        <f t="shared" si="488"/>
        <v>66707.481559672364</v>
      </c>
      <c r="AB1148" s="179">
        <f t="shared" si="489"/>
        <v>80659.000000000102</v>
      </c>
      <c r="AC1148" s="179">
        <f t="shared" si="490"/>
        <v>7448503</v>
      </c>
      <c r="AE1148" s="179">
        <f t="shared" si="491"/>
        <v>80659</v>
      </c>
    </row>
    <row r="1149" spans="1:31" x14ac:dyDescent="0.2">
      <c r="A1149" s="171">
        <f t="shared" si="473"/>
        <v>14</v>
      </c>
      <c r="B1149" s="179">
        <f t="shared" si="474"/>
        <v>77321</v>
      </c>
      <c r="D1149" s="179">
        <f t="shared" si="475"/>
        <v>3338</v>
      </c>
      <c r="E1149" s="179">
        <f t="shared" si="476"/>
        <v>65677.044178291559</v>
      </c>
      <c r="F1149" s="179">
        <f t="shared" si="477"/>
        <v>844.35676615386717</v>
      </c>
      <c r="G1149" s="179">
        <f t="shared" si="478"/>
        <v>4916462.9423012985</v>
      </c>
      <c r="H1149" s="179">
        <f t="shared" si="479"/>
        <v>60577.8949342942</v>
      </c>
      <c r="I1149" s="179">
        <f t="shared" si="480"/>
        <v>77321</v>
      </c>
      <c r="J1149" s="179">
        <f t="shared" si="481"/>
        <v>3338</v>
      </c>
      <c r="K1149" s="179">
        <f t="shared" si="482"/>
        <v>80659</v>
      </c>
      <c r="L1149" s="179">
        <f t="shared" si="470"/>
        <v>80659</v>
      </c>
      <c r="M1149" s="179">
        <f t="shared" si="483"/>
        <v>63969.605693979516</v>
      </c>
      <c r="N1149" s="179">
        <f t="shared" si="484"/>
        <v>7017054.9424437238</v>
      </c>
      <c r="O1149" s="179">
        <f>N1149*(1+Basic!$B$9)+S1149</f>
        <v>7367907.68956591</v>
      </c>
      <c r="P1149" s="176">
        <f t="shared" si="471"/>
        <v>7428486</v>
      </c>
      <c r="R1149" s="183">
        <f t="shared" si="485"/>
        <v>0</v>
      </c>
      <c r="S1149" s="179">
        <f t="shared" si="472"/>
        <v>0</v>
      </c>
      <c r="Y1149" s="179">
        <f t="shared" si="486"/>
        <v>11643.955821708776</v>
      </c>
      <c r="Z1149" s="179">
        <f t="shared" si="487"/>
        <v>2493.6432338461309</v>
      </c>
      <c r="AA1149" s="179">
        <f t="shared" si="488"/>
        <v>66521.400944445428</v>
      </c>
      <c r="AB1149" s="179">
        <f t="shared" si="489"/>
        <v>80659.000000000335</v>
      </c>
      <c r="AC1149" s="179">
        <f t="shared" si="490"/>
        <v>7428486</v>
      </c>
      <c r="AE1149" s="179">
        <f t="shared" si="491"/>
        <v>80659</v>
      </c>
    </row>
    <row r="1150" spans="1:31" x14ac:dyDescent="0.2">
      <c r="A1150" s="171">
        <f t="shared" si="473"/>
        <v>15</v>
      </c>
      <c r="B1150" s="179">
        <f t="shared" si="474"/>
        <v>77321</v>
      </c>
      <c r="D1150" s="179">
        <f t="shared" si="475"/>
        <v>3338</v>
      </c>
      <c r="E1150" s="179">
        <f t="shared" si="476"/>
        <v>65521.864792632601</v>
      </c>
      <c r="F1150" s="179">
        <f t="shared" si="477"/>
        <v>810.97364917234142</v>
      </c>
      <c r="G1150" s="179">
        <f t="shared" si="478"/>
        <v>4904663.8070939314</v>
      </c>
      <c r="H1150" s="179">
        <f t="shared" si="479"/>
        <v>58050.868583466538</v>
      </c>
      <c r="I1150" s="179">
        <f t="shared" si="480"/>
        <v>77321</v>
      </c>
      <c r="J1150" s="179">
        <f t="shared" si="481"/>
        <v>3338</v>
      </c>
      <c r="K1150" s="179">
        <f t="shared" si="482"/>
        <v>80659</v>
      </c>
      <c r="L1150" s="179">
        <f t="shared" si="470"/>
        <v>80659</v>
      </c>
      <c r="M1150" s="179">
        <f t="shared" si="483"/>
        <v>63817.821107859512</v>
      </c>
      <c r="N1150" s="179">
        <f t="shared" si="484"/>
        <v>7000213.7635515835</v>
      </c>
      <c r="O1150" s="179">
        <f>N1150*(1+Basic!$B$9)+S1150</f>
        <v>7350224.4517291626</v>
      </c>
      <c r="P1150" s="176">
        <f t="shared" si="471"/>
        <v>7408275</v>
      </c>
      <c r="R1150" s="183">
        <f t="shared" si="485"/>
        <v>0</v>
      </c>
      <c r="S1150" s="179">
        <f t="shared" si="472"/>
        <v>0</v>
      </c>
      <c r="Y1150" s="179">
        <f t="shared" si="486"/>
        <v>11799.13520736713</v>
      </c>
      <c r="Z1150" s="179">
        <f t="shared" si="487"/>
        <v>2527.0263508276621</v>
      </c>
      <c r="AA1150" s="179">
        <f t="shared" si="488"/>
        <v>66332.838441804939</v>
      </c>
      <c r="AB1150" s="179">
        <f t="shared" si="489"/>
        <v>80658.999999999738</v>
      </c>
      <c r="AC1150" s="179">
        <f t="shared" si="490"/>
        <v>7408275</v>
      </c>
      <c r="AE1150" s="179">
        <f t="shared" si="491"/>
        <v>80659</v>
      </c>
    </row>
    <row r="1151" spans="1:31" x14ac:dyDescent="0.2">
      <c r="A1151" s="171">
        <f t="shared" si="473"/>
        <v>16</v>
      </c>
      <c r="B1151" s="179">
        <f t="shared" si="474"/>
        <v>77321</v>
      </c>
      <c r="D1151" s="179">
        <f t="shared" si="475"/>
        <v>3338</v>
      </c>
      <c r="E1151" s="179">
        <f t="shared" si="476"/>
        <v>65364.617326151092</v>
      </c>
      <c r="F1151" s="179">
        <f t="shared" si="477"/>
        <v>777.14362283173966</v>
      </c>
      <c r="G1151" s="179">
        <f t="shared" si="478"/>
        <v>4892707.424420082</v>
      </c>
      <c r="H1151" s="179">
        <f t="shared" si="479"/>
        <v>55490.012206298277</v>
      </c>
      <c r="I1151" s="179">
        <f t="shared" si="480"/>
        <v>77321</v>
      </c>
      <c r="J1151" s="179">
        <f t="shared" si="481"/>
        <v>3338</v>
      </c>
      <c r="K1151" s="179">
        <f t="shared" si="482"/>
        <v>80659</v>
      </c>
      <c r="L1151" s="179">
        <f t="shared" si="470"/>
        <v>80659</v>
      </c>
      <c r="M1151" s="179">
        <f t="shared" si="483"/>
        <v>63664.656090541037</v>
      </c>
      <c r="N1151" s="179">
        <f t="shared" si="484"/>
        <v>6983219.4196421243</v>
      </c>
      <c r="O1151" s="179">
        <f>N1151*(1+Basic!$B$9)+S1151</f>
        <v>7332380.3906242307</v>
      </c>
      <c r="P1151" s="176">
        <f t="shared" si="471"/>
        <v>7387870</v>
      </c>
      <c r="R1151" s="183">
        <f t="shared" si="485"/>
        <v>0</v>
      </c>
      <c r="S1151" s="179">
        <f t="shared" si="472"/>
        <v>0</v>
      </c>
      <c r="Y1151" s="179">
        <f t="shared" si="486"/>
        <v>11956.382673849352</v>
      </c>
      <c r="Z1151" s="179">
        <f t="shared" si="487"/>
        <v>2560.8563771682602</v>
      </c>
      <c r="AA1151" s="179">
        <f t="shared" si="488"/>
        <v>66141.760948982832</v>
      </c>
      <c r="AB1151" s="179">
        <f t="shared" si="489"/>
        <v>80659.000000000437</v>
      </c>
      <c r="AC1151" s="179">
        <f t="shared" si="490"/>
        <v>7387870</v>
      </c>
      <c r="AE1151" s="179">
        <f t="shared" si="491"/>
        <v>80659</v>
      </c>
    </row>
    <row r="1152" spans="1:31" x14ac:dyDescent="0.2">
      <c r="A1152" s="171">
        <f t="shared" si="473"/>
        <v>17</v>
      </c>
      <c r="B1152" s="179">
        <f t="shared" si="474"/>
        <v>77321</v>
      </c>
      <c r="D1152" s="179">
        <f t="shared" si="475"/>
        <v>3338</v>
      </c>
      <c r="E1152" s="179">
        <f t="shared" si="476"/>
        <v>65205.274217465274</v>
      </c>
      <c r="F1152" s="179">
        <f t="shared" si="477"/>
        <v>742.86070422832847</v>
      </c>
      <c r="G1152" s="179">
        <f t="shared" si="478"/>
        <v>4880591.698637547</v>
      </c>
      <c r="H1152" s="179">
        <f t="shared" si="479"/>
        <v>52894.872910526603</v>
      </c>
      <c r="I1152" s="179">
        <f t="shared" si="480"/>
        <v>77321</v>
      </c>
      <c r="J1152" s="179">
        <f t="shared" si="481"/>
        <v>3338</v>
      </c>
      <c r="K1152" s="179">
        <f t="shared" si="482"/>
        <v>80659</v>
      </c>
      <c r="L1152" s="179">
        <f t="shared" si="470"/>
        <v>80659</v>
      </c>
      <c r="M1152" s="179">
        <f t="shared" si="483"/>
        <v>63510.098087453545</v>
      </c>
      <c r="N1152" s="179">
        <f t="shared" si="484"/>
        <v>6966070.5177295776</v>
      </c>
      <c r="O1152" s="179">
        <f>N1152*(1+Basic!$B$9)+S1152</f>
        <v>7314374.0436160564</v>
      </c>
      <c r="P1152" s="176">
        <f t="shared" si="471"/>
        <v>7367269</v>
      </c>
      <c r="R1152" s="183">
        <f t="shared" si="485"/>
        <v>0</v>
      </c>
      <c r="S1152" s="179">
        <f t="shared" si="472"/>
        <v>0</v>
      </c>
      <c r="Y1152" s="179">
        <f t="shared" si="486"/>
        <v>12115.725782535039</v>
      </c>
      <c r="Z1152" s="179">
        <f t="shared" si="487"/>
        <v>2595.1392957716744</v>
      </c>
      <c r="AA1152" s="179">
        <f t="shared" si="488"/>
        <v>65948.134921693607</v>
      </c>
      <c r="AB1152" s="179">
        <f t="shared" si="489"/>
        <v>80659.00000000032</v>
      </c>
      <c r="AC1152" s="179">
        <f t="shared" si="490"/>
        <v>7367269</v>
      </c>
      <c r="AE1152" s="179">
        <f t="shared" si="491"/>
        <v>80659</v>
      </c>
    </row>
    <row r="1153" spans="1:31" x14ac:dyDescent="0.2">
      <c r="A1153" s="171">
        <f t="shared" si="473"/>
        <v>18</v>
      </c>
      <c r="B1153" s="179">
        <f t="shared" si="474"/>
        <v>77321</v>
      </c>
      <c r="D1153" s="179">
        <f t="shared" si="475"/>
        <v>3338</v>
      </c>
      <c r="E1153" s="179">
        <f t="shared" si="476"/>
        <v>65043.807537881941</v>
      </c>
      <c r="F1153" s="179">
        <f t="shared" si="477"/>
        <v>708.11883036352617</v>
      </c>
      <c r="G1153" s="179">
        <f t="shared" si="478"/>
        <v>4868314.5061754286</v>
      </c>
      <c r="H1153" s="179">
        <f t="shared" si="479"/>
        <v>50264.991740890131</v>
      </c>
      <c r="I1153" s="179">
        <f t="shared" si="480"/>
        <v>77321</v>
      </c>
      <c r="J1153" s="179">
        <f t="shared" si="481"/>
        <v>3338</v>
      </c>
      <c r="K1153" s="179">
        <f t="shared" si="482"/>
        <v>80659</v>
      </c>
      <c r="L1153" s="179">
        <f t="shared" si="470"/>
        <v>80659</v>
      </c>
      <c r="M1153" s="179">
        <f t="shared" si="483"/>
        <v>63354.134429846781</v>
      </c>
      <c r="N1153" s="179">
        <f t="shared" si="484"/>
        <v>6948765.6521594245</v>
      </c>
      <c r="O1153" s="179">
        <f>N1153*(1+Basic!$B$9)+S1153</f>
        <v>7296203.9347673962</v>
      </c>
      <c r="P1153" s="176">
        <f t="shared" si="471"/>
        <v>7346469</v>
      </c>
      <c r="R1153" s="183">
        <f t="shared" si="485"/>
        <v>0</v>
      </c>
      <c r="S1153" s="179">
        <f t="shared" si="472"/>
        <v>0</v>
      </c>
      <c r="Y1153" s="179">
        <f t="shared" si="486"/>
        <v>12277.192462118343</v>
      </c>
      <c r="Z1153" s="179">
        <f t="shared" si="487"/>
        <v>2629.8811696364719</v>
      </c>
      <c r="AA1153" s="179">
        <f t="shared" si="488"/>
        <v>65751.926368245462</v>
      </c>
      <c r="AB1153" s="179">
        <f t="shared" si="489"/>
        <v>80659.000000000276</v>
      </c>
      <c r="AC1153" s="179">
        <f t="shared" si="490"/>
        <v>7346469</v>
      </c>
      <c r="AE1153" s="179">
        <f t="shared" si="491"/>
        <v>80659</v>
      </c>
    </row>
    <row r="1154" spans="1:31" x14ac:dyDescent="0.2">
      <c r="A1154" s="171">
        <f t="shared" si="473"/>
        <v>19</v>
      </c>
      <c r="B1154" s="179">
        <f t="shared" si="474"/>
        <v>77321</v>
      </c>
      <c r="D1154" s="179">
        <f t="shared" si="475"/>
        <v>3338</v>
      </c>
      <c r="E1154" s="179">
        <f t="shared" si="476"/>
        <v>64880.188986501278</v>
      </c>
      <c r="F1154" s="179">
        <f t="shared" si="477"/>
        <v>672.91185707165107</v>
      </c>
      <c r="G1154" s="179">
        <f t="shared" si="478"/>
        <v>4855873.6951619303</v>
      </c>
      <c r="H1154" s="179">
        <f t="shared" si="479"/>
        <v>47599.903597961784</v>
      </c>
      <c r="I1154" s="179">
        <f t="shared" si="480"/>
        <v>77321</v>
      </c>
      <c r="J1154" s="179">
        <f t="shared" si="481"/>
        <v>3338</v>
      </c>
      <c r="K1154" s="179">
        <f t="shared" si="482"/>
        <v>80659</v>
      </c>
      <c r="L1154" s="179">
        <f t="shared" si="470"/>
        <v>80659</v>
      </c>
      <c r="M1154" s="179">
        <f t="shared" si="483"/>
        <v>63196.752333752353</v>
      </c>
      <c r="N1154" s="179">
        <f t="shared" si="484"/>
        <v>6931303.4044931773</v>
      </c>
      <c r="O1154" s="179">
        <f>N1154*(1+Basic!$B$9)+S1154</f>
        <v>7277868.5747178365</v>
      </c>
      <c r="P1154" s="176">
        <f t="shared" si="471"/>
        <v>7325468</v>
      </c>
      <c r="R1154" s="183">
        <f t="shared" si="485"/>
        <v>0</v>
      </c>
      <c r="S1154" s="179">
        <f t="shared" si="472"/>
        <v>0</v>
      </c>
      <c r="Y1154" s="179">
        <f t="shared" si="486"/>
        <v>12440.811013498344</v>
      </c>
      <c r="Z1154" s="179">
        <f t="shared" si="487"/>
        <v>2665.0881429283472</v>
      </c>
      <c r="AA1154" s="179">
        <f t="shared" si="488"/>
        <v>65553.100843572931</v>
      </c>
      <c r="AB1154" s="179">
        <f t="shared" si="489"/>
        <v>80658.999999999622</v>
      </c>
      <c r="AC1154" s="179">
        <f t="shared" si="490"/>
        <v>7325468</v>
      </c>
      <c r="AE1154" s="179">
        <f t="shared" si="491"/>
        <v>80659</v>
      </c>
    </row>
    <row r="1155" spans="1:31" x14ac:dyDescent="0.2">
      <c r="A1155" s="171">
        <f t="shared" si="473"/>
        <v>20</v>
      </c>
      <c r="B1155" s="179">
        <f t="shared" si="474"/>
        <v>77321</v>
      </c>
      <c r="D1155" s="179">
        <f t="shared" si="475"/>
        <v>3338</v>
      </c>
      <c r="E1155" s="179">
        <f t="shared" si="476"/>
        <v>64714.389885256438</v>
      </c>
      <c r="F1155" s="179">
        <f t="shared" si="477"/>
        <v>637.23355793331336</v>
      </c>
      <c r="G1155" s="179">
        <f t="shared" si="478"/>
        <v>4843267.0850471864</v>
      </c>
      <c r="H1155" s="179">
        <f t="shared" si="479"/>
        <v>44899.1371558951</v>
      </c>
      <c r="I1155" s="179">
        <f t="shared" si="480"/>
        <v>77321</v>
      </c>
      <c r="J1155" s="179">
        <f t="shared" si="481"/>
        <v>3338</v>
      </c>
      <c r="K1155" s="179">
        <f t="shared" si="482"/>
        <v>80659</v>
      </c>
      <c r="L1155" s="179">
        <f t="shared" si="470"/>
        <v>80659</v>
      </c>
      <c r="M1155" s="179">
        <f t="shared" si="483"/>
        <v>63037.938898935834</v>
      </c>
      <c r="N1155" s="179">
        <f t="shared" si="484"/>
        <v>6913682.3433921132</v>
      </c>
      <c r="O1155" s="179">
        <f>N1155*(1+Basic!$B$9)+S1155</f>
        <v>7259366.4605617188</v>
      </c>
      <c r="P1155" s="176">
        <f t="shared" si="471"/>
        <v>7304266</v>
      </c>
      <c r="R1155" s="183">
        <f t="shared" si="485"/>
        <v>0</v>
      </c>
      <c r="S1155" s="179">
        <f t="shared" si="472"/>
        <v>0</v>
      </c>
      <c r="Y1155" s="179">
        <f t="shared" si="486"/>
        <v>12606.610114743933</v>
      </c>
      <c r="Z1155" s="179">
        <f t="shared" si="487"/>
        <v>2700.7664420666842</v>
      </c>
      <c r="AA1155" s="179">
        <f t="shared" si="488"/>
        <v>65351.623443189754</v>
      </c>
      <c r="AB1155" s="179">
        <f t="shared" si="489"/>
        <v>80659.000000000378</v>
      </c>
      <c r="AC1155" s="179">
        <f t="shared" si="490"/>
        <v>7304266</v>
      </c>
      <c r="AE1155" s="179">
        <f t="shared" si="491"/>
        <v>80659</v>
      </c>
    </row>
    <row r="1156" spans="1:31" x14ac:dyDescent="0.2">
      <c r="A1156" s="171">
        <f t="shared" si="473"/>
        <v>21</v>
      </c>
      <c r="B1156" s="179">
        <f t="shared" si="474"/>
        <v>77321</v>
      </c>
      <c r="D1156" s="179">
        <f t="shared" si="475"/>
        <v>3338</v>
      </c>
      <c r="E1156" s="179">
        <f t="shared" si="476"/>
        <v>64546.381173886992</v>
      </c>
      <c r="F1156" s="179">
        <f t="shared" si="477"/>
        <v>601.07762317426182</v>
      </c>
      <c r="G1156" s="179">
        <f t="shared" si="478"/>
        <v>4830492.4662210736</v>
      </c>
      <c r="H1156" s="179">
        <f t="shared" si="479"/>
        <v>42162.214779069363</v>
      </c>
      <c r="I1156" s="179">
        <f t="shared" si="480"/>
        <v>77321</v>
      </c>
      <c r="J1156" s="179">
        <f t="shared" si="481"/>
        <v>3338</v>
      </c>
      <c r="K1156" s="179">
        <f t="shared" si="482"/>
        <v>80659</v>
      </c>
      <c r="L1156" s="179">
        <f t="shared" si="470"/>
        <v>80659</v>
      </c>
      <c r="M1156" s="179">
        <f t="shared" si="483"/>
        <v>62877.681107839402</v>
      </c>
      <c r="N1156" s="179">
        <f t="shared" si="484"/>
        <v>6895901.0244999528</v>
      </c>
      <c r="O1156" s="179">
        <f>N1156*(1+Basic!$B$9)+S1156</f>
        <v>7240696.075724951</v>
      </c>
      <c r="P1156" s="176">
        <f t="shared" si="471"/>
        <v>7282858</v>
      </c>
      <c r="R1156" s="183">
        <f t="shared" si="485"/>
        <v>0</v>
      </c>
      <c r="S1156" s="179">
        <f t="shared" si="472"/>
        <v>0</v>
      </c>
      <c r="Y1156" s="179">
        <f t="shared" si="486"/>
        <v>12774.61882611271</v>
      </c>
      <c r="Z1156" s="179">
        <f t="shared" si="487"/>
        <v>2736.9223768257361</v>
      </c>
      <c r="AA1156" s="179">
        <f t="shared" si="488"/>
        <v>65147.458797061256</v>
      </c>
      <c r="AB1156" s="179">
        <f t="shared" si="489"/>
        <v>80658.999999999709</v>
      </c>
      <c r="AC1156" s="179">
        <f t="shared" si="490"/>
        <v>7282858</v>
      </c>
      <c r="AE1156" s="179">
        <f t="shared" si="491"/>
        <v>80659</v>
      </c>
    </row>
    <row r="1157" spans="1:31" x14ac:dyDescent="0.2">
      <c r="A1157" s="171">
        <f t="shared" si="473"/>
        <v>22</v>
      </c>
      <c r="B1157" s="179">
        <f t="shared" si="474"/>
        <v>77321</v>
      </c>
      <c r="D1157" s="179">
        <f t="shared" si="475"/>
        <v>3338</v>
      </c>
      <c r="E1157" s="179">
        <f t="shared" si="476"/>
        <v>64376.133404845496</v>
      </c>
      <c r="F1157" s="179">
        <f t="shared" si="477"/>
        <v>564.43765854948799</v>
      </c>
      <c r="G1157" s="179">
        <f t="shared" si="478"/>
        <v>4817547.599625919</v>
      </c>
      <c r="H1157" s="179">
        <f t="shared" si="479"/>
        <v>39388.652437618854</v>
      </c>
      <c r="I1157" s="179">
        <f t="shared" si="480"/>
        <v>77321</v>
      </c>
      <c r="J1157" s="179">
        <f t="shared" si="481"/>
        <v>3338</v>
      </c>
      <c r="K1157" s="179">
        <f t="shared" si="482"/>
        <v>80659</v>
      </c>
      <c r="L1157" s="179">
        <f t="shared" si="470"/>
        <v>80659</v>
      </c>
      <c r="M1157" s="179">
        <f t="shared" si="483"/>
        <v>62715.96582451478</v>
      </c>
      <c r="N1157" s="179">
        <f t="shared" si="484"/>
        <v>6877957.9903244674</v>
      </c>
      <c r="O1157" s="179">
        <f>N1157*(1+Basic!$B$9)+S1157</f>
        <v>7221855.8898406914</v>
      </c>
      <c r="P1157" s="176">
        <f t="shared" si="471"/>
        <v>7261245</v>
      </c>
      <c r="R1157" s="183">
        <f t="shared" si="485"/>
        <v>0</v>
      </c>
      <c r="S1157" s="179">
        <f t="shared" si="472"/>
        <v>0</v>
      </c>
      <c r="Y1157" s="179">
        <f t="shared" si="486"/>
        <v>12944.866595154628</v>
      </c>
      <c r="Z1157" s="179">
        <f t="shared" si="487"/>
        <v>2773.5623414505098</v>
      </c>
      <c r="AA1157" s="179">
        <f t="shared" si="488"/>
        <v>64940.571063394986</v>
      </c>
      <c r="AB1157" s="179">
        <f t="shared" si="489"/>
        <v>80659.000000000116</v>
      </c>
      <c r="AC1157" s="179">
        <f t="shared" si="490"/>
        <v>7261245</v>
      </c>
      <c r="AE1157" s="179">
        <f t="shared" si="491"/>
        <v>80659</v>
      </c>
    </row>
    <row r="1158" spans="1:31" x14ac:dyDescent="0.2">
      <c r="A1158" s="171">
        <f t="shared" si="473"/>
        <v>23</v>
      </c>
      <c r="B1158" s="179">
        <f t="shared" si="474"/>
        <v>77321</v>
      </c>
      <c r="D1158" s="179">
        <f t="shared" si="475"/>
        <v>3338</v>
      </c>
      <c r="E1158" s="179">
        <f t="shared" si="476"/>
        <v>64203.616738136036</v>
      </c>
      <c r="F1158" s="179">
        <f t="shared" si="477"/>
        <v>527.30718421239203</v>
      </c>
      <c r="G1158" s="179">
        <f t="shared" si="478"/>
        <v>4804430.2163640549</v>
      </c>
      <c r="H1158" s="179">
        <f t="shared" si="479"/>
        <v>36577.959621831244</v>
      </c>
      <c r="I1158" s="179">
        <f t="shared" si="480"/>
        <v>77321</v>
      </c>
      <c r="J1158" s="179">
        <f t="shared" si="481"/>
        <v>3338</v>
      </c>
      <c r="K1158" s="179">
        <f t="shared" si="482"/>
        <v>80659</v>
      </c>
      <c r="L1158" s="179">
        <f t="shared" si="470"/>
        <v>80659</v>
      </c>
      <c r="M1158" s="179">
        <f t="shared" si="483"/>
        <v>62552.779793546564</v>
      </c>
      <c r="N1158" s="179">
        <f t="shared" si="484"/>
        <v>6859851.770118014</v>
      </c>
      <c r="O1158" s="179">
        <f>N1158*(1+Basic!$B$9)+S1158</f>
        <v>7202844.3586239154</v>
      </c>
      <c r="P1158" s="176">
        <f t="shared" si="471"/>
        <v>7239422</v>
      </c>
      <c r="R1158" s="183">
        <f t="shared" si="485"/>
        <v>0</v>
      </c>
      <c r="S1158" s="179">
        <f t="shared" si="472"/>
        <v>0</v>
      </c>
      <c r="Y1158" s="179">
        <f t="shared" si="486"/>
        <v>13117.383261864074</v>
      </c>
      <c r="Z1158" s="179">
        <f t="shared" si="487"/>
        <v>2810.69281578761</v>
      </c>
      <c r="AA1158" s="179">
        <f t="shared" si="488"/>
        <v>64730.923922348426</v>
      </c>
      <c r="AB1158" s="179">
        <f t="shared" si="489"/>
        <v>80659.000000000116</v>
      </c>
      <c r="AC1158" s="179">
        <f t="shared" si="490"/>
        <v>7239422</v>
      </c>
      <c r="AE1158" s="179">
        <f t="shared" si="491"/>
        <v>80659</v>
      </c>
    </row>
    <row r="1159" spans="1:31" x14ac:dyDescent="0.2">
      <c r="A1159" s="171">
        <f t="shared" si="473"/>
        <v>24</v>
      </c>
      <c r="B1159" s="179">
        <f t="shared" si="474"/>
        <v>77321</v>
      </c>
      <c r="C1159" s="171">
        <f>-Basic!$B$21</f>
        <v>-42460</v>
      </c>
      <c r="D1159" s="179">
        <f t="shared" si="475"/>
        <v>-39122</v>
      </c>
      <c r="E1159" s="179">
        <f t="shared" si="476"/>
        <v>64028.800936084102</v>
      </c>
      <c r="F1159" s="179">
        <f t="shared" si="477"/>
        <v>489.67963356880978</v>
      </c>
      <c r="G1159" s="179">
        <f t="shared" si="478"/>
        <v>4791138.0173001392</v>
      </c>
      <c r="H1159" s="179">
        <f t="shared" si="479"/>
        <v>76189.639255400063</v>
      </c>
      <c r="I1159" s="179">
        <f t="shared" si="480"/>
        <v>77321</v>
      </c>
      <c r="J1159" s="179">
        <f t="shared" si="481"/>
        <v>3338</v>
      </c>
      <c r="K1159" s="179">
        <f t="shared" si="482"/>
        <v>80659</v>
      </c>
      <c r="L1159" s="179">
        <f t="shared" si="470"/>
        <v>80659</v>
      </c>
      <c r="M1159" s="179">
        <f t="shared" si="483"/>
        <v>62388.109638965652</v>
      </c>
      <c r="N1159" s="179">
        <f t="shared" si="484"/>
        <v>6841580.8797569796</v>
      </c>
      <c r="O1159" s="179">
        <f>N1159*(1+Basic!$B$9)+S1159</f>
        <v>7183659.9237448294</v>
      </c>
      <c r="P1159" s="176">
        <f t="shared" si="471"/>
        <v>7259850</v>
      </c>
      <c r="R1159" s="183">
        <f t="shared" si="485"/>
        <v>0</v>
      </c>
      <c r="S1159" s="179">
        <f t="shared" si="472"/>
        <v>0</v>
      </c>
      <c r="Y1159" s="179">
        <f t="shared" si="486"/>
        <v>13292.199063915759</v>
      </c>
      <c r="Z1159" s="179">
        <f t="shared" si="487"/>
        <v>2848.3203664311804</v>
      </c>
      <c r="AA1159" s="179">
        <f t="shared" si="488"/>
        <v>64518.480569652915</v>
      </c>
      <c r="AB1159" s="179">
        <f t="shared" si="489"/>
        <v>80658.999999999854</v>
      </c>
      <c r="AC1159" s="179">
        <f t="shared" si="490"/>
        <v>7259850</v>
      </c>
      <c r="AE1159" s="179">
        <f t="shared" si="491"/>
        <v>38199</v>
      </c>
    </row>
    <row r="1160" spans="1:31" x14ac:dyDescent="0.2">
      <c r="A1160" s="171">
        <f t="shared" si="473"/>
        <v>25</v>
      </c>
      <c r="B1160" s="179">
        <f t="shared" si="474"/>
        <v>77321</v>
      </c>
      <c r="D1160" s="179">
        <f t="shared" si="475"/>
        <v>3338</v>
      </c>
      <c r="E1160" s="179">
        <f t="shared" si="476"/>
        <v>63851.655358036689</v>
      </c>
      <c r="F1160" s="179">
        <f t="shared" si="477"/>
        <v>1019.9725468026609</v>
      </c>
      <c r="G1160" s="179">
        <f t="shared" si="478"/>
        <v>4777668.6726581762</v>
      </c>
      <c r="H1160" s="179">
        <f t="shared" si="479"/>
        <v>73871.611802202722</v>
      </c>
      <c r="I1160" s="179">
        <f t="shared" si="480"/>
        <v>77321</v>
      </c>
      <c r="J1160" s="179">
        <f t="shared" si="481"/>
        <v>3338</v>
      </c>
      <c r="K1160" s="179">
        <f t="shared" si="482"/>
        <v>80659</v>
      </c>
      <c r="L1160" s="179">
        <f t="shared" si="470"/>
        <v>80659</v>
      </c>
      <c r="M1160" s="179">
        <f t="shared" si="483"/>
        <v>62221.94186315289</v>
      </c>
      <c r="N1160" s="179">
        <f t="shared" si="484"/>
        <v>6823143.8216201328</v>
      </c>
      <c r="O1160" s="179">
        <f>N1160*(1+Basic!$B$9)+S1160</f>
        <v>7164301.0127011398</v>
      </c>
      <c r="P1160" s="176">
        <f t="shared" si="471"/>
        <v>7238173</v>
      </c>
      <c r="R1160" s="183">
        <f t="shared" si="485"/>
        <v>0</v>
      </c>
      <c r="S1160" s="179">
        <f t="shared" si="472"/>
        <v>0</v>
      </c>
      <c r="Y1160" s="179">
        <f t="shared" si="486"/>
        <v>13469.34464196302</v>
      </c>
      <c r="Z1160" s="179">
        <f t="shared" si="487"/>
        <v>2318.0274531973409</v>
      </c>
      <c r="AA1160" s="179">
        <f t="shared" si="488"/>
        <v>64871.627904839348</v>
      </c>
      <c r="AB1160" s="179">
        <f t="shared" si="489"/>
        <v>80658.999999999709</v>
      </c>
      <c r="AC1160" s="179">
        <f t="shared" si="490"/>
        <v>7238173</v>
      </c>
      <c r="AE1160" s="179">
        <f t="shared" si="491"/>
        <v>80659</v>
      </c>
    </row>
    <row r="1161" spans="1:31" x14ac:dyDescent="0.2">
      <c r="A1161" s="171">
        <f t="shared" si="473"/>
        <v>26</v>
      </c>
      <c r="B1161" s="179">
        <f t="shared" si="474"/>
        <v>77321</v>
      </c>
      <c r="D1161" s="179">
        <f t="shared" si="475"/>
        <v>3338</v>
      </c>
      <c r="E1161" s="179">
        <f t="shared" si="476"/>
        <v>63672.148954991782</v>
      </c>
      <c r="F1161" s="179">
        <f t="shared" si="477"/>
        <v>988.94044863153579</v>
      </c>
      <c r="G1161" s="179">
        <f t="shared" si="478"/>
        <v>4764019.8216131683</v>
      </c>
      <c r="H1161" s="179">
        <f t="shared" si="479"/>
        <v>71522.552250834255</v>
      </c>
      <c r="I1161" s="179">
        <f t="shared" si="480"/>
        <v>77321</v>
      </c>
      <c r="J1161" s="179">
        <f t="shared" si="481"/>
        <v>3338</v>
      </c>
      <c r="K1161" s="179">
        <f t="shared" si="482"/>
        <v>80659</v>
      </c>
      <c r="L1161" s="179">
        <f t="shared" si="470"/>
        <v>80659</v>
      </c>
      <c r="M1161" s="179">
        <f t="shared" si="483"/>
        <v>62054.262845732686</v>
      </c>
      <c r="N1161" s="179">
        <f t="shared" si="484"/>
        <v>6804539.084465865</v>
      </c>
      <c r="O1161" s="179">
        <f>N1161*(1+Basic!$B$9)+S1161</f>
        <v>7144766.0386891589</v>
      </c>
      <c r="P1161" s="176">
        <f t="shared" si="471"/>
        <v>7216289</v>
      </c>
      <c r="R1161" s="183">
        <f t="shared" si="485"/>
        <v>0</v>
      </c>
      <c r="S1161" s="179">
        <f t="shared" si="472"/>
        <v>0</v>
      </c>
      <c r="Y1161" s="179">
        <f t="shared" si="486"/>
        <v>13648.851045007817</v>
      </c>
      <c r="Z1161" s="179">
        <f t="shared" si="487"/>
        <v>2349.0595513684675</v>
      </c>
      <c r="AA1161" s="179">
        <f t="shared" si="488"/>
        <v>64661.089403623315</v>
      </c>
      <c r="AB1161" s="179">
        <f t="shared" si="489"/>
        <v>80658.999999999593</v>
      </c>
      <c r="AC1161" s="179">
        <f t="shared" si="490"/>
        <v>7216289</v>
      </c>
      <c r="AE1161" s="179">
        <f t="shared" si="491"/>
        <v>80659</v>
      </c>
    </row>
    <row r="1162" spans="1:31" x14ac:dyDescent="0.2">
      <c r="A1162" s="171">
        <f t="shared" si="473"/>
        <v>27</v>
      </c>
      <c r="B1162" s="179">
        <f t="shared" si="474"/>
        <v>77321</v>
      </c>
      <c r="D1162" s="179">
        <f t="shared" si="475"/>
        <v>3338</v>
      </c>
      <c r="E1162" s="179">
        <f t="shared" si="476"/>
        <v>63490.250264156297</v>
      </c>
      <c r="F1162" s="179">
        <f t="shared" si="477"/>
        <v>957.49291486426455</v>
      </c>
      <c r="G1162" s="179">
        <f t="shared" si="478"/>
        <v>4750189.071877325</v>
      </c>
      <c r="H1162" s="179">
        <f t="shared" si="479"/>
        <v>69142.045165698524</v>
      </c>
      <c r="I1162" s="179">
        <f t="shared" si="480"/>
        <v>77321</v>
      </c>
      <c r="J1162" s="179">
        <f t="shared" si="481"/>
        <v>3338</v>
      </c>
      <c r="K1162" s="179">
        <f t="shared" si="482"/>
        <v>80659</v>
      </c>
      <c r="L1162" s="179">
        <f t="shared" si="470"/>
        <v>80659</v>
      </c>
      <c r="M1162" s="179">
        <f t="shared" si="483"/>
        <v>61885.058842456601</v>
      </c>
      <c r="N1162" s="179">
        <f t="shared" si="484"/>
        <v>6785765.1433083219</v>
      </c>
      <c r="O1162" s="179">
        <f>N1162*(1+Basic!$B$9)+S1162</f>
        <v>7125053.4004737381</v>
      </c>
      <c r="P1162" s="176">
        <f t="shared" si="471"/>
        <v>7194195</v>
      </c>
      <c r="R1162" s="183">
        <f t="shared" si="485"/>
        <v>0</v>
      </c>
      <c r="S1162" s="179">
        <f t="shared" si="472"/>
        <v>0</v>
      </c>
      <c r="Y1162" s="179">
        <f t="shared" si="486"/>
        <v>13830.74973584339</v>
      </c>
      <c r="Z1162" s="179">
        <f t="shared" si="487"/>
        <v>2380.5070851357304</v>
      </c>
      <c r="AA1162" s="179">
        <f t="shared" si="488"/>
        <v>64447.743179020559</v>
      </c>
      <c r="AB1162" s="179">
        <f t="shared" si="489"/>
        <v>80658.99999999968</v>
      </c>
      <c r="AC1162" s="179">
        <f t="shared" si="490"/>
        <v>7194195</v>
      </c>
      <c r="AE1162" s="179">
        <f t="shared" si="491"/>
        <v>80659</v>
      </c>
    </row>
    <row r="1163" spans="1:31" x14ac:dyDescent="0.2">
      <c r="A1163" s="171">
        <f t="shared" si="473"/>
        <v>28</v>
      </c>
      <c r="B1163" s="179">
        <f t="shared" si="474"/>
        <v>77321</v>
      </c>
      <c r="D1163" s="179">
        <f t="shared" si="475"/>
        <v>3338</v>
      </c>
      <c r="E1163" s="179">
        <f t="shared" si="476"/>
        <v>63305.927403431451</v>
      </c>
      <c r="F1163" s="179">
        <f t="shared" si="477"/>
        <v>925.62438394540231</v>
      </c>
      <c r="G1163" s="179">
        <f t="shared" si="478"/>
        <v>4736173.9992807563</v>
      </c>
      <c r="H1163" s="179">
        <f t="shared" si="479"/>
        <v>66729.669549643921</v>
      </c>
      <c r="I1163" s="179">
        <f t="shared" si="480"/>
        <v>77321</v>
      </c>
      <c r="J1163" s="179">
        <f t="shared" si="481"/>
        <v>3338</v>
      </c>
      <c r="K1163" s="179">
        <f t="shared" si="482"/>
        <v>80659</v>
      </c>
      <c r="L1163" s="179">
        <f t="shared" si="470"/>
        <v>80659</v>
      </c>
      <c r="M1163" s="179">
        <f t="shared" si="483"/>
        <v>61714.315984076704</v>
      </c>
      <c r="N1163" s="179">
        <f t="shared" si="484"/>
        <v>6766820.4592923988</v>
      </c>
      <c r="O1163" s="179">
        <f>N1163*(1+Basic!$B$9)+S1163</f>
        <v>7105161.4822570188</v>
      </c>
      <c r="P1163" s="176">
        <f t="shared" si="471"/>
        <v>7171891</v>
      </c>
      <c r="R1163" s="183">
        <f t="shared" si="485"/>
        <v>0</v>
      </c>
      <c r="S1163" s="179">
        <f t="shared" si="472"/>
        <v>0</v>
      </c>
      <c r="Y1163" s="179">
        <f t="shared" si="486"/>
        <v>14015.072596568614</v>
      </c>
      <c r="Z1163" s="179">
        <f t="shared" si="487"/>
        <v>2412.3756160546036</v>
      </c>
      <c r="AA1163" s="179">
        <f t="shared" si="488"/>
        <v>64231.551787376855</v>
      </c>
      <c r="AB1163" s="179">
        <f t="shared" si="489"/>
        <v>80659.000000000073</v>
      </c>
      <c r="AC1163" s="179">
        <f t="shared" si="490"/>
        <v>7171891</v>
      </c>
      <c r="AE1163" s="179">
        <f t="shared" si="491"/>
        <v>80659</v>
      </c>
    </row>
    <row r="1164" spans="1:31" x14ac:dyDescent="0.2">
      <c r="A1164" s="171">
        <f t="shared" si="473"/>
        <v>29</v>
      </c>
      <c r="B1164" s="179">
        <f t="shared" si="474"/>
        <v>77321</v>
      </c>
      <c r="D1164" s="179">
        <f t="shared" si="475"/>
        <v>3338</v>
      </c>
      <c r="E1164" s="179">
        <f t="shared" si="476"/>
        <v>63119.14806582468</v>
      </c>
      <c r="F1164" s="179">
        <f t="shared" si="477"/>
        <v>893.32921986536701</v>
      </c>
      <c r="G1164" s="179">
        <f t="shared" si="478"/>
        <v>4721972.1473465813</v>
      </c>
      <c r="H1164" s="179">
        <f t="shared" si="479"/>
        <v>64284.998769509286</v>
      </c>
      <c r="I1164" s="179">
        <f t="shared" si="480"/>
        <v>77321</v>
      </c>
      <c r="J1164" s="179">
        <f t="shared" si="481"/>
        <v>3338</v>
      </c>
      <c r="K1164" s="179">
        <f t="shared" si="482"/>
        <v>80659</v>
      </c>
      <c r="L1164" s="179">
        <f t="shared" si="470"/>
        <v>80659</v>
      </c>
      <c r="M1164" s="179">
        <f t="shared" si="483"/>
        <v>61542.020275208837</v>
      </c>
      <c r="N1164" s="179">
        <f t="shared" si="484"/>
        <v>6747703.4795676079</v>
      </c>
      <c r="O1164" s="179">
        <f>N1164*(1+Basic!$B$9)+S1164</f>
        <v>7085088.6535459887</v>
      </c>
      <c r="P1164" s="176">
        <f t="shared" si="471"/>
        <v>7149374</v>
      </c>
      <c r="R1164" s="183">
        <f t="shared" si="485"/>
        <v>0</v>
      </c>
      <c r="S1164" s="179">
        <f t="shared" si="472"/>
        <v>0</v>
      </c>
      <c r="Y1164" s="179">
        <f t="shared" si="486"/>
        <v>14201.851934175007</v>
      </c>
      <c r="Z1164" s="179">
        <f t="shared" si="487"/>
        <v>2444.6707801346347</v>
      </c>
      <c r="AA1164" s="179">
        <f t="shared" si="488"/>
        <v>64012.477285690045</v>
      </c>
      <c r="AB1164" s="179">
        <f t="shared" si="489"/>
        <v>80658.99999999968</v>
      </c>
      <c r="AC1164" s="179">
        <f t="shared" si="490"/>
        <v>7149374</v>
      </c>
      <c r="AE1164" s="179">
        <f t="shared" si="491"/>
        <v>80659</v>
      </c>
    </row>
    <row r="1165" spans="1:31" x14ac:dyDescent="0.2">
      <c r="A1165" s="171">
        <f t="shared" si="473"/>
        <v>30</v>
      </c>
      <c r="B1165" s="179">
        <f t="shared" si="474"/>
        <v>77321</v>
      </c>
      <c r="D1165" s="179">
        <f t="shared" si="475"/>
        <v>3338</v>
      </c>
      <c r="E1165" s="179">
        <f t="shared" si="476"/>
        <v>62929.879513787055</v>
      </c>
      <c r="F1165" s="179">
        <f t="shared" si="477"/>
        <v>860.60171116370009</v>
      </c>
      <c r="G1165" s="179">
        <f t="shared" si="478"/>
        <v>4707581.0268603684</v>
      </c>
      <c r="H1165" s="179">
        <f t="shared" si="479"/>
        <v>61807.600480672983</v>
      </c>
      <c r="I1165" s="179">
        <f t="shared" si="480"/>
        <v>77321</v>
      </c>
      <c r="J1165" s="179">
        <f t="shared" si="481"/>
        <v>3338</v>
      </c>
      <c r="K1165" s="179">
        <f t="shared" si="482"/>
        <v>80659</v>
      </c>
      <c r="L1165" s="179">
        <f t="shared" si="470"/>
        <v>80659</v>
      </c>
      <c r="M1165" s="179">
        <f t="shared" si="483"/>
        <v>61368.157593185373</v>
      </c>
      <c r="N1165" s="179">
        <f t="shared" si="484"/>
        <v>6728412.6371607929</v>
      </c>
      <c r="O1165" s="179">
        <f>N1165*(1+Basic!$B$9)+S1165</f>
        <v>7064833.2690188326</v>
      </c>
      <c r="P1165" s="176">
        <f t="shared" si="471"/>
        <v>7126641</v>
      </c>
      <c r="R1165" s="183">
        <f t="shared" si="485"/>
        <v>0</v>
      </c>
      <c r="S1165" s="179">
        <f t="shared" si="472"/>
        <v>0</v>
      </c>
      <c r="Y1165" s="179">
        <f t="shared" si="486"/>
        <v>14391.120486212894</v>
      </c>
      <c r="Z1165" s="179">
        <f t="shared" si="487"/>
        <v>2477.3982888363025</v>
      </c>
      <c r="AA1165" s="179">
        <f t="shared" si="488"/>
        <v>63790.481224950752</v>
      </c>
      <c r="AB1165" s="179">
        <f t="shared" si="489"/>
        <v>80658.999999999942</v>
      </c>
      <c r="AC1165" s="179">
        <f t="shared" si="490"/>
        <v>7126641</v>
      </c>
      <c r="AE1165" s="179">
        <f t="shared" si="491"/>
        <v>80659</v>
      </c>
    </row>
    <row r="1166" spans="1:31" x14ac:dyDescent="0.2">
      <c r="A1166" s="171">
        <f t="shared" si="473"/>
        <v>31</v>
      </c>
      <c r="B1166" s="179">
        <f t="shared" si="474"/>
        <v>77321</v>
      </c>
      <c r="D1166" s="179">
        <f t="shared" si="475"/>
        <v>3338</v>
      </c>
      <c r="E1166" s="179">
        <f t="shared" si="476"/>
        <v>62738.088573475252</v>
      </c>
      <c r="F1166" s="179">
        <f t="shared" si="477"/>
        <v>827.43606991898412</v>
      </c>
      <c r="G1166" s="179">
        <f t="shared" si="478"/>
        <v>4692998.1154338438</v>
      </c>
      <c r="H1166" s="179">
        <f t="shared" si="479"/>
        <v>59297.036550591969</v>
      </c>
      <c r="I1166" s="179">
        <f t="shared" si="480"/>
        <v>77321</v>
      </c>
      <c r="J1166" s="179">
        <f t="shared" si="481"/>
        <v>3338</v>
      </c>
      <c r="K1166" s="179">
        <f t="shared" si="482"/>
        <v>80659</v>
      </c>
      <c r="L1166" s="179">
        <f t="shared" si="470"/>
        <v>80659</v>
      </c>
      <c r="M1166" s="179">
        <f t="shared" si="483"/>
        <v>61192.71368689763</v>
      </c>
      <c r="N1166" s="179">
        <f t="shared" si="484"/>
        <v>6708946.3508476904</v>
      </c>
      <c r="O1166" s="179">
        <f>N1166*(1+Basic!$B$9)+S1166</f>
        <v>7044393.6683900747</v>
      </c>
      <c r="P1166" s="176">
        <f t="shared" si="471"/>
        <v>7103691</v>
      </c>
      <c r="R1166" s="183">
        <f t="shared" si="485"/>
        <v>0</v>
      </c>
      <c r="S1166" s="179">
        <f t="shared" si="472"/>
        <v>0</v>
      </c>
      <c r="Y1166" s="179">
        <f t="shared" si="486"/>
        <v>14582.911426524632</v>
      </c>
      <c r="Z1166" s="179">
        <f t="shared" si="487"/>
        <v>2510.5639300810144</v>
      </c>
      <c r="AA1166" s="179">
        <f t="shared" si="488"/>
        <v>63565.524643394238</v>
      </c>
      <c r="AB1166" s="179">
        <f t="shared" si="489"/>
        <v>80658.999999999884</v>
      </c>
      <c r="AC1166" s="179">
        <f t="shared" si="490"/>
        <v>7103691</v>
      </c>
      <c r="AE1166" s="179">
        <f t="shared" si="491"/>
        <v>80659</v>
      </c>
    </row>
    <row r="1167" spans="1:31" x14ac:dyDescent="0.2">
      <c r="A1167" s="171">
        <f t="shared" si="473"/>
        <v>32</v>
      </c>
      <c r="B1167" s="179">
        <f t="shared" si="474"/>
        <v>77321</v>
      </c>
      <c r="C1167" s="179"/>
      <c r="D1167" s="179">
        <f t="shared" si="475"/>
        <v>3338</v>
      </c>
      <c r="E1167" s="179">
        <f t="shared" si="476"/>
        <v>62543.741628937023</v>
      </c>
      <c r="F1167" s="179">
        <f t="shared" si="477"/>
        <v>793.82643072523854</v>
      </c>
      <c r="G1167" s="179">
        <f t="shared" si="478"/>
        <v>4678220.8570627812</v>
      </c>
      <c r="H1167" s="179">
        <f t="shared" si="479"/>
        <v>56752.862981317208</v>
      </c>
      <c r="I1167" s="179">
        <f t="shared" si="480"/>
        <v>77321</v>
      </c>
      <c r="J1167" s="179">
        <f t="shared" si="481"/>
        <v>3338</v>
      </c>
      <c r="K1167" s="179">
        <f t="shared" si="482"/>
        <v>80659</v>
      </c>
      <c r="L1167" s="179">
        <f t="shared" si="470"/>
        <v>80659</v>
      </c>
      <c r="M1167" s="179">
        <f t="shared" si="483"/>
        <v>61015.674175627784</v>
      </c>
      <c r="N1167" s="179">
        <f t="shared" si="484"/>
        <v>6689303.0250233179</v>
      </c>
      <c r="O1167" s="179">
        <f>N1167*(1+Basic!$B$9)+S1167</f>
        <v>7023768.176274484</v>
      </c>
      <c r="P1167" s="176">
        <f t="shared" si="471"/>
        <v>7080521</v>
      </c>
      <c r="R1167" s="183">
        <f t="shared" si="485"/>
        <v>0</v>
      </c>
      <c r="S1167" s="179">
        <f t="shared" si="472"/>
        <v>0</v>
      </c>
      <c r="Y1167" s="179">
        <f t="shared" si="486"/>
        <v>14777.258371062577</v>
      </c>
      <c r="Z1167" s="179">
        <f t="shared" si="487"/>
        <v>2544.1735692747607</v>
      </c>
      <c r="AA1167" s="179">
        <f t="shared" si="488"/>
        <v>63337.568059662262</v>
      </c>
      <c r="AB1167" s="179">
        <f t="shared" si="489"/>
        <v>80658.999999999593</v>
      </c>
      <c r="AC1167" s="179">
        <f t="shared" si="490"/>
        <v>7080521</v>
      </c>
      <c r="AE1167" s="179">
        <f t="shared" si="491"/>
        <v>80659</v>
      </c>
    </row>
    <row r="1168" spans="1:31" x14ac:dyDescent="0.2">
      <c r="A1168" s="171">
        <f t="shared" si="473"/>
        <v>33</v>
      </c>
      <c r="B1168" s="179">
        <f t="shared" si="474"/>
        <v>77321</v>
      </c>
      <c r="C1168" s="179"/>
      <c r="D1168" s="179">
        <f t="shared" si="475"/>
        <v>3338</v>
      </c>
      <c r="E1168" s="179">
        <f t="shared" si="476"/>
        <v>62346.804616219226</v>
      </c>
      <c r="F1168" s="179">
        <f t="shared" si="477"/>
        <v>759.76684965461072</v>
      </c>
      <c r="G1168" s="179">
        <f t="shared" si="478"/>
        <v>4663246.6616790006</v>
      </c>
      <c r="H1168" s="179">
        <f t="shared" si="479"/>
        <v>54174.629830971819</v>
      </c>
      <c r="I1168" s="179">
        <f t="shared" si="480"/>
        <v>77321</v>
      </c>
      <c r="J1168" s="179">
        <f t="shared" si="481"/>
        <v>3338</v>
      </c>
      <c r="K1168" s="179">
        <f t="shared" si="482"/>
        <v>80659</v>
      </c>
      <c r="L1168" s="179">
        <f t="shared" si="470"/>
        <v>80659</v>
      </c>
      <c r="M1168" s="179">
        <f t="shared" si="483"/>
        <v>60837.024547870038</v>
      </c>
      <c r="N1168" s="179">
        <f t="shared" si="484"/>
        <v>6669481.0495711882</v>
      </c>
      <c r="O1168" s="179">
        <f>N1168*(1+Basic!$B$9)+S1168</f>
        <v>7002955.1020497475</v>
      </c>
      <c r="P1168" s="176">
        <f t="shared" si="471"/>
        <v>7057130</v>
      </c>
      <c r="R1168" s="183">
        <f t="shared" si="485"/>
        <v>0</v>
      </c>
      <c r="S1168" s="179">
        <f t="shared" si="472"/>
        <v>0</v>
      </c>
      <c r="Y1168" s="179">
        <f t="shared" si="486"/>
        <v>14974.195383780636</v>
      </c>
      <c r="Z1168" s="179">
        <f t="shared" si="487"/>
        <v>2578.2331503453897</v>
      </c>
      <c r="AA1168" s="179">
        <f t="shared" si="488"/>
        <v>63106.571465873836</v>
      </c>
      <c r="AB1168" s="179">
        <f t="shared" si="489"/>
        <v>80658.999999999854</v>
      </c>
      <c r="AC1168" s="179">
        <f t="shared" si="490"/>
        <v>7057130</v>
      </c>
      <c r="AE1168" s="179">
        <f t="shared" si="491"/>
        <v>80659</v>
      </c>
    </row>
    <row r="1169" spans="1:31" x14ac:dyDescent="0.2">
      <c r="A1169" s="171">
        <f t="shared" si="473"/>
        <v>34</v>
      </c>
      <c r="B1169" s="179">
        <f t="shared" si="474"/>
        <v>77321</v>
      </c>
      <c r="C1169" s="179"/>
      <c r="D1169" s="179">
        <f t="shared" si="475"/>
        <v>3338</v>
      </c>
      <c r="E1169" s="179">
        <f t="shared" si="476"/>
        <v>62147.243017397268</v>
      </c>
      <c r="F1169" s="179">
        <f t="shared" si="477"/>
        <v>725.25130320618143</v>
      </c>
      <c r="G1169" s="179">
        <f t="shared" si="478"/>
        <v>4648072.9046963975</v>
      </c>
      <c r="H1169" s="179">
        <f t="shared" si="479"/>
        <v>51561.881134178002</v>
      </c>
      <c r="I1169" s="179">
        <f t="shared" si="480"/>
        <v>77321</v>
      </c>
      <c r="J1169" s="179">
        <f t="shared" si="481"/>
        <v>3338</v>
      </c>
      <c r="K1169" s="179">
        <f t="shared" si="482"/>
        <v>80659</v>
      </c>
      <c r="L1169" s="179">
        <f t="shared" si="470"/>
        <v>80659</v>
      </c>
      <c r="M1169" s="179">
        <f t="shared" si="483"/>
        <v>60656.750160141237</v>
      </c>
      <c r="N1169" s="179">
        <f t="shared" si="484"/>
        <v>6649478.7997313291</v>
      </c>
      <c r="O1169" s="179">
        <f>N1169*(1+Basic!$B$9)+S1169</f>
        <v>6981952.7397178961</v>
      </c>
      <c r="P1169" s="176">
        <f t="shared" si="471"/>
        <v>7033515</v>
      </c>
      <c r="R1169" s="183">
        <f t="shared" si="485"/>
        <v>0</v>
      </c>
      <c r="S1169" s="179">
        <f t="shared" si="472"/>
        <v>0</v>
      </c>
      <c r="Y1169" s="179">
        <f t="shared" si="486"/>
        <v>15173.75698260311</v>
      </c>
      <c r="Z1169" s="179">
        <f t="shared" si="487"/>
        <v>2612.7486967938166</v>
      </c>
      <c r="AA1169" s="179">
        <f t="shared" si="488"/>
        <v>62872.494320603451</v>
      </c>
      <c r="AB1169" s="179">
        <f t="shared" si="489"/>
        <v>80659.000000000378</v>
      </c>
      <c r="AC1169" s="179">
        <f t="shared" si="490"/>
        <v>7033515</v>
      </c>
      <c r="AE1169" s="179">
        <f t="shared" si="491"/>
        <v>80659</v>
      </c>
    </row>
    <row r="1170" spans="1:31" x14ac:dyDescent="0.2">
      <c r="A1170" s="171">
        <f t="shared" si="473"/>
        <v>35</v>
      </c>
      <c r="B1170" s="179">
        <f t="shared" si="474"/>
        <v>77321</v>
      </c>
      <c r="C1170" s="179"/>
      <c r="D1170" s="179">
        <f t="shared" si="475"/>
        <v>3338</v>
      </c>
      <c r="E1170" s="179">
        <f t="shared" si="476"/>
        <v>61945.021854525046</v>
      </c>
      <c r="F1170" s="179">
        <f t="shared" si="477"/>
        <v>690.27368724069765</v>
      </c>
      <c r="G1170" s="179">
        <f t="shared" si="478"/>
        <v>4632696.9265509229</v>
      </c>
      <c r="H1170" s="179">
        <f t="shared" si="479"/>
        <v>48914.154821418699</v>
      </c>
      <c r="I1170" s="179">
        <f t="shared" si="480"/>
        <v>77321</v>
      </c>
      <c r="J1170" s="179">
        <f t="shared" si="481"/>
        <v>3338</v>
      </c>
      <c r="K1170" s="179">
        <f t="shared" si="482"/>
        <v>80659</v>
      </c>
      <c r="L1170" s="179">
        <f t="shared" si="470"/>
        <v>80659</v>
      </c>
      <c r="M1170" s="179">
        <f t="shared" si="483"/>
        <v>60474.836235780502</v>
      </c>
      <c r="N1170" s="179">
        <f t="shared" si="484"/>
        <v>6629294.6359671094</v>
      </c>
      <c r="O1170" s="179">
        <f>N1170*(1+Basic!$B$9)+S1170</f>
        <v>6960759.3677654648</v>
      </c>
      <c r="P1170" s="176">
        <f t="shared" si="471"/>
        <v>7009674</v>
      </c>
      <c r="R1170" s="183">
        <f t="shared" si="485"/>
        <v>0</v>
      </c>
      <c r="S1170" s="179">
        <f t="shared" si="472"/>
        <v>0</v>
      </c>
      <c r="Y1170" s="179">
        <f t="shared" si="486"/>
        <v>15375.978145474568</v>
      </c>
      <c r="Z1170" s="179">
        <f t="shared" si="487"/>
        <v>2647.7263127593033</v>
      </c>
      <c r="AA1170" s="179">
        <f t="shared" si="488"/>
        <v>62635.295541765743</v>
      </c>
      <c r="AB1170" s="179">
        <f t="shared" si="489"/>
        <v>80658.999999999622</v>
      </c>
      <c r="AC1170" s="179">
        <f t="shared" si="490"/>
        <v>7009674</v>
      </c>
      <c r="AE1170" s="179">
        <f t="shared" si="491"/>
        <v>80659</v>
      </c>
    </row>
    <row r="1171" spans="1:31" x14ac:dyDescent="0.2">
      <c r="A1171" s="171">
        <f t="shared" si="473"/>
        <v>36</v>
      </c>
      <c r="B1171" s="179">
        <f t="shared" si="474"/>
        <v>77321</v>
      </c>
      <c r="C1171" s="171">
        <f>-Basic!$B$22</f>
        <v>-38210</v>
      </c>
      <c r="D1171" s="179">
        <f t="shared" si="475"/>
        <v>-34872</v>
      </c>
      <c r="E1171" s="179">
        <f t="shared" si="476"/>
        <v>61740.105683504196</v>
      </c>
      <c r="F1171" s="179">
        <f t="shared" si="477"/>
        <v>654.82781590104412</v>
      </c>
      <c r="G1171" s="179">
        <f t="shared" si="478"/>
        <v>4617116.0322344275</v>
      </c>
      <c r="H1171" s="179">
        <f t="shared" si="479"/>
        <v>84440.982637319728</v>
      </c>
      <c r="I1171" s="179">
        <f t="shared" si="480"/>
        <v>77321</v>
      </c>
      <c r="J1171" s="179">
        <f t="shared" si="481"/>
        <v>3338</v>
      </c>
      <c r="K1171" s="179">
        <f t="shared" si="482"/>
        <v>80659</v>
      </c>
      <c r="L1171" s="179">
        <f t="shared" si="470"/>
        <v>80659</v>
      </c>
      <c r="M1171" s="179">
        <f t="shared" si="483"/>
        <v>60291.26786373806</v>
      </c>
      <c r="N1171" s="179">
        <f t="shared" si="484"/>
        <v>6608926.9038308477</v>
      </c>
      <c r="O1171" s="179">
        <f>N1171*(1+Basic!$B$9)+S1171</f>
        <v>6939373.2490223907</v>
      </c>
      <c r="P1171" s="176">
        <f t="shared" si="471"/>
        <v>7023814</v>
      </c>
      <c r="R1171" s="183">
        <f t="shared" si="485"/>
        <v>0</v>
      </c>
      <c r="S1171" s="179">
        <f t="shared" si="472"/>
        <v>0</v>
      </c>
      <c r="Y1171" s="179">
        <f t="shared" si="486"/>
        <v>15580.894316495396</v>
      </c>
      <c r="Z1171" s="179">
        <f t="shared" si="487"/>
        <v>2683.1721840989703</v>
      </c>
      <c r="AA1171" s="179">
        <f t="shared" si="488"/>
        <v>62394.933499405241</v>
      </c>
      <c r="AB1171" s="179">
        <f t="shared" si="489"/>
        <v>80658.999999999607</v>
      </c>
      <c r="AC1171" s="179">
        <f t="shared" si="490"/>
        <v>7023814</v>
      </c>
      <c r="AE1171" s="179">
        <f t="shared" si="491"/>
        <v>42449</v>
      </c>
    </row>
    <row r="1172" spans="1:31" x14ac:dyDescent="0.2">
      <c r="A1172" s="171">
        <f t="shared" si="473"/>
        <v>37</v>
      </c>
      <c r="B1172" s="179">
        <f t="shared" si="474"/>
        <v>77321</v>
      </c>
      <c r="D1172" s="179">
        <f t="shared" si="475"/>
        <v>3338</v>
      </c>
      <c r="E1172" s="179">
        <f t="shared" si="476"/>
        <v>61532.45858787169</v>
      </c>
      <c r="F1172" s="179">
        <f t="shared" si="477"/>
        <v>1130.4356465895964</v>
      </c>
      <c r="G1172" s="179">
        <f t="shared" si="478"/>
        <v>4601327.4908222994</v>
      </c>
      <c r="H1172" s="179">
        <f t="shared" si="479"/>
        <v>82233.418283909326</v>
      </c>
      <c r="I1172" s="179">
        <f t="shared" si="480"/>
        <v>77321</v>
      </c>
      <c r="J1172" s="179">
        <f t="shared" si="481"/>
        <v>3338</v>
      </c>
      <c r="K1172" s="179">
        <f t="shared" si="482"/>
        <v>80659</v>
      </c>
      <c r="L1172" s="179">
        <f t="shared" si="470"/>
        <v>80659</v>
      </c>
      <c r="M1172" s="179">
        <f t="shared" si="483"/>
        <v>60106.029997353042</v>
      </c>
      <c r="N1172" s="179">
        <f t="shared" si="484"/>
        <v>6588373.9338282011</v>
      </c>
      <c r="O1172" s="179">
        <f>N1172*(1+Basic!$B$9)+S1172</f>
        <v>6917792.6305196118</v>
      </c>
      <c r="P1172" s="176">
        <f t="shared" si="471"/>
        <v>7000026</v>
      </c>
      <c r="R1172" s="183">
        <f t="shared" si="485"/>
        <v>0</v>
      </c>
      <c r="S1172" s="179">
        <f t="shared" si="472"/>
        <v>0</v>
      </c>
      <c r="Y1172" s="179">
        <f t="shared" si="486"/>
        <v>15788.541412128136</v>
      </c>
      <c r="Z1172" s="179">
        <f t="shared" si="487"/>
        <v>2207.564353410402</v>
      </c>
      <c r="AA1172" s="179">
        <f t="shared" si="488"/>
        <v>62662.894234461288</v>
      </c>
      <c r="AB1172" s="179">
        <f t="shared" si="489"/>
        <v>80658.999999999825</v>
      </c>
      <c r="AC1172" s="179">
        <f t="shared" si="490"/>
        <v>7000026</v>
      </c>
      <c r="AE1172" s="179">
        <f t="shared" si="491"/>
        <v>80659</v>
      </c>
    </row>
    <row r="1173" spans="1:31" x14ac:dyDescent="0.2">
      <c r="A1173" s="171">
        <f t="shared" si="473"/>
        <v>38</v>
      </c>
      <c r="B1173" s="179">
        <f t="shared" si="474"/>
        <v>77321</v>
      </c>
      <c r="D1173" s="179">
        <f t="shared" si="475"/>
        <v>3338</v>
      </c>
      <c r="E1173" s="179">
        <f t="shared" si="476"/>
        <v>61322.044172504597</v>
      </c>
      <c r="F1173" s="179">
        <f t="shared" si="477"/>
        <v>1100.882349608745</v>
      </c>
      <c r="G1173" s="179">
        <f t="shared" si="478"/>
        <v>4585328.5349948043</v>
      </c>
      <c r="H1173" s="179">
        <f t="shared" si="479"/>
        <v>79996.300633518069</v>
      </c>
      <c r="I1173" s="179">
        <f t="shared" si="480"/>
        <v>77321</v>
      </c>
      <c r="J1173" s="179">
        <f t="shared" si="481"/>
        <v>3338</v>
      </c>
      <c r="K1173" s="179">
        <f t="shared" si="482"/>
        <v>80659</v>
      </c>
      <c r="L1173" s="179">
        <f t="shared" si="470"/>
        <v>80659</v>
      </c>
      <c r="M1173" s="179">
        <f t="shared" si="483"/>
        <v>59919.107453120079</v>
      </c>
      <c r="N1173" s="179">
        <f t="shared" si="484"/>
        <v>6567634.0412813211</v>
      </c>
      <c r="O1173" s="179">
        <f>N1173*(1+Basic!$B$9)+S1173</f>
        <v>6896015.7433453873</v>
      </c>
      <c r="P1173" s="176">
        <f t="shared" si="471"/>
        <v>6976012</v>
      </c>
      <c r="R1173" s="183">
        <f t="shared" si="485"/>
        <v>0</v>
      </c>
      <c r="S1173" s="179">
        <f t="shared" si="472"/>
        <v>0</v>
      </c>
      <c r="Y1173" s="179">
        <f t="shared" si="486"/>
        <v>15998.955827495083</v>
      </c>
      <c r="Z1173" s="179">
        <f t="shared" si="487"/>
        <v>2237.1176503912575</v>
      </c>
      <c r="AA1173" s="179">
        <f t="shared" si="488"/>
        <v>62422.926522113339</v>
      </c>
      <c r="AB1173" s="179">
        <f t="shared" si="489"/>
        <v>80658.99999999968</v>
      </c>
      <c r="AC1173" s="179">
        <f t="shared" si="490"/>
        <v>6976012</v>
      </c>
      <c r="AE1173" s="179">
        <f t="shared" si="491"/>
        <v>80659</v>
      </c>
    </row>
    <row r="1174" spans="1:31" x14ac:dyDescent="0.2">
      <c r="A1174" s="171">
        <f t="shared" si="473"/>
        <v>39</v>
      </c>
      <c r="B1174" s="179">
        <f t="shared" si="474"/>
        <v>77321</v>
      </c>
      <c r="D1174" s="179">
        <f t="shared" si="475"/>
        <v>3338</v>
      </c>
      <c r="E1174" s="179">
        <f t="shared" si="476"/>
        <v>61108.825557240962</v>
      </c>
      <c r="F1174" s="179">
        <f t="shared" si="477"/>
        <v>1070.9334141673028</v>
      </c>
      <c r="G1174" s="179">
        <f t="shared" si="478"/>
        <v>4569116.3605520455</v>
      </c>
      <c r="H1174" s="179">
        <f t="shared" si="479"/>
        <v>77729.234047685371</v>
      </c>
      <c r="I1174" s="179">
        <f t="shared" si="480"/>
        <v>77321</v>
      </c>
      <c r="J1174" s="179">
        <f t="shared" si="481"/>
        <v>3338</v>
      </c>
      <c r="K1174" s="179">
        <f t="shared" si="482"/>
        <v>80659</v>
      </c>
      <c r="L1174" s="179">
        <f t="shared" si="470"/>
        <v>80659</v>
      </c>
      <c r="M1174" s="179">
        <f t="shared" si="483"/>
        <v>59730.484909444785</v>
      </c>
      <c r="N1174" s="179">
        <f t="shared" si="484"/>
        <v>6546705.5261907661</v>
      </c>
      <c r="O1174" s="179">
        <f>N1174*(1+Basic!$B$9)+S1174</f>
        <v>6874040.8025003048</v>
      </c>
      <c r="P1174" s="176">
        <f t="shared" si="471"/>
        <v>6951770</v>
      </c>
      <c r="R1174" s="183">
        <f t="shared" si="485"/>
        <v>0</v>
      </c>
      <c r="S1174" s="179">
        <f t="shared" si="472"/>
        <v>0</v>
      </c>
      <c r="Y1174" s="179">
        <f t="shared" si="486"/>
        <v>16212.174442758784</v>
      </c>
      <c r="Z1174" s="179">
        <f t="shared" si="487"/>
        <v>2267.0665858326975</v>
      </c>
      <c r="AA1174" s="179">
        <f t="shared" si="488"/>
        <v>62179.758971408264</v>
      </c>
      <c r="AB1174" s="179">
        <f t="shared" si="489"/>
        <v>80658.999999999738</v>
      </c>
      <c r="AC1174" s="179">
        <f t="shared" si="490"/>
        <v>6951770</v>
      </c>
      <c r="AE1174" s="179">
        <f t="shared" si="491"/>
        <v>80659</v>
      </c>
    </row>
    <row r="1175" spans="1:31" x14ac:dyDescent="0.2">
      <c r="A1175" s="171">
        <f t="shared" si="473"/>
        <v>40</v>
      </c>
      <c r="B1175" s="179">
        <f t="shared" si="474"/>
        <v>77321</v>
      </c>
      <c r="D1175" s="179">
        <f t="shared" si="475"/>
        <v>3338</v>
      </c>
      <c r="E1175" s="179">
        <f t="shared" si="476"/>
        <v>60892.76537041572</v>
      </c>
      <c r="F1175" s="179">
        <f t="shared" si="477"/>
        <v>1040.583543739755</v>
      </c>
      <c r="G1175" s="179">
        <f t="shared" si="478"/>
        <v>4552688.125922461</v>
      </c>
      <c r="H1175" s="179">
        <f t="shared" si="479"/>
        <v>75431.817591425133</v>
      </c>
      <c r="I1175" s="179">
        <f t="shared" si="480"/>
        <v>77321</v>
      </c>
      <c r="J1175" s="179">
        <f t="shared" si="481"/>
        <v>3338</v>
      </c>
      <c r="K1175" s="179">
        <f t="shared" si="482"/>
        <v>80659</v>
      </c>
      <c r="L1175" s="179">
        <f t="shared" si="470"/>
        <v>80659</v>
      </c>
      <c r="M1175" s="179">
        <f t="shared" si="483"/>
        <v>59540.146905387905</v>
      </c>
      <c r="N1175" s="179">
        <f t="shared" si="484"/>
        <v>6525586.6730961539</v>
      </c>
      <c r="O1175" s="179">
        <f>N1175*(1+Basic!$B$9)+S1175</f>
        <v>6851866.0067509618</v>
      </c>
      <c r="P1175" s="176">
        <f t="shared" si="471"/>
        <v>6927298</v>
      </c>
      <c r="R1175" s="183">
        <f t="shared" si="485"/>
        <v>0</v>
      </c>
      <c r="S1175" s="179">
        <f t="shared" si="472"/>
        <v>0</v>
      </c>
      <c r="Y1175" s="179">
        <f t="shared" si="486"/>
        <v>16428.234629584476</v>
      </c>
      <c r="Z1175" s="179">
        <f t="shared" si="487"/>
        <v>2297.4164562602382</v>
      </c>
      <c r="AA1175" s="179">
        <f t="shared" si="488"/>
        <v>61933.348914155475</v>
      </c>
      <c r="AB1175" s="179">
        <f t="shared" si="489"/>
        <v>80659.000000000189</v>
      </c>
      <c r="AC1175" s="179">
        <f t="shared" si="490"/>
        <v>6927298</v>
      </c>
      <c r="AE1175" s="179">
        <f t="shared" si="491"/>
        <v>80659</v>
      </c>
    </row>
    <row r="1176" spans="1:31" x14ac:dyDescent="0.2">
      <c r="A1176" s="171">
        <f t="shared" si="473"/>
        <v>41</v>
      </c>
      <c r="B1176" s="179">
        <f t="shared" si="474"/>
        <v>77321</v>
      </c>
      <c r="D1176" s="179">
        <f t="shared" si="475"/>
        <v>3338</v>
      </c>
      <c r="E1176" s="179">
        <f t="shared" si="476"/>
        <v>60673.82574231035</v>
      </c>
      <c r="F1176" s="179">
        <f t="shared" si="477"/>
        <v>1009.8273708944818</v>
      </c>
      <c r="G1176" s="179">
        <f t="shared" si="478"/>
        <v>4536040.951664771</v>
      </c>
      <c r="H1176" s="179">
        <f t="shared" si="479"/>
        <v>73103.644962319609</v>
      </c>
      <c r="I1176" s="179">
        <f t="shared" si="480"/>
        <v>77321</v>
      </c>
      <c r="J1176" s="179">
        <f t="shared" si="481"/>
        <v>3338</v>
      </c>
      <c r="K1176" s="179">
        <f t="shared" si="482"/>
        <v>80659</v>
      </c>
      <c r="L1176" s="179">
        <f t="shared" si="470"/>
        <v>80659</v>
      </c>
      <c r="M1176" s="179">
        <f t="shared" si="483"/>
        <v>59348.077839397978</v>
      </c>
      <c r="N1176" s="179">
        <f t="shared" si="484"/>
        <v>6504275.7509355517</v>
      </c>
      <c r="O1176" s="179">
        <f>N1176*(1+Basic!$B$9)+S1176</f>
        <v>6829489.5384823298</v>
      </c>
      <c r="P1176" s="176">
        <f t="shared" si="471"/>
        <v>6902593</v>
      </c>
      <c r="R1176" s="183">
        <f t="shared" si="485"/>
        <v>0</v>
      </c>
      <c r="S1176" s="179">
        <f t="shared" si="472"/>
        <v>0</v>
      </c>
      <c r="Y1176" s="179">
        <f t="shared" si="486"/>
        <v>16647.174257690087</v>
      </c>
      <c r="Z1176" s="179">
        <f t="shared" si="487"/>
        <v>2328.1726291055238</v>
      </c>
      <c r="AA1176" s="179">
        <f t="shared" si="488"/>
        <v>61683.653113204833</v>
      </c>
      <c r="AB1176" s="179">
        <f t="shared" si="489"/>
        <v>80659.000000000437</v>
      </c>
      <c r="AC1176" s="179">
        <f t="shared" si="490"/>
        <v>6902593</v>
      </c>
      <c r="AE1176" s="179">
        <f t="shared" si="491"/>
        <v>80659</v>
      </c>
    </row>
    <row r="1177" spans="1:31" x14ac:dyDescent="0.2">
      <c r="A1177" s="171">
        <f t="shared" si="473"/>
        <v>42</v>
      </c>
      <c r="B1177" s="179">
        <f t="shared" si="474"/>
        <v>77321</v>
      </c>
      <c r="D1177" s="179">
        <f t="shared" si="475"/>
        <v>3338</v>
      </c>
      <c r="E1177" s="179">
        <f t="shared" si="476"/>
        <v>60451.968298515356</v>
      </c>
      <c r="F1177" s="179">
        <f t="shared" si="477"/>
        <v>978.65945634451612</v>
      </c>
      <c r="G1177" s="179">
        <f t="shared" si="478"/>
        <v>4519171.9199632863</v>
      </c>
      <c r="H1177" s="179">
        <f t="shared" si="479"/>
        <v>70744.30441866412</v>
      </c>
      <c r="I1177" s="179">
        <f t="shared" si="480"/>
        <v>77321</v>
      </c>
      <c r="J1177" s="179">
        <f t="shared" si="481"/>
        <v>3338</v>
      </c>
      <c r="K1177" s="179">
        <f t="shared" si="482"/>
        <v>80659</v>
      </c>
      <c r="L1177" s="179">
        <f t="shared" si="470"/>
        <v>80659</v>
      </c>
      <c r="M1177" s="179">
        <f t="shared" si="483"/>
        <v>59154.261968032552</v>
      </c>
      <c r="N1177" s="179">
        <f t="shared" si="484"/>
        <v>6482771.0129035842</v>
      </c>
      <c r="O1177" s="179">
        <f>N1177*(1+Basic!$B$9)+S1177</f>
        <v>6806909.5635487633</v>
      </c>
      <c r="P1177" s="176">
        <f t="shared" si="471"/>
        <v>6877654</v>
      </c>
      <c r="R1177" s="183">
        <f t="shared" si="485"/>
        <v>0</v>
      </c>
      <c r="S1177" s="179">
        <f t="shared" si="472"/>
        <v>0</v>
      </c>
      <c r="Y1177" s="179">
        <f t="shared" si="486"/>
        <v>16869.031701484695</v>
      </c>
      <c r="Z1177" s="179">
        <f t="shared" si="487"/>
        <v>2359.3405436554895</v>
      </c>
      <c r="AA1177" s="179">
        <f t="shared" si="488"/>
        <v>61430.627754859874</v>
      </c>
      <c r="AB1177" s="179">
        <f t="shared" si="489"/>
        <v>80659.000000000058</v>
      </c>
      <c r="AC1177" s="179">
        <f t="shared" si="490"/>
        <v>6877654</v>
      </c>
      <c r="AE1177" s="179">
        <f t="shared" si="491"/>
        <v>80659</v>
      </c>
    </row>
    <row r="1178" spans="1:31" x14ac:dyDescent="0.2">
      <c r="A1178" s="171">
        <f t="shared" si="473"/>
        <v>43</v>
      </c>
      <c r="B1178" s="179">
        <f t="shared" si="474"/>
        <v>77321</v>
      </c>
      <c r="D1178" s="179">
        <f t="shared" si="475"/>
        <v>3338</v>
      </c>
      <c r="E1178" s="179">
        <f t="shared" si="476"/>
        <v>60227.154153204225</v>
      </c>
      <c r="F1178" s="179">
        <f t="shared" si="477"/>
        <v>947.07428798559795</v>
      </c>
      <c r="G1178" s="179">
        <f t="shared" si="478"/>
        <v>4502078.0741164908</v>
      </c>
      <c r="H1178" s="179">
        <f t="shared" si="479"/>
        <v>68353.378706649717</v>
      </c>
      <c r="I1178" s="179">
        <f t="shared" si="480"/>
        <v>77321</v>
      </c>
      <c r="J1178" s="179">
        <f t="shared" si="481"/>
        <v>3338</v>
      </c>
      <c r="K1178" s="179">
        <f t="shared" si="482"/>
        <v>80659</v>
      </c>
      <c r="L1178" s="179">
        <f t="shared" si="470"/>
        <v>80659</v>
      </c>
      <c r="M1178" s="179">
        <f t="shared" si="483"/>
        <v>58958.683404667681</v>
      </c>
      <c r="N1178" s="179">
        <f t="shared" si="484"/>
        <v>6461070.6963082515</v>
      </c>
      <c r="O1178" s="179">
        <f>N1178*(1+Basic!$B$9)+S1178</f>
        <v>6784124.2311236644</v>
      </c>
      <c r="P1178" s="176">
        <f t="shared" si="471"/>
        <v>6852478</v>
      </c>
      <c r="R1178" s="183">
        <f t="shared" si="485"/>
        <v>0</v>
      </c>
      <c r="S1178" s="179">
        <f t="shared" si="472"/>
        <v>0</v>
      </c>
      <c r="Y1178" s="179">
        <f t="shared" si="486"/>
        <v>17093.845846795477</v>
      </c>
      <c r="Z1178" s="179">
        <f t="shared" si="487"/>
        <v>2390.925712014403</v>
      </c>
      <c r="AA1178" s="179">
        <f t="shared" si="488"/>
        <v>61174.228441189822</v>
      </c>
      <c r="AB1178" s="179">
        <f t="shared" si="489"/>
        <v>80658.999999999709</v>
      </c>
      <c r="AC1178" s="179">
        <f t="shared" si="490"/>
        <v>6852478</v>
      </c>
      <c r="AE1178" s="179">
        <f t="shared" si="491"/>
        <v>80659</v>
      </c>
    </row>
    <row r="1179" spans="1:31" x14ac:dyDescent="0.2">
      <c r="A1179" s="171">
        <f t="shared" si="473"/>
        <v>44</v>
      </c>
      <c r="B1179" s="179">
        <f t="shared" si="474"/>
        <v>77321</v>
      </c>
      <c r="D1179" s="179">
        <f t="shared" si="475"/>
        <v>3338</v>
      </c>
      <c r="E1179" s="179">
        <f t="shared" si="476"/>
        <v>59999.343902317727</v>
      </c>
      <c r="F1179" s="179">
        <f t="shared" si="477"/>
        <v>915.06627992134588</v>
      </c>
      <c r="G1179" s="179">
        <f t="shared" si="478"/>
        <v>4484756.4180188086</v>
      </c>
      <c r="H1179" s="179">
        <f t="shared" si="479"/>
        <v>65930.444986571063</v>
      </c>
      <c r="I1179" s="179">
        <f t="shared" si="480"/>
        <v>77321</v>
      </c>
      <c r="J1179" s="179">
        <f t="shared" si="481"/>
        <v>3338</v>
      </c>
      <c r="K1179" s="179">
        <f t="shared" si="482"/>
        <v>80659</v>
      </c>
      <c r="L1179" s="179">
        <f t="shared" si="470"/>
        <v>80659</v>
      </c>
      <c r="M1179" s="179">
        <f t="shared" si="483"/>
        <v>58761.326118195801</v>
      </c>
      <c r="N1179" s="179">
        <f t="shared" si="484"/>
        <v>6439173.0224264469</v>
      </c>
      <c r="O1179" s="179">
        <f>N1179*(1+Basic!$B$9)+S1179</f>
        <v>6761131.6735477699</v>
      </c>
      <c r="P1179" s="176">
        <f t="shared" si="471"/>
        <v>6827062</v>
      </c>
      <c r="R1179" s="183">
        <f t="shared" si="485"/>
        <v>0</v>
      </c>
      <c r="S1179" s="179">
        <f t="shared" si="472"/>
        <v>0</v>
      </c>
      <c r="Y1179" s="179">
        <f t="shared" si="486"/>
        <v>17321.656097682193</v>
      </c>
      <c r="Z1179" s="179">
        <f t="shared" si="487"/>
        <v>2422.933720078654</v>
      </c>
      <c r="AA1179" s="179">
        <f t="shared" si="488"/>
        <v>60914.410182239073</v>
      </c>
      <c r="AB1179" s="179">
        <f t="shared" si="489"/>
        <v>80658.999999999913</v>
      </c>
      <c r="AC1179" s="179">
        <f t="shared" si="490"/>
        <v>6827062</v>
      </c>
      <c r="AE1179" s="179">
        <f t="shared" si="491"/>
        <v>80659</v>
      </c>
    </row>
    <row r="1180" spans="1:31" ht="15" x14ac:dyDescent="0.2">
      <c r="A1180" s="171">
        <f t="shared" si="473"/>
        <v>45</v>
      </c>
      <c r="B1180" s="179">
        <f t="shared" si="474"/>
        <v>77321</v>
      </c>
      <c r="C1180" s="190"/>
      <c r="D1180" s="179">
        <f t="shared" si="475"/>
        <v>3338</v>
      </c>
      <c r="E1180" s="179">
        <f t="shared" si="476"/>
        <v>59768.497616657412</v>
      </c>
      <c r="F1180" s="179">
        <f t="shared" si="477"/>
        <v>882.62977147538277</v>
      </c>
      <c r="G1180" s="179">
        <f t="shared" si="478"/>
        <v>4467203.9156354656</v>
      </c>
      <c r="H1180" s="179">
        <f t="shared" si="479"/>
        <v>63475.074758046445</v>
      </c>
      <c r="I1180" s="179">
        <f t="shared" si="480"/>
        <v>77321</v>
      </c>
      <c r="J1180" s="179">
        <f t="shared" si="481"/>
        <v>3338</v>
      </c>
      <c r="K1180" s="179">
        <f t="shared" si="482"/>
        <v>80659</v>
      </c>
      <c r="L1180" s="179">
        <f t="shared" si="470"/>
        <v>80659</v>
      </c>
      <c r="M1180" s="179">
        <f t="shared" si="483"/>
        <v>58562.173931711623</v>
      </c>
      <c r="N1180" s="179">
        <f t="shared" si="484"/>
        <v>6417076.1963581583</v>
      </c>
      <c r="O1180" s="179">
        <f>N1180*(1+Basic!$B$9)+S1180</f>
        <v>6737930.0061760666</v>
      </c>
      <c r="P1180" s="176">
        <f t="shared" si="471"/>
        <v>6801405</v>
      </c>
      <c r="R1180" s="183">
        <f t="shared" si="485"/>
        <v>0</v>
      </c>
      <c r="S1180" s="179">
        <f t="shared" si="472"/>
        <v>0</v>
      </c>
      <c r="Y1180" s="179">
        <f t="shared" si="486"/>
        <v>17552.502383342944</v>
      </c>
      <c r="Z1180" s="179">
        <f t="shared" si="487"/>
        <v>2455.3702285246181</v>
      </c>
      <c r="AA1180" s="179">
        <f t="shared" si="488"/>
        <v>60651.127388132794</v>
      </c>
      <c r="AB1180" s="179">
        <f t="shared" si="489"/>
        <v>80659.000000000349</v>
      </c>
      <c r="AC1180" s="179">
        <f t="shared" si="490"/>
        <v>6801405</v>
      </c>
      <c r="AE1180" s="179">
        <f t="shared" si="491"/>
        <v>80659</v>
      </c>
    </row>
    <row r="1181" spans="1:31" ht="15" x14ac:dyDescent="0.2">
      <c r="A1181" s="171">
        <f t="shared" si="473"/>
        <v>46</v>
      </c>
      <c r="B1181" s="179">
        <f t="shared" si="474"/>
        <v>77321</v>
      </c>
      <c r="C1181" s="190"/>
      <c r="D1181" s="179">
        <f t="shared" si="475"/>
        <v>3338</v>
      </c>
      <c r="E1181" s="179">
        <f t="shared" si="476"/>
        <v>59534.574834887106</v>
      </c>
      <c r="F1181" s="179">
        <f t="shared" si="477"/>
        <v>849.75902619023327</v>
      </c>
      <c r="G1181" s="179">
        <f t="shared" si="478"/>
        <v>4449417.4904703526</v>
      </c>
      <c r="H1181" s="179">
        <f t="shared" si="479"/>
        <v>60986.833784236675</v>
      </c>
      <c r="I1181" s="179">
        <f t="shared" si="480"/>
        <v>77321</v>
      </c>
      <c r="J1181" s="179">
        <f t="shared" si="481"/>
        <v>3338</v>
      </c>
      <c r="K1181" s="179">
        <f t="shared" si="482"/>
        <v>80659</v>
      </c>
      <c r="L1181" s="179">
        <f t="shared" si="470"/>
        <v>80659</v>
      </c>
      <c r="M1181" s="179">
        <f t="shared" si="483"/>
        <v>58361.210521186236</v>
      </c>
      <c r="N1181" s="179">
        <f t="shared" si="484"/>
        <v>6394778.406879345</v>
      </c>
      <c r="O1181" s="179">
        <f>N1181*(1+Basic!$B$9)+S1181</f>
        <v>6714517.3272233121</v>
      </c>
      <c r="P1181" s="176">
        <f t="shared" si="471"/>
        <v>6775504</v>
      </c>
      <c r="R1181" s="183">
        <f t="shared" si="485"/>
        <v>0</v>
      </c>
      <c r="S1181" s="179">
        <f t="shared" si="472"/>
        <v>0</v>
      </c>
      <c r="Y1181" s="179">
        <f t="shared" si="486"/>
        <v>17786.425165113062</v>
      </c>
      <c r="Z1181" s="179">
        <f t="shared" si="487"/>
        <v>2488.2409738097704</v>
      </c>
      <c r="AA1181" s="179">
        <f t="shared" si="488"/>
        <v>60384.333861077335</v>
      </c>
      <c r="AB1181" s="179">
        <f t="shared" si="489"/>
        <v>80659.000000000175</v>
      </c>
      <c r="AC1181" s="179">
        <f t="shared" si="490"/>
        <v>6775504</v>
      </c>
      <c r="AE1181" s="179">
        <f t="shared" si="491"/>
        <v>80659</v>
      </c>
    </row>
    <row r="1182" spans="1:31" ht="15" x14ac:dyDescent="0.2">
      <c r="A1182" s="171">
        <f t="shared" si="473"/>
        <v>47</v>
      </c>
      <c r="B1182" s="179">
        <f t="shared" si="474"/>
        <v>77321</v>
      </c>
      <c r="C1182" s="190"/>
      <c r="D1182" s="179">
        <f t="shared" si="475"/>
        <v>3338</v>
      </c>
      <c r="E1182" s="179">
        <f t="shared" si="476"/>
        <v>59297.534556441045</v>
      </c>
      <c r="F1182" s="179">
        <f t="shared" si="477"/>
        <v>816.44823081282095</v>
      </c>
      <c r="G1182" s="179">
        <f t="shared" si="478"/>
        <v>4431394.0250267936</v>
      </c>
      <c r="H1182" s="179">
        <f t="shared" si="479"/>
        <v>58465.282015049495</v>
      </c>
      <c r="I1182" s="179">
        <f t="shared" si="480"/>
        <v>77321</v>
      </c>
      <c r="J1182" s="179">
        <f t="shared" si="481"/>
        <v>3338</v>
      </c>
      <c r="K1182" s="179">
        <f t="shared" si="482"/>
        <v>80659</v>
      </c>
      <c r="L1182" s="179">
        <f t="shared" si="470"/>
        <v>80659</v>
      </c>
      <c r="M1182" s="179">
        <f t="shared" si="483"/>
        <v>58158.419414128992</v>
      </c>
      <c r="N1182" s="179">
        <f t="shared" si="484"/>
        <v>6372277.8262934741</v>
      </c>
      <c r="O1182" s="179">
        <f>N1182*(1+Basic!$B$9)+S1182</f>
        <v>6690891.7176081482</v>
      </c>
      <c r="P1182" s="176">
        <f t="shared" si="471"/>
        <v>6749357</v>
      </c>
      <c r="R1182" s="183">
        <f t="shared" si="485"/>
        <v>0</v>
      </c>
      <c r="S1182" s="179">
        <f t="shared" si="472"/>
        <v>0</v>
      </c>
      <c r="Y1182" s="179">
        <f t="shared" si="486"/>
        <v>18023.465443558991</v>
      </c>
      <c r="Z1182" s="179">
        <f t="shared" si="487"/>
        <v>2521.5517691871792</v>
      </c>
      <c r="AA1182" s="179">
        <f t="shared" si="488"/>
        <v>60113.982787253866</v>
      </c>
      <c r="AB1182" s="179">
        <f t="shared" si="489"/>
        <v>80659.000000000029</v>
      </c>
      <c r="AC1182" s="179">
        <f t="shared" si="490"/>
        <v>6749357</v>
      </c>
      <c r="AE1182" s="179">
        <f t="shared" si="491"/>
        <v>80659</v>
      </c>
    </row>
    <row r="1183" spans="1:31" x14ac:dyDescent="0.2">
      <c r="A1183" s="171">
        <f t="shared" si="473"/>
        <v>48</v>
      </c>
      <c r="B1183" s="179">
        <f t="shared" si="474"/>
        <v>77321</v>
      </c>
      <c r="C1183" s="171">
        <f>-Basic!$B$23</f>
        <v>-34390</v>
      </c>
      <c r="D1183" s="179">
        <f t="shared" si="475"/>
        <v>-31052</v>
      </c>
      <c r="E1183" s="179">
        <f t="shared" si="476"/>
        <v>59057.335234337595</v>
      </c>
      <c r="F1183" s="179">
        <f t="shared" si="477"/>
        <v>782.69149426638421</v>
      </c>
      <c r="G1183" s="179">
        <f t="shared" si="478"/>
        <v>4413130.3602611311</v>
      </c>
      <c r="H1183" s="179">
        <f t="shared" si="479"/>
        <v>90299.973509315882</v>
      </c>
      <c r="I1183" s="179">
        <f t="shared" si="480"/>
        <v>77321</v>
      </c>
      <c r="J1183" s="179">
        <f t="shared" si="481"/>
        <v>3338</v>
      </c>
      <c r="K1183" s="179">
        <f t="shared" si="482"/>
        <v>80659</v>
      </c>
      <c r="L1183" s="179">
        <f t="shared" si="470"/>
        <v>80659</v>
      </c>
      <c r="M1183" s="179">
        <f t="shared" si="483"/>
        <v>57953.783988237345</v>
      </c>
      <c r="N1183" s="179">
        <f t="shared" si="484"/>
        <v>6349572.6102817114</v>
      </c>
      <c r="O1183" s="179">
        <f>N1183*(1+Basic!$B$9)+S1183</f>
        <v>6667051.2407957977</v>
      </c>
      <c r="P1183" s="176">
        <f t="shared" si="471"/>
        <v>6757351</v>
      </c>
      <c r="R1183" s="183">
        <f t="shared" si="485"/>
        <v>0</v>
      </c>
      <c r="S1183" s="179">
        <f t="shared" si="472"/>
        <v>0</v>
      </c>
      <c r="Y1183" s="179">
        <f t="shared" si="486"/>
        <v>18263.664765662514</v>
      </c>
      <c r="Z1183" s="179">
        <f t="shared" si="487"/>
        <v>2555.3085057336139</v>
      </c>
      <c r="AA1183" s="179">
        <f t="shared" si="488"/>
        <v>59840.026728603982</v>
      </c>
      <c r="AB1183" s="179">
        <f t="shared" si="489"/>
        <v>80659.000000000116</v>
      </c>
      <c r="AC1183" s="179">
        <f t="shared" si="490"/>
        <v>6757351</v>
      </c>
      <c r="AE1183" s="179">
        <f t="shared" si="491"/>
        <v>46269</v>
      </c>
    </row>
    <row r="1184" spans="1:31" x14ac:dyDescent="0.2">
      <c r="A1184" s="171">
        <f t="shared" si="473"/>
        <v>49</v>
      </c>
      <c r="B1184" s="179">
        <f t="shared" si="474"/>
        <v>77321</v>
      </c>
      <c r="D1184" s="179">
        <f t="shared" si="475"/>
        <v>3338</v>
      </c>
      <c r="E1184" s="179">
        <f t="shared" si="476"/>
        <v>58813.934767897066</v>
      </c>
      <c r="F1184" s="179">
        <f t="shared" si="477"/>
        <v>1208.8716373595605</v>
      </c>
      <c r="G1184" s="179">
        <f t="shared" si="478"/>
        <v>4394623.2950290283</v>
      </c>
      <c r="H1184" s="179">
        <f t="shared" si="479"/>
        <v>88170.845146675449</v>
      </c>
      <c r="I1184" s="179">
        <f t="shared" si="480"/>
        <v>77321</v>
      </c>
      <c r="J1184" s="179">
        <f t="shared" si="481"/>
        <v>3338</v>
      </c>
      <c r="K1184" s="179">
        <f t="shared" si="482"/>
        <v>80659</v>
      </c>
      <c r="L1184" s="179">
        <f t="shared" si="470"/>
        <v>80659</v>
      </c>
      <c r="M1184" s="179">
        <f t="shared" si="483"/>
        <v>57747.287470034316</v>
      </c>
      <c r="N1184" s="179">
        <f t="shared" si="484"/>
        <v>6326660.8977517458</v>
      </c>
      <c r="O1184" s="179">
        <f>N1184*(1+Basic!$B$9)+S1184</f>
        <v>6642993.9426393332</v>
      </c>
      <c r="P1184" s="176">
        <f t="shared" si="471"/>
        <v>6731165</v>
      </c>
      <c r="R1184" s="183">
        <f t="shared" si="485"/>
        <v>0</v>
      </c>
      <c r="S1184" s="179">
        <f t="shared" si="472"/>
        <v>0</v>
      </c>
      <c r="Y1184" s="179">
        <f t="shared" si="486"/>
        <v>18507.065232102759</v>
      </c>
      <c r="Z1184" s="179">
        <f t="shared" si="487"/>
        <v>2129.1283626404329</v>
      </c>
      <c r="AA1184" s="179">
        <f t="shared" si="488"/>
        <v>60022.806405256626</v>
      </c>
      <c r="AB1184" s="179">
        <f t="shared" si="489"/>
        <v>80658.999999999825</v>
      </c>
      <c r="AC1184" s="179">
        <f t="shared" si="490"/>
        <v>6731165</v>
      </c>
      <c r="AE1184" s="179">
        <f t="shared" si="491"/>
        <v>80659</v>
      </c>
    </row>
    <row r="1185" spans="1:31" x14ac:dyDescent="0.2">
      <c r="A1185" s="171">
        <f t="shared" si="473"/>
        <v>50</v>
      </c>
      <c r="B1185" s="179">
        <f t="shared" si="474"/>
        <v>77321</v>
      </c>
      <c r="D1185" s="179">
        <f t="shared" si="475"/>
        <v>3338</v>
      </c>
      <c r="E1185" s="179">
        <f t="shared" si="476"/>
        <v>58567.290495362657</v>
      </c>
      <c r="F1185" s="179">
        <f t="shared" si="477"/>
        <v>1180.3683854773406</v>
      </c>
      <c r="G1185" s="179">
        <f t="shared" si="478"/>
        <v>4375869.5855243914</v>
      </c>
      <c r="H1185" s="179">
        <f t="shared" si="479"/>
        <v>86013.213532152789</v>
      </c>
      <c r="I1185" s="179">
        <f t="shared" si="480"/>
        <v>77321</v>
      </c>
      <c r="J1185" s="179">
        <f t="shared" si="481"/>
        <v>3338</v>
      </c>
      <c r="K1185" s="179">
        <f t="shared" si="482"/>
        <v>80659</v>
      </c>
      <c r="L1185" s="179">
        <f t="shared" si="470"/>
        <v>80659</v>
      </c>
      <c r="M1185" s="179">
        <f t="shared" si="483"/>
        <v>57538.912933493652</v>
      </c>
      <c r="N1185" s="179">
        <f t="shared" si="484"/>
        <v>6303540.8106852397</v>
      </c>
      <c r="O1185" s="179">
        <f>N1185*(1+Basic!$B$9)+S1185</f>
        <v>6618717.8512195023</v>
      </c>
      <c r="P1185" s="176">
        <f t="shared" si="471"/>
        <v>6704731</v>
      </c>
      <c r="R1185" s="183">
        <f t="shared" si="485"/>
        <v>0</v>
      </c>
      <c r="S1185" s="179">
        <f t="shared" si="472"/>
        <v>0</v>
      </c>
      <c r="Y1185" s="179">
        <f t="shared" si="486"/>
        <v>18753.709504636936</v>
      </c>
      <c r="Z1185" s="179">
        <f t="shared" si="487"/>
        <v>2157.6316145226592</v>
      </c>
      <c r="AA1185" s="179">
        <f t="shared" si="488"/>
        <v>59747.658880839997</v>
      </c>
      <c r="AB1185" s="179">
        <f t="shared" si="489"/>
        <v>80658.999999999593</v>
      </c>
      <c r="AC1185" s="179">
        <f t="shared" si="490"/>
        <v>6704731</v>
      </c>
      <c r="AE1185" s="179">
        <f t="shared" si="491"/>
        <v>80659</v>
      </c>
    </row>
    <row r="1186" spans="1:31" x14ac:dyDescent="0.2">
      <c r="A1186" s="171">
        <f t="shared" si="473"/>
        <v>51</v>
      </c>
      <c r="B1186" s="179">
        <f t="shared" si="474"/>
        <v>77321</v>
      </c>
      <c r="D1186" s="179">
        <f t="shared" si="475"/>
        <v>3338</v>
      </c>
      <c r="E1186" s="179">
        <f t="shared" si="476"/>
        <v>58317.359186422902</v>
      </c>
      <c r="F1186" s="179">
        <f t="shared" si="477"/>
        <v>1151.4835523893478</v>
      </c>
      <c r="G1186" s="179">
        <f t="shared" si="478"/>
        <v>4356865.9447108144</v>
      </c>
      <c r="H1186" s="179">
        <f t="shared" si="479"/>
        <v>83826.697084542131</v>
      </c>
      <c r="I1186" s="179">
        <f t="shared" si="480"/>
        <v>77321</v>
      </c>
      <c r="J1186" s="179">
        <f t="shared" si="481"/>
        <v>3338</v>
      </c>
      <c r="K1186" s="179">
        <f t="shared" si="482"/>
        <v>80659</v>
      </c>
      <c r="L1186" s="179">
        <f t="shared" si="470"/>
        <v>80659</v>
      </c>
      <c r="M1186" s="179">
        <f t="shared" si="483"/>
        <v>57328.643298652438</v>
      </c>
      <c r="N1186" s="179">
        <f t="shared" si="484"/>
        <v>6280210.4539838918</v>
      </c>
      <c r="O1186" s="179">
        <f>N1186*(1+Basic!$B$9)+S1186</f>
        <v>6594220.9766830867</v>
      </c>
      <c r="P1186" s="176">
        <f t="shared" si="471"/>
        <v>6678048</v>
      </c>
      <c r="R1186" s="183">
        <f t="shared" si="485"/>
        <v>0</v>
      </c>
      <c r="S1186" s="179">
        <f t="shared" si="472"/>
        <v>0</v>
      </c>
      <c r="Y1186" s="179">
        <f t="shared" si="486"/>
        <v>19003.640813576989</v>
      </c>
      <c r="Z1186" s="179">
        <f t="shared" si="487"/>
        <v>2186.5164476106584</v>
      </c>
      <c r="AA1186" s="179">
        <f t="shared" si="488"/>
        <v>59468.842738812251</v>
      </c>
      <c r="AB1186" s="179">
        <f t="shared" si="489"/>
        <v>80658.999999999898</v>
      </c>
      <c r="AC1186" s="179">
        <f t="shared" si="490"/>
        <v>6678048</v>
      </c>
      <c r="AE1186" s="179">
        <f t="shared" si="491"/>
        <v>80659</v>
      </c>
    </row>
    <row r="1187" spans="1:31" x14ac:dyDescent="0.2">
      <c r="A1187" s="171">
        <f t="shared" si="473"/>
        <v>52</v>
      </c>
      <c r="B1187" s="179">
        <f t="shared" si="474"/>
        <v>77321</v>
      </c>
      <c r="D1187" s="179">
        <f t="shared" si="475"/>
        <v>3338</v>
      </c>
      <c r="E1187" s="179">
        <f t="shared" si="476"/>
        <v>58064.097034634549</v>
      </c>
      <c r="F1187" s="179">
        <f t="shared" si="477"/>
        <v>1122.2120297585686</v>
      </c>
      <c r="G1187" s="179">
        <f t="shared" si="478"/>
        <v>4337609.0417454485</v>
      </c>
      <c r="H1187" s="179">
        <f t="shared" si="479"/>
        <v>81610.909114300695</v>
      </c>
      <c r="I1187" s="179">
        <f t="shared" si="480"/>
        <v>77321</v>
      </c>
      <c r="J1187" s="179">
        <f t="shared" si="481"/>
        <v>3338</v>
      </c>
      <c r="K1187" s="179">
        <f t="shared" si="482"/>
        <v>80659</v>
      </c>
      <c r="L1187" s="179">
        <f t="shared" si="470"/>
        <v>80659</v>
      </c>
      <c r="M1187" s="179">
        <f t="shared" si="483"/>
        <v>57116.46133021103</v>
      </c>
      <c r="N1187" s="179">
        <f t="shared" si="484"/>
        <v>6256667.9153141025</v>
      </c>
      <c r="O1187" s="179">
        <f>N1187*(1+Basic!$B$9)+S1187</f>
        <v>6569501.3110798076</v>
      </c>
      <c r="P1187" s="176">
        <f t="shared" si="471"/>
        <v>6651112</v>
      </c>
      <c r="R1187" s="183">
        <f t="shared" si="485"/>
        <v>0</v>
      </c>
      <c r="S1187" s="179">
        <f t="shared" si="472"/>
        <v>0</v>
      </c>
      <c r="Y1187" s="179">
        <f t="shared" si="486"/>
        <v>19256.902965365909</v>
      </c>
      <c r="Z1187" s="179">
        <f t="shared" si="487"/>
        <v>2215.7879702414357</v>
      </c>
      <c r="AA1187" s="179">
        <f t="shared" si="488"/>
        <v>59186.309064393121</v>
      </c>
      <c r="AB1187" s="179">
        <f t="shared" si="489"/>
        <v>80659.000000000466</v>
      </c>
      <c r="AC1187" s="179">
        <f t="shared" si="490"/>
        <v>6651112</v>
      </c>
      <c r="AE1187" s="179">
        <f t="shared" si="491"/>
        <v>80659</v>
      </c>
    </row>
    <row r="1188" spans="1:31" x14ac:dyDescent="0.2">
      <c r="A1188" s="171">
        <f t="shared" si="473"/>
        <v>53</v>
      </c>
      <c r="B1188" s="179">
        <f t="shared" si="474"/>
        <v>77321</v>
      </c>
      <c r="D1188" s="179">
        <f t="shared" si="475"/>
        <v>3338</v>
      </c>
      <c r="E1188" s="179">
        <f t="shared" si="476"/>
        <v>57807.459649744393</v>
      </c>
      <c r="F1188" s="179">
        <f t="shared" si="477"/>
        <v>1092.5486408612171</v>
      </c>
      <c r="G1188" s="179">
        <f t="shared" si="478"/>
        <v>4318095.5013951929</v>
      </c>
      <c r="H1188" s="179">
        <f t="shared" si="479"/>
        <v>79365.457755161915</v>
      </c>
      <c r="I1188" s="179">
        <f t="shared" si="480"/>
        <v>77321</v>
      </c>
      <c r="J1188" s="179">
        <f t="shared" si="481"/>
        <v>3338</v>
      </c>
      <c r="K1188" s="179">
        <f t="shared" si="482"/>
        <v>80659</v>
      </c>
      <c r="L1188" s="179">
        <f t="shared" si="470"/>
        <v>80659</v>
      </c>
      <c r="M1188" s="179">
        <f t="shared" si="483"/>
        <v>56902.349636120431</v>
      </c>
      <c r="N1188" s="179">
        <f t="shared" si="484"/>
        <v>6232911.2649502233</v>
      </c>
      <c r="O1188" s="179">
        <f>N1188*(1+Basic!$B$9)+S1188</f>
        <v>6544556.8281977344</v>
      </c>
      <c r="P1188" s="176">
        <f t="shared" si="471"/>
        <v>6623922</v>
      </c>
      <c r="R1188" s="183">
        <f t="shared" si="485"/>
        <v>0</v>
      </c>
      <c r="S1188" s="179">
        <f t="shared" si="472"/>
        <v>0</v>
      </c>
      <c r="Y1188" s="179">
        <f t="shared" si="486"/>
        <v>19513.540350255556</v>
      </c>
      <c r="Z1188" s="179">
        <f t="shared" si="487"/>
        <v>2245.4513591387804</v>
      </c>
      <c r="AA1188" s="179">
        <f t="shared" si="488"/>
        <v>58900.008290605612</v>
      </c>
      <c r="AB1188" s="179">
        <f t="shared" si="489"/>
        <v>80658.999999999942</v>
      </c>
      <c r="AC1188" s="179">
        <f t="shared" si="490"/>
        <v>6623922</v>
      </c>
      <c r="AE1188" s="179">
        <f t="shared" si="491"/>
        <v>80659</v>
      </c>
    </row>
    <row r="1189" spans="1:31" ht="15" x14ac:dyDescent="0.2">
      <c r="A1189" s="171">
        <f t="shared" si="473"/>
        <v>54</v>
      </c>
      <c r="B1189" s="179">
        <f t="shared" si="474"/>
        <v>77321</v>
      </c>
      <c r="C1189" s="190"/>
      <c r="D1189" s="179">
        <f t="shared" si="475"/>
        <v>3338</v>
      </c>
      <c r="E1189" s="179">
        <f t="shared" si="476"/>
        <v>57547.402049908902</v>
      </c>
      <c r="F1189" s="179">
        <f t="shared" si="477"/>
        <v>1062.4881396712215</v>
      </c>
      <c r="G1189" s="179">
        <f t="shared" si="478"/>
        <v>4298321.9034451023</v>
      </c>
      <c r="H1189" s="179">
        <f t="shared" si="479"/>
        <v>77089.94589483313</v>
      </c>
      <c r="I1189" s="179">
        <f t="shared" si="480"/>
        <v>77321</v>
      </c>
      <c r="J1189" s="179">
        <f t="shared" si="481"/>
        <v>3338</v>
      </c>
      <c r="K1189" s="179">
        <f t="shared" si="482"/>
        <v>80659</v>
      </c>
      <c r="L1189" s="179">
        <f t="shared" si="470"/>
        <v>80659</v>
      </c>
      <c r="M1189" s="179">
        <f t="shared" si="483"/>
        <v>56686.290666156601</v>
      </c>
      <c r="N1189" s="179">
        <f t="shared" si="484"/>
        <v>6208938.5556163797</v>
      </c>
      <c r="O1189" s="179">
        <f>N1189*(1+Basic!$B$9)+S1189</f>
        <v>6519385.4833971988</v>
      </c>
      <c r="P1189" s="176">
        <f t="shared" si="471"/>
        <v>6596475</v>
      </c>
      <c r="R1189" s="183">
        <f t="shared" si="485"/>
        <v>0</v>
      </c>
      <c r="S1189" s="179">
        <f t="shared" si="472"/>
        <v>0</v>
      </c>
      <c r="Y1189" s="179">
        <f t="shared" si="486"/>
        <v>19773.597950090654</v>
      </c>
      <c r="Z1189" s="179">
        <f t="shared" si="487"/>
        <v>2275.5118603287847</v>
      </c>
      <c r="AA1189" s="179">
        <f t="shared" si="488"/>
        <v>58609.890189580125</v>
      </c>
      <c r="AB1189" s="179">
        <f t="shared" si="489"/>
        <v>80658.999999999563</v>
      </c>
      <c r="AC1189" s="179">
        <f t="shared" si="490"/>
        <v>6596475</v>
      </c>
      <c r="AE1189" s="179">
        <f t="shared" si="491"/>
        <v>80659</v>
      </c>
    </row>
    <row r="1190" spans="1:31" ht="15" x14ac:dyDescent="0.2">
      <c r="A1190" s="171">
        <f t="shared" si="473"/>
        <v>55</v>
      </c>
      <c r="B1190" s="179">
        <f t="shared" si="474"/>
        <v>77321</v>
      </c>
      <c r="C1190" s="190"/>
      <c r="D1190" s="179">
        <f t="shared" si="475"/>
        <v>3338</v>
      </c>
      <c r="E1190" s="179">
        <f t="shared" si="476"/>
        <v>57283.878653809988</v>
      </c>
      <c r="F1190" s="179">
        <f t="shared" si="477"/>
        <v>1032.025209932455</v>
      </c>
      <c r="G1190" s="179">
        <f t="shared" si="478"/>
        <v>4278284.7820989126</v>
      </c>
      <c r="H1190" s="179">
        <f t="shared" si="479"/>
        <v>74783.971104765587</v>
      </c>
      <c r="I1190" s="179">
        <f t="shared" si="480"/>
        <v>77321</v>
      </c>
      <c r="J1190" s="179">
        <f t="shared" si="481"/>
        <v>3338</v>
      </c>
      <c r="K1190" s="179">
        <f t="shared" si="482"/>
        <v>80659</v>
      </c>
      <c r="L1190" s="179">
        <f t="shared" si="470"/>
        <v>80659</v>
      </c>
      <c r="M1190" s="179">
        <f t="shared" si="483"/>
        <v>56468.266710481948</v>
      </c>
      <c r="N1190" s="179">
        <f t="shared" si="484"/>
        <v>6184747.8223268613</v>
      </c>
      <c r="O1190" s="179">
        <f>N1190*(1+Basic!$B$9)+S1190</f>
        <v>6493985.2134432048</v>
      </c>
      <c r="P1190" s="176">
        <f t="shared" si="471"/>
        <v>6568769</v>
      </c>
      <c r="R1190" s="183">
        <f t="shared" si="485"/>
        <v>0</v>
      </c>
      <c r="S1190" s="179">
        <f t="shared" si="472"/>
        <v>0</v>
      </c>
      <c r="Y1190" s="179">
        <f t="shared" si="486"/>
        <v>20037.12134618964</v>
      </c>
      <c r="Z1190" s="179">
        <f t="shared" si="487"/>
        <v>2305.9747900675429</v>
      </c>
      <c r="AA1190" s="179">
        <f t="shared" si="488"/>
        <v>58315.903863742446</v>
      </c>
      <c r="AB1190" s="179">
        <f t="shared" si="489"/>
        <v>80658.999999999622</v>
      </c>
      <c r="AC1190" s="179">
        <f t="shared" si="490"/>
        <v>6568769</v>
      </c>
      <c r="AE1190" s="179">
        <f t="shared" si="491"/>
        <v>80659</v>
      </c>
    </row>
    <row r="1191" spans="1:31" ht="15" x14ac:dyDescent="0.2">
      <c r="A1191" s="171">
        <f t="shared" si="473"/>
        <v>56</v>
      </c>
      <c r="B1191" s="179">
        <f t="shared" si="474"/>
        <v>77321</v>
      </c>
      <c r="C1191" s="190"/>
      <c r="D1191" s="179">
        <f t="shared" si="475"/>
        <v>3338</v>
      </c>
      <c r="E1191" s="179">
        <f t="shared" si="476"/>
        <v>57016.843272665814</v>
      </c>
      <c r="F1191" s="179">
        <f t="shared" si="477"/>
        <v>1001.154464218546</v>
      </c>
      <c r="G1191" s="179">
        <f t="shared" si="478"/>
        <v>4257980.6253715781</v>
      </c>
      <c r="H1191" s="179">
        <f t="shared" si="479"/>
        <v>72447.125568984135</v>
      </c>
      <c r="I1191" s="179">
        <f t="shared" si="480"/>
        <v>77321</v>
      </c>
      <c r="J1191" s="179">
        <f t="shared" si="481"/>
        <v>3338</v>
      </c>
      <c r="K1191" s="179">
        <f t="shared" si="482"/>
        <v>80659</v>
      </c>
      <c r="L1191" s="179">
        <f t="shared" si="470"/>
        <v>80659</v>
      </c>
      <c r="M1191" s="179">
        <f t="shared" si="483"/>
        <v>56248.259898193712</v>
      </c>
      <c r="N1191" s="179">
        <f t="shared" si="484"/>
        <v>6160337.0822250554</v>
      </c>
      <c r="O1191" s="179">
        <f>N1191*(1+Basic!$B$9)+S1191</f>
        <v>6468353.9363363087</v>
      </c>
      <c r="P1191" s="176">
        <f t="shared" si="471"/>
        <v>6540801</v>
      </c>
      <c r="R1191" s="183">
        <f t="shared" si="485"/>
        <v>0</v>
      </c>
      <c r="S1191" s="179">
        <f t="shared" si="472"/>
        <v>0</v>
      </c>
      <c r="Y1191" s="179">
        <f t="shared" si="486"/>
        <v>20304.156727334484</v>
      </c>
      <c r="Z1191" s="179">
        <f t="shared" si="487"/>
        <v>2336.8455357814528</v>
      </c>
      <c r="AA1191" s="179">
        <f t="shared" si="488"/>
        <v>58017.997736884361</v>
      </c>
      <c r="AB1191" s="179">
        <f t="shared" si="489"/>
        <v>80659.000000000291</v>
      </c>
      <c r="AC1191" s="179">
        <f t="shared" si="490"/>
        <v>6540801</v>
      </c>
      <c r="AE1191" s="179">
        <f t="shared" si="491"/>
        <v>80659</v>
      </c>
    </row>
    <row r="1192" spans="1:31" ht="15" x14ac:dyDescent="0.2">
      <c r="A1192" s="171">
        <f t="shared" si="473"/>
        <v>57</v>
      </c>
      <c r="B1192" s="179">
        <f t="shared" si="474"/>
        <v>77321</v>
      </c>
      <c r="C1192" s="190"/>
      <c r="D1192" s="179">
        <f t="shared" si="475"/>
        <v>3338</v>
      </c>
      <c r="E1192" s="179">
        <f t="shared" si="476"/>
        <v>56746.249102135138</v>
      </c>
      <c r="F1192" s="179">
        <f t="shared" si="477"/>
        <v>969.87044298010051</v>
      </c>
      <c r="G1192" s="179">
        <f t="shared" si="478"/>
        <v>4237405.8744737133</v>
      </c>
      <c r="H1192" s="179">
        <f t="shared" si="479"/>
        <v>70078.996011964235</v>
      </c>
      <c r="I1192" s="179">
        <f t="shared" si="480"/>
        <v>77321</v>
      </c>
      <c r="J1192" s="179">
        <f t="shared" si="481"/>
        <v>3338</v>
      </c>
      <c r="K1192" s="179">
        <f t="shared" si="482"/>
        <v>80659</v>
      </c>
      <c r="L1192" s="179">
        <f t="shared" si="470"/>
        <v>80659</v>
      </c>
      <c r="M1192" s="179">
        <f t="shared" si="483"/>
        <v>56026.252195859124</v>
      </c>
      <c r="N1192" s="179">
        <f t="shared" si="484"/>
        <v>6135704.3344209148</v>
      </c>
      <c r="O1192" s="179">
        <f>N1192*(1+Basic!$B$9)+S1192</f>
        <v>6442489.5511419605</v>
      </c>
      <c r="P1192" s="176">
        <f t="shared" si="471"/>
        <v>6512569</v>
      </c>
      <c r="R1192" s="183">
        <f t="shared" si="485"/>
        <v>0</v>
      </c>
      <c r="S1192" s="179">
        <f t="shared" si="472"/>
        <v>0</v>
      </c>
      <c r="Y1192" s="179">
        <f t="shared" si="486"/>
        <v>20574.750897864811</v>
      </c>
      <c r="Z1192" s="179">
        <f t="shared" si="487"/>
        <v>2368.1295570198999</v>
      </c>
      <c r="AA1192" s="179">
        <f t="shared" si="488"/>
        <v>57716.119545115238</v>
      </c>
      <c r="AB1192" s="179">
        <f t="shared" si="489"/>
        <v>80658.999999999942</v>
      </c>
      <c r="AC1192" s="179">
        <f t="shared" si="490"/>
        <v>6512569</v>
      </c>
      <c r="AE1192" s="179">
        <f t="shared" si="491"/>
        <v>80659</v>
      </c>
    </row>
    <row r="1193" spans="1:31" ht="15" x14ac:dyDescent="0.2">
      <c r="A1193" s="171">
        <f t="shared" si="473"/>
        <v>58</v>
      </c>
      <c r="B1193" s="179">
        <f t="shared" si="474"/>
        <v>77321</v>
      </c>
      <c r="C1193" s="190"/>
      <c r="D1193" s="179">
        <f t="shared" si="475"/>
        <v>3338</v>
      </c>
      <c r="E1193" s="179">
        <f t="shared" si="476"/>
        <v>56472.048714113713</v>
      </c>
      <c r="F1193" s="179">
        <f t="shared" si="477"/>
        <v>938.16761357917187</v>
      </c>
      <c r="G1193" s="179">
        <f t="shared" si="478"/>
        <v>4216556.9231878268</v>
      </c>
      <c r="H1193" s="179">
        <f t="shared" si="479"/>
        <v>67679.163625543413</v>
      </c>
      <c r="I1193" s="179">
        <f t="shared" si="480"/>
        <v>77321</v>
      </c>
      <c r="J1193" s="179">
        <f t="shared" si="481"/>
        <v>3338</v>
      </c>
      <c r="K1193" s="179">
        <f t="shared" si="482"/>
        <v>80659</v>
      </c>
      <c r="L1193" s="179">
        <f t="shared" si="470"/>
        <v>80659</v>
      </c>
      <c r="M1193" s="179">
        <f t="shared" si="483"/>
        <v>55802.225406037214</v>
      </c>
      <c r="N1193" s="179">
        <f t="shared" si="484"/>
        <v>6110847.5598269524</v>
      </c>
      <c r="O1193" s="179">
        <f>N1193*(1+Basic!$B$9)+S1193</f>
        <v>6416389.9378183</v>
      </c>
      <c r="P1193" s="176">
        <f t="shared" si="471"/>
        <v>6484069</v>
      </c>
      <c r="R1193" s="183">
        <f t="shared" si="485"/>
        <v>0</v>
      </c>
      <c r="S1193" s="179">
        <f t="shared" si="472"/>
        <v>0</v>
      </c>
      <c r="Y1193" s="179">
        <f t="shared" si="486"/>
        <v>20848.951285886578</v>
      </c>
      <c r="Z1193" s="179">
        <f t="shared" si="487"/>
        <v>2399.8323864208214</v>
      </c>
      <c r="AA1193" s="179">
        <f t="shared" si="488"/>
        <v>57410.216327692884</v>
      </c>
      <c r="AB1193" s="179">
        <f t="shared" si="489"/>
        <v>80659.000000000291</v>
      </c>
      <c r="AC1193" s="179">
        <f t="shared" si="490"/>
        <v>6484069</v>
      </c>
      <c r="AE1193" s="179">
        <f t="shared" si="491"/>
        <v>80659</v>
      </c>
    </row>
    <row r="1194" spans="1:31" ht="15" x14ac:dyDescent="0.2">
      <c r="A1194" s="171">
        <f t="shared" si="473"/>
        <v>59</v>
      </c>
      <c r="B1194" s="179">
        <f t="shared" si="474"/>
        <v>77321</v>
      </c>
      <c r="C1194" s="190"/>
      <c r="D1194" s="179">
        <f t="shared" si="475"/>
        <v>3338</v>
      </c>
      <c r="E1194" s="179">
        <f t="shared" si="476"/>
        <v>56194.194048421341</v>
      </c>
      <c r="F1194" s="179">
        <f t="shared" si="477"/>
        <v>906.04036931080293</v>
      </c>
      <c r="G1194" s="179">
        <f t="shared" si="478"/>
        <v>4195430.1172362482</v>
      </c>
      <c r="H1194" s="179">
        <f t="shared" si="479"/>
        <v>65247.203994854215</v>
      </c>
      <c r="I1194" s="179">
        <f t="shared" si="480"/>
        <v>77321</v>
      </c>
      <c r="J1194" s="179">
        <f t="shared" si="481"/>
        <v>3338</v>
      </c>
      <c r="K1194" s="179">
        <f t="shared" si="482"/>
        <v>80659</v>
      </c>
      <c r="L1194" s="179">
        <f t="shared" si="470"/>
        <v>80659</v>
      </c>
      <c r="M1194" s="179">
        <f t="shared" si="483"/>
        <v>55576.161165787234</v>
      </c>
      <c r="N1194" s="179">
        <f t="shared" si="484"/>
        <v>6085764.7209927393</v>
      </c>
      <c r="O1194" s="179">
        <f>N1194*(1+Basic!$B$9)+S1194</f>
        <v>6390052.9570423765</v>
      </c>
      <c r="P1194" s="176">
        <f t="shared" si="471"/>
        <v>6455300</v>
      </c>
      <c r="R1194" s="183">
        <f t="shared" si="485"/>
        <v>0</v>
      </c>
      <c r="S1194" s="179">
        <f t="shared" si="472"/>
        <v>0</v>
      </c>
      <c r="Y1194" s="179">
        <f t="shared" si="486"/>
        <v>21126.805951578543</v>
      </c>
      <c r="Z1194" s="179">
        <f t="shared" si="487"/>
        <v>2431.9596306891981</v>
      </c>
      <c r="AA1194" s="179">
        <f t="shared" si="488"/>
        <v>57100.234417732143</v>
      </c>
      <c r="AB1194" s="179">
        <f t="shared" si="489"/>
        <v>80658.999999999884</v>
      </c>
      <c r="AC1194" s="179">
        <f t="shared" si="490"/>
        <v>6455300</v>
      </c>
      <c r="AE1194" s="179">
        <f t="shared" si="491"/>
        <v>80659</v>
      </c>
    </row>
    <row r="1195" spans="1:31" x14ac:dyDescent="0.2">
      <c r="A1195" s="171">
        <f t="shared" si="473"/>
        <v>60</v>
      </c>
      <c r="B1195" s="179">
        <f t="shared" si="474"/>
        <v>77321</v>
      </c>
      <c r="C1195" s="171">
        <f>-Basic!$B$24</f>
        <v>-30950</v>
      </c>
      <c r="D1195" s="179">
        <f t="shared" si="475"/>
        <v>-27612</v>
      </c>
      <c r="E1195" s="179">
        <f t="shared" si="476"/>
        <v>55912.636404378252</v>
      </c>
      <c r="F1195" s="179">
        <f t="shared" si="477"/>
        <v>873.48302841146915</v>
      </c>
      <c r="G1195" s="179">
        <f t="shared" si="478"/>
        <v>4174021.7536406266</v>
      </c>
      <c r="H1195" s="179">
        <f t="shared" si="479"/>
        <v>93732.68702326568</v>
      </c>
      <c r="I1195" s="179">
        <f t="shared" si="480"/>
        <v>77321</v>
      </c>
      <c r="J1195" s="179">
        <f t="shared" si="481"/>
        <v>3338</v>
      </c>
      <c r="K1195" s="179">
        <f t="shared" si="482"/>
        <v>80659</v>
      </c>
      <c r="L1195" s="179">
        <f t="shared" si="470"/>
        <v>80659</v>
      </c>
      <c r="M1195" s="179">
        <f t="shared" si="483"/>
        <v>55348.040945163513</v>
      </c>
      <c r="N1195" s="179">
        <f t="shared" si="484"/>
        <v>6060453.7619379032</v>
      </c>
      <c r="O1195" s="179">
        <f>N1195*(1+Basic!$B$9)+S1195</f>
        <v>6363476.4500347991</v>
      </c>
      <c r="P1195" s="176">
        <f t="shared" si="471"/>
        <v>6457209</v>
      </c>
      <c r="R1195" s="183">
        <f t="shared" si="485"/>
        <v>0</v>
      </c>
      <c r="S1195" s="179">
        <f t="shared" si="472"/>
        <v>0</v>
      </c>
      <c r="Y1195" s="179">
        <f t="shared" si="486"/>
        <v>21408.36359562166</v>
      </c>
      <c r="Z1195" s="179">
        <f t="shared" si="487"/>
        <v>2464.5169715885349</v>
      </c>
      <c r="AA1195" s="179">
        <f t="shared" si="488"/>
        <v>56786.119432789725</v>
      </c>
      <c r="AB1195" s="179">
        <f t="shared" si="489"/>
        <v>80658.999999999913</v>
      </c>
      <c r="AC1195" s="179">
        <f t="shared" si="490"/>
        <v>6457209</v>
      </c>
      <c r="AE1195" s="179">
        <f t="shared" si="491"/>
        <v>49709</v>
      </c>
    </row>
    <row r="1196" spans="1:31" x14ac:dyDescent="0.2">
      <c r="A1196" s="171">
        <f t="shared" si="473"/>
        <v>61</v>
      </c>
      <c r="B1196" s="179">
        <f t="shared" si="474"/>
        <v>77321</v>
      </c>
      <c r="D1196" s="179">
        <f t="shared" si="475"/>
        <v>3338</v>
      </c>
      <c r="E1196" s="179">
        <f t="shared" si="476"/>
        <v>55627.326432269067</v>
      </c>
      <c r="F1196" s="179">
        <f t="shared" si="477"/>
        <v>1254.8263574433563</v>
      </c>
      <c r="G1196" s="179">
        <f t="shared" si="478"/>
        <v>4152328.0800728956</v>
      </c>
      <c r="H1196" s="179">
        <f t="shared" si="479"/>
        <v>91649.513380709031</v>
      </c>
      <c r="I1196" s="179">
        <f t="shared" si="480"/>
        <v>77321</v>
      </c>
      <c r="J1196" s="179">
        <f t="shared" si="481"/>
        <v>3338</v>
      </c>
      <c r="K1196" s="179">
        <f t="shared" si="482"/>
        <v>80659</v>
      </c>
      <c r="L1196" s="179">
        <f t="shared" si="470"/>
        <v>80659</v>
      </c>
      <c r="M1196" s="179">
        <f t="shared" si="483"/>
        <v>55117.846045696562</v>
      </c>
      <c r="N1196" s="179">
        <f t="shared" si="484"/>
        <v>6034912.6079835994</v>
      </c>
      <c r="O1196" s="179">
        <f>N1196*(1+Basic!$B$9)+S1196</f>
        <v>6336658.23838278</v>
      </c>
      <c r="P1196" s="176">
        <f t="shared" si="471"/>
        <v>6428308</v>
      </c>
      <c r="R1196" s="183">
        <f t="shared" si="485"/>
        <v>0</v>
      </c>
      <c r="S1196" s="179">
        <f t="shared" si="472"/>
        <v>0</v>
      </c>
      <c r="Y1196" s="179">
        <f t="shared" si="486"/>
        <v>21693.673567730933</v>
      </c>
      <c r="Z1196" s="179">
        <f t="shared" si="487"/>
        <v>2083.1736425566487</v>
      </c>
      <c r="AA1196" s="179">
        <f t="shared" si="488"/>
        <v>56882.152789712425</v>
      </c>
      <c r="AB1196" s="179">
        <f t="shared" si="489"/>
        <v>80659</v>
      </c>
      <c r="AC1196" s="179">
        <f t="shared" si="490"/>
        <v>6428308</v>
      </c>
      <c r="AE1196" s="179">
        <f t="shared" si="491"/>
        <v>80659</v>
      </c>
    </row>
    <row r="1197" spans="1:31" x14ac:dyDescent="0.2">
      <c r="A1197" s="171">
        <f t="shared" si="473"/>
        <v>62</v>
      </c>
      <c r="B1197" s="179">
        <f t="shared" si="474"/>
        <v>77321</v>
      </c>
      <c r="D1197" s="179">
        <f t="shared" si="475"/>
        <v>3338</v>
      </c>
      <c r="E1197" s="179">
        <f t="shared" si="476"/>
        <v>55338.214124693121</v>
      </c>
      <c r="F1197" s="179">
        <f t="shared" si="477"/>
        <v>1226.9383145756367</v>
      </c>
      <c r="G1197" s="179">
        <f t="shared" si="478"/>
        <v>4130345.2941975892</v>
      </c>
      <c r="H1197" s="179">
        <f t="shared" si="479"/>
        <v>89538.451695284675</v>
      </c>
      <c r="I1197" s="179">
        <f t="shared" si="480"/>
        <v>77321</v>
      </c>
      <c r="J1197" s="179">
        <f t="shared" si="481"/>
        <v>3338</v>
      </c>
      <c r="K1197" s="179">
        <f t="shared" si="482"/>
        <v>80659</v>
      </c>
      <c r="L1197" s="179">
        <f t="shared" si="470"/>
        <v>80659</v>
      </c>
      <c r="M1197" s="179">
        <f t="shared" si="483"/>
        <v>54885.557598860432</v>
      </c>
      <c r="N1197" s="179">
        <f t="shared" si="484"/>
        <v>6009139.1655824594</v>
      </c>
      <c r="O1197" s="179">
        <f>N1197*(1+Basic!$B$9)+S1197</f>
        <v>6309596.1238615829</v>
      </c>
      <c r="P1197" s="176">
        <f t="shared" si="471"/>
        <v>6399135</v>
      </c>
      <c r="R1197" s="183">
        <f t="shared" si="485"/>
        <v>0</v>
      </c>
      <c r="S1197" s="179">
        <f t="shared" si="472"/>
        <v>0</v>
      </c>
      <c r="Y1197" s="179">
        <f t="shared" si="486"/>
        <v>21982.785875306465</v>
      </c>
      <c r="Z1197" s="179">
        <f t="shared" si="487"/>
        <v>2111.0616854243563</v>
      </c>
      <c r="AA1197" s="179">
        <f t="shared" si="488"/>
        <v>56565.152439268757</v>
      </c>
      <c r="AB1197" s="179">
        <f t="shared" si="489"/>
        <v>80658.999999999578</v>
      </c>
      <c r="AC1197" s="179">
        <f t="shared" si="490"/>
        <v>6399135</v>
      </c>
      <c r="AE1197" s="179">
        <f t="shared" si="491"/>
        <v>80659</v>
      </c>
    </row>
    <row r="1198" spans="1:31" x14ac:dyDescent="0.2">
      <c r="A1198" s="171">
        <f t="shared" si="473"/>
        <v>63</v>
      </c>
      <c r="B1198" s="179">
        <f t="shared" si="474"/>
        <v>77321</v>
      </c>
      <c r="D1198" s="179">
        <f t="shared" si="475"/>
        <v>3338</v>
      </c>
      <c r="E1198" s="179">
        <f t="shared" si="476"/>
        <v>55045.248807799457</v>
      </c>
      <c r="F1198" s="179">
        <f t="shared" si="477"/>
        <v>1198.6769264816228</v>
      </c>
      <c r="G1198" s="179">
        <f t="shared" si="478"/>
        <v>4108069.5430053887</v>
      </c>
      <c r="H1198" s="179">
        <f t="shared" si="479"/>
        <v>87399.1286217663</v>
      </c>
      <c r="I1198" s="179">
        <f t="shared" si="480"/>
        <v>77321</v>
      </c>
      <c r="J1198" s="179">
        <f t="shared" si="481"/>
        <v>3338</v>
      </c>
      <c r="K1198" s="179">
        <f t="shared" si="482"/>
        <v>80659</v>
      </c>
      <c r="L1198" s="179">
        <f t="shared" si="470"/>
        <v>80659</v>
      </c>
      <c r="M1198" s="179">
        <f t="shared" si="483"/>
        <v>54651.156564526093</v>
      </c>
      <c r="N1198" s="179">
        <f t="shared" si="484"/>
        <v>5983131.3221469857</v>
      </c>
      <c r="O1198" s="179">
        <f>N1198*(1+Basic!$B$9)+S1198</f>
        <v>6282287.8882543352</v>
      </c>
      <c r="P1198" s="176">
        <f t="shared" si="471"/>
        <v>6369687</v>
      </c>
      <c r="R1198" s="183">
        <f t="shared" si="485"/>
        <v>0</v>
      </c>
      <c r="S1198" s="179">
        <f t="shared" si="472"/>
        <v>0</v>
      </c>
      <c r="Y1198" s="179">
        <f t="shared" si="486"/>
        <v>22275.751192200463</v>
      </c>
      <c r="Z1198" s="179">
        <f t="shared" si="487"/>
        <v>2139.3230735183752</v>
      </c>
      <c r="AA1198" s="179">
        <f t="shared" si="488"/>
        <v>56243.925734281082</v>
      </c>
      <c r="AB1198" s="179">
        <f t="shared" si="489"/>
        <v>80658.999999999913</v>
      </c>
      <c r="AC1198" s="179">
        <f t="shared" si="490"/>
        <v>6369687</v>
      </c>
      <c r="AE1198" s="179">
        <f t="shared" si="491"/>
        <v>80659</v>
      </c>
    </row>
    <row r="1199" spans="1:31" x14ac:dyDescent="0.2">
      <c r="A1199" s="171">
        <f t="shared" si="473"/>
        <v>64</v>
      </c>
      <c r="B1199" s="179">
        <f t="shared" si="474"/>
        <v>77321</v>
      </c>
      <c r="D1199" s="179">
        <f t="shared" si="475"/>
        <v>3338</v>
      </c>
      <c r="E1199" s="179">
        <f t="shared" si="476"/>
        <v>54748.37913240504</v>
      </c>
      <c r="F1199" s="179">
        <f t="shared" si="477"/>
        <v>1170.0371950817187</v>
      </c>
      <c r="G1199" s="179">
        <f t="shared" si="478"/>
        <v>4085496.9221377936</v>
      </c>
      <c r="H1199" s="179">
        <f t="shared" si="479"/>
        <v>85231.165816848021</v>
      </c>
      <c r="I1199" s="179">
        <f t="shared" si="480"/>
        <v>77321</v>
      </c>
      <c r="J1199" s="179">
        <f t="shared" si="481"/>
        <v>3338</v>
      </c>
      <c r="K1199" s="179">
        <f t="shared" si="482"/>
        <v>80659</v>
      </c>
      <c r="L1199" s="179">
        <f t="shared" si="470"/>
        <v>80659</v>
      </c>
      <c r="M1199" s="179">
        <f t="shared" si="483"/>
        <v>54414.623729400781</v>
      </c>
      <c r="N1199" s="179">
        <f t="shared" si="484"/>
        <v>5956886.945876386</v>
      </c>
      <c r="O1199" s="179">
        <f>N1199*(1+Basic!$B$9)+S1199</f>
        <v>6254731.2931702053</v>
      </c>
      <c r="P1199" s="176">
        <f t="shared" si="471"/>
        <v>6339962</v>
      </c>
      <c r="R1199" s="183">
        <f t="shared" si="485"/>
        <v>0</v>
      </c>
      <c r="S1199" s="179">
        <f t="shared" si="472"/>
        <v>0</v>
      </c>
      <c r="Y1199" s="179">
        <f t="shared" si="486"/>
        <v>22572.620867595077</v>
      </c>
      <c r="Z1199" s="179">
        <f t="shared" si="487"/>
        <v>2167.9628049182793</v>
      </c>
      <c r="AA1199" s="179">
        <f t="shared" si="488"/>
        <v>55918.416327486761</v>
      </c>
      <c r="AB1199" s="179">
        <f t="shared" si="489"/>
        <v>80659.000000000116</v>
      </c>
      <c r="AC1199" s="179">
        <f t="shared" si="490"/>
        <v>6339962</v>
      </c>
      <c r="AE1199" s="179">
        <f t="shared" si="491"/>
        <v>80659</v>
      </c>
    </row>
    <row r="1200" spans="1:31" ht="15" x14ac:dyDescent="0.2">
      <c r="A1200" s="171">
        <f t="shared" si="473"/>
        <v>65</v>
      </c>
      <c r="B1200" s="179">
        <f t="shared" si="474"/>
        <v>77321</v>
      </c>
      <c r="C1200" s="190"/>
      <c r="D1200" s="179">
        <f t="shared" si="475"/>
        <v>3338</v>
      </c>
      <c r="E1200" s="179">
        <f t="shared" si="476"/>
        <v>54447.553064994543</v>
      </c>
      <c r="F1200" s="179">
        <f t="shared" si="477"/>
        <v>1141.0140553856056</v>
      </c>
      <c r="G1200" s="179">
        <f t="shared" si="478"/>
        <v>4062623.4752027881</v>
      </c>
      <c r="H1200" s="179">
        <f t="shared" si="479"/>
        <v>83034.179872233624</v>
      </c>
      <c r="I1200" s="179">
        <f t="shared" si="480"/>
        <v>77321</v>
      </c>
      <c r="J1200" s="179">
        <f t="shared" si="481"/>
        <v>3338</v>
      </c>
      <c r="K1200" s="179">
        <f t="shared" si="482"/>
        <v>80659</v>
      </c>
      <c r="L1200" s="179">
        <f t="shared" ref="L1200:L1263" si="492">K1200</f>
        <v>80659</v>
      </c>
      <c r="M1200" s="179">
        <f t="shared" si="483"/>
        <v>54175.939705453093</v>
      </c>
      <c r="N1200" s="179">
        <f t="shared" si="484"/>
        <v>5930403.8855818389</v>
      </c>
      <c r="O1200" s="179">
        <f>N1200*(1+Basic!$B$9)+S1200</f>
        <v>6226924.0798609313</v>
      </c>
      <c r="P1200" s="176">
        <f t="shared" ref="P1200:P1263" si="493">ROUND((O1200+H1200)/1,0)</f>
        <v>6309958</v>
      </c>
      <c r="R1200" s="183">
        <f t="shared" si="485"/>
        <v>0</v>
      </c>
      <c r="S1200" s="179">
        <f t="shared" ref="S1200:S1263" si="494">S1201+R1200</f>
        <v>0</v>
      </c>
      <c r="Y1200" s="179">
        <f t="shared" si="486"/>
        <v>22873.446935005486</v>
      </c>
      <c r="Z1200" s="179">
        <f t="shared" si="487"/>
        <v>2196.9859446143964</v>
      </c>
      <c r="AA1200" s="179">
        <f t="shared" si="488"/>
        <v>55588.567120380147</v>
      </c>
      <c r="AB1200" s="179">
        <f t="shared" si="489"/>
        <v>80659.000000000029</v>
      </c>
      <c r="AC1200" s="179">
        <f t="shared" si="490"/>
        <v>6309958</v>
      </c>
      <c r="AE1200" s="179">
        <f t="shared" si="491"/>
        <v>80659</v>
      </c>
    </row>
    <row r="1201" spans="1:31" ht="15" x14ac:dyDescent="0.2">
      <c r="A1201" s="171">
        <f t="shared" ref="A1201:A1264" si="495">A1200+1</f>
        <v>66</v>
      </c>
      <c r="B1201" s="179">
        <f t="shared" ref="B1201:B1264" si="496">$C$1131</f>
        <v>77321</v>
      </c>
      <c r="C1201" s="190"/>
      <c r="D1201" s="179">
        <f t="shared" ref="D1201:D1264" si="497">C1201+$F$1131</f>
        <v>3338</v>
      </c>
      <c r="E1201" s="179">
        <f t="shared" ref="E1201:E1264" si="498">G1200*$B$1134/$E$1131</f>
        <v>54142.717878600284</v>
      </c>
      <c r="F1201" s="179">
        <f t="shared" ref="F1201:F1264" si="499">H1200*$D$1134/$E$1131</f>
        <v>1111.602374596486</v>
      </c>
      <c r="G1201" s="179">
        <f t="shared" ref="G1201:G1264" si="500">G1200+E1201-B1201</f>
        <v>4039445.1930813882</v>
      </c>
      <c r="H1201" s="179">
        <f t="shared" ref="H1201:H1264" si="501">H1200-D1201+F1201</f>
        <v>80807.782246830116</v>
      </c>
      <c r="I1201" s="179">
        <f t="shared" ref="I1201:I1264" si="502">B1201</f>
        <v>77321</v>
      </c>
      <c r="J1201" s="179">
        <f t="shared" ref="J1201:J1264" si="503">D1201-C1201</f>
        <v>3338</v>
      </c>
      <c r="K1201" s="179">
        <f t="shared" ref="K1201:K1264" si="504">J1201+I1201</f>
        <v>80659</v>
      </c>
      <c r="L1201" s="179">
        <f t="shared" si="492"/>
        <v>80659</v>
      </c>
      <c r="M1201" s="179">
        <f t="shared" ref="M1201:M1264" si="505">N1200*$L$1134/12</f>
        <v>53935.084928323835</v>
      </c>
      <c r="N1201" s="179">
        <f t="shared" ref="N1201:N1264" si="506">N1200+M1201-L1201</f>
        <v>5903679.9705101624</v>
      </c>
      <c r="O1201" s="179">
        <f>N1201*(1+Basic!$B$9)+S1201</f>
        <v>6198863.9690356711</v>
      </c>
      <c r="P1201" s="176">
        <f t="shared" si="493"/>
        <v>6279672</v>
      </c>
      <c r="R1201" s="183">
        <f t="shared" ref="R1201:R1264" si="507">ROUND($R$1131/1,0)</f>
        <v>0</v>
      </c>
      <c r="S1201" s="179">
        <f t="shared" si="494"/>
        <v>0</v>
      </c>
      <c r="Y1201" s="179">
        <f t="shared" ref="Y1201:Y1264" si="508">G1200-G1201</f>
        <v>23178.282121399883</v>
      </c>
      <c r="Z1201" s="179">
        <f t="shared" ref="Z1201:Z1264" si="509">H1200-H1201-C1201</f>
        <v>2226.3976254035078</v>
      </c>
      <c r="AA1201" s="179">
        <f t="shared" ref="AA1201:AA1264" si="510">E1201+F1201+R1201</f>
        <v>55254.320253196769</v>
      </c>
      <c r="AB1201" s="179">
        <f t="shared" ref="AB1201:AB1264" si="511">AA1201+Z1201+Y1201</f>
        <v>80659.00000000016</v>
      </c>
      <c r="AC1201" s="179">
        <f t="shared" ref="AC1201:AC1264" si="512">P1201</f>
        <v>6279672</v>
      </c>
      <c r="AE1201" s="179">
        <f t="shared" ref="AE1201:AE1264" si="513">B1201+D1201</f>
        <v>80659</v>
      </c>
    </row>
    <row r="1202" spans="1:31" ht="15" x14ac:dyDescent="0.2">
      <c r="A1202" s="171">
        <f t="shared" si="495"/>
        <v>67</v>
      </c>
      <c r="B1202" s="179">
        <f t="shared" si="496"/>
        <v>77321</v>
      </c>
      <c r="C1202" s="190"/>
      <c r="D1202" s="179">
        <f t="shared" si="497"/>
        <v>3338</v>
      </c>
      <c r="E1202" s="179">
        <f t="shared" si="498"/>
        <v>53833.820143560508</v>
      </c>
      <c r="F1202" s="179">
        <f t="shared" si="499"/>
        <v>1081.7969512033408</v>
      </c>
      <c r="G1202" s="179">
        <f t="shared" si="500"/>
        <v>4015958.0132249487</v>
      </c>
      <c r="H1202" s="179">
        <f t="shared" si="501"/>
        <v>78551.579198033462</v>
      </c>
      <c r="I1202" s="179">
        <f t="shared" si="502"/>
        <v>77321</v>
      </c>
      <c r="J1202" s="179">
        <f t="shared" si="503"/>
        <v>3338</v>
      </c>
      <c r="K1202" s="179">
        <f t="shared" si="504"/>
        <v>80659</v>
      </c>
      <c r="L1202" s="179">
        <f t="shared" si="492"/>
        <v>80659</v>
      </c>
      <c r="M1202" s="179">
        <f t="shared" si="505"/>
        <v>53692.039655722336</v>
      </c>
      <c r="N1202" s="179">
        <f t="shared" si="506"/>
        <v>5876713.0101658851</v>
      </c>
      <c r="O1202" s="179">
        <f>N1202*(1+Basic!$B$9)+S1202</f>
        <v>6170548.6606741799</v>
      </c>
      <c r="P1202" s="176">
        <f t="shared" si="493"/>
        <v>6249100</v>
      </c>
      <c r="R1202" s="183">
        <f t="shared" si="507"/>
        <v>0</v>
      </c>
      <c r="S1202" s="179">
        <f t="shared" si="494"/>
        <v>0</v>
      </c>
      <c r="Y1202" s="179">
        <f t="shared" si="508"/>
        <v>23487.179856439587</v>
      </c>
      <c r="Z1202" s="179">
        <f t="shared" si="509"/>
        <v>2256.2030487966549</v>
      </c>
      <c r="AA1202" s="179">
        <f t="shared" si="510"/>
        <v>54915.617094763846</v>
      </c>
      <c r="AB1202" s="179">
        <f t="shared" si="511"/>
        <v>80659.000000000087</v>
      </c>
      <c r="AC1202" s="179">
        <f t="shared" si="512"/>
        <v>6249100</v>
      </c>
      <c r="AE1202" s="179">
        <f t="shared" si="513"/>
        <v>80659</v>
      </c>
    </row>
    <row r="1203" spans="1:31" ht="15" x14ac:dyDescent="0.2">
      <c r="A1203" s="171">
        <f t="shared" si="495"/>
        <v>68</v>
      </c>
      <c r="B1203" s="179">
        <f t="shared" si="496"/>
        <v>77321</v>
      </c>
      <c r="C1203" s="190"/>
      <c r="D1203" s="179">
        <f t="shared" si="497"/>
        <v>3338</v>
      </c>
      <c r="E1203" s="179">
        <f t="shared" si="498"/>
        <v>53520.805718154596</v>
      </c>
      <c r="F1203" s="179">
        <f t="shared" si="499"/>
        <v>1051.59251406103</v>
      </c>
      <c r="G1203" s="179">
        <f t="shared" si="500"/>
        <v>3992157.8189431033</v>
      </c>
      <c r="H1203" s="179">
        <f t="shared" si="501"/>
        <v>76265.171712094496</v>
      </c>
      <c r="I1203" s="179">
        <f t="shared" si="502"/>
        <v>77321</v>
      </c>
      <c r="J1203" s="179">
        <f t="shared" si="503"/>
        <v>3338</v>
      </c>
      <c r="K1203" s="179">
        <f t="shared" si="504"/>
        <v>80659</v>
      </c>
      <c r="L1203" s="179">
        <f t="shared" si="492"/>
        <v>80659</v>
      </c>
      <c r="M1203" s="179">
        <f t="shared" si="505"/>
        <v>53446.783965808288</v>
      </c>
      <c r="N1203" s="179">
        <f t="shared" si="506"/>
        <v>5849500.7941316934</v>
      </c>
      <c r="O1203" s="179">
        <f>N1203*(1+Basic!$B$9)+S1203</f>
        <v>6141975.8338382784</v>
      </c>
      <c r="P1203" s="176">
        <f t="shared" si="493"/>
        <v>6218241</v>
      </c>
      <c r="R1203" s="183">
        <f t="shared" si="507"/>
        <v>0</v>
      </c>
      <c r="S1203" s="179">
        <f t="shared" si="494"/>
        <v>0</v>
      </c>
      <c r="Y1203" s="179">
        <f t="shared" si="508"/>
        <v>23800.194281845354</v>
      </c>
      <c r="Z1203" s="179">
        <f t="shared" si="509"/>
        <v>2286.4074859389657</v>
      </c>
      <c r="AA1203" s="179">
        <f t="shared" si="510"/>
        <v>54572.398232215623</v>
      </c>
      <c r="AB1203" s="179">
        <f t="shared" si="511"/>
        <v>80658.999999999942</v>
      </c>
      <c r="AC1203" s="179">
        <f t="shared" si="512"/>
        <v>6218241</v>
      </c>
      <c r="AE1203" s="179">
        <f t="shared" si="513"/>
        <v>80659</v>
      </c>
    </row>
    <row r="1204" spans="1:31" ht="15" x14ac:dyDescent="0.2">
      <c r="A1204" s="171">
        <f t="shared" si="495"/>
        <v>69</v>
      </c>
      <c r="B1204" s="179">
        <f t="shared" si="496"/>
        <v>77321</v>
      </c>
      <c r="C1204" s="190"/>
      <c r="D1204" s="179">
        <f t="shared" si="497"/>
        <v>3338</v>
      </c>
      <c r="E1204" s="179">
        <f t="shared" si="498"/>
        <v>53203.619739113434</v>
      </c>
      <c r="F1204" s="179">
        <f t="shared" si="499"/>
        <v>1020.9837214580839</v>
      </c>
      <c r="G1204" s="179">
        <f t="shared" si="500"/>
        <v>3968040.4386822167</v>
      </c>
      <c r="H1204" s="179">
        <f t="shared" si="501"/>
        <v>73948.155433552573</v>
      </c>
      <c r="I1204" s="179">
        <f t="shared" si="502"/>
        <v>77321</v>
      </c>
      <c r="J1204" s="179">
        <f t="shared" si="503"/>
        <v>3338</v>
      </c>
      <c r="K1204" s="179">
        <f t="shared" si="504"/>
        <v>80659</v>
      </c>
      <c r="L1204" s="179">
        <f t="shared" si="492"/>
        <v>80659</v>
      </c>
      <c r="M1204" s="179">
        <f t="shared" si="505"/>
        <v>53199.297755558713</v>
      </c>
      <c r="N1204" s="179">
        <f t="shared" si="506"/>
        <v>5822041.0918872524</v>
      </c>
      <c r="O1204" s="179">
        <f>N1204*(1+Basic!$B$9)+S1204</f>
        <v>6113143.1464816155</v>
      </c>
      <c r="P1204" s="176">
        <f t="shared" si="493"/>
        <v>6187091</v>
      </c>
      <c r="R1204" s="183">
        <f t="shared" si="507"/>
        <v>0</v>
      </c>
      <c r="S1204" s="179">
        <f t="shared" si="494"/>
        <v>0</v>
      </c>
      <c r="Y1204" s="179">
        <f t="shared" si="508"/>
        <v>24117.380260886624</v>
      </c>
      <c r="Z1204" s="179">
        <f t="shared" si="509"/>
        <v>2317.0162785419234</v>
      </c>
      <c r="AA1204" s="179">
        <f t="shared" si="510"/>
        <v>54224.603460571518</v>
      </c>
      <c r="AB1204" s="179">
        <f t="shared" si="511"/>
        <v>80659.000000000058</v>
      </c>
      <c r="AC1204" s="179">
        <f t="shared" si="512"/>
        <v>6187091</v>
      </c>
      <c r="AE1204" s="179">
        <f t="shared" si="513"/>
        <v>80659</v>
      </c>
    </row>
    <row r="1205" spans="1:31" ht="15" x14ac:dyDescent="0.2">
      <c r="A1205" s="171">
        <f t="shared" si="495"/>
        <v>70</v>
      </c>
      <c r="B1205" s="179">
        <f t="shared" si="496"/>
        <v>77321</v>
      </c>
      <c r="C1205" s="190"/>
      <c r="D1205" s="179">
        <f t="shared" si="497"/>
        <v>3338</v>
      </c>
      <c r="E1205" s="179">
        <f t="shared" si="498"/>
        <v>52882.206612003269</v>
      </c>
      <c r="F1205" s="179">
        <f t="shared" si="499"/>
        <v>989.96516017200804</v>
      </c>
      <c r="G1205" s="179">
        <f t="shared" si="500"/>
        <v>3943601.6452942202</v>
      </c>
      <c r="H1205" s="179">
        <f t="shared" si="501"/>
        <v>71600.120593724583</v>
      </c>
      <c r="I1205" s="179">
        <f t="shared" si="502"/>
        <v>77321</v>
      </c>
      <c r="J1205" s="179">
        <f t="shared" si="503"/>
        <v>3338</v>
      </c>
      <c r="K1205" s="179">
        <f t="shared" si="504"/>
        <v>80659</v>
      </c>
      <c r="L1205" s="179">
        <f t="shared" si="492"/>
        <v>80659</v>
      </c>
      <c r="M1205" s="179">
        <f t="shared" si="505"/>
        <v>52949.560739120228</v>
      </c>
      <c r="N1205" s="179">
        <f t="shared" si="506"/>
        <v>5794331.6526263729</v>
      </c>
      <c r="O1205" s="179">
        <f>N1205*(1+Basic!$B$9)+S1205</f>
        <v>6084048.2352576917</v>
      </c>
      <c r="P1205" s="176">
        <f t="shared" si="493"/>
        <v>6155648</v>
      </c>
      <c r="R1205" s="183">
        <f t="shared" si="507"/>
        <v>0</v>
      </c>
      <c r="S1205" s="179">
        <f t="shared" si="494"/>
        <v>0</v>
      </c>
      <c r="Y1205" s="179">
        <f t="shared" si="508"/>
        <v>24438.793387996498</v>
      </c>
      <c r="Z1205" s="179">
        <f t="shared" si="509"/>
        <v>2348.0348398279893</v>
      </c>
      <c r="AA1205" s="179">
        <f t="shared" si="510"/>
        <v>53872.171772175279</v>
      </c>
      <c r="AB1205" s="179">
        <f t="shared" si="511"/>
        <v>80658.999999999767</v>
      </c>
      <c r="AC1205" s="179">
        <f t="shared" si="512"/>
        <v>6155648</v>
      </c>
      <c r="AE1205" s="179">
        <f t="shared" si="513"/>
        <v>80659</v>
      </c>
    </row>
    <row r="1206" spans="1:31" ht="15" x14ac:dyDescent="0.2">
      <c r="A1206" s="171">
        <f t="shared" si="495"/>
        <v>71</v>
      </c>
      <c r="B1206" s="179">
        <f t="shared" si="496"/>
        <v>77321</v>
      </c>
      <c r="C1206" s="190"/>
      <c r="D1206" s="179">
        <f t="shared" si="497"/>
        <v>3338</v>
      </c>
      <c r="E1206" s="179">
        <f t="shared" si="498"/>
        <v>52556.510001481503</v>
      </c>
      <c r="F1206" s="179">
        <f t="shared" si="499"/>
        <v>958.53134451194785</v>
      </c>
      <c r="G1206" s="179">
        <f t="shared" si="500"/>
        <v>3918837.1552957017</v>
      </c>
      <c r="H1206" s="179">
        <f t="shared" si="501"/>
        <v>69220.651938236537</v>
      </c>
      <c r="I1206" s="179">
        <f t="shared" si="502"/>
        <v>77321</v>
      </c>
      <c r="J1206" s="179">
        <f t="shared" si="503"/>
        <v>3338</v>
      </c>
      <c r="K1206" s="179">
        <f t="shared" si="504"/>
        <v>80659</v>
      </c>
      <c r="L1206" s="179">
        <f t="shared" si="492"/>
        <v>80659</v>
      </c>
      <c r="M1206" s="179">
        <f t="shared" si="505"/>
        <v>52697.552446146241</v>
      </c>
      <c r="N1206" s="179">
        <f t="shared" si="506"/>
        <v>5766370.2050725194</v>
      </c>
      <c r="O1206" s="179">
        <f>N1206*(1+Basic!$B$9)+S1206</f>
        <v>6054688.7153261453</v>
      </c>
      <c r="P1206" s="176">
        <f t="shared" si="493"/>
        <v>6123909</v>
      </c>
      <c r="R1206" s="183">
        <f t="shared" si="507"/>
        <v>0</v>
      </c>
      <c r="S1206" s="179">
        <f t="shared" si="494"/>
        <v>0</v>
      </c>
      <c r="Y1206" s="179">
        <f t="shared" si="508"/>
        <v>24764.489998518489</v>
      </c>
      <c r="Z1206" s="179">
        <f t="shared" si="509"/>
        <v>2379.4686554880464</v>
      </c>
      <c r="AA1206" s="179">
        <f t="shared" si="510"/>
        <v>53515.04134599345</v>
      </c>
      <c r="AB1206" s="179">
        <f t="shared" si="511"/>
        <v>80658.999999999985</v>
      </c>
      <c r="AC1206" s="179">
        <f t="shared" si="512"/>
        <v>6123909</v>
      </c>
      <c r="AE1206" s="179">
        <f t="shared" si="513"/>
        <v>80659</v>
      </c>
    </row>
    <row r="1207" spans="1:31" x14ac:dyDescent="0.2">
      <c r="A1207" s="171">
        <f t="shared" si="495"/>
        <v>72</v>
      </c>
      <c r="B1207" s="179">
        <f t="shared" si="496"/>
        <v>77321</v>
      </c>
      <c r="C1207" s="171">
        <f>-Basic!$B$25</f>
        <v>-27860</v>
      </c>
      <c r="D1207" s="179">
        <f t="shared" si="497"/>
        <v>-24522</v>
      </c>
      <c r="E1207" s="179">
        <f t="shared" si="498"/>
        <v>52226.472821422554</v>
      </c>
      <c r="F1207" s="179">
        <f t="shared" si="499"/>
        <v>926.6767153485315</v>
      </c>
      <c r="G1207" s="179">
        <f t="shared" si="500"/>
        <v>3893742.6281171241</v>
      </c>
      <c r="H1207" s="179">
        <f t="shared" si="501"/>
        <v>94669.328653585064</v>
      </c>
      <c r="I1207" s="179">
        <f t="shared" si="502"/>
        <v>77321</v>
      </c>
      <c r="J1207" s="179">
        <f t="shared" si="503"/>
        <v>3338</v>
      </c>
      <c r="K1207" s="179">
        <f t="shared" si="504"/>
        <v>80659</v>
      </c>
      <c r="L1207" s="179">
        <f t="shared" si="492"/>
        <v>80659</v>
      </c>
      <c r="M1207" s="179">
        <f t="shared" si="505"/>
        <v>52443.252220119059</v>
      </c>
      <c r="N1207" s="179">
        <f t="shared" si="506"/>
        <v>5738154.4572926387</v>
      </c>
      <c r="O1207" s="179">
        <f>N1207*(1+Basic!$B$9)+S1207</f>
        <v>6025062.1801572712</v>
      </c>
      <c r="P1207" s="176">
        <f t="shared" si="493"/>
        <v>6119732</v>
      </c>
      <c r="R1207" s="183">
        <f t="shared" si="507"/>
        <v>0</v>
      </c>
      <c r="S1207" s="179">
        <f t="shared" si="494"/>
        <v>0</v>
      </c>
      <c r="Y1207" s="179">
        <f t="shared" si="508"/>
        <v>25094.527178577613</v>
      </c>
      <c r="Z1207" s="179">
        <f t="shared" si="509"/>
        <v>2411.3232846514729</v>
      </c>
      <c r="AA1207" s="179">
        <f t="shared" si="510"/>
        <v>53153.149536771089</v>
      </c>
      <c r="AB1207" s="179">
        <f t="shared" si="511"/>
        <v>80659.000000000175</v>
      </c>
      <c r="AC1207" s="179">
        <f t="shared" si="512"/>
        <v>6119732</v>
      </c>
      <c r="AE1207" s="179">
        <f t="shared" si="513"/>
        <v>52799</v>
      </c>
    </row>
    <row r="1208" spans="1:31" x14ac:dyDescent="0.2">
      <c r="A1208" s="171">
        <f t="shared" si="495"/>
        <v>73</v>
      </c>
      <c r="B1208" s="179">
        <f t="shared" si="496"/>
        <v>77321</v>
      </c>
      <c r="D1208" s="179">
        <f t="shared" si="497"/>
        <v>3338</v>
      </c>
      <c r="E1208" s="179">
        <f t="shared" si="498"/>
        <v>51892.03722491215</v>
      </c>
      <c r="F1208" s="179">
        <f t="shared" si="499"/>
        <v>1267.36544751459</v>
      </c>
      <c r="G1208" s="179">
        <f t="shared" si="500"/>
        <v>3868313.6653420362</v>
      </c>
      <c r="H1208" s="179">
        <f t="shared" si="501"/>
        <v>92598.694101099652</v>
      </c>
      <c r="I1208" s="179">
        <f t="shared" si="502"/>
        <v>77321</v>
      </c>
      <c r="J1208" s="179">
        <f t="shared" si="503"/>
        <v>3338</v>
      </c>
      <c r="K1208" s="179">
        <f t="shared" si="504"/>
        <v>80659</v>
      </c>
      <c r="L1208" s="179">
        <f t="shared" si="492"/>
        <v>80659</v>
      </c>
      <c r="M1208" s="179">
        <f t="shared" si="505"/>
        <v>52186.639216656687</v>
      </c>
      <c r="N1208" s="179">
        <f t="shared" si="506"/>
        <v>5709682.0965092955</v>
      </c>
      <c r="O1208" s="179">
        <f>N1208*(1+Basic!$B$9)+S1208</f>
        <v>5995166.2013347605</v>
      </c>
      <c r="P1208" s="176">
        <f t="shared" si="493"/>
        <v>6087765</v>
      </c>
      <c r="R1208" s="183">
        <f t="shared" si="507"/>
        <v>0</v>
      </c>
      <c r="S1208" s="179">
        <f t="shared" si="494"/>
        <v>0</v>
      </c>
      <c r="Y1208" s="179">
        <f t="shared" si="508"/>
        <v>25428.962775087915</v>
      </c>
      <c r="Z1208" s="179">
        <f t="shared" si="509"/>
        <v>2070.6345524854114</v>
      </c>
      <c r="AA1208" s="179">
        <f t="shared" si="510"/>
        <v>53159.402672426739</v>
      </c>
      <c r="AB1208" s="179">
        <f t="shared" si="511"/>
        <v>80659.000000000058</v>
      </c>
      <c r="AC1208" s="179">
        <f t="shared" si="512"/>
        <v>6087765</v>
      </c>
      <c r="AE1208" s="179">
        <f t="shared" si="513"/>
        <v>80659</v>
      </c>
    </row>
    <row r="1209" spans="1:31" x14ac:dyDescent="0.2">
      <c r="A1209" s="171">
        <f t="shared" si="495"/>
        <v>74</v>
      </c>
      <c r="B1209" s="179">
        <f t="shared" si="496"/>
        <v>77321</v>
      </c>
      <c r="D1209" s="179">
        <f t="shared" si="497"/>
        <v>3338</v>
      </c>
      <c r="E1209" s="179">
        <f t="shared" si="498"/>
        <v>51553.144594108286</v>
      </c>
      <c r="F1209" s="179">
        <f t="shared" si="499"/>
        <v>1239.6452690410263</v>
      </c>
      <c r="G1209" s="179">
        <f t="shared" si="500"/>
        <v>3842545.8099361444</v>
      </c>
      <c r="H1209" s="179">
        <f t="shared" si="501"/>
        <v>90500.339370140675</v>
      </c>
      <c r="I1209" s="179">
        <f t="shared" si="502"/>
        <v>77321</v>
      </c>
      <c r="J1209" s="179">
        <f t="shared" si="503"/>
        <v>3338</v>
      </c>
      <c r="K1209" s="179">
        <f t="shared" si="504"/>
        <v>80659</v>
      </c>
      <c r="L1209" s="179">
        <f t="shared" si="492"/>
        <v>80659</v>
      </c>
      <c r="M1209" s="179">
        <f t="shared" si="505"/>
        <v>51927.692401804328</v>
      </c>
      <c r="N1209" s="179">
        <f t="shared" si="506"/>
        <v>5680950.7889110995</v>
      </c>
      <c r="O1209" s="179">
        <f>N1209*(1+Basic!$B$9)+S1209</f>
        <v>5964998.3283566544</v>
      </c>
      <c r="P1209" s="176">
        <f t="shared" si="493"/>
        <v>6055499</v>
      </c>
      <c r="R1209" s="183">
        <f t="shared" si="507"/>
        <v>0</v>
      </c>
      <c r="S1209" s="179">
        <f t="shared" si="494"/>
        <v>0</v>
      </c>
      <c r="Y1209" s="179">
        <f t="shared" si="508"/>
        <v>25767.85540589178</v>
      </c>
      <c r="Z1209" s="179">
        <f t="shared" si="509"/>
        <v>2098.3547309589776</v>
      </c>
      <c r="AA1209" s="179">
        <f t="shared" si="510"/>
        <v>52792.789863149315</v>
      </c>
      <c r="AB1209" s="179">
        <f t="shared" si="511"/>
        <v>80659.000000000073</v>
      </c>
      <c r="AC1209" s="179">
        <f t="shared" si="512"/>
        <v>6055499</v>
      </c>
      <c r="AE1209" s="179">
        <f t="shared" si="513"/>
        <v>80659</v>
      </c>
    </row>
    <row r="1210" spans="1:31" x14ac:dyDescent="0.2">
      <c r="A1210" s="171">
        <f t="shared" si="495"/>
        <v>75</v>
      </c>
      <c r="B1210" s="179">
        <f t="shared" si="496"/>
        <v>77321</v>
      </c>
      <c r="D1210" s="179">
        <f t="shared" si="497"/>
        <v>3338</v>
      </c>
      <c r="E1210" s="179">
        <f t="shared" si="498"/>
        <v>51209.735529967009</v>
      </c>
      <c r="F1210" s="179">
        <f t="shared" si="499"/>
        <v>1211.5539925899443</v>
      </c>
      <c r="G1210" s="179">
        <f t="shared" si="500"/>
        <v>3816434.5454661115</v>
      </c>
      <c r="H1210" s="179">
        <f t="shared" si="501"/>
        <v>88373.893362730625</v>
      </c>
      <c r="I1210" s="179">
        <f t="shared" si="502"/>
        <v>77321</v>
      </c>
      <c r="J1210" s="179">
        <f t="shared" si="503"/>
        <v>3338</v>
      </c>
      <c r="K1210" s="179">
        <f t="shared" si="504"/>
        <v>80659</v>
      </c>
      <c r="L1210" s="179">
        <f t="shared" si="492"/>
        <v>80659</v>
      </c>
      <c r="M1210" s="179">
        <f t="shared" si="505"/>
        <v>51666.3905503102</v>
      </c>
      <c r="N1210" s="179">
        <f t="shared" si="506"/>
        <v>5651958.1794614093</v>
      </c>
      <c r="O1210" s="179">
        <f>N1210*(1+Basic!$B$9)+S1210</f>
        <v>5934556.0884344801</v>
      </c>
      <c r="P1210" s="176">
        <f t="shared" si="493"/>
        <v>6022930</v>
      </c>
      <c r="R1210" s="183">
        <f t="shared" si="507"/>
        <v>0</v>
      </c>
      <c r="S1210" s="179">
        <f t="shared" si="494"/>
        <v>0</v>
      </c>
      <c r="Y1210" s="179">
        <f t="shared" si="508"/>
        <v>26111.264470032882</v>
      </c>
      <c r="Z1210" s="179">
        <f t="shared" si="509"/>
        <v>2126.4460074100498</v>
      </c>
      <c r="AA1210" s="179">
        <f t="shared" si="510"/>
        <v>52421.289522556952</v>
      </c>
      <c r="AB1210" s="179">
        <f t="shared" si="511"/>
        <v>80658.999999999884</v>
      </c>
      <c r="AC1210" s="179">
        <f t="shared" si="512"/>
        <v>6022930</v>
      </c>
      <c r="AE1210" s="179">
        <f t="shared" si="513"/>
        <v>80659</v>
      </c>
    </row>
    <row r="1211" spans="1:31" x14ac:dyDescent="0.2">
      <c r="A1211" s="171">
        <f t="shared" si="495"/>
        <v>76</v>
      </c>
      <c r="B1211" s="179">
        <f t="shared" si="496"/>
        <v>77321</v>
      </c>
      <c r="D1211" s="179">
        <f t="shared" si="497"/>
        <v>3338</v>
      </c>
      <c r="E1211" s="179">
        <f t="shared" si="498"/>
        <v>50861.749841831363</v>
      </c>
      <c r="F1211" s="179">
        <f t="shared" si="499"/>
        <v>1183.0866501663133</v>
      </c>
      <c r="G1211" s="179">
        <f t="shared" si="500"/>
        <v>3789975.2953079427</v>
      </c>
      <c r="H1211" s="179">
        <f t="shared" si="501"/>
        <v>86218.980012896936</v>
      </c>
      <c r="I1211" s="179">
        <f t="shared" si="502"/>
        <v>77321</v>
      </c>
      <c r="J1211" s="179">
        <f t="shared" si="503"/>
        <v>3338</v>
      </c>
      <c r="K1211" s="179">
        <f t="shared" si="504"/>
        <v>80659</v>
      </c>
      <c r="L1211" s="179">
        <f t="shared" si="492"/>
        <v>80659</v>
      </c>
      <c r="M1211" s="179">
        <f t="shared" si="505"/>
        <v>51402.712243885828</v>
      </c>
      <c r="N1211" s="179">
        <f t="shared" si="506"/>
        <v>5622701.8917052951</v>
      </c>
      <c r="O1211" s="179">
        <f>N1211*(1+Basic!$B$9)+S1211</f>
        <v>5903836.9862905601</v>
      </c>
      <c r="P1211" s="176">
        <f t="shared" si="493"/>
        <v>5990056</v>
      </c>
      <c r="R1211" s="183">
        <f t="shared" si="507"/>
        <v>0</v>
      </c>
      <c r="S1211" s="179">
        <f t="shared" si="494"/>
        <v>0</v>
      </c>
      <c r="Y1211" s="179">
        <f t="shared" si="508"/>
        <v>26459.250158168841</v>
      </c>
      <c r="Z1211" s="179">
        <f t="shared" si="509"/>
        <v>2154.9133498336887</v>
      </c>
      <c r="AA1211" s="179">
        <f t="shared" si="510"/>
        <v>52044.836491997674</v>
      </c>
      <c r="AB1211" s="179">
        <f t="shared" si="511"/>
        <v>80659.000000000204</v>
      </c>
      <c r="AC1211" s="179">
        <f t="shared" si="512"/>
        <v>5990056</v>
      </c>
      <c r="AE1211" s="179">
        <f t="shared" si="513"/>
        <v>80659</v>
      </c>
    </row>
    <row r="1212" spans="1:31" x14ac:dyDescent="0.2">
      <c r="A1212" s="171">
        <f t="shared" si="495"/>
        <v>77</v>
      </c>
      <c r="B1212" s="179">
        <f t="shared" si="496"/>
        <v>77321</v>
      </c>
      <c r="D1212" s="179">
        <f t="shared" si="497"/>
        <v>3338</v>
      </c>
      <c r="E1212" s="179">
        <f t="shared" si="498"/>
        <v>50509.126536881464</v>
      </c>
      <c r="F1212" s="179">
        <f t="shared" si="499"/>
        <v>1154.2382072671282</v>
      </c>
      <c r="G1212" s="179">
        <f t="shared" si="500"/>
        <v>3763163.4218448242</v>
      </c>
      <c r="H1212" s="179">
        <f t="shared" si="501"/>
        <v>84035.218220164068</v>
      </c>
      <c r="I1212" s="179">
        <f t="shared" si="502"/>
        <v>77321</v>
      </c>
      <c r="J1212" s="179">
        <f t="shared" si="503"/>
        <v>3338</v>
      </c>
      <c r="K1212" s="179">
        <f t="shared" si="504"/>
        <v>80659</v>
      </c>
      <c r="L1212" s="179">
        <f t="shared" si="492"/>
        <v>80659</v>
      </c>
      <c r="M1212" s="179">
        <f t="shared" si="505"/>
        <v>51136.63586945038</v>
      </c>
      <c r="N1212" s="179">
        <f t="shared" si="506"/>
        <v>5593179.527574745</v>
      </c>
      <c r="O1212" s="179">
        <f>N1212*(1+Basic!$B$9)+S1212</f>
        <v>5872838.503953483</v>
      </c>
      <c r="P1212" s="176">
        <f t="shared" si="493"/>
        <v>5956874</v>
      </c>
      <c r="R1212" s="183">
        <f t="shared" si="507"/>
        <v>0</v>
      </c>
      <c r="S1212" s="179">
        <f t="shared" si="494"/>
        <v>0</v>
      </c>
      <c r="Y1212" s="179">
        <f t="shared" si="508"/>
        <v>26811.873463118449</v>
      </c>
      <c r="Z1212" s="179">
        <f t="shared" si="509"/>
        <v>2183.7617927328683</v>
      </c>
      <c r="AA1212" s="179">
        <f t="shared" si="510"/>
        <v>51663.364744148595</v>
      </c>
      <c r="AB1212" s="179">
        <f t="shared" si="511"/>
        <v>80658.999999999913</v>
      </c>
      <c r="AC1212" s="179">
        <f t="shared" si="512"/>
        <v>5956874</v>
      </c>
      <c r="AE1212" s="179">
        <f t="shared" si="513"/>
        <v>80659</v>
      </c>
    </row>
    <row r="1213" spans="1:31" x14ac:dyDescent="0.2">
      <c r="A1213" s="171">
        <f t="shared" si="495"/>
        <v>78</v>
      </c>
      <c r="B1213" s="179">
        <f t="shared" si="496"/>
        <v>77321</v>
      </c>
      <c r="D1213" s="179">
        <f t="shared" si="497"/>
        <v>3338</v>
      </c>
      <c r="E1213" s="179">
        <f t="shared" si="498"/>
        <v>50151.803809444136</v>
      </c>
      <c r="F1213" s="179">
        <f t="shared" si="499"/>
        <v>1125.0035619910489</v>
      </c>
      <c r="G1213" s="179">
        <f t="shared" si="500"/>
        <v>3735994.2256542682</v>
      </c>
      <c r="H1213" s="179">
        <f t="shared" si="501"/>
        <v>81822.221782155117</v>
      </c>
      <c r="I1213" s="179">
        <f t="shared" si="502"/>
        <v>77321</v>
      </c>
      <c r="J1213" s="179">
        <f t="shared" si="503"/>
        <v>3338</v>
      </c>
      <c r="K1213" s="179">
        <f t="shared" si="504"/>
        <v>80659</v>
      </c>
      <c r="L1213" s="179">
        <f t="shared" si="492"/>
        <v>80659</v>
      </c>
      <c r="M1213" s="179">
        <f t="shared" si="505"/>
        <v>50868.139617359127</v>
      </c>
      <c r="N1213" s="179">
        <f t="shared" si="506"/>
        <v>5563388.6671921043</v>
      </c>
      <c r="O1213" s="179">
        <f>N1213*(1+Basic!$B$9)+S1213</f>
        <v>5841558.1005517095</v>
      </c>
      <c r="P1213" s="176">
        <f t="shared" si="493"/>
        <v>5923380</v>
      </c>
      <c r="R1213" s="183">
        <f t="shared" si="507"/>
        <v>0</v>
      </c>
      <c r="S1213" s="179">
        <f t="shared" si="494"/>
        <v>0</v>
      </c>
      <c r="Y1213" s="179">
        <f t="shared" si="508"/>
        <v>27169.196190556046</v>
      </c>
      <c r="Z1213" s="179">
        <f t="shared" si="509"/>
        <v>2212.9964380089514</v>
      </c>
      <c r="AA1213" s="179">
        <f t="shared" si="510"/>
        <v>51276.807371435185</v>
      </c>
      <c r="AB1213" s="179">
        <f t="shared" si="511"/>
        <v>80659.000000000175</v>
      </c>
      <c r="AC1213" s="179">
        <f t="shared" si="512"/>
        <v>5923380</v>
      </c>
      <c r="AE1213" s="179">
        <f t="shared" si="513"/>
        <v>80659</v>
      </c>
    </row>
    <row r="1214" spans="1:31" x14ac:dyDescent="0.2">
      <c r="A1214" s="171">
        <f t="shared" si="495"/>
        <v>79</v>
      </c>
      <c r="B1214" s="179">
        <f t="shared" si="496"/>
        <v>77321</v>
      </c>
      <c r="D1214" s="179">
        <f t="shared" si="497"/>
        <v>3338</v>
      </c>
      <c r="E1214" s="179">
        <f t="shared" si="498"/>
        <v>49789.71903015994</v>
      </c>
      <c r="F1214" s="179">
        <f t="shared" si="499"/>
        <v>1095.3775441361181</v>
      </c>
      <c r="G1214" s="179">
        <f t="shared" si="500"/>
        <v>3708462.9446844282</v>
      </c>
      <c r="H1214" s="179">
        <f t="shared" si="501"/>
        <v>79579.599326291238</v>
      </c>
      <c r="I1214" s="179">
        <f t="shared" si="502"/>
        <v>77321</v>
      </c>
      <c r="J1214" s="179">
        <f t="shared" si="503"/>
        <v>3338</v>
      </c>
      <c r="K1214" s="179">
        <f t="shared" si="504"/>
        <v>80659</v>
      </c>
      <c r="L1214" s="179">
        <f t="shared" si="492"/>
        <v>80659</v>
      </c>
      <c r="M1214" s="179">
        <f t="shared" si="505"/>
        <v>50597.20147961576</v>
      </c>
      <c r="N1214" s="179">
        <f t="shared" si="506"/>
        <v>5533326.8686717199</v>
      </c>
      <c r="O1214" s="179">
        <f>N1214*(1+Basic!$B$9)+S1214</f>
        <v>5809993.2121053059</v>
      </c>
      <c r="P1214" s="176">
        <f t="shared" si="493"/>
        <v>5889573</v>
      </c>
      <c r="R1214" s="183">
        <f t="shared" si="507"/>
        <v>0</v>
      </c>
      <c r="S1214" s="179">
        <f t="shared" si="494"/>
        <v>0</v>
      </c>
      <c r="Y1214" s="179">
        <f t="shared" si="508"/>
        <v>27531.280969840009</v>
      </c>
      <c r="Z1214" s="179">
        <f t="shared" si="509"/>
        <v>2242.6224558638787</v>
      </c>
      <c r="AA1214" s="179">
        <f t="shared" si="510"/>
        <v>50885.096574296062</v>
      </c>
      <c r="AB1214" s="179">
        <f t="shared" si="511"/>
        <v>80658.999999999942</v>
      </c>
      <c r="AC1214" s="179">
        <f t="shared" si="512"/>
        <v>5889573</v>
      </c>
      <c r="AE1214" s="179">
        <f t="shared" si="513"/>
        <v>80659</v>
      </c>
    </row>
    <row r="1215" spans="1:31" x14ac:dyDescent="0.2">
      <c r="A1215" s="171">
        <f t="shared" si="495"/>
        <v>80</v>
      </c>
      <c r="B1215" s="179">
        <f t="shared" si="496"/>
        <v>77321</v>
      </c>
      <c r="D1215" s="179">
        <f t="shared" si="497"/>
        <v>3338</v>
      </c>
      <c r="E1215" s="179">
        <f t="shared" si="498"/>
        <v>49422.80873500587</v>
      </c>
      <c r="F1215" s="179">
        <f t="shared" si="499"/>
        <v>1065.354914285404</v>
      </c>
      <c r="G1215" s="179">
        <f t="shared" si="500"/>
        <v>3680564.7534194342</v>
      </c>
      <c r="H1215" s="179">
        <f t="shared" si="501"/>
        <v>77306.954240576641</v>
      </c>
      <c r="I1215" s="179">
        <f t="shared" si="502"/>
        <v>77321</v>
      </c>
      <c r="J1215" s="179">
        <f t="shared" si="503"/>
        <v>3338</v>
      </c>
      <c r="K1215" s="179">
        <f t="shared" si="504"/>
        <v>80659</v>
      </c>
      <c r="L1215" s="179">
        <f t="shared" si="492"/>
        <v>80659</v>
      </c>
      <c r="M1215" s="179">
        <f t="shared" si="505"/>
        <v>50323.799248068419</v>
      </c>
      <c r="N1215" s="179">
        <f t="shared" si="506"/>
        <v>5502991.6679197885</v>
      </c>
      <c r="O1215" s="179">
        <f>N1215*(1+Basic!$B$9)+S1215</f>
        <v>5778141.2513157781</v>
      </c>
      <c r="P1215" s="176">
        <f t="shared" si="493"/>
        <v>5855448</v>
      </c>
      <c r="R1215" s="183">
        <f t="shared" si="507"/>
        <v>0</v>
      </c>
      <c r="S1215" s="179">
        <f t="shared" si="494"/>
        <v>0</v>
      </c>
      <c r="Y1215" s="179">
        <f t="shared" si="508"/>
        <v>27898.191264993977</v>
      </c>
      <c r="Z1215" s="179">
        <f t="shared" si="509"/>
        <v>2272.6450857145974</v>
      </c>
      <c r="AA1215" s="179">
        <f t="shared" si="510"/>
        <v>50488.163649291273</v>
      </c>
      <c r="AB1215" s="179">
        <f t="shared" si="511"/>
        <v>80658.999999999854</v>
      </c>
      <c r="AC1215" s="179">
        <f t="shared" si="512"/>
        <v>5855448</v>
      </c>
      <c r="AE1215" s="179">
        <f t="shared" si="513"/>
        <v>80659</v>
      </c>
    </row>
    <row r="1216" spans="1:31" x14ac:dyDescent="0.2">
      <c r="A1216" s="171">
        <f t="shared" si="495"/>
        <v>81</v>
      </c>
      <c r="B1216" s="179">
        <f t="shared" si="496"/>
        <v>77321</v>
      </c>
      <c r="D1216" s="179">
        <f t="shared" si="497"/>
        <v>3338</v>
      </c>
      <c r="E1216" s="179">
        <f t="shared" si="498"/>
        <v>49051.008614171784</v>
      </c>
      <c r="F1216" s="179">
        <f t="shared" si="499"/>
        <v>1034.9303628803968</v>
      </c>
      <c r="G1216" s="179">
        <f t="shared" si="500"/>
        <v>3652294.7620336059</v>
      </c>
      <c r="H1216" s="179">
        <f t="shared" si="501"/>
        <v>75003.884603457031</v>
      </c>
      <c r="I1216" s="179">
        <f t="shared" si="502"/>
        <v>77321</v>
      </c>
      <c r="J1216" s="179">
        <f t="shared" si="503"/>
        <v>3338</v>
      </c>
      <c r="K1216" s="179">
        <f t="shared" si="504"/>
        <v>80659</v>
      </c>
      <c r="L1216" s="179">
        <f t="shared" si="492"/>
        <v>80659</v>
      </c>
      <c r="M1216" s="179">
        <f t="shared" si="505"/>
        <v>50047.910512589377</v>
      </c>
      <c r="N1216" s="179">
        <f t="shared" si="506"/>
        <v>5472380.5784323774</v>
      </c>
      <c r="O1216" s="179">
        <f>N1216*(1+Basic!$B$9)+S1216</f>
        <v>5745999.6073539965</v>
      </c>
      <c r="P1216" s="176">
        <f t="shared" si="493"/>
        <v>5821003</v>
      </c>
      <c r="R1216" s="183">
        <f t="shared" si="507"/>
        <v>0</v>
      </c>
      <c r="S1216" s="179">
        <f t="shared" si="494"/>
        <v>0</v>
      </c>
      <c r="Y1216" s="179">
        <f t="shared" si="508"/>
        <v>28269.991385828238</v>
      </c>
      <c r="Z1216" s="179">
        <f t="shared" si="509"/>
        <v>2303.06963711961</v>
      </c>
      <c r="AA1216" s="179">
        <f t="shared" si="510"/>
        <v>50085.938977052181</v>
      </c>
      <c r="AB1216" s="179">
        <f t="shared" si="511"/>
        <v>80659.000000000029</v>
      </c>
      <c r="AC1216" s="179">
        <f t="shared" si="512"/>
        <v>5821003</v>
      </c>
      <c r="AE1216" s="179">
        <f t="shared" si="513"/>
        <v>80659</v>
      </c>
    </row>
    <row r="1217" spans="1:31" x14ac:dyDescent="0.2">
      <c r="A1217" s="171">
        <f t="shared" si="495"/>
        <v>82</v>
      </c>
      <c r="B1217" s="179">
        <f t="shared" si="496"/>
        <v>77321</v>
      </c>
      <c r="D1217" s="179">
        <f t="shared" si="497"/>
        <v>3338</v>
      </c>
      <c r="E1217" s="179">
        <f t="shared" si="498"/>
        <v>48674.25350078856</v>
      </c>
      <c r="F1217" s="179">
        <f t="shared" si="499"/>
        <v>1004.0985092820051</v>
      </c>
      <c r="G1217" s="179">
        <f t="shared" si="500"/>
        <v>3623648.0155343944</v>
      </c>
      <c r="H1217" s="179">
        <f t="shared" si="501"/>
        <v>72669.983112739035</v>
      </c>
      <c r="I1217" s="179">
        <f t="shared" si="502"/>
        <v>77321</v>
      </c>
      <c r="J1217" s="179">
        <f t="shared" si="503"/>
        <v>3338</v>
      </c>
      <c r="K1217" s="179">
        <f t="shared" si="504"/>
        <v>80659</v>
      </c>
      <c r="L1217" s="179">
        <f t="shared" si="492"/>
        <v>80659</v>
      </c>
      <c r="M1217" s="179">
        <f t="shared" si="505"/>
        <v>49769.512659238106</v>
      </c>
      <c r="N1217" s="179">
        <f t="shared" si="506"/>
        <v>5441491.0910916151</v>
      </c>
      <c r="O1217" s="179">
        <f>N1217*(1+Basic!$B$9)+S1217</f>
        <v>5713565.6456461959</v>
      </c>
      <c r="P1217" s="176">
        <f t="shared" si="493"/>
        <v>5786236</v>
      </c>
      <c r="R1217" s="183">
        <f t="shared" si="507"/>
        <v>0</v>
      </c>
      <c r="S1217" s="179">
        <f t="shared" si="494"/>
        <v>0</v>
      </c>
      <c r="Y1217" s="179">
        <f t="shared" si="508"/>
        <v>28646.746499211527</v>
      </c>
      <c r="Z1217" s="179">
        <f t="shared" si="509"/>
        <v>2333.9014907179953</v>
      </c>
      <c r="AA1217" s="179">
        <f t="shared" si="510"/>
        <v>49678.352010070565</v>
      </c>
      <c r="AB1217" s="179">
        <f t="shared" si="511"/>
        <v>80659.000000000087</v>
      </c>
      <c r="AC1217" s="179">
        <f t="shared" si="512"/>
        <v>5786236</v>
      </c>
      <c r="AE1217" s="179">
        <f t="shared" si="513"/>
        <v>80659</v>
      </c>
    </row>
    <row r="1218" spans="1:31" x14ac:dyDescent="0.2">
      <c r="A1218" s="171">
        <f t="shared" si="495"/>
        <v>83</v>
      </c>
      <c r="B1218" s="179">
        <f t="shared" si="496"/>
        <v>77321</v>
      </c>
      <c r="D1218" s="179">
        <f t="shared" si="497"/>
        <v>3338</v>
      </c>
      <c r="E1218" s="179">
        <f t="shared" si="498"/>
        <v>48292.477359506069</v>
      </c>
      <c r="F1218" s="179">
        <f t="shared" si="499"/>
        <v>972.85390081897924</v>
      </c>
      <c r="G1218" s="179">
        <f t="shared" si="500"/>
        <v>3594619.4928939007</v>
      </c>
      <c r="H1218" s="179">
        <f t="shared" si="501"/>
        <v>70304.837013558019</v>
      </c>
      <c r="I1218" s="179">
        <f t="shared" si="502"/>
        <v>77321</v>
      </c>
      <c r="J1218" s="179">
        <f t="shared" si="503"/>
        <v>3338</v>
      </c>
      <c r="K1218" s="179">
        <f t="shared" si="504"/>
        <v>80659</v>
      </c>
      <c r="L1218" s="179">
        <f t="shared" si="492"/>
        <v>80659</v>
      </c>
      <c r="M1218" s="179">
        <f t="shared" si="505"/>
        <v>49488.582868407684</v>
      </c>
      <c r="N1218" s="179">
        <f t="shared" si="506"/>
        <v>5410320.6739600226</v>
      </c>
      <c r="O1218" s="179">
        <f>N1218*(1+Basic!$B$9)+S1218</f>
        <v>5680836.7076580236</v>
      </c>
      <c r="P1218" s="176">
        <f t="shared" si="493"/>
        <v>5751142</v>
      </c>
      <c r="R1218" s="183">
        <f t="shared" si="507"/>
        <v>0</v>
      </c>
      <c r="S1218" s="179">
        <f t="shared" si="494"/>
        <v>0</v>
      </c>
      <c r="Y1218" s="179">
        <f t="shared" si="508"/>
        <v>29028.522640493698</v>
      </c>
      <c r="Z1218" s="179">
        <f t="shared" si="509"/>
        <v>2365.1460991810163</v>
      </c>
      <c r="AA1218" s="179">
        <f t="shared" si="510"/>
        <v>49265.331260325045</v>
      </c>
      <c r="AB1218" s="179">
        <f t="shared" si="511"/>
        <v>80658.999999999767</v>
      </c>
      <c r="AC1218" s="179">
        <f t="shared" si="512"/>
        <v>5751142</v>
      </c>
      <c r="AE1218" s="179">
        <f t="shared" si="513"/>
        <v>80659</v>
      </c>
    </row>
    <row r="1219" spans="1:31" x14ac:dyDescent="0.2">
      <c r="A1219" s="171">
        <f t="shared" si="495"/>
        <v>84</v>
      </c>
      <c r="B1219" s="179">
        <f t="shared" si="496"/>
        <v>77321</v>
      </c>
      <c r="C1219" s="171">
        <f>-Basic!$B$26</f>
        <v>-25070</v>
      </c>
      <c r="D1219" s="179">
        <f t="shared" si="497"/>
        <v>-21732</v>
      </c>
      <c r="E1219" s="179">
        <f t="shared" si="498"/>
        <v>47905.613274918862</v>
      </c>
      <c r="F1219" s="179">
        <f t="shared" si="499"/>
        <v>941.19101182359589</v>
      </c>
      <c r="G1219" s="179">
        <f t="shared" si="500"/>
        <v>3565204.1061688196</v>
      </c>
      <c r="H1219" s="179">
        <f t="shared" si="501"/>
        <v>92978.028025381616</v>
      </c>
      <c r="I1219" s="179">
        <f t="shared" si="502"/>
        <v>77321</v>
      </c>
      <c r="J1219" s="179">
        <f t="shared" si="503"/>
        <v>3338</v>
      </c>
      <c r="K1219" s="179">
        <f t="shared" si="504"/>
        <v>80659</v>
      </c>
      <c r="L1219" s="179">
        <f t="shared" si="492"/>
        <v>80659</v>
      </c>
      <c r="M1219" s="179">
        <f t="shared" si="505"/>
        <v>49205.098112954343</v>
      </c>
      <c r="N1219" s="179">
        <f t="shared" si="506"/>
        <v>5378866.7720729774</v>
      </c>
      <c r="O1219" s="179">
        <f>N1219*(1+Basic!$B$9)+S1219</f>
        <v>5647810.1106766267</v>
      </c>
      <c r="P1219" s="176">
        <f t="shared" si="493"/>
        <v>5740788</v>
      </c>
      <c r="R1219" s="183">
        <f t="shared" si="507"/>
        <v>0</v>
      </c>
      <c r="S1219" s="179">
        <f t="shared" si="494"/>
        <v>0</v>
      </c>
      <c r="Y1219" s="179">
        <f t="shared" si="508"/>
        <v>29415.386725081131</v>
      </c>
      <c r="Z1219" s="179">
        <f t="shared" si="509"/>
        <v>2396.8089881764026</v>
      </c>
      <c r="AA1219" s="179">
        <f t="shared" si="510"/>
        <v>48846.804286742459</v>
      </c>
      <c r="AB1219" s="179">
        <f t="shared" si="511"/>
        <v>80659</v>
      </c>
      <c r="AC1219" s="179">
        <f t="shared" si="512"/>
        <v>5740788</v>
      </c>
      <c r="AE1219" s="179">
        <f t="shared" si="513"/>
        <v>55589</v>
      </c>
    </row>
    <row r="1220" spans="1:31" x14ac:dyDescent="0.2">
      <c r="A1220" s="171">
        <f t="shared" si="495"/>
        <v>85</v>
      </c>
      <c r="B1220" s="179">
        <f t="shared" si="496"/>
        <v>77321</v>
      </c>
      <c r="D1220" s="179">
        <f t="shared" si="497"/>
        <v>3338</v>
      </c>
      <c r="E1220" s="179">
        <f t="shared" si="498"/>
        <v>47513.593439837663</v>
      </c>
      <c r="F1220" s="179">
        <f t="shared" si="499"/>
        <v>1244.7235210529768</v>
      </c>
      <c r="G1220" s="179">
        <f t="shared" si="500"/>
        <v>3535396.699608657</v>
      </c>
      <c r="H1220" s="179">
        <f t="shared" si="501"/>
        <v>90884.751546434592</v>
      </c>
      <c r="I1220" s="179">
        <f t="shared" si="502"/>
        <v>77321</v>
      </c>
      <c r="J1220" s="179">
        <f t="shared" si="503"/>
        <v>3338</v>
      </c>
      <c r="K1220" s="179">
        <f t="shared" si="504"/>
        <v>80659</v>
      </c>
      <c r="L1220" s="179">
        <f t="shared" si="492"/>
        <v>80659</v>
      </c>
      <c r="M1220" s="179">
        <f t="shared" si="505"/>
        <v>48919.035156309954</v>
      </c>
      <c r="N1220" s="179">
        <f t="shared" si="506"/>
        <v>5347126.807229287</v>
      </c>
      <c r="O1220" s="179">
        <f>N1220*(1+Basic!$B$9)+S1220</f>
        <v>5614483.1475907518</v>
      </c>
      <c r="P1220" s="176">
        <f t="shared" si="493"/>
        <v>5705368</v>
      </c>
      <c r="R1220" s="183">
        <f t="shared" si="507"/>
        <v>0</v>
      </c>
      <c r="S1220" s="179">
        <f t="shared" si="494"/>
        <v>0</v>
      </c>
      <c r="Y1220" s="179">
        <f t="shared" si="508"/>
        <v>29807.406560162548</v>
      </c>
      <c r="Z1220" s="179">
        <f t="shared" si="509"/>
        <v>2093.2764789470239</v>
      </c>
      <c r="AA1220" s="179">
        <f t="shared" si="510"/>
        <v>48758.316960890639</v>
      </c>
      <c r="AB1220" s="179">
        <f t="shared" si="511"/>
        <v>80659.000000000204</v>
      </c>
      <c r="AC1220" s="179">
        <f t="shared" si="512"/>
        <v>5705368</v>
      </c>
      <c r="AE1220" s="179">
        <f t="shared" si="513"/>
        <v>80659</v>
      </c>
    </row>
    <row r="1221" spans="1:31" x14ac:dyDescent="0.2">
      <c r="A1221" s="171">
        <f t="shared" si="495"/>
        <v>86</v>
      </c>
      <c r="B1221" s="179">
        <f t="shared" si="496"/>
        <v>77321</v>
      </c>
      <c r="D1221" s="179">
        <f t="shared" si="497"/>
        <v>3338</v>
      </c>
      <c r="E1221" s="179">
        <f t="shared" si="498"/>
        <v>47116.349143404543</v>
      </c>
      <c r="F1221" s="179">
        <f t="shared" si="499"/>
        <v>1216.7002286176819</v>
      </c>
      <c r="G1221" s="179">
        <f t="shared" si="500"/>
        <v>3505192.0487520616</v>
      </c>
      <c r="H1221" s="179">
        <f t="shared" si="501"/>
        <v>88763.451775052279</v>
      </c>
      <c r="I1221" s="179">
        <f t="shared" si="502"/>
        <v>77321</v>
      </c>
      <c r="J1221" s="179">
        <f t="shared" si="503"/>
        <v>3338</v>
      </c>
      <c r="K1221" s="179">
        <f t="shared" si="504"/>
        <v>80659</v>
      </c>
      <c r="L1221" s="179">
        <f t="shared" si="492"/>
        <v>80659</v>
      </c>
      <c r="M1221" s="179">
        <f t="shared" si="505"/>
        <v>48630.370550577361</v>
      </c>
      <c r="N1221" s="179">
        <f t="shared" si="506"/>
        <v>5315098.1777798645</v>
      </c>
      <c r="O1221" s="179">
        <f>N1221*(1+Basic!$B$9)+S1221</f>
        <v>5580853.0866688583</v>
      </c>
      <c r="P1221" s="176">
        <f t="shared" si="493"/>
        <v>5669617</v>
      </c>
      <c r="R1221" s="183">
        <f t="shared" si="507"/>
        <v>0</v>
      </c>
      <c r="S1221" s="179">
        <f t="shared" si="494"/>
        <v>0</v>
      </c>
      <c r="Y1221" s="179">
        <f t="shared" si="508"/>
        <v>30204.650856595486</v>
      </c>
      <c r="Z1221" s="179">
        <f t="shared" si="509"/>
        <v>2121.2997713823133</v>
      </c>
      <c r="AA1221" s="179">
        <f t="shared" si="510"/>
        <v>48333.049372022222</v>
      </c>
      <c r="AB1221" s="179">
        <f t="shared" si="511"/>
        <v>80659.000000000029</v>
      </c>
      <c r="AC1221" s="179">
        <f t="shared" si="512"/>
        <v>5669617</v>
      </c>
      <c r="AE1221" s="179">
        <f t="shared" si="513"/>
        <v>80659</v>
      </c>
    </row>
    <row r="1222" spans="1:31" x14ac:dyDescent="0.2">
      <c r="A1222" s="171">
        <f t="shared" si="495"/>
        <v>87</v>
      </c>
      <c r="B1222" s="179">
        <f t="shared" si="496"/>
        <v>77321</v>
      </c>
      <c r="D1222" s="179">
        <f t="shared" si="497"/>
        <v>3338</v>
      </c>
      <c r="E1222" s="179">
        <f t="shared" si="498"/>
        <v>46713.810759049673</v>
      </c>
      <c r="F1222" s="179">
        <f t="shared" si="499"/>
        <v>1188.3017803313503</v>
      </c>
      <c r="G1222" s="179">
        <f t="shared" si="500"/>
        <v>3474584.8595111114</v>
      </c>
      <c r="H1222" s="179">
        <f t="shared" si="501"/>
        <v>86613.753555383635</v>
      </c>
      <c r="I1222" s="179">
        <f t="shared" si="502"/>
        <v>77321</v>
      </c>
      <c r="J1222" s="179">
        <f t="shared" si="503"/>
        <v>3338</v>
      </c>
      <c r="K1222" s="179">
        <f t="shared" si="504"/>
        <v>80659</v>
      </c>
      <c r="L1222" s="179">
        <f t="shared" si="492"/>
        <v>80659</v>
      </c>
      <c r="M1222" s="179">
        <f t="shared" si="505"/>
        <v>48339.080634608523</v>
      </c>
      <c r="N1222" s="179">
        <f t="shared" si="506"/>
        <v>5282778.2584144734</v>
      </c>
      <c r="O1222" s="179">
        <f>N1222*(1+Basic!$B$9)+S1222</f>
        <v>5546917.1713351971</v>
      </c>
      <c r="P1222" s="176">
        <f t="shared" si="493"/>
        <v>5633531</v>
      </c>
      <c r="R1222" s="183">
        <f t="shared" si="507"/>
        <v>0</v>
      </c>
      <c r="S1222" s="179">
        <f t="shared" si="494"/>
        <v>0</v>
      </c>
      <c r="Y1222" s="179">
        <f t="shared" si="508"/>
        <v>30607.18924095016</v>
      </c>
      <c r="Z1222" s="179">
        <f t="shared" si="509"/>
        <v>2149.698219668644</v>
      </c>
      <c r="AA1222" s="179">
        <f t="shared" si="510"/>
        <v>47902.112539381022</v>
      </c>
      <c r="AB1222" s="179">
        <f t="shared" si="511"/>
        <v>80658.999999999825</v>
      </c>
      <c r="AC1222" s="179">
        <f t="shared" si="512"/>
        <v>5633531</v>
      </c>
      <c r="AE1222" s="179">
        <f t="shared" si="513"/>
        <v>80659</v>
      </c>
    </row>
    <row r="1223" spans="1:31" x14ac:dyDescent="0.2">
      <c r="A1223" s="171">
        <f t="shared" si="495"/>
        <v>88</v>
      </c>
      <c r="B1223" s="179">
        <f t="shared" si="496"/>
        <v>77321</v>
      </c>
      <c r="D1223" s="179">
        <f t="shared" si="497"/>
        <v>3338</v>
      </c>
      <c r="E1223" s="179">
        <f t="shared" si="498"/>
        <v>46305.907732287647</v>
      </c>
      <c r="F1223" s="179">
        <f t="shared" si="499"/>
        <v>1159.5231538750352</v>
      </c>
      <c r="G1223" s="179">
        <f t="shared" si="500"/>
        <v>3443569.7672433988</v>
      </c>
      <c r="H1223" s="179">
        <f t="shared" si="501"/>
        <v>84435.276709258673</v>
      </c>
      <c r="I1223" s="179">
        <f t="shared" si="502"/>
        <v>77321</v>
      </c>
      <c r="J1223" s="179">
        <f t="shared" si="503"/>
        <v>3338</v>
      </c>
      <c r="K1223" s="179">
        <f t="shared" si="504"/>
        <v>80659</v>
      </c>
      <c r="L1223" s="179">
        <f t="shared" si="492"/>
        <v>80659</v>
      </c>
      <c r="M1223" s="179">
        <f t="shared" si="505"/>
        <v>48045.141532064939</v>
      </c>
      <c r="N1223" s="179">
        <f t="shared" si="506"/>
        <v>5250164.3999465387</v>
      </c>
      <c r="O1223" s="179">
        <f>N1223*(1+Basic!$B$9)+S1223</f>
        <v>5512672.6199438656</v>
      </c>
      <c r="P1223" s="176">
        <f t="shared" si="493"/>
        <v>5597108</v>
      </c>
      <c r="R1223" s="183">
        <f t="shared" si="507"/>
        <v>0</v>
      </c>
      <c r="S1223" s="179">
        <f t="shared" si="494"/>
        <v>0</v>
      </c>
      <c r="Y1223" s="179">
        <f t="shared" si="508"/>
        <v>31015.092267712578</v>
      </c>
      <c r="Z1223" s="179">
        <f t="shared" si="509"/>
        <v>2178.4768461249623</v>
      </c>
      <c r="AA1223" s="179">
        <f t="shared" si="510"/>
        <v>47465.430886162685</v>
      </c>
      <c r="AB1223" s="179">
        <f t="shared" si="511"/>
        <v>80659.000000000233</v>
      </c>
      <c r="AC1223" s="179">
        <f t="shared" si="512"/>
        <v>5597108</v>
      </c>
      <c r="AE1223" s="179">
        <f t="shared" si="513"/>
        <v>80659</v>
      </c>
    </row>
    <row r="1224" spans="1:31" x14ac:dyDescent="0.2">
      <c r="A1224" s="171">
        <f t="shared" si="495"/>
        <v>89</v>
      </c>
      <c r="B1224" s="179">
        <f t="shared" si="496"/>
        <v>77321</v>
      </c>
      <c r="D1224" s="179">
        <f t="shared" si="497"/>
        <v>3338</v>
      </c>
      <c r="E1224" s="179">
        <f t="shared" si="498"/>
        <v>45892.568568351046</v>
      </c>
      <c r="F1224" s="179">
        <f t="shared" si="499"/>
        <v>1130.3592596945648</v>
      </c>
      <c r="G1224" s="179">
        <f t="shared" si="500"/>
        <v>3412141.33581175</v>
      </c>
      <c r="H1224" s="179">
        <f t="shared" si="501"/>
        <v>82227.63596895324</v>
      </c>
      <c r="I1224" s="179">
        <f t="shared" si="502"/>
        <v>77321</v>
      </c>
      <c r="J1224" s="179">
        <f t="shared" si="503"/>
        <v>3338</v>
      </c>
      <c r="K1224" s="179">
        <f t="shared" si="504"/>
        <v>80659</v>
      </c>
      <c r="L1224" s="179">
        <f t="shared" si="492"/>
        <v>80659</v>
      </c>
      <c r="M1224" s="179">
        <f t="shared" si="505"/>
        <v>47748.529149460606</v>
      </c>
      <c r="N1224" s="179">
        <f t="shared" si="506"/>
        <v>5217253.9290959993</v>
      </c>
      <c r="O1224" s="179">
        <f>N1224*(1+Basic!$B$9)+S1224</f>
        <v>5478116.6255507991</v>
      </c>
      <c r="P1224" s="176">
        <f t="shared" si="493"/>
        <v>5560344</v>
      </c>
      <c r="R1224" s="183">
        <f t="shared" si="507"/>
        <v>0</v>
      </c>
      <c r="S1224" s="179">
        <f t="shared" si="494"/>
        <v>0</v>
      </c>
      <c r="Y1224" s="179">
        <f t="shared" si="508"/>
        <v>31428.431431648787</v>
      </c>
      <c r="Z1224" s="179">
        <f t="shared" si="509"/>
        <v>2207.6407403054327</v>
      </c>
      <c r="AA1224" s="179">
        <f t="shared" si="510"/>
        <v>47022.927828045613</v>
      </c>
      <c r="AB1224" s="179">
        <f t="shared" si="511"/>
        <v>80658.999999999825</v>
      </c>
      <c r="AC1224" s="179">
        <f t="shared" si="512"/>
        <v>5560344</v>
      </c>
      <c r="AE1224" s="179">
        <f t="shared" si="513"/>
        <v>80659</v>
      </c>
    </row>
    <row r="1225" spans="1:31" x14ac:dyDescent="0.2">
      <c r="A1225" s="171">
        <f t="shared" si="495"/>
        <v>90</v>
      </c>
      <c r="B1225" s="179">
        <f t="shared" si="496"/>
        <v>77321</v>
      </c>
      <c r="D1225" s="179">
        <f t="shared" si="497"/>
        <v>3338</v>
      </c>
      <c r="E1225" s="179">
        <f t="shared" si="498"/>
        <v>45473.720819659356</v>
      </c>
      <c r="F1225" s="179">
        <f t="shared" si="499"/>
        <v>1100.8049401004466</v>
      </c>
      <c r="G1225" s="179">
        <f t="shared" si="500"/>
        <v>3380294.0566314096</v>
      </c>
      <c r="H1225" s="179">
        <f t="shared" si="501"/>
        <v>79990.440909053694</v>
      </c>
      <c r="I1225" s="179">
        <f t="shared" si="502"/>
        <v>77321</v>
      </c>
      <c r="J1225" s="179">
        <f t="shared" si="503"/>
        <v>3338</v>
      </c>
      <c r="K1225" s="179">
        <f t="shared" si="504"/>
        <v>80659</v>
      </c>
      <c r="L1225" s="179">
        <f t="shared" si="492"/>
        <v>80659</v>
      </c>
      <c r="M1225" s="179">
        <f t="shared" si="505"/>
        <v>47449.219174187172</v>
      </c>
      <c r="N1225" s="179">
        <f t="shared" si="506"/>
        <v>5184044.148270187</v>
      </c>
      <c r="O1225" s="179">
        <f>N1225*(1+Basic!$B$9)+S1225</f>
        <v>5443246.3556836965</v>
      </c>
      <c r="P1225" s="176">
        <f t="shared" si="493"/>
        <v>5523237</v>
      </c>
      <c r="R1225" s="183">
        <f t="shared" si="507"/>
        <v>0</v>
      </c>
      <c r="S1225" s="179">
        <f t="shared" si="494"/>
        <v>0</v>
      </c>
      <c r="Y1225" s="179">
        <f t="shared" si="508"/>
        <v>31847.279180340469</v>
      </c>
      <c r="Z1225" s="179">
        <f t="shared" si="509"/>
        <v>2237.1950598995463</v>
      </c>
      <c r="AA1225" s="179">
        <f t="shared" si="510"/>
        <v>46574.525759759803</v>
      </c>
      <c r="AB1225" s="179">
        <f t="shared" si="511"/>
        <v>80658.999999999825</v>
      </c>
      <c r="AC1225" s="179">
        <f t="shared" si="512"/>
        <v>5523237</v>
      </c>
      <c r="AE1225" s="179">
        <f t="shared" si="513"/>
        <v>80659</v>
      </c>
    </row>
    <row r="1226" spans="1:31" x14ac:dyDescent="0.2">
      <c r="A1226" s="171">
        <f t="shared" si="495"/>
        <v>91</v>
      </c>
      <c r="B1226" s="179">
        <f t="shared" si="496"/>
        <v>77321</v>
      </c>
      <c r="D1226" s="179">
        <f t="shared" si="497"/>
        <v>3338</v>
      </c>
      <c r="E1226" s="179">
        <f t="shared" si="498"/>
        <v>45049.29107312073</v>
      </c>
      <c r="F1226" s="179">
        <f t="shared" si="499"/>
        <v>1070.8549683557212</v>
      </c>
      <c r="G1226" s="179">
        <f t="shared" si="500"/>
        <v>3348022.3477045302</v>
      </c>
      <c r="H1226" s="179">
        <f t="shared" si="501"/>
        <v>77723.295877409415</v>
      </c>
      <c r="I1226" s="179">
        <f t="shared" si="502"/>
        <v>77321</v>
      </c>
      <c r="J1226" s="179">
        <f t="shared" si="503"/>
        <v>3338</v>
      </c>
      <c r="K1226" s="179">
        <f t="shared" si="504"/>
        <v>80659</v>
      </c>
      <c r="L1226" s="179">
        <f t="shared" si="492"/>
        <v>80659</v>
      </c>
      <c r="M1226" s="179">
        <f t="shared" si="505"/>
        <v>47147.187072521054</v>
      </c>
      <c r="N1226" s="179">
        <f t="shared" si="506"/>
        <v>5150532.335342708</v>
      </c>
      <c r="O1226" s="179">
        <f>N1226*(1+Basic!$B$9)+S1226</f>
        <v>5408058.9521098435</v>
      </c>
      <c r="P1226" s="176">
        <f t="shared" si="493"/>
        <v>5485782</v>
      </c>
      <c r="R1226" s="183">
        <f t="shared" si="507"/>
        <v>0</v>
      </c>
      <c r="S1226" s="179">
        <f t="shared" si="494"/>
        <v>0</v>
      </c>
      <c r="Y1226" s="179">
        <f t="shared" si="508"/>
        <v>32271.708926879335</v>
      </c>
      <c r="Z1226" s="179">
        <f t="shared" si="509"/>
        <v>2267.1450316442788</v>
      </c>
      <c r="AA1226" s="179">
        <f t="shared" si="510"/>
        <v>46120.146041476452</v>
      </c>
      <c r="AB1226" s="179">
        <f t="shared" si="511"/>
        <v>80659.000000000058</v>
      </c>
      <c r="AC1226" s="179">
        <f t="shared" si="512"/>
        <v>5485782</v>
      </c>
      <c r="AE1226" s="179">
        <f t="shared" si="513"/>
        <v>80659</v>
      </c>
    </row>
    <row r="1227" spans="1:31" x14ac:dyDescent="0.2">
      <c r="A1227" s="171">
        <f t="shared" si="495"/>
        <v>92</v>
      </c>
      <c r="B1227" s="179">
        <f t="shared" si="496"/>
        <v>77321</v>
      </c>
      <c r="D1227" s="179">
        <f t="shared" si="497"/>
        <v>3338</v>
      </c>
      <c r="E1227" s="179">
        <f t="shared" si="498"/>
        <v>44619.204937264614</v>
      </c>
      <c r="F1227" s="179">
        <f t="shared" si="499"/>
        <v>1040.5040477516009</v>
      </c>
      <c r="G1227" s="179">
        <f t="shared" si="500"/>
        <v>3315320.552641795</v>
      </c>
      <c r="H1227" s="179">
        <f t="shared" si="501"/>
        <v>75425.799925161016</v>
      </c>
      <c r="I1227" s="179">
        <f t="shared" si="502"/>
        <v>77321</v>
      </c>
      <c r="J1227" s="179">
        <f t="shared" si="503"/>
        <v>3338</v>
      </c>
      <c r="K1227" s="179">
        <f t="shared" si="504"/>
        <v>80659</v>
      </c>
      <c r="L1227" s="179">
        <f t="shared" si="492"/>
        <v>80659</v>
      </c>
      <c r="M1227" s="179">
        <f t="shared" si="505"/>
        <v>46842.40808761245</v>
      </c>
      <c r="N1227" s="179">
        <f t="shared" si="506"/>
        <v>5116715.7434303202</v>
      </c>
      <c r="O1227" s="179">
        <f>N1227*(1+Basic!$B$9)+S1227</f>
        <v>5372551.5306018367</v>
      </c>
      <c r="P1227" s="176">
        <f t="shared" si="493"/>
        <v>5447977</v>
      </c>
      <c r="R1227" s="183">
        <f t="shared" si="507"/>
        <v>0</v>
      </c>
      <c r="S1227" s="179">
        <f t="shared" si="494"/>
        <v>0</v>
      </c>
      <c r="Y1227" s="179">
        <f t="shared" si="508"/>
        <v>32701.795062735211</v>
      </c>
      <c r="Z1227" s="179">
        <f t="shared" si="509"/>
        <v>2297.4959522483987</v>
      </c>
      <c r="AA1227" s="179">
        <f t="shared" si="510"/>
        <v>45659.708985016216</v>
      </c>
      <c r="AB1227" s="179">
        <f t="shared" si="511"/>
        <v>80658.999999999825</v>
      </c>
      <c r="AC1227" s="179">
        <f t="shared" si="512"/>
        <v>5447977</v>
      </c>
      <c r="AE1227" s="179">
        <f t="shared" si="513"/>
        <v>80659</v>
      </c>
    </row>
    <row r="1228" spans="1:31" x14ac:dyDescent="0.2">
      <c r="A1228" s="171">
        <f t="shared" si="495"/>
        <v>93</v>
      </c>
      <c r="B1228" s="179">
        <f t="shared" si="496"/>
        <v>77321</v>
      </c>
      <c r="D1228" s="179">
        <f t="shared" si="497"/>
        <v>3338</v>
      </c>
      <c r="E1228" s="179">
        <f t="shared" si="498"/>
        <v>44183.387029202851</v>
      </c>
      <c r="F1228" s="179">
        <f t="shared" si="499"/>
        <v>1009.74681067074</v>
      </c>
      <c r="G1228" s="179">
        <f t="shared" si="500"/>
        <v>3282182.9396709977</v>
      </c>
      <c r="H1228" s="179">
        <f t="shared" si="501"/>
        <v>73097.546735831755</v>
      </c>
      <c r="I1228" s="179">
        <f t="shared" si="502"/>
        <v>77321</v>
      </c>
      <c r="J1228" s="179">
        <f t="shared" si="503"/>
        <v>3338</v>
      </c>
      <c r="K1228" s="179">
        <f t="shared" si="504"/>
        <v>80659</v>
      </c>
      <c r="L1228" s="179">
        <f t="shared" si="492"/>
        <v>80659</v>
      </c>
      <c r="M1228" s="179">
        <f t="shared" si="505"/>
        <v>46534.857237456126</v>
      </c>
      <c r="N1228" s="179">
        <f t="shared" si="506"/>
        <v>5082591.6006677765</v>
      </c>
      <c r="O1228" s="179">
        <f>N1228*(1+Basic!$B$9)+S1228</f>
        <v>5336721.1807011655</v>
      </c>
      <c r="P1228" s="176">
        <f t="shared" si="493"/>
        <v>5409819</v>
      </c>
      <c r="R1228" s="183">
        <f t="shared" si="507"/>
        <v>0</v>
      </c>
      <c r="S1228" s="179">
        <f t="shared" si="494"/>
        <v>0</v>
      </c>
      <c r="Y1228" s="179">
        <f t="shared" si="508"/>
        <v>33137.612970797345</v>
      </c>
      <c r="Z1228" s="179">
        <f t="shared" si="509"/>
        <v>2328.2531893292617</v>
      </c>
      <c r="AA1228" s="179">
        <f t="shared" si="510"/>
        <v>45193.13383987359</v>
      </c>
      <c r="AB1228" s="179">
        <f t="shared" si="511"/>
        <v>80659.000000000204</v>
      </c>
      <c r="AC1228" s="179">
        <f t="shared" si="512"/>
        <v>5409819</v>
      </c>
      <c r="AE1228" s="179">
        <f t="shared" si="513"/>
        <v>80659</v>
      </c>
    </row>
    <row r="1229" spans="1:31" x14ac:dyDescent="0.2">
      <c r="A1229" s="171">
        <f t="shared" si="495"/>
        <v>94</v>
      </c>
      <c r="B1229" s="179">
        <f t="shared" si="496"/>
        <v>77321</v>
      </c>
      <c r="D1229" s="179">
        <f t="shared" si="497"/>
        <v>3338</v>
      </c>
      <c r="E1229" s="179">
        <f t="shared" si="498"/>
        <v>43741.760961417043</v>
      </c>
      <c r="F1229" s="179">
        <f t="shared" si="499"/>
        <v>978.57781763795992</v>
      </c>
      <c r="G1229" s="179">
        <f t="shared" si="500"/>
        <v>3248603.7006324148</v>
      </c>
      <c r="H1229" s="179">
        <f t="shared" si="501"/>
        <v>70738.124553469708</v>
      </c>
      <c r="I1229" s="179">
        <f t="shared" si="502"/>
        <v>77321</v>
      </c>
      <c r="J1229" s="179">
        <f t="shared" si="503"/>
        <v>3338</v>
      </c>
      <c r="K1229" s="179">
        <f t="shared" si="504"/>
        <v>80659</v>
      </c>
      <c r="L1229" s="179">
        <f t="shared" si="492"/>
        <v>80659</v>
      </c>
      <c r="M1229" s="179">
        <f t="shared" si="505"/>
        <v>46224.509312843649</v>
      </c>
      <c r="N1229" s="179">
        <f t="shared" si="506"/>
        <v>5048157.1099806204</v>
      </c>
      <c r="O1229" s="179">
        <f>N1229*(1+Basic!$B$9)+S1229</f>
        <v>5300564.9654796515</v>
      </c>
      <c r="P1229" s="176">
        <f t="shared" si="493"/>
        <v>5371303</v>
      </c>
      <c r="R1229" s="183">
        <f t="shared" si="507"/>
        <v>0</v>
      </c>
      <c r="S1229" s="179">
        <f t="shared" si="494"/>
        <v>0</v>
      </c>
      <c r="Y1229" s="179">
        <f t="shared" si="508"/>
        <v>33579.239038582891</v>
      </c>
      <c r="Z1229" s="179">
        <f t="shared" si="509"/>
        <v>2359.4221823620464</v>
      </c>
      <c r="AA1229" s="179">
        <f t="shared" si="510"/>
        <v>44720.338779055004</v>
      </c>
      <c r="AB1229" s="179">
        <f t="shared" si="511"/>
        <v>80658.999999999942</v>
      </c>
      <c r="AC1229" s="179">
        <f t="shared" si="512"/>
        <v>5371303</v>
      </c>
      <c r="AE1229" s="179">
        <f t="shared" si="513"/>
        <v>80659</v>
      </c>
    </row>
    <row r="1230" spans="1:31" x14ac:dyDescent="0.2">
      <c r="A1230" s="171">
        <f t="shared" si="495"/>
        <v>95</v>
      </c>
      <c r="B1230" s="179">
        <f t="shared" si="496"/>
        <v>77321</v>
      </c>
      <c r="D1230" s="179">
        <f t="shared" si="497"/>
        <v>3338</v>
      </c>
      <c r="E1230" s="179">
        <f t="shared" si="498"/>
        <v>43294.249328369799</v>
      </c>
      <c r="F1230" s="179">
        <f t="shared" si="499"/>
        <v>946.99155635826844</v>
      </c>
      <c r="G1230" s="179">
        <f t="shared" si="500"/>
        <v>3214576.9499607845</v>
      </c>
      <c r="H1230" s="179">
        <f t="shared" si="501"/>
        <v>68347.11610982797</v>
      </c>
      <c r="I1230" s="179">
        <f t="shared" si="502"/>
        <v>77321</v>
      </c>
      <c r="J1230" s="179">
        <f t="shared" si="503"/>
        <v>3338</v>
      </c>
      <c r="K1230" s="179">
        <f t="shared" si="504"/>
        <v>80659</v>
      </c>
      <c r="L1230" s="179">
        <f t="shared" si="492"/>
        <v>80659</v>
      </c>
      <c r="M1230" s="179">
        <f t="shared" si="505"/>
        <v>45911.338875297115</v>
      </c>
      <c r="N1230" s="179">
        <f t="shared" si="506"/>
        <v>5013409.4488559179</v>
      </c>
      <c r="O1230" s="179">
        <f>N1230*(1+Basic!$B$9)+S1230</f>
        <v>5264079.9212987144</v>
      </c>
      <c r="P1230" s="176">
        <f t="shared" si="493"/>
        <v>5332427</v>
      </c>
      <c r="R1230" s="183">
        <f t="shared" si="507"/>
        <v>0</v>
      </c>
      <c r="S1230" s="179">
        <f t="shared" si="494"/>
        <v>0</v>
      </c>
      <c r="Y1230" s="179">
        <f t="shared" si="508"/>
        <v>34026.75067163026</v>
      </c>
      <c r="Z1230" s="179">
        <f t="shared" si="509"/>
        <v>2391.0084436417383</v>
      </c>
      <c r="AA1230" s="179">
        <f t="shared" si="510"/>
        <v>44241.240884728068</v>
      </c>
      <c r="AB1230" s="179">
        <f t="shared" si="511"/>
        <v>80659.000000000058</v>
      </c>
      <c r="AC1230" s="179">
        <f t="shared" si="512"/>
        <v>5332427</v>
      </c>
      <c r="AE1230" s="179">
        <f t="shared" si="513"/>
        <v>80659</v>
      </c>
    </row>
    <row r="1231" spans="1:31" x14ac:dyDescent="0.2">
      <c r="A1231" s="171">
        <f t="shared" si="495"/>
        <v>96</v>
      </c>
      <c r="B1231" s="179">
        <f t="shared" si="496"/>
        <v>77321</v>
      </c>
      <c r="C1231" s="171">
        <f>-Basic!$B$27</f>
        <v>-22560</v>
      </c>
      <c r="D1231" s="179">
        <f t="shared" si="497"/>
        <v>-19222</v>
      </c>
      <c r="E1231" s="179">
        <f t="shared" si="498"/>
        <v>42840.773692937546</v>
      </c>
      <c r="F1231" s="179">
        <f t="shared" si="499"/>
        <v>914.98244074199954</v>
      </c>
      <c r="G1231" s="179">
        <f t="shared" si="500"/>
        <v>3180096.7236537221</v>
      </c>
      <c r="H1231" s="179">
        <f t="shared" si="501"/>
        <v>88484.098550569965</v>
      </c>
      <c r="I1231" s="179">
        <f t="shared" si="502"/>
        <v>77321</v>
      </c>
      <c r="J1231" s="179">
        <f t="shared" si="503"/>
        <v>3338</v>
      </c>
      <c r="K1231" s="179">
        <f t="shared" si="504"/>
        <v>80659</v>
      </c>
      <c r="L1231" s="179">
        <f t="shared" si="492"/>
        <v>80659</v>
      </c>
      <c r="M1231" s="179">
        <f t="shared" si="505"/>
        <v>45595.320254983941</v>
      </c>
      <c r="N1231" s="179">
        <f t="shared" si="506"/>
        <v>4978345.7691109022</v>
      </c>
      <c r="O1231" s="179">
        <f>N1231*(1+Basic!$B$9)+S1231</f>
        <v>5227263.0575664472</v>
      </c>
      <c r="P1231" s="176">
        <f t="shared" si="493"/>
        <v>5315747</v>
      </c>
      <c r="R1231" s="183">
        <f t="shared" si="507"/>
        <v>0</v>
      </c>
      <c r="S1231" s="179">
        <f t="shared" si="494"/>
        <v>0</v>
      </c>
      <c r="Y1231" s="179">
        <f t="shared" si="508"/>
        <v>34480.226307062432</v>
      </c>
      <c r="Z1231" s="179">
        <f t="shared" si="509"/>
        <v>2423.0175592580053</v>
      </c>
      <c r="AA1231" s="179">
        <f t="shared" si="510"/>
        <v>43755.756133679548</v>
      </c>
      <c r="AB1231" s="179">
        <f t="shared" si="511"/>
        <v>80658.999999999985</v>
      </c>
      <c r="AC1231" s="179">
        <f t="shared" si="512"/>
        <v>5315747</v>
      </c>
      <c r="AE1231" s="179">
        <f t="shared" si="513"/>
        <v>58099</v>
      </c>
    </row>
    <row r="1232" spans="1:31" x14ac:dyDescent="0.2">
      <c r="A1232" s="171">
        <f t="shared" si="495"/>
        <v>97</v>
      </c>
      <c r="B1232" s="179">
        <f t="shared" si="496"/>
        <v>77321</v>
      </c>
      <c r="D1232" s="179">
        <f t="shared" si="497"/>
        <v>3338</v>
      </c>
      <c r="E1232" s="179">
        <f t="shared" si="498"/>
        <v>42381.25457266259</v>
      </c>
      <c r="F1232" s="179">
        <f t="shared" si="499"/>
        <v>1184.5619986153927</v>
      </c>
      <c r="G1232" s="179">
        <f t="shared" si="500"/>
        <v>3145156.9782263846</v>
      </c>
      <c r="H1232" s="179">
        <f t="shared" si="501"/>
        <v>86330.660549185355</v>
      </c>
      <c r="I1232" s="179">
        <f t="shared" si="502"/>
        <v>77321</v>
      </c>
      <c r="J1232" s="179">
        <f t="shared" si="503"/>
        <v>3338</v>
      </c>
      <c r="K1232" s="179">
        <f t="shared" si="504"/>
        <v>80659</v>
      </c>
      <c r="L1232" s="179">
        <f t="shared" si="492"/>
        <v>80659</v>
      </c>
      <c r="M1232" s="179">
        <f t="shared" si="505"/>
        <v>45276.427548612824</v>
      </c>
      <c r="N1232" s="179">
        <f t="shared" si="506"/>
        <v>4942963.1966595147</v>
      </c>
      <c r="O1232" s="179">
        <f>N1232*(1+Basic!$B$9)+S1232</f>
        <v>5190111.3564924905</v>
      </c>
      <c r="P1232" s="176">
        <f t="shared" si="493"/>
        <v>5276442</v>
      </c>
      <c r="R1232" s="183">
        <f t="shared" si="507"/>
        <v>0</v>
      </c>
      <c r="S1232" s="179">
        <f t="shared" si="494"/>
        <v>0</v>
      </c>
      <c r="Y1232" s="179">
        <f t="shared" si="508"/>
        <v>34939.745427337475</v>
      </c>
      <c r="Z1232" s="179">
        <f t="shared" si="509"/>
        <v>2153.4380013846094</v>
      </c>
      <c r="AA1232" s="179">
        <f t="shared" si="510"/>
        <v>43565.816571277981</v>
      </c>
      <c r="AB1232" s="179">
        <f t="shared" si="511"/>
        <v>80659.000000000058</v>
      </c>
      <c r="AC1232" s="179">
        <f t="shared" si="512"/>
        <v>5276442</v>
      </c>
      <c r="AE1232" s="179">
        <f t="shared" si="513"/>
        <v>80659</v>
      </c>
    </row>
    <row r="1233" spans="1:31" x14ac:dyDescent="0.2">
      <c r="A1233" s="171">
        <f t="shared" si="495"/>
        <v>98</v>
      </c>
      <c r="B1233" s="179">
        <f t="shared" si="496"/>
        <v>77321</v>
      </c>
      <c r="D1233" s="179">
        <f t="shared" si="497"/>
        <v>3338</v>
      </c>
      <c r="E1233" s="179">
        <f t="shared" si="498"/>
        <v>41915.611425821866</v>
      </c>
      <c r="F1233" s="179">
        <f t="shared" si="499"/>
        <v>1155.7333066289266</v>
      </c>
      <c r="G1233" s="179">
        <f t="shared" si="500"/>
        <v>3109751.5896522063</v>
      </c>
      <c r="H1233" s="179">
        <f t="shared" si="501"/>
        <v>84148.393855814284</v>
      </c>
      <c r="I1233" s="179">
        <f t="shared" si="502"/>
        <v>77321</v>
      </c>
      <c r="J1233" s="179">
        <f t="shared" si="503"/>
        <v>3338</v>
      </c>
      <c r="K1233" s="179">
        <f t="shared" si="504"/>
        <v>80659</v>
      </c>
      <c r="L1233" s="179">
        <f t="shared" si="492"/>
        <v>80659</v>
      </c>
      <c r="M1233" s="179">
        <f t="shared" si="505"/>
        <v>44954.63461731049</v>
      </c>
      <c r="N1233" s="179">
        <f t="shared" si="506"/>
        <v>4907258.8312768256</v>
      </c>
      <c r="O1233" s="179">
        <f>N1233*(1+Basic!$B$9)+S1233</f>
        <v>5152621.7728406675</v>
      </c>
      <c r="P1233" s="176">
        <f t="shared" si="493"/>
        <v>5236770</v>
      </c>
      <c r="R1233" s="183">
        <f t="shared" si="507"/>
        <v>0</v>
      </c>
      <c r="S1233" s="179">
        <f t="shared" si="494"/>
        <v>0</v>
      </c>
      <c r="Y1233" s="179">
        <f t="shared" si="508"/>
        <v>35405.388574178331</v>
      </c>
      <c r="Z1233" s="179">
        <f t="shared" si="509"/>
        <v>2182.2666933710716</v>
      </c>
      <c r="AA1233" s="179">
        <f t="shared" si="510"/>
        <v>43071.344732450794</v>
      </c>
      <c r="AB1233" s="179">
        <f t="shared" si="511"/>
        <v>80659.000000000204</v>
      </c>
      <c r="AC1233" s="179">
        <f t="shared" si="512"/>
        <v>5236770</v>
      </c>
      <c r="AE1233" s="179">
        <f t="shared" si="513"/>
        <v>80659</v>
      </c>
    </row>
    <row r="1234" spans="1:31" x14ac:dyDescent="0.2">
      <c r="A1234" s="171">
        <f t="shared" si="495"/>
        <v>99</v>
      </c>
      <c r="B1234" s="179">
        <f t="shared" si="496"/>
        <v>77321</v>
      </c>
      <c r="D1234" s="179">
        <f t="shared" si="497"/>
        <v>3338</v>
      </c>
      <c r="E1234" s="179">
        <f t="shared" si="498"/>
        <v>41443.762637310087</v>
      </c>
      <c r="F1234" s="179">
        <f t="shared" si="499"/>
        <v>1126.5186766766979</v>
      </c>
      <c r="G1234" s="179">
        <f t="shared" si="500"/>
        <v>3073874.3522895165</v>
      </c>
      <c r="H1234" s="179">
        <f t="shared" si="501"/>
        <v>81936.912532490984</v>
      </c>
      <c r="I1234" s="179">
        <f t="shared" si="502"/>
        <v>77321</v>
      </c>
      <c r="J1234" s="179">
        <f t="shared" si="503"/>
        <v>3338</v>
      </c>
      <c r="K1234" s="179">
        <f t="shared" si="504"/>
        <v>80659</v>
      </c>
      <c r="L1234" s="179">
        <f t="shared" si="492"/>
        <v>80659</v>
      </c>
      <c r="M1234" s="179">
        <f t="shared" si="505"/>
        <v>44629.915084479166</v>
      </c>
      <c r="N1234" s="179">
        <f t="shared" si="506"/>
        <v>4871229.746361305</v>
      </c>
      <c r="O1234" s="179">
        <f>N1234*(1+Basic!$B$9)+S1234</f>
        <v>5114791.23367937</v>
      </c>
      <c r="P1234" s="176">
        <f t="shared" si="493"/>
        <v>5196728</v>
      </c>
      <c r="R1234" s="183">
        <f t="shared" si="507"/>
        <v>0</v>
      </c>
      <c r="S1234" s="179">
        <f t="shared" si="494"/>
        <v>0</v>
      </c>
      <c r="Y1234" s="179">
        <f t="shared" si="508"/>
        <v>35877.237362689804</v>
      </c>
      <c r="Z1234" s="179">
        <f t="shared" si="509"/>
        <v>2211.4813233232999</v>
      </c>
      <c r="AA1234" s="179">
        <f t="shared" si="510"/>
        <v>42570.281313986787</v>
      </c>
      <c r="AB1234" s="179">
        <f t="shared" si="511"/>
        <v>80658.999999999884</v>
      </c>
      <c r="AC1234" s="179">
        <f t="shared" si="512"/>
        <v>5196728</v>
      </c>
      <c r="AE1234" s="179">
        <f t="shared" si="513"/>
        <v>80659</v>
      </c>
    </row>
    <row r="1235" spans="1:31" x14ac:dyDescent="0.2">
      <c r="A1235" s="171">
        <f t="shared" si="495"/>
        <v>100</v>
      </c>
      <c r="B1235" s="179">
        <f t="shared" si="496"/>
        <v>77321</v>
      </c>
      <c r="D1235" s="179">
        <f t="shared" si="497"/>
        <v>3338</v>
      </c>
      <c r="E1235" s="179">
        <f t="shared" si="498"/>
        <v>40965.625504334763</v>
      </c>
      <c r="F1235" s="179">
        <f t="shared" si="499"/>
        <v>1096.9129420964975</v>
      </c>
      <c r="G1235" s="179">
        <f t="shared" si="500"/>
        <v>3037518.9777938514</v>
      </c>
      <c r="H1235" s="179">
        <f t="shared" si="501"/>
        <v>79695.825474587487</v>
      </c>
      <c r="I1235" s="179">
        <f t="shared" si="502"/>
        <v>77321</v>
      </c>
      <c r="J1235" s="179">
        <f t="shared" si="503"/>
        <v>3338</v>
      </c>
      <c r="K1235" s="179">
        <f t="shared" si="504"/>
        <v>80659</v>
      </c>
      <c r="L1235" s="179">
        <f t="shared" si="492"/>
        <v>80659</v>
      </c>
      <c r="M1235" s="179">
        <f t="shared" si="505"/>
        <v>44302.242333634516</v>
      </c>
      <c r="N1235" s="179">
        <f t="shared" si="506"/>
        <v>4834872.9886949398</v>
      </c>
      <c r="O1235" s="179">
        <f>N1235*(1+Basic!$B$9)+S1235</f>
        <v>5076616.6381296869</v>
      </c>
      <c r="P1235" s="176">
        <f t="shared" si="493"/>
        <v>5156312</v>
      </c>
      <c r="R1235" s="183">
        <f t="shared" si="507"/>
        <v>0</v>
      </c>
      <c r="S1235" s="179">
        <f t="shared" si="494"/>
        <v>0</v>
      </c>
      <c r="Y1235" s="179">
        <f t="shared" si="508"/>
        <v>36355.374495665077</v>
      </c>
      <c r="Z1235" s="179">
        <f t="shared" si="509"/>
        <v>2241.0870579034963</v>
      </c>
      <c r="AA1235" s="179">
        <f t="shared" si="510"/>
        <v>42062.538446431259</v>
      </c>
      <c r="AB1235" s="179">
        <f t="shared" si="511"/>
        <v>80658.999999999825</v>
      </c>
      <c r="AC1235" s="179">
        <f t="shared" si="512"/>
        <v>5156312</v>
      </c>
      <c r="AE1235" s="179">
        <f t="shared" si="513"/>
        <v>80659</v>
      </c>
    </row>
    <row r="1236" spans="1:31" x14ac:dyDescent="0.2">
      <c r="A1236" s="171">
        <f t="shared" si="495"/>
        <v>101</v>
      </c>
      <c r="B1236" s="179">
        <f t="shared" si="496"/>
        <v>77321</v>
      </c>
      <c r="D1236" s="179">
        <f t="shared" si="497"/>
        <v>3338</v>
      </c>
      <c r="E1236" s="179">
        <f t="shared" si="498"/>
        <v>40481.116221920551</v>
      </c>
      <c r="F1236" s="179">
        <f t="shared" si="499"/>
        <v>1066.9108670585285</v>
      </c>
      <c r="G1236" s="179">
        <f t="shared" si="500"/>
        <v>3000679.094015772</v>
      </c>
      <c r="H1236" s="179">
        <f t="shared" si="501"/>
        <v>77424.736341646014</v>
      </c>
      <c r="I1236" s="179">
        <f t="shared" si="502"/>
        <v>77321</v>
      </c>
      <c r="J1236" s="179">
        <f t="shared" si="503"/>
        <v>3338</v>
      </c>
      <c r="K1236" s="179">
        <f t="shared" si="504"/>
        <v>80659</v>
      </c>
      <c r="L1236" s="179">
        <f t="shared" si="492"/>
        <v>80659</v>
      </c>
      <c r="M1236" s="179">
        <f t="shared" si="505"/>
        <v>43971.589506224002</v>
      </c>
      <c r="N1236" s="179">
        <f t="shared" si="506"/>
        <v>4798185.5782011636</v>
      </c>
      <c r="O1236" s="179">
        <f>N1236*(1+Basic!$B$9)+S1236</f>
        <v>5038094.8571112221</v>
      </c>
      <c r="P1236" s="176">
        <f t="shared" si="493"/>
        <v>5115520</v>
      </c>
      <c r="R1236" s="183">
        <f t="shared" si="507"/>
        <v>0</v>
      </c>
      <c r="S1236" s="179">
        <f t="shared" si="494"/>
        <v>0</v>
      </c>
      <c r="Y1236" s="179">
        <f t="shared" si="508"/>
        <v>36839.883778079413</v>
      </c>
      <c r="Z1236" s="179">
        <f t="shared" si="509"/>
        <v>2271.0891329414735</v>
      </c>
      <c r="AA1236" s="179">
        <f t="shared" si="510"/>
        <v>41548.027088979077</v>
      </c>
      <c r="AB1236" s="179">
        <f t="shared" si="511"/>
        <v>80658.999999999971</v>
      </c>
      <c r="AC1236" s="179">
        <f t="shared" si="512"/>
        <v>5115520</v>
      </c>
      <c r="AE1236" s="179">
        <f t="shared" si="513"/>
        <v>80659</v>
      </c>
    </row>
    <row r="1237" spans="1:31" x14ac:dyDescent="0.2">
      <c r="A1237" s="171">
        <f t="shared" si="495"/>
        <v>102</v>
      </c>
      <c r="B1237" s="179">
        <f t="shared" si="496"/>
        <v>77321</v>
      </c>
      <c r="D1237" s="179">
        <f t="shared" si="497"/>
        <v>3338</v>
      </c>
      <c r="E1237" s="179">
        <f t="shared" si="498"/>
        <v>39990.149868220389</v>
      </c>
      <c r="F1237" s="179">
        <f t="shared" si="499"/>
        <v>1036.5071456394382</v>
      </c>
      <c r="G1237" s="179">
        <f t="shared" si="500"/>
        <v>2963348.2438839925</v>
      </c>
      <c r="H1237" s="179">
        <f t="shared" si="501"/>
        <v>75123.24348728545</v>
      </c>
      <c r="I1237" s="179">
        <f t="shared" si="502"/>
        <v>77321</v>
      </c>
      <c r="J1237" s="179">
        <f t="shared" si="503"/>
        <v>3338</v>
      </c>
      <c r="K1237" s="179">
        <f t="shared" si="504"/>
        <v>80659</v>
      </c>
      <c r="L1237" s="179">
        <f t="shared" si="492"/>
        <v>80659</v>
      </c>
      <c r="M1237" s="179">
        <f t="shared" si="505"/>
        <v>43637.929499425336</v>
      </c>
      <c r="N1237" s="179">
        <f t="shared" si="506"/>
        <v>4761164.5077005886</v>
      </c>
      <c r="O1237" s="179">
        <f>N1237*(1+Basic!$B$9)+S1237</f>
        <v>4999222.7330856184</v>
      </c>
      <c r="P1237" s="176">
        <f t="shared" si="493"/>
        <v>5074346</v>
      </c>
      <c r="R1237" s="183">
        <f t="shared" si="507"/>
        <v>0</v>
      </c>
      <c r="S1237" s="179">
        <f t="shared" si="494"/>
        <v>0</v>
      </c>
      <c r="Y1237" s="179">
        <f t="shared" si="508"/>
        <v>37330.850131779443</v>
      </c>
      <c r="Z1237" s="179">
        <f t="shared" si="509"/>
        <v>2301.4928543605638</v>
      </c>
      <c r="AA1237" s="179">
        <f t="shared" si="510"/>
        <v>41026.657013859825</v>
      </c>
      <c r="AB1237" s="179">
        <f t="shared" si="511"/>
        <v>80658.999999999825</v>
      </c>
      <c r="AC1237" s="179">
        <f t="shared" si="512"/>
        <v>5074346</v>
      </c>
      <c r="AE1237" s="179">
        <f t="shared" si="513"/>
        <v>80659</v>
      </c>
    </row>
    <row r="1238" spans="1:31" x14ac:dyDescent="0.2">
      <c r="A1238" s="171">
        <f t="shared" si="495"/>
        <v>103</v>
      </c>
      <c r="B1238" s="179">
        <f t="shared" si="496"/>
        <v>77321</v>
      </c>
      <c r="D1238" s="179">
        <f t="shared" si="497"/>
        <v>3338</v>
      </c>
      <c r="E1238" s="179">
        <f t="shared" si="498"/>
        <v>39492.640389630978</v>
      </c>
      <c r="F1238" s="179">
        <f t="shared" si="499"/>
        <v>1005.6964008839577</v>
      </c>
      <c r="G1238" s="179">
        <f t="shared" si="500"/>
        <v>2925519.8842736236</v>
      </c>
      <c r="H1238" s="179">
        <f t="shared" si="501"/>
        <v>72790.939888169407</v>
      </c>
      <c r="I1238" s="179">
        <f t="shared" si="502"/>
        <v>77321</v>
      </c>
      <c r="J1238" s="179">
        <f t="shared" si="503"/>
        <v>3338</v>
      </c>
      <c r="K1238" s="179">
        <f t="shared" si="504"/>
        <v>80659</v>
      </c>
      <c r="L1238" s="179">
        <f t="shared" si="492"/>
        <v>80659</v>
      </c>
      <c r="M1238" s="179">
        <f t="shared" si="505"/>
        <v>43301.234963924893</v>
      </c>
      <c r="N1238" s="179">
        <f t="shared" si="506"/>
        <v>4723806.7426645132</v>
      </c>
      <c r="O1238" s="179">
        <f>N1238*(1+Basic!$B$9)+S1238</f>
        <v>4959997.0797977392</v>
      </c>
      <c r="P1238" s="176">
        <f t="shared" si="493"/>
        <v>5032788</v>
      </c>
      <c r="R1238" s="183">
        <f t="shared" si="507"/>
        <v>0</v>
      </c>
      <c r="S1238" s="179">
        <f t="shared" si="494"/>
        <v>0</v>
      </c>
      <c r="Y1238" s="179">
        <f t="shared" si="508"/>
        <v>37828.359610368963</v>
      </c>
      <c r="Z1238" s="179">
        <f t="shared" si="509"/>
        <v>2332.3035991160432</v>
      </c>
      <c r="AA1238" s="179">
        <f t="shared" si="510"/>
        <v>40498.336790514935</v>
      </c>
      <c r="AB1238" s="179">
        <f t="shared" si="511"/>
        <v>80658.999999999942</v>
      </c>
      <c r="AC1238" s="179">
        <f t="shared" si="512"/>
        <v>5032788</v>
      </c>
      <c r="AE1238" s="179">
        <f t="shared" si="513"/>
        <v>80659</v>
      </c>
    </row>
    <row r="1239" spans="1:31" x14ac:dyDescent="0.2">
      <c r="A1239" s="171">
        <f t="shared" si="495"/>
        <v>104</v>
      </c>
      <c r="B1239" s="179">
        <f t="shared" si="496"/>
        <v>77321</v>
      </c>
      <c r="D1239" s="179">
        <f t="shared" si="497"/>
        <v>3338</v>
      </c>
      <c r="E1239" s="179">
        <f t="shared" si="498"/>
        <v>38988.500585709764</v>
      </c>
      <c r="F1239" s="179">
        <f t="shared" si="499"/>
        <v>974.47318385397557</v>
      </c>
      <c r="G1239" s="179">
        <f t="shared" si="500"/>
        <v>2887187.3848593333</v>
      </c>
      <c r="H1239" s="179">
        <f t="shared" si="501"/>
        <v>70427.413072023381</v>
      </c>
      <c r="I1239" s="179">
        <f t="shared" si="502"/>
        <v>77321</v>
      </c>
      <c r="J1239" s="179">
        <f t="shared" si="503"/>
        <v>3338</v>
      </c>
      <c r="K1239" s="179">
        <f t="shared" si="504"/>
        <v>80659</v>
      </c>
      <c r="L1239" s="179">
        <f t="shared" si="492"/>
        <v>80659</v>
      </c>
      <c r="M1239" s="179">
        <f t="shared" si="505"/>
        <v>42961.478301676012</v>
      </c>
      <c r="N1239" s="179">
        <f t="shared" si="506"/>
        <v>4686109.2209661892</v>
      </c>
      <c r="O1239" s="179">
        <f>N1239*(1+Basic!$B$9)+S1239</f>
        <v>4920414.6820144989</v>
      </c>
      <c r="P1239" s="176">
        <f t="shared" si="493"/>
        <v>4990842</v>
      </c>
      <c r="R1239" s="183">
        <f t="shared" si="507"/>
        <v>0</v>
      </c>
      <c r="S1239" s="179">
        <f t="shared" si="494"/>
        <v>0</v>
      </c>
      <c r="Y1239" s="179">
        <f t="shared" si="508"/>
        <v>38332.499414290302</v>
      </c>
      <c r="Z1239" s="179">
        <f t="shared" si="509"/>
        <v>2363.5268161460262</v>
      </c>
      <c r="AA1239" s="179">
        <f t="shared" si="510"/>
        <v>39962.973769563738</v>
      </c>
      <c r="AB1239" s="179">
        <f t="shared" si="511"/>
        <v>80659.000000000058</v>
      </c>
      <c r="AC1239" s="179">
        <f t="shared" si="512"/>
        <v>4990842</v>
      </c>
      <c r="AE1239" s="179">
        <f t="shared" si="513"/>
        <v>80659</v>
      </c>
    </row>
    <row r="1240" spans="1:31" x14ac:dyDescent="0.2">
      <c r="A1240" s="171">
        <f t="shared" si="495"/>
        <v>105</v>
      </c>
      <c r="B1240" s="179">
        <f t="shared" si="496"/>
        <v>77321</v>
      </c>
      <c r="D1240" s="179">
        <f t="shared" si="497"/>
        <v>3338</v>
      </c>
      <c r="E1240" s="179">
        <f t="shared" si="498"/>
        <v>38477.642093891023</v>
      </c>
      <c r="F1240" s="179">
        <f t="shared" si="499"/>
        <v>942.83197266488366</v>
      </c>
      <c r="G1240" s="179">
        <f t="shared" si="500"/>
        <v>2848344.0269532241</v>
      </c>
      <c r="H1240" s="179">
        <f t="shared" si="501"/>
        <v>68032.245044688258</v>
      </c>
      <c r="I1240" s="179">
        <f t="shared" si="502"/>
        <v>77321</v>
      </c>
      <c r="J1240" s="179">
        <f t="shared" si="503"/>
        <v>3338</v>
      </c>
      <c r="K1240" s="179">
        <f t="shared" si="504"/>
        <v>80659</v>
      </c>
      <c r="L1240" s="179">
        <f t="shared" si="492"/>
        <v>80659</v>
      </c>
      <c r="M1240" s="179">
        <f t="shared" si="505"/>
        <v>42618.631663636792</v>
      </c>
      <c r="N1240" s="179">
        <f t="shared" si="506"/>
        <v>4648068.8526298264</v>
      </c>
      <c r="O1240" s="179">
        <f>N1240*(1+Basic!$B$9)+S1240</f>
        <v>4880472.2952613179</v>
      </c>
      <c r="P1240" s="176">
        <f t="shared" si="493"/>
        <v>4948505</v>
      </c>
      <c r="R1240" s="183">
        <f t="shared" si="507"/>
        <v>0</v>
      </c>
      <c r="S1240" s="179">
        <f t="shared" si="494"/>
        <v>0</v>
      </c>
      <c r="Y1240" s="179">
        <f t="shared" si="508"/>
        <v>38843.357906109188</v>
      </c>
      <c r="Z1240" s="179">
        <f t="shared" si="509"/>
        <v>2395.168027335123</v>
      </c>
      <c r="AA1240" s="179">
        <f t="shared" si="510"/>
        <v>39420.474066555907</v>
      </c>
      <c r="AB1240" s="179">
        <f t="shared" si="511"/>
        <v>80659.000000000218</v>
      </c>
      <c r="AC1240" s="179">
        <f t="shared" si="512"/>
        <v>4948505</v>
      </c>
      <c r="AE1240" s="179">
        <f t="shared" si="513"/>
        <v>80659</v>
      </c>
    </row>
    <row r="1241" spans="1:31" x14ac:dyDescent="0.2">
      <c r="A1241" s="171">
        <f t="shared" si="495"/>
        <v>106</v>
      </c>
      <c r="B1241" s="179">
        <f t="shared" si="496"/>
        <v>77321</v>
      </c>
      <c r="D1241" s="179">
        <f t="shared" si="497"/>
        <v>3338</v>
      </c>
      <c r="E1241" s="179">
        <f t="shared" si="498"/>
        <v>37959.975373998161</v>
      </c>
      <c r="F1241" s="179">
        <f t="shared" si="499"/>
        <v>910.76717150902095</v>
      </c>
      <c r="G1241" s="179">
        <f t="shared" si="500"/>
        <v>2808983.0023272224</v>
      </c>
      <c r="H1241" s="179">
        <f t="shared" si="501"/>
        <v>65605.012216197283</v>
      </c>
      <c r="I1241" s="179">
        <f t="shared" si="502"/>
        <v>77321</v>
      </c>
      <c r="J1241" s="179">
        <f t="shared" si="503"/>
        <v>3338</v>
      </c>
      <c r="K1241" s="179">
        <f t="shared" si="504"/>
        <v>80659</v>
      </c>
      <c r="L1241" s="179">
        <f t="shared" si="492"/>
        <v>80659</v>
      </c>
      <c r="M1241" s="179">
        <f t="shared" si="505"/>
        <v>42272.666947487429</v>
      </c>
      <c r="N1241" s="179">
        <f t="shared" si="506"/>
        <v>4609682.5195773141</v>
      </c>
      <c r="O1241" s="179">
        <f>N1241*(1+Basic!$B$9)+S1241</f>
        <v>4840166.6455561798</v>
      </c>
      <c r="P1241" s="176">
        <f t="shared" si="493"/>
        <v>4905772</v>
      </c>
      <c r="R1241" s="183">
        <f t="shared" si="507"/>
        <v>0</v>
      </c>
      <c r="S1241" s="179">
        <f t="shared" si="494"/>
        <v>0</v>
      </c>
      <c r="Y1241" s="179">
        <f t="shared" si="508"/>
        <v>39361.024626001716</v>
      </c>
      <c r="Z1241" s="179">
        <f t="shared" si="509"/>
        <v>2427.2328284909745</v>
      </c>
      <c r="AA1241" s="179">
        <f t="shared" si="510"/>
        <v>38870.742545507179</v>
      </c>
      <c r="AB1241" s="179">
        <f t="shared" si="511"/>
        <v>80658.999999999869</v>
      </c>
      <c r="AC1241" s="179">
        <f t="shared" si="512"/>
        <v>4905772</v>
      </c>
      <c r="AE1241" s="179">
        <f t="shared" si="513"/>
        <v>80659</v>
      </c>
    </row>
    <row r="1242" spans="1:31" x14ac:dyDescent="0.2">
      <c r="A1242" s="171">
        <f t="shared" si="495"/>
        <v>107</v>
      </c>
      <c r="B1242" s="179">
        <f t="shared" si="496"/>
        <v>77321</v>
      </c>
      <c r="D1242" s="179">
        <f t="shared" si="497"/>
        <v>3338</v>
      </c>
      <c r="E1242" s="179">
        <f t="shared" si="498"/>
        <v>37435.4096925497</v>
      </c>
      <c r="F1242" s="179">
        <f t="shared" si="499"/>
        <v>878.27310966604546</v>
      </c>
      <c r="G1242" s="179">
        <f t="shared" si="500"/>
        <v>2769097.412019772</v>
      </c>
      <c r="H1242" s="179">
        <f t="shared" si="501"/>
        <v>63145.285325863326</v>
      </c>
      <c r="I1242" s="179">
        <f t="shared" si="502"/>
        <v>77321</v>
      </c>
      <c r="J1242" s="179">
        <f t="shared" si="503"/>
        <v>3338</v>
      </c>
      <c r="K1242" s="179">
        <f t="shared" si="504"/>
        <v>80659</v>
      </c>
      <c r="L1242" s="179">
        <f t="shared" si="492"/>
        <v>80659</v>
      </c>
      <c r="M1242" s="179">
        <f t="shared" si="505"/>
        <v>41923.555795326662</v>
      </c>
      <c r="N1242" s="179">
        <f t="shared" si="506"/>
        <v>4570947.075372641</v>
      </c>
      <c r="O1242" s="179">
        <f>N1242*(1+Basic!$B$9)+S1242</f>
        <v>4799494.4291412728</v>
      </c>
      <c r="P1242" s="176">
        <f t="shared" si="493"/>
        <v>4862640</v>
      </c>
      <c r="R1242" s="183">
        <f t="shared" si="507"/>
        <v>0</v>
      </c>
      <c r="S1242" s="179">
        <f t="shared" si="494"/>
        <v>0</v>
      </c>
      <c r="Y1242" s="179">
        <f t="shared" si="508"/>
        <v>39885.590307450388</v>
      </c>
      <c r="Z1242" s="179">
        <f t="shared" si="509"/>
        <v>2459.7268903339573</v>
      </c>
      <c r="AA1242" s="179">
        <f t="shared" si="510"/>
        <v>38313.682802215742</v>
      </c>
      <c r="AB1242" s="179">
        <f t="shared" si="511"/>
        <v>80659.000000000087</v>
      </c>
      <c r="AC1242" s="179">
        <f t="shared" si="512"/>
        <v>4862640</v>
      </c>
      <c r="AE1242" s="179">
        <f t="shared" si="513"/>
        <v>80659</v>
      </c>
    </row>
    <row r="1243" spans="1:31" x14ac:dyDescent="0.2">
      <c r="A1243" s="171">
        <f t="shared" si="495"/>
        <v>108</v>
      </c>
      <c r="B1243" s="179">
        <f t="shared" si="496"/>
        <v>77321</v>
      </c>
      <c r="C1243" s="171">
        <f>-Basic!$B$28</f>
        <v>-20300</v>
      </c>
      <c r="D1243" s="179">
        <f t="shared" si="497"/>
        <v>-16962</v>
      </c>
      <c r="E1243" s="179">
        <f t="shared" si="498"/>
        <v>36903.853106856033</v>
      </c>
      <c r="F1243" s="179">
        <f t="shared" si="499"/>
        <v>845.34404050005514</v>
      </c>
      <c r="G1243" s="179">
        <f t="shared" si="500"/>
        <v>2728680.2651266279</v>
      </c>
      <c r="H1243" s="179">
        <f t="shared" si="501"/>
        <v>80952.629366363384</v>
      </c>
      <c r="I1243" s="179">
        <f t="shared" si="502"/>
        <v>77321</v>
      </c>
      <c r="J1243" s="179">
        <f t="shared" si="503"/>
        <v>3338</v>
      </c>
      <c r="K1243" s="179">
        <f t="shared" si="504"/>
        <v>80659</v>
      </c>
      <c r="L1243" s="179">
        <f t="shared" si="492"/>
        <v>80659</v>
      </c>
      <c r="M1243" s="179">
        <f t="shared" si="505"/>
        <v>41571.269591347409</v>
      </c>
      <c r="N1243" s="179">
        <f t="shared" si="506"/>
        <v>4531859.3449639883</v>
      </c>
      <c r="O1243" s="179">
        <f>N1243*(1+Basic!$B$9)+S1243</f>
        <v>4758452.3122121878</v>
      </c>
      <c r="P1243" s="176">
        <f t="shared" si="493"/>
        <v>4839405</v>
      </c>
      <c r="R1243" s="183">
        <f t="shared" si="507"/>
        <v>0</v>
      </c>
      <c r="S1243" s="179">
        <f t="shared" si="494"/>
        <v>0</v>
      </c>
      <c r="Y1243" s="179">
        <f t="shared" si="508"/>
        <v>40417.14689314412</v>
      </c>
      <c r="Z1243" s="179">
        <f t="shared" si="509"/>
        <v>2492.6559594999417</v>
      </c>
      <c r="AA1243" s="179">
        <f t="shared" si="510"/>
        <v>37749.197147356092</v>
      </c>
      <c r="AB1243" s="179">
        <f t="shared" si="511"/>
        <v>80659.000000000146</v>
      </c>
      <c r="AC1243" s="179">
        <f t="shared" si="512"/>
        <v>4839405</v>
      </c>
      <c r="AE1243" s="179">
        <f t="shared" si="513"/>
        <v>60359</v>
      </c>
    </row>
    <row r="1244" spans="1:31" x14ac:dyDescent="0.2">
      <c r="A1244" s="171">
        <f t="shared" si="495"/>
        <v>109</v>
      </c>
      <c r="B1244" s="179">
        <f t="shared" si="496"/>
        <v>77321</v>
      </c>
      <c r="D1244" s="179">
        <f t="shared" si="497"/>
        <v>3338</v>
      </c>
      <c r="E1244" s="179">
        <f t="shared" si="498"/>
        <v>36365.212448904291</v>
      </c>
      <c r="F1244" s="179">
        <f t="shared" si="499"/>
        <v>1083.7360611249946</v>
      </c>
      <c r="G1244" s="179">
        <f t="shared" si="500"/>
        <v>2687724.4775755322</v>
      </c>
      <c r="H1244" s="179">
        <f t="shared" si="501"/>
        <v>78698.365427488374</v>
      </c>
      <c r="I1244" s="179">
        <f t="shared" si="502"/>
        <v>77321</v>
      </c>
      <c r="J1244" s="179">
        <f t="shared" si="503"/>
        <v>3338</v>
      </c>
      <c r="K1244" s="179">
        <f t="shared" si="504"/>
        <v>80659</v>
      </c>
      <c r="L1244" s="179">
        <f t="shared" si="492"/>
        <v>80659</v>
      </c>
      <c r="M1244" s="179">
        <f t="shared" si="505"/>
        <v>41215.77945949119</v>
      </c>
      <c r="N1244" s="179">
        <f t="shared" si="506"/>
        <v>4492416.1244234797</v>
      </c>
      <c r="O1244" s="179">
        <f>N1244*(1+Basic!$B$9)+S1244</f>
        <v>4717036.9306446537</v>
      </c>
      <c r="P1244" s="176">
        <f t="shared" si="493"/>
        <v>4795735</v>
      </c>
      <c r="R1244" s="183">
        <f t="shared" si="507"/>
        <v>0</v>
      </c>
      <c r="S1244" s="179">
        <f t="shared" si="494"/>
        <v>0</v>
      </c>
      <c r="Y1244" s="179">
        <f t="shared" si="508"/>
        <v>40955.787551095709</v>
      </c>
      <c r="Z1244" s="179">
        <f t="shared" si="509"/>
        <v>2254.2639388750104</v>
      </c>
      <c r="AA1244" s="179">
        <f t="shared" si="510"/>
        <v>37448.948510029288</v>
      </c>
      <c r="AB1244" s="179">
        <f t="shared" si="511"/>
        <v>80659</v>
      </c>
      <c r="AC1244" s="179">
        <f t="shared" si="512"/>
        <v>4795735</v>
      </c>
      <c r="AE1244" s="179">
        <f t="shared" si="513"/>
        <v>80659</v>
      </c>
    </row>
    <row r="1245" spans="1:31" x14ac:dyDescent="0.2">
      <c r="A1245" s="171">
        <f t="shared" si="495"/>
        <v>110</v>
      </c>
      <c r="B1245" s="179">
        <f t="shared" si="496"/>
        <v>77321</v>
      </c>
      <c r="D1245" s="179">
        <f t="shared" si="497"/>
        <v>3338</v>
      </c>
      <c r="E1245" s="179">
        <f t="shared" si="498"/>
        <v>35819.393309028375</v>
      </c>
      <c r="F1245" s="179">
        <f t="shared" si="499"/>
        <v>1053.557583403212</v>
      </c>
      <c r="G1245" s="179">
        <f t="shared" si="500"/>
        <v>2646222.8708845605</v>
      </c>
      <c r="H1245" s="179">
        <f t="shared" si="501"/>
        <v>76413.92301089158</v>
      </c>
      <c r="I1245" s="179">
        <f t="shared" si="502"/>
        <v>77321</v>
      </c>
      <c r="J1245" s="179">
        <f t="shared" si="503"/>
        <v>3338</v>
      </c>
      <c r="K1245" s="179">
        <f t="shared" si="504"/>
        <v>80659</v>
      </c>
      <c r="L1245" s="179">
        <f t="shared" si="492"/>
        <v>80659</v>
      </c>
      <c r="M1245" s="179">
        <f t="shared" si="505"/>
        <v>40857.056261081205</v>
      </c>
      <c r="N1245" s="179">
        <f t="shared" si="506"/>
        <v>4452614.1806845609</v>
      </c>
      <c r="O1245" s="179">
        <f>N1245*(1+Basic!$B$9)+S1245</f>
        <v>4675244.8897187896</v>
      </c>
      <c r="P1245" s="176">
        <f t="shared" si="493"/>
        <v>4751659</v>
      </c>
      <c r="R1245" s="183">
        <f t="shared" si="507"/>
        <v>0</v>
      </c>
      <c r="S1245" s="179">
        <f t="shared" si="494"/>
        <v>0</v>
      </c>
      <c r="Y1245" s="179">
        <f t="shared" si="508"/>
        <v>41501.606690971646</v>
      </c>
      <c r="Z1245" s="179">
        <f t="shared" si="509"/>
        <v>2284.4424165967939</v>
      </c>
      <c r="AA1245" s="179">
        <f t="shared" si="510"/>
        <v>36872.950892431589</v>
      </c>
      <c r="AB1245" s="179">
        <f t="shared" si="511"/>
        <v>80659.000000000029</v>
      </c>
      <c r="AC1245" s="179">
        <f t="shared" si="512"/>
        <v>4751659</v>
      </c>
      <c r="AE1245" s="179">
        <f t="shared" si="513"/>
        <v>80659</v>
      </c>
    </row>
    <row r="1246" spans="1:31" x14ac:dyDescent="0.2">
      <c r="A1246" s="171">
        <f t="shared" si="495"/>
        <v>111</v>
      </c>
      <c r="B1246" s="179">
        <f t="shared" si="496"/>
        <v>77321</v>
      </c>
      <c r="D1246" s="179">
        <f t="shared" si="497"/>
        <v>3338</v>
      </c>
      <c r="E1246" s="179">
        <f t="shared" si="498"/>
        <v>35266.300019361472</v>
      </c>
      <c r="F1246" s="179">
        <f t="shared" si="499"/>
        <v>1022.9750977469998</v>
      </c>
      <c r="G1246" s="179">
        <f t="shared" si="500"/>
        <v>2604168.1709039221</v>
      </c>
      <c r="H1246" s="179">
        <f t="shared" si="501"/>
        <v>74098.898108638576</v>
      </c>
      <c r="I1246" s="179">
        <f t="shared" si="502"/>
        <v>77321</v>
      </c>
      <c r="J1246" s="179">
        <f t="shared" si="503"/>
        <v>3338</v>
      </c>
      <c r="K1246" s="179">
        <f t="shared" si="504"/>
        <v>80659</v>
      </c>
      <c r="L1246" s="179">
        <f t="shared" si="492"/>
        <v>80659</v>
      </c>
      <c r="M1246" s="179">
        <f t="shared" si="505"/>
        <v>40495.070592433891</v>
      </c>
      <c r="N1246" s="179">
        <f t="shared" si="506"/>
        <v>4412450.2512769951</v>
      </c>
      <c r="O1246" s="179">
        <f>N1246*(1+Basic!$B$9)+S1246</f>
        <v>4633072.7638408449</v>
      </c>
      <c r="P1246" s="176">
        <f t="shared" si="493"/>
        <v>4707172</v>
      </c>
      <c r="R1246" s="183">
        <f t="shared" si="507"/>
        <v>0</v>
      </c>
      <c r="S1246" s="179">
        <f t="shared" si="494"/>
        <v>0</v>
      </c>
      <c r="Y1246" s="179">
        <f t="shared" si="508"/>
        <v>42054.699980638456</v>
      </c>
      <c r="Z1246" s="179">
        <f t="shared" si="509"/>
        <v>2315.0249022530043</v>
      </c>
      <c r="AA1246" s="179">
        <f t="shared" si="510"/>
        <v>36289.275117108475</v>
      </c>
      <c r="AB1246" s="179">
        <f t="shared" si="511"/>
        <v>80658.999999999942</v>
      </c>
      <c r="AC1246" s="179">
        <f t="shared" si="512"/>
        <v>4707172</v>
      </c>
      <c r="AE1246" s="179">
        <f t="shared" si="513"/>
        <v>80659</v>
      </c>
    </row>
    <row r="1247" spans="1:31" x14ac:dyDescent="0.2">
      <c r="A1247" s="171">
        <f t="shared" si="495"/>
        <v>112</v>
      </c>
      <c r="B1247" s="179">
        <f t="shared" si="496"/>
        <v>77321</v>
      </c>
      <c r="D1247" s="179">
        <f t="shared" si="497"/>
        <v>3338</v>
      </c>
      <c r="E1247" s="179">
        <f t="shared" si="498"/>
        <v>34705.835637067903</v>
      </c>
      <c r="F1247" s="179">
        <f t="shared" si="499"/>
        <v>991.98319558629737</v>
      </c>
      <c r="G1247" s="179">
        <f t="shared" si="500"/>
        <v>2561553.00654099</v>
      </c>
      <c r="H1247" s="179">
        <f t="shared" si="501"/>
        <v>71752.881304224866</v>
      </c>
      <c r="I1247" s="179">
        <f t="shared" si="502"/>
        <v>77321</v>
      </c>
      <c r="J1247" s="179">
        <f t="shared" si="503"/>
        <v>3338</v>
      </c>
      <c r="K1247" s="179">
        <f t="shared" si="504"/>
        <v>80659</v>
      </c>
      <c r="L1247" s="179">
        <f t="shared" si="492"/>
        <v>80659</v>
      </c>
      <c r="M1247" s="179">
        <f t="shared" si="505"/>
        <v>40129.792782448829</v>
      </c>
      <c r="N1247" s="179">
        <f t="shared" si="506"/>
        <v>4371921.0440594442</v>
      </c>
      <c r="O1247" s="179">
        <f>N1247*(1+Basic!$B$9)+S1247</f>
        <v>4590517.0962624168</v>
      </c>
      <c r="P1247" s="176">
        <f t="shared" si="493"/>
        <v>4662270</v>
      </c>
      <c r="R1247" s="183">
        <f t="shared" si="507"/>
        <v>0</v>
      </c>
      <c r="S1247" s="179">
        <f t="shared" si="494"/>
        <v>0</v>
      </c>
      <c r="Y1247" s="179">
        <f t="shared" si="508"/>
        <v>42615.16436293209</v>
      </c>
      <c r="Z1247" s="179">
        <f t="shared" si="509"/>
        <v>2346.0168044137099</v>
      </c>
      <c r="AA1247" s="179">
        <f t="shared" si="510"/>
        <v>35697.8188326542</v>
      </c>
      <c r="AB1247" s="179">
        <f t="shared" si="511"/>
        <v>80659</v>
      </c>
      <c r="AC1247" s="179">
        <f t="shared" si="512"/>
        <v>4662270</v>
      </c>
      <c r="AE1247" s="179">
        <f t="shared" si="513"/>
        <v>80659</v>
      </c>
    </row>
    <row r="1248" spans="1:31" x14ac:dyDescent="0.2">
      <c r="A1248" s="171">
        <f t="shared" si="495"/>
        <v>113</v>
      </c>
      <c r="B1248" s="179">
        <f t="shared" si="496"/>
        <v>77321</v>
      </c>
      <c r="D1248" s="179">
        <f t="shared" si="497"/>
        <v>3338</v>
      </c>
      <c r="E1248" s="179">
        <f t="shared" si="498"/>
        <v>34137.90192735161</v>
      </c>
      <c r="F1248" s="179">
        <f t="shared" si="499"/>
        <v>960.57639594496561</v>
      </c>
      <c r="G1248" s="179">
        <f t="shared" si="500"/>
        <v>2518369.9084683415</v>
      </c>
      <c r="H1248" s="179">
        <f t="shared" si="501"/>
        <v>69375.457700169834</v>
      </c>
      <c r="I1248" s="179">
        <f t="shared" si="502"/>
        <v>77321</v>
      </c>
      <c r="J1248" s="179">
        <f t="shared" si="503"/>
        <v>3338</v>
      </c>
      <c r="K1248" s="179">
        <f t="shared" si="504"/>
        <v>80659</v>
      </c>
      <c r="L1248" s="179">
        <f t="shared" si="492"/>
        <v>80659</v>
      </c>
      <c r="M1248" s="179">
        <f t="shared" si="505"/>
        <v>39761.1928901766</v>
      </c>
      <c r="N1248" s="179">
        <f t="shared" si="506"/>
        <v>4331023.2369496208</v>
      </c>
      <c r="O1248" s="179">
        <f>N1248*(1+Basic!$B$9)+S1248</f>
        <v>4547574.3987971023</v>
      </c>
      <c r="P1248" s="176">
        <f t="shared" si="493"/>
        <v>4616950</v>
      </c>
      <c r="R1248" s="183">
        <f t="shared" si="507"/>
        <v>0</v>
      </c>
      <c r="S1248" s="179">
        <f t="shared" si="494"/>
        <v>0</v>
      </c>
      <c r="Y1248" s="179">
        <f t="shared" si="508"/>
        <v>43183.098072648514</v>
      </c>
      <c r="Z1248" s="179">
        <f t="shared" si="509"/>
        <v>2377.4236040550313</v>
      </c>
      <c r="AA1248" s="179">
        <f t="shared" si="510"/>
        <v>35098.478323296578</v>
      </c>
      <c r="AB1248" s="179">
        <f t="shared" si="511"/>
        <v>80659.000000000116</v>
      </c>
      <c r="AC1248" s="179">
        <f t="shared" si="512"/>
        <v>4616950</v>
      </c>
      <c r="AE1248" s="179">
        <f t="shared" si="513"/>
        <v>80659</v>
      </c>
    </row>
    <row r="1249" spans="1:31" x14ac:dyDescent="0.2">
      <c r="A1249" s="171">
        <f t="shared" si="495"/>
        <v>114</v>
      </c>
      <c r="B1249" s="179">
        <f t="shared" si="496"/>
        <v>77321</v>
      </c>
      <c r="D1249" s="179">
        <f t="shared" si="497"/>
        <v>3338</v>
      </c>
      <c r="E1249" s="179">
        <f t="shared" si="498"/>
        <v>33562.399346238155</v>
      </c>
      <c r="F1249" s="179">
        <f t="shared" si="499"/>
        <v>928.74914447146682</v>
      </c>
      <c r="G1249" s="179">
        <f t="shared" si="500"/>
        <v>2474611.3078145795</v>
      </c>
      <c r="H1249" s="179">
        <f t="shared" si="501"/>
        <v>66966.206844641303</v>
      </c>
      <c r="I1249" s="179">
        <f t="shared" si="502"/>
        <v>77321</v>
      </c>
      <c r="J1249" s="179">
        <f t="shared" si="503"/>
        <v>3338</v>
      </c>
      <c r="K1249" s="179">
        <f t="shared" si="504"/>
        <v>80659</v>
      </c>
      <c r="L1249" s="179">
        <f t="shared" si="492"/>
        <v>80659</v>
      </c>
      <c r="M1249" s="179">
        <f t="shared" si="505"/>
        <v>39389.240702364674</v>
      </c>
      <c r="N1249" s="179">
        <f t="shared" si="506"/>
        <v>4289753.4776519854</v>
      </c>
      <c r="O1249" s="179">
        <f>N1249*(1+Basic!$B$9)+S1249</f>
        <v>4504241.1515345853</v>
      </c>
      <c r="P1249" s="176">
        <f t="shared" si="493"/>
        <v>4571207</v>
      </c>
      <c r="R1249" s="183">
        <f t="shared" si="507"/>
        <v>0</v>
      </c>
      <c r="S1249" s="179">
        <f t="shared" si="494"/>
        <v>0</v>
      </c>
      <c r="Y1249" s="179">
        <f t="shared" si="508"/>
        <v>43758.600653761998</v>
      </c>
      <c r="Z1249" s="179">
        <f t="shared" si="509"/>
        <v>2409.2508555285312</v>
      </c>
      <c r="AA1249" s="179">
        <f t="shared" si="510"/>
        <v>34491.148490709624</v>
      </c>
      <c r="AB1249" s="179">
        <f t="shared" si="511"/>
        <v>80659.000000000146</v>
      </c>
      <c r="AC1249" s="179">
        <f t="shared" si="512"/>
        <v>4571207</v>
      </c>
      <c r="AE1249" s="179">
        <f t="shared" si="513"/>
        <v>80659</v>
      </c>
    </row>
    <row r="1250" spans="1:31" x14ac:dyDescent="0.2">
      <c r="A1250" s="171">
        <f t="shared" si="495"/>
        <v>115</v>
      </c>
      <c r="B1250" s="179">
        <f t="shared" si="496"/>
        <v>77321</v>
      </c>
      <c r="D1250" s="179">
        <f t="shared" si="497"/>
        <v>3338</v>
      </c>
      <c r="E1250" s="179">
        <f t="shared" si="498"/>
        <v>32979.227023127234</v>
      </c>
      <c r="F1250" s="179">
        <f t="shared" si="499"/>
        <v>896.49581245656611</v>
      </c>
      <c r="G1250" s="179">
        <f t="shared" si="500"/>
        <v>2430269.5348377065</v>
      </c>
      <c r="H1250" s="179">
        <f t="shared" si="501"/>
        <v>64524.702657097871</v>
      </c>
      <c r="I1250" s="179">
        <f t="shared" si="502"/>
        <v>77321</v>
      </c>
      <c r="J1250" s="179">
        <f t="shared" si="503"/>
        <v>3338</v>
      </c>
      <c r="K1250" s="179">
        <f t="shared" si="504"/>
        <v>80659</v>
      </c>
      <c r="L1250" s="179">
        <f t="shared" si="492"/>
        <v>80659</v>
      </c>
      <c r="M1250" s="179">
        <f t="shared" si="505"/>
        <v>39013.905730980841</v>
      </c>
      <c r="N1250" s="179">
        <f t="shared" si="506"/>
        <v>4248108.3833829658</v>
      </c>
      <c r="O1250" s="179">
        <f>N1250*(1+Basic!$B$9)+S1250</f>
        <v>4460513.8025521142</v>
      </c>
      <c r="P1250" s="176">
        <f t="shared" si="493"/>
        <v>4525039</v>
      </c>
      <c r="R1250" s="183">
        <f t="shared" si="507"/>
        <v>0</v>
      </c>
      <c r="S1250" s="179">
        <f t="shared" si="494"/>
        <v>0</v>
      </c>
      <c r="Y1250" s="179">
        <f t="shared" si="508"/>
        <v>44341.772976872977</v>
      </c>
      <c r="Z1250" s="179">
        <f t="shared" si="509"/>
        <v>2441.5041875434326</v>
      </c>
      <c r="AA1250" s="179">
        <f t="shared" si="510"/>
        <v>33875.722835583801</v>
      </c>
      <c r="AB1250" s="179">
        <f t="shared" si="511"/>
        <v>80659.000000000204</v>
      </c>
      <c r="AC1250" s="179">
        <f t="shared" si="512"/>
        <v>4525039</v>
      </c>
      <c r="AE1250" s="179">
        <f t="shared" si="513"/>
        <v>80659</v>
      </c>
    </row>
    <row r="1251" spans="1:31" x14ac:dyDescent="0.2">
      <c r="A1251" s="171">
        <f t="shared" si="495"/>
        <v>116</v>
      </c>
      <c r="B1251" s="179">
        <f t="shared" si="496"/>
        <v>77321</v>
      </c>
      <c r="D1251" s="179">
        <f t="shared" si="497"/>
        <v>3338</v>
      </c>
      <c r="E1251" s="179">
        <f t="shared" si="498"/>
        <v>32388.282743112719</v>
      </c>
      <c r="F1251" s="179">
        <f t="shared" si="499"/>
        <v>863.81069583788451</v>
      </c>
      <c r="G1251" s="179">
        <f t="shared" si="500"/>
        <v>2385336.8175808191</v>
      </c>
      <c r="H1251" s="179">
        <f t="shared" si="501"/>
        <v>62050.513352935755</v>
      </c>
      <c r="I1251" s="179">
        <f t="shared" si="502"/>
        <v>77321</v>
      </c>
      <c r="J1251" s="179">
        <f t="shared" si="503"/>
        <v>3338</v>
      </c>
      <c r="K1251" s="179">
        <f t="shared" si="504"/>
        <v>80659</v>
      </c>
      <c r="L1251" s="179">
        <f t="shared" si="492"/>
        <v>80659</v>
      </c>
      <c r="M1251" s="179">
        <f t="shared" si="505"/>
        <v>38635.157210714206</v>
      </c>
      <c r="N1251" s="179">
        <f t="shared" si="506"/>
        <v>4206084.54059368</v>
      </c>
      <c r="O1251" s="179">
        <f>N1251*(1+Basic!$B$9)+S1251</f>
        <v>4416388.767623364</v>
      </c>
      <c r="P1251" s="176">
        <f t="shared" si="493"/>
        <v>4478439</v>
      </c>
      <c r="R1251" s="183">
        <f t="shared" si="507"/>
        <v>0</v>
      </c>
      <c r="S1251" s="179">
        <f t="shared" si="494"/>
        <v>0</v>
      </c>
      <c r="Y1251" s="179">
        <f t="shared" si="508"/>
        <v>44932.71725688735</v>
      </c>
      <c r="Z1251" s="179">
        <f t="shared" si="509"/>
        <v>2474.1893041621151</v>
      </c>
      <c r="AA1251" s="179">
        <f t="shared" si="510"/>
        <v>33252.0934389506</v>
      </c>
      <c r="AB1251" s="179">
        <f t="shared" si="511"/>
        <v>80659.000000000058</v>
      </c>
      <c r="AC1251" s="179">
        <f t="shared" si="512"/>
        <v>4478439</v>
      </c>
      <c r="AE1251" s="179">
        <f t="shared" si="513"/>
        <v>80659</v>
      </c>
    </row>
    <row r="1252" spans="1:31" x14ac:dyDescent="0.2">
      <c r="A1252" s="171">
        <f t="shared" si="495"/>
        <v>117</v>
      </c>
      <c r="B1252" s="179">
        <f t="shared" si="496"/>
        <v>77321</v>
      </c>
      <c r="D1252" s="179">
        <f t="shared" si="497"/>
        <v>3338</v>
      </c>
      <c r="E1252" s="179">
        <f t="shared" si="498"/>
        <v>31789.462929067031</v>
      </c>
      <c r="F1252" s="179">
        <f t="shared" si="499"/>
        <v>830.68801419112413</v>
      </c>
      <c r="G1252" s="179">
        <f t="shared" si="500"/>
        <v>2339805.2805098863</v>
      </c>
      <c r="H1252" s="179">
        <f t="shared" si="501"/>
        <v>59543.20136712688</v>
      </c>
      <c r="I1252" s="179">
        <f t="shared" si="502"/>
        <v>77321</v>
      </c>
      <c r="J1252" s="179">
        <f t="shared" si="503"/>
        <v>3338</v>
      </c>
      <c r="K1252" s="179">
        <f t="shared" si="504"/>
        <v>80659</v>
      </c>
      <c r="L1252" s="179">
        <f t="shared" si="492"/>
        <v>80659</v>
      </c>
      <c r="M1252" s="179">
        <f t="shared" si="505"/>
        <v>38252.964096453441</v>
      </c>
      <c r="N1252" s="179">
        <f t="shared" si="506"/>
        <v>4163678.504690133</v>
      </c>
      <c r="O1252" s="179">
        <f>N1252*(1+Basic!$B$9)+S1252</f>
        <v>4371862.4299246399</v>
      </c>
      <c r="P1252" s="176">
        <f t="shared" si="493"/>
        <v>4431406</v>
      </c>
      <c r="R1252" s="183">
        <f t="shared" si="507"/>
        <v>0</v>
      </c>
      <c r="S1252" s="179">
        <f t="shared" si="494"/>
        <v>0</v>
      </c>
      <c r="Y1252" s="179">
        <f t="shared" si="508"/>
        <v>45531.537070932798</v>
      </c>
      <c r="Z1252" s="179">
        <f t="shared" si="509"/>
        <v>2507.3119858088758</v>
      </c>
      <c r="AA1252" s="179">
        <f t="shared" si="510"/>
        <v>32620.150943258155</v>
      </c>
      <c r="AB1252" s="179">
        <f t="shared" si="511"/>
        <v>80658.999999999825</v>
      </c>
      <c r="AC1252" s="179">
        <f t="shared" si="512"/>
        <v>4431406</v>
      </c>
      <c r="AE1252" s="179">
        <f t="shared" si="513"/>
        <v>80659</v>
      </c>
    </row>
    <row r="1253" spans="1:31" x14ac:dyDescent="0.2">
      <c r="A1253" s="171">
        <f t="shared" si="495"/>
        <v>118</v>
      </c>
      <c r="B1253" s="179">
        <f t="shared" si="496"/>
        <v>77321</v>
      </c>
      <c r="D1253" s="179">
        <f t="shared" si="497"/>
        <v>3338</v>
      </c>
      <c r="E1253" s="179">
        <f t="shared" si="498"/>
        <v>31182.662623486787</v>
      </c>
      <c r="F1253" s="179">
        <f t="shared" si="499"/>
        <v>797.12190970778965</v>
      </c>
      <c r="G1253" s="179">
        <f t="shared" si="500"/>
        <v>2293666.9431333733</v>
      </c>
      <c r="H1253" s="179">
        <f t="shared" si="501"/>
        <v>57002.323276834672</v>
      </c>
      <c r="I1253" s="179">
        <f t="shared" si="502"/>
        <v>77321</v>
      </c>
      <c r="J1253" s="179">
        <f t="shared" si="503"/>
        <v>3338</v>
      </c>
      <c r="K1253" s="179">
        <f t="shared" si="504"/>
        <v>80659</v>
      </c>
      <c r="L1253" s="179">
        <f t="shared" si="492"/>
        <v>80659</v>
      </c>
      <c r="M1253" s="179">
        <f t="shared" si="505"/>
        <v>37867.295060742064</v>
      </c>
      <c r="N1253" s="179">
        <f t="shared" si="506"/>
        <v>4120886.7997508748</v>
      </c>
      <c r="O1253" s="179">
        <f>N1253*(1+Basic!$B$9)+S1253</f>
        <v>4326931.1397384191</v>
      </c>
      <c r="P1253" s="176">
        <f t="shared" si="493"/>
        <v>4383933</v>
      </c>
      <c r="R1253" s="183">
        <f t="shared" si="507"/>
        <v>0</v>
      </c>
      <c r="S1253" s="179">
        <f t="shared" si="494"/>
        <v>0</v>
      </c>
      <c r="Y1253" s="179">
        <f t="shared" si="508"/>
        <v>46138.337376513053</v>
      </c>
      <c r="Z1253" s="179">
        <f t="shared" si="509"/>
        <v>2540.8780902922081</v>
      </c>
      <c r="AA1253" s="179">
        <f t="shared" si="510"/>
        <v>31979.784533194575</v>
      </c>
      <c r="AB1253" s="179">
        <f t="shared" si="511"/>
        <v>80658.99999999984</v>
      </c>
      <c r="AC1253" s="179">
        <f t="shared" si="512"/>
        <v>4383933</v>
      </c>
      <c r="AE1253" s="179">
        <f t="shared" si="513"/>
        <v>80659</v>
      </c>
    </row>
    <row r="1254" spans="1:31" x14ac:dyDescent="0.2">
      <c r="A1254" s="171">
        <f t="shared" si="495"/>
        <v>119</v>
      </c>
      <c r="B1254" s="179">
        <f t="shared" si="496"/>
        <v>77321</v>
      </c>
      <c r="D1254" s="179">
        <f t="shared" si="497"/>
        <v>3338</v>
      </c>
      <c r="E1254" s="179">
        <f t="shared" si="498"/>
        <v>30567.775470096443</v>
      </c>
      <c r="F1254" s="179">
        <f t="shared" si="499"/>
        <v>763.10644615922411</v>
      </c>
      <c r="G1254" s="179">
        <f t="shared" si="500"/>
        <v>2246913.7186034699</v>
      </c>
      <c r="H1254" s="179">
        <f t="shared" si="501"/>
        <v>54427.429722993897</v>
      </c>
      <c r="I1254" s="179">
        <f t="shared" si="502"/>
        <v>77321</v>
      </c>
      <c r="J1254" s="179">
        <f t="shared" si="503"/>
        <v>3338</v>
      </c>
      <c r="K1254" s="179">
        <f t="shared" si="504"/>
        <v>80659</v>
      </c>
      <c r="L1254" s="179">
        <f t="shared" si="492"/>
        <v>80659</v>
      </c>
      <c r="M1254" s="179">
        <f t="shared" si="505"/>
        <v>37478.118491210618</v>
      </c>
      <c r="N1254" s="179">
        <f t="shared" si="506"/>
        <v>4077705.9182420853</v>
      </c>
      <c r="O1254" s="179">
        <f>N1254*(1+Basic!$B$9)+S1254</f>
        <v>4281591.2141541895</v>
      </c>
      <c r="P1254" s="176">
        <f t="shared" si="493"/>
        <v>4336019</v>
      </c>
      <c r="R1254" s="183">
        <f t="shared" si="507"/>
        <v>0</v>
      </c>
      <c r="S1254" s="179">
        <f t="shared" si="494"/>
        <v>0</v>
      </c>
      <c r="Y1254" s="179">
        <f t="shared" si="508"/>
        <v>46753.224529903382</v>
      </c>
      <c r="Z1254" s="179">
        <f t="shared" si="509"/>
        <v>2574.893553840775</v>
      </c>
      <c r="AA1254" s="179">
        <f t="shared" si="510"/>
        <v>31330.881916255668</v>
      </c>
      <c r="AB1254" s="179">
        <f t="shared" si="511"/>
        <v>80658.999999999825</v>
      </c>
      <c r="AC1254" s="179">
        <f t="shared" si="512"/>
        <v>4336019</v>
      </c>
      <c r="AE1254" s="179">
        <f t="shared" si="513"/>
        <v>80659</v>
      </c>
    </row>
    <row r="1255" spans="1:31" x14ac:dyDescent="0.2">
      <c r="A1255" s="171">
        <f t="shared" si="495"/>
        <v>120</v>
      </c>
      <c r="B1255" s="179">
        <f t="shared" si="496"/>
        <v>77321</v>
      </c>
      <c r="C1255" s="171">
        <f>-Basic!$B$29</f>
        <v>-18270</v>
      </c>
      <c r="D1255" s="179">
        <f t="shared" si="497"/>
        <v>-14932</v>
      </c>
      <c r="E1255" s="179">
        <f t="shared" si="498"/>
        <v>29944.693695206865</v>
      </c>
      <c r="F1255" s="179">
        <f t="shared" si="499"/>
        <v>728.63560784677486</v>
      </c>
      <c r="G1255" s="179">
        <f t="shared" si="500"/>
        <v>2199537.4122986766</v>
      </c>
      <c r="H1255" s="179">
        <f t="shared" si="501"/>
        <v>70088.065330840676</v>
      </c>
      <c r="I1255" s="179">
        <f t="shared" si="502"/>
        <v>77321</v>
      </c>
      <c r="J1255" s="179">
        <f t="shared" si="503"/>
        <v>3338</v>
      </c>
      <c r="K1255" s="179">
        <f t="shared" si="504"/>
        <v>80659</v>
      </c>
      <c r="L1255" s="179">
        <f t="shared" si="492"/>
        <v>80659</v>
      </c>
      <c r="M1255" s="179">
        <f t="shared" si="505"/>
        <v>37085.402487985499</v>
      </c>
      <c r="N1255" s="179">
        <f t="shared" si="506"/>
        <v>4034132.3207300706</v>
      </c>
      <c r="O1255" s="179">
        <f>N1255*(1+Basic!$B$9)+S1255</f>
        <v>4235838.9367665742</v>
      </c>
      <c r="P1255" s="176">
        <f t="shared" si="493"/>
        <v>4305927</v>
      </c>
      <c r="R1255" s="183">
        <f t="shared" si="507"/>
        <v>0</v>
      </c>
      <c r="S1255" s="179">
        <f t="shared" si="494"/>
        <v>0</v>
      </c>
      <c r="Y1255" s="179">
        <f t="shared" si="508"/>
        <v>47376.306304793339</v>
      </c>
      <c r="Z1255" s="179">
        <f t="shared" si="509"/>
        <v>2609.3643921532203</v>
      </c>
      <c r="AA1255" s="179">
        <f t="shared" si="510"/>
        <v>30673.329303053641</v>
      </c>
      <c r="AB1255" s="179">
        <f t="shared" si="511"/>
        <v>80659.000000000204</v>
      </c>
      <c r="AC1255" s="179">
        <f t="shared" si="512"/>
        <v>4305927</v>
      </c>
      <c r="AE1255" s="179">
        <f t="shared" si="513"/>
        <v>62389</v>
      </c>
    </row>
    <row r="1256" spans="1:31" x14ac:dyDescent="0.2">
      <c r="A1256" s="171">
        <f t="shared" si="495"/>
        <v>121</v>
      </c>
      <c r="B1256" s="179">
        <f t="shared" si="496"/>
        <v>77321</v>
      </c>
      <c r="D1256" s="179">
        <f t="shared" si="497"/>
        <v>3338</v>
      </c>
      <c r="E1256" s="179">
        <f t="shared" si="498"/>
        <v>29313.308088825379</v>
      </c>
      <c r="F1256" s="179">
        <f t="shared" si="499"/>
        <v>938.28902715144466</v>
      </c>
      <c r="G1256" s="179">
        <f t="shared" si="500"/>
        <v>2151529.7203875021</v>
      </c>
      <c r="H1256" s="179">
        <f t="shared" si="501"/>
        <v>67688.354357992124</v>
      </c>
      <c r="I1256" s="179">
        <f t="shared" si="502"/>
        <v>77321</v>
      </c>
      <c r="J1256" s="179">
        <f t="shared" si="503"/>
        <v>3338</v>
      </c>
      <c r="K1256" s="179">
        <f t="shared" si="504"/>
        <v>80659</v>
      </c>
      <c r="L1256" s="179">
        <f t="shared" si="492"/>
        <v>80659</v>
      </c>
      <c r="M1256" s="179">
        <f t="shared" si="505"/>
        <v>36689.114861074144</v>
      </c>
      <c r="N1256" s="179">
        <f t="shared" si="506"/>
        <v>3990162.435591145</v>
      </c>
      <c r="O1256" s="179">
        <f>N1256*(1+Basic!$B$9)+S1256</f>
        <v>4189670.5573707023</v>
      </c>
      <c r="P1256" s="176">
        <f t="shared" si="493"/>
        <v>4257359</v>
      </c>
      <c r="R1256" s="183">
        <f t="shared" si="507"/>
        <v>0</v>
      </c>
      <c r="S1256" s="179">
        <f t="shared" si="494"/>
        <v>0</v>
      </c>
      <c r="Y1256" s="179">
        <f t="shared" si="508"/>
        <v>48007.69191117445</v>
      </c>
      <c r="Z1256" s="179">
        <f t="shared" si="509"/>
        <v>2399.710972848552</v>
      </c>
      <c r="AA1256" s="179">
        <f t="shared" si="510"/>
        <v>30251.597115976823</v>
      </c>
      <c r="AB1256" s="179">
        <f t="shared" si="511"/>
        <v>80658.999999999825</v>
      </c>
      <c r="AC1256" s="179">
        <f t="shared" si="512"/>
        <v>4257359</v>
      </c>
      <c r="AE1256" s="179">
        <f t="shared" si="513"/>
        <v>80659</v>
      </c>
    </row>
    <row r="1257" spans="1:31" x14ac:dyDescent="0.2">
      <c r="A1257" s="171">
        <f t="shared" si="495"/>
        <v>122</v>
      </c>
      <c r="B1257" s="179">
        <f t="shared" si="496"/>
        <v>77321</v>
      </c>
      <c r="D1257" s="179">
        <f t="shared" si="497"/>
        <v>3338</v>
      </c>
      <c r="E1257" s="179">
        <f t="shared" si="498"/>
        <v>28673.507985514123</v>
      </c>
      <c r="F1257" s="179">
        <f t="shared" si="499"/>
        <v>906.16340828138084</v>
      </c>
      <c r="G1257" s="179">
        <f t="shared" si="500"/>
        <v>2102882.2283730162</v>
      </c>
      <c r="H1257" s="179">
        <f t="shared" si="501"/>
        <v>65256.517766273508</v>
      </c>
      <c r="I1257" s="179">
        <f t="shared" si="502"/>
        <v>77321</v>
      </c>
      <c r="J1257" s="179">
        <f t="shared" si="503"/>
        <v>3338</v>
      </c>
      <c r="K1257" s="179">
        <f t="shared" si="504"/>
        <v>80659</v>
      </c>
      <c r="L1257" s="179">
        <f t="shared" si="492"/>
        <v>80659</v>
      </c>
      <c r="M1257" s="179">
        <f t="shared" si="505"/>
        <v>36289.223127726553</v>
      </c>
      <c r="N1257" s="179">
        <f t="shared" si="506"/>
        <v>3945792.6587188714</v>
      </c>
      <c r="O1257" s="179">
        <f>N1257*(1+Basic!$B$9)+S1257</f>
        <v>4143082.291654815</v>
      </c>
      <c r="P1257" s="176">
        <f t="shared" si="493"/>
        <v>4208339</v>
      </c>
      <c r="R1257" s="183">
        <f t="shared" si="507"/>
        <v>0</v>
      </c>
      <c r="S1257" s="179">
        <f t="shared" si="494"/>
        <v>0</v>
      </c>
      <c r="Y1257" s="179">
        <f t="shared" si="508"/>
        <v>48647.492014485877</v>
      </c>
      <c r="Z1257" s="179">
        <f t="shared" si="509"/>
        <v>2431.8365917186165</v>
      </c>
      <c r="AA1257" s="179">
        <f t="shared" si="510"/>
        <v>29579.671393795503</v>
      </c>
      <c r="AB1257" s="179">
        <f t="shared" si="511"/>
        <v>80659</v>
      </c>
      <c r="AC1257" s="179">
        <f t="shared" si="512"/>
        <v>4208339</v>
      </c>
      <c r="AE1257" s="179">
        <f t="shared" si="513"/>
        <v>80659</v>
      </c>
    </row>
    <row r="1258" spans="1:31" x14ac:dyDescent="0.2">
      <c r="A1258" s="171">
        <f t="shared" si="495"/>
        <v>123</v>
      </c>
      <c r="B1258" s="179">
        <f t="shared" si="496"/>
        <v>77321</v>
      </c>
      <c r="D1258" s="179">
        <f t="shared" si="497"/>
        <v>3338</v>
      </c>
      <c r="E1258" s="179">
        <f t="shared" si="498"/>
        <v>28025.181244993259</v>
      </c>
      <c r="F1258" s="179">
        <f t="shared" si="499"/>
        <v>873.60771454002577</v>
      </c>
      <c r="G1258" s="179">
        <f t="shared" si="500"/>
        <v>2053586.4096180093</v>
      </c>
      <c r="H1258" s="179">
        <f t="shared" si="501"/>
        <v>62792.125480813535</v>
      </c>
      <c r="I1258" s="179">
        <f t="shared" si="502"/>
        <v>77321</v>
      </c>
      <c r="J1258" s="179">
        <f t="shared" si="503"/>
        <v>3338</v>
      </c>
      <c r="K1258" s="179">
        <f t="shared" si="504"/>
        <v>80659</v>
      </c>
      <c r="L1258" s="179">
        <f t="shared" si="492"/>
        <v>80659</v>
      </c>
      <c r="M1258" s="179">
        <f t="shared" si="505"/>
        <v>35885.694509772722</v>
      </c>
      <c r="N1258" s="179">
        <f t="shared" si="506"/>
        <v>3901019.353228644</v>
      </c>
      <c r="O1258" s="179">
        <f>N1258*(1+Basic!$B$9)+S1258</f>
        <v>4096070.3208900765</v>
      </c>
      <c r="P1258" s="176">
        <f t="shared" si="493"/>
        <v>4158862</v>
      </c>
      <c r="R1258" s="183">
        <f t="shared" si="507"/>
        <v>0</v>
      </c>
      <c r="S1258" s="179">
        <f t="shared" si="494"/>
        <v>0</v>
      </c>
      <c r="Y1258" s="179">
        <f t="shared" si="508"/>
        <v>49295.818755006883</v>
      </c>
      <c r="Z1258" s="179">
        <f t="shared" si="509"/>
        <v>2464.3922854599732</v>
      </c>
      <c r="AA1258" s="179">
        <f t="shared" si="510"/>
        <v>28898.788959533285</v>
      </c>
      <c r="AB1258" s="179">
        <f t="shared" si="511"/>
        <v>80659.000000000146</v>
      </c>
      <c r="AC1258" s="179">
        <f t="shared" si="512"/>
        <v>4158862</v>
      </c>
      <c r="AE1258" s="179">
        <f t="shared" si="513"/>
        <v>80659</v>
      </c>
    </row>
    <row r="1259" spans="1:31" x14ac:dyDescent="0.2">
      <c r="A1259" s="171">
        <f t="shared" si="495"/>
        <v>124</v>
      </c>
      <c r="B1259" s="179">
        <f t="shared" si="496"/>
        <v>77321</v>
      </c>
      <c r="D1259" s="179">
        <f t="shared" si="497"/>
        <v>3338</v>
      </c>
      <c r="E1259" s="179">
        <f t="shared" si="498"/>
        <v>27368.214232485723</v>
      </c>
      <c r="F1259" s="179">
        <f t="shared" si="499"/>
        <v>840.61618839176026</v>
      </c>
      <c r="G1259" s="179">
        <f t="shared" si="500"/>
        <v>2003633.6238504951</v>
      </c>
      <c r="H1259" s="179">
        <f t="shared" si="501"/>
        <v>60294.741669205294</v>
      </c>
      <c r="I1259" s="179">
        <f t="shared" si="502"/>
        <v>77321</v>
      </c>
      <c r="J1259" s="179">
        <f t="shared" si="503"/>
        <v>3338</v>
      </c>
      <c r="K1259" s="179">
        <f t="shared" si="504"/>
        <v>80659</v>
      </c>
      <c r="L1259" s="179">
        <f t="shared" si="492"/>
        <v>80659</v>
      </c>
      <c r="M1259" s="179">
        <f t="shared" si="505"/>
        <v>35478.495930935918</v>
      </c>
      <c r="N1259" s="179">
        <f t="shared" si="506"/>
        <v>3855838.8491595797</v>
      </c>
      <c r="O1259" s="179">
        <f>N1259*(1+Basic!$B$9)+S1259</f>
        <v>4048630.7916175588</v>
      </c>
      <c r="P1259" s="176">
        <f t="shared" si="493"/>
        <v>4108926</v>
      </c>
      <c r="R1259" s="183">
        <f t="shared" si="507"/>
        <v>0</v>
      </c>
      <c r="S1259" s="179">
        <f t="shared" si="494"/>
        <v>0</v>
      </c>
      <c r="Y1259" s="179">
        <f t="shared" si="508"/>
        <v>49952.785767514259</v>
      </c>
      <c r="Z1259" s="179">
        <f t="shared" si="509"/>
        <v>2497.3838116082406</v>
      </c>
      <c r="AA1259" s="179">
        <f t="shared" si="510"/>
        <v>28208.830420877483</v>
      </c>
      <c r="AB1259" s="179">
        <f t="shared" si="511"/>
        <v>80658.999999999985</v>
      </c>
      <c r="AC1259" s="179">
        <f t="shared" si="512"/>
        <v>4108926</v>
      </c>
      <c r="AE1259" s="179">
        <f t="shared" si="513"/>
        <v>80659</v>
      </c>
    </row>
    <row r="1260" spans="1:31" x14ac:dyDescent="0.2">
      <c r="A1260" s="171">
        <f t="shared" si="495"/>
        <v>125</v>
      </c>
      <c r="B1260" s="179">
        <f t="shared" si="496"/>
        <v>77321</v>
      </c>
      <c r="D1260" s="179">
        <f t="shared" si="497"/>
        <v>3338</v>
      </c>
      <c r="E1260" s="179">
        <f t="shared" si="498"/>
        <v>26702.49179880002</v>
      </c>
      <c r="F1260" s="179">
        <f t="shared" si="499"/>
        <v>807.18299522318591</v>
      </c>
      <c r="G1260" s="179">
        <f t="shared" si="500"/>
        <v>1953015.115649295</v>
      </c>
      <c r="H1260" s="179">
        <f t="shared" si="501"/>
        <v>57763.924664428479</v>
      </c>
      <c r="I1260" s="179">
        <f t="shared" si="502"/>
        <v>77321</v>
      </c>
      <c r="J1260" s="179">
        <f t="shared" si="503"/>
        <v>3338</v>
      </c>
      <c r="K1260" s="179">
        <f t="shared" si="504"/>
        <v>80659</v>
      </c>
      <c r="L1260" s="179">
        <f t="shared" si="492"/>
        <v>80659</v>
      </c>
      <c r="M1260" s="179">
        <f t="shared" si="505"/>
        <v>35067.59401412146</v>
      </c>
      <c r="N1260" s="179">
        <f t="shared" si="506"/>
        <v>3810247.4431737014</v>
      </c>
      <c r="O1260" s="179">
        <f>N1260*(1+Basic!$B$9)+S1260</f>
        <v>4000759.8153323866</v>
      </c>
      <c r="P1260" s="176">
        <f t="shared" si="493"/>
        <v>4058524</v>
      </c>
      <c r="R1260" s="183">
        <f t="shared" si="507"/>
        <v>0</v>
      </c>
      <c r="S1260" s="179">
        <f t="shared" si="494"/>
        <v>0</v>
      </c>
      <c r="Y1260" s="179">
        <f t="shared" si="508"/>
        <v>50618.508201200049</v>
      </c>
      <c r="Z1260" s="179">
        <f t="shared" si="509"/>
        <v>2530.8170047768144</v>
      </c>
      <c r="AA1260" s="179">
        <f t="shared" si="510"/>
        <v>27509.674794023205</v>
      </c>
      <c r="AB1260" s="179">
        <f t="shared" si="511"/>
        <v>80659.000000000073</v>
      </c>
      <c r="AC1260" s="179">
        <f t="shared" si="512"/>
        <v>4058524</v>
      </c>
      <c r="AE1260" s="179">
        <f t="shared" si="513"/>
        <v>80659</v>
      </c>
    </row>
    <row r="1261" spans="1:31" x14ac:dyDescent="0.2">
      <c r="A1261" s="171">
        <f t="shared" si="495"/>
        <v>126</v>
      </c>
      <c r="B1261" s="179">
        <f t="shared" si="496"/>
        <v>77321</v>
      </c>
      <c r="D1261" s="179">
        <f t="shared" si="497"/>
        <v>3338</v>
      </c>
      <c r="E1261" s="179">
        <f t="shared" si="498"/>
        <v>26027.897260147529</v>
      </c>
      <c r="F1261" s="179">
        <f t="shared" si="499"/>
        <v>773.30222231126083</v>
      </c>
      <c r="G1261" s="179">
        <f t="shared" si="500"/>
        <v>1901722.0129094427</v>
      </c>
      <c r="H1261" s="179">
        <f t="shared" si="501"/>
        <v>55199.226886739743</v>
      </c>
      <c r="I1261" s="179">
        <f t="shared" si="502"/>
        <v>77321</v>
      </c>
      <c r="J1261" s="179">
        <f t="shared" si="503"/>
        <v>3338</v>
      </c>
      <c r="K1261" s="179">
        <f t="shared" si="504"/>
        <v>80659</v>
      </c>
      <c r="L1261" s="179">
        <f t="shared" si="492"/>
        <v>80659</v>
      </c>
      <c r="M1261" s="179">
        <f t="shared" si="505"/>
        <v>34652.955078680934</v>
      </c>
      <c r="N1261" s="179">
        <f t="shared" si="506"/>
        <v>3764241.3982523824</v>
      </c>
      <c r="O1261" s="179">
        <f>N1261*(1+Basic!$B$9)+S1261</f>
        <v>3952453.4681650018</v>
      </c>
      <c r="P1261" s="176">
        <f t="shared" si="493"/>
        <v>4007653</v>
      </c>
      <c r="R1261" s="183">
        <f t="shared" si="507"/>
        <v>0</v>
      </c>
      <c r="S1261" s="179">
        <f t="shared" si="494"/>
        <v>0</v>
      </c>
      <c r="Y1261" s="179">
        <f t="shared" si="508"/>
        <v>51293.102739852387</v>
      </c>
      <c r="Z1261" s="179">
        <f t="shared" si="509"/>
        <v>2564.6977776887361</v>
      </c>
      <c r="AA1261" s="179">
        <f t="shared" si="510"/>
        <v>26801.199482458789</v>
      </c>
      <c r="AB1261" s="179">
        <f t="shared" si="511"/>
        <v>80658.999999999913</v>
      </c>
      <c r="AC1261" s="179">
        <f t="shared" si="512"/>
        <v>4007653</v>
      </c>
      <c r="AE1261" s="179">
        <f t="shared" si="513"/>
        <v>80659</v>
      </c>
    </row>
    <row r="1262" spans="1:31" x14ac:dyDescent="0.2">
      <c r="A1262" s="171">
        <f t="shared" si="495"/>
        <v>127</v>
      </c>
      <c r="B1262" s="179">
        <f t="shared" si="496"/>
        <v>77321</v>
      </c>
      <c r="D1262" s="179">
        <f t="shared" si="497"/>
        <v>3338</v>
      </c>
      <c r="E1262" s="179">
        <f t="shared" si="498"/>
        <v>25344.312377690938</v>
      </c>
      <c r="F1262" s="179">
        <f t="shared" si="499"/>
        <v>738.9678777776254</v>
      </c>
      <c r="G1262" s="179">
        <f t="shared" si="500"/>
        <v>1849745.3252871337</v>
      </c>
      <c r="H1262" s="179">
        <f t="shared" si="501"/>
        <v>52600.194764517371</v>
      </c>
      <c r="I1262" s="179">
        <f t="shared" si="502"/>
        <v>77321</v>
      </c>
      <c r="J1262" s="179">
        <f t="shared" si="503"/>
        <v>3338</v>
      </c>
      <c r="K1262" s="179">
        <f t="shared" si="504"/>
        <v>80659</v>
      </c>
      <c r="L1262" s="179">
        <f t="shared" si="492"/>
        <v>80659</v>
      </c>
      <c r="M1262" s="179">
        <f t="shared" si="505"/>
        <v>34234.545137651396</v>
      </c>
      <c r="N1262" s="179">
        <f t="shared" si="506"/>
        <v>3717816.9433900337</v>
      </c>
      <c r="O1262" s="179">
        <f>N1262*(1+Basic!$B$9)+S1262</f>
        <v>3903707.7905595354</v>
      </c>
      <c r="P1262" s="176">
        <f t="shared" si="493"/>
        <v>3956308</v>
      </c>
      <c r="R1262" s="183">
        <f t="shared" si="507"/>
        <v>0</v>
      </c>
      <c r="S1262" s="179">
        <f t="shared" si="494"/>
        <v>0</v>
      </c>
      <c r="Y1262" s="179">
        <f t="shared" si="508"/>
        <v>51976.687622308964</v>
      </c>
      <c r="Z1262" s="179">
        <f t="shared" si="509"/>
        <v>2599.032122222372</v>
      </c>
      <c r="AA1262" s="179">
        <f t="shared" si="510"/>
        <v>26083.280255468562</v>
      </c>
      <c r="AB1262" s="179">
        <f t="shared" si="511"/>
        <v>80658.999999999898</v>
      </c>
      <c r="AC1262" s="179">
        <f t="shared" si="512"/>
        <v>3956308</v>
      </c>
      <c r="AE1262" s="179">
        <f t="shared" si="513"/>
        <v>80659</v>
      </c>
    </row>
    <row r="1263" spans="1:31" x14ac:dyDescent="0.2">
      <c r="A1263" s="171">
        <f t="shared" si="495"/>
        <v>128</v>
      </c>
      <c r="B1263" s="179">
        <f t="shared" si="496"/>
        <v>77321</v>
      </c>
      <c r="D1263" s="179">
        <f t="shared" si="497"/>
        <v>3338</v>
      </c>
      <c r="E1263" s="179">
        <f t="shared" si="498"/>
        <v>24651.617336820007</v>
      </c>
      <c r="F1263" s="179">
        <f t="shared" si="499"/>
        <v>704.17388952892543</v>
      </c>
      <c r="G1263" s="179">
        <f t="shared" si="500"/>
        <v>1797075.9426239538</v>
      </c>
      <c r="H1263" s="179">
        <f t="shared" si="501"/>
        <v>49966.368654046295</v>
      </c>
      <c r="I1263" s="179">
        <f t="shared" si="502"/>
        <v>77321</v>
      </c>
      <c r="J1263" s="179">
        <f t="shared" si="503"/>
        <v>3338</v>
      </c>
      <c r="K1263" s="179">
        <f t="shared" si="504"/>
        <v>80659</v>
      </c>
      <c r="L1263" s="179">
        <f t="shared" si="492"/>
        <v>80659</v>
      </c>
      <c r="M1263" s="179">
        <f t="shared" si="505"/>
        <v>33812.329894969618</v>
      </c>
      <c r="N1263" s="179">
        <f t="shared" si="506"/>
        <v>3670970.2732850034</v>
      </c>
      <c r="O1263" s="179">
        <f>N1263*(1+Basic!$B$9)+S1263</f>
        <v>3854518.7869492536</v>
      </c>
      <c r="P1263" s="176">
        <f t="shared" si="493"/>
        <v>3904485</v>
      </c>
      <c r="R1263" s="183">
        <f t="shared" si="507"/>
        <v>0</v>
      </c>
      <c r="S1263" s="179">
        <f t="shared" si="494"/>
        <v>0</v>
      </c>
      <c r="Y1263" s="179">
        <f t="shared" si="508"/>
        <v>52669.382663179887</v>
      </c>
      <c r="Z1263" s="179">
        <f t="shared" si="509"/>
        <v>2633.8261104710764</v>
      </c>
      <c r="AA1263" s="179">
        <f t="shared" si="510"/>
        <v>25355.791226348934</v>
      </c>
      <c r="AB1263" s="179">
        <f t="shared" si="511"/>
        <v>80658.999999999898</v>
      </c>
      <c r="AC1263" s="179">
        <f t="shared" si="512"/>
        <v>3904485</v>
      </c>
      <c r="AE1263" s="179">
        <f t="shared" si="513"/>
        <v>80659</v>
      </c>
    </row>
    <row r="1264" spans="1:31" x14ac:dyDescent="0.2">
      <c r="A1264" s="171">
        <f t="shared" si="495"/>
        <v>129</v>
      </c>
      <c r="B1264" s="179">
        <f t="shared" si="496"/>
        <v>77321</v>
      </c>
      <c r="D1264" s="179">
        <f t="shared" si="497"/>
        <v>3338</v>
      </c>
      <c r="E1264" s="179">
        <f t="shared" si="498"/>
        <v>23949.690726151206</v>
      </c>
      <c r="F1264" s="179">
        <f t="shared" si="499"/>
        <v>668.91410418295243</v>
      </c>
      <c r="G1264" s="179">
        <f t="shared" si="500"/>
        <v>1743704.633350105</v>
      </c>
      <c r="H1264" s="179">
        <f t="shared" si="501"/>
        <v>47297.282758229245</v>
      </c>
      <c r="I1264" s="179">
        <f t="shared" si="502"/>
        <v>77321</v>
      </c>
      <c r="J1264" s="179">
        <f t="shared" si="503"/>
        <v>3338</v>
      </c>
      <c r="K1264" s="179">
        <f t="shared" si="504"/>
        <v>80659</v>
      </c>
      <c r="L1264" s="179">
        <f t="shared" ref="L1264:L1290" si="514">K1264</f>
        <v>80659</v>
      </c>
      <c r="M1264" s="179">
        <f t="shared" si="505"/>
        <v>33386.274742660862</v>
      </c>
      <c r="N1264" s="179">
        <f t="shared" si="506"/>
        <v>3623697.5480276644</v>
      </c>
      <c r="O1264" s="179">
        <f>N1264*(1+Basic!$B$9)+S1264</f>
        <v>3804882.425429048</v>
      </c>
      <c r="P1264" s="176">
        <f t="shared" ref="P1264:P1290" si="515">ROUND((O1264+H1264)/1,0)</f>
        <v>3852180</v>
      </c>
      <c r="R1264" s="183">
        <f t="shared" si="507"/>
        <v>0</v>
      </c>
      <c r="S1264" s="179">
        <f t="shared" ref="S1264:S1291" si="516">S1265+R1264</f>
        <v>0</v>
      </c>
      <c r="Y1264" s="179">
        <f t="shared" si="508"/>
        <v>53371.309273848776</v>
      </c>
      <c r="Z1264" s="179">
        <f t="shared" si="509"/>
        <v>2669.0858958170502</v>
      </c>
      <c r="AA1264" s="179">
        <f t="shared" si="510"/>
        <v>24618.604830334159</v>
      </c>
      <c r="AB1264" s="179">
        <f t="shared" si="511"/>
        <v>80658.999999999985</v>
      </c>
      <c r="AC1264" s="179">
        <f t="shared" si="512"/>
        <v>3852180</v>
      </c>
      <c r="AE1264" s="179">
        <f t="shared" si="513"/>
        <v>80659</v>
      </c>
    </row>
    <row r="1265" spans="1:31" x14ac:dyDescent="0.2">
      <c r="A1265" s="171">
        <f t="shared" ref="A1265:A1291" si="517">A1264+1</f>
        <v>130</v>
      </c>
      <c r="B1265" s="179">
        <f t="shared" ref="B1265:B1291" si="518">$C$1131</f>
        <v>77321</v>
      </c>
      <c r="D1265" s="179">
        <f t="shared" ref="D1265:D1291" si="519">C1265+$F$1131</f>
        <v>3338</v>
      </c>
      <c r="E1265" s="179">
        <f t="shared" ref="E1265:E1291" si="520">G1264*$B$1134/$E$1131</f>
        <v>23238.40951624748</v>
      </c>
      <c r="F1265" s="179">
        <f t="shared" ref="F1265:F1291" si="521">H1264*$D$1134/$E$1131</f>
        <v>633.1822859804056</v>
      </c>
      <c r="G1265" s="179">
        <f t="shared" ref="G1265:G1291" si="522">G1264+E1265-B1265</f>
        <v>1689622.0428663525</v>
      </c>
      <c r="H1265" s="179">
        <f t="shared" ref="H1265:H1291" si="523">H1264-D1265+F1265</f>
        <v>44592.465044209654</v>
      </c>
      <c r="I1265" s="179">
        <f t="shared" ref="I1265:I1291" si="524">B1265</f>
        <v>77321</v>
      </c>
      <c r="J1265" s="179">
        <f t="shared" ref="J1265:J1291" si="525">D1265-C1265</f>
        <v>3338</v>
      </c>
      <c r="K1265" s="179">
        <f t="shared" ref="K1265:K1291" si="526">J1265+I1265</f>
        <v>80659</v>
      </c>
      <c r="L1265" s="179">
        <f t="shared" si="514"/>
        <v>80659</v>
      </c>
      <c r="M1265" s="179">
        <f t="shared" ref="M1265:M1291" si="527">N1264*$L$1134/12</f>
        <v>32956.344758002197</v>
      </c>
      <c r="N1265" s="179">
        <f t="shared" ref="N1265:N1291" si="528">N1264+M1265-L1265</f>
        <v>3575994.8927856665</v>
      </c>
      <c r="O1265" s="179">
        <f>N1265*(1+Basic!$B$9)+S1265</f>
        <v>3754794.63742495</v>
      </c>
      <c r="P1265" s="176">
        <f t="shared" si="515"/>
        <v>3799387</v>
      </c>
      <c r="R1265" s="183">
        <f t="shared" ref="R1265:R1291" si="529">ROUND($R$1131/1,0)</f>
        <v>0</v>
      </c>
      <c r="S1265" s="179">
        <f t="shared" si="516"/>
        <v>0</v>
      </c>
      <c r="Y1265" s="179">
        <f t="shared" ref="Y1265:Y1291" si="530">G1264-G1265</f>
        <v>54082.590483752545</v>
      </c>
      <c r="Z1265" s="179">
        <f t="shared" ref="Z1265:Z1291" si="531">H1264-H1265-C1265</f>
        <v>2704.8177140195912</v>
      </c>
      <c r="AA1265" s="179">
        <f t="shared" ref="AA1265:AA1291" si="532">E1265+F1265+R1265</f>
        <v>23871.591802227886</v>
      </c>
      <c r="AB1265" s="179">
        <f t="shared" ref="AB1265:AB1291" si="533">AA1265+Z1265+Y1265</f>
        <v>80659.000000000029</v>
      </c>
      <c r="AC1265" s="179">
        <f t="shared" ref="AC1265:AC1291" si="534">P1265</f>
        <v>3799387</v>
      </c>
      <c r="AE1265" s="179">
        <f t="shared" ref="AE1265:AE1291" si="535">B1265+D1265</f>
        <v>80659</v>
      </c>
    </row>
    <row r="1266" spans="1:31" x14ac:dyDescent="0.2">
      <c r="A1266" s="171">
        <f t="shared" si="517"/>
        <v>131</v>
      </c>
      <c r="B1266" s="179">
        <f t="shared" si="518"/>
        <v>77321</v>
      </c>
      <c r="D1266" s="179">
        <f t="shared" si="519"/>
        <v>3338</v>
      </c>
      <c r="E1266" s="179">
        <f t="shared" si="520"/>
        <v>22517.64903805438</v>
      </c>
      <c r="F1266" s="179">
        <f t="shared" si="521"/>
        <v>596.97211568208684</v>
      </c>
      <c r="G1266" s="179">
        <f t="shared" si="522"/>
        <v>1634818.6919044068</v>
      </c>
      <c r="H1266" s="179">
        <f t="shared" si="523"/>
        <v>41851.437159891742</v>
      </c>
      <c r="I1266" s="179">
        <f t="shared" si="524"/>
        <v>77321</v>
      </c>
      <c r="J1266" s="179">
        <f t="shared" si="525"/>
        <v>3338</v>
      </c>
      <c r="K1266" s="179">
        <f t="shared" si="526"/>
        <v>80659</v>
      </c>
      <c r="L1266" s="179">
        <f t="shared" si="514"/>
        <v>80659</v>
      </c>
      <c r="M1266" s="179">
        <f t="shared" si="527"/>
        <v>32522.50470065992</v>
      </c>
      <c r="N1266" s="179">
        <f t="shared" si="528"/>
        <v>3527858.3974863263</v>
      </c>
      <c r="O1266" s="179">
        <f>N1266*(1+Basic!$B$9)+S1266</f>
        <v>3704251.3173606428</v>
      </c>
      <c r="P1266" s="176">
        <f t="shared" si="515"/>
        <v>3746103</v>
      </c>
      <c r="R1266" s="183">
        <f t="shared" si="529"/>
        <v>0</v>
      </c>
      <c r="S1266" s="179">
        <f t="shared" si="516"/>
        <v>0</v>
      </c>
      <c r="Y1266" s="179">
        <f t="shared" si="530"/>
        <v>54803.350961945718</v>
      </c>
      <c r="Z1266" s="179">
        <f t="shared" si="531"/>
        <v>2741.0278843179112</v>
      </c>
      <c r="AA1266" s="179">
        <f t="shared" si="532"/>
        <v>23114.621153736465</v>
      </c>
      <c r="AB1266" s="179">
        <f t="shared" si="533"/>
        <v>80659.000000000087</v>
      </c>
      <c r="AC1266" s="179">
        <f t="shared" si="534"/>
        <v>3746103</v>
      </c>
      <c r="AE1266" s="179">
        <f t="shared" si="535"/>
        <v>80659</v>
      </c>
    </row>
    <row r="1267" spans="1:31" x14ac:dyDescent="0.2">
      <c r="A1267" s="171">
        <f t="shared" si="517"/>
        <v>132</v>
      </c>
      <c r="B1267" s="179">
        <f t="shared" si="518"/>
        <v>77321</v>
      </c>
      <c r="C1267" s="171">
        <f>-Basic!$B$30</f>
        <v>-16440</v>
      </c>
      <c r="D1267" s="179">
        <f t="shared" si="519"/>
        <v>-13102</v>
      </c>
      <c r="E1267" s="179">
        <f t="shared" si="520"/>
        <v>21787.282961048822</v>
      </c>
      <c r="F1267" s="179">
        <f t="shared" si="521"/>
        <v>560.2771894513304</v>
      </c>
      <c r="G1267" s="179">
        <f t="shared" si="522"/>
        <v>1579284.9748654556</v>
      </c>
      <c r="H1267" s="179">
        <f t="shared" si="523"/>
        <v>55513.71434934307</v>
      </c>
      <c r="I1267" s="179">
        <f t="shared" si="524"/>
        <v>77321</v>
      </c>
      <c r="J1267" s="179">
        <f t="shared" si="525"/>
        <v>3338</v>
      </c>
      <c r="K1267" s="179">
        <f t="shared" si="526"/>
        <v>80659</v>
      </c>
      <c r="L1267" s="179">
        <f t="shared" si="514"/>
        <v>80659</v>
      </c>
      <c r="M1267" s="179">
        <f t="shared" si="527"/>
        <v>32084.719009801014</v>
      </c>
      <c r="N1267" s="179">
        <f t="shared" si="528"/>
        <v>3479284.1164961271</v>
      </c>
      <c r="O1267" s="179">
        <f>N1267*(1+Basic!$B$9)+S1267</f>
        <v>3653248.3223209335</v>
      </c>
      <c r="P1267" s="176">
        <f t="shared" si="515"/>
        <v>3708762</v>
      </c>
      <c r="R1267" s="183">
        <f t="shared" si="529"/>
        <v>0</v>
      </c>
      <c r="S1267" s="179">
        <f t="shared" si="516"/>
        <v>0</v>
      </c>
      <c r="Y1267" s="179">
        <f t="shared" si="530"/>
        <v>55533.717038951116</v>
      </c>
      <c r="Z1267" s="179">
        <f t="shared" si="531"/>
        <v>2777.722810548672</v>
      </c>
      <c r="AA1267" s="179">
        <f t="shared" si="532"/>
        <v>22347.560150500154</v>
      </c>
      <c r="AB1267" s="179">
        <f t="shared" si="533"/>
        <v>80658.999999999942</v>
      </c>
      <c r="AC1267" s="179">
        <f t="shared" si="534"/>
        <v>3708762</v>
      </c>
      <c r="AE1267" s="179">
        <f t="shared" si="535"/>
        <v>64219</v>
      </c>
    </row>
    <row r="1268" spans="1:31" x14ac:dyDescent="0.2">
      <c r="A1268" s="171">
        <f t="shared" si="517"/>
        <v>133</v>
      </c>
      <c r="B1268" s="179">
        <f t="shared" si="518"/>
        <v>77321</v>
      </c>
      <c r="D1268" s="179">
        <f t="shared" si="519"/>
        <v>3338</v>
      </c>
      <c r="E1268" s="179">
        <f t="shared" si="520"/>
        <v>21047.183271096659</v>
      </c>
      <c r="F1268" s="179">
        <f t="shared" si="521"/>
        <v>743.17801161345778</v>
      </c>
      <c r="G1268" s="179">
        <f t="shared" si="522"/>
        <v>1523011.1581365522</v>
      </c>
      <c r="H1268" s="179">
        <f t="shared" si="523"/>
        <v>52918.892360956524</v>
      </c>
      <c r="I1268" s="179">
        <f t="shared" si="524"/>
        <v>77321</v>
      </c>
      <c r="J1268" s="179">
        <f t="shared" si="525"/>
        <v>3338</v>
      </c>
      <c r="K1268" s="179">
        <f t="shared" si="526"/>
        <v>80659</v>
      </c>
      <c r="L1268" s="179">
        <f t="shared" si="514"/>
        <v>80659</v>
      </c>
      <c r="M1268" s="179">
        <f t="shared" si="527"/>
        <v>31642.951801178322</v>
      </c>
      <c r="N1268" s="179">
        <f t="shared" si="528"/>
        <v>3430268.0682973056</v>
      </c>
      <c r="O1268" s="179">
        <f>N1268*(1+Basic!$B$9)+S1268</f>
        <v>3601781.4717121711</v>
      </c>
      <c r="P1268" s="176">
        <f t="shared" si="515"/>
        <v>3654700</v>
      </c>
      <c r="R1268" s="183">
        <f t="shared" si="529"/>
        <v>0</v>
      </c>
      <c r="S1268" s="179">
        <f t="shared" si="516"/>
        <v>0</v>
      </c>
      <c r="Y1268" s="179">
        <f t="shared" si="530"/>
        <v>56273.816728903446</v>
      </c>
      <c r="Z1268" s="179">
        <f t="shared" si="531"/>
        <v>2594.8219883865459</v>
      </c>
      <c r="AA1268" s="179">
        <f t="shared" si="532"/>
        <v>21790.361282710117</v>
      </c>
      <c r="AB1268" s="179">
        <f t="shared" si="533"/>
        <v>80659.000000000116</v>
      </c>
      <c r="AC1268" s="179">
        <f t="shared" si="534"/>
        <v>3654700</v>
      </c>
      <c r="AE1268" s="179">
        <f t="shared" si="535"/>
        <v>80659</v>
      </c>
    </row>
    <row r="1269" spans="1:31" x14ac:dyDescent="0.2">
      <c r="A1269" s="171">
        <f t="shared" si="517"/>
        <v>134</v>
      </c>
      <c r="B1269" s="179">
        <f t="shared" si="518"/>
        <v>77321</v>
      </c>
      <c r="D1269" s="179">
        <f t="shared" si="519"/>
        <v>3338</v>
      </c>
      <c r="E1269" s="179">
        <f t="shared" si="520"/>
        <v>20297.220248015132</v>
      </c>
      <c r="F1269" s="179">
        <f t="shared" si="521"/>
        <v>708.44038563360266</v>
      </c>
      <c r="G1269" s="179">
        <f t="shared" si="522"/>
        <v>1465987.3783845673</v>
      </c>
      <c r="H1269" s="179">
        <f t="shared" si="523"/>
        <v>50289.332746590124</v>
      </c>
      <c r="I1269" s="179">
        <f t="shared" si="524"/>
        <v>77321</v>
      </c>
      <c r="J1269" s="179">
        <f t="shared" si="525"/>
        <v>3338</v>
      </c>
      <c r="K1269" s="179">
        <f t="shared" si="526"/>
        <v>80659</v>
      </c>
      <c r="L1269" s="179">
        <f t="shared" si="514"/>
        <v>80659</v>
      </c>
      <c r="M1269" s="179">
        <f t="shared" si="527"/>
        <v>31197.166864189185</v>
      </c>
      <c r="N1269" s="179">
        <f t="shared" si="528"/>
        <v>3380806.2351614949</v>
      </c>
      <c r="O1269" s="179">
        <f>N1269*(1+Basic!$B$9)+S1269</f>
        <v>3549846.5469195698</v>
      </c>
      <c r="P1269" s="176">
        <f t="shared" si="515"/>
        <v>3600136</v>
      </c>
      <c r="R1269" s="183">
        <f t="shared" si="529"/>
        <v>0</v>
      </c>
      <c r="S1269" s="179">
        <f t="shared" si="516"/>
        <v>0</v>
      </c>
      <c r="Y1269" s="179">
        <f t="shared" si="530"/>
        <v>57023.779751984868</v>
      </c>
      <c r="Z1269" s="179">
        <f t="shared" si="531"/>
        <v>2629.5596143664006</v>
      </c>
      <c r="AA1269" s="179">
        <f t="shared" si="532"/>
        <v>21005.660633648735</v>
      </c>
      <c r="AB1269" s="179">
        <f t="shared" si="533"/>
        <v>80659</v>
      </c>
      <c r="AC1269" s="179">
        <f t="shared" si="534"/>
        <v>3600136</v>
      </c>
      <c r="AE1269" s="179">
        <f t="shared" si="535"/>
        <v>80659</v>
      </c>
    </row>
    <row r="1270" spans="1:31" x14ac:dyDescent="0.2">
      <c r="A1270" s="171">
        <f t="shared" si="517"/>
        <v>135</v>
      </c>
      <c r="B1270" s="179">
        <f t="shared" si="518"/>
        <v>77321</v>
      </c>
      <c r="D1270" s="179">
        <f t="shared" si="519"/>
        <v>3338</v>
      </c>
      <c r="E1270" s="179">
        <f t="shared" si="520"/>
        <v>19537.262442836287</v>
      </c>
      <c r="F1270" s="179">
        <f t="shared" si="521"/>
        <v>673.23771709432856</v>
      </c>
      <c r="G1270" s="179">
        <f t="shared" si="522"/>
        <v>1408203.6408274036</v>
      </c>
      <c r="H1270" s="179">
        <f t="shared" si="523"/>
        <v>47624.570463684453</v>
      </c>
      <c r="I1270" s="179">
        <f t="shared" si="524"/>
        <v>77321</v>
      </c>
      <c r="J1270" s="179">
        <f t="shared" si="525"/>
        <v>3338</v>
      </c>
      <c r="K1270" s="179">
        <f t="shared" si="526"/>
        <v>80659</v>
      </c>
      <c r="L1270" s="179">
        <f t="shared" si="514"/>
        <v>80659</v>
      </c>
      <c r="M1270" s="179">
        <f t="shared" si="527"/>
        <v>30747.327658907332</v>
      </c>
      <c r="N1270" s="179">
        <f t="shared" si="528"/>
        <v>3330894.5628204024</v>
      </c>
      <c r="O1270" s="179">
        <f>N1270*(1+Basic!$B$9)+S1270</f>
        <v>3497439.2909614225</v>
      </c>
      <c r="P1270" s="176">
        <f t="shared" si="515"/>
        <v>3545064</v>
      </c>
      <c r="R1270" s="183">
        <f t="shared" si="529"/>
        <v>0</v>
      </c>
      <c r="S1270" s="179">
        <f t="shared" si="516"/>
        <v>0</v>
      </c>
      <c r="Y1270" s="179">
        <f t="shared" si="530"/>
        <v>57783.737557163695</v>
      </c>
      <c r="Z1270" s="179">
        <f t="shared" si="531"/>
        <v>2664.7622829056709</v>
      </c>
      <c r="AA1270" s="179">
        <f t="shared" si="532"/>
        <v>20210.500159930616</v>
      </c>
      <c r="AB1270" s="179">
        <f t="shared" si="533"/>
        <v>80658.999999999985</v>
      </c>
      <c r="AC1270" s="179">
        <f t="shared" si="534"/>
        <v>3545064</v>
      </c>
      <c r="AE1270" s="179">
        <f t="shared" si="535"/>
        <v>80659</v>
      </c>
    </row>
    <row r="1271" spans="1:31" x14ac:dyDescent="0.2">
      <c r="A1271" s="171">
        <f t="shared" si="517"/>
        <v>136</v>
      </c>
      <c r="B1271" s="179">
        <f t="shared" si="518"/>
        <v>77321</v>
      </c>
      <c r="D1271" s="179">
        <f t="shared" si="519"/>
        <v>3338</v>
      </c>
      <c r="E1271" s="179">
        <f t="shared" si="520"/>
        <v>18767.176654767427</v>
      </c>
      <c r="F1271" s="179">
        <f t="shared" si="521"/>
        <v>637.56378033754925</v>
      </c>
      <c r="G1271" s="179">
        <f t="shared" si="522"/>
        <v>1349649.8174821711</v>
      </c>
      <c r="H1271" s="179">
        <f t="shared" si="523"/>
        <v>44924.134244022003</v>
      </c>
      <c r="I1271" s="179">
        <f t="shared" si="524"/>
        <v>77321</v>
      </c>
      <c r="J1271" s="179">
        <f t="shared" si="525"/>
        <v>3338</v>
      </c>
      <c r="K1271" s="179">
        <f t="shared" si="526"/>
        <v>80659</v>
      </c>
      <c r="L1271" s="179">
        <f t="shared" si="514"/>
        <v>80659</v>
      </c>
      <c r="M1271" s="179">
        <f t="shared" si="527"/>
        <v>30293.397313087829</v>
      </c>
      <c r="N1271" s="179">
        <f t="shared" si="528"/>
        <v>3280528.9601334902</v>
      </c>
      <c r="O1271" s="179">
        <f>N1271*(1+Basic!$B$9)+S1271</f>
        <v>3444555.4081401648</v>
      </c>
      <c r="P1271" s="176">
        <f t="shared" si="515"/>
        <v>3489480</v>
      </c>
      <c r="R1271" s="183">
        <f t="shared" si="529"/>
        <v>0</v>
      </c>
      <c r="S1271" s="179">
        <f t="shared" si="516"/>
        <v>0</v>
      </c>
      <c r="Y1271" s="179">
        <f t="shared" si="530"/>
        <v>58553.823345232522</v>
      </c>
      <c r="Z1271" s="179">
        <f t="shared" si="531"/>
        <v>2700.4362196624497</v>
      </c>
      <c r="AA1271" s="179">
        <f t="shared" si="532"/>
        <v>19404.740435104977</v>
      </c>
      <c r="AB1271" s="179">
        <f t="shared" si="533"/>
        <v>80658.999999999942</v>
      </c>
      <c r="AC1271" s="179">
        <f t="shared" si="534"/>
        <v>3489480</v>
      </c>
      <c r="AE1271" s="179">
        <f t="shared" si="535"/>
        <v>80659</v>
      </c>
    </row>
    <row r="1272" spans="1:31" x14ac:dyDescent="0.2">
      <c r="A1272" s="171">
        <f t="shared" si="517"/>
        <v>137</v>
      </c>
      <c r="B1272" s="179">
        <f t="shared" si="518"/>
        <v>77321</v>
      </c>
      <c r="D1272" s="179">
        <f t="shared" si="519"/>
        <v>3338</v>
      </c>
      <c r="E1272" s="179">
        <f t="shared" si="520"/>
        <v>17986.827907844458</v>
      </c>
      <c r="F1272" s="179">
        <f t="shared" si="521"/>
        <v>601.41226636050897</v>
      </c>
      <c r="G1272" s="179">
        <f t="shared" si="522"/>
        <v>1290315.6453900156</v>
      </c>
      <c r="H1272" s="179">
        <f t="shared" si="523"/>
        <v>42187.546510382512</v>
      </c>
      <c r="I1272" s="179">
        <f t="shared" si="524"/>
        <v>77321</v>
      </c>
      <c r="J1272" s="179">
        <f t="shared" si="525"/>
        <v>3338</v>
      </c>
      <c r="K1272" s="179">
        <f t="shared" si="526"/>
        <v>80659</v>
      </c>
      <c r="L1272" s="179">
        <f t="shared" si="514"/>
        <v>80659</v>
      </c>
      <c r="M1272" s="179">
        <f t="shared" si="527"/>
        <v>29835.338619144706</v>
      </c>
      <c r="N1272" s="179">
        <f t="shared" si="528"/>
        <v>3229705.2987526348</v>
      </c>
      <c r="O1272" s="179">
        <f>N1272*(1+Basic!$B$9)+S1272</f>
        <v>3391190.5636902666</v>
      </c>
      <c r="P1272" s="176">
        <f t="shared" si="515"/>
        <v>3433378</v>
      </c>
      <c r="R1272" s="183">
        <f t="shared" si="529"/>
        <v>0</v>
      </c>
      <c r="S1272" s="179">
        <f t="shared" si="516"/>
        <v>0</v>
      </c>
      <c r="Y1272" s="179">
        <f t="shared" si="530"/>
        <v>59334.172092155553</v>
      </c>
      <c r="Z1272" s="179">
        <f t="shared" si="531"/>
        <v>2736.5877336394915</v>
      </c>
      <c r="AA1272" s="179">
        <f t="shared" si="532"/>
        <v>18588.240174204966</v>
      </c>
      <c r="AB1272" s="179">
        <f t="shared" si="533"/>
        <v>80659.000000000015</v>
      </c>
      <c r="AC1272" s="179">
        <f t="shared" si="534"/>
        <v>3433378</v>
      </c>
      <c r="AE1272" s="179">
        <f t="shared" si="535"/>
        <v>80659</v>
      </c>
    </row>
    <row r="1273" spans="1:31" x14ac:dyDescent="0.2">
      <c r="A1273" s="171">
        <f t="shared" si="517"/>
        <v>138</v>
      </c>
      <c r="B1273" s="179">
        <f t="shared" si="518"/>
        <v>77321</v>
      </c>
      <c r="D1273" s="179">
        <f t="shared" si="519"/>
        <v>3338</v>
      </c>
      <c r="E1273" s="179">
        <f t="shared" si="520"/>
        <v>17196.079427274144</v>
      </c>
      <c r="F1273" s="179">
        <f t="shared" si="521"/>
        <v>564.77678170002264</v>
      </c>
      <c r="G1273" s="179">
        <f t="shared" si="522"/>
        <v>1230190.7248172897</v>
      </c>
      <c r="H1273" s="179">
        <f t="shared" si="523"/>
        <v>39414.323292082532</v>
      </c>
      <c r="I1273" s="179">
        <f t="shared" si="524"/>
        <v>77321</v>
      </c>
      <c r="J1273" s="179">
        <f t="shared" si="525"/>
        <v>3338</v>
      </c>
      <c r="K1273" s="179">
        <f t="shared" si="526"/>
        <v>80659</v>
      </c>
      <c r="L1273" s="179">
        <f t="shared" si="514"/>
        <v>80659</v>
      </c>
      <c r="M1273" s="179">
        <f t="shared" si="527"/>
        <v>29373.11403110118</v>
      </c>
      <c r="N1273" s="179">
        <f t="shared" si="528"/>
        <v>3178419.4127837359</v>
      </c>
      <c r="O1273" s="179">
        <f>N1273*(1+Basic!$B$9)+S1273</f>
        <v>3337340.3834229228</v>
      </c>
      <c r="P1273" s="176">
        <f t="shared" si="515"/>
        <v>3376755</v>
      </c>
      <c r="R1273" s="183">
        <f t="shared" si="529"/>
        <v>0</v>
      </c>
      <c r="S1273" s="179">
        <f t="shared" si="516"/>
        <v>0</v>
      </c>
      <c r="Y1273" s="179">
        <f t="shared" si="530"/>
        <v>60124.920572725823</v>
      </c>
      <c r="Z1273" s="179">
        <f t="shared" si="531"/>
        <v>2773.2232182999796</v>
      </c>
      <c r="AA1273" s="179">
        <f t="shared" si="532"/>
        <v>17760.856208974168</v>
      </c>
      <c r="AB1273" s="179">
        <f t="shared" si="533"/>
        <v>80658.999999999971</v>
      </c>
      <c r="AC1273" s="179">
        <f t="shared" si="534"/>
        <v>3376755</v>
      </c>
      <c r="AE1273" s="179">
        <f t="shared" si="535"/>
        <v>80659</v>
      </c>
    </row>
    <row r="1274" spans="1:31" x14ac:dyDescent="0.2">
      <c r="A1274" s="171">
        <f t="shared" si="517"/>
        <v>139</v>
      </c>
      <c r="B1274" s="179">
        <f t="shared" si="518"/>
        <v>77321</v>
      </c>
      <c r="D1274" s="179">
        <f t="shared" si="519"/>
        <v>3338</v>
      </c>
      <c r="E1274" s="179">
        <f t="shared" si="520"/>
        <v>16394.792615461036</v>
      </c>
      <c r="F1274" s="179">
        <f t="shared" si="521"/>
        <v>527.65084730178069</v>
      </c>
      <c r="G1274" s="179">
        <f t="shared" si="522"/>
        <v>1169264.5174327507</v>
      </c>
      <c r="H1274" s="179">
        <f t="shared" si="523"/>
        <v>36603.974139384314</v>
      </c>
      <c r="I1274" s="179">
        <f t="shared" si="524"/>
        <v>77321</v>
      </c>
      <c r="J1274" s="179">
        <f t="shared" si="525"/>
        <v>3338</v>
      </c>
      <c r="K1274" s="179">
        <f t="shared" si="526"/>
        <v>80659</v>
      </c>
      <c r="L1274" s="179">
        <f t="shared" si="514"/>
        <v>80659</v>
      </c>
      <c r="M1274" s="179">
        <f t="shared" si="527"/>
        <v>28906.685661512063</v>
      </c>
      <c r="N1274" s="179">
        <f t="shared" si="528"/>
        <v>3126667.0984452479</v>
      </c>
      <c r="O1274" s="179">
        <f>N1274*(1+Basic!$B$9)+S1274</f>
        <v>3283000.4533675103</v>
      </c>
      <c r="P1274" s="176">
        <f t="shared" si="515"/>
        <v>3319604</v>
      </c>
      <c r="R1274" s="183">
        <f t="shared" si="529"/>
        <v>0</v>
      </c>
      <c r="S1274" s="179">
        <f t="shared" si="516"/>
        <v>0</v>
      </c>
      <c r="Y1274" s="179">
        <f t="shared" si="530"/>
        <v>60926.20738453907</v>
      </c>
      <c r="Z1274" s="179">
        <f t="shared" si="531"/>
        <v>2810.3491526982179</v>
      </c>
      <c r="AA1274" s="179">
        <f t="shared" si="532"/>
        <v>16922.443462762818</v>
      </c>
      <c r="AB1274" s="179">
        <f t="shared" si="533"/>
        <v>80659.000000000102</v>
      </c>
      <c r="AC1274" s="179">
        <f t="shared" si="534"/>
        <v>3319604</v>
      </c>
      <c r="AE1274" s="179">
        <f t="shared" si="535"/>
        <v>80659</v>
      </c>
    </row>
    <row r="1275" spans="1:31" x14ac:dyDescent="0.2">
      <c r="A1275" s="171">
        <f t="shared" si="517"/>
        <v>140</v>
      </c>
      <c r="B1275" s="179">
        <f t="shared" si="518"/>
        <v>77321</v>
      </c>
      <c r="D1275" s="179">
        <f t="shared" si="519"/>
        <v>3338</v>
      </c>
      <c r="E1275" s="179">
        <f t="shared" si="520"/>
        <v>15582.82702771492</v>
      </c>
      <c r="F1275" s="179">
        <f t="shared" si="521"/>
        <v>490.0278973745157</v>
      </c>
      <c r="G1275" s="179">
        <f t="shared" si="522"/>
        <v>1107526.3444604655</v>
      </c>
      <c r="H1275" s="179">
        <f t="shared" si="523"/>
        <v>33756.002036758829</v>
      </c>
      <c r="I1275" s="179">
        <f t="shared" si="524"/>
        <v>77321</v>
      </c>
      <c r="J1275" s="179">
        <f t="shared" si="525"/>
        <v>3338</v>
      </c>
      <c r="K1275" s="179">
        <f t="shared" si="526"/>
        <v>80659</v>
      </c>
      <c r="L1275" s="179">
        <f t="shared" si="514"/>
        <v>80659</v>
      </c>
      <c r="M1275" s="179">
        <f t="shared" si="527"/>
        <v>28436.015278358249</v>
      </c>
      <c r="N1275" s="179">
        <f t="shared" si="528"/>
        <v>3074444.1137236063</v>
      </c>
      <c r="O1275" s="179">
        <f>N1275*(1+Basic!$B$9)+S1275</f>
        <v>3228166.3194097867</v>
      </c>
      <c r="P1275" s="176">
        <f t="shared" si="515"/>
        <v>3261922</v>
      </c>
      <c r="R1275" s="183">
        <f t="shared" si="529"/>
        <v>0</v>
      </c>
      <c r="S1275" s="179">
        <f t="shared" si="516"/>
        <v>0</v>
      </c>
      <c r="Y1275" s="179">
        <f t="shared" si="530"/>
        <v>61738.172972285189</v>
      </c>
      <c r="Z1275" s="179">
        <f t="shared" si="531"/>
        <v>2847.9721026254847</v>
      </c>
      <c r="AA1275" s="179">
        <f t="shared" si="532"/>
        <v>16072.854925089436</v>
      </c>
      <c r="AB1275" s="179">
        <f t="shared" si="533"/>
        <v>80659.000000000116</v>
      </c>
      <c r="AC1275" s="179">
        <f t="shared" si="534"/>
        <v>3261922</v>
      </c>
      <c r="AE1275" s="179">
        <f t="shared" si="535"/>
        <v>80659</v>
      </c>
    </row>
    <row r="1276" spans="1:31" x14ac:dyDescent="0.2">
      <c r="A1276" s="171">
        <f t="shared" si="517"/>
        <v>141</v>
      </c>
      <c r="B1276" s="179">
        <f t="shared" si="518"/>
        <v>77321</v>
      </c>
      <c r="D1276" s="179">
        <f t="shared" si="519"/>
        <v>3338</v>
      </c>
      <c r="E1276" s="179">
        <f t="shared" si="520"/>
        <v>14760.040347634553</v>
      </c>
      <c r="F1276" s="179">
        <f t="shared" si="521"/>
        <v>451.90127822882965</v>
      </c>
      <c r="G1276" s="179">
        <f t="shared" si="522"/>
        <v>1044965.3848081001</v>
      </c>
      <c r="H1276" s="179">
        <f t="shared" si="523"/>
        <v>30869.90331498766</v>
      </c>
      <c r="I1276" s="179">
        <f t="shared" si="524"/>
        <v>77321</v>
      </c>
      <c r="J1276" s="179">
        <f t="shared" si="525"/>
        <v>3338</v>
      </c>
      <c r="K1276" s="179">
        <f t="shared" si="526"/>
        <v>80659</v>
      </c>
      <c r="L1276" s="179">
        <f t="shared" si="514"/>
        <v>80659</v>
      </c>
      <c r="M1276" s="179">
        <f t="shared" si="527"/>
        <v>27961.064301912917</v>
      </c>
      <c r="N1276" s="179">
        <f t="shared" si="528"/>
        <v>3021746.1780255195</v>
      </c>
      <c r="O1276" s="179">
        <f>N1276*(1+Basic!$B$9)+S1276</f>
        <v>3172833.4869267954</v>
      </c>
      <c r="P1276" s="176">
        <f t="shared" si="515"/>
        <v>3203703</v>
      </c>
      <c r="R1276" s="183">
        <f t="shared" si="529"/>
        <v>0</v>
      </c>
      <c r="S1276" s="179">
        <f t="shared" si="516"/>
        <v>0</v>
      </c>
      <c r="Y1276" s="179">
        <f t="shared" si="530"/>
        <v>62560.959652365418</v>
      </c>
      <c r="Z1276" s="179">
        <f t="shared" si="531"/>
        <v>2886.0987217711699</v>
      </c>
      <c r="AA1276" s="179">
        <f t="shared" si="532"/>
        <v>15211.941625863383</v>
      </c>
      <c r="AB1276" s="179">
        <f t="shared" si="533"/>
        <v>80658.999999999971</v>
      </c>
      <c r="AC1276" s="179">
        <f t="shared" si="534"/>
        <v>3203703</v>
      </c>
      <c r="AE1276" s="179">
        <f t="shared" si="535"/>
        <v>80659</v>
      </c>
    </row>
    <row r="1277" spans="1:31" x14ac:dyDescent="0.2">
      <c r="A1277" s="171">
        <f t="shared" si="517"/>
        <v>142</v>
      </c>
      <c r="B1277" s="179">
        <f t="shared" si="518"/>
        <v>77321</v>
      </c>
      <c r="D1277" s="179">
        <f t="shared" si="519"/>
        <v>3338</v>
      </c>
      <c r="E1277" s="179">
        <f t="shared" si="520"/>
        <v>13926.288362163285</v>
      </c>
      <c r="F1277" s="179">
        <f t="shared" si="521"/>
        <v>413.26424710047718</v>
      </c>
      <c r="G1277" s="179">
        <f t="shared" si="522"/>
        <v>981570.67317026341</v>
      </c>
      <c r="H1277" s="179">
        <f t="shared" si="523"/>
        <v>27945.167562088136</v>
      </c>
      <c r="I1277" s="179">
        <f t="shared" si="524"/>
        <v>77321</v>
      </c>
      <c r="J1277" s="179">
        <f t="shared" si="525"/>
        <v>3338</v>
      </c>
      <c r="K1277" s="179">
        <f t="shared" si="526"/>
        <v>80659</v>
      </c>
      <c r="L1277" s="179">
        <f t="shared" si="514"/>
        <v>80659</v>
      </c>
      <c r="M1277" s="179">
        <f t="shared" si="527"/>
        <v>27481.793801579228</v>
      </c>
      <c r="N1277" s="179">
        <f t="shared" si="528"/>
        <v>2968568.9718270986</v>
      </c>
      <c r="O1277" s="179">
        <f>N1277*(1+Basic!$B$9)+S1277</f>
        <v>3116997.4204184539</v>
      </c>
      <c r="P1277" s="176">
        <f t="shared" si="515"/>
        <v>3144943</v>
      </c>
      <c r="R1277" s="183">
        <f t="shared" si="529"/>
        <v>0</v>
      </c>
      <c r="S1277" s="179">
        <f t="shared" si="516"/>
        <v>0</v>
      </c>
      <c r="Y1277" s="179">
        <f t="shared" si="530"/>
        <v>63394.711637836648</v>
      </c>
      <c r="Z1277" s="179">
        <f t="shared" si="531"/>
        <v>2924.7357528995235</v>
      </c>
      <c r="AA1277" s="179">
        <f t="shared" si="532"/>
        <v>14339.552609263761</v>
      </c>
      <c r="AB1277" s="179">
        <f t="shared" si="533"/>
        <v>80658.999999999942</v>
      </c>
      <c r="AC1277" s="179">
        <f t="shared" si="534"/>
        <v>3144943</v>
      </c>
      <c r="AE1277" s="179">
        <f t="shared" si="535"/>
        <v>80659</v>
      </c>
    </row>
    <row r="1278" spans="1:31" x14ac:dyDescent="0.2">
      <c r="A1278" s="171">
        <f t="shared" si="517"/>
        <v>143</v>
      </c>
      <c r="B1278" s="179">
        <f t="shared" si="518"/>
        <v>77321</v>
      </c>
      <c r="D1278" s="179">
        <f t="shared" si="519"/>
        <v>3338</v>
      </c>
      <c r="E1278" s="179">
        <f t="shared" si="520"/>
        <v>13081.424936312264</v>
      </c>
      <c r="F1278" s="179">
        <f t="shared" si="521"/>
        <v>374.10997095789406</v>
      </c>
      <c r="G1278" s="179">
        <f t="shared" si="522"/>
        <v>917331.09810657566</v>
      </c>
      <c r="H1278" s="179">
        <f t="shared" si="523"/>
        <v>24981.277533046032</v>
      </c>
      <c r="I1278" s="179">
        <f t="shared" si="524"/>
        <v>77321</v>
      </c>
      <c r="J1278" s="179">
        <f t="shared" si="525"/>
        <v>3338</v>
      </c>
      <c r="K1278" s="179">
        <f t="shared" si="526"/>
        <v>80659</v>
      </c>
      <c r="L1278" s="179">
        <f t="shared" si="514"/>
        <v>80659</v>
      </c>
      <c r="M1278" s="179">
        <f t="shared" si="527"/>
        <v>26998.164492699292</v>
      </c>
      <c r="N1278" s="179">
        <f t="shared" si="528"/>
        <v>2914908.136319798</v>
      </c>
      <c r="O1278" s="179">
        <f>N1278*(1+Basic!$B$9)+S1278</f>
        <v>3060653.5431357878</v>
      </c>
      <c r="P1278" s="176">
        <f t="shared" si="515"/>
        <v>3085635</v>
      </c>
      <c r="R1278" s="183">
        <f t="shared" si="529"/>
        <v>0</v>
      </c>
      <c r="S1278" s="179">
        <f t="shared" si="516"/>
        <v>0</v>
      </c>
      <c r="Y1278" s="179">
        <f t="shared" si="530"/>
        <v>64239.575063687749</v>
      </c>
      <c r="Z1278" s="179">
        <f t="shared" si="531"/>
        <v>2963.8900290421043</v>
      </c>
      <c r="AA1278" s="179">
        <f t="shared" si="532"/>
        <v>13455.534907270157</v>
      </c>
      <c r="AB1278" s="179">
        <f t="shared" si="533"/>
        <v>80659.000000000015</v>
      </c>
      <c r="AC1278" s="179">
        <f t="shared" si="534"/>
        <v>3085635</v>
      </c>
      <c r="AE1278" s="179">
        <f t="shared" si="535"/>
        <v>80659</v>
      </c>
    </row>
    <row r="1279" spans="1:31" x14ac:dyDescent="0.2">
      <c r="A1279" s="171">
        <f t="shared" si="517"/>
        <v>144</v>
      </c>
      <c r="B1279" s="179">
        <f t="shared" si="518"/>
        <v>77321</v>
      </c>
      <c r="C1279" s="171">
        <f>-Basic!$B$31</f>
        <v>-14800</v>
      </c>
      <c r="D1279" s="179">
        <f t="shared" si="519"/>
        <v>-11462</v>
      </c>
      <c r="E1279" s="179">
        <f t="shared" si="520"/>
        <v>12225.301987546796</v>
      </c>
      <c r="F1279" s="179">
        <f t="shared" si="521"/>
        <v>334.43152529376363</v>
      </c>
      <c r="G1279" s="179">
        <f t="shared" si="522"/>
        <v>852235.40009412251</v>
      </c>
      <c r="H1279" s="179">
        <f t="shared" si="523"/>
        <v>36777.709058339795</v>
      </c>
      <c r="I1279" s="179">
        <f t="shared" si="524"/>
        <v>77321</v>
      </c>
      <c r="J1279" s="179">
        <f t="shared" si="525"/>
        <v>3338</v>
      </c>
      <c r="K1279" s="179">
        <f t="shared" si="526"/>
        <v>80659</v>
      </c>
      <c r="L1279" s="179">
        <f t="shared" si="514"/>
        <v>80659</v>
      </c>
      <c r="M1279" s="179">
        <f t="shared" si="527"/>
        <v>26510.136733334108</v>
      </c>
      <c r="N1279" s="179">
        <f t="shared" si="528"/>
        <v>2860759.273053132</v>
      </c>
      <c r="O1279" s="179">
        <f>N1279*(1+Basic!$B$9)+S1279</f>
        <v>3003797.2367057889</v>
      </c>
      <c r="P1279" s="176">
        <f t="shared" si="515"/>
        <v>3040575</v>
      </c>
      <c r="R1279" s="183">
        <f t="shared" si="529"/>
        <v>0</v>
      </c>
      <c r="S1279" s="179">
        <f t="shared" si="516"/>
        <v>0</v>
      </c>
      <c r="Y1279" s="179">
        <f t="shared" si="530"/>
        <v>65095.698012453155</v>
      </c>
      <c r="Z1279" s="179">
        <f t="shared" si="531"/>
        <v>3003.5684747062369</v>
      </c>
      <c r="AA1279" s="179">
        <f t="shared" si="532"/>
        <v>12559.733512840559</v>
      </c>
      <c r="AB1279" s="179">
        <f t="shared" si="533"/>
        <v>80658.999999999956</v>
      </c>
      <c r="AC1279" s="179">
        <f t="shared" si="534"/>
        <v>3040575</v>
      </c>
      <c r="AE1279" s="179">
        <f t="shared" si="535"/>
        <v>65859</v>
      </c>
    </row>
    <row r="1280" spans="1:31" x14ac:dyDescent="0.2">
      <c r="A1280" s="171">
        <f t="shared" si="517"/>
        <v>145</v>
      </c>
      <c r="B1280" s="179">
        <f t="shared" si="518"/>
        <v>77321</v>
      </c>
      <c r="D1280" s="179">
        <f t="shared" si="519"/>
        <v>3338</v>
      </c>
      <c r="E1280" s="179">
        <f t="shared" si="520"/>
        <v>11357.769459831345</v>
      </c>
      <c r="F1280" s="179">
        <f t="shared" si="521"/>
        <v>492.35373655012268</v>
      </c>
      <c r="G1280" s="179">
        <f t="shared" si="522"/>
        <v>786272.16955395381</v>
      </c>
      <c r="H1280" s="179">
        <f t="shared" si="523"/>
        <v>33932.06279488992</v>
      </c>
      <c r="I1280" s="179">
        <f t="shared" si="524"/>
        <v>77321</v>
      </c>
      <c r="J1280" s="179">
        <f t="shared" si="525"/>
        <v>3338</v>
      </c>
      <c r="K1280" s="179">
        <f t="shared" si="526"/>
        <v>80659</v>
      </c>
      <c r="L1280" s="179">
        <f t="shared" si="514"/>
        <v>80659</v>
      </c>
      <c r="M1280" s="179">
        <f t="shared" si="527"/>
        <v>26017.670521014192</v>
      </c>
      <c r="N1280" s="179">
        <f t="shared" si="528"/>
        <v>2806117.9435741464</v>
      </c>
      <c r="O1280" s="179">
        <f>N1280*(1+Basic!$B$9)+S1280</f>
        <v>2946423.840752854</v>
      </c>
      <c r="P1280" s="176">
        <f t="shared" si="515"/>
        <v>2980356</v>
      </c>
      <c r="R1280" s="183">
        <f t="shared" si="529"/>
        <v>0</v>
      </c>
      <c r="S1280" s="179">
        <f t="shared" si="516"/>
        <v>0</v>
      </c>
      <c r="Y1280" s="179">
        <f t="shared" si="530"/>
        <v>65963.230540168704</v>
      </c>
      <c r="Z1280" s="179">
        <f t="shared" si="531"/>
        <v>2845.6462634498748</v>
      </c>
      <c r="AA1280" s="179">
        <f t="shared" si="532"/>
        <v>11850.123196381468</v>
      </c>
      <c r="AB1280" s="179">
        <f t="shared" si="533"/>
        <v>80659.000000000044</v>
      </c>
      <c r="AC1280" s="179">
        <f t="shared" si="534"/>
        <v>2980356</v>
      </c>
      <c r="AE1280" s="179">
        <f t="shared" si="535"/>
        <v>80659</v>
      </c>
    </row>
    <row r="1281" spans="1:31" x14ac:dyDescent="0.2">
      <c r="A1281" s="171">
        <f t="shared" si="517"/>
        <v>146</v>
      </c>
      <c r="B1281" s="179">
        <f t="shared" si="518"/>
        <v>77321</v>
      </c>
      <c r="D1281" s="179">
        <f t="shared" si="519"/>
        <v>3338</v>
      </c>
      <c r="E1281" s="179">
        <f t="shared" si="520"/>
        <v>10478.675297328591</v>
      </c>
      <c r="F1281" s="179">
        <f t="shared" si="521"/>
        <v>454.25825408037571</v>
      </c>
      <c r="G1281" s="179">
        <f t="shared" si="522"/>
        <v>719429.84485128243</v>
      </c>
      <c r="H1281" s="179">
        <f t="shared" si="523"/>
        <v>31048.321048970294</v>
      </c>
      <c r="I1281" s="179">
        <f t="shared" si="524"/>
        <v>77321</v>
      </c>
      <c r="J1281" s="179">
        <f t="shared" si="525"/>
        <v>3338</v>
      </c>
      <c r="K1281" s="179">
        <f t="shared" si="526"/>
        <v>80659</v>
      </c>
      <c r="L1281" s="179">
        <f t="shared" si="514"/>
        <v>80659</v>
      </c>
      <c r="M1281" s="179">
        <f t="shared" si="527"/>
        <v>25520.725489460663</v>
      </c>
      <c r="N1281" s="179">
        <f t="shared" si="528"/>
        <v>2750979.6690636072</v>
      </c>
      <c r="O1281" s="179">
        <f>N1281*(1+Basic!$B$9)+S1281</f>
        <v>2888528.6525167879</v>
      </c>
      <c r="P1281" s="176">
        <f t="shared" si="515"/>
        <v>2919577</v>
      </c>
      <c r="R1281" s="183">
        <f t="shared" si="529"/>
        <v>0</v>
      </c>
      <c r="S1281" s="179">
        <f t="shared" si="516"/>
        <v>0</v>
      </c>
      <c r="Y1281" s="179">
        <f t="shared" si="530"/>
        <v>66842.32470267138</v>
      </c>
      <c r="Z1281" s="179">
        <f t="shared" si="531"/>
        <v>2883.7417459196258</v>
      </c>
      <c r="AA1281" s="179">
        <f t="shared" si="532"/>
        <v>10932.933551408967</v>
      </c>
      <c r="AB1281" s="179">
        <f t="shared" si="533"/>
        <v>80658.999999999971</v>
      </c>
      <c r="AC1281" s="179">
        <f t="shared" si="534"/>
        <v>2919577</v>
      </c>
      <c r="AE1281" s="179">
        <f t="shared" si="535"/>
        <v>80659</v>
      </c>
    </row>
    <row r="1282" spans="1:31" x14ac:dyDescent="0.2">
      <c r="A1282" s="171">
        <f t="shared" si="517"/>
        <v>147</v>
      </c>
      <c r="B1282" s="179">
        <f t="shared" si="518"/>
        <v>77321</v>
      </c>
      <c r="D1282" s="179">
        <f t="shared" si="519"/>
        <v>3338</v>
      </c>
      <c r="E1282" s="179">
        <f t="shared" si="520"/>
        <v>9587.8654177480366</v>
      </c>
      <c r="F1282" s="179">
        <f t="shared" si="521"/>
        <v>415.65277646357072</v>
      </c>
      <c r="G1282" s="179">
        <f t="shared" si="522"/>
        <v>651696.71026903042</v>
      </c>
      <c r="H1282" s="179">
        <f t="shared" si="523"/>
        <v>28125.973825433866</v>
      </c>
      <c r="I1282" s="179">
        <f t="shared" si="524"/>
        <v>77321</v>
      </c>
      <c r="J1282" s="179">
        <f t="shared" si="525"/>
        <v>3338</v>
      </c>
      <c r="K1282" s="179">
        <f t="shared" si="526"/>
        <v>80659</v>
      </c>
      <c r="L1282" s="179">
        <f t="shared" si="514"/>
        <v>80659</v>
      </c>
      <c r="M1282" s="179">
        <f t="shared" si="527"/>
        <v>25019.260905276547</v>
      </c>
      <c r="N1282" s="179">
        <f t="shared" si="528"/>
        <v>2695339.9299688837</v>
      </c>
      <c r="O1282" s="179">
        <f>N1282*(1+Basic!$B$9)+S1282</f>
        <v>2830106.9264673279</v>
      </c>
      <c r="P1282" s="176">
        <f t="shared" si="515"/>
        <v>2858233</v>
      </c>
      <c r="R1282" s="183">
        <f t="shared" si="529"/>
        <v>0</v>
      </c>
      <c r="S1282" s="179">
        <f t="shared" si="516"/>
        <v>0</v>
      </c>
      <c r="Y1282" s="179">
        <f t="shared" si="530"/>
        <v>67733.134582252009</v>
      </c>
      <c r="Z1282" s="179">
        <f t="shared" si="531"/>
        <v>2922.3472235364279</v>
      </c>
      <c r="AA1282" s="179">
        <f t="shared" si="532"/>
        <v>10003.518194211607</v>
      </c>
      <c r="AB1282" s="179">
        <f t="shared" si="533"/>
        <v>80659.000000000044</v>
      </c>
      <c r="AC1282" s="179">
        <f t="shared" si="534"/>
        <v>2858233</v>
      </c>
      <c r="AE1282" s="179">
        <f t="shared" si="535"/>
        <v>80659</v>
      </c>
    </row>
    <row r="1283" spans="1:31" x14ac:dyDescent="0.2">
      <c r="A1283" s="171">
        <f t="shared" si="517"/>
        <v>148</v>
      </c>
      <c r="B1283" s="179">
        <f t="shared" si="518"/>
        <v>77321</v>
      </c>
      <c r="D1283" s="179">
        <f t="shared" si="519"/>
        <v>3338</v>
      </c>
      <c r="E1283" s="179">
        <f t="shared" si="520"/>
        <v>8685.1836853393779</v>
      </c>
      <c r="F1283" s="179">
        <f t="shared" si="521"/>
        <v>376.53047624844174</v>
      </c>
      <c r="G1283" s="179">
        <f t="shared" si="522"/>
        <v>583060.89395436982</v>
      </c>
      <c r="H1283" s="179">
        <f t="shared" si="523"/>
        <v>25164.504301682307</v>
      </c>
      <c r="I1283" s="179">
        <f t="shared" si="524"/>
        <v>77321</v>
      </c>
      <c r="J1283" s="179">
        <f t="shared" si="525"/>
        <v>3338</v>
      </c>
      <c r="K1283" s="179">
        <f t="shared" si="526"/>
        <v>80659</v>
      </c>
      <c r="L1283" s="179">
        <f t="shared" si="514"/>
        <v>80659</v>
      </c>
      <c r="M1283" s="179">
        <f t="shared" si="527"/>
        <v>24513.235664607928</v>
      </c>
      <c r="N1283" s="179">
        <f t="shared" si="528"/>
        <v>2639194.1656334917</v>
      </c>
      <c r="O1283" s="179">
        <f>N1283*(1+Basic!$B$9)+S1283</f>
        <v>2771153.8739151666</v>
      </c>
      <c r="P1283" s="176">
        <f t="shared" si="515"/>
        <v>2796318</v>
      </c>
      <c r="R1283" s="183">
        <f t="shared" si="529"/>
        <v>0</v>
      </c>
      <c r="S1283" s="179">
        <f t="shared" si="516"/>
        <v>0</v>
      </c>
      <c r="Y1283" s="179">
        <f t="shared" si="530"/>
        <v>68635.816314660595</v>
      </c>
      <c r="Z1283" s="179">
        <f t="shared" si="531"/>
        <v>2961.4695237515589</v>
      </c>
      <c r="AA1283" s="179">
        <f t="shared" si="532"/>
        <v>9061.714161587819</v>
      </c>
      <c r="AB1283" s="179">
        <f t="shared" si="533"/>
        <v>80658.999999999971</v>
      </c>
      <c r="AC1283" s="179">
        <f t="shared" si="534"/>
        <v>2796318</v>
      </c>
      <c r="AE1283" s="179">
        <f t="shared" si="535"/>
        <v>80659</v>
      </c>
    </row>
    <row r="1284" spans="1:31" x14ac:dyDescent="0.2">
      <c r="A1284" s="171">
        <f t="shared" si="517"/>
        <v>149</v>
      </c>
      <c r="B1284" s="179">
        <f t="shared" si="518"/>
        <v>77321</v>
      </c>
      <c r="D1284" s="179">
        <f t="shared" si="519"/>
        <v>3338</v>
      </c>
      <c r="E1284" s="179">
        <f t="shared" si="520"/>
        <v>7770.4718835259928</v>
      </c>
      <c r="F1284" s="179">
        <f t="shared" si="521"/>
        <v>336.88443458267483</v>
      </c>
      <c r="G1284" s="179">
        <f t="shared" si="522"/>
        <v>513510.36583789578</v>
      </c>
      <c r="H1284" s="179">
        <f t="shared" si="523"/>
        <v>22163.388736264984</v>
      </c>
      <c r="I1284" s="179">
        <f t="shared" si="524"/>
        <v>77321</v>
      </c>
      <c r="J1284" s="179">
        <f t="shared" si="525"/>
        <v>3338</v>
      </c>
      <c r="K1284" s="179">
        <f t="shared" si="526"/>
        <v>80659</v>
      </c>
      <c r="L1284" s="179">
        <f t="shared" si="514"/>
        <v>80659</v>
      </c>
      <c r="M1284" s="179">
        <f t="shared" si="527"/>
        <v>24002.608289774766</v>
      </c>
      <c r="N1284" s="179">
        <f t="shared" si="528"/>
        <v>2582537.7739232667</v>
      </c>
      <c r="O1284" s="179">
        <f>N1284*(1+Basic!$B$9)+S1284</f>
        <v>2711664.6626194301</v>
      </c>
      <c r="P1284" s="176">
        <f t="shared" si="515"/>
        <v>2733828</v>
      </c>
      <c r="R1284" s="183">
        <f t="shared" si="529"/>
        <v>0</v>
      </c>
      <c r="S1284" s="179">
        <f t="shared" si="516"/>
        <v>0</v>
      </c>
      <c r="Y1284" s="179">
        <f t="shared" si="530"/>
        <v>69550.528116474045</v>
      </c>
      <c r="Z1284" s="179">
        <f t="shared" si="531"/>
        <v>3001.1155654173235</v>
      </c>
      <c r="AA1284" s="179">
        <f t="shared" si="532"/>
        <v>8107.3563181086674</v>
      </c>
      <c r="AB1284" s="179">
        <f t="shared" si="533"/>
        <v>80659.000000000029</v>
      </c>
      <c r="AC1284" s="179">
        <f t="shared" si="534"/>
        <v>2733828</v>
      </c>
      <c r="AE1284" s="179">
        <f t="shared" si="535"/>
        <v>80659</v>
      </c>
    </row>
    <row r="1285" spans="1:31" x14ac:dyDescent="0.2">
      <c r="A1285" s="171">
        <f t="shared" si="517"/>
        <v>150</v>
      </c>
      <c r="B1285" s="179">
        <f t="shared" si="518"/>
        <v>77321</v>
      </c>
      <c r="D1285" s="179">
        <f t="shared" si="519"/>
        <v>3338</v>
      </c>
      <c r="E1285" s="179">
        <f t="shared" si="520"/>
        <v>6843.5696871736845</v>
      </c>
      <c r="F1285" s="179">
        <f t="shared" si="521"/>
        <v>296.70763998929635</v>
      </c>
      <c r="G1285" s="179">
        <f t="shared" si="522"/>
        <v>443032.93552506948</v>
      </c>
      <c r="H1285" s="179">
        <f t="shared" si="523"/>
        <v>19122.096376254281</v>
      </c>
      <c r="I1285" s="179">
        <f t="shared" si="524"/>
        <v>77321</v>
      </c>
      <c r="J1285" s="179">
        <f t="shared" si="525"/>
        <v>3338</v>
      </c>
      <c r="K1285" s="179">
        <f t="shared" si="526"/>
        <v>80659</v>
      </c>
      <c r="L1285" s="179">
        <f t="shared" si="514"/>
        <v>80659</v>
      </c>
      <c r="M1285" s="179">
        <f t="shared" si="527"/>
        <v>23487.336925871099</v>
      </c>
      <c r="N1285" s="179">
        <f t="shared" si="528"/>
        <v>2525366.1108491379</v>
      </c>
      <c r="O1285" s="179">
        <f>N1285*(1+Basic!$B$9)+S1285</f>
        <v>2651634.4163915948</v>
      </c>
      <c r="P1285" s="176">
        <f t="shared" si="515"/>
        <v>2670757</v>
      </c>
      <c r="R1285" s="183">
        <f t="shared" si="529"/>
        <v>0</v>
      </c>
      <c r="S1285" s="179">
        <f t="shared" si="516"/>
        <v>0</v>
      </c>
      <c r="Y1285" s="179">
        <f t="shared" si="530"/>
        <v>70477.430312826298</v>
      </c>
      <c r="Z1285" s="179">
        <f t="shared" si="531"/>
        <v>3041.2923600107024</v>
      </c>
      <c r="AA1285" s="179">
        <f t="shared" si="532"/>
        <v>7140.2773271629812</v>
      </c>
      <c r="AB1285" s="179">
        <f t="shared" si="533"/>
        <v>80658.999999999985</v>
      </c>
      <c r="AC1285" s="179">
        <f t="shared" si="534"/>
        <v>2670757</v>
      </c>
      <c r="AE1285" s="179">
        <f t="shared" si="535"/>
        <v>80659</v>
      </c>
    </row>
    <row r="1286" spans="1:31" x14ac:dyDescent="0.2">
      <c r="A1286" s="171">
        <f t="shared" si="517"/>
        <v>151</v>
      </c>
      <c r="B1286" s="179">
        <f t="shared" si="518"/>
        <v>77321</v>
      </c>
      <c r="D1286" s="179">
        <f t="shared" si="519"/>
        <v>3338</v>
      </c>
      <c r="E1286" s="179">
        <f t="shared" si="520"/>
        <v>5904.3146344898778</v>
      </c>
      <c r="F1286" s="179">
        <f t="shared" si="521"/>
        <v>255.99298712667985</v>
      </c>
      <c r="G1286" s="179">
        <f t="shared" si="522"/>
        <v>371616.25015955936</v>
      </c>
      <c r="H1286" s="179">
        <f t="shared" si="523"/>
        <v>16040.089363380961</v>
      </c>
      <c r="I1286" s="179">
        <f t="shared" si="524"/>
        <v>77321</v>
      </c>
      <c r="J1286" s="179">
        <f t="shared" si="525"/>
        <v>3338</v>
      </c>
      <c r="K1286" s="179">
        <f t="shared" si="526"/>
        <v>80659</v>
      </c>
      <c r="L1286" s="179">
        <f t="shared" si="514"/>
        <v>80659</v>
      </c>
      <c r="M1286" s="179">
        <f t="shared" si="527"/>
        <v>22967.379337334252</v>
      </c>
      <c r="N1286" s="179">
        <f t="shared" si="528"/>
        <v>2467674.490186472</v>
      </c>
      <c r="O1286" s="179">
        <f>N1286*(1+Basic!$B$9)+S1286</f>
        <v>2591058.2146957954</v>
      </c>
      <c r="P1286" s="176">
        <f t="shared" si="515"/>
        <v>2607098</v>
      </c>
      <c r="R1286" s="183">
        <f t="shared" si="529"/>
        <v>0</v>
      </c>
      <c r="S1286" s="179">
        <f t="shared" si="516"/>
        <v>0</v>
      </c>
      <c r="Y1286" s="179">
        <f t="shared" si="530"/>
        <v>71416.685365510115</v>
      </c>
      <c r="Z1286" s="179">
        <f t="shared" si="531"/>
        <v>3082.0070128733205</v>
      </c>
      <c r="AA1286" s="179">
        <f t="shared" si="532"/>
        <v>6160.3076216165573</v>
      </c>
      <c r="AB1286" s="179">
        <f t="shared" si="533"/>
        <v>80659</v>
      </c>
      <c r="AC1286" s="179">
        <f t="shared" si="534"/>
        <v>2607098</v>
      </c>
      <c r="AE1286" s="179">
        <f t="shared" si="535"/>
        <v>80659</v>
      </c>
    </row>
    <row r="1287" spans="1:31" x14ac:dyDescent="0.2">
      <c r="A1287" s="171">
        <f t="shared" si="517"/>
        <v>152</v>
      </c>
      <c r="B1287" s="179">
        <f t="shared" si="518"/>
        <v>77321</v>
      </c>
      <c r="D1287" s="179">
        <f t="shared" si="519"/>
        <v>3338</v>
      </c>
      <c r="E1287" s="179">
        <f t="shared" si="520"/>
        <v>4952.5420985482915</v>
      </c>
      <c r="F1287" s="179">
        <f t="shared" si="521"/>
        <v>214.73327553195335</v>
      </c>
      <c r="G1287" s="179">
        <f t="shared" si="522"/>
        <v>299247.79225810763</v>
      </c>
      <c r="H1287" s="179">
        <f t="shared" si="523"/>
        <v>12916.822638912914</v>
      </c>
      <c r="I1287" s="179">
        <f t="shared" si="524"/>
        <v>77321</v>
      </c>
      <c r="J1287" s="179">
        <f t="shared" si="525"/>
        <v>3338</v>
      </c>
      <c r="K1287" s="179">
        <f t="shared" si="526"/>
        <v>80659</v>
      </c>
      <c r="L1287" s="179">
        <f t="shared" si="514"/>
        <v>80659</v>
      </c>
      <c r="M1287" s="179">
        <f t="shared" si="527"/>
        <v>22442.692904482941</v>
      </c>
      <c r="N1287" s="179">
        <f t="shared" si="528"/>
        <v>2409458.183090955</v>
      </c>
      <c r="O1287" s="179">
        <f>N1287*(1+Basic!$B$9)+S1287</f>
        <v>2529931.0922455029</v>
      </c>
      <c r="P1287" s="176">
        <f t="shared" si="515"/>
        <v>2542848</v>
      </c>
      <c r="R1287" s="183">
        <f t="shared" si="529"/>
        <v>0</v>
      </c>
      <c r="S1287" s="179">
        <f t="shared" si="516"/>
        <v>0</v>
      </c>
      <c r="Y1287" s="179">
        <f t="shared" si="530"/>
        <v>72368.457901451737</v>
      </c>
      <c r="Z1287" s="179">
        <f t="shared" si="531"/>
        <v>3123.266724468047</v>
      </c>
      <c r="AA1287" s="179">
        <f t="shared" si="532"/>
        <v>5167.2753740802445</v>
      </c>
      <c r="AB1287" s="179">
        <f t="shared" si="533"/>
        <v>80659.000000000029</v>
      </c>
      <c r="AC1287" s="179">
        <f t="shared" si="534"/>
        <v>2542848</v>
      </c>
      <c r="AE1287" s="179">
        <f t="shared" si="535"/>
        <v>80659</v>
      </c>
    </row>
    <row r="1288" spans="1:31" x14ac:dyDescent="0.2">
      <c r="A1288" s="171">
        <f t="shared" si="517"/>
        <v>153</v>
      </c>
      <c r="B1288" s="179">
        <f t="shared" si="518"/>
        <v>77321</v>
      </c>
      <c r="D1288" s="179">
        <f t="shared" si="519"/>
        <v>3338</v>
      </c>
      <c r="E1288" s="179">
        <f t="shared" si="520"/>
        <v>3988.0852584341378</v>
      </c>
      <c r="F1288" s="179">
        <f t="shared" si="521"/>
        <v>172.92120834758362</v>
      </c>
      <c r="G1288" s="179">
        <f t="shared" si="522"/>
        <v>225914.87751654175</v>
      </c>
      <c r="H1288" s="179">
        <f t="shared" si="523"/>
        <v>9751.7438472604972</v>
      </c>
      <c r="I1288" s="179">
        <f t="shared" si="524"/>
        <v>77321</v>
      </c>
      <c r="J1288" s="179">
        <f t="shared" si="525"/>
        <v>3338</v>
      </c>
      <c r="K1288" s="179">
        <f t="shared" si="526"/>
        <v>80659</v>
      </c>
      <c r="L1288" s="179">
        <f t="shared" si="514"/>
        <v>80659</v>
      </c>
      <c r="M1288" s="179">
        <f t="shared" si="527"/>
        <v>21913.234620023781</v>
      </c>
      <c r="N1288" s="179">
        <f t="shared" si="528"/>
        <v>2350712.417710979</v>
      </c>
      <c r="O1288" s="179">
        <f>N1288*(1+Basic!$B$9)+S1288</f>
        <v>2468248.0385965281</v>
      </c>
      <c r="P1288" s="176">
        <f t="shared" si="515"/>
        <v>2478000</v>
      </c>
      <c r="R1288" s="183">
        <f t="shared" si="529"/>
        <v>0</v>
      </c>
      <c r="S1288" s="179">
        <f t="shared" si="516"/>
        <v>0</v>
      </c>
      <c r="Y1288" s="179">
        <f t="shared" si="530"/>
        <v>73332.914741565881</v>
      </c>
      <c r="Z1288" s="179">
        <f t="shared" si="531"/>
        <v>3165.0787916524168</v>
      </c>
      <c r="AA1288" s="179">
        <f t="shared" si="532"/>
        <v>4161.0064667817214</v>
      </c>
      <c r="AB1288" s="179">
        <f t="shared" si="533"/>
        <v>80659.000000000015</v>
      </c>
      <c r="AC1288" s="179">
        <f t="shared" si="534"/>
        <v>2478000</v>
      </c>
      <c r="AE1288" s="179">
        <f t="shared" si="535"/>
        <v>80659</v>
      </c>
    </row>
    <row r="1289" spans="1:31" x14ac:dyDescent="0.2">
      <c r="A1289" s="171">
        <f t="shared" si="517"/>
        <v>154</v>
      </c>
      <c r="B1289" s="179">
        <f t="shared" si="518"/>
        <v>77321</v>
      </c>
      <c r="D1289" s="179">
        <f t="shared" si="519"/>
        <v>3338</v>
      </c>
      <c r="E1289" s="179">
        <f t="shared" si="520"/>
        <v>3010.7750700047604</v>
      </c>
      <c r="F1289" s="179">
        <f t="shared" si="521"/>
        <v>130.5493910309136</v>
      </c>
      <c r="G1289" s="179">
        <f t="shared" si="522"/>
        <v>151604.65258654649</v>
      </c>
      <c r="H1289" s="179">
        <f t="shared" si="523"/>
        <v>6544.2932382914105</v>
      </c>
      <c r="I1289" s="179">
        <f t="shared" si="524"/>
        <v>77321</v>
      </c>
      <c r="J1289" s="179">
        <f t="shared" si="525"/>
        <v>3338</v>
      </c>
      <c r="K1289" s="179">
        <f t="shared" si="526"/>
        <v>80659</v>
      </c>
      <c r="L1289" s="179">
        <f t="shared" si="514"/>
        <v>80659</v>
      </c>
      <c r="M1289" s="179">
        <f t="shared" si="527"/>
        <v>21378.961085526131</v>
      </c>
      <c r="N1289" s="179">
        <f t="shared" si="528"/>
        <v>2291432.3787965053</v>
      </c>
      <c r="O1289" s="179">
        <f>N1289*(1+Basic!$B$9)+S1289</f>
        <v>2406003.9977363306</v>
      </c>
      <c r="P1289" s="176">
        <f t="shared" si="515"/>
        <v>2412548</v>
      </c>
      <c r="R1289" s="183">
        <f t="shared" si="529"/>
        <v>0</v>
      </c>
      <c r="S1289" s="179">
        <f t="shared" si="516"/>
        <v>0</v>
      </c>
      <c r="Y1289" s="179">
        <f t="shared" si="530"/>
        <v>74310.224929995253</v>
      </c>
      <c r="Z1289" s="179">
        <f t="shared" si="531"/>
        <v>3207.4506089690867</v>
      </c>
      <c r="AA1289" s="179">
        <f t="shared" si="532"/>
        <v>3141.3244610356742</v>
      </c>
      <c r="AB1289" s="179">
        <f t="shared" si="533"/>
        <v>80659.000000000015</v>
      </c>
      <c r="AC1289" s="179">
        <f t="shared" si="534"/>
        <v>2412548</v>
      </c>
      <c r="AE1289" s="179">
        <f t="shared" si="535"/>
        <v>80659</v>
      </c>
    </row>
    <row r="1290" spans="1:31" x14ac:dyDescent="0.2">
      <c r="A1290" s="171">
        <f t="shared" si="517"/>
        <v>155</v>
      </c>
      <c r="B1290" s="179">
        <f t="shared" si="518"/>
        <v>77321</v>
      </c>
      <c r="D1290" s="179">
        <f t="shared" si="519"/>
        <v>3338</v>
      </c>
      <c r="E1290" s="179">
        <f t="shared" si="520"/>
        <v>2020.4402362606036</v>
      </c>
      <c r="F1290" s="179">
        <f t="shared" si="521"/>
        <v>87.610330046423215</v>
      </c>
      <c r="G1290" s="179">
        <f t="shared" si="522"/>
        <v>76304.092822807084</v>
      </c>
      <c r="H1290" s="179">
        <f t="shared" si="523"/>
        <v>3293.9035683378338</v>
      </c>
      <c r="I1290" s="179">
        <f t="shared" si="524"/>
        <v>77321</v>
      </c>
      <c r="J1290" s="179">
        <f t="shared" si="525"/>
        <v>3338</v>
      </c>
      <c r="K1290" s="179">
        <f t="shared" si="526"/>
        <v>80659</v>
      </c>
      <c r="L1290" s="179">
        <f t="shared" si="514"/>
        <v>80659</v>
      </c>
      <c r="M1290" s="179">
        <f t="shared" si="527"/>
        <v>20839.828507864808</v>
      </c>
      <c r="N1290" s="179">
        <f t="shared" si="528"/>
        <v>2231613.2073043701</v>
      </c>
      <c r="O1290" s="179">
        <f>N1290*(1+Basic!$B$9)+S1290</f>
        <v>2343193.8676695889</v>
      </c>
      <c r="P1290" s="176">
        <f t="shared" si="515"/>
        <v>2346488</v>
      </c>
      <c r="R1290" s="183">
        <f t="shared" si="529"/>
        <v>0</v>
      </c>
      <c r="S1290" s="179">
        <f t="shared" si="516"/>
        <v>0</v>
      </c>
      <c r="Y1290" s="179">
        <f t="shared" si="530"/>
        <v>75300.559763739409</v>
      </c>
      <c r="Z1290" s="179">
        <f t="shared" si="531"/>
        <v>3250.3896699535767</v>
      </c>
      <c r="AA1290" s="179">
        <f t="shared" si="532"/>
        <v>2108.0505663070267</v>
      </c>
      <c r="AB1290" s="179">
        <f t="shared" si="533"/>
        <v>80659.000000000015</v>
      </c>
      <c r="AC1290" s="179">
        <f t="shared" si="534"/>
        <v>2346488</v>
      </c>
      <c r="AE1290" s="179">
        <f t="shared" si="535"/>
        <v>80659</v>
      </c>
    </row>
    <row r="1291" spans="1:31" x14ac:dyDescent="0.2">
      <c r="A1291" s="171">
        <f t="shared" si="517"/>
        <v>156</v>
      </c>
      <c r="B1291" s="179">
        <f t="shared" si="518"/>
        <v>77321</v>
      </c>
      <c r="D1291" s="179">
        <f t="shared" si="519"/>
        <v>3338</v>
      </c>
      <c r="E1291" s="179">
        <f t="shared" si="520"/>
        <v>1016.9071773213135</v>
      </c>
      <c r="F1291" s="179">
        <f t="shared" si="521"/>
        <v>44.096431540483884</v>
      </c>
      <c r="G1291" s="179">
        <f t="shared" si="522"/>
        <v>1.2839154805988073E-7</v>
      </c>
      <c r="H1291" s="179">
        <f t="shared" si="523"/>
        <v>-1.2168231222631221E-7</v>
      </c>
      <c r="I1291" s="179">
        <f t="shared" si="524"/>
        <v>77321</v>
      </c>
      <c r="J1291" s="179">
        <f t="shared" si="525"/>
        <v>3338</v>
      </c>
      <c r="K1291" s="179">
        <f t="shared" si="526"/>
        <v>80659</v>
      </c>
      <c r="L1291" s="179">
        <f>K1291+Basic!B8</f>
        <v>2251909</v>
      </c>
      <c r="M1291" s="179">
        <f t="shared" si="527"/>
        <v>20295.792695630455</v>
      </c>
      <c r="N1291" s="179">
        <f t="shared" si="528"/>
        <v>0</v>
      </c>
      <c r="O1291" s="179">
        <f>N1291*(1+Basic!$B$9)</f>
        <v>0</v>
      </c>
      <c r="P1291" s="179">
        <f>O1291+H1291+Basic!$B$8</f>
        <v>2171249.9999998785</v>
      </c>
      <c r="R1291" s="183">
        <f t="shared" si="529"/>
        <v>0</v>
      </c>
      <c r="S1291" s="179">
        <f t="shared" si="516"/>
        <v>0</v>
      </c>
      <c r="Y1291" s="179">
        <f t="shared" si="530"/>
        <v>76304.092822678693</v>
      </c>
      <c r="Z1291" s="179">
        <f t="shared" si="531"/>
        <v>3293.903568459516</v>
      </c>
      <c r="AA1291" s="179">
        <f t="shared" si="532"/>
        <v>1061.0036088617974</v>
      </c>
      <c r="AB1291" s="179">
        <f t="shared" si="533"/>
        <v>80659</v>
      </c>
      <c r="AC1291" s="179">
        <f t="shared" si="534"/>
        <v>2171249.9999998785</v>
      </c>
      <c r="AE1291" s="179">
        <f t="shared" si="535"/>
        <v>80659</v>
      </c>
    </row>
    <row r="1292" spans="1:31" ht="15" x14ac:dyDescent="0.2">
      <c r="A1292" s="170" t="s">
        <v>5</v>
      </c>
      <c r="B1292" s="190">
        <f>SUM(B1135:B1291)</f>
        <v>6995826</v>
      </c>
      <c r="C1292" s="190">
        <f>SUM(C1135:C1291)</f>
        <v>-390913</v>
      </c>
      <c r="D1292" s="190">
        <f>SUM(D1135:D1291)</f>
        <v>129815</v>
      </c>
      <c r="E1292" s="190">
        <f>SUM(E1135:E1291)</f>
        <v>6995826.0000001285</v>
      </c>
      <c r="F1292" s="190">
        <f>SUM(F1135:F1291)</f>
        <v>129814.99999987838</v>
      </c>
      <c r="G1292" s="190"/>
      <c r="H1292" s="190"/>
      <c r="I1292" s="190">
        <f>SUM(I1135:I1291)</f>
        <v>12062076</v>
      </c>
      <c r="J1292" s="190">
        <f>SUM(J1135:J1291)</f>
        <v>494516.5</v>
      </c>
      <c r="K1292" s="190">
        <f>SUM(K1135:K1291)</f>
        <v>12582804</v>
      </c>
      <c r="L1292" s="190">
        <f>SUM(L1135:L1291)</f>
        <v>7516554</v>
      </c>
      <c r="M1292" s="190">
        <f>SUM(M1135:M1291)</f>
        <v>7516553.9999999981</v>
      </c>
      <c r="N1292" s="187"/>
      <c r="O1292" s="190"/>
      <c r="P1292" s="190"/>
      <c r="R1292" s="172">
        <f>SUM(R1136:R1291)</f>
        <v>0</v>
      </c>
      <c r="Y1292" s="191">
        <f>SUM(Y1136:Y1291)</f>
        <v>5066249.9999998724</v>
      </c>
      <c r="Z1292" s="191">
        <f>SUM(Z1136:Z1291)</f>
        <v>390913.00000012154</v>
      </c>
      <c r="AA1292" s="191">
        <f>SUM(AA1136:AA1291)</f>
        <v>7125641.0000000019</v>
      </c>
      <c r="AB1292" s="191">
        <f>SUM(AB1136:AB1291)</f>
        <v>12582803.999999998</v>
      </c>
    </row>
    <row r="1299" spans="1:31" ht="25.5" x14ac:dyDescent="0.35">
      <c r="C1299" s="262" t="s">
        <v>109</v>
      </c>
      <c r="D1299" s="262"/>
      <c r="E1299" s="262"/>
      <c r="F1299" s="262"/>
    </row>
    <row r="1300" spans="1:31" x14ac:dyDescent="0.2">
      <c r="A1300" s="171" t="s">
        <v>33</v>
      </c>
      <c r="B1300" s="171" t="s">
        <v>39</v>
      </c>
      <c r="D1300" s="171" t="s">
        <v>160</v>
      </c>
      <c r="E1300" s="171" t="s">
        <v>38</v>
      </c>
      <c r="G1300" s="171" t="s">
        <v>57</v>
      </c>
    </row>
    <row r="1301" spans="1:31" ht="18" x14ac:dyDescent="0.25">
      <c r="A1301" s="181">
        <f>Basic!$B$10</f>
        <v>0.16</v>
      </c>
      <c r="B1301" s="177">
        <v>75710.83352353629</v>
      </c>
      <c r="C1301" s="176">
        <f>ROUND(B1301/1,0)</f>
        <v>75711</v>
      </c>
      <c r="D1301" s="177">
        <v>3293.4712844625501</v>
      </c>
      <c r="E1301" s="176">
        <f>$E$2</f>
        <v>12</v>
      </c>
      <c r="F1301" s="176">
        <f>ROUND(D1301/1,0)</f>
        <v>3293</v>
      </c>
      <c r="G1301" s="192">
        <f>-(B1305)/R1303</f>
        <v>30156.25</v>
      </c>
      <c r="H1301" s="179">
        <f>(Basic!$B$19+Basic!$B$20+Basic!$B$21+Basic!$B$22+Basic!$B$23+Basic!$B$24+Basic!$B$25+Basic!$B$26+Basic!$B$27+Basic!$B$28+Basic!$B$29+Basic!$B$30+Basic!$B$31+Basic!$B$32)/R1303</f>
        <v>2406.1488095238096</v>
      </c>
      <c r="J1301" s="179"/>
      <c r="K1301" s="179"/>
      <c r="R1301" s="172">
        <f>$S$1/$R$1303</f>
        <v>0</v>
      </c>
    </row>
    <row r="1302" spans="1:31" ht="15" x14ac:dyDescent="0.2">
      <c r="A1302" s="170" t="s">
        <v>37</v>
      </c>
      <c r="B1302" s="179" t="s">
        <v>37</v>
      </c>
      <c r="C1302" s="171" t="s">
        <v>37</v>
      </c>
      <c r="D1302" s="171" t="s">
        <v>37</v>
      </c>
      <c r="E1302" s="171" t="s">
        <v>37</v>
      </c>
      <c r="F1302" s="171" t="s">
        <v>37</v>
      </c>
      <c r="G1302" s="171" t="s">
        <v>37</v>
      </c>
      <c r="H1302" s="171" t="s">
        <v>37</v>
      </c>
      <c r="J1302" s="179"/>
      <c r="L1302" s="179"/>
      <c r="M1302" s="180" t="s">
        <v>31</v>
      </c>
      <c r="N1302" s="180"/>
      <c r="O1302" s="180"/>
    </row>
    <row r="1303" spans="1:31" ht="15" x14ac:dyDescent="0.2">
      <c r="A1303" s="170"/>
      <c r="B1303" s="180" t="s">
        <v>11</v>
      </c>
      <c r="C1303" s="180"/>
      <c r="D1303" s="180"/>
      <c r="E1303" s="180" t="s">
        <v>27</v>
      </c>
      <c r="F1303" s="180"/>
      <c r="G1303" s="180" t="s">
        <v>162</v>
      </c>
      <c r="H1303" s="180"/>
      <c r="I1303" s="180" t="s">
        <v>6</v>
      </c>
      <c r="J1303" s="180"/>
      <c r="K1303" s="180"/>
      <c r="L1303" s="171" t="s">
        <v>32</v>
      </c>
      <c r="M1303" s="171" t="s">
        <v>2</v>
      </c>
      <c r="N1303" s="180" t="s">
        <v>162</v>
      </c>
      <c r="O1303" s="180" t="s">
        <v>29</v>
      </c>
      <c r="P1303" s="180" t="s">
        <v>30</v>
      </c>
      <c r="R1303" s="172">
        <f>$E$2*14</f>
        <v>168</v>
      </c>
    </row>
    <row r="1304" spans="1:31" x14ac:dyDescent="0.2">
      <c r="B1304" s="181">
        <f>IRR(B1305:B1473,0)*E1301</f>
        <v>0.15993765654610836</v>
      </c>
      <c r="D1304" s="181">
        <f>IRR(D1305:D1473,0)*E1301</f>
        <v>0.16049715992464808</v>
      </c>
      <c r="E1304" s="171" t="s">
        <v>28</v>
      </c>
      <c r="F1304" s="171" t="s">
        <v>161</v>
      </c>
      <c r="G1304" s="171" t="s">
        <v>162</v>
      </c>
      <c r="H1304" s="171" t="s">
        <v>161</v>
      </c>
      <c r="I1304" s="171" t="s">
        <v>28</v>
      </c>
      <c r="J1304" s="179" t="s">
        <v>161</v>
      </c>
      <c r="K1304" s="179" t="s">
        <v>5</v>
      </c>
      <c r="L1304" s="174">
        <f>IRR(L1305:L1473,0)*E1301</f>
        <v>0.10974376451291423</v>
      </c>
      <c r="AE1304" s="174">
        <f>IRR(AE1305:AE1473,0)*$AE$2</f>
        <v>0.15994636172881904</v>
      </c>
    </row>
    <row r="1305" spans="1:31" x14ac:dyDescent="0.2">
      <c r="A1305" s="171">
        <v>0</v>
      </c>
      <c r="B1305" s="171">
        <f>-(Basic!$B$6-Basic!$B$8)</f>
        <v>-5066250</v>
      </c>
      <c r="C1305" s="171">
        <f>-Basic!$B$19</f>
        <v>-52423</v>
      </c>
      <c r="D1305" s="179">
        <f>C1305</f>
        <v>-52423</v>
      </c>
      <c r="G1305" s="179">
        <f>-B1305</f>
        <v>5066250</v>
      </c>
      <c r="H1305" s="171">
        <f>-D1305</f>
        <v>52423</v>
      </c>
      <c r="J1305" s="171">
        <f>-Basic!$B$19/2</f>
        <v>-26211.5</v>
      </c>
      <c r="L1305" s="179">
        <f>B1305-Basic!$B$8</f>
        <v>-7237500</v>
      </c>
      <c r="N1305" s="179">
        <f>-L1305</f>
        <v>7237500</v>
      </c>
      <c r="Y1305" s="171" t="s">
        <v>163</v>
      </c>
      <c r="Z1305" s="171" t="s">
        <v>61</v>
      </c>
      <c r="AA1305" s="171" t="s">
        <v>2</v>
      </c>
      <c r="AB1305" s="171" t="s">
        <v>6</v>
      </c>
      <c r="AC1305" s="171" t="s">
        <v>65</v>
      </c>
      <c r="AE1305" s="179">
        <f>B1305+D1305</f>
        <v>-5118673</v>
      </c>
    </row>
    <row r="1306" spans="1:31" x14ac:dyDescent="0.2">
      <c r="A1306" s="171">
        <f>A1305+1</f>
        <v>1</v>
      </c>
      <c r="B1306" s="179">
        <f>$C$1301</f>
        <v>75711</v>
      </c>
      <c r="D1306" s="179">
        <f>C1306+$F$1301</f>
        <v>3293</v>
      </c>
      <c r="E1306" s="179">
        <f>G1305*$B$1304/$E$1301</f>
        <v>67523.67937306012</v>
      </c>
      <c r="F1306" s="179">
        <f>H1305*$D$1304/$E$1301</f>
        <v>701.14521789415221</v>
      </c>
      <c r="G1306" s="179">
        <f>G1305+E1306-B1306</f>
        <v>5058062.6793730604</v>
      </c>
      <c r="H1306" s="179">
        <f>H1305-D1306+F1306</f>
        <v>49831.145217894154</v>
      </c>
      <c r="I1306" s="179">
        <f>B1306</f>
        <v>75711</v>
      </c>
      <c r="J1306" s="179">
        <f>D1306-C1306</f>
        <v>3293</v>
      </c>
      <c r="K1306" s="179">
        <f>J1306+I1306</f>
        <v>79004</v>
      </c>
      <c r="L1306" s="179">
        <f t="shared" ref="L1306:L1369" si="536">K1306</f>
        <v>79004</v>
      </c>
      <c r="M1306" s="179">
        <f>N1305*$L$1304/12</f>
        <v>66189.2079718514</v>
      </c>
      <c r="N1306" s="179">
        <f>N1305+M1306-L1306</f>
        <v>7224685.2079718513</v>
      </c>
      <c r="O1306" s="179">
        <f>N1306*(1+Basic!$B$9)+S1306</f>
        <v>7585919.4683704441</v>
      </c>
      <c r="P1306" s="176">
        <f t="shared" ref="P1306:P1369" si="537">ROUND((O1306+H1306)/1,0)</f>
        <v>7635751</v>
      </c>
      <c r="R1306" s="183">
        <f>ROUND($R$1301/1,0)</f>
        <v>0</v>
      </c>
      <c r="S1306" s="179">
        <f t="shared" ref="S1306:S1369" si="538">S1307+R1306</f>
        <v>0</v>
      </c>
      <c r="Y1306" s="179">
        <f>G1305-G1306</f>
        <v>8187.3206269396469</v>
      </c>
      <c r="Z1306" s="179">
        <f>H1305-H1306-C1306</f>
        <v>2591.8547821058455</v>
      </c>
      <c r="AA1306" s="179">
        <f>E1306+F1306+R1306</f>
        <v>68224.824590954275</v>
      </c>
      <c r="AB1306" s="179">
        <f>AA1306+Z1306+Y1306</f>
        <v>79003.999999999767</v>
      </c>
      <c r="AC1306" s="179">
        <f>P1306</f>
        <v>7635751</v>
      </c>
      <c r="AE1306" s="179">
        <f>B1306+D1306</f>
        <v>79004</v>
      </c>
    </row>
    <row r="1307" spans="1:31" x14ac:dyDescent="0.2">
      <c r="A1307" s="171">
        <f t="shared" ref="A1307:A1370" si="539">A1306+1</f>
        <v>2</v>
      </c>
      <c r="B1307" s="179">
        <f t="shared" ref="B1307:B1370" si="540">$C$1301</f>
        <v>75711</v>
      </c>
      <c r="D1307" s="179">
        <f t="shared" ref="D1307:D1370" si="541">C1307+$F$1301</f>
        <v>3293</v>
      </c>
      <c r="E1307" s="179">
        <f t="shared" ref="E1307:E1370" si="542">G1306*$B$1304/$E$1301</f>
        <v>67414.557633521428</v>
      </c>
      <c r="F1307" s="179">
        <f t="shared" ref="F1307:F1370" si="543">H1306*$D$1304/$E$1301</f>
        <v>666.47977360539335</v>
      </c>
      <c r="G1307" s="179">
        <f t="shared" ref="G1307:G1370" si="544">G1306+E1307-B1307</f>
        <v>5049766.2370065814</v>
      </c>
      <c r="H1307" s="179">
        <f t="shared" ref="H1307:H1370" si="545">H1306-D1307+F1307</f>
        <v>47204.62499149955</v>
      </c>
      <c r="I1307" s="179">
        <f t="shared" ref="I1307:I1370" si="546">B1307</f>
        <v>75711</v>
      </c>
      <c r="J1307" s="179">
        <f t="shared" ref="J1307:J1370" si="547">D1307-C1307</f>
        <v>3293</v>
      </c>
      <c r="K1307" s="179">
        <f t="shared" ref="K1307:K1370" si="548">J1307+I1307</f>
        <v>79004</v>
      </c>
      <c r="L1307" s="179">
        <f t="shared" si="536"/>
        <v>79004</v>
      </c>
      <c r="M1307" s="179">
        <f t="shared" ref="M1307:M1370" si="549">N1306*$L$1304/12</f>
        <v>66072.012678633138</v>
      </c>
      <c r="N1307" s="179">
        <f t="shared" ref="N1307:N1370" si="550">N1306+M1307-L1307</f>
        <v>7211753.2206504848</v>
      </c>
      <c r="O1307" s="179">
        <f>N1307*(1+Basic!$B$9)+S1307</f>
        <v>7572340.8816830097</v>
      </c>
      <c r="P1307" s="176">
        <f t="shared" si="537"/>
        <v>7619546</v>
      </c>
      <c r="R1307" s="183">
        <f t="shared" ref="R1307:R1370" si="551">ROUND($R$1301/1,0)</f>
        <v>0</v>
      </c>
      <c r="S1307" s="179">
        <f t="shared" si="538"/>
        <v>0</v>
      </c>
      <c r="Y1307" s="179">
        <f t="shared" ref="Y1307:Y1370" si="552">G1306-G1307</f>
        <v>8296.4423664789647</v>
      </c>
      <c r="Z1307" s="179">
        <f t="shared" ref="Z1307:Z1370" si="553">H1306-H1307-C1307</f>
        <v>2626.5202263946048</v>
      </c>
      <c r="AA1307" s="179">
        <f t="shared" ref="AA1307:AA1370" si="554">E1307+F1307+R1307</f>
        <v>68081.037407126816</v>
      </c>
      <c r="AB1307" s="179">
        <f t="shared" ref="AB1307:AB1370" si="555">AA1307+Z1307+Y1307</f>
        <v>79004.000000000378</v>
      </c>
      <c r="AC1307" s="179">
        <f t="shared" ref="AC1307:AC1370" si="556">P1307</f>
        <v>7619546</v>
      </c>
      <c r="AE1307" s="179">
        <f t="shared" ref="AE1307:AE1370" si="557">B1307+D1307</f>
        <v>79004</v>
      </c>
    </row>
    <row r="1308" spans="1:31" x14ac:dyDescent="0.2">
      <c r="A1308" s="171">
        <f t="shared" si="539"/>
        <v>3</v>
      </c>
      <c r="B1308" s="179">
        <f t="shared" si="540"/>
        <v>75711</v>
      </c>
      <c r="D1308" s="179">
        <f t="shared" si="541"/>
        <v>3293</v>
      </c>
      <c r="E1308" s="179">
        <f t="shared" si="542"/>
        <v>67303.981504374387</v>
      </c>
      <c r="F1308" s="179">
        <f t="shared" si="543"/>
        <v>631.35068720364518</v>
      </c>
      <c r="G1308" s="179">
        <f t="shared" si="544"/>
        <v>5041359.2185109556</v>
      </c>
      <c r="H1308" s="179">
        <f t="shared" si="545"/>
        <v>44542.975678703195</v>
      </c>
      <c r="I1308" s="179">
        <f t="shared" si="546"/>
        <v>75711</v>
      </c>
      <c r="J1308" s="179">
        <f t="shared" si="547"/>
        <v>3293</v>
      </c>
      <c r="K1308" s="179">
        <f t="shared" si="548"/>
        <v>79004</v>
      </c>
      <c r="L1308" s="179">
        <f t="shared" si="536"/>
        <v>79004</v>
      </c>
      <c r="M1308" s="179">
        <f t="shared" si="549"/>
        <v>65953.745597693138</v>
      </c>
      <c r="N1308" s="179">
        <f t="shared" si="550"/>
        <v>7198702.9662481779</v>
      </c>
      <c r="O1308" s="179">
        <f>N1308*(1+Basic!$B$9)+S1308</f>
        <v>7558638.1145605873</v>
      </c>
      <c r="P1308" s="176">
        <f t="shared" si="537"/>
        <v>7603181</v>
      </c>
      <c r="R1308" s="183">
        <f t="shared" si="551"/>
        <v>0</v>
      </c>
      <c r="S1308" s="179">
        <f t="shared" si="538"/>
        <v>0</v>
      </c>
      <c r="Y1308" s="179">
        <f t="shared" si="552"/>
        <v>8407.0184956258163</v>
      </c>
      <c r="Z1308" s="179">
        <f t="shared" si="553"/>
        <v>2661.6493127963549</v>
      </c>
      <c r="AA1308" s="179">
        <f t="shared" si="554"/>
        <v>67935.33219157804</v>
      </c>
      <c r="AB1308" s="179">
        <f t="shared" si="555"/>
        <v>79004.000000000204</v>
      </c>
      <c r="AC1308" s="179">
        <f t="shared" si="556"/>
        <v>7603181</v>
      </c>
      <c r="AE1308" s="179">
        <f t="shared" si="557"/>
        <v>79004</v>
      </c>
    </row>
    <row r="1309" spans="1:31" x14ac:dyDescent="0.2">
      <c r="A1309" s="171">
        <f t="shared" si="539"/>
        <v>4</v>
      </c>
      <c r="B1309" s="179">
        <f t="shared" si="540"/>
        <v>75711</v>
      </c>
      <c r="D1309" s="179">
        <f t="shared" si="541"/>
        <v>3293</v>
      </c>
      <c r="E1309" s="179">
        <f t="shared" si="542"/>
        <v>67191.931601313539</v>
      </c>
      <c r="F1309" s="179">
        <f t="shared" si="543"/>
        <v>595.75175758537807</v>
      </c>
      <c r="G1309" s="179">
        <f t="shared" si="544"/>
        <v>5032840.1501122694</v>
      </c>
      <c r="H1309" s="179">
        <f t="shared" si="545"/>
        <v>41845.727436288573</v>
      </c>
      <c r="I1309" s="179">
        <f t="shared" si="546"/>
        <v>75711</v>
      </c>
      <c r="J1309" s="179">
        <f t="shared" si="547"/>
        <v>3293</v>
      </c>
      <c r="K1309" s="179">
        <f t="shared" si="548"/>
        <v>79004</v>
      </c>
      <c r="L1309" s="179">
        <f t="shared" si="536"/>
        <v>79004</v>
      </c>
      <c r="M1309" s="179">
        <f t="shared" si="549"/>
        <v>65834.396927196431</v>
      </c>
      <c r="N1309" s="179">
        <f t="shared" si="550"/>
        <v>7185533.3631753745</v>
      </c>
      <c r="O1309" s="179">
        <f>N1309*(1+Basic!$B$9)+S1309</f>
        <v>7544810.0313341431</v>
      </c>
      <c r="P1309" s="176">
        <f t="shared" si="537"/>
        <v>7586656</v>
      </c>
      <c r="R1309" s="183">
        <f t="shared" si="551"/>
        <v>0</v>
      </c>
      <c r="S1309" s="179">
        <f t="shared" si="538"/>
        <v>0</v>
      </c>
      <c r="Y1309" s="179">
        <f t="shared" si="552"/>
        <v>8519.0683986861259</v>
      </c>
      <c r="Z1309" s="179">
        <f t="shared" si="553"/>
        <v>2697.2482424146219</v>
      </c>
      <c r="AA1309" s="179">
        <f t="shared" si="554"/>
        <v>67787.68335889891</v>
      </c>
      <c r="AB1309" s="179">
        <f t="shared" si="555"/>
        <v>79003.999999999651</v>
      </c>
      <c r="AC1309" s="179">
        <f t="shared" si="556"/>
        <v>7586656</v>
      </c>
      <c r="AE1309" s="179">
        <f t="shared" si="557"/>
        <v>79004</v>
      </c>
    </row>
    <row r="1310" spans="1:31" x14ac:dyDescent="0.2">
      <c r="A1310" s="171">
        <f t="shared" si="539"/>
        <v>5</v>
      </c>
      <c r="B1310" s="179">
        <f t="shared" si="540"/>
        <v>75711</v>
      </c>
      <c r="D1310" s="179">
        <f t="shared" si="541"/>
        <v>3293</v>
      </c>
      <c r="E1310" s="179">
        <f t="shared" si="542"/>
        <v>67078.388281676715</v>
      </c>
      <c r="F1310" s="179">
        <f t="shared" si="543"/>
        <v>559.67670070877011</v>
      </c>
      <c r="G1310" s="179">
        <f t="shared" si="544"/>
        <v>5024207.5383939464</v>
      </c>
      <c r="H1310" s="179">
        <f t="shared" si="545"/>
        <v>39112.404136997342</v>
      </c>
      <c r="I1310" s="179">
        <f t="shared" si="546"/>
        <v>75711</v>
      </c>
      <c r="J1310" s="179">
        <f t="shared" si="547"/>
        <v>3293</v>
      </c>
      <c r="K1310" s="179">
        <f t="shared" si="548"/>
        <v>79004</v>
      </c>
      <c r="L1310" s="179">
        <f t="shared" si="536"/>
        <v>79004</v>
      </c>
      <c r="M1310" s="179">
        <f t="shared" si="549"/>
        <v>65713.956775667248</v>
      </c>
      <c r="N1310" s="179">
        <f t="shared" si="550"/>
        <v>7172243.3199510416</v>
      </c>
      <c r="O1310" s="179">
        <f>N1310*(1+Basic!$B$9)+S1310</f>
        <v>7530855.4859485943</v>
      </c>
      <c r="P1310" s="176">
        <f t="shared" si="537"/>
        <v>7569968</v>
      </c>
      <c r="R1310" s="183">
        <f t="shared" si="551"/>
        <v>0</v>
      </c>
      <c r="S1310" s="179">
        <f t="shared" si="538"/>
        <v>0</v>
      </c>
      <c r="Y1310" s="179">
        <f t="shared" si="552"/>
        <v>8632.6117183230817</v>
      </c>
      <c r="Z1310" s="179">
        <f t="shared" si="553"/>
        <v>2733.3232992912308</v>
      </c>
      <c r="AA1310" s="179">
        <f t="shared" si="554"/>
        <v>67638.064982385491</v>
      </c>
      <c r="AB1310" s="179">
        <f t="shared" si="555"/>
        <v>79003.999999999796</v>
      </c>
      <c r="AC1310" s="179">
        <f t="shared" si="556"/>
        <v>7569968</v>
      </c>
      <c r="AE1310" s="179">
        <f t="shared" si="557"/>
        <v>79004</v>
      </c>
    </row>
    <row r="1311" spans="1:31" x14ac:dyDescent="0.2">
      <c r="A1311" s="171">
        <f t="shared" si="539"/>
        <v>6</v>
      </c>
      <c r="B1311" s="179">
        <f t="shared" si="540"/>
        <v>75711</v>
      </c>
      <c r="D1311" s="179">
        <f t="shared" si="541"/>
        <v>3293</v>
      </c>
      <c r="E1311" s="179">
        <f t="shared" si="542"/>
        <v>66963.331641001627</v>
      </c>
      <c r="F1311" s="179">
        <f t="shared" si="543"/>
        <v>523.11914848442746</v>
      </c>
      <c r="G1311" s="179">
        <f t="shared" si="544"/>
        <v>5015459.870034948</v>
      </c>
      <c r="H1311" s="179">
        <f t="shared" si="545"/>
        <v>36342.523285481766</v>
      </c>
      <c r="I1311" s="179">
        <f t="shared" si="546"/>
        <v>75711</v>
      </c>
      <c r="J1311" s="179">
        <f t="shared" si="547"/>
        <v>3293</v>
      </c>
      <c r="K1311" s="179">
        <f t="shared" si="548"/>
        <v>79004</v>
      </c>
      <c r="L1311" s="179">
        <f t="shared" si="536"/>
        <v>79004</v>
      </c>
      <c r="M1311" s="179">
        <f t="shared" si="549"/>
        <v>65592.415161169105</v>
      </c>
      <c r="N1311" s="179">
        <f t="shared" si="550"/>
        <v>7158831.7351122107</v>
      </c>
      <c r="O1311" s="179">
        <f>N1311*(1+Basic!$B$9)+S1311</f>
        <v>7516773.3218678217</v>
      </c>
      <c r="P1311" s="176">
        <f t="shared" si="537"/>
        <v>7553116</v>
      </c>
      <c r="R1311" s="183">
        <f t="shared" si="551"/>
        <v>0</v>
      </c>
      <c r="S1311" s="179">
        <f t="shared" si="538"/>
        <v>0</v>
      </c>
      <c r="Y1311" s="179">
        <f t="shared" si="552"/>
        <v>8747.6683589983732</v>
      </c>
      <c r="Z1311" s="179">
        <f t="shared" si="553"/>
        <v>2769.8808515155761</v>
      </c>
      <c r="AA1311" s="179">
        <f t="shared" si="554"/>
        <v>67486.450789486058</v>
      </c>
      <c r="AB1311" s="179">
        <f t="shared" si="555"/>
        <v>79004</v>
      </c>
      <c r="AC1311" s="179">
        <f t="shared" si="556"/>
        <v>7553116</v>
      </c>
      <c r="AE1311" s="179">
        <f t="shared" si="557"/>
        <v>79004</v>
      </c>
    </row>
    <row r="1312" spans="1:31" x14ac:dyDescent="0.2">
      <c r="A1312" s="171">
        <f t="shared" si="539"/>
        <v>7</v>
      </c>
      <c r="B1312" s="179">
        <f t="shared" si="540"/>
        <v>75711</v>
      </c>
      <c r="D1312" s="179">
        <f t="shared" si="541"/>
        <v>3293</v>
      </c>
      <c r="E1312" s="179">
        <f t="shared" si="542"/>
        <v>66846.741509536558</v>
      </c>
      <c r="F1312" s="179">
        <f t="shared" si="543"/>
        <v>486.0726476512678</v>
      </c>
      <c r="G1312" s="179">
        <f t="shared" si="544"/>
        <v>5006595.6115444843</v>
      </c>
      <c r="H1312" s="179">
        <f t="shared" si="545"/>
        <v>33535.59593313303</v>
      </c>
      <c r="I1312" s="179">
        <f t="shared" si="546"/>
        <v>75711</v>
      </c>
      <c r="J1312" s="179">
        <f t="shared" si="547"/>
        <v>3293</v>
      </c>
      <c r="K1312" s="179">
        <f t="shared" si="548"/>
        <v>79004</v>
      </c>
      <c r="L1312" s="179">
        <f t="shared" si="536"/>
        <v>79004</v>
      </c>
      <c r="M1312" s="179">
        <f t="shared" si="549"/>
        <v>65469.762010477636</v>
      </c>
      <c r="N1312" s="179">
        <f t="shared" si="550"/>
        <v>7145297.4971226882</v>
      </c>
      <c r="O1312" s="179">
        <f>N1312*(1+Basic!$B$9)+S1312</f>
        <v>7502562.3719788231</v>
      </c>
      <c r="P1312" s="176">
        <f t="shared" si="537"/>
        <v>7536098</v>
      </c>
      <c r="R1312" s="183">
        <f t="shared" si="551"/>
        <v>0</v>
      </c>
      <c r="S1312" s="179">
        <f t="shared" si="538"/>
        <v>0</v>
      </c>
      <c r="Y1312" s="179">
        <f t="shared" si="552"/>
        <v>8864.2584904637188</v>
      </c>
      <c r="Z1312" s="179">
        <f t="shared" si="553"/>
        <v>2806.9273523487354</v>
      </c>
      <c r="AA1312" s="179">
        <f t="shared" si="554"/>
        <v>67332.814157187822</v>
      </c>
      <c r="AB1312" s="179">
        <f t="shared" si="555"/>
        <v>79004.000000000276</v>
      </c>
      <c r="AC1312" s="179">
        <f t="shared" si="556"/>
        <v>7536098</v>
      </c>
      <c r="AE1312" s="179">
        <f t="shared" si="557"/>
        <v>79004</v>
      </c>
    </row>
    <row r="1313" spans="1:31" x14ac:dyDescent="0.2">
      <c r="A1313" s="171">
        <f t="shared" si="539"/>
        <v>8</v>
      </c>
      <c r="B1313" s="179">
        <f t="shared" si="540"/>
        <v>75711</v>
      </c>
      <c r="D1313" s="179">
        <f t="shared" si="541"/>
        <v>3293</v>
      </c>
      <c r="E1313" s="179">
        <f t="shared" si="542"/>
        <v>66728.59744870459</v>
      </c>
      <c r="F1313" s="179">
        <f t="shared" si="543"/>
        <v>448.53065863736919</v>
      </c>
      <c r="G1313" s="179">
        <f t="shared" si="544"/>
        <v>4997613.208993189</v>
      </c>
      <c r="H1313" s="179">
        <f t="shared" si="545"/>
        <v>30691.1265917704</v>
      </c>
      <c r="I1313" s="179">
        <f t="shared" si="546"/>
        <v>75711</v>
      </c>
      <c r="J1313" s="179">
        <f t="shared" si="547"/>
        <v>3293</v>
      </c>
      <c r="K1313" s="179">
        <f t="shared" si="548"/>
        <v>79004</v>
      </c>
      <c r="L1313" s="179">
        <f t="shared" si="536"/>
        <v>79004</v>
      </c>
      <c r="M1313" s="179">
        <f t="shared" si="549"/>
        <v>65345.987158245647</v>
      </c>
      <c r="N1313" s="179">
        <f t="shared" si="550"/>
        <v>7131639.4842809336</v>
      </c>
      <c r="O1313" s="179">
        <f>N1313*(1+Basic!$B$9)+S1313</f>
        <v>7488221.4584949808</v>
      </c>
      <c r="P1313" s="176">
        <f t="shared" si="537"/>
        <v>7518913</v>
      </c>
      <c r="R1313" s="183">
        <f t="shared" si="551"/>
        <v>0</v>
      </c>
      <c r="S1313" s="179">
        <f t="shared" si="538"/>
        <v>0</v>
      </c>
      <c r="Y1313" s="179">
        <f t="shared" si="552"/>
        <v>8982.4025512952358</v>
      </c>
      <c r="Z1313" s="179">
        <f t="shared" si="553"/>
        <v>2844.4693413626301</v>
      </c>
      <c r="AA1313" s="179">
        <f t="shared" si="554"/>
        <v>67177.128107341952</v>
      </c>
      <c r="AB1313" s="179">
        <f t="shared" si="555"/>
        <v>79003.999999999825</v>
      </c>
      <c r="AC1313" s="179">
        <f t="shared" si="556"/>
        <v>7518913</v>
      </c>
      <c r="AE1313" s="179">
        <f t="shared" si="557"/>
        <v>79004</v>
      </c>
    </row>
    <row r="1314" spans="1:31" x14ac:dyDescent="0.2">
      <c r="A1314" s="171">
        <f t="shared" si="539"/>
        <v>9</v>
      </c>
      <c r="B1314" s="179">
        <f t="shared" si="540"/>
        <v>75711</v>
      </c>
      <c r="D1314" s="179">
        <f t="shared" si="541"/>
        <v>3293</v>
      </c>
      <c r="E1314" s="179">
        <f t="shared" si="542"/>
        <v>66608.878747520605</v>
      </c>
      <c r="F1314" s="179">
        <f t="shared" si="543"/>
        <v>410.48655440558281</v>
      </c>
      <c r="G1314" s="179">
        <f t="shared" si="544"/>
        <v>4988511.08774071</v>
      </c>
      <c r="H1314" s="179">
        <f t="shared" si="545"/>
        <v>27808.613146175983</v>
      </c>
      <c r="I1314" s="179">
        <f t="shared" si="546"/>
        <v>75711</v>
      </c>
      <c r="J1314" s="179">
        <f t="shared" si="547"/>
        <v>3293</v>
      </c>
      <c r="K1314" s="179">
        <f t="shared" si="548"/>
        <v>79004</v>
      </c>
      <c r="L1314" s="179">
        <f t="shared" si="536"/>
        <v>79004</v>
      </c>
      <c r="M1314" s="179">
        <f t="shared" si="549"/>
        <v>65221.080346160656</v>
      </c>
      <c r="N1314" s="179">
        <f t="shared" si="550"/>
        <v>7117856.5646270942</v>
      </c>
      <c r="O1314" s="179">
        <f>N1314*(1+Basic!$B$9)+S1314</f>
        <v>7473749.3928584494</v>
      </c>
      <c r="P1314" s="176">
        <f t="shared" si="537"/>
        <v>7501558</v>
      </c>
      <c r="R1314" s="183">
        <f t="shared" si="551"/>
        <v>0</v>
      </c>
      <c r="S1314" s="179">
        <f t="shared" si="538"/>
        <v>0</v>
      </c>
      <c r="Y1314" s="179">
        <f t="shared" si="552"/>
        <v>9102.1212524790317</v>
      </c>
      <c r="Z1314" s="179">
        <f t="shared" si="553"/>
        <v>2882.5134455944171</v>
      </c>
      <c r="AA1314" s="179">
        <f t="shared" si="554"/>
        <v>67019.365301926184</v>
      </c>
      <c r="AB1314" s="179">
        <f t="shared" si="555"/>
        <v>79003.999999999636</v>
      </c>
      <c r="AC1314" s="179">
        <f t="shared" si="556"/>
        <v>7501558</v>
      </c>
      <c r="AE1314" s="179">
        <f t="shared" si="557"/>
        <v>79004</v>
      </c>
    </row>
    <row r="1315" spans="1:31" x14ac:dyDescent="0.2">
      <c r="A1315" s="171">
        <f t="shared" si="539"/>
        <v>10</v>
      </c>
      <c r="B1315" s="179">
        <f t="shared" si="540"/>
        <v>75711</v>
      </c>
      <c r="D1315" s="179">
        <f t="shared" si="541"/>
        <v>3293</v>
      </c>
      <c r="E1315" s="179">
        <f t="shared" si="542"/>
        <v>66487.564418960596</v>
      </c>
      <c r="F1315" s="179">
        <f t="shared" si="543"/>
        <v>371.93361928370649</v>
      </c>
      <c r="G1315" s="179">
        <f t="shared" si="544"/>
        <v>4979287.6521596704</v>
      </c>
      <c r="H1315" s="179">
        <f t="shared" si="545"/>
        <v>24887.546765459691</v>
      </c>
      <c r="I1315" s="179">
        <f t="shared" si="546"/>
        <v>75711</v>
      </c>
      <c r="J1315" s="179">
        <f t="shared" si="547"/>
        <v>3293</v>
      </c>
      <c r="K1315" s="179">
        <f t="shared" si="548"/>
        <v>79004</v>
      </c>
      <c r="L1315" s="179">
        <f t="shared" si="536"/>
        <v>79004</v>
      </c>
      <c r="M1315" s="179">
        <f t="shared" si="549"/>
        <v>65095.031222094716</v>
      </c>
      <c r="N1315" s="179">
        <f t="shared" si="550"/>
        <v>7103947.595849189</v>
      </c>
      <c r="O1315" s="179">
        <f>N1315*(1+Basic!$B$9)+S1315</f>
        <v>7459144.9756416483</v>
      </c>
      <c r="P1315" s="176">
        <f t="shared" si="537"/>
        <v>7484033</v>
      </c>
      <c r="R1315" s="183">
        <f t="shared" si="551"/>
        <v>0</v>
      </c>
      <c r="S1315" s="179">
        <f t="shared" si="538"/>
        <v>0</v>
      </c>
      <c r="Y1315" s="179">
        <f t="shared" si="552"/>
        <v>9223.4355810396373</v>
      </c>
      <c r="Z1315" s="179">
        <f t="shared" si="553"/>
        <v>2921.0663807162928</v>
      </c>
      <c r="AA1315" s="179">
        <f t="shared" si="554"/>
        <v>66859.498038244303</v>
      </c>
      <c r="AB1315" s="179">
        <f t="shared" si="555"/>
        <v>79004.000000000233</v>
      </c>
      <c r="AC1315" s="179">
        <f t="shared" si="556"/>
        <v>7484033</v>
      </c>
      <c r="AE1315" s="179">
        <f t="shared" si="557"/>
        <v>79004</v>
      </c>
    </row>
    <row r="1316" spans="1:31" x14ac:dyDescent="0.2">
      <c r="A1316" s="171">
        <f t="shared" si="539"/>
        <v>11</v>
      </c>
      <c r="B1316" s="179">
        <f t="shared" si="540"/>
        <v>75711</v>
      </c>
      <c r="D1316" s="179">
        <f t="shared" si="541"/>
        <v>3293</v>
      </c>
      <c r="E1316" s="179">
        <f t="shared" si="542"/>
        <v>66364.633196282637</v>
      </c>
      <c r="F1316" s="179">
        <f t="shared" si="543"/>
        <v>332.86504777901183</v>
      </c>
      <c r="G1316" s="179">
        <f t="shared" si="544"/>
        <v>4969941.2853559526</v>
      </c>
      <c r="H1316" s="179">
        <f t="shared" si="545"/>
        <v>21927.411813238701</v>
      </c>
      <c r="I1316" s="179">
        <f t="shared" si="546"/>
        <v>75711</v>
      </c>
      <c r="J1316" s="179">
        <f t="shared" si="547"/>
        <v>3293</v>
      </c>
      <c r="K1316" s="179">
        <f t="shared" si="548"/>
        <v>79004</v>
      </c>
      <c r="L1316" s="179">
        <f t="shared" si="536"/>
        <v>79004</v>
      </c>
      <c r="M1316" s="179">
        <f t="shared" si="549"/>
        <v>64967.829339246382</v>
      </c>
      <c r="N1316" s="179">
        <f t="shared" si="550"/>
        <v>7089911.4251884352</v>
      </c>
      <c r="O1316" s="179">
        <f>N1316*(1+Basic!$B$9)+S1316</f>
        <v>7444406.9964478575</v>
      </c>
      <c r="P1316" s="176">
        <f t="shared" si="537"/>
        <v>7466334</v>
      </c>
      <c r="R1316" s="183">
        <f t="shared" si="551"/>
        <v>0</v>
      </c>
      <c r="S1316" s="179">
        <f t="shared" si="538"/>
        <v>0</v>
      </c>
      <c r="Y1316" s="179">
        <f t="shared" si="552"/>
        <v>9346.3668037177995</v>
      </c>
      <c r="Z1316" s="179">
        <f t="shared" si="553"/>
        <v>2960.1349522209894</v>
      </c>
      <c r="AA1316" s="179">
        <f t="shared" si="554"/>
        <v>66697.498244061644</v>
      </c>
      <c r="AB1316" s="179">
        <f t="shared" si="555"/>
        <v>79004.000000000437</v>
      </c>
      <c r="AC1316" s="179">
        <f t="shared" si="556"/>
        <v>7466334</v>
      </c>
      <c r="AE1316" s="179">
        <f t="shared" si="557"/>
        <v>79004</v>
      </c>
    </row>
    <row r="1317" spans="1:31" x14ac:dyDescent="0.2">
      <c r="A1317" s="171">
        <f t="shared" si="539"/>
        <v>12</v>
      </c>
      <c r="B1317" s="179">
        <f t="shared" si="540"/>
        <v>75711</v>
      </c>
      <c r="C1317" s="171">
        <f>-Basic!$B$20</f>
        <v>-47180</v>
      </c>
      <c r="D1317" s="179">
        <f t="shared" si="541"/>
        <v>-43887</v>
      </c>
      <c r="E1317" s="179">
        <f t="shared" si="542"/>
        <v>66240.063529298728</v>
      </c>
      <c r="F1317" s="179">
        <f t="shared" si="543"/>
        <v>293.27394337691578</v>
      </c>
      <c r="G1317" s="179">
        <f t="shared" si="544"/>
        <v>4960470.3488852512</v>
      </c>
      <c r="H1317" s="179">
        <f t="shared" si="545"/>
        <v>66107.68575661561</v>
      </c>
      <c r="I1317" s="179">
        <f t="shared" si="546"/>
        <v>75711</v>
      </c>
      <c r="J1317" s="179">
        <f t="shared" si="547"/>
        <v>3293</v>
      </c>
      <c r="K1317" s="179">
        <f t="shared" si="548"/>
        <v>79004</v>
      </c>
      <c r="L1317" s="179">
        <f t="shared" si="536"/>
        <v>79004</v>
      </c>
      <c r="M1317" s="179">
        <f t="shared" si="549"/>
        <v>64839.464155274974</v>
      </c>
      <c r="N1317" s="179">
        <f t="shared" si="550"/>
        <v>7075746.8893437106</v>
      </c>
      <c r="O1317" s="179">
        <f>N1317*(1+Basic!$B$9)+S1317</f>
        <v>7429534.2338108961</v>
      </c>
      <c r="P1317" s="176">
        <f t="shared" si="537"/>
        <v>7495642</v>
      </c>
      <c r="R1317" s="183">
        <f t="shared" si="551"/>
        <v>0</v>
      </c>
      <c r="S1317" s="179">
        <f t="shared" si="538"/>
        <v>0</v>
      </c>
      <c r="Y1317" s="179">
        <f t="shared" si="552"/>
        <v>9470.9364707013592</v>
      </c>
      <c r="Z1317" s="179">
        <f t="shared" si="553"/>
        <v>2999.7260566230907</v>
      </c>
      <c r="AA1317" s="179">
        <f t="shared" si="554"/>
        <v>66533.337472675645</v>
      </c>
      <c r="AB1317" s="179">
        <f t="shared" si="555"/>
        <v>79004.000000000087</v>
      </c>
      <c r="AC1317" s="179">
        <f t="shared" si="556"/>
        <v>7495642</v>
      </c>
      <c r="AE1317" s="179">
        <f t="shared" si="557"/>
        <v>31824</v>
      </c>
    </row>
    <row r="1318" spans="1:31" x14ac:dyDescent="0.2">
      <c r="A1318" s="171">
        <f t="shared" si="539"/>
        <v>13</v>
      </c>
      <c r="B1318" s="179">
        <f t="shared" si="540"/>
        <v>75711</v>
      </c>
      <c r="D1318" s="179">
        <f t="shared" si="541"/>
        <v>3293</v>
      </c>
      <c r="E1318" s="179">
        <f t="shared" si="542"/>
        <v>66113.833580596969</v>
      </c>
      <c r="F1318" s="179">
        <f t="shared" si="543"/>
        <v>884.17465109399291</v>
      </c>
      <c r="G1318" s="179">
        <f t="shared" si="544"/>
        <v>4950873.1824658485</v>
      </c>
      <c r="H1318" s="179">
        <f t="shared" si="545"/>
        <v>63698.860407709602</v>
      </c>
      <c r="I1318" s="179">
        <f t="shared" si="546"/>
        <v>75711</v>
      </c>
      <c r="J1318" s="179">
        <f t="shared" si="547"/>
        <v>3293</v>
      </c>
      <c r="K1318" s="179">
        <f t="shared" si="548"/>
        <v>79004</v>
      </c>
      <c r="L1318" s="179">
        <f t="shared" si="536"/>
        <v>79004</v>
      </c>
      <c r="M1318" s="179">
        <f t="shared" si="549"/>
        <v>64709.925031426799</v>
      </c>
      <c r="N1318" s="179">
        <f t="shared" si="550"/>
        <v>7061452.814375137</v>
      </c>
      <c r="O1318" s="179">
        <f>N1318*(1+Basic!$B$9)+S1318</f>
        <v>7414525.4550938942</v>
      </c>
      <c r="P1318" s="176">
        <f t="shared" si="537"/>
        <v>7478224</v>
      </c>
      <c r="R1318" s="183">
        <f t="shared" si="551"/>
        <v>0</v>
      </c>
      <c r="S1318" s="179">
        <f t="shared" si="538"/>
        <v>0</v>
      </c>
      <c r="Y1318" s="179">
        <f t="shared" si="552"/>
        <v>9597.1664194026962</v>
      </c>
      <c r="Z1318" s="179">
        <f t="shared" si="553"/>
        <v>2408.825348906008</v>
      </c>
      <c r="AA1318" s="179">
        <f t="shared" si="554"/>
        <v>66998.008231690968</v>
      </c>
      <c r="AB1318" s="179">
        <f t="shared" si="555"/>
        <v>79003.99999999968</v>
      </c>
      <c r="AC1318" s="179">
        <f t="shared" si="556"/>
        <v>7478224</v>
      </c>
      <c r="AE1318" s="179">
        <f t="shared" si="557"/>
        <v>79004</v>
      </c>
    </row>
    <row r="1319" spans="1:31" x14ac:dyDescent="0.2">
      <c r="A1319" s="171">
        <f t="shared" si="539"/>
        <v>14</v>
      </c>
      <c r="B1319" s="179">
        <f t="shared" si="540"/>
        <v>75711</v>
      </c>
      <c r="D1319" s="179">
        <f t="shared" si="541"/>
        <v>3293</v>
      </c>
      <c r="E1319" s="179">
        <f t="shared" si="542"/>
        <v>65985.921221713448</v>
      </c>
      <c r="F1319" s="179">
        <f t="shared" si="543"/>
        <v>851.95718215616682</v>
      </c>
      <c r="G1319" s="179">
        <f t="shared" si="544"/>
        <v>4941148.103687562</v>
      </c>
      <c r="H1319" s="179">
        <f t="shared" si="545"/>
        <v>61257.817589865772</v>
      </c>
      <c r="I1319" s="179">
        <f t="shared" si="546"/>
        <v>75711</v>
      </c>
      <c r="J1319" s="179">
        <f t="shared" si="547"/>
        <v>3293</v>
      </c>
      <c r="K1319" s="179">
        <f t="shared" si="548"/>
        <v>79004</v>
      </c>
      <c r="L1319" s="179">
        <f t="shared" si="536"/>
        <v>79004</v>
      </c>
      <c r="M1319" s="179">
        <f t="shared" si="549"/>
        <v>64579.201231653373</v>
      </c>
      <c r="N1319" s="179">
        <f t="shared" si="550"/>
        <v>7047028.0156067908</v>
      </c>
      <c r="O1319" s="179">
        <f>N1319*(1+Basic!$B$9)+S1319</f>
        <v>7399379.4163871305</v>
      </c>
      <c r="P1319" s="176">
        <f t="shared" si="537"/>
        <v>7460637</v>
      </c>
      <c r="R1319" s="183">
        <f t="shared" si="551"/>
        <v>0</v>
      </c>
      <c r="S1319" s="179">
        <f t="shared" si="538"/>
        <v>0</v>
      </c>
      <c r="Y1319" s="179">
        <f t="shared" si="552"/>
        <v>9725.0787782864645</v>
      </c>
      <c r="Z1319" s="179">
        <f t="shared" si="553"/>
        <v>2441.0428178438306</v>
      </c>
      <c r="AA1319" s="179">
        <f t="shared" si="554"/>
        <v>66837.878403869618</v>
      </c>
      <c r="AB1319" s="179">
        <f t="shared" si="555"/>
        <v>79003.999999999913</v>
      </c>
      <c r="AC1319" s="179">
        <f t="shared" si="556"/>
        <v>7460637</v>
      </c>
      <c r="AE1319" s="179">
        <f t="shared" si="557"/>
        <v>79004</v>
      </c>
    </row>
    <row r="1320" spans="1:31" x14ac:dyDescent="0.2">
      <c r="A1320" s="171">
        <f t="shared" si="539"/>
        <v>15</v>
      </c>
      <c r="B1320" s="179">
        <f t="shared" si="540"/>
        <v>75711</v>
      </c>
      <c r="D1320" s="179">
        <f t="shared" si="541"/>
        <v>3293</v>
      </c>
      <c r="E1320" s="179">
        <f t="shared" si="542"/>
        <v>65856.304029252991</v>
      </c>
      <c r="F1320" s="179">
        <f t="shared" si="543"/>
        <v>819.30881219630055</v>
      </c>
      <c r="G1320" s="179">
        <f t="shared" si="544"/>
        <v>4931293.4077168154</v>
      </c>
      <c r="H1320" s="179">
        <f t="shared" si="545"/>
        <v>58784.126402062073</v>
      </c>
      <c r="I1320" s="179">
        <f t="shared" si="546"/>
        <v>75711</v>
      </c>
      <c r="J1320" s="179">
        <f t="shared" si="547"/>
        <v>3293</v>
      </c>
      <c r="K1320" s="179">
        <f t="shared" si="548"/>
        <v>79004</v>
      </c>
      <c r="L1320" s="179">
        <f t="shared" si="536"/>
        <v>79004</v>
      </c>
      <c r="M1320" s="179">
        <f t="shared" si="549"/>
        <v>64447.28192172174</v>
      </c>
      <c r="N1320" s="179">
        <f t="shared" si="550"/>
        <v>7032471.2975285128</v>
      </c>
      <c r="O1320" s="179">
        <f>N1320*(1+Basic!$B$9)+S1320</f>
        <v>7384094.8624049388</v>
      </c>
      <c r="P1320" s="176">
        <f t="shared" si="537"/>
        <v>7442879</v>
      </c>
      <c r="R1320" s="183">
        <f t="shared" si="551"/>
        <v>0</v>
      </c>
      <c r="S1320" s="179">
        <f t="shared" si="538"/>
        <v>0</v>
      </c>
      <c r="Y1320" s="179">
        <f t="shared" si="552"/>
        <v>9854.6959707466885</v>
      </c>
      <c r="Z1320" s="179">
        <f t="shared" si="553"/>
        <v>2473.691187803699</v>
      </c>
      <c r="AA1320" s="179">
        <f t="shared" si="554"/>
        <v>66675.612841449285</v>
      </c>
      <c r="AB1320" s="179">
        <f t="shared" si="555"/>
        <v>79003.99999999968</v>
      </c>
      <c r="AC1320" s="179">
        <f t="shared" si="556"/>
        <v>7442879</v>
      </c>
      <c r="AE1320" s="179">
        <f t="shared" si="557"/>
        <v>79004</v>
      </c>
    </row>
    <row r="1321" spans="1:31" x14ac:dyDescent="0.2">
      <c r="A1321" s="171">
        <f t="shared" si="539"/>
        <v>16</v>
      </c>
      <c r="B1321" s="179">
        <f t="shared" si="540"/>
        <v>75711</v>
      </c>
      <c r="D1321" s="179">
        <f t="shared" si="541"/>
        <v>3293</v>
      </c>
      <c r="E1321" s="179">
        <f t="shared" si="542"/>
        <v>65724.959280958356</v>
      </c>
      <c r="F1321" s="179">
        <f t="shared" si="543"/>
        <v>786.2237780152069</v>
      </c>
      <c r="G1321" s="179">
        <f t="shared" si="544"/>
        <v>4921307.3669977738</v>
      </c>
      <c r="H1321" s="179">
        <f t="shared" si="545"/>
        <v>56277.350180077279</v>
      </c>
      <c r="I1321" s="179">
        <f t="shared" si="546"/>
        <v>75711</v>
      </c>
      <c r="J1321" s="179">
        <f t="shared" si="547"/>
        <v>3293</v>
      </c>
      <c r="K1321" s="179">
        <f t="shared" si="548"/>
        <v>79004</v>
      </c>
      <c r="L1321" s="179">
        <f t="shared" si="536"/>
        <v>79004</v>
      </c>
      <c r="M1321" s="179">
        <f t="shared" si="549"/>
        <v>64314.156168316462</v>
      </c>
      <c r="N1321" s="179">
        <f t="shared" si="550"/>
        <v>7017781.4536968293</v>
      </c>
      <c r="O1321" s="179">
        <f>N1321*(1+Basic!$B$9)+S1321</f>
        <v>7368670.5263816714</v>
      </c>
      <c r="P1321" s="176">
        <f t="shared" si="537"/>
        <v>7424948</v>
      </c>
      <c r="R1321" s="183">
        <f t="shared" si="551"/>
        <v>0</v>
      </c>
      <c r="S1321" s="179">
        <f t="shared" si="538"/>
        <v>0</v>
      </c>
      <c r="Y1321" s="179">
        <f t="shared" si="552"/>
        <v>9986.0407190416008</v>
      </c>
      <c r="Z1321" s="179">
        <f t="shared" si="553"/>
        <v>2506.7762219847937</v>
      </c>
      <c r="AA1321" s="179">
        <f t="shared" si="554"/>
        <v>66511.183058973562</v>
      </c>
      <c r="AB1321" s="179">
        <f t="shared" si="555"/>
        <v>79003.999999999956</v>
      </c>
      <c r="AC1321" s="179">
        <f t="shared" si="556"/>
        <v>7424948</v>
      </c>
      <c r="AE1321" s="179">
        <f t="shared" si="557"/>
        <v>79004</v>
      </c>
    </row>
    <row r="1322" spans="1:31" x14ac:dyDescent="0.2">
      <c r="A1322" s="171">
        <f t="shared" si="539"/>
        <v>17</v>
      </c>
      <c r="B1322" s="179">
        <f t="shared" si="540"/>
        <v>75711</v>
      </c>
      <c r="D1322" s="179">
        <f t="shared" si="541"/>
        <v>3293</v>
      </c>
      <c r="E1322" s="179">
        <f t="shared" si="542"/>
        <v>65591.863951726904</v>
      </c>
      <c r="F1322" s="179">
        <f t="shared" si="543"/>
        <v>752.69623933227376</v>
      </c>
      <c r="G1322" s="179">
        <f t="shared" si="544"/>
        <v>4911188.2309495006</v>
      </c>
      <c r="H1322" s="179">
        <f t="shared" si="545"/>
        <v>53737.046419409555</v>
      </c>
      <c r="I1322" s="179">
        <f t="shared" si="546"/>
        <v>75711</v>
      </c>
      <c r="J1322" s="179">
        <f t="shared" si="547"/>
        <v>3293</v>
      </c>
      <c r="K1322" s="179">
        <f t="shared" si="548"/>
        <v>79004</v>
      </c>
      <c r="L1322" s="179">
        <f t="shared" si="536"/>
        <v>79004</v>
      </c>
      <c r="M1322" s="179">
        <f t="shared" si="549"/>
        <v>64179.81293813348</v>
      </c>
      <c r="N1322" s="179">
        <f t="shared" si="550"/>
        <v>7002957.2666349625</v>
      </c>
      <c r="O1322" s="179">
        <f>N1322*(1+Basic!$B$9)+S1322</f>
        <v>7353105.1299667107</v>
      </c>
      <c r="P1322" s="176">
        <f t="shared" si="537"/>
        <v>7406842</v>
      </c>
      <c r="R1322" s="183">
        <f t="shared" si="551"/>
        <v>0</v>
      </c>
      <c r="S1322" s="179">
        <f t="shared" si="538"/>
        <v>0</v>
      </c>
      <c r="Y1322" s="179">
        <f t="shared" si="552"/>
        <v>10119.136048273183</v>
      </c>
      <c r="Z1322" s="179">
        <f t="shared" si="553"/>
        <v>2540.3037606677244</v>
      </c>
      <c r="AA1322" s="179">
        <f t="shared" si="554"/>
        <v>66344.560191059179</v>
      </c>
      <c r="AB1322" s="179">
        <f t="shared" si="555"/>
        <v>79004.000000000087</v>
      </c>
      <c r="AC1322" s="179">
        <f t="shared" si="556"/>
        <v>7406842</v>
      </c>
      <c r="AE1322" s="179">
        <f t="shared" si="557"/>
        <v>79004</v>
      </c>
    </row>
    <row r="1323" spans="1:31" x14ac:dyDescent="0.2">
      <c r="A1323" s="171">
        <f t="shared" si="539"/>
        <v>18</v>
      </c>
      <c r="B1323" s="179">
        <f t="shared" si="540"/>
        <v>75711</v>
      </c>
      <c r="D1323" s="179">
        <f t="shared" si="541"/>
        <v>3293</v>
      </c>
      <c r="E1323" s="179">
        <f t="shared" si="542"/>
        <v>65456.994709574232</v>
      </c>
      <c r="F1323" s="179">
        <f t="shared" si="543"/>
        <v>718.72027775451772</v>
      </c>
      <c r="G1323" s="179">
        <f t="shared" si="544"/>
        <v>4900934.2256590752</v>
      </c>
      <c r="H1323" s="179">
        <f t="shared" si="545"/>
        <v>51162.766697164072</v>
      </c>
      <c r="I1323" s="179">
        <f t="shared" si="546"/>
        <v>75711</v>
      </c>
      <c r="J1323" s="179">
        <f t="shared" si="547"/>
        <v>3293</v>
      </c>
      <c r="K1323" s="179">
        <f t="shared" si="548"/>
        <v>79004</v>
      </c>
      <c r="L1323" s="179">
        <f t="shared" si="536"/>
        <v>79004</v>
      </c>
      <c r="M1323" s="179">
        <f t="shared" si="549"/>
        <v>64044.241096965736</v>
      </c>
      <c r="N1323" s="179">
        <f t="shared" si="550"/>
        <v>6987997.5077319285</v>
      </c>
      <c r="O1323" s="179">
        <f>N1323*(1+Basic!$B$9)+S1323</f>
        <v>7337397.3831185251</v>
      </c>
      <c r="P1323" s="176">
        <f t="shared" si="537"/>
        <v>7388560</v>
      </c>
      <c r="R1323" s="183">
        <f t="shared" si="551"/>
        <v>0</v>
      </c>
      <c r="S1323" s="179">
        <f t="shared" si="538"/>
        <v>0</v>
      </c>
      <c r="Y1323" s="179">
        <f t="shared" si="552"/>
        <v>10254.005290425383</v>
      </c>
      <c r="Z1323" s="179">
        <f t="shared" si="553"/>
        <v>2574.2797222454828</v>
      </c>
      <c r="AA1323" s="179">
        <f t="shared" si="554"/>
        <v>66175.714987328756</v>
      </c>
      <c r="AB1323" s="179">
        <f t="shared" si="555"/>
        <v>79003.999999999622</v>
      </c>
      <c r="AC1323" s="179">
        <f t="shared" si="556"/>
        <v>7388560</v>
      </c>
      <c r="AE1323" s="179">
        <f t="shared" si="557"/>
        <v>79004</v>
      </c>
    </row>
    <row r="1324" spans="1:31" x14ac:dyDescent="0.2">
      <c r="A1324" s="171">
        <f t="shared" si="539"/>
        <v>19</v>
      </c>
      <c r="B1324" s="179">
        <f t="shared" si="540"/>
        <v>75711</v>
      </c>
      <c r="D1324" s="179">
        <f t="shared" si="541"/>
        <v>3293</v>
      </c>
      <c r="E1324" s="179">
        <f t="shared" si="542"/>
        <v>65320.32791154406</v>
      </c>
      <c r="F1324" s="179">
        <f t="shared" si="543"/>
        <v>684.28989573185015</v>
      </c>
      <c r="G1324" s="179">
        <f t="shared" si="544"/>
        <v>4890543.5535706189</v>
      </c>
      <c r="H1324" s="179">
        <f t="shared" si="545"/>
        <v>48554.056592895919</v>
      </c>
      <c r="I1324" s="179">
        <f t="shared" si="546"/>
        <v>75711</v>
      </c>
      <c r="J1324" s="179">
        <f t="shared" si="547"/>
        <v>3293</v>
      </c>
      <c r="K1324" s="179">
        <f t="shared" si="548"/>
        <v>79004</v>
      </c>
      <c r="L1324" s="179">
        <f t="shared" si="536"/>
        <v>79004</v>
      </c>
      <c r="M1324" s="179">
        <f t="shared" si="549"/>
        <v>63907.429408780357</v>
      </c>
      <c r="N1324" s="179">
        <f t="shared" si="550"/>
        <v>6972900.9371407088</v>
      </c>
      <c r="O1324" s="179">
        <f>N1324*(1+Basic!$B$9)+S1324</f>
        <v>7321545.9839977445</v>
      </c>
      <c r="P1324" s="176">
        <f t="shared" si="537"/>
        <v>7370100</v>
      </c>
      <c r="R1324" s="183">
        <f t="shared" si="551"/>
        <v>0</v>
      </c>
      <c r="S1324" s="179">
        <f t="shared" si="538"/>
        <v>0</v>
      </c>
      <c r="Y1324" s="179">
        <f t="shared" si="552"/>
        <v>10390.67208845634</v>
      </c>
      <c r="Z1324" s="179">
        <f t="shared" si="553"/>
        <v>2608.7101042681534</v>
      </c>
      <c r="AA1324" s="179">
        <f t="shared" si="554"/>
        <v>66004.617807275907</v>
      </c>
      <c r="AB1324" s="179">
        <f t="shared" si="555"/>
        <v>79004.000000000407</v>
      </c>
      <c r="AC1324" s="179">
        <f t="shared" si="556"/>
        <v>7370100</v>
      </c>
      <c r="AE1324" s="179">
        <f t="shared" si="557"/>
        <v>79004</v>
      </c>
    </row>
    <row r="1325" spans="1:31" x14ac:dyDescent="0.2">
      <c r="A1325" s="171">
        <f t="shared" si="539"/>
        <v>20</v>
      </c>
      <c r="B1325" s="179">
        <f t="shared" si="540"/>
        <v>75711</v>
      </c>
      <c r="D1325" s="179">
        <f t="shared" si="541"/>
        <v>3293</v>
      </c>
      <c r="E1325" s="179">
        <f t="shared" si="542"/>
        <v>65181.8395995635</v>
      </c>
      <c r="F1325" s="179">
        <f t="shared" si="543"/>
        <v>649.39901549836918</v>
      </c>
      <c r="G1325" s="179">
        <f t="shared" si="544"/>
        <v>4880014.3931701826</v>
      </c>
      <c r="H1325" s="179">
        <f t="shared" si="545"/>
        <v>45910.455608394288</v>
      </c>
      <c r="I1325" s="179">
        <f t="shared" si="546"/>
        <v>75711</v>
      </c>
      <c r="J1325" s="179">
        <f t="shared" si="547"/>
        <v>3293</v>
      </c>
      <c r="K1325" s="179">
        <f t="shared" si="548"/>
        <v>79004</v>
      </c>
      <c r="L1325" s="179">
        <f t="shared" si="536"/>
        <v>79004</v>
      </c>
      <c r="M1325" s="179">
        <f t="shared" si="549"/>
        <v>63769.366534787405</v>
      </c>
      <c r="N1325" s="179">
        <f t="shared" si="550"/>
        <v>6957666.303675496</v>
      </c>
      <c r="O1325" s="179">
        <f>N1325*(1+Basic!$B$9)+S1325</f>
        <v>7305549.6188592715</v>
      </c>
      <c r="P1325" s="176">
        <f t="shared" si="537"/>
        <v>7351460</v>
      </c>
      <c r="R1325" s="183">
        <f t="shared" si="551"/>
        <v>0</v>
      </c>
      <c r="S1325" s="179">
        <f t="shared" si="538"/>
        <v>0</v>
      </c>
      <c r="Y1325" s="179">
        <f t="shared" si="552"/>
        <v>10529.16040043626</v>
      </c>
      <c r="Z1325" s="179">
        <f t="shared" si="553"/>
        <v>2643.6009845016306</v>
      </c>
      <c r="AA1325" s="179">
        <f t="shared" si="554"/>
        <v>65831.238615061869</v>
      </c>
      <c r="AB1325" s="179">
        <f t="shared" si="555"/>
        <v>79003.999999999767</v>
      </c>
      <c r="AC1325" s="179">
        <f t="shared" si="556"/>
        <v>7351460</v>
      </c>
      <c r="AE1325" s="179">
        <f t="shared" si="557"/>
        <v>79004</v>
      </c>
    </row>
    <row r="1326" spans="1:31" x14ac:dyDescent="0.2">
      <c r="A1326" s="171">
        <f t="shared" si="539"/>
        <v>21</v>
      </c>
      <c r="B1326" s="179">
        <f t="shared" si="540"/>
        <v>75711</v>
      </c>
      <c r="D1326" s="179">
        <f t="shared" si="541"/>
        <v>3293</v>
      </c>
      <c r="E1326" s="179">
        <f t="shared" si="542"/>
        <v>65041.505496243168</v>
      </c>
      <c r="F1326" s="179">
        <f t="shared" si="543"/>
        <v>614.04147799949294</v>
      </c>
      <c r="G1326" s="179">
        <f t="shared" si="544"/>
        <v>4869344.8986664256</v>
      </c>
      <c r="H1326" s="179">
        <f t="shared" si="545"/>
        <v>43231.497086393778</v>
      </c>
      <c r="I1326" s="179">
        <f t="shared" si="546"/>
        <v>75711</v>
      </c>
      <c r="J1326" s="179">
        <f t="shared" si="547"/>
        <v>3293</v>
      </c>
      <c r="K1326" s="179">
        <f t="shared" si="548"/>
        <v>79004</v>
      </c>
      <c r="L1326" s="179">
        <f t="shared" si="536"/>
        <v>79004</v>
      </c>
      <c r="M1326" s="179">
        <f t="shared" si="549"/>
        <v>63630.041032500165</v>
      </c>
      <c r="N1326" s="179">
        <f t="shared" si="550"/>
        <v>6942292.3447079966</v>
      </c>
      <c r="O1326" s="179">
        <f>N1326*(1+Basic!$B$9)+S1326</f>
        <v>7289406.9619433964</v>
      </c>
      <c r="P1326" s="176">
        <f t="shared" si="537"/>
        <v>7332638</v>
      </c>
      <c r="R1326" s="183">
        <f t="shared" si="551"/>
        <v>0</v>
      </c>
      <c r="S1326" s="179">
        <f t="shared" si="538"/>
        <v>0</v>
      </c>
      <c r="Y1326" s="179">
        <f t="shared" si="552"/>
        <v>10669.494503756985</v>
      </c>
      <c r="Z1326" s="179">
        <f t="shared" si="553"/>
        <v>2678.9585220005101</v>
      </c>
      <c r="AA1326" s="179">
        <f t="shared" si="554"/>
        <v>65655.546974242665</v>
      </c>
      <c r="AB1326" s="179">
        <f t="shared" si="555"/>
        <v>79004.00000000016</v>
      </c>
      <c r="AC1326" s="179">
        <f t="shared" si="556"/>
        <v>7332638</v>
      </c>
      <c r="AE1326" s="179">
        <f t="shared" si="557"/>
        <v>79004</v>
      </c>
    </row>
    <row r="1327" spans="1:31" x14ac:dyDescent="0.2">
      <c r="A1327" s="171">
        <f t="shared" si="539"/>
        <v>22</v>
      </c>
      <c r="B1327" s="179">
        <f t="shared" si="540"/>
        <v>75711</v>
      </c>
      <c r="D1327" s="179">
        <f t="shared" si="541"/>
        <v>3293</v>
      </c>
      <c r="E1327" s="179">
        <f t="shared" si="542"/>
        <v>64899.301000621308</v>
      </c>
      <c r="F1327" s="179">
        <f t="shared" si="543"/>
        <v>578.21104180474163</v>
      </c>
      <c r="G1327" s="179">
        <f t="shared" si="544"/>
        <v>4858533.1996670468</v>
      </c>
      <c r="H1327" s="179">
        <f t="shared" si="545"/>
        <v>40516.708128198523</v>
      </c>
      <c r="I1327" s="179">
        <f t="shared" si="546"/>
        <v>75711</v>
      </c>
      <c r="J1327" s="179">
        <f t="shared" si="547"/>
        <v>3293</v>
      </c>
      <c r="K1327" s="179">
        <f t="shared" si="548"/>
        <v>79004</v>
      </c>
      <c r="L1327" s="179">
        <f t="shared" si="536"/>
        <v>79004</v>
      </c>
      <c r="M1327" s="179">
        <f t="shared" si="549"/>
        <v>63489.441354786803</v>
      </c>
      <c r="N1327" s="179">
        <f t="shared" si="550"/>
        <v>6926777.7860627836</v>
      </c>
      <c r="O1327" s="179">
        <f>N1327*(1+Basic!$B$9)+S1327</f>
        <v>7273116.675365923</v>
      </c>
      <c r="P1327" s="176">
        <f t="shared" si="537"/>
        <v>7313633</v>
      </c>
      <c r="R1327" s="183">
        <f t="shared" si="551"/>
        <v>0</v>
      </c>
      <c r="S1327" s="179">
        <f t="shared" si="538"/>
        <v>0</v>
      </c>
      <c r="Y1327" s="179">
        <f t="shared" si="552"/>
        <v>10811.69899937883</v>
      </c>
      <c r="Z1327" s="179">
        <f t="shared" si="553"/>
        <v>2714.788958195255</v>
      </c>
      <c r="AA1327" s="179">
        <f t="shared" si="554"/>
        <v>65477.512042426053</v>
      </c>
      <c r="AB1327" s="179">
        <f t="shared" si="555"/>
        <v>79004.000000000146</v>
      </c>
      <c r="AC1327" s="179">
        <f t="shared" si="556"/>
        <v>7313633</v>
      </c>
      <c r="AE1327" s="179">
        <f t="shared" si="557"/>
        <v>79004</v>
      </c>
    </row>
    <row r="1328" spans="1:31" x14ac:dyDescent="0.2">
      <c r="A1328" s="171">
        <f t="shared" si="539"/>
        <v>23</v>
      </c>
      <c r="B1328" s="179">
        <f t="shared" si="540"/>
        <v>75711</v>
      </c>
      <c r="D1328" s="179">
        <f t="shared" si="541"/>
        <v>3293</v>
      </c>
      <c r="E1328" s="179">
        <f t="shared" si="542"/>
        <v>64755.201183851088</v>
      </c>
      <c r="F1328" s="179">
        <f t="shared" si="543"/>
        <v>541.90138200598062</v>
      </c>
      <c r="G1328" s="179">
        <f t="shared" si="544"/>
        <v>4847577.4008508977</v>
      </c>
      <c r="H1328" s="179">
        <f t="shared" si="545"/>
        <v>37765.6095102045</v>
      </c>
      <c r="I1328" s="179">
        <f t="shared" si="546"/>
        <v>75711</v>
      </c>
      <c r="J1328" s="179">
        <f t="shared" si="547"/>
        <v>3293</v>
      </c>
      <c r="K1328" s="179">
        <f t="shared" si="548"/>
        <v>79004</v>
      </c>
      <c r="L1328" s="179">
        <f t="shared" si="536"/>
        <v>79004</v>
      </c>
      <c r="M1328" s="179">
        <f t="shared" si="549"/>
        <v>63347.555848913296</v>
      </c>
      <c r="N1328" s="179">
        <f t="shared" si="550"/>
        <v>6911121.3419116968</v>
      </c>
      <c r="O1328" s="179">
        <f>N1328*(1+Basic!$B$9)+S1328</f>
        <v>7256677.409007282</v>
      </c>
      <c r="P1328" s="176">
        <f t="shared" si="537"/>
        <v>7294443</v>
      </c>
      <c r="R1328" s="183">
        <f t="shared" si="551"/>
        <v>0</v>
      </c>
      <c r="S1328" s="179">
        <f t="shared" si="538"/>
        <v>0</v>
      </c>
      <c r="Y1328" s="179">
        <f t="shared" si="552"/>
        <v>10955.798816149123</v>
      </c>
      <c r="Z1328" s="179">
        <f t="shared" si="553"/>
        <v>2751.0986179940228</v>
      </c>
      <c r="AA1328" s="179">
        <f t="shared" si="554"/>
        <v>65297.102565857065</v>
      </c>
      <c r="AB1328" s="179">
        <f t="shared" si="555"/>
        <v>79004.000000000204</v>
      </c>
      <c r="AC1328" s="179">
        <f t="shared" si="556"/>
        <v>7294443</v>
      </c>
      <c r="AE1328" s="179">
        <f t="shared" si="557"/>
        <v>79004</v>
      </c>
    </row>
    <row r="1329" spans="1:31" x14ac:dyDescent="0.2">
      <c r="A1329" s="171">
        <f t="shared" si="539"/>
        <v>24</v>
      </c>
      <c r="B1329" s="179">
        <f t="shared" si="540"/>
        <v>75711</v>
      </c>
      <c r="C1329" s="171">
        <f>-Basic!$B$21</f>
        <v>-42460</v>
      </c>
      <c r="D1329" s="179">
        <f t="shared" si="541"/>
        <v>-39167</v>
      </c>
      <c r="E1329" s="179">
        <f t="shared" si="542"/>
        <v>64609.180784830627</v>
      </c>
      <c r="F1329" s="179">
        <f t="shared" si="543"/>
        <v>505.10608910092515</v>
      </c>
      <c r="G1329" s="179">
        <f t="shared" si="544"/>
        <v>4836475.5816357285</v>
      </c>
      <c r="H1329" s="179">
        <f t="shared" si="545"/>
        <v>77437.715599305418</v>
      </c>
      <c r="I1329" s="179">
        <f t="shared" si="546"/>
        <v>75711</v>
      </c>
      <c r="J1329" s="179">
        <f t="shared" si="547"/>
        <v>3293</v>
      </c>
      <c r="K1329" s="179">
        <f t="shared" si="548"/>
        <v>79004</v>
      </c>
      <c r="L1329" s="179">
        <f t="shared" si="536"/>
        <v>79004</v>
      </c>
      <c r="M1329" s="179">
        <f t="shared" si="549"/>
        <v>63204.372755577759</v>
      </c>
      <c r="N1329" s="179">
        <f t="shared" si="550"/>
        <v>6895321.7146672746</v>
      </c>
      <c r="O1329" s="179">
        <f>N1329*(1+Basic!$B$9)+S1329</f>
        <v>7240087.800400639</v>
      </c>
      <c r="P1329" s="176">
        <f t="shared" si="537"/>
        <v>7317526</v>
      </c>
      <c r="R1329" s="183">
        <f t="shared" si="551"/>
        <v>0</v>
      </c>
      <c r="S1329" s="179">
        <f t="shared" si="538"/>
        <v>0</v>
      </c>
      <c r="Y1329" s="179">
        <f t="shared" si="552"/>
        <v>11101.819215169176</v>
      </c>
      <c r="Z1329" s="179">
        <f t="shared" si="553"/>
        <v>2787.8939108990817</v>
      </c>
      <c r="AA1329" s="179">
        <f t="shared" si="554"/>
        <v>65114.286873931553</v>
      </c>
      <c r="AB1329" s="179">
        <f t="shared" si="555"/>
        <v>79003.999999999811</v>
      </c>
      <c r="AC1329" s="179">
        <f t="shared" si="556"/>
        <v>7317526</v>
      </c>
      <c r="AE1329" s="179">
        <f t="shared" si="557"/>
        <v>36544</v>
      </c>
    </row>
    <row r="1330" spans="1:31" x14ac:dyDescent="0.2">
      <c r="A1330" s="171">
        <f t="shared" si="539"/>
        <v>25</v>
      </c>
      <c r="B1330" s="179">
        <f t="shared" si="540"/>
        <v>75711</v>
      </c>
      <c r="D1330" s="179">
        <f t="shared" si="541"/>
        <v>3293</v>
      </c>
      <c r="E1330" s="179">
        <f t="shared" si="542"/>
        <v>64461.214205774566</v>
      </c>
      <c r="F1330" s="179">
        <f t="shared" si="543"/>
        <v>1035.7111187284281</v>
      </c>
      <c r="G1330" s="179">
        <f t="shared" si="544"/>
        <v>4825225.795841503</v>
      </c>
      <c r="H1330" s="179">
        <f t="shared" si="545"/>
        <v>75180.42671803385</v>
      </c>
      <c r="I1330" s="179">
        <f t="shared" si="546"/>
        <v>75711</v>
      </c>
      <c r="J1330" s="179">
        <f t="shared" si="547"/>
        <v>3293</v>
      </c>
      <c r="K1330" s="179">
        <f t="shared" si="548"/>
        <v>79004</v>
      </c>
      <c r="L1330" s="179">
        <f t="shared" si="536"/>
        <v>79004</v>
      </c>
      <c r="M1330" s="179">
        <f t="shared" si="549"/>
        <v>63059.880207935785</v>
      </c>
      <c r="N1330" s="179">
        <f t="shared" si="550"/>
        <v>6879377.59487521</v>
      </c>
      <c r="O1330" s="179">
        <f>N1330*(1+Basic!$B$9)+S1330</f>
        <v>7223346.4746189704</v>
      </c>
      <c r="P1330" s="176">
        <f t="shared" si="537"/>
        <v>7298527</v>
      </c>
      <c r="R1330" s="183">
        <f t="shared" si="551"/>
        <v>0</v>
      </c>
      <c r="S1330" s="179">
        <f t="shared" si="538"/>
        <v>0</v>
      </c>
      <c r="Y1330" s="179">
        <f t="shared" si="552"/>
        <v>11249.785794225521</v>
      </c>
      <c r="Z1330" s="179">
        <f t="shared" si="553"/>
        <v>2257.2888812715682</v>
      </c>
      <c r="AA1330" s="179">
        <f t="shared" si="554"/>
        <v>65496.925324502998</v>
      </c>
      <c r="AB1330" s="179">
        <f t="shared" si="555"/>
        <v>79004.000000000087</v>
      </c>
      <c r="AC1330" s="179">
        <f t="shared" si="556"/>
        <v>7298527</v>
      </c>
      <c r="AE1330" s="179">
        <f t="shared" si="557"/>
        <v>79004</v>
      </c>
    </row>
    <row r="1331" spans="1:31" x14ac:dyDescent="0.2">
      <c r="A1331" s="171">
        <f t="shared" si="539"/>
        <v>26</v>
      </c>
      <c r="B1331" s="179">
        <f t="shared" si="540"/>
        <v>75711</v>
      </c>
      <c r="D1331" s="179">
        <f t="shared" si="541"/>
        <v>3293</v>
      </c>
      <c r="E1331" s="179">
        <f t="shared" si="542"/>
        <v>64311.275507726728</v>
      </c>
      <c r="F1331" s="179">
        <f t="shared" si="543"/>
        <v>1005.5204141806304</v>
      </c>
      <c r="G1331" s="179">
        <f t="shared" si="544"/>
        <v>4813826.0713492297</v>
      </c>
      <c r="H1331" s="179">
        <f t="shared" si="545"/>
        <v>72892.947132214482</v>
      </c>
      <c r="I1331" s="179">
        <f t="shared" si="546"/>
        <v>75711</v>
      </c>
      <c r="J1331" s="179">
        <f t="shared" si="547"/>
        <v>3293</v>
      </c>
      <c r="K1331" s="179">
        <f t="shared" si="548"/>
        <v>79004</v>
      </c>
      <c r="L1331" s="179">
        <f t="shared" si="536"/>
        <v>79004</v>
      </c>
      <c r="M1331" s="179">
        <f t="shared" si="549"/>
        <v>62914.06623061694</v>
      </c>
      <c r="N1331" s="179">
        <f t="shared" si="550"/>
        <v>6863287.6611058265</v>
      </c>
      <c r="O1331" s="179">
        <f>N1331*(1+Basic!$B$9)+S1331</f>
        <v>7206452.0441611186</v>
      </c>
      <c r="P1331" s="176">
        <f t="shared" si="537"/>
        <v>7279345</v>
      </c>
      <c r="R1331" s="183">
        <f t="shared" si="551"/>
        <v>0</v>
      </c>
      <c r="S1331" s="179">
        <f t="shared" si="538"/>
        <v>0</v>
      </c>
      <c r="Y1331" s="179">
        <f t="shared" si="552"/>
        <v>11399.724492273293</v>
      </c>
      <c r="Z1331" s="179">
        <f t="shared" si="553"/>
        <v>2287.4795858193684</v>
      </c>
      <c r="AA1331" s="179">
        <f t="shared" si="554"/>
        <v>65316.79592190736</v>
      </c>
      <c r="AB1331" s="179">
        <f t="shared" si="555"/>
        <v>79004.000000000029</v>
      </c>
      <c r="AC1331" s="179">
        <f t="shared" si="556"/>
        <v>7279345</v>
      </c>
      <c r="AE1331" s="179">
        <f t="shared" si="557"/>
        <v>79004</v>
      </c>
    </row>
    <row r="1332" spans="1:31" x14ac:dyDescent="0.2">
      <c r="A1332" s="171">
        <f t="shared" si="539"/>
        <v>27</v>
      </c>
      <c r="B1332" s="179">
        <f t="shared" si="540"/>
        <v>75711</v>
      </c>
      <c r="D1332" s="179">
        <f t="shared" si="541"/>
        <v>3293</v>
      </c>
      <c r="E1332" s="179">
        <f t="shared" si="542"/>
        <v>64159.338406012939</v>
      </c>
      <c r="F1332" s="179">
        <f t="shared" si="543"/>
        <v>974.92591610482884</v>
      </c>
      <c r="G1332" s="179">
        <f t="shared" si="544"/>
        <v>4802274.409755243</v>
      </c>
      <c r="H1332" s="179">
        <f t="shared" si="545"/>
        <v>70574.873048319307</v>
      </c>
      <c r="I1332" s="179">
        <f t="shared" si="546"/>
        <v>75711</v>
      </c>
      <c r="J1332" s="179">
        <f t="shared" si="547"/>
        <v>3293</v>
      </c>
      <c r="K1332" s="179">
        <f t="shared" si="548"/>
        <v>79004</v>
      </c>
      <c r="L1332" s="179">
        <f t="shared" si="536"/>
        <v>79004</v>
      </c>
      <c r="M1332" s="179">
        <f t="shared" si="549"/>
        <v>62766.918738732311</v>
      </c>
      <c r="N1332" s="179">
        <f t="shared" si="550"/>
        <v>6847050.5798445586</v>
      </c>
      <c r="O1332" s="179">
        <f>N1332*(1+Basic!$B$9)+S1332</f>
        <v>7189403.1088367868</v>
      </c>
      <c r="P1332" s="176">
        <f t="shared" si="537"/>
        <v>7259978</v>
      </c>
      <c r="R1332" s="183">
        <f t="shared" si="551"/>
        <v>0</v>
      </c>
      <c r="S1332" s="179">
        <f t="shared" si="538"/>
        <v>0</v>
      </c>
      <c r="Y1332" s="179">
        <f t="shared" si="552"/>
        <v>11551.661593986675</v>
      </c>
      <c r="Z1332" s="179">
        <f t="shared" si="553"/>
        <v>2318.0740838951751</v>
      </c>
      <c r="AA1332" s="179">
        <f t="shared" si="554"/>
        <v>65134.264322117771</v>
      </c>
      <c r="AB1332" s="179">
        <f t="shared" si="555"/>
        <v>79003.999999999622</v>
      </c>
      <c r="AC1332" s="179">
        <f t="shared" si="556"/>
        <v>7259978</v>
      </c>
      <c r="AE1332" s="179">
        <f t="shared" si="557"/>
        <v>79004</v>
      </c>
    </row>
    <row r="1333" spans="1:31" x14ac:dyDescent="0.2">
      <c r="A1333" s="171">
        <f t="shared" si="539"/>
        <v>28</v>
      </c>
      <c r="B1333" s="179">
        <f t="shared" si="540"/>
        <v>75711</v>
      </c>
      <c r="D1333" s="179">
        <f t="shared" si="541"/>
        <v>3293</v>
      </c>
      <c r="E1333" s="179">
        <f t="shared" si="542"/>
        <v>64005.376265633276</v>
      </c>
      <c r="F1333" s="179">
        <f t="shared" si="543"/>
        <v>943.9222238581533</v>
      </c>
      <c r="G1333" s="179">
        <f t="shared" si="544"/>
        <v>4790568.7860208759</v>
      </c>
      <c r="H1333" s="179">
        <f t="shared" si="545"/>
        <v>68225.795272177464</v>
      </c>
      <c r="I1333" s="179">
        <f t="shared" si="546"/>
        <v>75711</v>
      </c>
      <c r="J1333" s="179">
        <f t="shared" si="547"/>
        <v>3293</v>
      </c>
      <c r="K1333" s="179">
        <f t="shared" si="548"/>
        <v>79004</v>
      </c>
      <c r="L1333" s="179">
        <f t="shared" si="536"/>
        <v>79004</v>
      </c>
      <c r="M1333" s="179">
        <f t="shared" si="549"/>
        <v>62618.425536872841</v>
      </c>
      <c r="N1333" s="179">
        <f t="shared" si="550"/>
        <v>6830665.0053814314</v>
      </c>
      <c r="O1333" s="179">
        <f>N1333*(1+Basic!$B$9)+S1333</f>
        <v>7172198.2556505036</v>
      </c>
      <c r="P1333" s="176">
        <f t="shared" si="537"/>
        <v>7240424</v>
      </c>
      <c r="R1333" s="183">
        <f t="shared" si="551"/>
        <v>0</v>
      </c>
      <c r="S1333" s="179">
        <f t="shared" si="538"/>
        <v>0</v>
      </c>
      <c r="Y1333" s="179">
        <f t="shared" si="552"/>
        <v>11705.62373436708</v>
      </c>
      <c r="Z1333" s="179">
        <f t="shared" si="553"/>
        <v>2349.0777761418431</v>
      </c>
      <c r="AA1333" s="179">
        <f t="shared" si="554"/>
        <v>64949.298489491426</v>
      </c>
      <c r="AB1333" s="179">
        <f t="shared" si="555"/>
        <v>79004.000000000349</v>
      </c>
      <c r="AC1333" s="179">
        <f t="shared" si="556"/>
        <v>7240424</v>
      </c>
      <c r="AE1333" s="179">
        <f t="shared" si="557"/>
        <v>79004</v>
      </c>
    </row>
    <row r="1334" spans="1:31" x14ac:dyDescent="0.2">
      <c r="A1334" s="171">
        <f t="shared" si="539"/>
        <v>29</v>
      </c>
      <c r="B1334" s="179">
        <f t="shared" si="540"/>
        <v>75711</v>
      </c>
      <c r="D1334" s="179">
        <f t="shared" si="541"/>
        <v>3293</v>
      </c>
      <c r="E1334" s="179">
        <f t="shared" si="542"/>
        <v>63849.362096592842</v>
      </c>
      <c r="F1334" s="179">
        <f t="shared" si="543"/>
        <v>912.50386456541366</v>
      </c>
      <c r="G1334" s="179">
        <f t="shared" si="544"/>
        <v>4778707.1481174687</v>
      </c>
      <c r="H1334" s="179">
        <f t="shared" si="545"/>
        <v>65845.299136742877</v>
      </c>
      <c r="I1334" s="179">
        <f t="shared" si="546"/>
        <v>75711</v>
      </c>
      <c r="J1334" s="179">
        <f t="shared" si="547"/>
        <v>3293</v>
      </c>
      <c r="K1334" s="179">
        <f t="shared" si="548"/>
        <v>79004</v>
      </c>
      <c r="L1334" s="179">
        <f t="shared" si="536"/>
        <v>79004</v>
      </c>
      <c r="M1334" s="179">
        <f t="shared" si="549"/>
        <v>62468.574318098654</v>
      </c>
      <c r="N1334" s="179">
        <f t="shared" si="550"/>
        <v>6814129.5796995303</v>
      </c>
      <c r="O1334" s="179">
        <f>N1334*(1+Basic!$B$9)+S1334</f>
        <v>7154836.0586845074</v>
      </c>
      <c r="P1334" s="176">
        <f t="shared" si="537"/>
        <v>7220681</v>
      </c>
      <c r="R1334" s="183">
        <f t="shared" si="551"/>
        <v>0</v>
      </c>
      <c r="S1334" s="179">
        <f t="shared" si="538"/>
        <v>0</v>
      </c>
      <c r="Y1334" s="179">
        <f t="shared" si="552"/>
        <v>11861.637903407216</v>
      </c>
      <c r="Z1334" s="179">
        <f t="shared" si="553"/>
        <v>2380.4961354345869</v>
      </c>
      <c r="AA1334" s="179">
        <f t="shared" si="554"/>
        <v>64761.865961158255</v>
      </c>
      <c r="AB1334" s="179">
        <f t="shared" si="555"/>
        <v>79004.000000000058</v>
      </c>
      <c r="AC1334" s="179">
        <f t="shared" si="556"/>
        <v>7220681</v>
      </c>
      <c r="AE1334" s="179">
        <f t="shared" si="557"/>
        <v>79004</v>
      </c>
    </row>
    <row r="1335" spans="1:31" x14ac:dyDescent="0.2">
      <c r="A1335" s="171">
        <f t="shared" si="539"/>
        <v>30</v>
      </c>
      <c r="B1335" s="179">
        <f t="shared" si="540"/>
        <v>75711</v>
      </c>
      <c r="D1335" s="179">
        <f t="shared" si="541"/>
        <v>3293</v>
      </c>
      <c r="E1335" s="179">
        <f t="shared" si="542"/>
        <v>63691.268549170396</v>
      </c>
      <c r="F1335" s="179">
        <f t="shared" si="543"/>
        <v>880.66529215300943</v>
      </c>
      <c r="G1335" s="179">
        <f t="shared" si="544"/>
        <v>4766687.416666639</v>
      </c>
      <c r="H1335" s="179">
        <f t="shared" si="545"/>
        <v>63432.964428895888</v>
      </c>
      <c r="I1335" s="179">
        <f t="shared" si="546"/>
        <v>75711</v>
      </c>
      <c r="J1335" s="179">
        <f t="shared" si="547"/>
        <v>3293</v>
      </c>
      <c r="K1335" s="179">
        <f t="shared" si="548"/>
        <v>79004</v>
      </c>
      <c r="L1335" s="179">
        <f t="shared" si="536"/>
        <v>79004</v>
      </c>
      <c r="M1335" s="179">
        <f t="shared" si="549"/>
        <v>62317.352662919038</v>
      </c>
      <c r="N1335" s="179">
        <f t="shared" si="550"/>
        <v>6797442.9323624494</v>
      </c>
      <c r="O1335" s="179">
        <f>N1335*(1+Basic!$B$9)+S1335</f>
        <v>7137315.0789805725</v>
      </c>
      <c r="P1335" s="176">
        <f t="shared" si="537"/>
        <v>7200748</v>
      </c>
      <c r="R1335" s="183">
        <f t="shared" si="551"/>
        <v>0</v>
      </c>
      <c r="S1335" s="179">
        <f t="shared" si="538"/>
        <v>0</v>
      </c>
      <c r="Y1335" s="179">
        <f t="shared" si="552"/>
        <v>12019.731450829655</v>
      </c>
      <c r="Z1335" s="179">
        <f t="shared" si="553"/>
        <v>2412.3347078469887</v>
      </c>
      <c r="AA1335" s="179">
        <f t="shared" si="554"/>
        <v>64571.933841323407</v>
      </c>
      <c r="AB1335" s="179">
        <f t="shared" si="555"/>
        <v>79004.000000000058</v>
      </c>
      <c r="AC1335" s="179">
        <f t="shared" si="556"/>
        <v>7200748</v>
      </c>
      <c r="AE1335" s="179">
        <f t="shared" si="557"/>
        <v>79004</v>
      </c>
    </row>
    <row r="1336" spans="1:31" x14ac:dyDescent="0.2">
      <c r="A1336" s="171">
        <f t="shared" si="539"/>
        <v>31</v>
      </c>
      <c r="B1336" s="179">
        <f t="shared" si="540"/>
        <v>75711</v>
      </c>
      <c r="D1336" s="179">
        <f t="shared" si="541"/>
        <v>3293</v>
      </c>
      <c r="E1336" s="179">
        <f t="shared" si="542"/>
        <v>63531.067909123783</v>
      </c>
      <c r="F1336" s="179">
        <f t="shared" si="543"/>
        <v>848.40088636991811</v>
      </c>
      <c r="G1336" s="179">
        <f t="shared" si="544"/>
        <v>4754507.4845757624</v>
      </c>
      <c r="H1336" s="179">
        <f t="shared" si="545"/>
        <v>60988.365315265808</v>
      </c>
      <c r="I1336" s="179">
        <f t="shared" si="546"/>
        <v>75711</v>
      </c>
      <c r="J1336" s="179">
        <f t="shared" si="547"/>
        <v>3293</v>
      </c>
      <c r="K1336" s="179">
        <f t="shared" si="548"/>
        <v>79004</v>
      </c>
      <c r="L1336" s="179">
        <f t="shared" si="536"/>
        <v>79004</v>
      </c>
      <c r="M1336" s="179">
        <f t="shared" si="549"/>
        <v>62164.748038263155</v>
      </c>
      <c r="N1336" s="179">
        <f t="shared" si="550"/>
        <v>6780603.6804007124</v>
      </c>
      <c r="O1336" s="179">
        <f>N1336*(1+Basic!$B$9)+S1336</f>
        <v>7119633.8644207483</v>
      </c>
      <c r="P1336" s="176">
        <f t="shared" si="537"/>
        <v>7180622</v>
      </c>
      <c r="R1336" s="183">
        <f t="shared" si="551"/>
        <v>0</v>
      </c>
      <c r="S1336" s="179">
        <f t="shared" si="538"/>
        <v>0</v>
      </c>
      <c r="Y1336" s="179">
        <f t="shared" si="552"/>
        <v>12179.932090876624</v>
      </c>
      <c r="Z1336" s="179">
        <f t="shared" si="553"/>
        <v>2444.59911363008</v>
      </c>
      <c r="AA1336" s="179">
        <f t="shared" si="554"/>
        <v>64379.468795493704</v>
      </c>
      <c r="AB1336" s="179">
        <f t="shared" si="555"/>
        <v>79004.000000000407</v>
      </c>
      <c r="AC1336" s="179">
        <f t="shared" si="556"/>
        <v>7180622</v>
      </c>
      <c r="AE1336" s="179">
        <f t="shared" si="557"/>
        <v>79004</v>
      </c>
    </row>
    <row r="1337" spans="1:31" x14ac:dyDescent="0.2">
      <c r="A1337" s="171">
        <f t="shared" si="539"/>
        <v>32</v>
      </c>
      <c r="B1337" s="179">
        <f t="shared" si="540"/>
        <v>75711</v>
      </c>
      <c r="C1337" s="179"/>
      <c r="D1337" s="179">
        <f t="shared" si="541"/>
        <v>3293</v>
      </c>
      <c r="E1337" s="179">
        <f t="shared" si="542"/>
        <v>63368.732092831662</v>
      </c>
      <c r="F1337" s="179">
        <f t="shared" si="543"/>
        <v>815.70495179558975</v>
      </c>
      <c r="G1337" s="179">
        <f t="shared" si="544"/>
        <v>4742165.2166685937</v>
      </c>
      <c r="H1337" s="179">
        <f t="shared" si="545"/>
        <v>58511.070267061397</v>
      </c>
      <c r="I1337" s="179">
        <f t="shared" si="546"/>
        <v>75711</v>
      </c>
      <c r="J1337" s="179">
        <f t="shared" si="547"/>
        <v>3293</v>
      </c>
      <c r="K1337" s="179">
        <f t="shared" si="548"/>
        <v>79004</v>
      </c>
      <c r="L1337" s="179">
        <f t="shared" si="536"/>
        <v>79004</v>
      </c>
      <c r="M1337" s="179">
        <f t="shared" si="549"/>
        <v>62010.747796441283</v>
      </c>
      <c r="N1337" s="179">
        <f t="shared" si="550"/>
        <v>6763610.4281971538</v>
      </c>
      <c r="O1337" s="179">
        <f>N1337*(1+Basic!$B$9)+S1337</f>
        <v>7101790.9496070119</v>
      </c>
      <c r="P1337" s="176">
        <f t="shared" si="537"/>
        <v>7160302</v>
      </c>
      <c r="R1337" s="183">
        <f t="shared" si="551"/>
        <v>0</v>
      </c>
      <c r="S1337" s="179">
        <f t="shared" si="538"/>
        <v>0</v>
      </c>
      <c r="Y1337" s="179">
        <f t="shared" si="552"/>
        <v>12342.267907168716</v>
      </c>
      <c r="Z1337" s="179">
        <f t="shared" si="553"/>
        <v>2477.2950482044107</v>
      </c>
      <c r="AA1337" s="179">
        <f t="shared" si="554"/>
        <v>64184.437044627251</v>
      </c>
      <c r="AB1337" s="179">
        <f t="shared" si="555"/>
        <v>79004.000000000378</v>
      </c>
      <c r="AC1337" s="179">
        <f t="shared" si="556"/>
        <v>7160302</v>
      </c>
      <c r="AE1337" s="179">
        <f t="shared" si="557"/>
        <v>79004</v>
      </c>
    </row>
    <row r="1338" spans="1:31" x14ac:dyDescent="0.2">
      <c r="A1338" s="171">
        <f t="shared" si="539"/>
        <v>33</v>
      </c>
      <c r="B1338" s="179">
        <f t="shared" si="540"/>
        <v>75711</v>
      </c>
      <c r="C1338" s="179"/>
      <c r="D1338" s="179">
        <f t="shared" si="541"/>
        <v>3293</v>
      </c>
      <c r="E1338" s="179">
        <f t="shared" si="542"/>
        <v>63204.232642370254</v>
      </c>
      <c r="F1338" s="179">
        <f t="shared" si="543"/>
        <v>782.57171683457284</v>
      </c>
      <c r="G1338" s="179">
        <f t="shared" si="544"/>
        <v>4729658.449310964</v>
      </c>
      <c r="H1338" s="179">
        <f t="shared" si="545"/>
        <v>56000.64198389597</v>
      </c>
      <c r="I1338" s="179">
        <f t="shared" si="546"/>
        <v>75711</v>
      </c>
      <c r="J1338" s="179">
        <f t="shared" si="547"/>
        <v>3293</v>
      </c>
      <c r="K1338" s="179">
        <f t="shared" si="548"/>
        <v>79004</v>
      </c>
      <c r="L1338" s="179">
        <f t="shared" si="536"/>
        <v>79004</v>
      </c>
      <c r="M1338" s="179">
        <f t="shared" si="549"/>
        <v>61855.339174096618</v>
      </c>
      <c r="N1338" s="179">
        <f t="shared" si="550"/>
        <v>6746461.7673712503</v>
      </c>
      <c r="O1338" s="179">
        <f>N1338*(1+Basic!$B$9)+S1338</f>
        <v>7083784.8557398133</v>
      </c>
      <c r="P1338" s="176">
        <f t="shared" si="537"/>
        <v>7139785</v>
      </c>
      <c r="R1338" s="183">
        <f t="shared" si="551"/>
        <v>0</v>
      </c>
      <c r="S1338" s="179">
        <f t="shared" si="538"/>
        <v>0</v>
      </c>
      <c r="Y1338" s="179">
        <f t="shared" si="552"/>
        <v>12506.767357629724</v>
      </c>
      <c r="Z1338" s="179">
        <f t="shared" si="553"/>
        <v>2510.4282831654273</v>
      </c>
      <c r="AA1338" s="179">
        <f t="shared" si="554"/>
        <v>63986.804359204827</v>
      </c>
      <c r="AB1338" s="179">
        <f t="shared" si="555"/>
        <v>79003.999999999971</v>
      </c>
      <c r="AC1338" s="179">
        <f t="shared" si="556"/>
        <v>7139785</v>
      </c>
      <c r="AE1338" s="179">
        <f t="shared" si="557"/>
        <v>79004</v>
      </c>
    </row>
    <row r="1339" spans="1:31" x14ac:dyDescent="0.2">
      <c r="A1339" s="171">
        <f t="shared" si="539"/>
        <v>34</v>
      </c>
      <c r="B1339" s="179">
        <f t="shared" si="540"/>
        <v>75711</v>
      </c>
      <c r="C1339" s="179"/>
      <c r="D1339" s="179">
        <f t="shared" si="541"/>
        <v>3293</v>
      </c>
      <c r="E1339" s="179">
        <f t="shared" si="542"/>
        <v>63037.540720524703</v>
      </c>
      <c r="F1339" s="179">
        <f t="shared" si="543"/>
        <v>748.99533269769279</v>
      </c>
      <c r="G1339" s="179">
        <f t="shared" si="544"/>
        <v>4716984.9900314882</v>
      </c>
      <c r="H1339" s="179">
        <f t="shared" si="545"/>
        <v>53456.63731659366</v>
      </c>
      <c r="I1339" s="179">
        <f t="shared" si="546"/>
        <v>75711</v>
      </c>
      <c r="J1339" s="179">
        <f t="shared" si="547"/>
        <v>3293</v>
      </c>
      <c r="K1339" s="179">
        <f t="shared" si="548"/>
        <v>79004</v>
      </c>
      <c r="L1339" s="179">
        <f t="shared" si="536"/>
        <v>79004</v>
      </c>
      <c r="M1339" s="179">
        <f t="shared" si="549"/>
        <v>61698.509291147471</v>
      </c>
      <c r="N1339" s="179">
        <f t="shared" si="550"/>
        <v>6729156.2766623981</v>
      </c>
      <c r="O1339" s="179">
        <f>N1339*(1+Basic!$B$9)+S1339</f>
        <v>7065614.0904955184</v>
      </c>
      <c r="P1339" s="176">
        <f t="shared" si="537"/>
        <v>7119071</v>
      </c>
      <c r="R1339" s="183">
        <f t="shared" si="551"/>
        <v>0</v>
      </c>
      <c r="S1339" s="179">
        <f t="shared" si="538"/>
        <v>0</v>
      </c>
      <c r="Y1339" s="179">
        <f t="shared" si="552"/>
        <v>12673.459279475734</v>
      </c>
      <c r="Z1339" s="179">
        <f t="shared" si="553"/>
        <v>2544.0046673023098</v>
      </c>
      <c r="AA1339" s="179">
        <f t="shared" si="554"/>
        <v>63786.536053222393</v>
      </c>
      <c r="AB1339" s="179">
        <f t="shared" si="555"/>
        <v>79004.000000000437</v>
      </c>
      <c r="AC1339" s="179">
        <f t="shared" si="556"/>
        <v>7119071</v>
      </c>
      <c r="AE1339" s="179">
        <f t="shared" si="557"/>
        <v>79004</v>
      </c>
    </row>
    <row r="1340" spans="1:31" x14ac:dyDescent="0.2">
      <c r="A1340" s="171">
        <f t="shared" si="539"/>
        <v>35</v>
      </c>
      <c r="B1340" s="179">
        <f t="shared" si="540"/>
        <v>75711</v>
      </c>
      <c r="C1340" s="179"/>
      <c r="D1340" s="179">
        <f t="shared" si="541"/>
        <v>3293</v>
      </c>
      <c r="E1340" s="179">
        <f t="shared" si="542"/>
        <v>62868.627105733707</v>
      </c>
      <c r="F1340" s="179">
        <f t="shared" si="543"/>
        <v>714.96987236960365</v>
      </c>
      <c r="G1340" s="179">
        <f t="shared" si="544"/>
        <v>4704142.6171372216</v>
      </c>
      <c r="H1340" s="179">
        <f t="shared" si="545"/>
        <v>50878.607188963266</v>
      </c>
      <c r="I1340" s="179">
        <f t="shared" si="546"/>
        <v>75711</v>
      </c>
      <c r="J1340" s="179">
        <f t="shared" si="547"/>
        <v>3293</v>
      </c>
      <c r="K1340" s="179">
        <f t="shared" si="548"/>
        <v>79004</v>
      </c>
      <c r="L1340" s="179">
        <f t="shared" si="536"/>
        <v>79004</v>
      </c>
      <c r="M1340" s="179">
        <f t="shared" si="549"/>
        <v>61540.24514971974</v>
      </c>
      <c r="N1340" s="179">
        <f t="shared" si="550"/>
        <v>6711692.5218121177</v>
      </c>
      <c r="O1340" s="179">
        <f>N1340*(1+Basic!$B$9)+S1340</f>
        <v>7047277.1479027234</v>
      </c>
      <c r="P1340" s="176">
        <f t="shared" si="537"/>
        <v>7098156</v>
      </c>
      <c r="R1340" s="183">
        <f t="shared" si="551"/>
        <v>0</v>
      </c>
      <c r="S1340" s="179">
        <f t="shared" si="538"/>
        <v>0</v>
      </c>
      <c r="Y1340" s="179">
        <f t="shared" si="552"/>
        <v>12842.37289426662</v>
      </c>
      <c r="Z1340" s="179">
        <f t="shared" si="553"/>
        <v>2578.0301276303944</v>
      </c>
      <c r="AA1340" s="179">
        <f t="shared" si="554"/>
        <v>63583.596978103313</v>
      </c>
      <c r="AB1340" s="179">
        <f t="shared" si="555"/>
        <v>79004.00000000032</v>
      </c>
      <c r="AC1340" s="179">
        <f t="shared" si="556"/>
        <v>7098156</v>
      </c>
      <c r="AE1340" s="179">
        <f t="shared" si="557"/>
        <v>79004</v>
      </c>
    </row>
    <row r="1341" spans="1:31" x14ac:dyDescent="0.2">
      <c r="A1341" s="171">
        <f t="shared" si="539"/>
        <v>36</v>
      </c>
      <c r="B1341" s="179">
        <f t="shared" si="540"/>
        <v>75711</v>
      </c>
      <c r="C1341" s="171">
        <f>-Basic!$B$22</f>
        <v>-38210</v>
      </c>
      <c r="D1341" s="179">
        <f t="shared" si="541"/>
        <v>-34917</v>
      </c>
      <c r="E1341" s="179">
        <f t="shared" si="542"/>
        <v>62697.462186967023</v>
      </c>
      <c r="F1341" s="179">
        <f t="shared" si="543"/>
        <v>680.48932956253225</v>
      </c>
      <c r="G1341" s="179">
        <f t="shared" si="544"/>
        <v>4691129.0793241886</v>
      </c>
      <c r="H1341" s="179">
        <f t="shared" si="545"/>
        <v>86476.09651852581</v>
      </c>
      <c r="I1341" s="179">
        <f t="shared" si="546"/>
        <v>75711</v>
      </c>
      <c r="J1341" s="179">
        <f t="shared" si="547"/>
        <v>3293</v>
      </c>
      <c r="K1341" s="179">
        <f t="shared" si="548"/>
        <v>79004</v>
      </c>
      <c r="L1341" s="179">
        <f t="shared" si="536"/>
        <v>79004</v>
      </c>
      <c r="M1341" s="179">
        <f t="shared" si="549"/>
        <v>61380.53363306971</v>
      </c>
      <c r="N1341" s="179">
        <f t="shared" si="550"/>
        <v>6694069.0554451877</v>
      </c>
      <c r="O1341" s="179">
        <f>N1341*(1+Basic!$B$9)+S1341</f>
        <v>7028772.5082174474</v>
      </c>
      <c r="P1341" s="176">
        <f t="shared" si="537"/>
        <v>7115249</v>
      </c>
      <c r="R1341" s="183">
        <f t="shared" si="551"/>
        <v>0</v>
      </c>
      <c r="S1341" s="179">
        <f t="shared" si="538"/>
        <v>0</v>
      </c>
      <c r="Y1341" s="179">
        <f t="shared" si="552"/>
        <v>13013.537813032977</v>
      </c>
      <c r="Z1341" s="179">
        <f t="shared" si="553"/>
        <v>2612.5106704374557</v>
      </c>
      <c r="AA1341" s="179">
        <f t="shared" si="554"/>
        <v>63377.951516529552</v>
      </c>
      <c r="AB1341" s="179">
        <f t="shared" si="555"/>
        <v>79003.999999999985</v>
      </c>
      <c r="AC1341" s="179">
        <f t="shared" si="556"/>
        <v>7115249</v>
      </c>
      <c r="AE1341" s="179">
        <f t="shared" si="557"/>
        <v>40794</v>
      </c>
    </row>
    <row r="1342" spans="1:31" x14ac:dyDescent="0.2">
      <c r="A1342" s="171">
        <f t="shared" si="539"/>
        <v>37</v>
      </c>
      <c r="B1342" s="179">
        <f t="shared" si="540"/>
        <v>75711</v>
      </c>
      <c r="D1342" s="179">
        <f t="shared" si="541"/>
        <v>3293</v>
      </c>
      <c r="E1342" s="179">
        <f t="shared" si="542"/>
        <v>62524.015958534466</v>
      </c>
      <c r="F1342" s="179">
        <f t="shared" si="543"/>
        <v>1156.5973243827616</v>
      </c>
      <c r="G1342" s="179">
        <f t="shared" si="544"/>
        <v>4677942.0952827232</v>
      </c>
      <c r="H1342" s="179">
        <f t="shared" si="545"/>
        <v>84339.693842908571</v>
      </c>
      <c r="I1342" s="179">
        <f t="shared" si="546"/>
        <v>75711</v>
      </c>
      <c r="J1342" s="179">
        <f t="shared" si="547"/>
        <v>3293</v>
      </c>
      <c r="K1342" s="179">
        <f t="shared" si="548"/>
        <v>79004</v>
      </c>
      <c r="L1342" s="179">
        <f t="shared" si="536"/>
        <v>79004</v>
      </c>
      <c r="M1342" s="179">
        <f t="shared" si="549"/>
        <v>61219.361504496912</v>
      </c>
      <c r="N1342" s="179">
        <f t="shared" si="550"/>
        <v>6676284.4169496847</v>
      </c>
      <c r="O1342" s="179">
        <f>N1342*(1+Basic!$B$9)+S1342</f>
        <v>7010098.6377971694</v>
      </c>
      <c r="P1342" s="176">
        <f t="shared" si="537"/>
        <v>7094438</v>
      </c>
      <c r="R1342" s="183">
        <f t="shared" si="551"/>
        <v>0</v>
      </c>
      <c r="S1342" s="179">
        <f t="shared" si="538"/>
        <v>0</v>
      </c>
      <c r="Y1342" s="179">
        <f t="shared" si="552"/>
        <v>13186.984041465446</v>
      </c>
      <c r="Z1342" s="179">
        <f t="shared" si="553"/>
        <v>2136.4026756172389</v>
      </c>
      <c r="AA1342" s="179">
        <f t="shared" si="554"/>
        <v>63680.613282917227</v>
      </c>
      <c r="AB1342" s="179">
        <f t="shared" si="555"/>
        <v>79003.999999999913</v>
      </c>
      <c r="AC1342" s="179">
        <f t="shared" si="556"/>
        <v>7094438</v>
      </c>
      <c r="AE1342" s="179">
        <f t="shared" si="557"/>
        <v>79004</v>
      </c>
    </row>
    <row r="1343" spans="1:31" x14ac:dyDescent="0.2">
      <c r="A1343" s="171">
        <f t="shared" si="539"/>
        <v>38</v>
      </c>
      <c r="B1343" s="179">
        <f t="shared" si="540"/>
        <v>75711</v>
      </c>
      <c r="D1343" s="179">
        <f t="shared" si="541"/>
        <v>3293</v>
      </c>
      <c r="E1343" s="179">
        <f t="shared" si="542"/>
        <v>62348.258014825893</v>
      </c>
      <c r="F1343" s="179">
        <f t="shared" si="543"/>
        <v>1128.0234442250962</v>
      </c>
      <c r="G1343" s="179">
        <f t="shared" si="544"/>
        <v>4664579.3532975493</v>
      </c>
      <c r="H1343" s="179">
        <f t="shared" si="545"/>
        <v>82174.717287133666</v>
      </c>
      <c r="I1343" s="179">
        <f t="shared" si="546"/>
        <v>75711</v>
      </c>
      <c r="J1343" s="179">
        <f t="shared" si="547"/>
        <v>3293</v>
      </c>
      <c r="K1343" s="179">
        <f t="shared" si="548"/>
        <v>79004</v>
      </c>
      <c r="L1343" s="179">
        <f t="shared" si="536"/>
        <v>79004</v>
      </c>
      <c r="M1343" s="179">
        <f t="shared" si="549"/>
        <v>61056.715406247095</v>
      </c>
      <c r="N1343" s="179">
        <f t="shared" si="550"/>
        <v>6658337.1323559321</v>
      </c>
      <c r="O1343" s="179">
        <f>N1343*(1+Basic!$B$9)+S1343</f>
        <v>6991253.9889737293</v>
      </c>
      <c r="P1343" s="176">
        <f t="shared" si="537"/>
        <v>7073429</v>
      </c>
      <c r="R1343" s="183">
        <f t="shared" si="551"/>
        <v>0</v>
      </c>
      <c r="S1343" s="179">
        <f t="shared" si="538"/>
        <v>0</v>
      </c>
      <c r="Y1343" s="179">
        <f t="shared" si="552"/>
        <v>13362.741985173896</v>
      </c>
      <c r="Z1343" s="179">
        <f t="shared" si="553"/>
        <v>2164.9765557749051</v>
      </c>
      <c r="AA1343" s="179">
        <f t="shared" si="554"/>
        <v>63476.281459050988</v>
      </c>
      <c r="AB1343" s="179">
        <f t="shared" si="555"/>
        <v>79003.999999999796</v>
      </c>
      <c r="AC1343" s="179">
        <f t="shared" si="556"/>
        <v>7073429</v>
      </c>
      <c r="AE1343" s="179">
        <f t="shared" si="557"/>
        <v>79004</v>
      </c>
    </row>
    <row r="1344" spans="1:31" x14ac:dyDescent="0.2">
      <c r="A1344" s="171">
        <f t="shared" si="539"/>
        <v>39</v>
      </c>
      <c r="B1344" s="179">
        <f t="shared" si="540"/>
        <v>75711</v>
      </c>
      <c r="D1344" s="179">
        <f t="shared" si="541"/>
        <v>3293</v>
      </c>
      <c r="E1344" s="179">
        <f t="shared" si="542"/>
        <v>62170.157544980982</v>
      </c>
      <c r="F1344" s="179">
        <f t="shared" si="543"/>
        <v>1099.0673951829863</v>
      </c>
      <c r="G1344" s="179">
        <f t="shared" si="544"/>
        <v>4651038.5108425301</v>
      </c>
      <c r="H1344" s="179">
        <f t="shared" si="545"/>
        <v>79980.784682316647</v>
      </c>
      <c r="I1344" s="179">
        <f t="shared" si="546"/>
        <v>75711</v>
      </c>
      <c r="J1344" s="179">
        <f t="shared" si="547"/>
        <v>3293</v>
      </c>
      <c r="K1344" s="179">
        <f t="shared" si="548"/>
        <v>79004</v>
      </c>
      <c r="L1344" s="179">
        <f t="shared" si="536"/>
        <v>79004</v>
      </c>
      <c r="M1344" s="179">
        <f t="shared" si="549"/>
        <v>60892.581858405174</v>
      </c>
      <c r="N1344" s="179">
        <f t="shared" si="550"/>
        <v>6640225.7142143371</v>
      </c>
      <c r="O1344" s="179">
        <f>N1344*(1+Basic!$B$9)+S1344</f>
        <v>6972236.9999250546</v>
      </c>
      <c r="P1344" s="176">
        <f t="shared" si="537"/>
        <v>7052218</v>
      </c>
      <c r="R1344" s="183">
        <f t="shared" si="551"/>
        <v>0</v>
      </c>
      <c r="S1344" s="179">
        <f t="shared" si="538"/>
        <v>0</v>
      </c>
      <c r="Y1344" s="179">
        <f t="shared" si="552"/>
        <v>13540.842455019243</v>
      </c>
      <c r="Z1344" s="179">
        <f t="shared" si="553"/>
        <v>2193.9326048170187</v>
      </c>
      <c r="AA1344" s="179">
        <f t="shared" si="554"/>
        <v>63269.224940163971</v>
      </c>
      <c r="AB1344" s="179">
        <f t="shared" si="555"/>
        <v>79004.000000000233</v>
      </c>
      <c r="AC1344" s="179">
        <f t="shared" si="556"/>
        <v>7052218</v>
      </c>
      <c r="AE1344" s="179">
        <f t="shared" si="557"/>
        <v>79004</v>
      </c>
    </row>
    <row r="1345" spans="1:31" x14ac:dyDescent="0.2">
      <c r="A1345" s="171">
        <f t="shared" si="539"/>
        <v>40</v>
      </c>
      <c r="B1345" s="179">
        <f t="shared" si="540"/>
        <v>75711</v>
      </c>
      <c r="D1345" s="179">
        <f t="shared" si="541"/>
        <v>3293</v>
      </c>
      <c r="E1345" s="179">
        <f t="shared" si="542"/>
        <v>61989.68332748799</v>
      </c>
      <c r="F1345" s="179">
        <f t="shared" si="543"/>
        <v>1069.7240658380515</v>
      </c>
      <c r="G1345" s="179">
        <f t="shared" si="544"/>
        <v>4637317.1941700177</v>
      </c>
      <c r="H1345" s="179">
        <f t="shared" si="545"/>
        <v>77757.508748154694</v>
      </c>
      <c r="I1345" s="179">
        <f t="shared" si="546"/>
        <v>75711</v>
      </c>
      <c r="J1345" s="179">
        <f t="shared" si="547"/>
        <v>3293</v>
      </c>
      <c r="K1345" s="179">
        <f t="shared" si="548"/>
        <v>79004</v>
      </c>
      <c r="L1345" s="179">
        <f t="shared" si="536"/>
        <v>79004</v>
      </c>
      <c r="M1345" s="179">
        <f t="shared" si="549"/>
        <v>60726.947257777996</v>
      </c>
      <c r="N1345" s="179">
        <f t="shared" si="550"/>
        <v>6621948.6614721147</v>
      </c>
      <c r="O1345" s="179">
        <f>N1345*(1+Basic!$B$9)+S1345</f>
        <v>6953046.0945457211</v>
      </c>
      <c r="P1345" s="176">
        <f t="shared" si="537"/>
        <v>7030804</v>
      </c>
      <c r="R1345" s="183">
        <f t="shared" si="551"/>
        <v>0</v>
      </c>
      <c r="S1345" s="179">
        <f t="shared" si="538"/>
        <v>0</v>
      </c>
      <c r="Y1345" s="179">
        <f t="shared" si="552"/>
        <v>13721.31667251233</v>
      </c>
      <c r="Z1345" s="179">
        <f t="shared" si="553"/>
        <v>2223.275934161953</v>
      </c>
      <c r="AA1345" s="179">
        <f t="shared" si="554"/>
        <v>63059.407393326044</v>
      </c>
      <c r="AB1345" s="179">
        <f t="shared" si="555"/>
        <v>79004.00000000032</v>
      </c>
      <c r="AC1345" s="179">
        <f t="shared" si="556"/>
        <v>7030804</v>
      </c>
      <c r="AE1345" s="179">
        <f t="shared" si="557"/>
        <v>79004</v>
      </c>
    </row>
    <row r="1346" spans="1:31" x14ac:dyDescent="0.2">
      <c r="A1346" s="171">
        <f t="shared" si="539"/>
        <v>41</v>
      </c>
      <c r="B1346" s="179">
        <f t="shared" si="540"/>
        <v>75711</v>
      </c>
      <c r="D1346" s="179">
        <f t="shared" si="541"/>
        <v>3293</v>
      </c>
      <c r="E1346" s="179">
        <f t="shared" si="542"/>
        <v>61806.803724710597</v>
      </c>
      <c r="F1346" s="179">
        <f t="shared" si="543"/>
        <v>1039.9882764079005</v>
      </c>
      <c r="G1346" s="179">
        <f t="shared" si="544"/>
        <v>4623412.9978947286</v>
      </c>
      <c r="H1346" s="179">
        <f t="shared" si="545"/>
        <v>75504.497024562588</v>
      </c>
      <c r="I1346" s="179">
        <f t="shared" si="546"/>
        <v>75711</v>
      </c>
      <c r="J1346" s="179">
        <f t="shared" si="547"/>
        <v>3293</v>
      </c>
      <c r="K1346" s="179">
        <f t="shared" si="548"/>
        <v>79004</v>
      </c>
      <c r="L1346" s="179">
        <f t="shared" si="536"/>
        <v>79004</v>
      </c>
      <c r="M1346" s="179">
        <f t="shared" si="549"/>
        <v>60559.797876766948</v>
      </c>
      <c r="N1346" s="179">
        <f t="shared" si="550"/>
        <v>6603504.4593488816</v>
      </c>
      <c r="O1346" s="179">
        <f>N1346*(1+Basic!$B$9)+S1346</f>
        <v>6933679.6823163256</v>
      </c>
      <c r="P1346" s="176">
        <f t="shared" si="537"/>
        <v>7009184</v>
      </c>
      <c r="R1346" s="183">
        <f t="shared" si="551"/>
        <v>0</v>
      </c>
      <c r="S1346" s="179">
        <f t="shared" si="538"/>
        <v>0</v>
      </c>
      <c r="Y1346" s="179">
        <f t="shared" si="552"/>
        <v>13904.19627528917</v>
      </c>
      <c r="Z1346" s="179">
        <f t="shared" si="553"/>
        <v>2253.0117235921061</v>
      </c>
      <c r="AA1346" s="179">
        <f t="shared" si="554"/>
        <v>62846.792001118498</v>
      </c>
      <c r="AB1346" s="179">
        <f t="shared" si="555"/>
        <v>79003.999999999767</v>
      </c>
      <c r="AC1346" s="179">
        <f t="shared" si="556"/>
        <v>7009184</v>
      </c>
      <c r="AE1346" s="179">
        <f t="shared" si="557"/>
        <v>79004</v>
      </c>
    </row>
    <row r="1347" spans="1:31" x14ac:dyDescent="0.2">
      <c r="A1347" s="171">
        <f t="shared" si="539"/>
        <v>42</v>
      </c>
      <c r="B1347" s="179">
        <f t="shared" si="540"/>
        <v>75711</v>
      </c>
      <c r="D1347" s="179">
        <f t="shared" si="541"/>
        <v>3293</v>
      </c>
      <c r="E1347" s="179">
        <f t="shared" si="542"/>
        <v>61621.486677341694</v>
      </c>
      <c r="F1347" s="179">
        <f t="shared" si="543"/>
        <v>1009.8547778317781</v>
      </c>
      <c r="G1347" s="179">
        <f t="shared" si="544"/>
        <v>4609323.4845720707</v>
      </c>
      <c r="H1347" s="179">
        <f t="shared" si="545"/>
        <v>73221.351802394362</v>
      </c>
      <c r="I1347" s="179">
        <f t="shared" si="546"/>
        <v>75711</v>
      </c>
      <c r="J1347" s="179">
        <f t="shared" si="547"/>
        <v>3293</v>
      </c>
      <c r="K1347" s="179">
        <f t="shared" si="548"/>
        <v>79004</v>
      </c>
      <c r="L1347" s="179">
        <f t="shared" si="536"/>
        <v>79004</v>
      </c>
      <c r="M1347" s="179">
        <f t="shared" si="549"/>
        <v>60391.119862230225</v>
      </c>
      <c r="N1347" s="179">
        <f t="shared" si="550"/>
        <v>6584891.5792111121</v>
      </c>
      <c r="O1347" s="179">
        <f>N1347*(1+Basic!$B$9)+S1347</f>
        <v>6914136.1581716677</v>
      </c>
      <c r="P1347" s="176">
        <f t="shared" si="537"/>
        <v>6987358</v>
      </c>
      <c r="R1347" s="183">
        <f t="shared" si="551"/>
        <v>0</v>
      </c>
      <c r="S1347" s="179">
        <f t="shared" si="538"/>
        <v>0</v>
      </c>
      <c r="Y1347" s="179">
        <f t="shared" si="552"/>
        <v>14089.513322657906</v>
      </c>
      <c r="Z1347" s="179">
        <f t="shared" si="553"/>
        <v>2283.1452221682266</v>
      </c>
      <c r="AA1347" s="179">
        <f t="shared" si="554"/>
        <v>62631.341455173475</v>
      </c>
      <c r="AB1347" s="179">
        <f t="shared" si="555"/>
        <v>79003.999999999607</v>
      </c>
      <c r="AC1347" s="179">
        <f t="shared" si="556"/>
        <v>6987358</v>
      </c>
      <c r="AE1347" s="179">
        <f t="shared" si="557"/>
        <v>79004</v>
      </c>
    </row>
    <row r="1348" spans="1:31" x14ac:dyDescent="0.2">
      <c r="A1348" s="171">
        <f t="shared" si="539"/>
        <v>43</v>
      </c>
      <c r="B1348" s="179">
        <f t="shared" si="540"/>
        <v>75711</v>
      </c>
      <c r="D1348" s="179">
        <f t="shared" si="541"/>
        <v>3293</v>
      </c>
      <c r="E1348" s="179">
        <f t="shared" si="542"/>
        <v>61433.699698783275</v>
      </c>
      <c r="F1348" s="179">
        <f t="shared" si="543"/>
        <v>979.31825084398395</v>
      </c>
      <c r="G1348" s="179">
        <f t="shared" si="544"/>
        <v>4595046.1842708541</v>
      </c>
      <c r="H1348" s="179">
        <f t="shared" si="545"/>
        <v>70907.67005323834</v>
      </c>
      <c r="I1348" s="179">
        <f t="shared" si="546"/>
        <v>75711</v>
      </c>
      <c r="J1348" s="179">
        <f t="shared" si="547"/>
        <v>3293</v>
      </c>
      <c r="K1348" s="179">
        <f t="shared" si="548"/>
        <v>79004</v>
      </c>
      <c r="L1348" s="179">
        <f t="shared" si="536"/>
        <v>79004</v>
      </c>
      <c r="M1348" s="179">
        <f t="shared" si="549"/>
        <v>60220.899234334684</v>
      </c>
      <c r="N1348" s="179">
        <f t="shared" si="550"/>
        <v>6566108.4784454471</v>
      </c>
      <c r="O1348" s="179">
        <f>N1348*(1+Basic!$B$9)+S1348</f>
        <v>6894413.9023677194</v>
      </c>
      <c r="P1348" s="176">
        <f t="shared" si="537"/>
        <v>6965322</v>
      </c>
      <c r="R1348" s="183">
        <f t="shared" si="551"/>
        <v>0</v>
      </c>
      <c r="S1348" s="179">
        <f t="shared" si="538"/>
        <v>0</v>
      </c>
      <c r="Y1348" s="179">
        <f t="shared" si="552"/>
        <v>14277.300301216543</v>
      </c>
      <c r="Z1348" s="179">
        <f t="shared" si="553"/>
        <v>2313.6817491560214</v>
      </c>
      <c r="AA1348" s="179">
        <f t="shared" si="554"/>
        <v>62413.017949627261</v>
      </c>
      <c r="AB1348" s="179">
        <f t="shared" si="555"/>
        <v>79003.999999999825</v>
      </c>
      <c r="AC1348" s="179">
        <f t="shared" si="556"/>
        <v>6965322</v>
      </c>
      <c r="AE1348" s="179">
        <f t="shared" si="557"/>
        <v>79004</v>
      </c>
    </row>
    <row r="1349" spans="1:31" x14ac:dyDescent="0.2">
      <c r="A1349" s="171">
        <f t="shared" si="539"/>
        <v>44</v>
      </c>
      <c r="B1349" s="179">
        <f t="shared" si="540"/>
        <v>75711</v>
      </c>
      <c r="D1349" s="179">
        <f t="shared" si="541"/>
        <v>3293</v>
      </c>
      <c r="E1349" s="179">
        <f t="shared" si="542"/>
        <v>61243.409869451476</v>
      </c>
      <c r="F1349" s="179">
        <f t="shared" si="543"/>
        <v>948.37330503489784</v>
      </c>
      <c r="G1349" s="179">
        <f t="shared" si="544"/>
        <v>4580578.5941403052</v>
      </c>
      <c r="H1349" s="179">
        <f t="shared" si="545"/>
        <v>68563.043358273237</v>
      </c>
      <c r="I1349" s="179">
        <f t="shared" si="546"/>
        <v>75711</v>
      </c>
      <c r="J1349" s="179">
        <f t="shared" si="547"/>
        <v>3293</v>
      </c>
      <c r="K1349" s="179">
        <f t="shared" si="548"/>
        <v>79004</v>
      </c>
      <c r="L1349" s="179">
        <f t="shared" si="536"/>
        <v>79004</v>
      </c>
      <c r="M1349" s="179">
        <f t="shared" si="549"/>
        <v>60049.121885397231</v>
      </c>
      <c r="N1349" s="179">
        <f t="shared" si="550"/>
        <v>6547153.6003308445</v>
      </c>
      <c r="O1349" s="179">
        <f>N1349*(1+Basic!$B$9)+S1349</f>
        <v>6874511.2803473873</v>
      </c>
      <c r="P1349" s="176">
        <f t="shared" si="537"/>
        <v>6943074</v>
      </c>
      <c r="R1349" s="183">
        <f t="shared" si="551"/>
        <v>0</v>
      </c>
      <c r="S1349" s="179">
        <f t="shared" si="538"/>
        <v>0</v>
      </c>
      <c r="Y1349" s="179">
        <f t="shared" si="552"/>
        <v>14467.590130548924</v>
      </c>
      <c r="Z1349" s="179">
        <f t="shared" si="553"/>
        <v>2344.6266949651035</v>
      </c>
      <c r="AA1349" s="179">
        <f t="shared" si="554"/>
        <v>62191.783174486372</v>
      </c>
      <c r="AB1349" s="179">
        <f t="shared" si="555"/>
        <v>79004.000000000407</v>
      </c>
      <c r="AC1349" s="179">
        <f t="shared" si="556"/>
        <v>6943074</v>
      </c>
      <c r="AE1349" s="179">
        <f t="shared" si="557"/>
        <v>79004</v>
      </c>
    </row>
    <row r="1350" spans="1:31" ht="15" x14ac:dyDescent="0.2">
      <c r="A1350" s="171">
        <f t="shared" si="539"/>
        <v>45</v>
      </c>
      <c r="B1350" s="179">
        <f t="shared" si="540"/>
        <v>75711</v>
      </c>
      <c r="C1350" s="190"/>
      <c r="D1350" s="179">
        <f t="shared" si="541"/>
        <v>3293</v>
      </c>
      <c r="E1350" s="179">
        <f t="shared" si="542"/>
        <v>61050.583831005672</v>
      </c>
      <c r="F1350" s="179">
        <f t="shared" si="543"/>
        <v>917.01447789944666</v>
      </c>
      <c r="G1350" s="179">
        <f t="shared" si="544"/>
        <v>4565918.1779713109</v>
      </c>
      <c r="H1350" s="179">
        <f t="shared" si="545"/>
        <v>66187.05783617268</v>
      </c>
      <c r="I1350" s="179">
        <f t="shared" si="546"/>
        <v>75711</v>
      </c>
      <c r="J1350" s="179">
        <f t="shared" si="547"/>
        <v>3293</v>
      </c>
      <c r="K1350" s="179">
        <f t="shared" si="548"/>
        <v>79004</v>
      </c>
      <c r="L1350" s="179">
        <f t="shared" si="536"/>
        <v>79004</v>
      </c>
      <c r="M1350" s="179">
        <f t="shared" si="549"/>
        <v>59875.773578715569</v>
      </c>
      <c r="N1350" s="179">
        <f t="shared" si="550"/>
        <v>6528025.37390956</v>
      </c>
      <c r="O1350" s="179">
        <f>N1350*(1+Basic!$B$9)+S1350</f>
        <v>6854426.6426050384</v>
      </c>
      <c r="P1350" s="176">
        <f t="shared" si="537"/>
        <v>6920614</v>
      </c>
      <c r="R1350" s="183">
        <f t="shared" si="551"/>
        <v>0</v>
      </c>
      <c r="S1350" s="179">
        <f t="shared" si="538"/>
        <v>0</v>
      </c>
      <c r="Y1350" s="179">
        <f t="shared" si="552"/>
        <v>14660.41616899427</v>
      </c>
      <c r="Z1350" s="179">
        <f t="shared" si="553"/>
        <v>2375.9855221005564</v>
      </c>
      <c r="AA1350" s="179">
        <f t="shared" si="554"/>
        <v>61967.598308905115</v>
      </c>
      <c r="AB1350" s="179">
        <f t="shared" si="555"/>
        <v>79003.999999999942</v>
      </c>
      <c r="AC1350" s="179">
        <f t="shared" si="556"/>
        <v>6920614</v>
      </c>
      <c r="AE1350" s="179">
        <f t="shared" si="557"/>
        <v>79004</v>
      </c>
    </row>
    <row r="1351" spans="1:31" ht="15" x14ac:dyDescent="0.2">
      <c r="A1351" s="171">
        <f t="shared" si="539"/>
        <v>46</v>
      </c>
      <c r="B1351" s="179">
        <f t="shared" si="540"/>
        <v>75711</v>
      </c>
      <c r="C1351" s="190"/>
      <c r="D1351" s="179">
        <f t="shared" si="541"/>
        <v>3293</v>
      </c>
      <c r="E1351" s="179">
        <f t="shared" si="542"/>
        <v>60855.187780500703</v>
      </c>
      <c r="F1351" s="179">
        <f t="shared" si="543"/>
        <v>885.23623387284488</v>
      </c>
      <c r="G1351" s="179">
        <f t="shared" si="544"/>
        <v>4551062.3657518113</v>
      </c>
      <c r="H1351" s="179">
        <f t="shared" si="545"/>
        <v>63779.294070045522</v>
      </c>
      <c r="I1351" s="179">
        <f t="shared" si="546"/>
        <v>75711</v>
      </c>
      <c r="J1351" s="179">
        <f t="shared" si="547"/>
        <v>3293</v>
      </c>
      <c r="K1351" s="179">
        <f t="shared" si="548"/>
        <v>79004</v>
      </c>
      <c r="L1351" s="179">
        <f t="shared" si="536"/>
        <v>79004</v>
      </c>
      <c r="M1351" s="179">
        <f t="shared" si="549"/>
        <v>59700.839947388304</v>
      </c>
      <c r="N1351" s="179">
        <f t="shared" si="550"/>
        <v>6508722.2138569485</v>
      </c>
      <c r="O1351" s="179">
        <f>N1351*(1+Basic!$B$9)+S1351</f>
        <v>6834158.3245497961</v>
      </c>
      <c r="P1351" s="176">
        <f t="shared" si="537"/>
        <v>6897938</v>
      </c>
      <c r="R1351" s="183">
        <f t="shared" si="551"/>
        <v>0</v>
      </c>
      <c r="S1351" s="179">
        <f t="shared" si="538"/>
        <v>0</v>
      </c>
      <c r="Y1351" s="179">
        <f t="shared" si="552"/>
        <v>14855.81221949961</v>
      </c>
      <c r="Z1351" s="179">
        <f t="shared" si="553"/>
        <v>2407.7637661271583</v>
      </c>
      <c r="AA1351" s="179">
        <f t="shared" si="554"/>
        <v>61740.424014373544</v>
      </c>
      <c r="AB1351" s="179">
        <f t="shared" si="555"/>
        <v>79004.00000000032</v>
      </c>
      <c r="AC1351" s="179">
        <f t="shared" si="556"/>
        <v>6897938</v>
      </c>
      <c r="AE1351" s="179">
        <f t="shared" si="557"/>
        <v>79004</v>
      </c>
    </row>
    <row r="1352" spans="1:31" ht="15" x14ac:dyDescent="0.2">
      <c r="A1352" s="171">
        <f t="shared" si="539"/>
        <v>47</v>
      </c>
      <c r="B1352" s="179">
        <f t="shared" si="540"/>
        <v>75711</v>
      </c>
      <c r="C1352" s="190"/>
      <c r="D1352" s="179">
        <f t="shared" si="541"/>
        <v>3293</v>
      </c>
      <c r="E1352" s="179">
        <f t="shared" si="542"/>
        <v>60657.187464461051</v>
      </c>
      <c r="F1352" s="179">
        <f t="shared" si="543"/>
        <v>853.03296335343794</v>
      </c>
      <c r="G1352" s="179">
        <f t="shared" si="544"/>
        <v>4536008.553216272</v>
      </c>
      <c r="H1352" s="179">
        <f t="shared" si="545"/>
        <v>61339.327033398957</v>
      </c>
      <c r="I1352" s="179">
        <f t="shared" si="546"/>
        <v>75711</v>
      </c>
      <c r="J1352" s="179">
        <f t="shared" si="547"/>
        <v>3293</v>
      </c>
      <c r="K1352" s="179">
        <f t="shared" si="548"/>
        <v>79004</v>
      </c>
      <c r="L1352" s="179">
        <f t="shared" si="536"/>
        <v>79004</v>
      </c>
      <c r="M1352" s="179">
        <f t="shared" si="549"/>
        <v>59524.306493124226</v>
      </c>
      <c r="N1352" s="179">
        <f t="shared" si="550"/>
        <v>6489242.5203500725</v>
      </c>
      <c r="O1352" s="179">
        <f>N1352*(1+Basic!$B$9)+S1352</f>
        <v>6813704.6463675769</v>
      </c>
      <c r="P1352" s="176">
        <f t="shared" si="537"/>
        <v>6875044</v>
      </c>
      <c r="R1352" s="183">
        <f t="shared" si="551"/>
        <v>0</v>
      </c>
      <c r="S1352" s="179">
        <f t="shared" si="538"/>
        <v>0</v>
      </c>
      <c r="Y1352" s="179">
        <f t="shared" si="552"/>
        <v>15053.812535539269</v>
      </c>
      <c r="Z1352" s="179">
        <f t="shared" si="553"/>
        <v>2439.9670366465652</v>
      </c>
      <c r="AA1352" s="179">
        <f t="shared" si="554"/>
        <v>61510.220427814485</v>
      </c>
      <c r="AB1352" s="179">
        <f t="shared" si="555"/>
        <v>79004.00000000032</v>
      </c>
      <c r="AC1352" s="179">
        <f t="shared" si="556"/>
        <v>6875044</v>
      </c>
      <c r="AE1352" s="179">
        <f t="shared" si="557"/>
        <v>79004</v>
      </c>
    </row>
    <row r="1353" spans="1:31" x14ac:dyDescent="0.2">
      <c r="A1353" s="171">
        <f t="shared" si="539"/>
        <v>48</v>
      </c>
      <c r="B1353" s="179">
        <f t="shared" si="540"/>
        <v>75711</v>
      </c>
      <c r="C1353" s="171">
        <f>-Basic!$B$23</f>
        <v>-34390</v>
      </c>
      <c r="D1353" s="179">
        <f t="shared" si="541"/>
        <v>-31097</v>
      </c>
      <c r="E1353" s="179">
        <f t="shared" si="542"/>
        <v>60456.548172876173</v>
      </c>
      <c r="F1353" s="179">
        <f t="shared" si="543"/>
        <v>820.39898171247671</v>
      </c>
      <c r="G1353" s="179">
        <f t="shared" si="544"/>
        <v>4520754.1013891483</v>
      </c>
      <c r="H1353" s="179">
        <f t="shared" si="545"/>
        <v>93256.726015111446</v>
      </c>
      <c r="I1353" s="179">
        <f t="shared" si="546"/>
        <v>75711</v>
      </c>
      <c r="J1353" s="179">
        <f t="shared" si="547"/>
        <v>3293</v>
      </c>
      <c r="K1353" s="179">
        <f t="shared" si="548"/>
        <v>79004</v>
      </c>
      <c r="L1353" s="179">
        <f t="shared" si="536"/>
        <v>79004</v>
      </c>
      <c r="M1353" s="179">
        <f t="shared" si="549"/>
        <v>59346.158585040706</v>
      </c>
      <c r="N1353" s="179">
        <f t="shared" si="550"/>
        <v>6469584.6789351134</v>
      </c>
      <c r="O1353" s="179">
        <f>N1353*(1+Basic!$B$9)+S1353</f>
        <v>6793063.9128818689</v>
      </c>
      <c r="P1353" s="176">
        <f t="shared" si="537"/>
        <v>6886321</v>
      </c>
      <c r="R1353" s="183">
        <f t="shared" si="551"/>
        <v>0</v>
      </c>
      <c r="S1353" s="179">
        <f t="shared" si="538"/>
        <v>0</v>
      </c>
      <c r="Y1353" s="179">
        <f t="shared" si="552"/>
        <v>15254.451827123761</v>
      </c>
      <c r="Z1353" s="179">
        <f t="shared" si="553"/>
        <v>2472.6010182875107</v>
      </c>
      <c r="AA1353" s="179">
        <f t="shared" si="554"/>
        <v>61276.947154588648</v>
      </c>
      <c r="AB1353" s="179">
        <f t="shared" si="555"/>
        <v>79003.999999999913</v>
      </c>
      <c r="AC1353" s="179">
        <f t="shared" si="556"/>
        <v>6886321</v>
      </c>
      <c r="AE1353" s="179">
        <f t="shared" si="557"/>
        <v>44614</v>
      </c>
    </row>
    <row r="1354" spans="1:31" x14ac:dyDescent="0.2">
      <c r="A1354" s="171">
        <f t="shared" si="539"/>
        <v>49</v>
      </c>
      <c r="B1354" s="179">
        <f t="shared" si="540"/>
        <v>75711</v>
      </c>
      <c r="D1354" s="179">
        <f t="shared" si="541"/>
        <v>3293</v>
      </c>
      <c r="E1354" s="179">
        <f t="shared" si="542"/>
        <v>60253.2347331157</v>
      </c>
      <c r="F1354" s="179">
        <f t="shared" si="543"/>
        <v>1247.2866391080358</v>
      </c>
      <c r="G1354" s="179">
        <f t="shared" si="544"/>
        <v>4505296.3361222642</v>
      </c>
      <c r="H1354" s="179">
        <f t="shared" si="545"/>
        <v>91211.012654219478</v>
      </c>
      <c r="I1354" s="179">
        <f t="shared" si="546"/>
        <v>75711</v>
      </c>
      <c r="J1354" s="179">
        <f t="shared" si="547"/>
        <v>3293</v>
      </c>
      <c r="K1354" s="179">
        <f t="shared" si="548"/>
        <v>79004</v>
      </c>
      <c r="L1354" s="179">
        <f t="shared" si="536"/>
        <v>79004</v>
      </c>
      <c r="M1354" s="179">
        <f t="shared" si="549"/>
        <v>59166.381458451076</v>
      </c>
      <c r="N1354" s="179">
        <f t="shared" si="550"/>
        <v>6449747.0603935644</v>
      </c>
      <c r="O1354" s="179">
        <f>N1354*(1+Basic!$B$9)+S1354</f>
        <v>6772234.4134132434</v>
      </c>
      <c r="P1354" s="176">
        <f t="shared" si="537"/>
        <v>6863445</v>
      </c>
      <c r="R1354" s="183">
        <f t="shared" si="551"/>
        <v>0</v>
      </c>
      <c r="S1354" s="179">
        <f t="shared" si="538"/>
        <v>0</v>
      </c>
      <c r="Y1354" s="179">
        <f t="shared" si="552"/>
        <v>15457.765266884118</v>
      </c>
      <c r="Z1354" s="179">
        <f t="shared" si="553"/>
        <v>2045.7133608919685</v>
      </c>
      <c r="AA1354" s="179">
        <f t="shared" si="554"/>
        <v>61500.521372223739</v>
      </c>
      <c r="AB1354" s="179">
        <f t="shared" si="555"/>
        <v>79003.999999999825</v>
      </c>
      <c r="AC1354" s="179">
        <f t="shared" si="556"/>
        <v>6863445</v>
      </c>
      <c r="AE1354" s="179">
        <f t="shared" si="557"/>
        <v>79004</v>
      </c>
    </row>
    <row r="1355" spans="1:31" x14ac:dyDescent="0.2">
      <c r="A1355" s="171">
        <f t="shared" si="539"/>
        <v>50</v>
      </c>
      <c r="B1355" s="179">
        <f t="shared" si="540"/>
        <v>75711</v>
      </c>
      <c r="D1355" s="179">
        <f t="shared" si="541"/>
        <v>3293</v>
      </c>
      <c r="E1355" s="179">
        <f t="shared" si="542"/>
        <v>60047.211503763589</v>
      </c>
      <c r="F1355" s="179">
        <f t="shared" si="543"/>
        <v>1219.9257070711135</v>
      </c>
      <c r="G1355" s="179">
        <f t="shared" si="544"/>
        <v>4489632.5476260278</v>
      </c>
      <c r="H1355" s="179">
        <f t="shared" si="545"/>
        <v>89137.938361290595</v>
      </c>
      <c r="I1355" s="179">
        <f t="shared" si="546"/>
        <v>75711</v>
      </c>
      <c r="J1355" s="179">
        <f t="shared" si="547"/>
        <v>3293</v>
      </c>
      <c r="K1355" s="179">
        <f t="shared" si="548"/>
        <v>79004</v>
      </c>
      <c r="L1355" s="179">
        <f t="shared" si="536"/>
        <v>79004</v>
      </c>
      <c r="M1355" s="179">
        <f t="shared" si="549"/>
        <v>58984.960213641018</v>
      </c>
      <c r="N1355" s="179">
        <f t="shared" si="550"/>
        <v>6429728.0206072051</v>
      </c>
      <c r="O1355" s="179">
        <f>N1355*(1+Basic!$B$9)+S1355</f>
        <v>6751214.4216375658</v>
      </c>
      <c r="P1355" s="176">
        <f t="shared" si="537"/>
        <v>6840352</v>
      </c>
      <c r="R1355" s="183">
        <f t="shared" si="551"/>
        <v>0</v>
      </c>
      <c r="S1355" s="179">
        <f t="shared" si="538"/>
        <v>0</v>
      </c>
      <c r="Y1355" s="179">
        <f t="shared" si="552"/>
        <v>15663.788496236317</v>
      </c>
      <c r="Z1355" s="179">
        <f t="shared" si="553"/>
        <v>2073.0742929288826</v>
      </c>
      <c r="AA1355" s="179">
        <f t="shared" si="554"/>
        <v>61267.137210834699</v>
      </c>
      <c r="AB1355" s="179">
        <f t="shared" si="555"/>
        <v>79003.999999999898</v>
      </c>
      <c r="AC1355" s="179">
        <f t="shared" si="556"/>
        <v>6840352</v>
      </c>
      <c r="AE1355" s="179">
        <f t="shared" si="557"/>
        <v>79004</v>
      </c>
    </row>
    <row r="1356" spans="1:31" x14ac:dyDescent="0.2">
      <c r="A1356" s="171">
        <f t="shared" si="539"/>
        <v>51</v>
      </c>
      <c r="B1356" s="179">
        <f t="shared" si="540"/>
        <v>75711</v>
      </c>
      <c r="D1356" s="179">
        <f t="shared" si="541"/>
        <v>3293</v>
      </c>
      <c r="E1356" s="179">
        <f t="shared" si="542"/>
        <v>59838.442368370095</v>
      </c>
      <c r="F1356" s="179">
        <f t="shared" si="543"/>
        <v>1192.1988290437901</v>
      </c>
      <c r="G1356" s="179">
        <f t="shared" si="544"/>
        <v>4473759.9899943983</v>
      </c>
      <c r="H1356" s="179">
        <f t="shared" si="545"/>
        <v>87037.137190334382</v>
      </c>
      <c r="I1356" s="179">
        <f t="shared" si="546"/>
        <v>75711</v>
      </c>
      <c r="J1356" s="179">
        <f t="shared" si="547"/>
        <v>3293</v>
      </c>
      <c r="K1356" s="179">
        <f t="shared" si="548"/>
        <v>79004</v>
      </c>
      <c r="L1356" s="179">
        <f t="shared" si="536"/>
        <v>79004</v>
      </c>
      <c r="M1356" s="179">
        <f t="shared" si="549"/>
        <v>58801.879814633605</v>
      </c>
      <c r="N1356" s="179">
        <f t="shared" si="550"/>
        <v>6409525.9004218383</v>
      </c>
      <c r="O1356" s="179">
        <f>N1356*(1+Basic!$B$9)+S1356</f>
        <v>6730002.1954429308</v>
      </c>
      <c r="P1356" s="176">
        <f t="shared" si="537"/>
        <v>6817039</v>
      </c>
      <c r="R1356" s="183">
        <f t="shared" si="551"/>
        <v>0</v>
      </c>
      <c r="S1356" s="179">
        <f t="shared" si="538"/>
        <v>0</v>
      </c>
      <c r="Y1356" s="179">
        <f t="shared" si="552"/>
        <v>15872.557631629519</v>
      </c>
      <c r="Z1356" s="179">
        <f t="shared" si="553"/>
        <v>2100.8011709562124</v>
      </c>
      <c r="AA1356" s="179">
        <f t="shared" si="554"/>
        <v>61030.641197413883</v>
      </c>
      <c r="AB1356" s="179">
        <f t="shared" si="555"/>
        <v>79003.999999999622</v>
      </c>
      <c r="AC1356" s="179">
        <f t="shared" si="556"/>
        <v>6817039</v>
      </c>
      <c r="AE1356" s="179">
        <f t="shared" si="557"/>
        <v>79004</v>
      </c>
    </row>
    <row r="1357" spans="1:31" x14ac:dyDescent="0.2">
      <c r="A1357" s="171">
        <f t="shared" si="539"/>
        <v>52</v>
      </c>
      <c r="B1357" s="179">
        <f t="shared" si="540"/>
        <v>75711</v>
      </c>
      <c r="D1357" s="179">
        <f t="shared" si="541"/>
        <v>3293</v>
      </c>
      <c r="E1357" s="179">
        <f t="shared" si="542"/>
        <v>59626.890729120438</v>
      </c>
      <c r="F1357" s="179">
        <f t="shared" si="543"/>
        <v>1164.1011105850528</v>
      </c>
      <c r="G1357" s="179">
        <f t="shared" si="544"/>
        <v>4457675.8807235183</v>
      </c>
      <c r="H1357" s="179">
        <f t="shared" si="545"/>
        <v>84908.238300919431</v>
      </c>
      <c r="I1357" s="179">
        <f t="shared" si="546"/>
        <v>75711</v>
      </c>
      <c r="J1357" s="179">
        <f t="shared" si="547"/>
        <v>3293</v>
      </c>
      <c r="K1357" s="179">
        <f t="shared" si="548"/>
        <v>79004</v>
      </c>
      <c r="L1357" s="179">
        <f t="shared" si="536"/>
        <v>79004</v>
      </c>
      <c r="M1357" s="179">
        <f t="shared" si="549"/>
        <v>58617.125087943226</v>
      </c>
      <c r="N1357" s="179">
        <f t="shared" si="550"/>
        <v>6389139.0255097812</v>
      </c>
      <c r="O1357" s="179">
        <f>N1357*(1+Basic!$B$9)+S1357</f>
        <v>6708595.9767852705</v>
      </c>
      <c r="P1357" s="176">
        <f t="shared" si="537"/>
        <v>6793504</v>
      </c>
      <c r="R1357" s="183">
        <f t="shared" si="551"/>
        <v>0</v>
      </c>
      <c r="S1357" s="179">
        <f t="shared" si="538"/>
        <v>0</v>
      </c>
      <c r="Y1357" s="179">
        <f t="shared" si="552"/>
        <v>16084.109270879999</v>
      </c>
      <c r="Z1357" s="179">
        <f t="shared" si="553"/>
        <v>2128.8988894149516</v>
      </c>
      <c r="AA1357" s="179">
        <f t="shared" si="554"/>
        <v>60790.991839705493</v>
      </c>
      <c r="AB1357" s="179">
        <f t="shared" si="555"/>
        <v>79004.000000000437</v>
      </c>
      <c r="AC1357" s="179">
        <f t="shared" si="556"/>
        <v>6793504</v>
      </c>
      <c r="AE1357" s="179">
        <f t="shared" si="557"/>
        <v>79004</v>
      </c>
    </row>
    <row r="1358" spans="1:31" x14ac:dyDescent="0.2">
      <c r="A1358" s="171">
        <f t="shared" si="539"/>
        <v>53</v>
      </c>
      <c r="B1358" s="179">
        <f t="shared" si="540"/>
        <v>75711</v>
      </c>
      <c r="D1358" s="179">
        <f t="shared" si="541"/>
        <v>3293</v>
      </c>
      <c r="E1358" s="179">
        <f t="shared" si="542"/>
        <v>59412.519500419097</v>
      </c>
      <c r="F1358" s="179">
        <f t="shared" si="543"/>
        <v>1135.6275917918995</v>
      </c>
      <c r="G1358" s="179">
        <f t="shared" si="544"/>
        <v>4441377.4002239378</v>
      </c>
      <c r="H1358" s="179">
        <f t="shared" si="545"/>
        <v>82750.865892711328</v>
      </c>
      <c r="I1358" s="179">
        <f t="shared" si="546"/>
        <v>75711</v>
      </c>
      <c r="J1358" s="179">
        <f t="shared" si="547"/>
        <v>3293</v>
      </c>
      <c r="K1358" s="179">
        <f t="shared" si="548"/>
        <v>79004</v>
      </c>
      <c r="L1358" s="179">
        <f t="shared" si="536"/>
        <v>79004</v>
      </c>
      <c r="M1358" s="179">
        <f t="shared" si="549"/>
        <v>58430.680721317978</v>
      </c>
      <c r="N1358" s="179">
        <f t="shared" si="550"/>
        <v>6368565.7062310996</v>
      </c>
      <c r="O1358" s="179">
        <f>N1358*(1+Basic!$B$9)+S1358</f>
        <v>6686993.991542655</v>
      </c>
      <c r="P1358" s="176">
        <f t="shared" si="537"/>
        <v>6769745</v>
      </c>
      <c r="R1358" s="183">
        <f t="shared" si="551"/>
        <v>0</v>
      </c>
      <c r="S1358" s="179">
        <f t="shared" si="538"/>
        <v>0</v>
      </c>
      <c r="Y1358" s="179">
        <f t="shared" si="552"/>
        <v>16298.480499580503</v>
      </c>
      <c r="Z1358" s="179">
        <f t="shared" si="553"/>
        <v>2157.3724082081026</v>
      </c>
      <c r="AA1358" s="179">
        <f t="shared" si="554"/>
        <v>60548.147092210995</v>
      </c>
      <c r="AB1358" s="179">
        <f t="shared" si="555"/>
        <v>79003.999999999593</v>
      </c>
      <c r="AC1358" s="179">
        <f t="shared" si="556"/>
        <v>6769745</v>
      </c>
      <c r="AE1358" s="179">
        <f t="shared" si="557"/>
        <v>79004</v>
      </c>
    </row>
    <row r="1359" spans="1:31" ht="15" x14ac:dyDescent="0.2">
      <c r="A1359" s="171">
        <f t="shared" si="539"/>
        <v>54</v>
      </c>
      <c r="B1359" s="179">
        <f t="shared" si="540"/>
        <v>75711</v>
      </c>
      <c r="C1359" s="190"/>
      <c r="D1359" s="179">
        <f t="shared" si="541"/>
        <v>3293</v>
      </c>
      <c r="E1359" s="179">
        <f t="shared" si="542"/>
        <v>59195.291102388648</v>
      </c>
      <c r="F1359" s="179">
        <f t="shared" si="543"/>
        <v>1106.7732464237997</v>
      </c>
      <c r="G1359" s="179">
        <f t="shared" si="544"/>
        <v>4424861.6913263267</v>
      </c>
      <c r="H1359" s="179">
        <f t="shared" si="545"/>
        <v>80564.639139135135</v>
      </c>
      <c r="I1359" s="179">
        <f t="shared" si="546"/>
        <v>75711</v>
      </c>
      <c r="J1359" s="179">
        <f t="shared" si="547"/>
        <v>3293</v>
      </c>
      <c r="K1359" s="179">
        <f t="shared" si="548"/>
        <v>79004</v>
      </c>
      <c r="L1359" s="179">
        <f t="shared" si="536"/>
        <v>79004</v>
      </c>
      <c r="M1359" s="179">
        <f t="shared" si="549"/>
        <v>58242.531262470591</v>
      </c>
      <c r="N1359" s="179">
        <f t="shared" si="550"/>
        <v>6347804.23749357</v>
      </c>
      <c r="O1359" s="179">
        <f>N1359*(1+Basic!$B$9)+S1359</f>
        <v>6665194.4493682487</v>
      </c>
      <c r="P1359" s="176">
        <f t="shared" si="537"/>
        <v>6745759</v>
      </c>
      <c r="R1359" s="183">
        <f t="shared" si="551"/>
        <v>0</v>
      </c>
      <c r="S1359" s="179">
        <f t="shared" si="538"/>
        <v>0</v>
      </c>
      <c r="Y1359" s="179">
        <f t="shared" si="552"/>
        <v>16515.708897611126</v>
      </c>
      <c r="Z1359" s="179">
        <f t="shared" si="553"/>
        <v>2186.226753576193</v>
      </c>
      <c r="AA1359" s="179">
        <f t="shared" si="554"/>
        <v>60302.064348812448</v>
      </c>
      <c r="AB1359" s="179">
        <f t="shared" si="555"/>
        <v>79003.999999999767</v>
      </c>
      <c r="AC1359" s="179">
        <f t="shared" si="556"/>
        <v>6745759</v>
      </c>
      <c r="AE1359" s="179">
        <f t="shared" si="557"/>
        <v>79004</v>
      </c>
    </row>
    <row r="1360" spans="1:31" ht="15" x14ac:dyDescent="0.2">
      <c r="A1360" s="171">
        <f t="shared" si="539"/>
        <v>55</v>
      </c>
      <c r="B1360" s="179">
        <f t="shared" si="540"/>
        <v>75711</v>
      </c>
      <c r="C1360" s="190"/>
      <c r="D1360" s="179">
        <f t="shared" si="541"/>
        <v>3293</v>
      </c>
      <c r="E1360" s="179">
        <f t="shared" si="542"/>
        <v>58975.167454281851</v>
      </c>
      <c r="F1360" s="179">
        <f t="shared" si="543"/>
        <v>1077.5329810154444</v>
      </c>
      <c r="G1360" s="179">
        <f t="shared" si="544"/>
        <v>4408125.8587806085</v>
      </c>
      <c r="H1360" s="179">
        <f t="shared" si="545"/>
        <v>78349.172120150586</v>
      </c>
      <c r="I1360" s="179">
        <f t="shared" si="546"/>
        <v>75711</v>
      </c>
      <c r="J1360" s="179">
        <f t="shared" si="547"/>
        <v>3293</v>
      </c>
      <c r="K1360" s="179">
        <f t="shared" si="548"/>
        <v>79004</v>
      </c>
      <c r="L1360" s="179">
        <f t="shared" si="536"/>
        <v>79004</v>
      </c>
      <c r="M1360" s="179">
        <f t="shared" si="549"/>
        <v>58052.661117797783</v>
      </c>
      <c r="N1360" s="179">
        <f t="shared" si="550"/>
        <v>6326852.8986113677</v>
      </c>
      <c r="O1360" s="179">
        <f>N1360*(1+Basic!$B$9)+S1360</f>
        <v>6643195.5435419362</v>
      </c>
      <c r="P1360" s="176">
        <f t="shared" si="537"/>
        <v>6721545</v>
      </c>
      <c r="R1360" s="183">
        <f t="shared" si="551"/>
        <v>0</v>
      </c>
      <c r="S1360" s="179">
        <f t="shared" si="538"/>
        <v>0</v>
      </c>
      <c r="Y1360" s="179">
        <f t="shared" si="552"/>
        <v>16735.832545718178</v>
      </c>
      <c r="Z1360" s="179">
        <f t="shared" si="553"/>
        <v>2215.4670189845492</v>
      </c>
      <c r="AA1360" s="179">
        <f t="shared" si="554"/>
        <v>60052.700435297294</v>
      </c>
      <c r="AB1360" s="179">
        <f t="shared" si="555"/>
        <v>79004.000000000029</v>
      </c>
      <c r="AC1360" s="179">
        <f t="shared" si="556"/>
        <v>6721545</v>
      </c>
      <c r="AE1360" s="179">
        <f t="shared" si="557"/>
        <v>79004</v>
      </c>
    </row>
    <row r="1361" spans="1:31" ht="15" x14ac:dyDescent="0.2">
      <c r="A1361" s="171">
        <f t="shared" si="539"/>
        <v>56</v>
      </c>
      <c r="B1361" s="179">
        <f t="shared" si="540"/>
        <v>75711</v>
      </c>
      <c r="C1361" s="190"/>
      <c r="D1361" s="179">
        <f t="shared" si="541"/>
        <v>3293</v>
      </c>
      <c r="E1361" s="179">
        <f t="shared" si="542"/>
        <v>58752.109967805998</v>
      </c>
      <c r="F1361" s="179">
        <f t="shared" si="543"/>
        <v>1047.9016339776324</v>
      </c>
      <c r="G1361" s="179">
        <f t="shared" si="544"/>
        <v>4391166.9687484149</v>
      </c>
      <c r="H1361" s="179">
        <f t="shared" si="545"/>
        <v>76104.073754128214</v>
      </c>
      <c r="I1361" s="179">
        <f t="shared" si="546"/>
        <v>75711</v>
      </c>
      <c r="J1361" s="179">
        <f t="shared" si="547"/>
        <v>3293</v>
      </c>
      <c r="K1361" s="179">
        <f t="shared" si="548"/>
        <v>79004</v>
      </c>
      <c r="L1361" s="179">
        <f t="shared" si="536"/>
        <v>79004</v>
      </c>
      <c r="M1361" s="179">
        <f t="shared" si="549"/>
        <v>57861.054551087895</v>
      </c>
      <c r="N1361" s="179">
        <f t="shared" si="550"/>
        <v>6305709.9531624559</v>
      </c>
      <c r="O1361" s="179">
        <f>N1361*(1+Basic!$B$9)+S1361</f>
        <v>6620995.4508205792</v>
      </c>
      <c r="P1361" s="176">
        <f t="shared" si="537"/>
        <v>6697100</v>
      </c>
      <c r="R1361" s="183">
        <f t="shared" si="551"/>
        <v>0</v>
      </c>
      <c r="S1361" s="179">
        <f t="shared" si="538"/>
        <v>0</v>
      </c>
      <c r="Y1361" s="179">
        <f t="shared" si="552"/>
        <v>16958.890032193623</v>
      </c>
      <c r="Z1361" s="179">
        <f t="shared" si="553"/>
        <v>2245.0983660223719</v>
      </c>
      <c r="AA1361" s="179">
        <f t="shared" si="554"/>
        <v>59800.011601783634</v>
      </c>
      <c r="AB1361" s="179">
        <f t="shared" si="555"/>
        <v>79003.999999999622</v>
      </c>
      <c r="AC1361" s="179">
        <f t="shared" si="556"/>
        <v>6697100</v>
      </c>
      <c r="AE1361" s="179">
        <f t="shared" si="557"/>
        <v>79004</v>
      </c>
    </row>
    <row r="1362" spans="1:31" ht="15" x14ac:dyDescent="0.2">
      <c r="A1362" s="171">
        <f t="shared" si="539"/>
        <v>57</v>
      </c>
      <c r="B1362" s="179">
        <f t="shared" si="540"/>
        <v>75711</v>
      </c>
      <c r="C1362" s="190"/>
      <c r="D1362" s="179">
        <f t="shared" si="541"/>
        <v>3293</v>
      </c>
      <c r="E1362" s="179">
        <f t="shared" si="542"/>
        <v>58526.079540358311</v>
      </c>
      <c r="F1362" s="179">
        <f t="shared" si="543"/>
        <v>1017.8739746861274</v>
      </c>
      <c r="G1362" s="179">
        <f t="shared" si="544"/>
        <v>4373982.0482887728</v>
      </c>
      <c r="H1362" s="179">
        <f t="shared" si="545"/>
        <v>73828.947728814339</v>
      </c>
      <c r="I1362" s="179">
        <f t="shared" si="546"/>
        <v>75711</v>
      </c>
      <c r="J1362" s="179">
        <f t="shared" si="547"/>
        <v>3293</v>
      </c>
      <c r="K1362" s="179">
        <f t="shared" si="548"/>
        <v>79004</v>
      </c>
      <c r="L1362" s="179">
        <f t="shared" si="536"/>
        <v>79004</v>
      </c>
      <c r="M1362" s="179">
        <f t="shared" si="549"/>
        <v>57667.695682216669</v>
      </c>
      <c r="N1362" s="179">
        <f t="shared" si="550"/>
        <v>6284373.6488446724</v>
      </c>
      <c r="O1362" s="179">
        <f>N1362*(1+Basic!$B$9)+S1362</f>
        <v>6598592.3312869063</v>
      </c>
      <c r="P1362" s="176">
        <f t="shared" si="537"/>
        <v>6672421</v>
      </c>
      <c r="R1362" s="183">
        <f t="shared" si="551"/>
        <v>0</v>
      </c>
      <c r="S1362" s="179">
        <f t="shared" si="538"/>
        <v>0</v>
      </c>
      <c r="Y1362" s="179">
        <f t="shared" si="552"/>
        <v>17184.920459642075</v>
      </c>
      <c r="Z1362" s="179">
        <f t="shared" si="553"/>
        <v>2275.1260253138753</v>
      </c>
      <c r="AA1362" s="179">
        <f t="shared" si="554"/>
        <v>59543.953515044435</v>
      </c>
      <c r="AB1362" s="179">
        <f t="shared" si="555"/>
        <v>79004.000000000378</v>
      </c>
      <c r="AC1362" s="179">
        <f t="shared" si="556"/>
        <v>6672421</v>
      </c>
      <c r="AE1362" s="179">
        <f t="shared" si="557"/>
        <v>79004</v>
      </c>
    </row>
    <row r="1363" spans="1:31" ht="15" x14ac:dyDescent="0.2">
      <c r="A1363" s="171">
        <f t="shared" si="539"/>
        <v>58</v>
      </c>
      <c r="B1363" s="179">
        <f t="shared" si="540"/>
        <v>75711</v>
      </c>
      <c r="C1363" s="190"/>
      <c r="D1363" s="179">
        <f t="shared" si="541"/>
        <v>3293</v>
      </c>
      <c r="E1363" s="179">
        <f t="shared" si="542"/>
        <v>58297.036548171105</v>
      </c>
      <c r="F1363" s="179">
        <f t="shared" si="543"/>
        <v>987.44470255833323</v>
      </c>
      <c r="G1363" s="179">
        <f t="shared" si="544"/>
        <v>4356568.084836944</v>
      </c>
      <c r="H1363" s="179">
        <f t="shared" si="545"/>
        <v>71523.392431372675</v>
      </c>
      <c r="I1363" s="179">
        <f t="shared" si="546"/>
        <v>75711</v>
      </c>
      <c r="J1363" s="179">
        <f t="shared" si="547"/>
        <v>3293</v>
      </c>
      <c r="K1363" s="179">
        <f t="shared" si="548"/>
        <v>79004</v>
      </c>
      <c r="L1363" s="179">
        <f t="shared" si="536"/>
        <v>79004</v>
      </c>
      <c r="M1363" s="179">
        <f t="shared" si="549"/>
        <v>57472.568485831107</v>
      </c>
      <c r="N1363" s="179">
        <f t="shared" si="550"/>
        <v>6262842.2173305033</v>
      </c>
      <c r="O1363" s="179">
        <f>N1363*(1+Basic!$B$9)+S1363</f>
        <v>6575984.3281970285</v>
      </c>
      <c r="P1363" s="176">
        <f t="shared" si="537"/>
        <v>6647508</v>
      </c>
      <c r="R1363" s="183">
        <f t="shared" si="551"/>
        <v>0</v>
      </c>
      <c r="S1363" s="179">
        <f t="shared" si="538"/>
        <v>0</v>
      </c>
      <c r="Y1363" s="179">
        <f t="shared" si="552"/>
        <v>17413.963451828808</v>
      </c>
      <c r="Z1363" s="179">
        <f t="shared" si="553"/>
        <v>2305.5552974416642</v>
      </c>
      <c r="AA1363" s="179">
        <f t="shared" si="554"/>
        <v>59284.481250729441</v>
      </c>
      <c r="AB1363" s="179">
        <f t="shared" si="555"/>
        <v>79003.999999999913</v>
      </c>
      <c r="AC1363" s="179">
        <f t="shared" si="556"/>
        <v>6647508</v>
      </c>
      <c r="AE1363" s="179">
        <f t="shared" si="557"/>
        <v>79004</v>
      </c>
    </row>
    <row r="1364" spans="1:31" ht="15" x14ac:dyDescent="0.2">
      <c r="A1364" s="171">
        <f t="shared" si="539"/>
        <v>59</v>
      </c>
      <c r="B1364" s="179">
        <f t="shared" si="540"/>
        <v>75711</v>
      </c>
      <c r="C1364" s="190"/>
      <c r="D1364" s="179">
        <f t="shared" si="541"/>
        <v>3293</v>
      </c>
      <c r="E1364" s="179">
        <f t="shared" si="542"/>
        <v>58064.940839365685</v>
      </c>
      <c r="F1364" s="179">
        <f t="shared" si="543"/>
        <v>956.60844611761547</v>
      </c>
      <c r="G1364" s="179">
        <f t="shared" si="544"/>
        <v>4338922.0256763101</v>
      </c>
      <c r="H1364" s="179">
        <f t="shared" si="545"/>
        <v>69187.000877490296</v>
      </c>
      <c r="I1364" s="179">
        <f t="shared" si="546"/>
        <v>75711</v>
      </c>
      <c r="J1364" s="179">
        <f t="shared" si="547"/>
        <v>3293</v>
      </c>
      <c r="K1364" s="179">
        <f t="shared" si="548"/>
        <v>79004</v>
      </c>
      <c r="L1364" s="179">
        <f t="shared" si="536"/>
        <v>79004</v>
      </c>
      <c r="M1364" s="179">
        <f t="shared" si="549"/>
        <v>57275.656790021363</v>
      </c>
      <c r="N1364" s="179">
        <f t="shared" si="550"/>
        <v>6241113.8741205251</v>
      </c>
      <c r="O1364" s="179">
        <f>N1364*(1+Basic!$B$9)+S1364</f>
        <v>6553169.5678265514</v>
      </c>
      <c r="P1364" s="176">
        <f t="shared" si="537"/>
        <v>6622357</v>
      </c>
      <c r="R1364" s="183">
        <f t="shared" si="551"/>
        <v>0</v>
      </c>
      <c r="S1364" s="179">
        <f t="shared" si="538"/>
        <v>0</v>
      </c>
      <c r="Y1364" s="179">
        <f t="shared" si="552"/>
        <v>17646.059160633944</v>
      </c>
      <c r="Z1364" s="179">
        <f t="shared" si="553"/>
        <v>2336.3915538823785</v>
      </c>
      <c r="AA1364" s="179">
        <f t="shared" si="554"/>
        <v>59021.549285483299</v>
      </c>
      <c r="AB1364" s="179">
        <f t="shared" si="555"/>
        <v>79003.999999999622</v>
      </c>
      <c r="AC1364" s="179">
        <f t="shared" si="556"/>
        <v>6622357</v>
      </c>
      <c r="AE1364" s="179">
        <f t="shared" si="557"/>
        <v>79004</v>
      </c>
    </row>
    <row r="1365" spans="1:31" x14ac:dyDescent="0.2">
      <c r="A1365" s="171">
        <f t="shared" si="539"/>
        <v>60</v>
      </c>
      <c r="B1365" s="179">
        <f t="shared" si="540"/>
        <v>75711</v>
      </c>
      <c r="C1365" s="171">
        <f>-Basic!$B$24</f>
        <v>-30950</v>
      </c>
      <c r="D1365" s="179">
        <f t="shared" si="541"/>
        <v>-27657</v>
      </c>
      <c r="E1365" s="179">
        <f t="shared" si="542"/>
        <v>57829.751726913535</v>
      </c>
      <c r="F1365" s="179">
        <f t="shared" si="543"/>
        <v>925.35976204511053</v>
      </c>
      <c r="G1365" s="179">
        <f t="shared" si="544"/>
        <v>4321040.7774032233</v>
      </c>
      <c r="H1365" s="179">
        <f t="shared" si="545"/>
        <v>97769.3606395354</v>
      </c>
      <c r="I1365" s="179">
        <f t="shared" si="546"/>
        <v>75711</v>
      </c>
      <c r="J1365" s="179">
        <f t="shared" si="547"/>
        <v>3293</v>
      </c>
      <c r="K1365" s="179">
        <f t="shared" si="548"/>
        <v>79004</v>
      </c>
      <c r="L1365" s="179">
        <f t="shared" si="536"/>
        <v>79004</v>
      </c>
      <c r="M1365" s="179">
        <f t="shared" si="549"/>
        <v>57076.9442749804</v>
      </c>
      <c r="N1365" s="179">
        <f t="shared" si="550"/>
        <v>6219186.8183955057</v>
      </c>
      <c r="O1365" s="179">
        <f>N1365*(1+Basic!$B$9)+S1365</f>
        <v>6530146.1593152815</v>
      </c>
      <c r="P1365" s="176">
        <f t="shared" si="537"/>
        <v>6627916</v>
      </c>
      <c r="R1365" s="183">
        <f t="shared" si="551"/>
        <v>0</v>
      </c>
      <c r="S1365" s="179">
        <f t="shared" si="538"/>
        <v>0</v>
      </c>
      <c r="Y1365" s="179">
        <f t="shared" si="552"/>
        <v>17881.248273086734</v>
      </c>
      <c r="Z1365" s="179">
        <f t="shared" si="553"/>
        <v>2367.6402379548963</v>
      </c>
      <c r="AA1365" s="179">
        <f t="shared" si="554"/>
        <v>58755.111488958646</v>
      </c>
      <c r="AB1365" s="179">
        <f t="shared" si="555"/>
        <v>79004.000000000276</v>
      </c>
      <c r="AC1365" s="179">
        <f t="shared" si="556"/>
        <v>6627916</v>
      </c>
      <c r="AE1365" s="179">
        <f t="shared" si="557"/>
        <v>48054</v>
      </c>
    </row>
    <row r="1366" spans="1:31" x14ac:dyDescent="0.2">
      <c r="A1366" s="171">
        <f t="shared" si="539"/>
        <v>61</v>
      </c>
      <c r="B1366" s="179">
        <f t="shared" si="540"/>
        <v>75711</v>
      </c>
      <c r="D1366" s="179">
        <f t="shared" si="541"/>
        <v>3293</v>
      </c>
      <c r="E1366" s="179">
        <f t="shared" si="542"/>
        <v>57591.427981503824</v>
      </c>
      <c r="F1366" s="179">
        <f t="shared" si="543"/>
        <v>1307.6420591911756</v>
      </c>
      <c r="G1366" s="179">
        <f t="shared" si="544"/>
        <v>4302921.2053847276</v>
      </c>
      <c r="H1366" s="179">
        <f t="shared" si="545"/>
        <v>95784.002698726574</v>
      </c>
      <c r="I1366" s="179">
        <f t="shared" si="546"/>
        <v>75711</v>
      </c>
      <c r="J1366" s="179">
        <f t="shared" si="547"/>
        <v>3293</v>
      </c>
      <c r="K1366" s="179">
        <f t="shared" si="548"/>
        <v>79004</v>
      </c>
      <c r="L1366" s="179">
        <f t="shared" si="536"/>
        <v>79004</v>
      </c>
      <c r="M1366" s="179">
        <f t="shared" si="549"/>
        <v>56876.414471651391</v>
      </c>
      <c r="N1366" s="179">
        <f t="shared" si="550"/>
        <v>6197059.2328671571</v>
      </c>
      <c r="O1366" s="179">
        <f>N1366*(1+Basic!$B$9)+S1366</f>
        <v>6506912.1945105148</v>
      </c>
      <c r="P1366" s="176">
        <f t="shared" si="537"/>
        <v>6602696</v>
      </c>
      <c r="R1366" s="183">
        <f t="shared" si="551"/>
        <v>0</v>
      </c>
      <c r="S1366" s="179">
        <f t="shared" si="538"/>
        <v>0</v>
      </c>
      <c r="Y1366" s="179">
        <f t="shared" si="552"/>
        <v>18119.572018495761</v>
      </c>
      <c r="Z1366" s="179">
        <f t="shared" si="553"/>
        <v>1985.3579408088262</v>
      </c>
      <c r="AA1366" s="179">
        <f t="shared" si="554"/>
        <v>58899.070040694998</v>
      </c>
      <c r="AB1366" s="179">
        <f t="shared" si="555"/>
        <v>79003.999999999593</v>
      </c>
      <c r="AC1366" s="179">
        <f t="shared" si="556"/>
        <v>6602696</v>
      </c>
      <c r="AE1366" s="179">
        <f t="shared" si="557"/>
        <v>79004</v>
      </c>
    </row>
    <row r="1367" spans="1:31" x14ac:dyDescent="0.2">
      <c r="A1367" s="171">
        <f t="shared" si="539"/>
        <v>62</v>
      </c>
      <c r="B1367" s="179">
        <f t="shared" si="540"/>
        <v>75711</v>
      </c>
      <c r="D1367" s="179">
        <f t="shared" si="541"/>
        <v>3293</v>
      </c>
      <c r="E1367" s="179">
        <f t="shared" si="542"/>
        <v>57349.927824315761</v>
      </c>
      <c r="F1367" s="179">
        <f t="shared" si="543"/>
        <v>1281.0883666133702</v>
      </c>
      <c r="G1367" s="179">
        <f t="shared" si="544"/>
        <v>4284560.1332090432</v>
      </c>
      <c r="H1367" s="179">
        <f t="shared" si="545"/>
        <v>93772.091065339948</v>
      </c>
      <c r="I1367" s="179">
        <f t="shared" si="546"/>
        <v>75711</v>
      </c>
      <c r="J1367" s="179">
        <f t="shared" si="547"/>
        <v>3293</v>
      </c>
      <c r="K1367" s="179">
        <f t="shared" si="548"/>
        <v>79004</v>
      </c>
      <c r="L1367" s="179">
        <f t="shared" si="536"/>
        <v>79004</v>
      </c>
      <c r="M1367" s="179">
        <f t="shared" si="549"/>
        <v>56674.05076036285</v>
      </c>
      <c r="N1367" s="179">
        <f t="shared" si="550"/>
        <v>6174729.2836275203</v>
      </c>
      <c r="O1367" s="179">
        <f>N1367*(1+Basic!$B$9)+S1367</f>
        <v>6483465.7478088969</v>
      </c>
      <c r="P1367" s="176">
        <f t="shared" si="537"/>
        <v>6577238</v>
      </c>
      <c r="R1367" s="183">
        <f t="shared" si="551"/>
        <v>0</v>
      </c>
      <c r="S1367" s="179">
        <f t="shared" si="538"/>
        <v>0</v>
      </c>
      <c r="Y1367" s="179">
        <f t="shared" si="552"/>
        <v>18361.072175684385</v>
      </c>
      <c r="Z1367" s="179">
        <f t="shared" si="553"/>
        <v>2011.9116333866259</v>
      </c>
      <c r="AA1367" s="179">
        <f t="shared" si="554"/>
        <v>58631.016190929127</v>
      </c>
      <c r="AB1367" s="179">
        <f t="shared" si="555"/>
        <v>79004.000000000146</v>
      </c>
      <c r="AC1367" s="179">
        <f t="shared" si="556"/>
        <v>6577238</v>
      </c>
      <c r="AE1367" s="179">
        <f t="shared" si="557"/>
        <v>79004</v>
      </c>
    </row>
    <row r="1368" spans="1:31" x14ac:dyDescent="0.2">
      <c r="A1368" s="171">
        <f t="shared" si="539"/>
        <v>63</v>
      </c>
      <c r="B1368" s="179">
        <f t="shared" si="540"/>
        <v>75711</v>
      </c>
      <c r="D1368" s="179">
        <f t="shared" si="541"/>
        <v>3293</v>
      </c>
      <c r="E1368" s="179">
        <f t="shared" si="542"/>
        <v>57105.208919694684</v>
      </c>
      <c r="F1368" s="179">
        <f t="shared" si="543"/>
        <v>1254.1795246818774</v>
      </c>
      <c r="G1368" s="179">
        <f t="shared" si="544"/>
        <v>4265954.3421287378</v>
      </c>
      <c r="H1368" s="179">
        <f t="shared" si="545"/>
        <v>91733.270590021828</v>
      </c>
      <c r="I1368" s="179">
        <f t="shared" si="546"/>
        <v>75711</v>
      </c>
      <c r="J1368" s="179">
        <f t="shared" si="547"/>
        <v>3293</v>
      </c>
      <c r="K1368" s="179">
        <f t="shared" si="548"/>
        <v>79004</v>
      </c>
      <c r="L1368" s="179">
        <f t="shared" si="536"/>
        <v>79004</v>
      </c>
      <c r="M1368" s="179">
        <f t="shared" si="549"/>
        <v>56469.836369451186</v>
      </c>
      <c r="N1368" s="179">
        <f t="shared" si="550"/>
        <v>6152195.1199969715</v>
      </c>
      <c r="O1368" s="179">
        <f>N1368*(1+Basic!$B$9)+S1368</f>
        <v>6459804.8759968206</v>
      </c>
      <c r="P1368" s="176">
        <f t="shared" si="537"/>
        <v>6551538</v>
      </c>
      <c r="R1368" s="183">
        <f t="shared" si="551"/>
        <v>0</v>
      </c>
      <c r="S1368" s="179">
        <f t="shared" si="538"/>
        <v>0</v>
      </c>
      <c r="Y1368" s="179">
        <f t="shared" si="552"/>
        <v>18605.791080305353</v>
      </c>
      <c r="Z1368" s="179">
        <f t="shared" si="553"/>
        <v>2038.8204753181199</v>
      </c>
      <c r="AA1368" s="179">
        <f t="shared" si="554"/>
        <v>58359.388444376564</v>
      </c>
      <c r="AB1368" s="179">
        <f t="shared" si="555"/>
        <v>79004.000000000029</v>
      </c>
      <c r="AC1368" s="179">
        <f t="shared" si="556"/>
        <v>6551538</v>
      </c>
      <c r="AE1368" s="179">
        <f t="shared" si="557"/>
        <v>79004</v>
      </c>
    </row>
    <row r="1369" spans="1:31" x14ac:dyDescent="0.2">
      <c r="A1369" s="171">
        <f t="shared" si="539"/>
        <v>64</v>
      </c>
      <c r="B1369" s="179">
        <f t="shared" si="540"/>
        <v>75711</v>
      </c>
      <c r="D1369" s="179">
        <f t="shared" si="541"/>
        <v>3293</v>
      </c>
      <c r="E1369" s="179">
        <f t="shared" si="542"/>
        <v>56857.22836773048</v>
      </c>
      <c r="F1369" s="179">
        <f t="shared" si="543"/>
        <v>1226.9107833581459</v>
      </c>
      <c r="G1369" s="179">
        <f t="shared" si="544"/>
        <v>4247100.5704964679</v>
      </c>
      <c r="H1369" s="179">
        <f t="shared" si="545"/>
        <v>89667.181373379979</v>
      </c>
      <c r="I1369" s="179">
        <f t="shared" si="546"/>
        <v>75711</v>
      </c>
      <c r="J1369" s="179">
        <f t="shared" si="547"/>
        <v>3293</v>
      </c>
      <c r="K1369" s="179">
        <f t="shared" si="548"/>
        <v>79004</v>
      </c>
      <c r="L1369" s="179">
        <f t="shared" si="536"/>
        <v>79004</v>
      </c>
      <c r="M1369" s="179">
        <f t="shared" si="549"/>
        <v>56263.754373870644</v>
      </c>
      <c r="N1369" s="179">
        <f t="shared" si="550"/>
        <v>6129454.8743708422</v>
      </c>
      <c r="O1369" s="179">
        <f>N1369*(1+Basic!$B$9)+S1369</f>
        <v>6435927.6180893844</v>
      </c>
      <c r="P1369" s="176">
        <f t="shared" si="537"/>
        <v>6525595</v>
      </c>
      <c r="R1369" s="183">
        <f t="shared" si="551"/>
        <v>0</v>
      </c>
      <c r="S1369" s="179">
        <f t="shared" si="538"/>
        <v>0</v>
      </c>
      <c r="Y1369" s="179">
        <f t="shared" si="552"/>
        <v>18853.771632269956</v>
      </c>
      <c r="Z1369" s="179">
        <f t="shared" si="553"/>
        <v>2066.0892166418489</v>
      </c>
      <c r="AA1369" s="179">
        <f t="shared" si="554"/>
        <v>58084.139151088624</v>
      </c>
      <c r="AB1369" s="179">
        <f t="shared" si="555"/>
        <v>79004.000000000437</v>
      </c>
      <c r="AC1369" s="179">
        <f t="shared" si="556"/>
        <v>6525595</v>
      </c>
      <c r="AE1369" s="179">
        <f t="shared" si="557"/>
        <v>79004</v>
      </c>
    </row>
    <row r="1370" spans="1:31" ht="15" x14ac:dyDescent="0.2">
      <c r="A1370" s="171">
        <f t="shared" si="539"/>
        <v>65</v>
      </c>
      <c r="B1370" s="179">
        <f t="shared" si="540"/>
        <v>75711</v>
      </c>
      <c r="C1370" s="190"/>
      <c r="D1370" s="179">
        <f t="shared" si="541"/>
        <v>3293</v>
      </c>
      <c r="E1370" s="179">
        <f t="shared" si="542"/>
        <v>56605.942696737075</v>
      </c>
      <c r="F1370" s="179">
        <f t="shared" si="543"/>
        <v>1199.2773290729826</v>
      </c>
      <c r="G1370" s="179">
        <f t="shared" si="544"/>
        <v>4227995.513193205</v>
      </c>
      <c r="H1370" s="179">
        <f t="shared" si="545"/>
        <v>87573.458702452961</v>
      </c>
      <c r="I1370" s="179">
        <f t="shared" si="546"/>
        <v>75711</v>
      </c>
      <c r="J1370" s="179">
        <f t="shared" si="547"/>
        <v>3293</v>
      </c>
      <c r="K1370" s="179">
        <f t="shared" si="548"/>
        <v>79004</v>
      </c>
      <c r="L1370" s="179">
        <f t="shared" ref="L1370:L1433" si="558">K1370</f>
        <v>79004</v>
      </c>
      <c r="M1370" s="179">
        <f t="shared" si="549"/>
        <v>56055.787693790662</v>
      </c>
      <c r="N1370" s="179">
        <f t="shared" si="550"/>
        <v>6106506.6620646333</v>
      </c>
      <c r="O1370" s="179">
        <f>N1370*(1+Basic!$B$9)+S1370</f>
        <v>6411831.9951678654</v>
      </c>
      <c r="P1370" s="176">
        <f t="shared" ref="P1370:P1433" si="559">ROUND((O1370+H1370)/1,0)</f>
        <v>6499405</v>
      </c>
      <c r="R1370" s="183">
        <f t="shared" si="551"/>
        <v>0</v>
      </c>
      <c r="S1370" s="179">
        <f t="shared" ref="S1370:S1433" si="560">S1371+R1370</f>
        <v>0</v>
      </c>
      <c r="Y1370" s="179">
        <f t="shared" si="552"/>
        <v>19105.057303262874</v>
      </c>
      <c r="Z1370" s="179">
        <f t="shared" si="553"/>
        <v>2093.722670927018</v>
      </c>
      <c r="AA1370" s="179">
        <f t="shared" si="554"/>
        <v>57805.220025810057</v>
      </c>
      <c r="AB1370" s="179">
        <f t="shared" si="555"/>
        <v>79003.999999999942</v>
      </c>
      <c r="AC1370" s="179">
        <f t="shared" si="556"/>
        <v>6499405</v>
      </c>
      <c r="AE1370" s="179">
        <f t="shared" si="557"/>
        <v>79004</v>
      </c>
    </row>
    <row r="1371" spans="1:31" ht="15" x14ac:dyDescent="0.2">
      <c r="A1371" s="171">
        <f t="shared" ref="A1371:A1434" si="561">A1370+1</f>
        <v>66</v>
      </c>
      <c r="B1371" s="179">
        <f t="shared" ref="B1371:B1434" si="562">$C$1301</f>
        <v>75711</v>
      </c>
      <c r="C1371" s="190"/>
      <c r="D1371" s="179">
        <f t="shared" ref="D1371:D1434" si="563">C1371+$F$1301</f>
        <v>3293</v>
      </c>
      <c r="E1371" s="179">
        <f t="shared" ref="E1371:E1434" si="564">G1370*$B$1304/$E$1301</f>
        <v>56351.307855631836</v>
      </c>
      <c r="F1371" s="179">
        <f t="shared" ref="F1371:F1434" si="565">H1370*$D$1304/$E$1301</f>
        <v>1171.2742838768465</v>
      </c>
      <c r="G1371" s="179">
        <f t="shared" ref="G1371:G1434" si="566">G1370+E1371-B1371</f>
        <v>4208635.8210488372</v>
      </c>
      <c r="H1371" s="179">
        <f t="shared" ref="H1371:H1434" si="567">H1370-D1371+F1371</f>
        <v>85451.732986329807</v>
      </c>
      <c r="I1371" s="179">
        <f t="shared" ref="I1371:I1434" si="568">B1371</f>
        <v>75711</v>
      </c>
      <c r="J1371" s="179">
        <f t="shared" ref="J1371:J1434" si="569">D1371-C1371</f>
        <v>3293</v>
      </c>
      <c r="K1371" s="179">
        <f t="shared" ref="K1371:K1434" si="570">J1371+I1371</f>
        <v>79004</v>
      </c>
      <c r="L1371" s="179">
        <f t="shared" si="558"/>
        <v>79004</v>
      </c>
      <c r="M1371" s="179">
        <f t="shared" ref="M1371:M1434" si="571">N1370*$L$1304/12</f>
        <v>55845.919093180251</v>
      </c>
      <c r="N1371" s="179">
        <f t="shared" ref="N1371:N1434" si="572">N1370+M1371-L1371</f>
        <v>6083348.5811578138</v>
      </c>
      <c r="O1371" s="179">
        <f>N1371*(1+Basic!$B$9)+S1371</f>
        <v>6387516.0102157043</v>
      </c>
      <c r="P1371" s="176">
        <f t="shared" si="559"/>
        <v>6472968</v>
      </c>
      <c r="R1371" s="183">
        <f t="shared" ref="R1371:R1434" si="573">ROUND($R$1301/1,0)</f>
        <v>0</v>
      </c>
      <c r="S1371" s="179">
        <f t="shared" si="560"/>
        <v>0</v>
      </c>
      <c r="Y1371" s="179">
        <f t="shared" ref="Y1371:Y1434" si="574">G1370-G1371</f>
        <v>19359.692144367844</v>
      </c>
      <c r="Z1371" s="179">
        <f t="shared" ref="Z1371:Z1434" si="575">H1370-H1371-C1371</f>
        <v>2121.7257161231537</v>
      </c>
      <c r="AA1371" s="179">
        <f t="shared" ref="AA1371:AA1434" si="576">E1371+F1371+R1371</f>
        <v>57522.582139508682</v>
      </c>
      <c r="AB1371" s="179">
        <f t="shared" ref="AB1371:AB1434" si="577">AA1371+Z1371+Y1371</f>
        <v>79003.99999999968</v>
      </c>
      <c r="AC1371" s="179">
        <f t="shared" ref="AC1371:AC1434" si="578">P1371</f>
        <v>6472968</v>
      </c>
      <c r="AE1371" s="179">
        <f t="shared" ref="AE1371:AE1434" si="579">B1371+D1371</f>
        <v>79004</v>
      </c>
    </row>
    <row r="1372" spans="1:31" ht="15" x14ac:dyDescent="0.2">
      <c r="A1372" s="171">
        <f t="shared" si="561"/>
        <v>67</v>
      </c>
      <c r="B1372" s="179">
        <f t="shared" si="562"/>
        <v>75711</v>
      </c>
      <c r="C1372" s="190"/>
      <c r="D1372" s="179">
        <f t="shared" si="563"/>
        <v>3293</v>
      </c>
      <c r="E1372" s="179">
        <f t="shared" si="564"/>
        <v>56093.279206213141</v>
      </c>
      <c r="F1372" s="179">
        <f t="shared" si="565"/>
        <v>1142.8967045787751</v>
      </c>
      <c r="G1372" s="179">
        <f t="shared" si="566"/>
        <v>4189018.1002550507</v>
      </c>
      <c r="H1372" s="179">
        <f t="shared" si="567"/>
        <v>83301.62969090858</v>
      </c>
      <c r="I1372" s="179">
        <f t="shared" si="568"/>
        <v>75711</v>
      </c>
      <c r="J1372" s="179">
        <f t="shared" si="569"/>
        <v>3293</v>
      </c>
      <c r="K1372" s="179">
        <f t="shared" si="570"/>
        <v>79004</v>
      </c>
      <c r="L1372" s="179">
        <f t="shared" si="558"/>
        <v>79004</v>
      </c>
      <c r="M1372" s="179">
        <f t="shared" si="571"/>
        <v>55634.131178379503</v>
      </c>
      <c r="N1372" s="179">
        <f t="shared" si="572"/>
        <v>6059978.7123361928</v>
      </c>
      <c r="O1372" s="179">
        <f>N1372*(1+Basic!$B$9)+S1372</f>
        <v>6362977.6479530027</v>
      </c>
      <c r="P1372" s="176">
        <f t="shared" si="559"/>
        <v>6446279</v>
      </c>
      <c r="R1372" s="183">
        <f t="shared" si="573"/>
        <v>0</v>
      </c>
      <c r="S1372" s="179">
        <f t="shared" si="560"/>
        <v>0</v>
      </c>
      <c r="Y1372" s="179">
        <f t="shared" si="574"/>
        <v>19617.720793786459</v>
      </c>
      <c r="Z1372" s="179">
        <f t="shared" si="575"/>
        <v>2150.1032954212278</v>
      </c>
      <c r="AA1372" s="179">
        <f t="shared" si="576"/>
        <v>57236.175910791913</v>
      </c>
      <c r="AB1372" s="179">
        <f t="shared" si="577"/>
        <v>79003.999999999593</v>
      </c>
      <c r="AC1372" s="179">
        <f t="shared" si="578"/>
        <v>6446279</v>
      </c>
      <c r="AE1372" s="179">
        <f t="shared" si="579"/>
        <v>79004</v>
      </c>
    </row>
    <row r="1373" spans="1:31" ht="15" x14ac:dyDescent="0.2">
      <c r="A1373" s="171">
        <f t="shared" si="561"/>
        <v>68</v>
      </c>
      <c r="B1373" s="179">
        <f t="shared" si="562"/>
        <v>75711</v>
      </c>
      <c r="C1373" s="190"/>
      <c r="D1373" s="179">
        <f t="shared" si="563"/>
        <v>3293</v>
      </c>
      <c r="E1373" s="179">
        <f t="shared" si="564"/>
        <v>55831.811515335306</v>
      </c>
      <c r="F1373" s="179">
        <f t="shared" si="565"/>
        <v>1114.1395818737972</v>
      </c>
      <c r="G1373" s="179">
        <f t="shared" si="566"/>
        <v>4169138.9117703857</v>
      </c>
      <c r="H1373" s="179">
        <f t="shared" si="567"/>
        <v>81122.769272782374</v>
      </c>
      <c r="I1373" s="179">
        <f t="shared" si="568"/>
        <v>75711</v>
      </c>
      <c r="J1373" s="179">
        <f t="shared" si="569"/>
        <v>3293</v>
      </c>
      <c r="K1373" s="179">
        <f t="shared" si="570"/>
        <v>79004</v>
      </c>
      <c r="L1373" s="179">
        <f t="shared" si="558"/>
        <v>79004</v>
      </c>
      <c r="M1373" s="179">
        <f t="shared" si="571"/>
        <v>55420.406396658036</v>
      </c>
      <c r="N1373" s="179">
        <f t="shared" si="572"/>
        <v>6036395.118732851</v>
      </c>
      <c r="O1373" s="179">
        <f>N1373*(1+Basic!$B$9)+S1373</f>
        <v>6338214.8746694941</v>
      </c>
      <c r="P1373" s="176">
        <f t="shared" si="559"/>
        <v>6419338</v>
      </c>
      <c r="R1373" s="183">
        <f t="shared" si="573"/>
        <v>0</v>
      </c>
      <c r="S1373" s="179">
        <f t="shared" si="560"/>
        <v>0</v>
      </c>
      <c r="Y1373" s="179">
        <f t="shared" si="574"/>
        <v>19879.188484665006</v>
      </c>
      <c r="Z1373" s="179">
        <f t="shared" si="575"/>
        <v>2178.8604181262053</v>
      </c>
      <c r="AA1373" s="179">
        <f t="shared" si="576"/>
        <v>56945.951097209101</v>
      </c>
      <c r="AB1373" s="179">
        <f t="shared" si="577"/>
        <v>79004.00000000032</v>
      </c>
      <c r="AC1373" s="179">
        <f t="shared" si="578"/>
        <v>6419338</v>
      </c>
      <c r="AE1373" s="179">
        <f t="shared" si="579"/>
        <v>79004</v>
      </c>
    </row>
    <row r="1374" spans="1:31" ht="15" x14ac:dyDescent="0.2">
      <c r="A1374" s="171">
        <f t="shared" si="561"/>
        <v>69</v>
      </c>
      <c r="B1374" s="179">
        <f t="shared" si="562"/>
        <v>75711</v>
      </c>
      <c r="C1374" s="190"/>
      <c r="D1374" s="179">
        <f t="shared" si="563"/>
        <v>3293</v>
      </c>
      <c r="E1374" s="179">
        <f t="shared" si="564"/>
        <v>55566.858946978995</v>
      </c>
      <c r="F1374" s="179">
        <f t="shared" si="565"/>
        <v>1084.9978394586733</v>
      </c>
      <c r="G1374" s="179">
        <f t="shared" si="566"/>
        <v>4148994.7707173647</v>
      </c>
      <c r="H1374" s="179">
        <f t="shared" si="567"/>
        <v>78914.767112241054</v>
      </c>
      <c r="I1374" s="179">
        <f t="shared" si="568"/>
        <v>75711</v>
      </c>
      <c r="J1374" s="179">
        <f t="shared" si="569"/>
        <v>3293</v>
      </c>
      <c r="K1374" s="179">
        <f t="shared" si="570"/>
        <v>79004</v>
      </c>
      <c r="L1374" s="179">
        <f t="shared" si="558"/>
        <v>79004</v>
      </c>
      <c r="M1374" s="179">
        <f t="shared" si="571"/>
        <v>55204.727034760239</v>
      </c>
      <c r="N1374" s="179">
        <f t="shared" si="572"/>
        <v>6012595.8457676116</v>
      </c>
      <c r="O1374" s="179">
        <f>N1374*(1+Basic!$B$9)+S1374</f>
        <v>6313225.6380559923</v>
      </c>
      <c r="P1374" s="176">
        <f t="shared" si="559"/>
        <v>6392140</v>
      </c>
      <c r="R1374" s="183">
        <f t="shared" si="573"/>
        <v>0</v>
      </c>
      <c r="S1374" s="179">
        <f t="shared" si="560"/>
        <v>0</v>
      </c>
      <c r="Y1374" s="179">
        <f t="shared" si="574"/>
        <v>20144.141053020954</v>
      </c>
      <c r="Z1374" s="179">
        <f t="shared" si="575"/>
        <v>2208.0021605413203</v>
      </c>
      <c r="AA1374" s="179">
        <f t="shared" si="576"/>
        <v>56651.856786437667</v>
      </c>
      <c r="AB1374" s="179">
        <f t="shared" si="577"/>
        <v>79003.999999999942</v>
      </c>
      <c r="AC1374" s="179">
        <f t="shared" si="578"/>
        <v>6392140</v>
      </c>
      <c r="AE1374" s="179">
        <f t="shared" si="579"/>
        <v>79004</v>
      </c>
    </row>
    <row r="1375" spans="1:31" ht="15" x14ac:dyDescent="0.2">
      <c r="A1375" s="171">
        <f t="shared" si="561"/>
        <v>70</v>
      </c>
      <c r="B1375" s="179">
        <f t="shared" si="562"/>
        <v>75711</v>
      </c>
      <c r="C1375" s="190"/>
      <c r="D1375" s="179">
        <f t="shared" si="563"/>
        <v>3293</v>
      </c>
      <c r="E1375" s="179">
        <f t="shared" si="564"/>
        <v>55298.375054216129</v>
      </c>
      <c r="F1375" s="179">
        <f t="shared" si="565"/>
        <v>1055.4663331358092</v>
      </c>
      <c r="G1375" s="179">
        <f t="shared" si="566"/>
        <v>4128582.1457715807</v>
      </c>
      <c r="H1375" s="179">
        <f t="shared" si="567"/>
        <v>76677.233445376856</v>
      </c>
      <c r="I1375" s="179">
        <f t="shared" si="568"/>
        <v>75711</v>
      </c>
      <c r="J1375" s="179">
        <f t="shared" si="569"/>
        <v>3293</v>
      </c>
      <c r="K1375" s="179">
        <f t="shared" si="570"/>
        <v>79004</v>
      </c>
      <c r="L1375" s="179">
        <f t="shared" si="558"/>
        <v>79004</v>
      </c>
      <c r="M1375" s="179">
        <f t="shared" si="571"/>
        <v>54987.075217437261</v>
      </c>
      <c r="N1375" s="179">
        <f t="shared" si="572"/>
        <v>5988578.9209850486</v>
      </c>
      <c r="O1375" s="179">
        <f>N1375*(1+Basic!$B$9)+S1375</f>
        <v>6288007.8670343012</v>
      </c>
      <c r="P1375" s="176">
        <f t="shared" si="559"/>
        <v>6364685</v>
      </c>
      <c r="R1375" s="183">
        <f t="shared" si="573"/>
        <v>0</v>
      </c>
      <c r="S1375" s="179">
        <f t="shared" si="560"/>
        <v>0</v>
      </c>
      <c r="Y1375" s="179">
        <f t="shared" si="574"/>
        <v>20412.624945783988</v>
      </c>
      <c r="Z1375" s="179">
        <f t="shared" si="575"/>
        <v>2237.5336668641976</v>
      </c>
      <c r="AA1375" s="179">
        <f t="shared" si="576"/>
        <v>56353.841387351938</v>
      </c>
      <c r="AB1375" s="179">
        <f t="shared" si="577"/>
        <v>79004.000000000116</v>
      </c>
      <c r="AC1375" s="179">
        <f t="shared" si="578"/>
        <v>6364685</v>
      </c>
      <c r="AE1375" s="179">
        <f t="shared" si="579"/>
        <v>79004</v>
      </c>
    </row>
    <row r="1376" spans="1:31" ht="15" x14ac:dyDescent="0.2">
      <c r="A1376" s="171">
        <f t="shared" si="561"/>
        <v>71</v>
      </c>
      <c r="B1376" s="179">
        <f t="shared" si="562"/>
        <v>75711</v>
      </c>
      <c r="C1376" s="190"/>
      <c r="D1376" s="179">
        <f t="shared" si="563"/>
        <v>3293</v>
      </c>
      <c r="E1376" s="179">
        <f t="shared" si="564"/>
        <v>55026.312771067518</v>
      </c>
      <c r="F1376" s="179">
        <f t="shared" si="565"/>
        <v>1025.5398499051853</v>
      </c>
      <c r="G1376" s="179">
        <f t="shared" si="566"/>
        <v>4107897.4585426482</v>
      </c>
      <c r="H1376" s="179">
        <f t="shared" si="567"/>
        <v>74409.773295282037</v>
      </c>
      <c r="I1376" s="179">
        <f t="shared" si="568"/>
        <v>75711</v>
      </c>
      <c r="J1376" s="179">
        <f t="shared" si="569"/>
        <v>3293</v>
      </c>
      <c r="K1376" s="179">
        <f t="shared" si="570"/>
        <v>79004</v>
      </c>
      <c r="L1376" s="179">
        <f t="shared" si="558"/>
        <v>79004</v>
      </c>
      <c r="M1376" s="179">
        <f t="shared" si="571"/>
        <v>54767.432905965434</v>
      </c>
      <c r="N1376" s="179">
        <f t="shared" si="572"/>
        <v>5964342.3538910141</v>
      </c>
      <c r="O1376" s="179">
        <f>N1376*(1+Basic!$B$9)+S1376</f>
        <v>6262559.4715855652</v>
      </c>
      <c r="P1376" s="176">
        <f t="shared" si="559"/>
        <v>6336969</v>
      </c>
      <c r="R1376" s="183">
        <f t="shared" si="573"/>
        <v>0</v>
      </c>
      <c r="S1376" s="179">
        <f t="shared" si="560"/>
        <v>0</v>
      </c>
      <c r="Y1376" s="179">
        <f t="shared" si="574"/>
        <v>20684.687228932511</v>
      </c>
      <c r="Z1376" s="179">
        <f t="shared" si="575"/>
        <v>2267.4601500948193</v>
      </c>
      <c r="AA1376" s="179">
        <f t="shared" si="576"/>
        <v>56051.852620972706</v>
      </c>
      <c r="AB1376" s="179">
        <f t="shared" si="577"/>
        <v>79004.000000000029</v>
      </c>
      <c r="AC1376" s="179">
        <f t="shared" si="578"/>
        <v>6336969</v>
      </c>
      <c r="AE1376" s="179">
        <f t="shared" si="579"/>
        <v>79004</v>
      </c>
    </row>
    <row r="1377" spans="1:31" x14ac:dyDescent="0.2">
      <c r="A1377" s="171">
        <f t="shared" si="561"/>
        <v>72</v>
      </c>
      <c r="B1377" s="179">
        <f t="shared" si="562"/>
        <v>75711</v>
      </c>
      <c r="C1377" s="171">
        <f>-Basic!$B$25</f>
        <v>-27860</v>
      </c>
      <c r="D1377" s="179">
        <f t="shared" si="563"/>
        <v>-24567</v>
      </c>
      <c r="E1377" s="179">
        <f t="shared" si="564"/>
        <v>54750.624404252128</v>
      </c>
      <c r="F1377" s="179">
        <f t="shared" si="565"/>
        <v>995.21310704414066</v>
      </c>
      <c r="G1377" s="179">
        <f t="shared" si="566"/>
        <v>4086937.0829469003</v>
      </c>
      <c r="H1377" s="179">
        <f t="shared" si="567"/>
        <v>99971.986402326176</v>
      </c>
      <c r="I1377" s="179">
        <f t="shared" si="568"/>
        <v>75711</v>
      </c>
      <c r="J1377" s="179">
        <f t="shared" si="569"/>
        <v>3293</v>
      </c>
      <c r="K1377" s="179">
        <f t="shared" si="570"/>
        <v>79004</v>
      </c>
      <c r="L1377" s="179">
        <f t="shared" si="558"/>
        <v>79004</v>
      </c>
      <c r="M1377" s="179">
        <f t="shared" si="571"/>
        <v>54545.781896651337</v>
      </c>
      <c r="N1377" s="179">
        <f t="shared" si="572"/>
        <v>5939884.1357876658</v>
      </c>
      <c r="O1377" s="179">
        <f>N1377*(1+Basic!$B$9)+S1377</f>
        <v>6236878.3425770495</v>
      </c>
      <c r="P1377" s="176">
        <f t="shared" si="559"/>
        <v>6336850</v>
      </c>
      <c r="R1377" s="183">
        <f t="shared" si="573"/>
        <v>0</v>
      </c>
      <c r="S1377" s="179">
        <f t="shared" si="560"/>
        <v>0</v>
      </c>
      <c r="Y1377" s="179">
        <f t="shared" si="574"/>
        <v>20960.375595747959</v>
      </c>
      <c r="Z1377" s="179">
        <f t="shared" si="575"/>
        <v>2297.7868929558608</v>
      </c>
      <c r="AA1377" s="179">
        <f t="shared" si="576"/>
        <v>55745.837511296268</v>
      </c>
      <c r="AB1377" s="179">
        <f t="shared" si="577"/>
        <v>79004.000000000087</v>
      </c>
      <c r="AC1377" s="179">
        <f t="shared" si="578"/>
        <v>6336850</v>
      </c>
      <c r="AE1377" s="179">
        <f t="shared" si="579"/>
        <v>51144</v>
      </c>
    </row>
    <row r="1378" spans="1:31" x14ac:dyDescent="0.2">
      <c r="A1378" s="171">
        <f t="shared" si="561"/>
        <v>73</v>
      </c>
      <c r="B1378" s="179">
        <f t="shared" si="562"/>
        <v>75711</v>
      </c>
      <c r="D1378" s="179">
        <f t="shared" si="563"/>
        <v>3293</v>
      </c>
      <c r="E1378" s="179">
        <f t="shared" si="564"/>
        <v>54471.261624826271</v>
      </c>
      <c r="F1378" s="179">
        <f t="shared" si="565"/>
        <v>1337.1016574665739</v>
      </c>
      <c r="G1378" s="179">
        <f t="shared" si="566"/>
        <v>4065697.3445717264</v>
      </c>
      <c r="H1378" s="179">
        <f t="shared" si="567"/>
        <v>98016.088059792746</v>
      </c>
      <c r="I1378" s="179">
        <f t="shared" si="568"/>
        <v>75711</v>
      </c>
      <c r="J1378" s="179">
        <f t="shared" si="569"/>
        <v>3293</v>
      </c>
      <c r="K1378" s="179">
        <f t="shared" si="570"/>
        <v>79004</v>
      </c>
      <c r="L1378" s="179">
        <f t="shared" si="558"/>
        <v>79004</v>
      </c>
      <c r="M1378" s="179">
        <f t="shared" si="571"/>
        <v>54322.103819323056</v>
      </c>
      <c r="N1378" s="179">
        <f t="shared" si="572"/>
        <v>5915202.2396069886</v>
      </c>
      <c r="O1378" s="179">
        <f>N1378*(1+Basic!$B$9)+S1378</f>
        <v>6210962.3515873384</v>
      </c>
      <c r="P1378" s="176">
        <f t="shared" si="559"/>
        <v>6308978</v>
      </c>
      <c r="R1378" s="183">
        <f t="shared" si="573"/>
        <v>0</v>
      </c>
      <c r="S1378" s="179">
        <f t="shared" si="560"/>
        <v>0</v>
      </c>
      <c r="Y1378" s="179">
        <f t="shared" si="574"/>
        <v>21239.738375173882</v>
      </c>
      <c r="Z1378" s="179">
        <f t="shared" si="575"/>
        <v>1955.89834253343</v>
      </c>
      <c r="AA1378" s="179">
        <f t="shared" si="576"/>
        <v>55808.363282292848</v>
      </c>
      <c r="AB1378" s="179">
        <f t="shared" si="577"/>
        <v>79004.00000000016</v>
      </c>
      <c r="AC1378" s="179">
        <f t="shared" si="578"/>
        <v>6308978</v>
      </c>
      <c r="AE1378" s="179">
        <f t="shared" si="579"/>
        <v>79004</v>
      </c>
    </row>
    <row r="1379" spans="1:31" x14ac:dyDescent="0.2">
      <c r="A1379" s="171">
        <f t="shared" si="561"/>
        <v>74</v>
      </c>
      <c r="B1379" s="179">
        <f t="shared" si="562"/>
        <v>75711</v>
      </c>
      <c r="D1379" s="179">
        <f t="shared" si="563"/>
        <v>3293</v>
      </c>
      <c r="E1379" s="179">
        <f t="shared" si="564"/>
        <v>54188.175459711463</v>
      </c>
      <c r="F1379" s="179">
        <f t="shared" si="565"/>
        <v>1310.9419800434121</v>
      </c>
      <c r="G1379" s="179">
        <f t="shared" si="566"/>
        <v>4044174.5200314377</v>
      </c>
      <c r="H1379" s="179">
        <f t="shared" si="567"/>
        <v>96034.030039836158</v>
      </c>
      <c r="I1379" s="179">
        <f t="shared" si="568"/>
        <v>75711</v>
      </c>
      <c r="J1379" s="179">
        <f t="shared" si="569"/>
        <v>3293</v>
      </c>
      <c r="K1379" s="179">
        <f t="shared" si="570"/>
        <v>79004</v>
      </c>
      <c r="L1379" s="179">
        <f t="shared" si="558"/>
        <v>79004</v>
      </c>
      <c r="M1379" s="179">
        <f t="shared" si="571"/>
        <v>54096.380135807682</v>
      </c>
      <c r="N1379" s="179">
        <f t="shared" si="572"/>
        <v>5890294.6197427968</v>
      </c>
      <c r="O1379" s="179">
        <f>N1379*(1+Basic!$B$9)+S1379</f>
        <v>6184809.3507299367</v>
      </c>
      <c r="P1379" s="176">
        <f t="shared" si="559"/>
        <v>6280843</v>
      </c>
      <c r="R1379" s="183">
        <f t="shared" si="573"/>
        <v>0</v>
      </c>
      <c r="S1379" s="179">
        <f t="shared" si="560"/>
        <v>0</v>
      </c>
      <c r="Y1379" s="179">
        <f t="shared" si="574"/>
        <v>21522.824540288653</v>
      </c>
      <c r="Z1379" s="179">
        <f t="shared" si="575"/>
        <v>1982.0580199565884</v>
      </c>
      <c r="AA1379" s="179">
        <f t="shared" si="576"/>
        <v>55499.117439754875</v>
      </c>
      <c r="AB1379" s="179">
        <f t="shared" si="577"/>
        <v>79004.000000000116</v>
      </c>
      <c r="AC1379" s="179">
        <f t="shared" si="578"/>
        <v>6280843</v>
      </c>
      <c r="AE1379" s="179">
        <f t="shared" si="579"/>
        <v>79004</v>
      </c>
    </row>
    <row r="1380" spans="1:31" x14ac:dyDescent="0.2">
      <c r="A1380" s="171">
        <f t="shared" si="561"/>
        <v>75</v>
      </c>
      <c r="B1380" s="179">
        <f t="shared" si="562"/>
        <v>75711</v>
      </c>
      <c r="D1380" s="179">
        <f t="shared" si="563"/>
        <v>3293</v>
      </c>
      <c r="E1380" s="179">
        <f t="shared" si="564"/>
        <v>53901.316283109227</v>
      </c>
      <c r="F1380" s="179">
        <f t="shared" si="565"/>
        <v>1284.4324231260034</v>
      </c>
      <c r="G1380" s="179">
        <f t="shared" si="566"/>
        <v>4022364.8363145469</v>
      </c>
      <c r="H1380" s="179">
        <f t="shared" si="567"/>
        <v>94025.462462962169</v>
      </c>
      <c r="I1380" s="179">
        <f t="shared" si="568"/>
        <v>75711</v>
      </c>
      <c r="J1380" s="179">
        <f t="shared" si="569"/>
        <v>3293</v>
      </c>
      <c r="K1380" s="179">
        <f t="shared" si="570"/>
        <v>79004</v>
      </c>
      <c r="L1380" s="179">
        <f t="shared" si="558"/>
        <v>79004</v>
      </c>
      <c r="M1380" s="179">
        <f t="shared" si="571"/>
        <v>53868.592138394924</v>
      </c>
      <c r="N1380" s="179">
        <f t="shared" si="572"/>
        <v>5865159.2118811915</v>
      </c>
      <c r="O1380" s="179">
        <f>N1380*(1+Basic!$B$9)+S1380</f>
        <v>6158417.1724752514</v>
      </c>
      <c r="P1380" s="176">
        <f t="shared" si="559"/>
        <v>6252443</v>
      </c>
      <c r="R1380" s="183">
        <f t="shared" si="573"/>
        <v>0</v>
      </c>
      <c r="S1380" s="179">
        <f t="shared" si="560"/>
        <v>0</v>
      </c>
      <c r="Y1380" s="179">
        <f t="shared" si="574"/>
        <v>21809.683716890868</v>
      </c>
      <c r="Z1380" s="179">
        <f t="shared" si="575"/>
        <v>2008.5675768739893</v>
      </c>
      <c r="AA1380" s="179">
        <f t="shared" si="576"/>
        <v>55185.74870623523</v>
      </c>
      <c r="AB1380" s="179">
        <f t="shared" si="577"/>
        <v>79004.000000000087</v>
      </c>
      <c r="AC1380" s="179">
        <f t="shared" si="578"/>
        <v>6252443</v>
      </c>
      <c r="AE1380" s="179">
        <f t="shared" si="579"/>
        <v>79004</v>
      </c>
    </row>
    <row r="1381" spans="1:31" x14ac:dyDescent="0.2">
      <c r="A1381" s="171">
        <f t="shared" si="561"/>
        <v>76</v>
      </c>
      <c r="B1381" s="179">
        <f t="shared" si="562"/>
        <v>75711</v>
      </c>
      <c r="D1381" s="179">
        <f t="shared" si="563"/>
        <v>3293</v>
      </c>
      <c r="E1381" s="179">
        <f t="shared" si="564"/>
        <v>53610.633807801612</v>
      </c>
      <c r="F1381" s="179">
        <f t="shared" si="565"/>
        <v>1257.5683071589194</v>
      </c>
      <c r="G1381" s="179">
        <f t="shared" si="566"/>
        <v>4000264.4701223485</v>
      </c>
      <c r="H1381" s="179">
        <f t="shared" si="567"/>
        <v>91990.030770121084</v>
      </c>
      <c r="I1381" s="179">
        <f t="shared" si="568"/>
        <v>75711</v>
      </c>
      <c r="J1381" s="179">
        <f t="shared" si="569"/>
        <v>3293</v>
      </c>
      <c r="K1381" s="179">
        <f t="shared" si="570"/>
        <v>79004</v>
      </c>
      <c r="L1381" s="179">
        <f t="shared" si="558"/>
        <v>79004</v>
      </c>
      <c r="M1381" s="179">
        <f t="shared" si="571"/>
        <v>53638.720948286595</v>
      </c>
      <c r="N1381" s="179">
        <f t="shared" si="572"/>
        <v>5839793.9328294778</v>
      </c>
      <c r="O1381" s="179">
        <f>N1381*(1+Basic!$B$9)+S1381</f>
        <v>6131783.6294709519</v>
      </c>
      <c r="P1381" s="176">
        <f t="shared" si="559"/>
        <v>6223774</v>
      </c>
      <c r="R1381" s="183">
        <f t="shared" si="573"/>
        <v>0</v>
      </c>
      <c r="S1381" s="179">
        <f t="shared" si="560"/>
        <v>0</v>
      </c>
      <c r="Y1381" s="179">
        <f t="shared" si="574"/>
        <v>22100.366192198358</v>
      </c>
      <c r="Z1381" s="179">
        <f t="shared" si="575"/>
        <v>2035.4316928410844</v>
      </c>
      <c r="AA1381" s="179">
        <f t="shared" si="576"/>
        <v>54868.202114960535</v>
      </c>
      <c r="AB1381" s="179">
        <f t="shared" si="577"/>
        <v>79003.999999999971</v>
      </c>
      <c r="AC1381" s="179">
        <f t="shared" si="578"/>
        <v>6223774</v>
      </c>
      <c r="AE1381" s="179">
        <f t="shared" si="579"/>
        <v>79004</v>
      </c>
    </row>
    <row r="1382" spans="1:31" x14ac:dyDescent="0.2">
      <c r="A1382" s="171">
        <f t="shared" si="561"/>
        <v>77</v>
      </c>
      <c r="B1382" s="179">
        <f t="shared" si="562"/>
        <v>75711</v>
      </c>
      <c r="D1382" s="179">
        <f t="shared" si="563"/>
        <v>3293</v>
      </c>
      <c r="E1382" s="179">
        <f t="shared" si="564"/>
        <v>53316.0770763357</v>
      </c>
      <c r="F1382" s="179">
        <f t="shared" si="565"/>
        <v>1230.344889998785</v>
      </c>
      <c r="G1382" s="179">
        <f t="shared" si="566"/>
        <v>3977869.5471986844</v>
      </c>
      <c r="H1382" s="179">
        <f t="shared" si="567"/>
        <v>89927.375660119869</v>
      </c>
      <c r="I1382" s="179">
        <f t="shared" si="568"/>
        <v>75711</v>
      </c>
      <c r="J1382" s="179">
        <f t="shared" si="569"/>
        <v>3293</v>
      </c>
      <c r="K1382" s="179">
        <f t="shared" si="570"/>
        <v>79004</v>
      </c>
      <c r="L1382" s="179">
        <f t="shared" si="558"/>
        <v>79004</v>
      </c>
      <c r="M1382" s="179">
        <f t="shared" si="571"/>
        <v>53406.747514031951</v>
      </c>
      <c r="N1382" s="179">
        <f t="shared" si="572"/>
        <v>5814196.6803435097</v>
      </c>
      <c r="O1382" s="179">
        <f>N1382*(1+Basic!$B$9)+S1382</f>
        <v>6104906.5143606858</v>
      </c>
      <c r="P1382" s="176">
        <f t="shared" si="559"/>
        <v>6194834</v>
      </c>
      <c r="R1382" s="183">
        <f t="shared" si="573"/>
        <v>0</v>
      </c>
      <c r="S1382" s="179">
        <f t="shared" si="560"/>
        <v>0</v>
      </c>
      <c r="Y1382" s="179">
        <f t="shared" si="574"/>
        <v>22394.922923664097</v>
      </c>
      <c r="Z1382" s="179">
        <f t="shared" si="575"/>
        <v>2062.6551100012148</v>
      </c>
      <c r="AA1382" s="179">
        <f t="shared" si="576"/>
        <v>54546.421966334485</v>
      </c>
      <c r="AB1382" s="179">
        <f t="shared" si="577"/>
        <v>79003.999999999796</v>
      </c>
      <c r="AC1382" s="179">
        <f t="shared" si="578"/>
        <v>6194834</v>
      </c>
      <c r="AE1382" s="179">
        <f t="shared" si="579"/>
        <v>79004</v>
      </c>
    </row>
    <row r="1383" spans="1:31" x14ac:dyDescent="0.2">
      <c r="A1383" s="171">
        <f t="shared" si="561"/>
        <v>78</v>
      </c>
      <c r="B1383" s="179">
        <f t="shared" si="562"/>
        <v>75711</v>
      </c>
      <c r="D1383" s="179">
        <f t="shared" si="563"/>
        <v>3293</v>
      </c>
      <c r="E1383" s="179">
        <f t="shared" si="564"/>
        <v>53017.594452090561</v>
      </c>
      <c r="F1383" s="179">
        <f t="shared" si="565"/>
        <v>1202.7573660771802</v>
      </c>
      <c r="G1383" s="179">
        <f t="shared" si="566"/>
        <v>3955176.141650775</v>
      </c>
      <c r="H1383" s="179">
        <f t="shared" si="567"/>
        <v>87837.133026197043</v>
      </c>
      <c r="I1383" s="179">
        <f t="shared" si="568"/>
        <v>75711</v>
      </c>
      <c r="J1383" s="179">
        <f t="shared" si="569"/>
        <v>3293</v>
      </c>
      <c r="K1383" s="179">
        <f t="shared" si="570"/>
        <v>79004</v>
      </c>
      <c r="L1383" s="179">
        <f t="shared" si="558"/>
        <v>79004</v>
      </c>
      <c r="M1383" s="179">
        <f t="shared" si="571"/>
        <v>53172.652609948818</v>
      </c>
      <c r="N1383" s="179">
        <f t="shared" si="572"/>
        <v>5788365.3329534587</v>
      </c>
      <c r="O1383" s="179">
        <f>N1383*(1+Basic!$B$9)+S1383</f>
        <v>6077783.5996011319</v>
      </c>
      <c r="P1383" s="176">
        <f t="shared" si="559"/>
        <v>6165621</v>
      </c>
      <c r="R1383" s="183">
        <f t="shared" si="573"/>
        <v>0</v>
      </c>
      <c r="S1383" s="179">
        <f t="shared" si="560"/>
        <v>0</v>
      </c>
      <c r="Y1383" s="179">
        <f t="shared" si="574"/>
        <v>22693.405547909439</v>
      </c>
      <c r="Z1383" s="179">
        <f t="shared" si="575"/>
        <v>2090.2426339228259</v>
      </c>
      <c r="AA1383" s="179">
        <f t="shared" si="576"/>
        <v>54220.351818167743</v>
      </c>
      <c r="AB1383" s="179">
        <f t="shared" si="577"/>
        <v>79004</v>
      </c>
      <c r="AC1383" s="179">
        <f t="shared" si="578"/>
        <v>6165621</v>
      </c>
      <c r="AE1383" s="179">
        <f t="shared" si="579"/>
        <v>79004</v>
      </c>
    </row>
    <row r="1384" spans="1:31" x14ac:dyDescent="0.2">
      <c r="A1384" s="171">
        <f t="shared" si="561"/>
        <v>79</v>
      </c>
      <c r="B1384" s="179">
        <f t="shared" si="562"/>
        <v>75711</v>
      </c>
      <c r="D1384" s="179">
        <f t="shared" si="563"/>
        <v>3293</v>
      </c>
      <c r="E1384" s="179">
        <f t="shared" si="564"/>
        <v>52715.133610225312</v>
      </c>
      <c r="F1384" s="179">
        <f t="shared" si="565"/>
        <v>1174.8008655523445</v>
      </c>
      <c r="G1384" s="179">
        <f t="shared" si="566"/>
        <v>3932180.2752610003</v>
      </c>
      <c r="H1384" s="179">
        <f t="shared" si="567"/>
        <v>85718.933891749388</v>
      </c>
      <c r="I1384" s="179">
        <f t="shared" si="568"/>
        <v>75711</v>
      </c>
      <c r="J1384" s="179">
        <f t="shared" si="569"/>
        <v>3293</v>
      </c>
      <c r="K1384" s="179">
        <f t="shared" si="570"/>
        <v>79004</v>
      </c>
      <c r="L1384" s="179">
        <f t="shared" si="558"/>
        <v>79004</v>
      </c>
      <c r="M1384" s="179">
        <f t="shared" si="571"/>
        <v>52936.416834530064</v>
      </c>
      <c r="N1384" s="179">
        <f t="shared" si="572"/>
        <v>5762297.7497879891</v>
      </c>
      <c r="O1384" s="179">
        <f>N1384*(1+Basic!$B$9)+S1384</f>
        <v>6050412.6372773889</v>
      </c>
      <c r="P1384" s="176">
        <f t="shared" si="559"/>
        <v>6136132</v>
      </c>
      <c r="R1384" s="183">
        <f t="shared" si="573"/>
        <v>0</v>
      </c>
      <c r="S1384" s="179">
        <f t="shared" si="560"/>
        <v>0</v>
      </c>
      <c r="Y1384" s="179">
        <f t="shared" si="574"/>
        <v>22995.866389774717</v>
      </c>
      <c r="Z1384" s="179">
        <f t="shared" si="575"/>
        <v>2118.1991344476555</v>
      </c>
      <c r="AA1384" s="179">
        <f t="shared" si="576"/>
        <v>53889.934475777656</v>
      </c>
      <c r="AB1384" s="179">
        <f t="shared" si="577"/>
        <v>79004.000000000029</v>
      </c>
      <c r="AC1384" s="179">
        <f t="shared" si="578"/>
        <v>6136132</v>
      </c>
      <c r="AE1384" s="179">
        <f t="shared" si="579"/>
        <v>79004</v>
      </c>
    </row>
    <row r="1385" spans="1:31" x14ac:dyDescent="0.2">
      <c r="A1385" s="171">
        <f t="shared" si="561"/>
        <v>80</v>
      </c>
      <c r="B1385" s="179">
        <f t="shared" si="562"/>
        <v>75711</v>
      </c>
      <c r="D1385" s="179">
        <f t="shared" si="563"/>
        <v>3293</v>
      </c>
      <c r="E1385" s="179">
        <f t="shared" si="564"/>
        <v>52408.641528506305</v>
      </c>
      <c r="F1385" s="179">
        <f t="shared" si="565"/>
        <v>1146.4704534495365</v>
      </c>
      <c r="G1385" s="179">
        <f t="shared" si="566"/>
        <v>3908877.9167895066</v>
      </c>
      <c r="H1385" s="179">
        <f t="shared" si="567"/>
        <v>83572.404345198927</v>
      </c>
      <c r="I1385" s="179">
        <f t="shared" si="568"/>
        <v>75711</v>
      </c>
      <c r="J1385" s="179">
        <f t="shared" si="569"/>
        <v>3293</v>
      </c>
      <c r="K1385" s="179">
        <f t="shared" si="570"/>
        <v>79004</v>
      </c>
      <c r="L1385" s="179">
        <f t="shared" si="558"/>
        <v>79004</v>
      </c>
      <c r="M1385" s="179">
        <f t="shared" si="571"/>
        <v>52698.020608835715</v>
      </c>
      <c r="N1385" s="179">
        <f t="shared" si="572"/>
        <v>5735991.7703968249</v>
      </c>
      <c r="O1385" s="179">
        <f>N1385*(1+Basic!$B$9)+S1385</f>
        <v>6022791.3589166664</v>
      </c>
      <c r="P1385" s="176">
        <f t="shared" si="559"/>
        <v>6106364</v>
      </c>
      <c r="R1385" s="183">
        <f t="shared" si="573"/>
        <v>0</v>
      </c>
      <c r="S1385" s="179">
        <f t="shared" si="560"/>
        <v>0</v>
      </c>
      <c r="Y1385" s="179">
        <f t="shared" si="574"/>
        <v>23302.358471493702</v>
      </c>
      <c r="Z1385" s="179">
        <f t="shared" si="575"/>
        <v>2146.5295465504605</v>
      </c>
      <c r="AA1385" s="179">
        <f t="shared" si="576"/>
        <v>53555.111981955844</v>
      </c>
      <c r="AB1385" s="179">
        <f t="shared" si="577"/>
        <v>79004</v>
      </c>
      <c r="AC1385" s="179">
        <f t="shared" si="578"/>
        <v>6106364</v>
      </c>
      <c r="AE1385" s="179">
        <f t="shared" si="579"/>
        <v>79004</v>
      </c>
    </row>
    <row r="1386" spans="1:31" x14ac:dyDescent="0.2">
      <c r="A1386" s="171">
        <f t="shared" si="561"/>
        <v>81</v>
      </c>
      <c r="B1386" s="179">
        <f t="shared" si="562"/>
        <v>75711</v>
      </c>
      <c r="D1386" s="179">
        <f t="shared" si="563"/>
        <v>3293</v>
      </c>
      <c r="E1386" s="179">
        <f t="shared" si="564"/>
        <v>52098.064478012304</v>
      </c>
      <c r="F1386" s="179">
        <f t="shared" si="565"/>
        <v>1117.7611287898956</v>
      </c>
      <c r="G1386" s="179">
        <f t="shared" si="566"/>
        <v>3885264.9812675188</v>
      </c>
      <c r="H1386" s="179">
        <f t="shared" si="567"/>
        <v>81397.165473988818</v>
      </c>
      <c r="I1386" s="179">
        <f t="shared" si="568"/>
        <v>75711</v>
      </c>
      <c r="J1386" s="179">
        <f t="shared" si="569"/>
        <v>3293</v>
      </c>
      <c r="K1386" s="179">
        <f t="shared" si="570"/>
        <v>79004</v>
      </c>
      <c r="L1386" s="179">
        <f t="shared" si="558"/>
        <v>79004</v>
      </c>
      <c r="M1386" s="179">
        <f t="shared" si="571"/>
        <v>52457.444174870267</v>
      </c>
      <c r="N1386" s="179">
        <f t="shared" si="572"/>
        <v>5709445.2145716948</v>
      </c>
      <c r="O1386" s="179">
        <f>N1386*(1+Basic!$B$9)+S1386</f>
        <v>5994917.4753002794</v>
      </c>
      <c r="P1386" s="176">
        <f t="shared" si="559"/>
        <v>6076315</v>
      </c>
      <c r="R1386" s="183">
        <f t="shared" si="573"/>
        <v>0</v>
      </c>
      <c r="S1386" s="179">
        <f t="shared" si="560"/>
        <v>0</v>
      </c>
      <c r="Y1386" s="179">
        <f t="shared" si="574"/>
        <v>23612.935521987732</v>
      </c>
      <c r="Z1386" s="179">
        <f t="shared" si="575"/>
        <v>2175.2388712101092</v>
      </c>
      <c r="AA1386" s="179">
        <f t="shared" si="576"/>
        <v>53215.825606802202</v>
      </c>
      <c r="AB1386" s="179">
        <f t="shared" si="577"/>
        <v>79004.000000000044</v>
      </c>
      <c r="AC1386" s="179">
        <f t="shared" si="578"/>
        <v>6076315</v>
      </c>
      <c r="AE1386" s="179">
        <f t="shared" si="579"/>
        <v>79004</v>
      </c>
    </row>
    <row r="1387" spans="1:31" x14ac:dyDescent="0.2">
      <c r="A1387" s="171">
        <f t="shared" si="561"/>
        <v>82</v>
      </c>
      <c r="B1387" s="179">
        <f t="shared" si="562"/>
        <v>75711</v>
      </c>
      <c r="D1387" s="179">
        <f t="shared" si="563"/>
        <v>3293</v>
      </c>
      <c r="E1387" s="179">
        <f t="shared" si="564"/>
        <v>51783.348013715549</v>
      </c>
      <c r="F1387" s="179">
        <f t="shared" si="565"/>
        <v>1088.6678237076524</v>
      </c>
      <c r="G1387" s="179">
        <f t="shared" si="566"/>
        <v>3861337.3292812342</v>
      </c>
      <c r="H1387" s="179">
        <f t="shared" si="567"/>
        <v>79192.833297696474</v>
      </c>
      <c r="I1387" s="179">
        <f t="shared" si="568"/>
        <v>75711</v>
      </c>
      <c r="J1387" s="179">
        <f t="shared" si="569"/>
        <v>3293</v>
      </c>
      <c r="K1387" s="179">
        <f t="shared" si="570"/>
        <v>79004</v>
      </c>
      <c r="L1387" s="179">
        <f t="shared" si="558"/>
        <v>79004</v>
      </c>
      <c r="M1387" s="179">
        <f t="shared" si="571"/>
        <v>52214.667593945102</v>
      </c>
      <c r="N1387" s="179">
        <f t="shared" si="572"/>
        <v>5682655.8821656397</v>
      </c>
      <c r="O1387" s="179">
        <f>N1387*(1+Basic!$B$9)+S1387</f>
        <v>5966788.6762739215</v>
      </c>
      <c r="P1387" s="176">
        <f t="shared" si="559"/>
        <v>6045982</v>
      </c>
      <c r="R1387" s="183">
        <f t="shared" si="573"/>
        <v>0</v>
      </c>
      <c r="S1387" s="179">
        <f t="shared" si="560"/>
        <v>0</v>
      </c>
      <c r="Y1387" s="179">
        <f t="shared" si="574"/>
        <v>23927.651986284647</v>
      </c>
      <c r="Z1387" s="179">
        <f t="shared" si="575"/>
        <v>2204.3321762923442</v>
      </c>
      <c r="AA1387" s="179">
        <f t="shared" si="576"/>
        <v>52872.015837423205</v>
      </c>
      <c r="AB1387" s="179">
        <f t="shared" si="577"/>
        <v>79004.000000000204</v>
      </c>
      <c r="AC1387" s="179">
        <f t="shared" si="578"/>
        <v>6045982</v>
      </c>
      <c r="AE1387" s="179">
        <f t="shared" si="579"/>
        <v>79004</v>
      </c>
    </row>
    <row r="1388" spans="1:31" x14ac:dyDescent="0.2">
      <c r="A1388" s="171">
        <f t="shared" si="561"/>
        <v>83</v>
      </c>
      <c r="B1388" s="179">
        <f t="shared" si="562"/>
        <v>75711</v>
      </c>
      <c r="D1388" s="179">
        <f t="shared" si="563"/>
        <v>3293</v>
      </c>
      <c r="E1388" s="179">
        <f t="shared" si="564"/>
        <v>51464.436964937449</v>
      </c>
      <c r="F1388" s="179">
        <f t="shared" si="565"/>
        <v>1059.1854025555322</v>
      </c>
      <c r="G1388" s="179">
        <f t="shared" si="566"/>
        <v>3837090.7662461717</v>
      </c>
      <c r="H1388" s="179">
        <f t="shared" si="567"/>
        <v>76959.018700252011</v>
      </c>
      <c r="I1388" s="179">
        <f t="shared" si="568"/>
        <v>75711</v>
      </c>
      <c r="J1388" s="179">
        <f t="shared" si="569"/>
        <v>3293</v>
      </c>
      <c r="K1388" s="179">
        <f t="shared" si="570"/>
        <v>79004</v>
      </c>
      <c r="L1388" s="179">
        <f t="shared" si="558"/>
        <v>79004</v>
      </c>
      <c r="M1388" s="179">
        <f t="shared" si="571"/>
        <v>51969.670745026066</v>
      </c>
      <c r="N1388" s="179">
        <f t="shared" si="572"/>
        <v>5655621.552910666</v>
      </c>
      <c r="O1388" s="179">
        <f>N1388*(1+Basic!$B$9)+S1388</f>
        <v>5938402.6305561997</v>
      </c>
      <c r="P1388" s="176">
        <f t="shared" si="559"/>
        <v>6015362</v>
      </c>
      <c r="R1388" s="183">
        <f t="shared" si="573"/>
        <v>0</v>
      </c>
      <c r="S1388" s="179">
        <f t="shared" si="560"/>
        <v>0</v>
      </c>
      <c r="Y1388" s="179">
        <f t="shared" si="574"/>
        <v>24246.563035062514</v>
      </c>
      <c r="Z1388" s="179">
        <f t="shared" si="575"/>
        <v>2233.8145974444633</v>
      </c>
      <c r="AA1388" s="179">
        <f t="shared" si="576"/>
        <v>52523.622367492979</v>
      </c>
      <c r="AB1388" s="179">
        <f t="shared" si="577"/>
        <v>79003.999999999956</v>
      </c>
      <c r="AC1388" s="179">
        <f t="shared" si="578"/>
        <v>6015362</v>
      </c>
      <c r="AE1388" s="179">
        <f t="shared" si="579"/>
        <v>79004</v>
      </c>
    </row>
    <row r="1389" spans="1:31" x14ac:dyDescent="0.2">
      <c r="A1389" s="171">
        <f t="shared" si="561"/>
        <v>84</v>
      </c>
      <c r="B1389" s="179">
        <f t="shared" si="562"/>
        <v>75711</v>
      </c>
      <c r="C1389" s="171">
        <f>-Basic!$B$26</f>
        <v>-25070</v>
      </c>
      <c r="D1389" s="179">
        <f t="shared" si="563"/>
        <v>-21777</v>
      </c>
      <c r="E1389" s="179">
        <f t="shared" si="564"/>
        <v>51141.275425676991</v>
      </c>
      <c r="F1389" s="179">
        <f t="shared" si="565"/>
        <v>1029.308660998194</v>
      </c>
      <c r="G1389" s="179">
        <f t="shared" si="566"/>
        <v>3812521.0416718489</v>
      </c>
      <c r="H1389" s="179">
        <f t="shared" si="567"/>
        <v>99765.327361250209</v>
      </c>
      <c r="I1389" s="179">
        <f t="shared" si="568"/>
        <v>75711</v>
      </c>
      <c r="J1389" s="179">
        <f t="shared" si="569"/>
        <v>3293</v>
      </c>
      <c r="K1389" s="179">
        <f t="shared" si="570"/>
        <v>79004</v>
      </c>
      <c r="L1389" s="179">
        <f t="shared" si="558"/>
        <v>79004</v>
      </c>
      <c r="M1389" s="179">
        <f t="shared" si="571"/>
        <v>51722.433323065867</v>
      </c>
      <c r="N1389" s="179">
        <f t="shared" si="572"/>
        <v>5628339.9862337317</v>
      </c>
      <c r="O1389" s="179">
        <f>N1389*(1+Basic!$B$9)+S1389</f>
        <v>5909756.9855454182</v>
      </c>
      <c r="P1389" s="176">
        <f t="shared" si="559"/>
        <v>6009522</v>
      </c>
      <c r="R1389" s="183">
        <f t="shared" si="573"/>
        <v>0</v>
      </c>
      <c r="S1389" s="179">
        <f t="shared" si="560"/>
        <v>0</v>
      </c>
      <c r="Y1389" s="179">
        <f t="shared" si="574"/>
        <v>24569.724574322812</v>
      </c>
      <c r="Z1389" s="179">
        <f t="shared" si="575"/>
        <v>2263.6913390018017</v>
      </c>
      <c r="AA1389" s="179">
        <f t="shared" si="576"/>
        <v>52170.584086675182</v>
      </c>
      <c r="AB1389" s="179">
        <f t="shared" si="577"/>
        <v>79003.999999999796</v>
      </c>
      <c r="AC1389" s="179">
        <f t="shared" si="578"/>
        <v>6009522</v>
      </c>
      <c r="AE1389" s="179">
        <f t="shared" si="579"/>
        <v>53934</v>
      </c>
    </row>
    <row r="1390" spans="1:31" x14ac:dyDescent="0.2">
      <c r="A1390" s="171">
        <f t="shared" si="561"/>
        <v>85</v>
      </c>
      <c r="B1390" s="179">
        <f t="shared" si="562"/>
        <v>75711</v>
      </c>
      <c r="D1390" s="179">
        <f t="shared" si="563"/>
        <v>3293</v>
      </c>
      <c r="E1390" s="179">
        <f t="shared" si="564"/>
        <v>50813.806744810288</v>
      </c>
      <c r="F1390" s="179">
        <f t="shared" si="565"/>
        <v>1334.3376417027869</v>
      </c>
      <c r="G1390" s="179">
        <f t="shared" si="566"/>
        <v>3787623.848416659</v>
      </c>
      <c r="H1390" s="179">
        <f t="shared" si="567"/>
        <v>97806.665002952999</v>
      </c>
      <c r="I1390" s="179">
        <f t="shared" si="568"/>
        <v>75711</v>
      </c>
      <c r="J1390" s="179">
        <f t="shared" si="569"/>
        <v>3293</v>
      </c>
      <c r="K1390" s="179">
        <f t="shared" si="570"/>
        <v>79004</v>
      </c>
      <c r="L1390" s="179">
        <f t="shared" si="558"/>
        <v>79004</v>
      </c>
      <c r="M1390" s="179">
        <f t="shared" si="571"/>
        <v>51472.934837321132</v>
      </c>
      <c r="N1390" s="179">
        <f t="shared" si="572"/>
        <v>5600808.9210710526</v>
      </c>
      <c r="O1390" s="179">
        <f>N1390*(1+Basic!$B$9)+S1390</f>
        <v>5880849.367124605</v>
      </c>
      <c r="P1390" s="176">
        <f t="shared" si="559"/>
        <v>5978656</v>
      </c>
      <c r="R1390" s="183">
        <f t="shared" si="573"/>
        <v>0</v>
      </c>
      <c r="S1390" s="179">
        <f t="shared" si="560"/>
        <v>0</v>
      </c>
      <c r="Y1390" s="179">
        <f t="shared" si="574"/>
        <v>24897.193255189806</v>
      </c>
      <c r="Z1390" s="179">
        <f t="shared" si="575"/>
        <v>1958.6623582972097</v>
      </c>
      <c r="AA1390" s="179">
        <f t="shared" si="576"/>
        <v>52148.144386513079</v>
      </c>
      <c r="AB1390" s="179">
        <f t="shared" si="577"/>
        <v>79004.000000000087</v>
      </c>
      <c r="AC1390" s="179">
        <f t="shared" si="578"/>
        <v>5978656</v>
      </c>
      <c r="AE1390" s="179">
        <f t="shared" si="579"/>
        <v>79004</v>
      </c>
    </row>
    <row r="1391" spans="1:31" x14ac:dyDescent="0.2">
      <c r="A1391" s="171">
        <f t="shared" si="561"/>
        <v>86</v>
      </c>
      <c r="B1391" s="179">
        <f t="shared" si="562"/>
        <v>75711</v>
      </c>
      <c r="D1391" s="179">
        <f t="shared" si="563"/>
        <v>3293</v>
      </c>
      <c r="E1391" s="179">
        <f t="shared" si="564"/>
        <v>50481.9735161594</v>
      </c>
      <c r="F1391" s="179">
        <f t="shared" si="565"/>
        <v>1308.1409962229525</v>
      </c>
      <c r="G1391" s="179">
        <f t="shared" si="566"/>
        <v>3762394.8219328183</v>
      </c>
      <c r="H1391" s="179">
        <f t="shared" si="567"/>
        <v>95821.805999175951</v>
      </c>
      <c r="I1391" s="179">
        <f t="shared" si="568"/>
        <v>75711</v>
      </c>
      <c r="J1391" s="179">
        <f t="shared" si="569"/>
        <v>3293</v>
      </c>
      <c r="K1391" s="179">
        <f t="shared" si="570"/>
        <v>79004</v>
      </c>
      <c r="L1391" s="179">
        <f t="shared" si="558"/>
        <v>79004</v>
      </c>
      <c r="M1391" s="179">
        <f t="shared" si="571"/>
        <v>51221.154609654237</v>
      </c>
      <c r="N1391" s="179">
        <f t="shared" si="572"/>
        <v>5573026.0756807067</v>
      </c>
      <c r="O1391" s="179">
        <f>N1391*(1+Basic!$B$9)+S1391</f>
        <v>5851677.3794647418</v>
      </c>
      <c r="P1391" s="176">
        <f t="shared" si="559"/>
        <v>5947499</v>
      </c>
      <c r="R1391" s="183">
        <f t="shared" si="573"/>
        <v>0</v>
      </c>
      <c r="S1391" s="179">
        <f t="shared" si="560"/>
        <v>0</v>
      </c>
      <c r="Y1391" s="179">
        <f t="shared" si="574"/>
        <v>25229.026483840775</v>
      </c>
      <c r="Z1391" s="179">
        <f t="shared" si="575"/>
        <v>1984.8590037770482</v>
      </c>
      <c r="AA1391" s="179">
        <f t="shared" si="576"/>
        <v>51790.114512382352</v>
      </c>
      <c r="AB1391" s="179">
        <f t="shared" si="577"/>
        <v>79004.000000000175</v>
      </c>
      <c r="AC1391" s="179">
        <f t="shared" si="578"/>
        <v>5947499</v>
      </c>
      <c r="AE1391" s="179">
        <f t="shared" si="579"/>
        <v>79004</v>
      </c>
    </row>
    <row r="1392" spans="1:31" x14ac:dyDescent="0.2">
      <c r="A1392" s="171">
        <f t="shared" si="561"/>
        <v>87</v>
      </c>
      <c r="B1392" s="179">
        <f t="shared" si="562"/>
        <v>75711</v>
      </c>
      <c r="D1392" s="179">
        <f t="shared" si="563"/>
        <v>3293</v>
      </c>
      <c r="E1392" s="179">
        <f t="shared" si="564"/>
        <v>50145.717568428976</v>
      </c>
      <c r="F1392" s="179">
        <f t="shared" si="565"/>
        <v>1281.5939768098622</v>
      </c>
      <c r="G1392" s="179">
        <f t="shared" si="566"/>
        <v>3736829.5395012475</v>
      </c>
      <c r="H1392" s="179">
        <f t="shared" si="567"/>
        <v>93810.399975985812</v>
      </c>
      <c r="I1392" s="179">
        <f t="shared" si="568"/>
        <v>75711</v>
      </c>
      <c r="J1392" s="179">
        <f t="shared" si="569"/>
        <v>3293</v>
      </c>
      <c r="K1392" s="179">
        <f t="shared" si="570"/>
        <v>79004</v>
      </c>
      <c r="L1392" s="179">
        <f t="shared" si="558"/>
        <v>79004</v>
      </c>
      <c r="M1392" s="179">
        <f t="shared" si="571"/>
        <v>50967.071772819501</v>
      </c>
      <c r="N1392" s="179">
        <f t="shared" si="572"/>
        <v>5544989.147453526</v>
      </c>
      <c r="O1392" s="179">
        <f>N1392*(1+Basic!$B$9)+S1392</f>
        <v>5822238.6048262026</v>
      </c>
      <c r="P1392" s="176">
        <f t="shared" si="559"/>
        <v>5916049</v>
      </c>
      <c r="R1392" s="183">
        <f t="shared" si="573"/>
        <v>0</v>
      </c>
      <c r="S1392" s="179">
        <f t="shared" si="560"/>
        <v>0</v>
      </c>
      <c r="Y1392" s="179">
        <f t="shared" si="574"/>
        <v>25565.282431570813</v>
      </c>
      <c r="Z1392" s="179">
        <f t="shared" si="575"/>
        <v>2011.4060231901385</v>
      </c>
      <c r="AA1392" s="179">
        <f t="shared" si="576"/>
        <v>51427.311545238837</v>
      </c>
      <c r="AB1392" s="179">
        <f t="shared" si="577"/>
        <v>79003.999999999796</v>
      </c>
      <c r="AC1392" s="179">
        <f t="shared" si="578"/>
        <v>5916049</v>
      </c>
      <c r="AE1392" s="179">
        <f t="shared" si="579"/>
        <v>79004</v>
      </c>
    </row>
    <row r="1393" spans="1:31" x14ac:dyDescent="0.2">
      <c r="A1393" s="171">
        <f t="shared" si="561"/>
        <v>88</v>
      </c>
      <c r="B1393" s="179">
        <f t="shared" si="562"/>
        <v>75711</v>
      </c>
      <c r="D1393" s="179">
        <f t="shared" si="563"/>
        <v>3293</v>
      </c>
      <c r="E1393" s="179">
        <f t="shared" si="564"/>
        <v>49804.979955008566</v>
      </c>
      <c r="F1393" s="179">
        <f t="shared" si="565"/>
        <v>1254.6918972950832</v>
      </c>
      <c r="G1393" s="179">
        <f t="shared" si="566"/>
        <v>3710923.5194562562</v>
      </c>
      <c r="H1393" s="179">
        <f t="shared" si="567"/>
        <v>91772.091873280893</v>
      </c>
      <c r="I1393" s="179">
        <f t="shared" si="568"/>
        <v>75711</v>
      </c>
      <c r="J1393" s="179">
        <f t="shared" si="569"/>
        <v>3293</v>
      </c>
      <c r="K1393" s="179">
        <f t="shared" si="570"/>
        <v>79004</v>
      </c>
      <c r="L1393" s="179">
        <f t="shared" si="558"/>
        <v>79004</v>
      </c>
      <c r="M1393" s="179">
        <f t="shared" si="571"/>
        <v>50710.665268733741</v>
      </c>
      <c r="N1393" s="179">
        <f t="shared" si="572"/>
        <v>5516695.8127222601</v>
      </c>
      <c r="O1393" s="179">
        <f>N1393*(1+Basic!$B$9)+S1393</f>
        <v>5792530.603358373</v>
      </c>
      <c r="P1393" s="176">
        <f t="shared" si="559"/>
        <v>5884303</v>
      </c>
      <c r="R1393" s="183">
        <f t="shared" si="573"/>
        <v>0</v>
      </c>
      <c r="S1393" s="179">
        <f t="shared" si="560"/>
        <v>0</v>
      </c>
      <c r="Y1393" s="179">
        <f t="shared" si="574"/>
        <v>25906.020044991281</v>
      </c>
      <c r="Z1393" s="179">
        <f t="shared" si="575"/>
        <v>2038.3081027049193</v>
      </c>
      <c r="AA1393" s="179">
        <f t="shared" si="576"/>
        <v>51059.671852303647</v>
      </c>
      <c r="AB1393" s="179">
        <f t="shared" si="577"/>
        <v>79003.999999999854</v>
      </c>
      <c r="AC1393" s="179">
        <f t="shared" si="578"/>
        <v>5884303</v>
      </c>
      <c r="AE1393" s="179">
        <f t="shared" si="579"/>
        <v>79004</v>
      </c>
    </row>
    <row r="1394" spans="1:31" x14ac:dyDescent="0.2">
      <c r="A1394" s="171">
        <f t="shared" si="561"/>
        <v>89</v>
      </c>
      <c r="B1394" s="179">
        <f t="shared" si="562"/>
        <v>75711</v>
      </c>
      <c r="D1394" s="179">
        <f t="shared" si="563"/>
        <v>3293</v>
      </c>
      <c r="E1394" s="179">
        <f t="shared" si="564"/>
        <v>49459.700943639204</v>
      </c>
      <c r="F1394" s="179">
        <f t="shared" si="565"/>
        <v>1227.4300088337884</v>
      </c>
      <c r="G1394" s="179">
        <f t="shared" si="566"/>
        <v>3684672.2203998952</v>
      </c>
      <c r="H1394" s="179">
        <f t="shared" si="567"/>
        <v>89706.521882114685</v>
      </c>
      <c r="I1394" s="179">
        <f t="shared" si="568"/>
        <v>75711</v>
      </c>
      <c r="J1394" s="179">
        <f t="shared" si="569"/>
        <v>3293</v>
      </c>
      <c r="K1394" s="179">
        <f t="shared" si="570"/>
        <v>79004</v>
      </c>
      <c r="L1394" s="179">
        <f t="shared" si="558"/>
        <v>79004</v>
      </c>
      <c r="M1394" s="179">
        <f t="shared" si="571"/>
        <v>50451.913846730975</v>
      </c>
      <c r="N1394" s="179">
        <f t="shared" si="572"/>
        <v>5488143.7265689913</v>
      </c>
      <c r="O1394" s="179">
        <f>N1394*(1+Basic!$B$9)+S1394</f>
        <v>5762550.9128974415</v>
      </c>
      <c r="P1394" s="176">
        <f t="shared" si="559"/>
        <v>5852257</v>
      </c>
      <c r="R1394" s="183">
        <f t="shared" si="573"/>
        <v>0</v>
      </c>
      <c r="S1394" s="179">
        <f t="shared" si="560"/>
        <v>0</v>
      </c>
      <c r="Y1394" s="179">
        <f t="shared" si="574"/>
        <v>26251.299056360964</v>
      </c>
      <c r="Z1394" s="179">
        <f t="shared" si="575"/>
        <v>2065.5699911662086</v>
      </c>
      <c r="AA1394" s="179">
        <f t="shared" si="576"/>
        <v>50687.130952472995</v>
      </c>
      <c r="AB1394" s="179">
        <f t="shared" si="577"/>
        <v>79004.000000000175</v>
      </c>
      <c r="AC1394" s="179">
        <f t="shared" si="578"/>
        <v>5852257</v>
      </c>
      <c r="AE1394" s="179">
        <f t="shared" si="579"/>
        <v>79004</v>
      </c>
    </row>
    <row r="1395" spans="1:31" x14ac:dyDescent="0.2">
      <c r="A1395" s="171">
        <f t="shared" si="561"/>
        <v>90</v>
      </c>
      <c r="B1395" s="179">
        <f t="shared" si="562"/>
        <v>75711</v>
      </c>
      <c r="D1395" s="179">
        <f t="shared" si="563"/>
        <v>3293</v>
      </c>
      <c r="E1395" s="179">
        <f t="shared" si="564"/>
        <v>49109.820005942078</v>
      </c>
      <c r="F1395" s="179">
        <f t="shared" si="565"/>
        <v>1199.8034990664753</v>
      </c>
      <c r="G1395" s="179">
        <f t="shared" si="566"/>
        <v>3658071.0404058374</v>
      </c>
      <c r="H1395" s="179">
        <f t="shared" si="567"/>
        <v>87613.325381181159</v>
      </c>
      <c r="I1395" s="179">
        <f t="shared" si="568"/>
        <v>75711</v>
      </c>
      <c r="J1395" s="179">
        <f t="shared" si="569"/>
        <v>3293</v>
      </c>
      <c r="K1395" s="179">
        <f t="shared" si="570"/>
        <v>79004</v>
      </c>
      <c r="L1395" s="179">
        <f t="shared" si="558"/>
        <v>79004</v>
      </c>
      <c r="M1395" s="179">
        <f t="shared" si="571"/>
        <v>50190.796061801251</v>
      </c>
      <c r="N1395" s="179">
        <f t="shared" si="572"/>
        <v>5459330.5226307921</v>
      </c>
      <c r="O1395" s="179">
        <f>N1395*(1+Basic!$B$9)+S1395</f>
        <v>5732297.0487623317</v>
      </c>
      <c r="P1395" s="176">
        <f t="shared" si="559"/>
        <v>5819910</v>
      </c>
      <c r="R1395" s="183">
        <f t="shared" si="573"/>
        <v>0</v>
      </c>
      <c r="S1395" s="179">
        <f t="shared" si="560"/>
        <v>0</v>
      </c>
      <c r="Y1395" s="179">
        <f t="shared" si="574"/>
        <v>26601.179994057864</v>
      </c>
      <c r="Z1395" s="179">
        <f t="shared" si="575"/>
        <v>2093.1965009335254</v>
      </c>
      <c r="AA1395" s="179">
        <f t="shared" si="576"/>
        <v>50309.623505008552</v>
      </c>
      <c r="AB1395" s="179">
        <f t="shared" si="577"/>
        <v>79003.999999999942</v>
      </c>
      <c r="AC1395" s="179">
        <f t="shared" si="578"/>
        <v>5819910</v>
      </c>
      <c r="AE1395" s="179">
        <f t="shared" si="579"/>
        <v>79004</v>
      </c>
    </row>
    <row r="1396" spans="1:31" x14ac:dyDescent="0.2">
      <c r="A1396" s="171">
        <f t="shared" si="561"/>
        <v>91</v>
      </c>
      <c r="B1396" s="179">
        <f t="shared" si="562"/>
        <v>75711</v>
      </c>
      <c r="D1396" s="179">
        <f t="shared" si="563"/>
        <v>3293</v>
      </c>
      <c r="E1396" s="179">
        <f t="shared" si="564"/>
        <v>48755.275806807847</v>
      </c>
      <c r="F1396" s="179">
        <f t="shared" si="565"/>
        <v>1171.8074912694717</v>
      </c>
      <c r="G1396" s="179">
        <f t="shared" si="566"/>
        <v>3631115.3162126453</v>
      </c>
      <c r="H1396" s="179">
        <f t="shared" si="567"/>
        <v>85492.132872450631</v>
      </c>
      <c r="I1396" s="179">
        <f t="shared" si="568"/>
        <v>75711</v>
      </c>
      <c r="J1396" s="179">
        <f t="shared" si="569"/>
        <v>3293</v>
      </c>
      <c r="K1396" s="179">
        <f t="shared" si="570"/>
        <v>79004</v>
      </c>
      <c r="L1396" s="179">
        <f t="shared" si="558"/>
        <v>79004</v>
      </c>
      <c r="M1396" s="179">
        <f t="shared" si="571"/>
        <v>49927.290272813225</v>
      </c>
      <c r="N1396" s="179">
        <f t="shared" si="572"/>
        <v>5430253.8129036054</v>
      </c>
      <c r="O1396" s="179">
        <f>N1396*(1+Basic!$B$9)+S1396</f>
        <v>5701766.503548786</v>
      </c>
      <c r="P1396" s="176">
        <f t="shared" si="559"/>
        <v>5787259</v>
      </c>
      <c r="R1396" s="183">
        <f t="shared" si="573"/>
        <v>0</v>
      </c>
      <c r="S1396" s="179">
        <f t="shared" si="560"/>
        <v>0</v>
      </c>
      <c r="Y1396" s="179">
        <f t="shared" si="574"/>
        <v>26955.724193192087</v>
      </c>
      <c r="Z1396" s="179">
        <f t="shared" si="575"/>
        <v>2121.1925087305281</v>
      </c>
      <c r="AA1396" s="179">
        <f t="shared" si="576"/>
        <v>49927.083298077319</v>
      </c>
      <c r="AB1396" s="179">
        <f t="shared" si="577"/>
        <v>79003.999999999942</v>
      </c>
      <c r="AC1396" s="179">
        <f t="shared" si="578"/>
        <v>5787259</v>
      </c>
      <c r="AE1396" s="179">
        <f t="shared" si="579"/>
        <v>79004</v>
      </c>
    </row>
    <row r="1397" spans="1:31" x14ac:dyDescent="0.2">
      <c r="A1397" s="171">
        <f t="shared" si="561"/>
        <v>92</v>
      </c>
      <c r="B1397" s="179">
        <f t="shared" si="562"/>
        <v>75711</v>
      </c>
      <c r="D1397" s="179">
        <f t="shared" si="563"/>
        <v>3293</v>
      </c>
      <c r="E1397" s="179">
        <f t="shared" si="564"/>
        <v>48396.006193644309</v>
      </c>
      <c r="F1397" s="179">
        <f t="shared" si="565"/>
        <v>1143.4370434940811</v>
      </c>
      <c r="G1397" s="179">
        <f t="shared" si="566"/>
        <v>3603800.3224062896</v>
      </c>
      <c r="H1397" s="179">
        <f t="shared" si="567"/>
        <v>83342.56991594471</v>
      </c>
      <c r="I1397" s="179">
        <f t="shared" si="568"/>
        <v>75711</v>
      </c>
      <c r="J1397" s="179">
        <f t="shared" si="569"/>
        <v>3293</v>
      </c>
      <c r="K1397" s="179">
        <f t="shared" si="570"/>
        <v>79004</v>
      </c>
      <c r="L1397" s="179">
        <f t="shared" si="558"/>
        <v>79004</v>
      </c>
      <c r="M1397" s="179">
        <f t="shared" si="571"/>
        <v>49661.374640720656</v>
      </c>
      <c r="N1397" s="179">
        <f t="shared" si="572"/>
        <v>5400911.1875443263</v>
      </c>
      <c r="O1397" s="179">
        <f>N1397*(1+Basic!$B$9)+S1397</f>
        <v>5670956.746921543</v>
      </c>
      <c r="P1397" s="176">
        <f t="shared" si="559"/>
        <v>5754299</v>
      </c>
      <c r="R1397" s="183">
        <f t="shared" si="573"/>
        <v>0</v>
      </c>
      <c r="S1397" s="179">
        <f t="shared" si="560"/>
        <v>0</v>
      </c>
      <c r="Y1397" s="179">
        <f t="shared" si="574"/>
        <v>27314.993806355633</v>
      </c>
      <c r="Z1397" s="179">
        <f t="shared" si="575"/>
        <v>2149.5629565059207</v>
      </c>
      <c r="AA1397" s="179">
        <f t="shared" si="576"/>
        <v>49539.443237138388</v>
      </c>
      <c r="AB1397" s="179">
        <f t="shared" si="577"/>
        <v>79003.999999999942</v>
      </c>
      <c r="AC1397" s="179">
        <f t="shared" si="578"/>
        <v>5754299</v>
      </c>
      <c r="AE1397" s="179">
        <f t="shared" si="579"/>
        <v>79004</v>
      </c>
    </row>
    <row r="1398" spans="1:31" x14ac:dyDescent="0.2">
      <c r="A1398" s="171">
        <f t="shared" si="561"/>
        <v>93</v>
      </c>
      <c r="B1398" s="179">
        <f t="shared" si="562"/>
        <v>75711</v>
      </c>
      <c r="D1398" s="179">
        <f t="shared" si="563"/>
        <v>3293</v>
      </c>
      <c r="E1398" s="179">
        <f t="shared" si="564"/>
        <v>48031.948185480978</v>
      </c>
      <c r="F1398" s="179">
        <f t="shared" si="565"/>
        <v>1114.6871476942117</v>
      </c>
      <c r="G1398" s="179">
        <f t="shared" si="566"/>
        <v>3576121.2705917708</v>
      </c>
      <c r="H1398" s="179">
        <f t="shared" si="567"/>
        <v>81164.257063638928</v>
      </c>
      <c r="I1398" s="179">
        <f t="shared" si="568"/>
        <v>75711</v>
      </c>
      <c r="J1398" s="179">
        <f t="shared" si="569"/>
        <v>3293</v>
      </c>
      <c r="K1398" s="179">
        <f t="shared" si="570"/>
        <v>79004</v>
      </c>
      <c r="L1398" s="179">
        <f t="shared" si="558"/>
        <v>79004</v>
      </c>
      <c r="M1398" s="179">
        <f t="shared" si="571"/>
        <v>49393.027126752371</v>
      </c>
      <c r="N1398" s="179">
        <f t="shared" si="572"/>
        <v>5371300.2146710791</v>
      </c>
      <c r="O1398" s="179">
        <f>N1398*(1+Basic!$B$9)+S1398</f>
        <v>5639865.2254046332</v>
      </c>
      <c r="P1398" s="176">
        <f t="shared" si="559"/>
        <v>5721029</v>
      </c>
      <c r="R1398" s="183">
        <f t="shared" si="573"/>
        <v>0</v>
      </c>
      <c r="S1398" s="179">
        <f t="shared" si="560"/>
        <v>0</v>
      </c>
      <c r="Y1398" s="179">
        <f t="shared" si="574"/>
        <v>27679.051814518869</v>
      </c>
      <c r="Z1398" s="179">
        <f t="shared" si="575"/>
        <v>2178.3128523057821</v>
      </c>
      <c r="AA1398" s="179">
        <f t="shared" si="576"/>
        <v>49146.635333175189</v>
      </c>
      <c r="AB1398" s="179">
        <f t="shared" si="577"/>
        <v>79003.99999999984</v>
      </c>
      <c r="AC1398" s="179">
        <f t="shared" si="578"/>
        <v>5721029</v>
      </c>
      <c r="AE1398" s="179">
        <f t="shared" si="579"/>
        <v>79004</v>
      </c>
    </row>
    <row r="1399" spans="1:31" x14ac:dyDescent="0.2">
      <c r="A1399" s="171">
        <f t="shared" si="561"/>
        <v>94</v>
      </c>
      <c r="B1399" s="179">
        <f t="shared" si="562"/>
        <v>75711</v>
      </c>
      <c r="D1399" s="179">
        <f t="shared" si="563"/>
        <v>3293</v>
      </c>
      <c r="E1399" s="179">
        <f t="shared" si="564"/>
        <v>47663.037961928268</v>
      </c>
      <c r="F1399" s="179">
        <f t="shared" si="565"/>
        <v>1085.552728842342</v>
      </c>
      <c r="G1399" s="179">
        <f t="shared" si="566"/>
        <v>3548073.3085536989</v>
      </c>
      <c r="H1399" s="179">
        <f t="shared" si="567"/>
        <v>78956.809792481276</v>
      </c>
      <c r="I1399" s="179">
        <f t="shared" si="568"/>
        <v>75711</v>
      </c>
      <c r="J1399" s="179">
        <f t="shared" si="569"/>
        <v>3293</v>
      </c>
      <c r="K1399" s="179">
        <f t="shared" si="570"/>
        <v>79004</v>
      </c>
      <c r="L1399" s="179">
        <f t="shared" si="558"/>
        <v>79004</v>
      </c>
      <c r="M1399" s="179">
        <f t="shared" si="571"/>
        <v>49122.225490585719</v>
      </c>
      <c r="N1399" s="179">
        <f t="shared" si="572"/>
        <v>5341418.440161665</v>
      </c>
      <c r="O1399" s="179">
        <f>N1399*(1+Basic!$B$9)+S1399</f>
        <v>5608489.3621697482</v>
      </c>
      <c r="P1399" s="176">
        <f t="shared" si="559"/>
        <v>5687446</v>
      </c>
      <c r="R1399" s="183">
        <f t="shared" si="573"/>
        <v>0</v>
      </c>
      <c r="S1399" s="179">
        <f t="shared" si="560"/>
        <v>0</v>
      </c>
      <c r="Y1399" s="179">
        <f t="shared" si="574"/>
        <v>28047.962038071826</v>
      </c>
      <c r="Z1399" s="179">
        <f t="shared" si="575"/>
        <v>2207.4472711576527</v>
      </c>
      <c r="AA1399" s="179">
        <f t="shared" si="576"/>
        <v>48748.590690770608</v>
      </c>
      <c r="AB1399" s="179">
        <f t="shared" si="577"/>
        <v>79004.000000000087</v>
      </c>
      <c r="AC1399" s="179">
        <f t="shared" si="578"/>
        <v>5687446</v>
      </c>
      <c r="AE1399" s="179">
        <f t="shared" si="579"/>
        <v>79004</v>
      </c>
    </row>
    <row r="1400" spans="1:31" x14ac:dyDescent="0.2">
      <c r="A1400" s="171">
        <f t="shared" si="561"/>
        <v>95</v>
      </c>
      <c r="B1400" s="179">
        <f t="shared" si="562"/>
        <v>75711</v>
      </c>
      <c r="D1400" s="179">
        <f t="shared" si="563"/>
        <v>3293</v>
      </c>
      <c r="E1400" s="179">
        <f t="shared" si="564"/>
        <v>47289.210851989657</v>
      </c>
      <c r="F1400" s="179">
        <f t="shared" si="565"/>
        <v>1056.0286440336572</v>
      </c>
      <c r="G1400" s="179">
        <f t="shared" si="566"/>
        <v>3519651.5194056886</v>
      </c>
      <c r="H1400" s="179">
        <f t="shared" si="567"/>
        <v>76719.83843651494</v>
      </c>
      <c r="I1400" s="179">
        <f t="shared" si="568"/>
        <v>75711</v>
      </c>
      <c r="J1400" s="179">
        <f t="shared" si="569"/>
        <v>3293</v>
      </c>
      <c r="K1400" s="179">
        <f t="shared" si="570"/>
        <v>79004</v>
      </c>
      <c r="L1400" s="179">
        <f t="shared" si="558"/>
        <v>79004</v>
      </c>
      <c r="M1400" s="179">
        <f t="shared" si="571"/>
        <v>48848.947288503288</v>
      </c>
      <c r="N1400" s="179">
        <f t="shared" si="572"/>
        <v>5311263.3874501679</v>
      </c>
      <c r="O1400" s="179">
        <f>N1400*(1+Basic!$B$9)+S1400</f>
        <v>5576826.5568226762</v>
      </c>
      <c r="P1400" s="176">
        <f t="shared" si="559"/>
        <v>5653546</v>
      </c>
      <c r="R1400" s="183">
        <f t="shared" si="573"/>
        <v>0</v>
      </c>
      <c r="S1400" s="179">
        <f t="shared" si="560"/>
        <v>0</v>
      </c>
      <c r="Y1400" s="179">
        <f t="shared" si="574"/>
        <v>28421.789148010314</v>
      </c>
      <c r="Z1400" s="179">
        <f t="shared" si="575"/>
        <v>2236.971355966336</v>
      </c>
      <c r="AA1400" s="179">
        <f t="shared" si="576"/>
        <v>48345.239496023314</v>
      </c>
      <c r="AB1400" s="179">
        <f t="shared" si="577"/>
        <v>79003.999999999971</v>
      </c>
      <c r="AC1400" s="179">
        <f t="shared" si="578"/>
        <v>5653546</v>
      </c>
      <c r="AE1400" s="179">
        <f t="shared" si="579"/>
        <v>79004</v>
      </c>
    </row>
    <row r="1401" spans="1:31" x14ac:dyDescent="0.2">
      <c r="A1401" s="171">
        <f t="shared" si="561"/>
        <v>96</v>
      </c>
      <c r="B1401" s="179">
        <f t="shared" si="562"/>
        <v>75711</v>
      </c>
      <c r="C1401" s="171">
        <f>-Basic!$B$27</f>
        <v>-22560</v>
      </c>
      <c r="D1401" s="179">
        <f t="shared" si="563"/>
        <v>-19267</v>
      </c>
      <c r="E1401" s="179">
        <f t="shared" si="564"/>
        <v>46910.401322724625</v>
      </c>
      <c r="F1401" s="179">
        <f t="shared" si="565"/>
        <v>1026.1096815782084</v>
      </c>
      <c r="G1401" s="179">
        <f t="shared" si="566"/>
        <v>3490850.9207284134</v>
      </c>
      <c r="H1401" s="179">
        <f t="shared" si="567"/>
        <v>97012.948118093147</v>
      </c>
      <c r="I1401" s="179">
        <f t="shared" si="568"/>
        <v>75711</v>
      </c>
      <c r="J1401" s="179">
        <f t="shared" si="569"/>
        <v>3293</v>
      </c>
      <c r="K1401" s="179">
        <f t="shared" si="570"/>
        <v>79004</v>
      </c>
      <c r="L1401" s="179">
        <f t="shared" si="558"/>
        <v>79004</v>
      </c>
      <c r="M1401" s="179">
        <f t="shared" si="571"/>
        <v>48573.16987153286</v>
      </c>
      <c r="N1401" s="179">
        <f t="shared" si="572"/>
        <v>5280832.5573217012</v>
      </c>
      <c r="O1401" s="179">
        <f>N1401*(1+Basic!$B$9)+S1401</f>
        <v>5544874.1851877868</v>
      </c>
      <c r="P1401" s="176">
        <f t="shared" si="559"/>
        <v>5641887</v>
      </c>
      <c r="R1401" s="183">
        <f t="shared" si="573"/>
        <v>0</v>
      </c>
      <c r="S1401" s="179">
        <f t="shared" si="560"/>
        <v>0</v>
      </c>
      <c r="Y1401" s="179">
        <f t="shared" si="574"/>
        <v>28800.598677275237</v>
      </c>
      <c r="Z1401" s="179">
        <f t="shared" si="575"/>
        <v>2266.8903184217925</v>
      </c>
      <c r="AA1401" s="179">
        <f t="shared" si="576"/>
        <v>47936.511004302833</v>
      </c>
      <c r="AB1401" s="179">
        <f t="shared" si="577"/>
        <v>79003.999999999854</v>
      </c>
      <c r="AC1401" s="179">
        <f t="shared" si="578"/>
        <v>5641887</v>
      </c>
      <c r="AE1401" s="179">
        <f t="shared" si="579"/>
        <v>56444</v>
      </c>
    </row>
    <row r="1402" spans="1:31" x14ac:dyDescent="0.2">
      <c r="A1402" s="171">
        <f t="shared" si="561"/>
        <v>97</v>
      </c>
      <c r="B1402" s="179">
        <f t="shared" si="562"/>
        <v>75711</v>
      </c>
      <c r="D1402" s="179">
        <f t="shared" si="563"/>
        <v>3293</v>
      </c>
      <c r="E1402" s="179">
        <f t="shared" si="564"/>
        <v>46526.542967760593</v>
      </c>
      <c r="F1402" s="179">
        <f t="shared" si="565"/>
        <v>1297.5252207392653</v>
      </c>
      <c r="G1402" s="179">
        <f t="shared" si="566"/>
        <v>3461666.4636961739</v>
      </c>
      <c r="H1402" s="179">
        <f t="shared" si="567"/>
        <v>95017.473338832409</v>
      </c>
      <c r="I1402" s="179">
        <f t="shared" si="568"/>
        <v>75711</v>
      </c>
      <c r="J1402" s="179">
        <f t="shared" si="569"/>
        <v>3293</v>
      </c>
      <c r="K1402" s="179">
        <f t="shared" si="570"/>
        <v>79004</v>
      </c>
      <c r="L1402" s="179">
        <f t="shared" si="558"/>
        <v>79004</v>
      </c>
      <c r="M1402" s="179">
        <f t="shared" si="571"/>
        <v>48294.870383570284</v>
      </c>
      <c r="N1402" s="179">
        <f t="shared" si="572"/>
        <v>5250123.4277052712</v>
      </c>
      <c r="O1402" s="179">
        <f>N1402*(1+Basic!$B$9)+S1402</f>
        <v>5512629.5990905352</v>
      </c>
      <c r="P1402" s="176">
        <f t="shared" si="559"/>
        <v>5607647</v>
      </c>
      <c r="R1402" s="183">
        <f t="shared" si="573"/>
        <v>0</v>
      </c>
      <c r="S1402" s="179">
        <f t="shared" si="560"/>
        <v>0</v>
      </c>
      <c r="Y1402" s="179">
        <f t="shared" si="574"/>
        <v>29184.45703223953</v>
      </c>
      <c r="Z1402" s="179">
        <f t="shared" si="575"/>
        <v>1995.4747792607377</v>
      </c>
      <c r="AA1402" s="179">
        <f t="shared" si="576"/>
        <v>47824.068188499856</v>
      </c>
      <c r="AB1402" s="179">
        <f t="shared" si="577"/>
        <v>79004.000000000116</v>
      </c>
      <c r="AC1402" s="179">
        <f t="shared" si="578"/>
        <v>5607647</v>
      </c>
      <c r="AE1402" s="179">
        <f t="shared" si="579"/>
        <v>79004</v>
      </c>
    </row>
    <row r="1403" spans="1:31" x14ac:dyDescent="0.2">
      <c r="A1403" s="171">
        <f t="shared" si="561"/>
        <v>98</v>
      </c>
      <c r="B1403" s="179">
        <f t="shared" si="562"/>
        <v>75711</v>
      </c>
      <c r="D1403" s="179">
        <f t="shared" si="563"/>
        <v>3293</v>
      </c>
      <c r="E1403" s="179">
        <f t="shared" si="564"/>
        <v>46137.568495651678</v>
      </c>
      <c r="F1403" s="179">
        <f t="shared" si="565"/>
        <v>1270.8362178415475</v>
      </c>
      <c r="G1403" s="179">
        <f t="shared" si="566"/>
        <v>3432093.0321918256</v>
      </c>
      <c r="H1403" s="179">
        <f t="shared" si="567"/>
        <v>92995.30955667395</v>
      </c>
      <c r="I1403" s="179">
        <f t="shared" si="568"/>
        <v>75711</v>
      </c>
      <c r="J1403" s="179">
        <f t="shared" si="569"/>
        <v>3293</v>
      </c>
      <c r="K1403" s="179">
        <f t="shared" si="570"/>
        <v>79004</v>
      </c>
      <c r="L1403" s="179">
        <f t="shared" si="558"/>
        <v>79004</v>
      </c>
      <c r="M1403" s="179">
        <f t="shared" si="571"/>
        <v>48014.025759485114</v>
      </c>
      <c r="N1403" s="179">
        <f t="shared" si="572"/>
        <v>5219133.4534647567</v>
      </c>
      <c r="O1403" s="179">
        <f>N1403*(1+Basic!$B$9)+S1403</f>
        <v>5480090.1261379952</v>
      </c>
      <c r="P1403" s="176">
        <f t="shared" si="559"/>
        <v>5573085</v>
      </c>
      <c r="R1403" s="183">
        <f t="shared" si="573"/>
        <v>0</v>
      </c>
      <c r="S1403" s="179">
        <f t="shared" si="560"/>
        <v>0</v>
      </c>
      <c r="Y1403" s="179">
        <f t="shared" si="574"/>
        <v>29573.431504348293</v>
      </c>
      <c r="Z1403" s="179">
        <f t="shared" si="575"/>
        <v>2022.1637821584591</v>
      </c>
      <c r="AA1403" s="179">
        <f t="shared" si="576"/>
        <v>47408.404713493226</v>
      </c>
      <c r="AB1403" s="179">
        <f t="shared" si="577"/>
        <v>79003.999999999971</v>
      </c>
      <c r="AC1403" s="179">
        <f t="shared" si="578"/>
        <v>5573085</v>
      </c>
      <c r="AE1403" s="179">
        <f t="shared" si="579"/>
        <v>79004</v>
      </c>
    </row>
    <row r="1404" spans="1:31" x14ac:dyDescent="0.2">
      <c r="A1404" s="171">
        <f t="shared" si="561"/>
        <v>99</v>
      </c>
      <c r="B1404" s="179">
        <f t="shared" si="562"/>
        <v>75711</v>
      </c>
      <c r="D1404" s="179">
        <f t="shared" si="563"/>
        <v>3293</v>
      </c>
      <c r="E1404" s="179">
        <f t="shared" si="564"/>
        <v>45743.409718082316</v>
      </c>
      <c r="F1404" s="179">
        <f t="shared" si="565"/>
        <v>1243.7902558466378</v>
      </c>
      <c r="G1404" s="179">
        <f t="shared" si="566"/>
        <v>3402125.4419099079</v>
      </c>
      <c r="H1404" s="179">
        <f t="shared" si="567"/>
        <v>90946.099812520595</v>
      </c>
      <c r="I1404" s="179">
        <f t="shared" si="568"/>
        <v>75711</v>
      </c>
      <c r="J1404" s="179">
        <f t="shared" si="569"/>
        <v>3293</v>
      </c>
      <c r="K1404" s="179">
        <f t="shared" si="570"/>
        <v>79004</v>
      </c>
      <c r="L1404" s="179">
        <f t="shared" si="558"/>
        <v>79004</v>
      </c>
      <c r="M1404" s="179">
        <f t="shared" si="571"/>
        <v>47730.612723209088</v>
      </c>
      <c r="N1404" s="179">
        <f t="shared" si="572"/>
        <v>5187860.0661879657</v>
      </c>
      <c r="O1404" s="179">
        <f>N1404*(1+Basic!$B$9)+S1404</f>
        <v>5447253.0694973646</v>
      </c>
      <c r="P1404" s="176">
        <f t="shared" si="559"/>
        <v>5538199</v>
      </c>
      <c r="R1404" s="183">
        <f t="shared" si="573"/>
        <v>0</v>
      </c>
      <c r="S1404" s="179">
        <f t="shared" si="560"/>
        <v>0</v>
      </c>
      <c r="Y1404" s="179">
        <f t="shared" si="574"/>
        <v>29967.590281917714</v>
      </c>
      <c r="Z1404" s="179">
        <f t="shared" si="575"/>
        <v>2049.2097441533551</v>
      </c>
      <c r="AA1404" s="179">
        <f t="shared" si="576"/>
        <v>46987.199973928953</v>
      </c>
      <c r="AB1404" s="179">
        <f t="shared" si="577"/>
        <v>79004.000000000029</v>
      </c>
      <c r="AC1404" s="179">
        <f t="shared" si="578"/>
        <v>5538199</v>
      </c>
      <c r="AE1404" s="179">
        <f t="shared" si="579"/>
        <v>79004</v>
      </c>
    </row>
    <row r="1405" spans="1:31" x14ac:dyDescent="0.2">
      <c r="A1405" s="171">
        <f t="shared" si="561"/>
        <v>100</v>
      </c>
      <c r="B1405" s="179">
        <f t="shared" si="562"/>
        <v>75711</v>
      </c>
      <c r="D1405" s="179">
        <f t="shared" si="563"/>
        <v>3293</v>
      </c>
      <c r="E1405" s="179">
        <f t="shared" si="564"/>
        <v>45343.997537913667</v>
      </c>
      <c r="F1405" s="179">
        <f t="shared" si="565"/>
        <v>1216.3825605110937</v>
      </c>
      <c r="G1405" s="179">
        <f t="shared" si="566"/>
        <v>3371758.4394478216</v>
      </c>
      <c r="H1405" s="179">
        <f t="shared" si="567"/>
        <v>88869.482373031686</v>
      </c>
      <c r="I1405" s="179">
        <f t="shared" si="568"/>
        <v>75711</v>
      </c>
      <c r="J1405" s="179">
        <f t="shared" si="569"/>
        <v>3293</v>
      </c>
      <c r="K1405" s="179">
        <f t="shared" si="570"/>
        <v>79004</v>
      </c>
      <c r="L1405" s="179">
        <f t="shared" si="558"/>
        <v>79004</v>
      </c>
      <c r="M1405" s="179">
        <f t="shared" si="571"/>
        <v>47444.607785806984</v>
      </c>
      <c r="N1405" s="179">
        <f t="shared" si="572"/>
        <v>5156300.6739737727</v>
      </c>
      <c r="O1405" s="179">
        <f>N1405*(1+Basic!$B$9)+S1405</f>
        <v>5414115.7076724619</v>
      </c>
      <c r="P1405" s="176">
        <f t="shared" si="559"/>
        <v>5502985</v>
      </c>
      <c r="R1405" s="183">
        <f t="shared" si="573"/>
        <v>0</v>
      </c>
      <c r="S1405" s="179">
        <f t="shared" si="560"/>
        <v>0</v>
      </c>
      <c r="Y1405" s="179">
        <f t="shared" si="574"/>
        <v>30367.002462086268</v>
      </c>
      <c r="Z1405" s="179">
        <f t="shared" si="575"/>
        <v>2076.6174394889094</v>
      </c>
      <c r="AA1405" s="179">
        <f t="shared" si="576"/>
        <v>46560.380098424757</v>
      </c>
      <c r="AB1405" s="179">
        <f t="shared" si="577"/>
        <v>79003.999999999942</v>
      </c>
      <c r="AC1405" s="179">
        <f t="shared" si="578"/>
        <v>5502985</v>
      </c>
      <c r="AE1405" s="179">
        <f t="shared" si="579"/>
        <v>79004</v>
      </c>
    </row>
    <row r="1406" spans="1:31" x14ac:dyDescent="0.2">
      <c r="A1406" s="171">
        <f t="shared" si="561"/>
        <v>101</v>
      </c>
      <c r="B1406" s="179">
        <f t="shared" si="562"/>
        <v>75711</v>
      </c>
      <c r="D1406" s="179">
        <f t="shared" si="563"/>
        <v>3293</v>
      </c>
      <c r="E1406" s="179">
        <f t="shared" si="564"/>
        <v>44939.261937070667</v>
      </c>
      <c r="F1406" s="179">
        <f t="shared" si="565"/>
        <v>1188.6082937370968</v>
      </c>
      <c r="G1406" s="179">
        <f t="shared" si="566"/>
        <v>3340986.7013848922</v>
      </c>
      <c r="H1406" s="179">
        <f t="shared" si="567"/>
        <v>86765.090666768781</v>
      </c>
      <c r="I1406" s="179">
        <f t="shared" si="568"/>
        <v>75711</v>
      </c>
      <c r="J1406" s="179">
        <f t="shared" si="569"/>
        <v>3293</v>
      </c>
      <c r="K1406" s="179">
        <f t="shared" si="570"/>
        <v>79004</v>
      </c>
      <c r="L1406" s="179">
        <f t="shared" si="558"/>
        <v>79004</v>
      </c>
      <c r="M1406" s="179">
        <f t="shared" si="571"/>
        <v>47155.987243529882</v>
      </c>
      <c r="N1406" s="179">
        <f t="shared" si="572"/>
        <v>5124452.661217303</v>
      </c>
      <c r="O1406" s="179">
        <f>N1406*(1+Basic!$B$9)+S1406</f>
        <v>5380675.2942781681</v>
      </c>
      <c r="P1406" s="176">
        <f t="shared" si="559"/>
        <v>5467440</v>
      </c>
      <c r="R1406" s="183">
        <f t="shared" si="573"/>
        <v>0</v>
      </c>
      <c r="S1406" s="179">
        <f t="shared" si="560"/>
        <v>0</v>
      </c>
      <c r="Y1406" s="179">
        <f t="shared" si="574"/>
        <v>30771.738062929362</v>
      </c>
      <c r="Z1406" s="179">
        <f t="shared" si="575"/>
        <v>2104.3917062629043</v>
      </c>
      <c r="AA1406" s="179">
        <f t="shared" si="576"/>
        <v>46127.870230807763</v>
      </c>
      <c r="AB1406" s="179">
        <f t="shared" si="577"/>
        <v>79004.000000000029</v>
      </c>
      <c r="AC1406" s="179">
        <f t="shared" si="578"/>
        <v>5467440</v>
      </c>
      <c r="AE1406" s="179">
        <f t="shared" si="579"/>
        <v>79004</v>
      </c>
    </row>
    <row r="1407" spans="1:31" x14ac:dyDescent="0.2">
      <c r="A1407" s="171">
        <f t="shared" si="561"/>
        <v>102</v>
      </c>
      <c r="B1407" s="179">
        <f t="shared" si="562"/>
        <v>75711</v>
      </c>
      <c r="D1407" s="179">
        <f t="shared" si="563"/>
        <v>3293</v>
      </c>
      <c r="E1407" s="179">
        <f t="shared" si="564"/>
        <v>44529.131964267697</v>
      </c>
      <c r="F1407" s="179">
        <f t="shared" si="565"/>
        <v>1160.4625527184151</v>
      </c>
      <c r="G1407" s="179">
        <f t="shared" si="566"/>
        <v>3309804.8333491599</v>
      </c>
      <c r="H1407" s="179">
        <f t="shared" si="567"/>
        <v>84632.553219487192</v>
      </c>
      <c r="I1407" s="179">
        <f t="shared" si="568"/>
        <v>75711</v>
      </c>
      <c r="J1407" s="179">
        <f t="shared" si="569"/>
        <v>3293</v>
      </c>
      <c r="K1407" s="179">
        <f t="shared" si="570"/>
        <v>79004</v>
      </c>
      <c r="L1407" s="179">
        <f t="shared" si="558"/>
        <v>79004</v>
      </c>
      <c r="M1407" s="179">
        <f t="shared" si="571"/>
        <v>46864.72717585069</v>
      </c>
      <c r="N1407" s="179">
        <f t="shared" si="572"/>
        <v>5092313.3883931534</v>
      </c>
      <c r="O1407" s="179">
        <f>N1407*(1+Basic!$B$9)+S1407</f>
        <v>5346929.0578128109</v>
      </c>
      <c r="P1407" s="176">
        <f t="shared" si="559"/>
        <v>5431562</v>
      </c>
      <c r="R1407" s="183">
        <f t="shared" si="573"/>
        <v>0</v>
      </c>
      <c r="S1407" s="179">
        <f t="shared" si="560"/>
        <v>0</v>
      </c>
      <c r="Y1407" s="179">
        <f t="shared" si="574"/>
        <v>31181.868035732303</v>
      </c>
      <c r="Z1407" s="179">
        <f t="shared" si="575"/>
        <v>2132.5374472815893</v>
      </c>
      <c r="AA1407" s="179">
        <f t="shared" si="576"/>
        <v>45689.594516986115</v>
      </c>
      <c r="AB1407" s="179">
        <f t="shared" si="577"/>
        <v>79004</v>
      </c>
      <c r="AC1407" s="179">
        <f t="shared" si="578"/>
        <v>5431562</v>
      </c>
      <c r="AE1407" s="179">
        <f t="shared" si="579"/>
        <v>79004</v>
      </c>
    </row>
    <row r="1408" spans="1:31" x14ac:dyDescent="0.2">
      <c r="A1408" s="171">
        <f t="shared" si="561"/>
        <v>103</v>
      </c>
      <c r="B1408" s="179">
        <f t="shared" si="562"/>
        <v>75711</v>
      </c>
      <c r="D1408" s="179">
        <f t="shared" si="563"/>
        <v>3293</v>
      </c>
      <c r="E1408" s="179">
        <f t="shared" si="564"/>
        <v>44113.53572257061</v>
      </c>
      <c r="F1408" s="179">
        <f t="shared" si="565"/>
        <v>1131.9403690749439</v>
      </c>
      <c r="G1408" s="179">
        <f t="shared" si="566"/>
        <v>3278207.3690717304</v>
      </c>
      <c r="H1408" s="179">
        <f t="shared" si="567"/>
        <v>82471.493588562138</v>
      </c>
      <c r="I1408" s="179">
        <f t="shared" si="568"/>
        <v>75711</v>
      </c>
      <c r="J1408" s="179">
        <f t="shared" si="569"/>
        <v>3293</v>
      </c>
      <c r="K1408" s="179">
        <f t="shared" si="570"/>
        <v>79004</v>
      </c>
      <c r="L1408" s="179">
        <f t="shared" si="558"/>
        <v>79004</v>
      </c>
      <c r="M1408" s="179">
        <f t="shared" si="571"/>
        <v>46570.803443481542</v>
      </c>
      <c r="N1408" s="179">
        <f t="shared" si="572"/>
        <v>5059880.1918366347</v>
      </c>
      <c r="O1408" s="179">
        <f>N1408*(1+Basic!$B$9)+S1408</f>
        <v>5312874.2014284665</v>
      </c>
      <c r="P1408" s="176">
        <f t="shared" si="559"/>
        <v>5395346</v>
      </c>
      <c r="R1408" s="183">
        <f t="shared" si="573"/>
        <v>0</v>
      </c>
      <c r="S1408" s="179">
        <f t="shared" si="560"/>
        <v>0</v>
      </c>
      <c r="Y1408" s="179">
        <f t="shared" si="574"/>
        <v>31597.464277429506</v>
      </c>
      <c r="Z1408" s="179">
        <f t="shared" si="575"/>
        <v>2161.0596309250541</v>
      </c>
      <c r="AA1408" s="179">
        <f t="shared" si="576"/>
        <v>45245.476091645556</v>
      </c>
      <c r="AB1408" s="179">
        <f t="shared" si="577"/>
        <v>79004.000000000116</v>
      </c>
      <c r="AC1408" s="179">
        <f t="shared" si="578"/>
        <v>5395346</v>
      </c>
      <c r="AE1408" s="179">
        <f t="shared" si="579"/>
        <v>79004</v>
      </c>
    </row>
    <row r="1409" spans="1:31" x14ac:dyDescent="0.2">
      <c r="A1409" s="171">
        <f t="shared" si="561"/>
        <v>104</v>
      </c>
      <c r="B1409" s="179">
        <f t="shared" si="562"/>
        <v>75711</v>
      </c>
      <c r="D1409" s="179">
        <f t="shared" si="563"/>
        <v>3293</v>
      </c>
      <c r="E1409" s="179">
        <f t="shared" si="564"/>
        <v>43692.40035679299</v>
      </c>
      <c r="F1409" s="179">
        <f t="shared" si="565"/>
        <v>1103.0367079756704</v>
      </c>
      <c r="G1409" s="179">
        <f t="shared" si="566"/>
        <v>3246188.7694285233</v>
      </c>
      <c r="H1409" s="179">
        <f t="shared" si="567"/>
        <v>80281.530296537807</v>
      </c>
      <c r="I1409" s="179">
        <f t="shared" si="568"/>
        <v>75711</v>
      </c>
      <c r="J1409" s="179">
        <f t="shared" si="569"/>
        <v>3293</v>
      </c>
      <c r="K1409" s="179">
        <f t="shared" si="570"/>
        <v>79004</v>
      </c>
      <c r="L1409" s="179">
        <f t="shared" si="558"/>
        <v>79004</v>
      </c>
      <c r="M1409" s="179">
        <f t="shared" si="571"/>
        <v>46274.19168637324</v>
      </c>
      <c r="N1409" s="179">
        <f t="shared" si="572"/>
        <v>5027150.3835230079</v>
      </c>
      <c r="O1409" s="179">
        <f>N1409*(1+Basic!$B$9)+S1409</f>
        <v>5278507.9026991585</v>
      </c>
      <c r="P1409" s="176">
        <f t="shared" si="559"/>
        <v>5358789</v>
      </c>
      <c r="R1409" s="183">
        <f t="shared" si="573"/>
        <v>0</v>
      </c>
      <c r="S1409" s="179">
        <f t="shared" si="560"/>
        <v>0</v>
      </c>
      <c r="Y1409" s="179">
        <f t="shared" si="574"/>
        <v>32018.599643207155</v>
      </c>
      <c r="Z1409" s="179">
        <f t="shared" si="575"/>
        <v>2189.9632920243312</v>
      </c>
      <c r="AA1409" s="179">
        <f t="shared" si="576"/>
        <v>44795.437064768659</v>
      </c>
      <c r="AB1409" s="179">
        <f t="shared" si="577"/>
        <v>79004.000000000146</v>
      </c>
      <c r="AC1409" s="179">
        <f t="shared" si="578"/>
        <v>5358789</v>
      </c>
      <c r="AE1409" s="179">
        <f t="shared" si="579"/>
        <v>79004</v>
      </c>
    </row>
    <row r="1410" spans="1:31" x14ac:dyDescent="0.2">
      <c r="A1410" s="171">
        <f t="shared" si="561"/>
        <v>105</v>
      </c>
      <c r="B1410" s="179">
        <f t="shared" si="562"/>
        <v>75711</v>
      </c>
      <c r="D1410" s="179">
        <f t="shared" si="563"/>
        <v>3293</v>
      </c>
      <c r="E1410" s="179">
        <f t="shared" si="564"/>
        <v>43265.652040724446</v>
      </c>
      <c r="F1410" s="179">
        <f t="shared" si="565"/>
        <v>1073.7464672499091</v>
      </c>
      <c r="G1410" s="179">
        <f t="shared" si="566"/>
        <v>3213743.4214692479</v>
      </c>
      <c r="H1410" s="179">
        <f t="shared" si="567"/>
        <v>78062.276763787711</v>
      </c>
      <c r="I1410" s="179">
        <f t="shared" si="568"/>
        <v>75711</v>
      </c>
      <c r="J1410" s="179">
        <f t="shared" si="569"/>
        <v>3293</v>
      </c>
      <c r="K1410" s="179">
        <f t="shared" si="570"/>
        <v>79004</v>
      </c>
      <c r="L1410" s="179">
        <f t="shared" si="558"/>
        <v>79004</v>
      </c>
      <c r="M1410" s="179">
        <f t="shared" si="571"/>
        <v>45974.867321696285</v>
      </c>
      <c r="N1410" s="179">
        <f t="shared" si="572"/>
        <v>4994121.250844704</v>
      </c>
      <c r="O1410" s="179">
        <f>N1410*(1+Basic!$B$9)+S1410</f>
        <v>5243827.3133869395</v>
      </c>
      <c r="P1410" s="176">
        <f t="shared" si="559"/>
        <v>5321890</v>
      </c>
      <c r="R1410" s="183">
        <f t="shared" si="573"/>
        <v>0</v>
      </c>
      <c r="S1410" s="179">
        <f t="shared" si="560"/>
        <v>0</v>
      </c>
      <c r="Y1410" s="179">
        <f t="shared" si="574"/>
        <v>32445.347959275357</v>
      </c>
      <c r="Z1410" s="179">
        <f t="shared" si="575"/>
        <v>2219.2535327500955</v>
      </c>
      <c r="AA1410" s="179">
        <f t="shared" si="576"/>
        <v>44339.398507974358</v>
      </c>
      <c r="AB1410" s="179">
        <f t="shared" si="577"/>
        <v>79003.999999999811</v>
      </c>
      <c r="AC1410" s="179">
        <f t="shared" si="578"/>
        <v>5321890</v>
      </c>
      <c r="AE1410" s="179">
        <f t="shared" si="579"/>
        <v>79004</v>
      </c>
    </row>
    <row r="1411" spans="1:31" x14ac:dyDescent="0.2">
      <c r="A1411" s="171">
        <f t="shared" si="561"/>
        <v>106</v>
      </c>
      <c r="B1411" s="179">
        <f t="shared" si="562"/>
        <v>75711</v>
      </c>
      <c r="D1411" s="179">
        <f t="shared" si="563"/>
        <v>3293</v>
      </c>
      <c r="E1411" s="179">
        <f t="shared" si="564"/>
        <v>42833.215964188646</v>
      </c>
      <c r="F1411" s="179">
        <f t="shared" si="565"/>
        <v>1044.0644764866481</v>
      </c>
      <c r="G1411" s="179">
        <f t="shared" si="566"/>
        <v>3180865.6374334367</v>
      </c>
      <c r="H1411" s="179">
        <f t="shared" si="567"/>
        <v>75813.341240274356</v>
      </c>
      <c r="I1411" s="179">
        <f t="shared" si="568"/>
        <v>75711</v>
      </c>
      <c r="J1411" s="179">
        <f t="shared" si="569"/>
        <v>3293</v>
      </c>
      <c r="K1411" s="179">
        <f t="shared" si="570"/>
        <v>79004</v>
      </c>
      <c r="L1411" s="179">
        <f t="shared" si="558"/>
        <v>79004</v>
      </c>
      <c r="M1411" s="179">
        <f t="shared" si="571"/>
        <v>45672.805541803486</v>
      </c>
      <c r="N1411" s="179">
        <f t="shared" si="572"/>
        <v>4960790.0563865071</v>
      </c>
      <c r="O1411" s="179">
        <f>N1411*(1+Basic!$B$9)+S1411</f>
        <v>5208829.5592058329</v>
      </c>
      <c r="P1411" s="176">
        <f t="shared" si="559"/>
        <v>5284643</v>
      </c>
      <c r="R1411" s="183">
        <f t="shared" si="573"/>
        <v>0</v>
      </c>
      <c r="S1411" s="179">
        <f t="shared" si="560"/>
        <v>0</v>
      </c>
      <c r="Y1411" s="179">
        <f t="shared" si="574"/>
        <v>32877.784035811201</v>
      </c>
      <c r="Z1411" s="179">
        <f t="shared" si="575"/>
        <v>2248.9355235133553</v>
      </c>
      <c r="AA1411" s="179">
        <f t="shared" si="576"/>
        <v>43877.280440675291</v>
      </c>
      <c r="AB1411" s="179">
        <f t="shared" si="577"/>
        <v>79003.999999999854</v>
      </c>
      <c r="AC1411" s="179">
        <f t="shared" si="578"/>
        <v>5284643</v>
      </c>
      <c r="AE1411" s="179">
        <f t="shared" si="579"/>
        <v>79004</v>
      </c>
    </row>
    <row r="1412" spans="1:31" x14ac:dyDescent="0.2">
      <c r="A1412" s="171">
        <f t="shared" si="561"/>
        <v>107</v>
      </c>
      <c r="B1412" s="179">
        <f t="shared" si="562"/>
        <v>75711</v>
      </c>
      <c r="D1412" s="179">
        <f t="shared" si="563"/>
        <v>3293</v>
      </c>
      <c r="E1412" s="179">
        <f t="shared" si="564"/>
        <v>42395.016319928916</v>
      </c>
      <c r="F1412" s="179">
        <f t="shared" si="565"/>
        <v>1013.9854961218525</v>
      </c>
      <c r="G1412" s="179">
        <f t="shared" si="566"/>
        <v>3147549.6537533654</v>
      </c>
      <c r="H1412" s="179">
        <f t="shared" si="567"/>
        <v>73534.326736396208</v>
      </c>
      <c r="I1412" s="179">
        <f t="shared" si="568"/>
        <v>75711</v>
      </c>
      <c r="J1412" s="179">
        <f t="shared" si="569"/>
        <v>3293</v>
      </c>
      <c r="K1412" s="179">
        <f t="shared" si="570"/>
        <v>79004</v>
      </c>
      <c r="L1412" s="179">
        <f t="shared" si="558"/>
        <v>79004</v>
      </c>
      <c r="M1412" s="179">
        <f t="shared" si="571"/>
        <v>45367.981312173943</v>
      </c>
      <c r="N1412" s="179">
        <f t="shared" si="572"/>
        <v>4927154.0376986815</v>
      </c>
      <c r="O1412" s="179">
        <f>N1412*(1+Basic!$B$9)+S1412</f>
        <v>5173511.7395836161</v>
      </c>
      <c r="P1412" s="176">
        <f t="shared" si="559"/>
        <v>5247046</v>
      </c>
      <c r="R1412" s="183">
        <f t="shared" si="573"/>
        <v>0</v>
      </c>
      <c r="S1412" s="179">
        <f t="shared" si="560"/>
        <v>0</v>
      </c>
      <c r="Y1412" s="179">
        <f t="shared" si="574"/>
        <v>33315.983680071309</v>
      </c>
      <c r="Z1412" s="179">
        <f t="shared" si="575"/>
        <v>2279.0145038781484</v>
      </c>
      <c r="AA1412" s="179">
        <f t="shared" si="576"/>
        <v>43409.001816050768</v>
      </c>
      <c r="AB1412" s="179">
        <f t="shared" si="577"/>
        <v>79004.000000000233</v>
      </c>
      <c r="AC1412" s="179">
        <f t="shared" si="578"/>
        <v>5247046</v>
      </c>
      <c r="AE1412" s="179">
        <f t="shared" si="579"/>
        <v>79004</v>
      </c>
    </row>
    <row r="1413" spans="1:31" x14ac:dyDescent="0.2">
      <c r="A1413" s="171">
        <f t="shared" si="561"/>
        <v>108</v>
      </c>
      <c r="B1413" s="179">
        <f t="shared" si="562"/>
        <v>75711</v>
      </c>
      <c r="C1413" s="171">
        <f>-Basic!$B$28</f>
        <v>-20300</v>
      </c>
      <c r="D1413" s="179">
        <f t="shared" si="563"/>
        <v>-17007</v>
      </c>
      <c r="E1413" s="179">
        <f t="shared" si="564"/>
        <v>41950.976290319006</v>
      </c>
      <c r="F1413" s="179">
        <f t="shared" si="565"/>
        <v>983.50421651355884</v>
      </c>
      <c r="G1413" s="179">
        <f t="shared" si="566"/>
        <v>3113789.6300436845</v>
      </c>
      <c r="H1413" s="179">
        <f t="shared" si="567"/>
        <v>91524.830952909761</v>
      </c>
      <c r="I1413" s="179">
        <f t="shared" si="568"/>
        <v>75711</v>
      </c>
      <c r="J1413" s="179">
        <f t="shared" si="569"/>
        <v>3293</v>
      </c>
      <c r="K1413" s="179">
        <f t="shared" si="570"/>
        <v>79004</v>
      </c>
      <c r="L1413" s="179">
        <f t="shared" si="558"/>
        <v>79004</v>
      </c>
      <c r="M1413" s="179">
        <f t="shared" si="571"/>
        <v>45060.369369338216</v>
      </c>
      <c r="N1413" s="179">
        <f t="shared" si="572"/>
        <v>4893210.4070680197</v>
      </c>
      <c r="O1413" s="179">
        <f>N1413*(1+Basic!$B$9)+S1413</f>
        <v>5137870.9274214208</v>
      </c>
      <c r="P1413" s="176">
        <f t="shared" si="559"/>
        <v>5229396</v>
      </c>
      <c r="R1413" s="183">
        <f t="shared" si="573"/>
        <v>0</v>
      </c>
      <c r="S1413" s="179">
        <f t="shared" si="560"/>
        <v>0</v>
      </c>
      <c r="Y1413" s="179">
        <f t="shared" si="574"/>
        <v>33760.023709680885</v>
      </c>
      <c r="Z1413" s="179">
        <f t="shared" si="575"/>
        <v>2309.4957834864472</v>
      </c>
      <c r="AA1413" s="179">
        <f t="shared" si="576"/>
        <v>42934.480506832566</v>
      </c>
      <c r="AB1413" s="179">
        <f t="shared" si="577"/>
        <v>79003.999999999898</v>
      </c>
      <c r="AC1413" s="179">
        <f t="shared" si="578"/>
        <v>5229396</v>
      </c>
      <c r="AE1413" s="179">
        <f t="shared" si="579"/>
        <v>58704</v>
      </c>
    </row>
    <row r="1414" spans="1:31" x14ac:dyDescent="0.2">
      <c r="A1414" s="171">
        <f t="shared" si="561"/>
        <v>109</v>
      </c>
      <c r="B1414" s="179">
        <f t="shared" si="562"/>
        <v>75711</v>
      </c>
      <c r="D1414" s="179">
        <f t="shared" si="563"/>
        <v>3293</v>
      </c>
      <c r="E1414" s="179">
        <f t="shared" si="564"/>
        <v>41501.018033896718</v>
      </c>
      <c r="F1414" s="179">
        <f t="shared" si="565"/>
        <v>1224.122952543795</v>
      </c>
      <c r="G1414" s="179">
        <f t="shared" si="566"/>
        <v>3079579.6480775811</v>
      </c>
      <c r="H1414" s="179">
        <f t="shared" si="567"/>
        <v>89455.953905453556</v>
      </c>
      <c r="I1414" s="179">
        <f t="shared" si="568"/>
        <v>75711</v>
      </c>
      <c r="J1414" s="179">
        <f t="shared" si="569"/>
        <v>3293</v>
      </c>
      <c r="K1414" s="179">
        <f t="shared" si="570"/>
        <v>79004</v>
      </c>
      <c r="L1414" s="179">
        <f t="shared" si="558"/>
        <v>79004</v>
      </c>
      <c r="M1414" s="179">
        <f t="shared" si="571"/>
        <v>44749.944218784491</v>
      </c>
      <c r="N1414" s="179">
        <f t="shared" si="572"/>
        <v>4858956.3512868043</v>
      </c>
      <c r="O1414" s="179">
        <f>N1414*(1+Basic!$B$9)+S1414</f>
        <v>5101904.1688511446</v>
      </c>
      <c r="P1414" s="176">
        <f t="shared" si="559"/>
        <v>5191360</v>
      </c>
      <c r="R1414" s="183">
        <f t="shared" si="573"/>
        <v>0</v>
      </c>
      <c r="S1414" s="179">
        <f t="shared" si="560"/>
        <v>0</v>
      </c>
      <c r="Y1414" s="179">
        <f t="shared" si="574"/>
        <v>34209.981966103427</v>
      </c>
      <c r="Z1414" s="179">
        <f t="shared" si="575"/>
        <v>2068.8770474562043</v>
      </c>
      <c r="AA1414" s="179">
        <f t="shared" si="576"/>
        <v>42725.140986440514</v>
      </c>
      <c r="AB1414" s="179">
        <f t="shared" si="577"/>
        <v>79004.000000000146</v>
      </c>
      <c r="AC1414" s="179">
        <f t="shared" si="578"/>
        <v>5191360</v>
      </c>
      <c r="AE1414" s="179">
        <f t="shared" si="579"/>
        <v>79004</v>
      </c>
    </row>
    <row r="1415" spans="1:31" x14ac:dyDescent="0.2">
      <c r="A1415" s="171">
        <f t="shared" si="561"/>
        <v>110</v>
      </c>
      <c r="B1415" s="179">
        <f t="shared" si="562"/>
        <v>75711</v>
      </c>
      <c r="D1415" s="179">
        <f t="shared" si="563"/>
        <v>3293</v>
      </c>
      <c r="E1415" s="179">
        <f t="shared" si="564"/>
        <v>41045.062671718122</v>
      </c>
      <c r="F1415" s="179">
        <f t="shared" si="565"/>
        <v>1196.4522116812939</v>
      </c>
      <c r="G1415" s="179">
        <f t="shared" si="566"/>
        <v>3044913.7107492993</v>
      </c>
      <c r="H1415" s="179">
        <f t="shared" si="567"/>
        <v>87359.406117134844</v>
      </c>
      <c r="I1415" s="179">
        <f t="shared" si="568"/>
        <v>75711</v>
      </c>
      <c r="J1415" s="179">
        <f t="shared" si="569"/>
        <v>3293</v>
      </c>
      <c r="K1415" s="179">
        <f t="shared" si="570"/>
        <v>79004</v>
      </c>
      <c r="L1415" s="179">
        <f t="shared" si="558"/>
        <v>79004</v>
      </c>
      <c r="M1415" s="179">
        <f t="shared" si="571"/>
        <v>44436.680132845671</v>
      </c>
      <c r="N1415" s="179">
        <f t="shared" si="572"/>
        <v>4824389.0314196497</v>
      </c>
      <c r="O1415" s="179">
        <f>N1415*(1+Basic!$B$9)+S1415</f>
        <v>5065608.4829906328</v>
      </c>
      <c r="P1415" s="176">
        <f t="shared" si="559"/>
        <v>5152968</v>
      </c>
      <c r="R1415" s="183">
        <f t="shared" si="573"/>
        <v>0</v>
      </c>
      <c r="S1415" s="179">
        <f t="shared" si="560"/>
        <v>0</v>
      </c>
      <c r="Y1415" s="179">
        <f t="shared" si="574"/>
        <v>34665.937328281812</v>
      </c>
      <c r="Z1415" s="179">
        <f t="shared" si="575"/>
        <v>2096.5477883187123</v>
      </c>
      <c r="AA1415" s="179">
        <f t="shared" si="576"/>
        <v>42241.514883399417</v>
      </c>
      <c r="AB1415" s="179">
        <f t="shared" si="577"/>
        <v>79003.999999999942</v>
      </c>
      <c r="AC1415" s="179">
        <f t="shared" si="578"/>
        <v>5152968</v>
      </c>
      <c r="AE1415" s="179">
        <f t="shared" si="579"/>
        <v>79004</v>
      </c>
    </row>
    <row r="1416" spans="1:31" x14ac:dyDescent="0.2">
      <c r="A1416" s="171">
        <f t="shared" si="561"/>
        <v>111</v>
      </c>
      <c r="B1416" s="179">
        <f t="shared" si="562"/>
        <v>75711</v>
      </c>
      <c r="D1416" s="179">
        <f t="shared" si="563"/>
        <v>3293</v>
      </c>
      <c r="E1416" s="179">
        <f t="shared" si="564"/>
        <v>40583.03027352981</v>
      </c>
      <c r="F1416" s="179">
        <f t="shared" si="565"/>
        <v>1168.4113812086725</v>
      </c>
      <c r="G1416" s="179">
        <f t="shared" si="566"/>
        <v>3009785.741022829</v>
      </c>
      <c r="H1416" s="179">
        <f t="shared" si="567"/>
        <v>85234.817498343516</v>
      </c>
      <c r="I1416" s="179">
        <f t="shared" si="568"/>
        <v>75711</v>
      </c>
      <c r="J1416" s="179">
        <f t="shared" si="569"/>
        <v>3293</v>
      </c>
      <c r="K1416" s="179">
        <f t="shared" si="570"/>
        <v>79004</v>
      </c>
      <c r="L1416" s="179">
        <f t="shared" si="558"/>
        <v>79004</v>
      </c>
      <c r="M1416" s="179">
        <f t="shared" si="571"/>
        <v>44120.551148567036</v>
      </c>
      <c r="N1416" s="179">
        <f t="shared" si="572"/>
        <v>4789505.5825682171</v>
      </c>
      <c r="O1416" s="179">
        <f>N1416*(1+Basic!$B$9)+S1416</f>
        <v>5028980.8616966279</v>
      </c>
      <c r="P1416" s="176">
        <f t="shared" si="559"/>
        <v>5114216</v>
      </c>
      <c r="R1416" s="183">
        <f t="shared" si="573"/>
        <v>0</v>
      </c>
      <c r="S1416" s="179">
        <f t="shared" si="560"/>
        <v>0</v>
      </c>
      <c r="Y1416" s="179">
        <f t="shared" si="574"/>
        <v>35127.969726470299</v>
      </c>
      <c r="Z1416" s="179">
        <f t="shared" si="575"/>
        <v>2124.5886187913275</v>
      </c>
      <c r="AA1416" s="179">
        <f t="shared" si="576"/>
        <v>41751.441654738483</v>
      </c>
      <c r="AB1416" s="179">
        <f t="shared" si="577"/>
        <v>79004.000000000116</v>
      </c>
      <c r="AC1416" s="179">
        <f t="shared" si="578"/>
        <v>5114216</v>
      </c>
      <c r="AE1416" s="179">
        <f t="shared" si="579"/>
        <v>79004</v>
      </c>
    </row>
    <row r="1417" spans="1:31" x14ac:dyDescent="0.2">
      <c r="A1417" s="171">
        <f t="shared" si="561"/>
        <v>112</v>
      </c>
      <c r="B1417" s="179">
        <f t="shared" si="562"/>
        <v>75711</v>
      </c>
      <c r="D1417" s="179">
        <f t="shared" si="563"/>
        <v>3293</v>
      </c>
      <c r="E1417" s="179">
        <f t="shared" si="564"/>
        <v>40114.839843756956</v>
      </c>
      <c r="F1417" s="179">
        <f t="shared" si="565"/>
        <v>1139.9955112649861</v>
      </c>
      <c r="G1417" s="179">
        <f t="shared" si="566"/>
        <v>2974189.580866586</v>
      </c>
      <c r="H1417" s="179">
        <f t="shared" si="567"/>
        <v>83081.813009608508</v>
      </c>
      <c r="I1417" s="179">
        <f t="shared" si="568"/>
        <v>75711</v>
      </c>
      <c r="J1417" s="179">
        <f t="shared" si="569"/>
        <v>3293</v>
      </c>
      <c r="K1417" s="179">
        <f t="shared" si="570"/>
        <v>79004</v>
      </c>
      <c r="L1417" s="179">
        <f t="shared" si="558"/>
        <v>79004</v>
      </c>
      <c r="M1417" s="179">
        <f t="shared" si="571"/>
        <v>43801.53106555454</v>
      </c>
      <c r="N1417" s="179">
        <f t="shared" si="572"/>
        <v>4754303.1136337714</v>
      </c>
      <c r="O1417" s="179">
        <f>N1417*(1+Basic!$B$9)+S1417</f>
        <v>4992018.2693154598</v>
      </c>
      <c r="P1417" s="176">
        <f t="shared" si="559"/>
        <v>5075100</v>
      </c>
      <c r="R1417" s="183">
        <f t="shared" si="573"/>
        <v>0</v>
      </c>
      <c r="S1417" s="179">
        <f t="shared" si="560"/>
        <v>0</v>
      </c>
      <c r="Y1417" s="179">
        <f t="shared" si="574"/>
        <v>35596.160156243015</v>
      </c>
      <c r="Z1417" s="179">
        <f t="shared" si="575"/>
        <v>2153.0044887350086</v>
      </c>
      <c r="AA1417" s="179">
        <f t="shared" si="576"/>
        <v>41254.83535502194</v>
      </c>
      <c r="AB1417" s="179">
        <f t="shared" si="577"/>
        <v>79003.999999999971</v>
      </c>
      <c r="AC1417" s="179">
        <f t="shared" si="578"/>
        <v>5075100</v>
      </c>
      <c r="AE1417" s="179">
        <f t="shared" si="579"/>
        <v>79004</v>
      </c>
    </row>
    <row r="1418" spans="1:31" x14ac:dyDescent="0.2">
      <c r="A1418" s="171">
        <f t="shared" si="561"/>
        <v>113</v>
      </c>
      <c r="B1418" s="179">
        <f t="shared" si="562"/>
        <v>75711</v>
      </c>
      <c r="D1418" s="179">
        <f t="shared" si="563"/>
        <v>3293</v>
      </c>
      <c r="E1418" s="179">
        <f t="shared" si="564"/>
        <v>39640.409307304501</v>
      </c>
      <c r="F1418" s="179">
        <f t="shared" si="565"/>
        <v>1111.1995857860704</v>
      </c>
      <c r="G1418" s="179">
        <f t="shared" si="566"/>
        <v>2938118.9901738903</v>
      </c>
      <c r="H1418" s="179">
        <f t="shared" si="567"/>
        <v>80900.012595394583</v>
      </c>
      <c r="I1418" s="179">
        <f t="shared" si="568"/>
        <v>75711</v>
      </c>
      <c r="J1418" s="179">
        <f t="shared" si="569"/>
        <v>3293</v>
      </c>
      <c r="K1418" s="179">
        <f t="shared" si="570"/>
        <v>79004</v>
      </c>
      <c r="L1418" s="179">
        <f t="shared" si="558"/>
        <v>79004</v>
      </c>
      <c r="M1418" s="179">
        <f t="shared" si="571"/>
        <v>43479.593443803293</v>
      </c>
      <c r="N1418" s="179">
        <f t="shared" si="572"/>
        <v>4718778.7070775749</v>
      </c>
      <c r="O1418" s="179">
        <f>N1418*(1+Basic!$B$9)+S1418</f>
        <v>4954717.6424314538</v>
      </c>
      <c r="P1418" s="176">
        <f t="shared" si="559"/>
        <v>5035618</v>
      </c>
      <c r="R1418" s="183">
        <f t="shared" si="573"/>
        <v>0</v>
      </c>
      <c r="S1418" s="179">
        <f t="shared" si="560"/>
        <v>0</v>
      </c>
      <c r="Y1418" s="179">
        <f t="shared" si="574"/>
        <v>36070.590692695696</v>
      </c>
      <c r="Z1418" s="179">
        <f t="shared" si="575"/>
        <v>2181.8004142139253</v>
      </c>
      <c r="AA1418" s="179">
        <f t="shared" si="576"/>
        <v>40751.608893090568</v>
      </c>
      <c r="AB1418" s="179">
        <f t="shared" si="577"/>
        <v>79004.000000000189</v>
      </c>
      <c r="AC1418" s="179">
        <f t="shared" si="578"/>
        <v>5035618</v>
      </c>
      <c r="AE1418" s="179">
        <f t="shared" si="579"/>
        <v>79004</v>
      </c>
    </row>
    <row r="1419" spans="1:31" x14ac:dyDescent="0.2">
      <c r="A1419" s="171">
        <f t="shared" si="561"/>
        <v>114</v>
      </c>
      <c r="B1419" s="179">
        <f t="shared" si="562"/>
        <v>75711</v>
      </c>
      <c r="D1419" s="179">
        <f t="shared" si="563"/>
        <v>3293</v>
      </c>
      <c r="E1419" s="179">
        <f t="shared" si="564"/>
        <v>39159.655495169201</v>
      </c>
      <c r="F1419" s="179">
        <f t="shared" si="565"/>
        <v>1082.0185216190907</v>
      </c>
      <c r="G1419" s="179">
        <f t="shared" si="566"/>
        <v>2901567.6456690594</v>
      </c>
      <c r="H1419" s="179">
        <f t="shared" si="567"/>
        <v>78689.03111701367</v>
      </c>
      <c r="I1419" s="179">
        <f t="shared" si="568"/>
        <v>75711</v>
      </c>
      <c r="J1419" s="179">
        <f t="shared" si="569"/>
        <v>3293</v>
      </c>
      <c r="K1419" s="179">
        <f t="shared" si="570"/>
        <v>79004</v>
      </c>
      <c r="L1419" s="179">
        <f t="shared" si="558"/>
        <v>79004</v>
      </c>
      <c r="M1419" s="179">
        <f t="shared" si="571"/>
        <v>43154.711601506271</v>
      </c>
      <c r="N1419" s="179">
        <f t="shared" si="572"/>
        <v>4682929.4186790809</v>
      </c>
      <c r="O1419" s="179">
        <f>N1419*(1+Basic!$B$9)+S1419</f>
        <v>4917075.8896130351</v>
      </c>
      <c r="P1419" s="176">
        <f t="shared" si="559"/>
        <v>4995765</v>
      </c>
      <c r="R1419" s="183">
        <f t="shared" si="573"/>
        <v>0</v>
      </c>
      <c r="S1419" s="179">
        <f t="shared" si="560"/>
        <v>0</v>
      </c>
      <c r="Y1419" s="179">
        <f t="shared" si="574"/>
        <v>36551.344504830893</v>
      </c>
      <c r="Z1419" s="179">
        <f t="shared" si="575"/>
        <v>2210.9814783809124</v>
      </c>
      <c r="AA1419" s="179">
        <f t="shared" si="576"/>
        <v>40241.674016788289</v>
      </c>
      <c r="AB1419" s="179">
        <f t="shared" si="577"/>
        <v>79004.000000000087</v>
      </c>
      <c r="AC1419" s="179">
        <f t="shared" si="578"/>
        <v>4995765</v>
      </c>
      <c r="AE1419" s="179">
        <f t="shared" si="579"/>
        <v>79004</v>
      </c>
    </row>
    <row r="1420" spans="1:31" x14ac:dyDescent="0.2">
      <c r="A1420" s="171">
        <f t="shared" si="561"/>
        <v>115</v>
      </c>
      <c r="B1420" s="179">
        <f t="shared" si="562"/>
        <v>75711</v>
      </c>
      <c r="D1420" s="179">
        <f t="shared" si="563"/>
        <v>3293</v>
      </c>
      <c r="E1420" s="179">
        <f t="shared" si="564"/>
        <v>38672.494129859857</v>
      </c>
      <c r="F1420" s="179">
        <f t="shared" si="565"/>
        <v>1052.447167625246</v>
      </c>
      <c r="G1420" s="179">
        <f t="shared" si="566"/>
        <v>2864529.1397989192</v>
      </c>
      <c r="H1420" s="179">
        <f t="shared" si="567"/>
        <v>76448.478284638913</v>
      </c>
      <c r="I1420" s="179">
        <f t="shared" si="568"/>
        <v>75711</v>
      </c>
      <c r="J1420" s="179">
        <f t="shared" si="569"/>
        <v>3293</v>
      </c>
      <c r="K1420" s="179">
        <f t="shared" si="570"/>
        <v>79004</v>
      </c>
      <c r="L1420" s="179">
        <f t="shared" si="558"/>
        <v>79004</v>
      </c>
      <c r="M1420" s="179">
        <f t="shared" si="571"/>
        <v>42826.858612842952</v>
      </c>
      <c r="N1420" s="179">
        <f t="shared" si="572"/>
        <v>4646752.2772919238</v>
      </c>
      <c r="O1420" s="179">
        <f>N1420*(1+Basic!$B$9)+S1420</f>
        <v>4879089.8911565198</v>
      </c>
      <c r="P1420" s="176">
        <f t="shared" si="559"/>
        <v>4955538</v>
      </c>
      <c r="R1420" s="183">
        <f t="shared" si="573"/>
        <v>0</v>
      </c>
      <c r="S1420" s="179">
        <f t="shared" si="560"/>
        <v>0</v>
      </c>
      <c r="Y1420" s="179">
        <f t="shared" si="574"/>
        <v>37038.505870140158</v>
      </c>
      <c r="Z1420" s="179">
        <f t="shared" si="575"/>
        <v>2240.5528323747567</v>
      </c>
      <c r="AA1420" s="179">
        <f t="shared" si="576"/>
        <v>39724.9412974851</v>
      </c>
      <c r="AB1420" s="179">
        <f t="shared" si="577"/>
        <v>79004.000000000015</v>
      </c>
      <c r="AC1420" s="179">
        <f t="shared" si="578"/>
        <v>4955538</v>
      </c>
      <c r="AE1420" s="179">
        <f t="shared" si="579"/>
        <v>79004</v>
      </c>
    </row>
    <row r="1421" spans="1:31" x14ac:dyDescent="0.2">
      <c r="A1421" s="171">
        <f t="shared" si="561"/>
        <v>116</v>
      </c>
      <c r="B1421" s="179">
        <f t="shared" si="562"/>
        <v>75711</v>
      </c>
      <c r="D1421" s="179">
        <f t="shared" si="563"/>
        <v>3293</v>
      </c>
      <c r="E1421" s="179">
        <f t="shared" si="564"/>
        <v>38178.839810623227</v>
      </c>
      <c r="F1421" s="179">
        <f t="shared" si="565"/>
        <v>1022.4803037704731</v>
      </c>
      <c r="G1421" s="179">
        <f t="shared" si="566"/>
        <v>2826996.9796095425</v>
      </c>
      <c r="H1421" s="179">
        <f t="shared" si="567"/>
        <v>74177.958588409383</v>
      </c>
      <c r="I1421" s="179">
        <f t="shared" si="568"/>
        <v>75711</v>
      </c>
      <c r="J1421" s="179">
        <f t="shared" si="569"/>
        <v>3293</v>
      </c>
      <c r="K1421" s="179">
        <f t="shared" si="570"/>
        <v>79004</v>
      </c>
      <c r="L1421" s="179">
        <f t="shared" si="558"/>
        <v>79004</v>
      </c>
      <c r="M1421" s="179">
        <f t="shared" si="571"/>
        <v>42496.007305747735</v>
      </c>
      <c r="N1421" s="179">
        <f t="shared" si="572"/>
        <v>4610244.2845976716</v>
      </c>
      <c r="O1421" s="179">
        <f>N1421*(1+Basic!$B$9)+S1421</f>
        <v>4840756.4988275552</v>
      </c>
      <c r="P1421" s="176">
        <f t="shared" si="559"/>
        <v>4914934</v>
      </c>
      <c r="R1421" s="183">
        <f t="shared" si="573"/>
        <v>0</v>
      </c>
      <c r="S1421" s="179">
        <f t="shared" si="560"/>
        <v>0</v>
      </c>
      <c r="Y1421" s="179">
        <f t="shared" si="574"/>
        <v>37532.160189376678</v>
      </c>
      <c r="Z1421" s="179">
        <f t="shared" si="575"/>
        <v>2270.5196962295304</v>
      </c>
      <c r="AA1421" s="179">
        <f t="shared" si="576"/>
        <v>39201.320114393697</v>
      </c>
      <c r="AB1421" s="179">
        <f t="shared" si="577"/>
        <v>79003.999999999913</v>
      </c>
      <c r="AC1421" s="179">
        <f t="shared" si="578"/>
        <v>4914934</v>
      </c>
      <c r="AE1421" s="179">
        <f t="shared" si="579"/>
        <v>79004</v>
      </c>
    </row>
    <row r="1422" spans="1:31" x14ac:dyDescent="0.2">
      <c r="A1422" s="171">
        <f t="shared" si="561"/>
        <v>117</v>
      </c>
      <c r="B1422" s="179">
        <f t="shared" si="562"/>
        <v>75711</v>
      </c>
      <c r="D1422" s="179">
        <f t="shared" si="563"/>
        <v>3293</v>
      </c>
      <c r="E1422" s="179">
        <f t="shared" si="564"/>
        <v>37678.60599847306</v>
      </c>
      <c r="F1422" s="179">
        <f t="shared" si="565"/>
        <v>992.11264020398858</v>
      </c>
      <c r="G1422" s="179">
        <f t="shared" si="566"/>
        <v>2788964.5856080158</v>
      </c>
      <c r="H1422" s="179">
        <f t="shared" si="567"/>
        <v>71877.071228613378</v>
      </c>
      <c r="I1422" s="179">
        <f t="shared" si="568"/>
        <v>75711</v>
      </c>
      <c r="J1422" s="179">
        <f t="shared" si="569"/>
        <v>3293</v>
      </c>
      <c r="K1422" s="179">
        <f t="shared" si="570"/>
        <v>79004</v>
      </c>
      <c r="L1422" s="179">
        <f t="shared" si="558"/>
        <v>79004</v>
      </c>
      <c r="M1422" s="179">
        <f t="shared" si="571"/>
        <v>42162.13025965797</v>
      </c>
      <c r="N1422" s="179">
        <f t="shared" si="572"/>
        <v>4573402.4148573298</v>
      </c>
      <c r="O1422" s="179">
        <f>N1422*(1+Basic!$B$9)+S1422</f>
        <v>4802072.5356001966</v>
      </c>
      <c r="P1422" s="176">
        <f t="shared" si="559"/>
        <v>4873950</v>
      </c>
      <c r="R1422" s="183">
        <f t="shared" si="573"/>
        <v>0</v>
      </c>
      <c r="S1422" s="179">
        <f t="shared" si="560"/>
        <v>0</v>
      </c>
      <c r="Y1422" s="179">
        <f t="shared" si="574"/>
        <v>38032.394001526758</v>
      </c>
      <c r="Z1422" s="179">
        <f t="shared" si="575"/>
        <v>2300.8873597960046</v>
      </c>
      <c r="AA1422" s="179">
        <f t="shared" si="576"/>
        <v>38670.718638677048</v>
      </c>
      <c r="AB1422" s="179">
        <f t="shared" si="577"/>
        <v>79003.999999999811</v>
      </c>
      <c r="AC1422" s="179">
        <f t="shared" si="578"/>
        <v>4873950</v>
      </c>
      <c r="AE1422" s="179">
        <f t="shared" si="579"/>
        <v>79004</v>
      </c>
    </row>
    <row r="1423" spans="1:31" x14ac:dyDescent="0.2">
      <c r="A1423" s="171">
        <f t="shared" si="561"/>
        <v>118</v>
      </c>
      <c r="B1423" s="179">
        <f t="shared" si="562"/>
        <v>75711</v>
      </c>
      <c r="D1423" s="179">
        <f t="shared" si="563"/>
        <v>3293</v>
      </c>
      <c r="E1423" s="179">
        <f t="shared" si="564"/>
        <v>37171.705001019523</v>
      </c>
      <c r="F1423" s="179">
        <f t="shared" si="565"/>
        <v>961.33881632450687</v>
      </c>
      <c r="G1423" s="179">
        <f t="shared" si="566"/>
        <v>2750425.2906090352</v>
      </c>
      <c r="H1423" s="179">
        <f t="shared" si="567"/>
        <v>69545.410044937889</v>
      </c>
      <c r="I1423" s="179">
        <f t="shared" si="568"/>
        <v>75711</v>
      </c>
      <c r="J1423" s="179">
        <f t="shared" si="569"/>
        <v>3293</v>
      </c>
      <c r="K1423" s="179">
        <f t="shared" si="570"/>
        <v>79004</v>
      </c>
      <c r="L1423" s="179">
        <f t="shared" si="558"/>
        <v>79004</v>
      </c>
      <c r="M1423" s="179">
        <f t="shared" si="571"/>
        <v>41825.199803241339</v>
      </c>
      <c r="N1423" s="179">
        <f t="shared" si="572"/>
        <v>4536223.6146605713</v>
      </c>
      <c r="O1423" s="179">
        <f>N1423*(1+Basic!$B$9)+S1423</f>
        <v>4763034.7953936001</v>
      </c>
      <c r="P1423" s="176">
        <f t="shared" si="559"/>
        <v>4832580</v>
      </c>
      <c r="R1423" s="183">
        <f t="shared" si="573"/>
        <v>0</v>
      </c>
      <c r="S1423" s="179">
        <f t="shared" si="560"/>
        <v>0</v>
      </c>
      <c r="Y1423" s="179">
        <f t="shared" si="574"/>
        <v>38539.294998980593</v>
      </c>
      <c r="Z1423" s="179">
        <f t="shared" si="575"/>
        <v>2331.6611836754892</v>
      </c>
      <c r="AA1423" s="179">
        <f t="shared" si="576"/>
        <v>38133.043817344027</v>
      </c>
      <c r="AB1423" s="179">
        <f t="shared" si="577"/>
        <v>79004.000000000116</v>
      </c>
      <c r="AC1423" s="179">
        <f t="shared" si="578"/>
        <v>4832580</v>
      </c>
      <c r="AE1423" s="179">
        <f t="shared" si="579"/>
        <v>79004</v>
      </c>
    </row>
    <row r="1424" spans="1:31" x14ac:dyDescent="0.2">
      <c r="A1424" s="171">
        <f t="shared" si="561"/>
        <v>119</v>
      </c>
      <c r="B1424" s="179">
        <f t="shared" si="562"/>
        <v>75711</v>
      </c>
      <c r="D1424" s="179">
        <f t="shared" si="563"/>
        <v>3293</v>
      </c>
      <c r="E1424" s="179">
        <f t="shared" si="564"/>
        <v>36658.047957096511</v>
      </c>
      <c r="F1424" s="179">
        <f t="shared" si="565"/>
        <v>930.15339983396859</v>
      </c>
      <c r="G1424" s="179">
        <f t="shared" si="566"/>
        <v>2711372.3385661319</v>
      </c>
      <c r="H1424" s="179">
        <f t="shared" si="567"/>
        <v>67182.563444771862</v>
      </c>
      <c r="I1424" s="179">
        <f t="shared" si="568"/>
        <v>75711</v>
      </c>
      <c r="J1424" s="179">
        <f t="shared" si="569"/>
        <v>3293</v>
      </c>
      <c r="K1424" s="179">
        <f t="shared" si="570"/>
        <v>79004</v>
      </c>
      <c r="L1424" s="179">
        <f t="shared" si="558"/>
        <v>79004</v>
      </c>
      <c r="M1424" s="179">
        <f t="shared" si="571"/>
        <v>41485.188012102524</v>
      </c>
      <c r="N1424" s="179">
        <f t="shared" si="572"/>
        <v>4498704.8026726739</v>
      </c>
      <c r="O1424" s="179">
        <f>N1424*(1+Basic!$B$9)+S1424</f>
        <v>4723640.0428063078</v>
      </c>
      <c r="P1424" s="176">
        <f t="shared" si="559"/>
        <v>4790823</v>
      </c>
      <c r="R1424" s="183">
        <f t="shared" si="573"/>
        <v>0</v>
      </c>
      <c r="S1424" s="179">
        <f t="shared" si="560"/>
        <v>0</v>
      </c>
      <c r="Y1424" s="179">
        <f t="shared" si="574"/>
        <v>39052.952042903285</v>
      </c>
      <c r="Z1424" s="179">
        <f t="shared" si="575"/>
        <v>2362.8466001660272</v>
      </c>
      <c r="AA1424" s="179">
        <f t="shared" si="576"/>
        <v>37588.201356930476</v>
      </c>
      <c r="AB1424" s="179">
        <f t="shared" si="577"/>
        <v>79003.999999999796</v>
      </c>
      <c r="AC1424" s="179">
        <f t="shared" si="578"/>
        <v>4790823</v>
      </c>
      <c r="AE1424" s="179">
        <f t="shared" si="579"/>
        <v>79004</v>
      </c>
    </row>
    <row r="1425" spans="1:31" x14ac:dyDescent="0.2">
      <c r="A1425" s="171">
        <f t="shared" si="561"/>
        <v>120</v>
      </c>
      <c r="B1425" s="179">
        <f t="shared" si="562"/>
        <v>75711</v>
      </c>
      <c r="C1425" s="171">
        <f>-Basic!$B$29</f>
        <v>-18270</v>
      </c>
      <c r="D1425" s="179">
        <f t="shared" si="563"/>
        <v>-14977</v>
      </c>
      <c r="E1425" s="179">
        <f t="shared" si="564"/>
        <v>36137.544821184056</v>
      </c>
      <c r="F1425" s="179">
        <f t="shared" si="565"/>
        <v>898.55088577861386</v>
      </c>
      <c r="G1425" s="179">
        <f t="shared" si="566"/>
        <v>2671798.883387316</v>
      </c>
      <c r="H1425" s="179">
        <f t="shared" si="567"/>
        <v>83058.114330550481</v>
      </c>
      <c r="I1425" s="179">
        <f t="shared" si="568"/>
        <v>75711</v>
      </c>
      <c r="J1425" s="179">
        <f t="shared" si="569"/>
        <v>3293</v>
      </c>
      <c r="K1425" s="179">
        <f t="shared" si="570"/>
        <v>79004</v>
      </c>
      <c r="L1425" s="179">
        <f t="shared" si="558"/>
        <v>79004</v>
      </c>
      <c r="M1425" s="179">
        <f t="shared" si="571"/>
        <v>41142.066706468853</v>
      </c>
      <c r="N1425" s="179">
        <f t="shared" si="572"/>
        <v>4460842.8693791432</v>
      </c>
      <c r="O1425" s="179">
        <f>N1425*(1+Basic!$B$9)+S1425</f>
        <v>4683885.0128481006</v>
      </c>
      <c r="P1425" s="176">
        <f t="shared" si="559"/>
        <v>4766943</v>
      </c>
      <c r="R1425" s="183">
        <f t="shared" si="573"/>
        <v>0</v>
      </c>
      <c r="S1425" s="179">
        <f t="shared" si="560"/>
        <v>0</v>
      </c>
      <c r="Y1425" s="179">
        <f t="shared" si="574"/>
        <v>39573.455178815871</v>
      </c>
      <c r="Z1425" s="179">
        <f t="shared" si="575"/>
        <v>2394.449114221381</v>
      </c>
      <c r="AA1425" s="179">
        <f t="shared" si="576"/>
        <v>37036.095706962667</v>
      </c>
      <c r="AB1425" s="179">
        <f t="shared" si="577"/>
        <v>79003.999999999913</v>
      </c>
      <c r="AC1425" s="179">
        <f t="shared" si="578"/>
        <v>4766943</v>
      </c>
      <c r="AE1425" s="179">
        <f t="shared" si="579"/>
        <v>60734</v>
      </c>
    </row>
    <row r="1426" spans="1:31" x14ac:dyDescent="0.2">
      <c r="A1426" s="171">
        <f t="shared" si="561"/>
        <v>121</v>
      </c>
      <c r="B1426" s="179">
        <f t="shared" si="562"/>
        <v>75711</v>
      </c>
      <c r="D1426" s="179">
        <f t="shared" si="563"/>
        <v>3293</v>
      </c>
      <c r="E1426" s="179">
        <f t="shared" si="564"/>
        <v>35610.104347623033</v>
      </c>
      <c r="F1426" s="179">
        <f t="shared" si="565"/>
        <v>1110.8826215625054</v>
      </c>
      <c r="G1426" s="179">
        <f t="shared" si="566"/>
        <v>2631697.987734939</v>
      </c>
      <c r="H1426" s="179">
        <f t="shared" si="567"/>
        <v>80875.996952112982</v>
      </c>
      <c r="I1426" s="179">
        <f t="shared" si="568"/>
        <v>75711</v>
      </c>
      <c r="J1426" s="179">
        <f t="shared" si="569"/>
        <v>3293</v>
      </c>
      <c r="K1426" s="179">
        <f t="shared" si="570"/>
        <v>79004</v>
      </c>
      <c r="L1426" s="179">
        <f t="shared" si="558"/>
        <v>79004</v>
      </c>
      <c r="M1426" s="179">
        <f t="shared" si="571"/>
        <v>40795.807448854779</v>
      </c>
      <c r="N1426" s="179">
        <f t="shared" si="572"/>
        <v>4422634.6768279979</v>
      </c>
      <c r="O1426" s="179">
        <f>N1426*(1+Basic!$B$9)+S1426</f>
        <v>4643766.4106693976</v>
      </c>
      <c r="P1426" s="176">
        <f t="shared" si="559"/>
        <v>4724642</v>
      </c>
      <c r="R1426" s="183">
        <f t="shared" si="573"/>
        <v>0</v>
      </c>
      <c r="S1426" s="179">
        <f t="shared" si="560"/>
        <v>0</v>
      </c>
      <c r="Y1426" s="179">
        <f t="shared" si="574"/>
        <v>40100.895652377047</v>
      </c>
      <c r="Z1426" s="179">
        <f t="shared" si="575"/>
        <v>2182.1173784374987</v>
      </c>
      <c r="AA1426" s="179">
        <f t="shared" si="576"/>
        <v>36720.986969185542</v>
      </c>
      <c r="AB1426" s="179">
        <f t="shared" si="577"/>
        <v>79004.000000000087</v>
      </c>
      <c r="AC1426" s="179">
        <f t="shared" si="578"/>
        <v>4724642</v>
      </c>
      <c r="AE1426" s="179">
        <f t="shared" si="579"/>
        <v>79004</v>
      </c>
    </row>
    <row r="1427" spans="1:31" x14ac:dyDescent="0.2">
      <c r="A1427" s="171">
        <f t="shared" si="561"/>
        <v>122</v>
      </c>
      <c r="B1427" s="179">
        <f t="shared" si="562"/>
        <v>75711</v>
      </c>
      <c r="D1427" s="179">
        <f t="shared" si="563"/>
        <v>3293</v>
      </c>
      <c r="E1427" s="179">
        <f t="shared" si="564"/>
        <v>35075.6340746196</v>
      </c>
      <c r="F1427" s="179">
        <f t="shared" si="565"/>
        <v>1081.6973180740522</v>
      </c>
      <c r="G1427" s="179">
        <f t="shared" si="566"/>
        <v>2591062.6218095585</v>
      </c>
      <c r="H1427" s="179">
        <f t="shared" si="567"/>
        <v>78664.694270187028</v>
      </c>
      <c r="I1427" s="179">
        <f t="shared" si="568"/>
        <v>75711</v>
      </c>
      <c r="J1427" s="179">
        <f t="shared" si="569"/>
        <v>3293</v>
      </c>
      <c r="K1427" s="179">
        <f t="shared" si="570"/>
        <v>79004</v>
      </c>
      <c r="L1427" s="179">
        <f t="shared" si="558"/>
        <v>79004</v>
      </c>
      <c r="M1427" s="179">
        <f t="shared" si="571"/>
        <v>40446.381541705028</v>
      </c>
      <c r="N1427" s="179">
        <f t="shared" si="572"/>
        <v>4384077.0583697027</v>
      </c>
      <c r="O1427" s="179">
        <f>N1427*(1+Basic!$B$9)+S1427</f>
        <v>4603280.9112881878</v>
      </c>
      <c r="P1427" s="176">
        <f t="shared" si="559"/>
        <v>4681946</v>
      </c>
      <c r="R1427" s="183">
        <f t="shared" si="573"/>
        <v>0</v>
      </c>
      <c r="S1427" s="179">
        <f t="shared" si="560"/>
        <v>0</v>
      </c>
      <c r="Y1427" s="179">
        <f t="shared" si="574"/>
        <v>40635.365925380494</v>
      </c>
      <c r="Z1427" s="179">
        <f t="shared" si="575"/>
        <v>2211.3026819259539</v>
      </c>
      <c r="AA1427" s="179">
        <f t="shared" si="576"/>
        <v>36157.331392693653</v>
      </c>
      <c r="AB1427" s="179">
        <f t="shared" si="577"/>
        <v>79004.000000000102</v>
      </c>
      <c r="AC1427" s="179">
        <f t="shared" si="578"/>
        <v>4681946</v>
      </c>
      <c r="AE1427" s="179">
        <f t="shared" si="579"/>
        <v>79004</v>
      </c>
    </row>
    <row r="1428" spans="1:31" x14ac:dyDescent="0.2">
      <c r="A1428" s="171">
        <f t="shared" si="561"/>
        <v>123</v>
      </c>
      <c r="B1428" s="179">
        <f t="shared" si="562"/>
        <v>75711</v>
      </c>
      <c r="D1428" s="179">
        <f t="shared" si="563"/>
        <v>3293</v>
      </c>
      <c r="E1428" s="179">
        <f t="shared" si="564"/>
        <v>34534.040308036354</v>
      </c>
      <c r="F1428" s="179">
        <f t="shared" si="565"/>
        <v>1052.1216680588129</v>
      </c>
      <c r="G1428" s="179">
        <f t="shared" si="566"/>
        <v>2549885.6621175949</v>
      </c>
      <c r="H1428" s="179">
        <f t="shared" si="567"/>
        <v>76423.81593824584</v>
      </c>
      <c r="I1428" s="179">
        <f t="shared" si="568"/>
        <v>75711</v>
      </c>
      <c r="J1428" s="179">
        <f t="shared" si="569"/>
        <v>3293</v>
      </c>
      <c r="K1428" s="179">
        <f t="shared" si="570"/>
        <v>79004</v>
      </c>
      <c r="L1428" s="179">
        <f t="shared" si="558"/>
        <v>79004</v>
      </c>
      <c r="M1428" s="179">
        <f t="shared" si="571"/>
        <v>40093.7600250162</v>
      </c>
      <c r="N1428" s="179">
        <f t="shared" si="572"/>
        <v>4345166.8183947187</v>
      </c>
      <c r="O1428" s="179">
        <f>N1428*(1+Basic!$B$9)+S1428</f>
        <v>4562425.1593144545</v>
      </c>
      <c r="P1428" s="176">
        <f t="shared" si="559"/>
        <v>4638849</v>
      </c>
      <c r="R1428" s="183">
        <f t="shared" si="573"/>
        <v>0</v>
      </c>
      <c r="S1428" s="179">
        <f t="shared" si="560"/>
        <v>0</v>
      </c>
      <c r="Y1428" s="179">
        <f t="shared" si="574"/>
        <v>41176.959691963624</v>
      </c>
      <c r="Z1428" s="179">
        <f t="shared" si="575"/>
        <v>2240.8783319411887</v>
      </c>
      <c r="AA1428" s="179">
        <f t="shared" si="576"/>
        <v>35586.161976095165</v>
      </c>
      <c r="AB1428" s="179">
        <f t="shared" si="577"/>
        <v>79003.999999999971</v>
      </c>
      <c r="AC1428" s="179">
        <f t="shared" si="578"/>
        <v>4638849</v>
      </c>
      <c r="AE1428" s="179">
        <f t="shared" si="579"/>
        <v>79004</v>
      </c>
    </row>
    <row r="1429" spans="1:31" x14ac:dyDescent="0.2">
      <c r="A1429" s="171">
        <f t="shared" si="561"/>
        <v>124</v>
      </c>
      <c r="B1429" s="179">
        <f t="shared" si="562"/>
        <v>75711</v>
      </c>
      <c r="D1429" s="179">
        <f t="shared" si="563"/>
        <v>3293</v>
      </c>
      <c r="E1429" s="179">
        <f t="shared" si="564"/>
        <v>33985.2281049675</v>
      </c>
      <c r="F1429" s="179">
        <f t="shared" si="565"/>
        <v>1022.1504507243759</v>
      </c>
      <c r="G1429" s="179">
        <f t="shared" si="566"/>
        <v>2508159.8902225625</v>
      </c>
      <c r="H1429" s="179">
        <f t="shared" si="567"/>
        <v>74152.966388970221</v>
      </c>
      <c r="I1429" s="179">
        <f t="shared" si="568"/>
        <v>75711</v>
      </c>
      <c r="J1429" s="179">
        <f t="shared" si="569"/>
        <v>3293</v>
      </c>
      <c r="K1429" s="179">
        <f t="shared" si="570"/>
        <v>79004</v>
      </c>
      <c r="L1429" s="179">
        <f t="shared" si="558"/>
        <v>79004</v>
      </c>
      <c r="M1429" s="179">
        <f t="shared" si="571"/>
        <v>39737.913673936564</v>
      </c>
      <c r="N1429" s="179">
        <f t="shared" si="572"/>
        <v>4305900.7320686551</v>
      </c>
      <c r="O1429" s="179">
        <f>N1429*(1+Basic!$B$9)+S1429</f>
        <v>4521195.7686720882</v>
      </c>
      <c r="P1429" s="176">
        <f t="shared" si="559"/>
        <v>4595349</v>
      </c>
      <c r="R1429" s="183">
        <f t="shared" si="573"/>
        <v>0</v>
      </c>
      <c r="S1429" s="179">
        <f t="shared" si="560"/>
        <v>0</v>
      </c>
      <c r="Y1429" s="179">
        <f t="shared" si="574"/>
        <v>41725.771895032376</v>
      </c>
      <c r="Z1429" s="179">
        <f t="shared" si="575"/>
        <v>2270.8495492756192</v>
      </c>
      <c r="AA1429" s="179">
        <f t="shared" si="576"/>
        <v>35007.378555691874</v>
      </c>
      <c r="AB1429" s="179">
        <f t="shared" si="577"/>
        <v>79003.999999999869</v>
      </c>
      <c r="AC1429" s="179">
        <f t="shared" si="578"/>
        <v>4595349</v>
      </c>
      <c r="AE1429" s="179">
        <f t="shared" si="579"/>
        <v>79004</v>
      </c>
    </row>
    <row r="1430" spans="1:31" x14ac:dyDescent="0.2">
      <c r="A1430" s="171">
        <f t="shared" si="561"/>
        <v>125</v>
      </c>
      <c r="B1430" s="179">
        <f t="shared" si="562"/>
        <v>75711</v>
      </c>
      <c r="D1430" s="179">
        <f t="shared" si="563"/>
        <v>3293</v>
      </c>
      <c r="E1430" s="179">
        <f t="shared" si="564"/>
        <v>33429.101257095092</v>
      </c>
      <c r="F1430" s="179">
        <f t="shared" si="565"/>
        <v>991.77837545146724</v>
      </c>
      <c r="G1430" s="179">
        <f t="shared" si="566"/>
        <v>2465877.9914796576</v>
      </c>
      <c r="H1430" s="179">
        <f t="shared" si="567"/>
        <v>71851.744764421688</v>
      </c>
      <c r="I1430" s="179">
        <f t="shared" si="568"/>
        <v>75711</v>
      </c>
      <c r="J1430" s="179">
        <f t="shared" si="569"/>
        <v>3293</v>
      </c>
      <c r="K1430" s="179">
        <f t="shared" si="570"/>
        <v>79004</v>
      </c>
      <c r="L1430" s="179">
        <f t="shared" si="558"/>
        <v>79004</v>
      </c>
      <c r="M1430" s="179">
        <f t="shared" si="571"/>
        <v>39378.812996343957</v>
      </c>
      <c r="N1430" s="179">
        <f t="shared" si="572"/>
        <v>4266275.5450649988</v>
      </c>
      <c r="O1430" s="179">
        <f>N1430*(1+Basic!$B$9)+S1430</f>
        <v>4479589.3223182494</v>
      </c>
      <c r="P1430" s="176">
        <f t="shared" si="559"/>
        <v>4551441</v>
      </c>
      <c r="R1430" s="183">
        <f t="shared" si="573"/>
        <v>0</v>
      </c>
      <c r="S1430" s="179">
        <f t="shared" si="560"/>
        <v>0</v>
      </c>
      <c r="Y1430" s="179">
        <f t="shared" si="574"/>
        <v>42281.898742904887</v>
      </c>
      <c r="Z1430" s="179">
        <f t="shared" si="575"/>
        <v>2301.2216245485324</v>
      </c>
      <c r="AA1430" s="179">
        <f t="shared" si="576"/>
        <v>34420.879632546559</v>
      </c>
      <c r="AB1430" s="179">
        <f t="shared" si="577"/>
        <v>79003.999999999971</v>
      </c>
      <c r="AC1430" s="179">
        <f t="shared" si="578"/>
        <v>4551441</v>
      </c>
      <c r="AE1430" s="179">
        <f t="shared" si="579"/>
        <v>79004</v>
      </c>
    </row>
    <row r="1431" spans="1:31" x14ac:dyDescent="0.2">
      <c r="A1431" s="171">
        <f t="shared" si="561"/>
        <v>126</v>
      </c>
      <c r="B1431" s="179">
        <f t="shared" si="562"/>
        <v>75711</v>
      </c>
      <c r="D1431" s="179">
        <f t="shared" si="563"/>
        <v>3293</v>
      </c>
      <c r="E1431" s="179">
        <f t="shared" si="564"/>
        <v>32865.562273823416</v>
      </c>
      <c r="F1431" s="179">
        <f t="shared" si="565"/>
        <v>961.00008086003197</v>
      </c>
      <c r="G1431" s="179">
        <f t="shared" si="566"/>
        <v>2423032.5537534808</v>
      </c>
      <c r="H1431" s="179">
        <f t="shared" si="567"/>
        <v>69519.744845281719</v>
      </c>
      <c r="I1431" s="179">
        <f t="shared" si="568"/>
        <v>75711</v>
      </c>
      <c r="J1431" s="179">
        <f t="shared" si="569"/>
        <v>3293</v>
      </c>
      <c r="K1431" s="179">
        <f t="shared" si="570"/>
        <v>79004</v>
      </c>
      <c r="L1431" s="179">
        <f t="shared" si="558"/>
        <v>79004</v>
      </c>
      <c r="M1431" s="179">
        <f t="shared" si="571"/>
        <v>39016.4282304015</v>
      </c>
      <c r="N1431" s="179">
        <f t="shared" si="572"/>
        <v>4226287.9732953999</v>
      </c>
      <c r="O1431" s="179">
        <f>N1431*(1+Basic!$B$9)+S1431</f>
        <v>4437602.3719601706</v>
      </c>
      <c r="P1431" s="176">
        <f t="shared" si="559"/>
        <v>4507122</v>
      </c>
      <c r="R1431" s="183">
        <f t="shared" si="573"/>
        <v>0</v>
      </c>
      <c r="S1431" s="179">
        <f t="shared" si="560"/>
        <v>0</v>
      </c>
      <c r="Y1431" s="179">
        <f t="shared" si="574"/>
        <v>42845.43772617681</v>
      </c>
      <c r="Z1431" s="179">
        <f t="shared" si="575"/>
        <v>2331.9999191399693</v>
      </c>
      <c r="AA1431" s="179">
        <f t="shared" si="576"/>
        <v>33826.562354683447</v>
      </c>
      <c r="AB1431" s="179">
        <f t="shared" si="577"/>
        <v>79004.000000000233</v>
      </c>
      <c r="AC1431" s="179">
        <f t="shared" si="578"/>
        <v>4507122</v>
      </c>
      <c r="AE1431" s="179">
        <f t="shared" si="579"/>
        <v>79004</v>
      </c>
    </row>
    <row r="1432" spans="1:31" x14ac:dyDescent="0.2">
      <c r="A1432" s="171">
        <f t="shared" si="561"/>
        <v>127</v>
      </c>
      <c r="B1432" s="179">
        <f t="shared" si="562"/>
        <v>75711</v>
      </c>
      <c r="D1432" s="179">
        <f t="shared" si="563"/>
        <v>3293</v>
      </c>
      <c r="E1432" s="179">
        <f t="shared" si="564"/>
        <v>32294.512365188672</v>
      </c>
      <c r="F1432" s="179">
        <f t="shared" si="565"/>
        <v>929.81013386282575</v>
      </c>
      <c r="G1432" s="179">
        <f t="shared" si="566"/>
        <v>2379616.0661186692</v>
      </c>
      <c r="H1432" s="179">
        <f t="shared" si="567"/>
        <v>67156.554979144537</v>
      </c>
      <c r="I1432" s="179">
        <f t="shared" si="568"/>
        <v>75711</v>
      </c>
      <c r="J1432" s="179">
        <f t="shared" si="569"/>
        <v>3293</v>
      </c>
      <c r="K1432" s="179">
        <f t="shared" si="570"/>
        <v>79004</v>
      </c>
      <c r="L1432" s="179">
        <f t="shared" si="558"/>
        <v>79004</v>
      </c>
      <c r="M1432" s="179">
        <f t="shared" si="571"/>
        <v>38650.729342090992</v>
      </c>
      <c r="N1432" s="179">
        <f t="shared" si="572"/>
        <v>4185934.7026374908</v>
      </c>
      <c r="O1432" s="179">
        <f>N1432*(1+Basic!$B$9)+S1432</f>
        <v>4395231.4377693655</v>
      </c>
      <c r="P1432" s="176">
        <f t="shared" si="559"/>
        <v>4462388</v>
      </c>
      <c r="R1432" s="183">
        <f t="shared" si="573"/>
        <v>0</v>
      </c>
      <c r="S1432" s="179">
        <f t="shared" si="560"/>
        <v>0</v>
      </c>
      <c r="Y1432" s="179">
        <f t="shared" si="574"/>
        <v>43416.48763481155</v>
      </c>
      <c r="Z1432" s="179">
        <f t="shared" si="575"/>
        <v>2363.1898661371815</v>
      </c>
      <c r="AA1432" s="179">
        <f t="shared" si="576"/>
        <v>33224.322499051501</v>
      </c>
      <c r="AB1432" s="179">
        <f t="shared" si="577"/>
        <v>79004.000000000233</v>
      </c>
      <c r="AC1432" s="179">
        <f t="shared" si="578"/>
        <v>4462388</v>
      </c>
      <c r="AE1432" s="179">
        <f t="shared" si="579"/>
        <v>79004</v>
      </c>
    </row>
    <row r="1433" spans="1:31" x14ac:dyDescent="0.2">
      <c r="A1433" s="171">
        <f t="shared" si="561"/>
        <v>128</v>
      </c>
      <c r="B1433" s="179">
        <f t="shared" si="562"/>
        <v>75711</v>
      </c>
      <c r="D1433" s="179">
        <f t="shared" si="563"/>
        <v>3293</v>
      </c>
      <c r="E1433" s="179">
        <f t="shared" si="564"/>
        <v>31715.851424540768</v>
      </c>
      <c r="F1433" s="179">
        <f t="shared" si="565"/>
        <v>898.2030287063485</v>
      </c>
      <c r="G1433" s="179">
        <f t="shared" si="566"/>
        <v>2335620.9175432101</v>
      </c>
      <c r="H1433" s="179">
        <f t="shared" si="567"/>
        <v>64761.758007850884</v>
      </c>
      <c r="I1433" s="179">
        <f t="shared" si="568"/>
        <v>75711</v>
      </c>
      <c r="J1433" s="179">
        <f t="shared" si="569"/>
        <v>3293</v>
      </c>
      <c r="K1433" s="179">
        <f t="shared" si="570"/>
        <v>79004</v>
      </c>
      <c r="L1433" s="179">
        <f t="shared" si="558"/>
        <v>79004</v>
      </c>
      <c r="M1433" s="179">
        <f t="shared" si="571"/>
        <v>38281.686022723705</v>
      </c>
      <c r="N1433" s="179">
        <f t="shared" si="572"/>
        <v>4145212.3886602148</v>
      </c>
      <c r="O1433" s="179">
        <f>N1433*(1+Basic!$B$9)+S1433</f>
        <v>4352473.0080932258</v>
      </c>
      <c r="P1433" s="176">
        <f t="shared" si="559"/>
        <v>4417235</v>
      </c>
      <c r="R1433" s="183">
        <f t="shared" si="573"/>
        <v>0</v>
      </c>
      <c r="S1433" s="179">
        <f t="shared" si="560"/>
        <v>0</v>
      </c>
      <c r="Y1433" s="179">
        <f t="shared" si="574"/>
        <v>43995.148575459141</v>
      </c>
      <c r="Z1433" s="179">
        <f t="shared" si="575"/>
        <v>2394.7969712936538</v>
      </c>
      <c r="AA1433" s="179">
        <f t="shared" si="576"/>
        <v>32614.054453247118</v>
      </c>
      <c r="AB1433" s="179">
        <f t="shared" si="577"/>
        <v>79003.999999999913</v>
      </c>
      <c r="AC1433" s="179">
        <f t="shared" si="578"/>
        <v>4417235</v>
      </c>
      <c r="AE1433" s="179">
        <f t="shared" si="579"/>
        <v>79004</v>
      </c>
    </row>
    <row r="1434" spans="1:31" x14ac:dyDescent="0.2">
      <c r="A1434" s="171">
        <f t="shared" si="561"/>
        <v>129</v>
      </c>
      <c r="B1434" s="179">
        <f t="shared" si="562"/>
        <v>75711</v>
      </c>
      <c r="D1434" s="179">
        <f t="shared" si="563"/>
        <v>3293</v>
      </c>
      <c r="E1434" s="179">
        <f t="shared" si="564"/>
        <v>31129.478010994368</v>
      </c>
      <c r="F1434" s="179">
        <f t="shared" si="565"/>
        <v>866.17318599895009</v>
      </c>
      <c r="G1434" s="179">
        <f t="shared" si="566"/>
        <v>2291039.3955542045</v>
      </c>
      <c r="H1434" s="179">
        <f t="shared" si="567"/>
        <v>62334.931193849836</v>
      </c>
      <c r="I1434" s="179">
        <f t="shared" si="568"/>
        <v>75711</v>
      </c>
      <c r="J1434" s="179">
        <f t="shared" si="569"/>
        <v>3293</v>
      </c>
      <c r="K1434" s="179">
        <f t="shared" si="570"/>
        <v>79004</v>
      </c>
      <c r="L1434" s="179">
        <f t="shared" ref="L1434:L1472" si="580">K1434</f>
        <v>79004</v>
      </c>
      <c r="M1434" s="179">
        <f t="shared" si="571"/>
        <v>37909.267686428444</v>
      </c>
      <c r="N1434" s="179">
        <f t="shared" si="572"/>
        <v>4104117.6563466433</v>
      </c>
      <c r="O1434" s="179">
        <f>N1434*(1+Basic!$B$9)+S1434</f>
        <v>4309323.539163976</v>
      </c>
      <c r="P1434" s="176">
        <f t="shared" ref="P1434:P1472" si="581">ROUND((O1434+H1434)/1,0)</f>
        <v>4371658</v>
      </c>
      <c r="R1434" s="183">
        <f t="shared" si="573"/>
        <v>0</v>
      </c>
      <c r="S1434" s="179">
        <f t="shared" ref="S1434:S1473" si="582">S1435+R1434</f>
        <v>0</v>
      </c>
      <c r="Y1434" s="179">
        <f t="shared" si="574"/>
        <v>44581.521989005618</v>
      </c>
      <c r="Z1434" s="179">
        <f t="shared" si="575"/>
        <v>2426.8268140010478</v>
      </c>
      <c r="AA1434" s="179">
        <f t="shared" si="576"/>
        <v>31995.651196993316</v>
      </c>
      <c r="AB1434" s="179">
        <f t="shared" si="577"/>
        <v>79003.999999999985</v>
      </c>
      <c r="AC1434" s="179">
        <f t="shared" si="578"/>
        <v>4371658</v>
      </c>
      <c r="AE1434" s="179">
        <f t="shared" si="579"/>
        <v>79004</v>
      </c>
    </row>
    <row r="1435" spans="1:31" x14ac:dyDescent="0.2">
      <c r="A1435" s="171">
        <f t="shared" ref="A1435:A1473" si="583">A1434+1</f>
        <v>130</v>
      </c>
      <c r="B1435" s="179">
        <f t="shared" ref="B1435:B1473" si="584">$C$1301</f>
        <v>75711</v>
      </c>
      <c r="D1435" s="179">
        <f t="shared" ref="D1435:D1473" si="585">C1435+$F$1301</f>
        <v>3293</v>
      </c>
      <c r="E1435" s="179">
        <f t="shared" ref="E1435:E1473" si="586">G1434*$B$1304/$E$1301</f>
        <v>30535.289331646007</v>
      </c>
      <c r="F1435" s="179">
        <f t="shared" ref="F1435:F1473" si="587">H1434*$D$1304/$E$1301</f>
        <v>833.71495172593768</v>
      </c>
      <c r="G1435" s="179">
        <f t="shared" ref="G1435:G1473" si="588">G1434+E1435-B1435</f>
        <v>2245863.6848858506</v>
      </c>
      <c r="H1435" s="179">
        <f t="shared" ref="H1435:H1473" si="589">H1434-D1435+F1435</f>
        <v>59875.646145575774</v>
      </c>
      <c r="I1435" s="179">
        <f t="shared" ref="I1435:I1473" si="590">B1435</f>
        <v>75711</v>
      </c>
      <c r="J1435" s="179">
        <f t="shared" ref="J1435:J1473" si="591">D1435-C1435</f>
        <v>3293</v>
      </c>
      <c r="K1435" s="179">
        <f t="shared" ref="K1435:K1473" si="592">J1435+I1435</f>
        <v>79004</v>
      </c>
      <c r="L1435" s="179">
        <f t="shared" si="580"/>
        <v>79004</v>
      </c>
      <c r="M1435" s="179">
        <f t="shared" ref="M1435:M1473" si="593">N1434*$L$1304/12</f>
        <v>37533.44346761662</v>
      </c>
      <c r="N1435" s="179">
        <f t="shared" ref="N1435:N1473" si="594">N1434+M1435-L1435</f>
        <v>4062647.0998142599</v>
      </c>
      <c r="O1435" s="179">
        <f>N1435*(1+Basic!$B$9)+S1435</f>
        <v>4265779.4548049727</v>
      </c>
      <c r="P1435" s="176">
        <f t="shared" si="581"/>
        <v>4325655</v>
      </c>
      <c r="R1435" s="183">
        <f t="shared" ref="R1435:R1473" si="595">ROUND($R$1301/1,0)</f>
        <v>0</v>
      </c>
      <c r="S1435" s="179">
        <f t="shared" si="582"/>
        <v>0</v>
      </c>
      <c r="Y1435" s="179">
        <f t="shared" ref="Y1435:Y1473" si="596">G1434-G1435</f>
        <v>45175.71066835383</v>
      </c>
      <c r="Z1435" s="179">
        <f t="shared" ref="Z1435:Z1473" si="597">H1434-H1435-C1435</f>
        <v>2459.2850482740614</v>
      </c>
      <c r="AA1435" s="179">
        <f t="shared" ref="AA1435:AA1473" si="598">E1435+F1435+R1435</f>
        <v>31369.004283371945</v>
      </c>
      <c r="AB1435" s="179">
        <f t="shared" ref="AB1435:AB1473" si="599">AA1435+Z1435+Y1435</f>
        <v>79003.99999999984</v>
      </c>
      <c r="AC1435" s="179">
        <f t="shared" ref="AC1435:AC1473" si="600">P1435</f>
        <v>4325655</v>
      </c>
      <c r="AE1435" s="179">
        <f t="shared" ref="AE1435:AE1473" si="601">B1435+D1435</f>
        <v>79004</v>
      </c>
    </row>
    <row r="1436" spans="1:31" x14ac:dyDescent="0.2">
      <c r="A1436" s="171">
        <f t="shared" si="583"/>
        <v>131</v>
      </c>
      <c r="B1436" s="179">
        <f t="shared" si="584"/>
        <v>75711</v>
      </c>
      <c r="D1436" s="179">
        <f t="shared" si="585"/>
        <v>3293</v>
      </c>
      <c r="E1436" s="179">
        <f t="shared" si="586"/>
        <v>29933.181223554213</v>
      </c>
      <c r="F1436" s="179">
        <f t="shared" si="587"/>
        <v>800.82259625150948</v>
      </c>
      <c r="G1436" s="179">
        <f t="shared" si="588"/>
        <v>2200085.8661094047</v>
      </c>
      <c r="H1436" s="179">
        <f t="shared" si="589"/>
        <v>57383.468741827281</v>
      </c>
      <c r="I1436" s="179">
        <f t="shared" si="590"/>
        <v>75711</v>
      </c>
      <c r="J1436" s="179">
        <f t="shared" si="591"/>
        <v>3293</v>
      </c>
      <c r="K1436" s="179">
        <f t="shared" si="592"/>
        <v>79004</v>
      </c>
      <c r="L1436" s="179">
        <f t="shared" si="580"/>
        <v>79004</v>
      </c>
      <c r="M1436" s="179">
        <f t="shared" si="593"/>
        <v>37154.182218424176</v>
      </c>
      <c r="N1436" s="179">
        <f t="shared" si="594"/>
        <v>4020797.282032684</v>
      </c>
      <c r="O1436" s="179">
        <f>N1436*(1+Basic!$B$9)+S1436</f>
        <v>4221837.1461343188</v>
      </c>
      <c r="P1436" s="176">
        <f t="shared" si="581"/>
        <v>4279221</v>
      </c>
      <c r="R1436" s="183">
        <f t="shared" si="595"/>
        <v>0</v>
      </c>
      <c r="S1436" s="179">
        <f t="shared" si="582"/>
        <v>0</v>
      </c>
      <c r="Y1436" s="179">
        <f t="shared" si="596"/>
        <v>45777.818776445929</v>
      </c>
      <c r="Z1436" s="179">
        <f t="shared" si="597"/>
        <v>2492.1774037484938</v>
      </c>
      <c r="AA1436" s="179">
        <f t="shared" si="598"/>
        <v>30734.003819805723</v>
      </c>
      <c r="AB1436" s="179">
        <f t="shared" si="599"/>
        <v>79004.000000000146</v>
      </c>
      <c r="AC1436" s="179">
        <f t="shared" si="600"/>
        <v>4279221</v>
      </c>
      <c r="AE1436" s="179">
        <f t="shared" si="601"/>
        <v>79004</v>
      </c>
    </row>
    <row r="1437" spans="1:31" x14ac:dyDescent="0.2">
      <c r="A1437" s="171">
        <f t="shared" si="583"/>
        <v>132</v>
      </c>
      <c r="B1437" s="179">
        <f t="shared" si="584"/>
        <v>75711</v>
      </c>
      <c r="C1437" s="171">
        <f>-Basic!$B$30</f>
        <v>-16440</v>
      </c>
      <c r="D1437" s="179">
        <f t="shared" si="585"/>
        <v>-13147</v>
      </c>
      <c r="E1437" s="179">
        <f t="shared" si="586"/>
        <v>29323.048135479443</v>
      </c>
      <c r="F1437" s="179">
        <f t="shared" si="587"/>
        <v>767.49031330734135</v>
      </c>
      <c r="G1437" s="179">
        <f t="shared" si="588"/>
        <v>2153697.9142448842</v>
      </c>
      <c r="H1437" s="179">
        <f t="shared" si="589"/>
        <v>71297.959055134619</v>
      </c>
      <c r="I1437" s="179">
        <f t="shared" si="590"/>
        <v>75711</v>
      </c>
      <c r="J1437" s="179">
        <f t="shared" si="591"/>
        <v>3293</v>
      </c>
      <c r="K1437" s="179">
        <f t="shared" si="592"/>
        <v>79004</v>
      </c>
      <c r="L1437" s="179">
        <f t="shared" si="580"/>
        <v>79004</v>
      </c>
      <c r="M1437" s="179">
        <f t="shared" si="593"/>
        <v>36771.452506130037</v>
      </c>
      <c r="N1437" s="179">
        <f t="shared" si="594"/>
        <v>3978564.7345388141</v>
      </c>
      <c r="O1437" s="179">
        <f>N1437*(1+Basic!$B$9)+S1437</f>
        <v>4177492.9712657551</v>
      </c>
      <c r="P1437" s="176">
        <f t="shared" si="581"/>
        <v>4248791</v>
      </c>
      <c r="R1437" s="183">
        <f t="shared" si="595"/>
        <v>0</v>
      </c>
      <c r="S1437" s="179">
        <f t="shared" si="582"/>
        <v>0</v>
      </c>
      <c r="Y1437" s="179">
        <f t="shared" si="596"/>
        <v>46387.951864520553</v>
      </c>
      <c r="Z1437" s="179">
        <f t="shared" si="597"/>
        <v>2525.5096866926615</v>
      </c>
      <c r="AA1437" s="179">
        <f t="shared" si="598"/>
        <v>30090.538448786785</v>
      </c>
      <c r="AB1437" s="179">
        <f t="shared" si="599"/>
        <v>79004</v>
      </c>
      <c r="AC1437" s="179">
        <f t="shared" si="600"/>
        <v>4248791</v>
      </c>
      <c r="AE1437" s="179">
        <f t="shared" si="601"/>
        <v>62564</v>
      </c>
    </row>
    <row r="1438" spans="1:31" x14ac:dyDescent="0.2">
      <c r="A1438" s="171">
        <f t="shared" si="583"/>
        <v>133</v>
      </c>
      <c r="B1438" s="179">
        <f t="shared" si="584"/>
        <v>75711</v>
      </c>
      <c r="D1438" s="179">
        <f t="shared" si="585"/>
        <v>3293</v>
      </c>
      <c r="E1438" s="179">
        <f t="shared" si="586"/>
        <v>28704.783109380685</v>
      </c>
      <c r="F1438" s="179">
        <f t="shared" si="587"/>
        <v>953.59332806441262</v>
      </c>
      <c r="G1438" s="179">
        <f t="shared" si="588"/>
        <v>2106691.697354265</v>
      </c>
      <c r="H1438" s="179">
        <f t="shared" si="589"/>
        <v>68958.552383199029</v>
      </c>
      <c r="I1438" s="179">
        <f t="shared" si="590"/>
        <v>75711</v>
      </c>
      <c r="J1438" s="179">
        <f t="shared" si="591"/>
        <v>3293</v>
      </c>
      <c r="K1438" s="179">
        <f t="shared" si="592"/>
        <v>79004</v>
      </c>
      <c r="L1438" s="179">
        <f t="shared" si="580"/>
        <v>79004</v>
      </c>
      <c r="M1438" s="179">
        <f t="shared" si="593"/>
        <v>36385.222610551064</v>
      </c>
      <c r="N1438" s="179">
        <f t="shared" si="594"/>
        <v>3935945.957149365</v>
      </c>
      <c r="O1438" s="179">
        <f>N1438*(1+Basic!$B$9)+S1438</f>
        <v>4132743.2550068335</v>
      </c>
      <c r="P1438" s="176">
        <f t="shared" si="581"/>
        <v>4201702</v>
      </c>
      <c r="R1438" s="183">
        <f t="shared" si="595"/>
        <v>0</v>
      </c>
      <c r="S1438" s="179">
        <f t="shared" si="582"/>
        <v>0</v>
      </c>
      <c r="Y1438" s="179">
        <f t="shared" si="596"/>
        <v>47006.216890619136</v>
      </c>
      <c r="Z1438" s="179">
        <f t="shared" si="597"/>
        <v>2339.4066719355906</v>
      </c>
      <c r="AA1438" s="179">
        <f t="shared" si="598"/>
        <v>29658.376437445098</v>
      </c>
      <c r="AB1438" s="179">
        <f t="shared" si="599"/>
        <v>79003.999999999825</v>
      </c>
      <c r="AC1438" s="179">
        <f t="shared" si="600"/>
        <v>4201702</v>
      </c>
      <c r="AE1438" s="179">
        <f t="shared" si="601"/>
        <v>79004</v>
      </c>
    </row>
    <row r="1439" spans="1:31" x14ac:dyDescent="0.2">
      <c r="A1439" s="171">
        <f t="shared" si="583"/>
        <v>134</v>
      </c>
      <c r="B1439" s="179">
        <f t="shared" si="584"/>
        <v>75711</v>
      </c>
      <c r="D1439" s="179">
        <f t="shared" si="585"/>
        <v>3293</v>
      </c>
      <c r="E1439" s="179">
        <f t="shared" si="586"/>
        <v>28078.277761665377</v>
      </c>
      <c r="F1439" s="179">
        <f t="shared" si="587"/>
        <v>922.3043175015431</v>
      </c>
      <c r="G1439" s="179">
        <f t="shared" si="588"/>
        <v>2059058.9751159302</v>
      </c>
      <c r="H1439" s="179">
        <f t="shared" si="589"/>
        <v>66587.856700700577</v>
      </c>
      <c r="I1439" s="179">
        <f t="shared" si="590"/>
        <v>75711</v>
      </c>
      <c r="J1439" s="179">
        <f t="shared" si="591"/>
        <v>3293</v>
      </c>
      <c r="K1439" s="179">
        <f t="shared" si="592"/>
        <v>79004</v>
      </c>
      <c r="L1439" s="179">
        <f t="shared" si="580"/>
        <v>79004</v>
      </c>
      <c r="M1439" s="179">
        <f t="shared" si="593"/>
        <v>35995.460521413064</v>
      </c>
      <c r="N1439" s="179">
        <f t="shared" si="594"/>
        <v>3892937.417670778</v>
      </c>
      <c r="O1439" s="179">
        <f>N1439*(1+Basic!$B$9)+S1439</f>
        <v>4087584.2885543169</v>
      </c>
      <c r="P1439" s="176">
        <f t="shared" si="581"/>
        <v>4154172</v>
      </c>
      <c r="R1439" s="183">
        <f t="shared" si="595"/>
        <v>0</v>
      </c>
      <c r="S1439" s="179">
        <f t="shared" si="582"/>
        <v>0</v>
      </c>
      <c r="Y1439" s="179">
        <f t="shared" si="596"/>
        <v>47632.722238334827</v>
      </c>
      <c r="Z1439" s="179">
        <f t="shared" si="597"/>
        <v>2370.6956824984518</v>
      </c>
      <c r="AA1439" s="179">
        <f t="shared" si="598"/>
        <v>29000.582079166921</v>
      </c>
      <c r="AB1439" s="179">
        <f t="shared" si="599"/>
        <v>79004.000000000204</v>
      </c>
      <c r="AC1439" s="179">
        <f t="shared" si="600"/>
        <v>4154172</v>
      </c>
      <c r="AE1439" s="179">
        <f t="shared" si="601"/>
        <v>79004</v>
      </c>
    </row>
    <row r="1440" spans="1:31" x14ac:dyDescent="0.2">
      <c r="A1440" s="171">
        <f t="shared" si="583"/>
        <v>135</v>
      </c>
      <c r="B1440" s="179">
        <f t="shared" si="584"/>
        <v>75711</v>
      </c>
      <c r="D1440" s="179">
        <f t="shared" si="585"/>
        <v>3293</v>
      </c>
      <c r="E1440" s="179">
        <f t="shared" si="586"/>
        <v>27443.422264189459</v>
      </c>
      <c r="F1440" s="179">
        <f t="shared" si="587"/>
        <v>890.59682382765743</v>
      </c>
      <c r="G1440" s="179">
        <f t="shared" si="588"/>
        <v>2010791.3973801197</v>
      </c>
      <c r="H1440" s="179">
        <f t="shared" si="589"/>
        <v>64185.453524528231</v>
      </c>
      <c r="I1440" s="179">
        <f t="shared" si="590"/>
        <v>75711</v>
      </c>
      <c r="J1440" s="179">
        <f t="shared" si="591"/>
        <v>3293</v>
      </c>
      <c r="K1440" s="179">
        <f t="shared" si="592"/>
        <v>79004</v>
      </c>
      <c r="L1440" s="179">
        <f t="shared" si="580"/>
        <v>79004</v>
      </c>
      <c r="M1440" s="179">
        <f t="shared" si="593"/>
        <v>35602.133935697857</v>
      </c>
      <c r="N1440" s="179">
        <f t="shared" si="594"/>
        <v>3849535.5516064758</v>
      </c>
      <c r="O1440" s="179">
        <f>N1440*(1+Basic!$B$9)+S1440</f>
        <v>4042012.3291867999</v>
      </c>
      <c r="P1440" s="176">
        <f t="shared" si="581"/>
        <v>4106198</v>
      </c>
      <c r="R1440" s="183">
        <f t="shared" si="595"/>
        <v>0</v>
      </c>
      <c r="S1440" s="179">
        <f t="shared" si="582"/>
        <v>0</v>
      </c>
      <c r="Y1440" s="179">
        <f t="shared" si="596"/>
        <v>48267.577735810541</v>
      </c>
      <c r="Z1440" s="179">
        <f t="shared" si="597"/>
        <v>2402.4031761723454</v>
      </c>
      <c r="AA1440" s="179">
        <f t="shared" si="598"/>
        <v>28334.019088017118</v>
      </c>
      <c r="AB1440" s="179">
        <f t="shared" si="599"/>
        <v>79004</v>
      </c>
      <c r="AC1440" s="179">
        <f t="shared" si="600"/>
        <v>4106198</v>
      </c>
      <c r="AE1440" s="179">
        <f t="shared" si="601"/>
        <v>79004</v>
      </c>
    </row>
    <row r="1441" spans="1:31" x14ac:dyDescent="0.2">
      <c r="A1441" s="171">
        <f t="shared" si="583"/>
        <v>136</v>
      </c>
      <c r="B1441" s="179">
        <f t="shared" si="584"/>
        <v>75711</v>
      </c>
      <c r="D1441" s="179">
        <f t="shared" si="585"/>
        <v>3293</v>
      </c>
      <c r="E1441" s="179">
        <f t="shared" si="586"/>
        <v>26800.105325004242</v>
      </c>
      <c r="F1441" s="179">
        <f t="shared" si="587"/>
        <v>858.46524993018954</v>
      </c>
      <c r="G1441" s="179">
        <f t="shared" si="588"/>
        <v>1961880.502705124</v>
      </c>
      <c r="H1441" s="179">
        <f t="shared" si="589"/>
        <v>61750.91877445842</v>
      </c>
      <c r="I1441" s="179">
        <f t="shared" si="590"/>
        <v>75711</v>
      </c>
      <c r="J1441" s="179">
        <f t="shared" si="591"/>
        <v>3293</v>
      </c>
      <c r="K1441" s="179">
        <f t="shared" si="592"/>
        <v>79004</v>
      </c>
      <c r="L1441" s="179">
        <f t="shared" si="580"/>
        <v>79004</v>
      </c>
      <c r="M1441" s="179">
        <f t="shared" si="593"/>
        <v>35205.210254966041</v>
      </c>
      <c r="N1441" s="179">
        <f t="shared" si="594"/>
        <v>3805736.7618614417</v>
      </c>
      <c r="O1441" s="179">
        <f>N1441*(1+Basic!$B$9)+S1441</f>
        <v>3996023.5999545138</v>
      </c>
      <c r="P1441" s="176">
        <f t="shared" si="581"/>
        <v>4057775</v>
      </c>
      <c r="R1441" s="183">
        <f t="shared" si="595"/>
        <v>0</v>
      </c>
      <c r="S1441" s="179">
        <f t="shared" si="582"/>
        <v>0</v>
      </c>
      <c r="Y1441" s="179">
        <f t="shared" si="596"/>
        <v>48910.894674995681</v>
      </c>
      <c r="Z1441" s="179">
        <f t="shared" si="597"/>
        <v>2434.5347500698117</v>
      </c>
      <c r="AA1441" s="179">
        <f t="shared" si="598"/>
        <v>27658.570574934431</v>
      </c>
      <c r="AB1441" s="179">
        <f t="shared" si="599"/>
        <v>79003.999999999927</v>
      </c>
      <c r="AC1441" s="179">
        <f t="shared" si="600"/>
        <v>4057775</v>
      </c>
      <c r="AE1441" s="179">
        <f t="shared" si="601"/>
        <v>79004</v>
      </c>
    </row>
    <row r="1442" spans="1:31" x14ac:dyDescent="0.2">
      <c r="A1442" s="171">
        <f t="shared" si="583"/>
        <v>137</v>
      </c>
      <c r="B1442" s="179">
        <f t="shared" si="584"/>
        <v>75711</v>
      </c>
      <c r="D1442" s="179">
        <f t="shared" si="585"/>
        <v>3293</v>
      </c>
      <c r="E1442" s="179">
        <f t="shared" si="586"/>
        <v>26148.214168846545</v>
      </c>
      <c r="F1442" s="179">
        <f t="shared" si="587"/>
        <v>825.90392383651715</v>
      </c>
      <c r="G1442" s="179">
        <f t="shared" si="588"/>
        <v>1912317.7168739706</v>
      </c>
      <c r="H1442" s="179">
        <f t="shared" si="589"/>
        <v>59283.822698294935</v>
      </c>
      <c r="I1442" s="179">
        <f t="shared" si="590"/>
        <v>75711</v>
      </c>
      <c r="J1442" s="179">
        <f t="shared" si="591"/>
        <v>3293</v>
      </c>
      <c r="K1442" s="179">
        <f t="shared" si="592"/>
        <v>79004</v>
      </c>
      <c r="L1442" s="179">
        <f t="shared" si="580"/>
        <v>79004</v>
      </c>
      <c r="M1442" s="179">
        <f t="shared" si="593"/>
        <v>34804.656582655232</v>
      </c>
      <c r="N1442" s="179">
        <f t="shared" si="594"/>
        <v>3761537.418444097</v>
      </c>
      <c r="O1442" s="179">
        <f>N1442*(1+Basic!$B$9)+S1442</f>
        <v>3949614.2893663021</v>
      </c>
      <c r="P1442" s="176">
        <f t="shared" si="581"/>
        <v>4008898</v>
      </c>
      <c r="R1442" s="183">
        <f t="shared" si="595"/>
        <v>0</v>
      </c>
      <c r="S1442" s="179">
        <f t="shared" si="582"/>
        <v>0</v>
      </c>
      <c r="Y1442" s="179">
        <f t="shared" si="596"/>
        <v>49562.785831153393</v>
      </c>
      <c r="Z1442" s="179">
        <f t="shared" si="597"/>
        <v>2467.0960761634851</v>
      </c>
      <c r="AA1442" s="179">
        <f t="shared" si="598"/>
        <v>26974.118092683064</v>
      </c>
      <c r="AB1442" s="179">
        <f t="shared" si="599"/>
        <v>79003.999999999942</v>
      </c>
      <c r="AC1442" s="179">
        <f t="shared" si="600"/>
        <v>4008898</v>
      </c>
      <c r="AE1442" s="179">
        <f t="shared" si="601"/>
        <v>79004</v>
      </c>
    </row>
    <row r="1443" spans="1:31" x14ac:dyDescent="0.2">
      <c r="A1443" s="171">
        <f t="shared" si="583"/>
        <v>138</v>
      </c>
      <c r="B1443" s="179">
        <f t="shared" si="584"/>
        <v>75711</v>
      </c>
      <c r="D1443" s="179">
        <f t="shared" si="585"/>
        <v>3293</v>
      </c>
      <c r="E1443" s="179">
        <f t="shared" si="586"/>
        <v>25487.634517368933</v>
      </c>
      <c r="F1443" s="179">
        <f t="shared" si="587"/>
        <v>792.90709771272702</v>
      </c>
      <c r="G1443" s="179">
        <f t="shared" si="588"/>
        <v>1862094.3513913394</v>
      </c>
      <c r="H1443" s="179">
        <f t="shared" si="589"/>
        <v>56783.729796007661</v>
      </c>
      <c r="I1443" s="179">
        <f t="shared" si="590"/>
        <v>75711</v>
      </c>
      <c r="J1443" s="179">
        <f t="shared" si="591"/>
        <v>3293</v>
      </c>
      <c r="K1443" s="179">
        <f t="shared" si="592"/>
        <v>79004</v>
      </c>
      <c r="L1443" s="179">
        <f t="shared" si="580"/>
        <v>79004</v>
      </c>
      <c r="M1443" s="179">
        <f t="shared" si="593"/>
        <v>34400.439721353694</v>
      </c>
      <c r="N1443" s="179">
        <f t="shared" si="594"/>
        <v>3716933.8581654509</v>
      </c>
      <c r="O1443" s="179">
        <f>N1443*(1+Basic!$B$9)+S1443</f>
        <v>3902780.5510737235</v>
      </c>
      <c r="P1443" s="176">
        <f t="shared" si="581"/>
        <v>3959564</v>
      </c>
      <c r="R1443" s="183">
        <f t="shared" si="595"/>
        <v>0</v>
      </c>
      <c r="S1443" s="179">
        <f t="shared" si="582"/>
        <v>0</v>
      </c>
      <c r="Y1443" s="179">
        <f t="shared" si="596"/>
        <v>50223.365482631139</v>
      </c>
      <c r="Z1443" s="179">
        <f t="shared" si="597"/>
        <v>2500.0929022872733</v>
      </c>
      <c r="AA1443" s="179">
        <f t="shared" si="598"/>
        <v>26280.54161508166</v>
      </c>
      <c r="AB1443" s="179">
        <f t="shared" si="599"/>
        <v>79004.000000000073</v>
      </c>
      <c r="AC1443" s="179">
        <f t="shared" si="600"/>
        <v>3959564</v>
      </c>
      <c r="AE1443" s="179">
        <f t="shared" si="601"/>
        <v>79004</v>
      </c>
    </row>
    <row r="1444" spans="1:31" x14ac:dyDescent="0.2">
      <c r="A1444" s="171">
        <f t="shared" si="583"/>
        <v>139</v>
      </c>
      <c r="B1444" s="179">
        <f t="shared" si="584"/>
        <v>75711</v>
      </c>
      <c r="D1444" s="179">
        <f t="shared" si="585"/>
        <v>3293</v>
      </c>
      <c r="E1444" s="179">
        <f t="shared" si="586"/>
        <v>24818.250569106371</v>
      </c>
      <c r="F1444" s="179">
        <f t="shared" si="587"/>
        <v>759.46894684898723</v>
      </c>
      <c r="G1444" s="179">
        <f t="shared" si="588"/>
        <v>1811201.6019604458</v>
      </c>
      <c r="H1444" s="179">
        <f t="shared" si="589"/>
        <v>54250.19874285665</v>
      </c>
      <c r="I1444" s="179">
        <f t="shared" si="590"/>
        <v>75711</v>
      </c>
      <c r="J1444" s="179">
        <f t="shared" si="591"/>
        <v>3293</v>
      </c>
      <c r="K1444" s="179">
        <f t="shared" si="592"/>
        <v>79004</v>
      </c>
      <c r="L1444" s="179">
        <f t="shared" si="580"/>
        <v>79004</v>
      </c>
      <c r="M1444" s="179">
        <f t="shared" si="593"/>
        <v>33992.526170048914</v>
      </c>
      <c r="N1444" s="179">
        <f t="shared" si="594"/>
        <v>3671922.3843354997</v>
      </c>
      <c r="O1444" s="179">
        <f>N1444*(1+Basic!$B$9)+S1444</f>
        <v>3855518.5035522748</v>
      </c>
      <c r="P1444" s="176">
        <f t="shared" si="581"/>
        <v>3909769</v>
      </c>
      <c r="R1444" s="183">
        <f t="shared" si="595"/>
        <v>0</v>
      </c>
      <c r="S1444" s="179">
        <f t="shared" si="582"/>
        <v>0</v>
      </c>
      <c r="Y1444" s="179">
        <f t="shared" si="596"/>
        <v>50892.749430893688</v>
      </c>
      <c r="Z1444" s="179">
        <f t="shared" si="597"/>
        <v>2533.5310531510113</v>
      </c>
      <c r="AA1444" s="179">
        <f t="shared" si="598"/>
        <v>25577.719515955359</v>
      </c>
      <c r="AB1444" s="179">
        <f t="shared" si="599"/>
        <v>79004.000000000058</v>
      </c>
      <c r="AC1444" s="179">
        <f t="shared" si="600"/>
        <v>3909769</v>
      </c>
      <c r="AE1444" s="179">
        <f t="shared" si="601"/>
        <v>79004</v>
      </c>
    </row>
    <row r="1445" spans="1:31" x14ac:dyDescent="0.2">
      <c r="A1445" s="171">
        <f t="shared" si="583"/>
        <v>140</v>
      </c>
      <c r="B1445" s="179">
        <f t="shared" si="584"/>
        <v>75711</v>
      </c>
      <c r="D1445" s="179">
        <f t="shared" si="585"/>
        <v>3293</v>
      </c>
      <c r="E1445" s="179">
        <f t="shared" si="586"/>
        <v>24139.944979175922</v>
      </c>
      <c r="F1445" s="179">
        <f t="shared" si="587"/>
        <v>725.58356863135043</v>
      </c>
      <c r="G1445" s="179">
        <f t="shared" si="588"/>
        <v>1759630.5469396217</v>
      </c>
      <c r="H1445" s="179">
        <f t="shared" si="589"/>
        <v>51682.782311488001</v>
      </c>
      <c r="I1445" s="179">
        <f t="shared" si="590"/>
        <v>75711</v>
      </c>
      <c r="J1445" s="179">
        <f t="shared" si="591"/>
        <v>3293</v>
      </c>
      <c r="K1445" s="179">
        <f t="shared" si="592"/>
        <v>79004</v>
      </c>
      <c r="L1445" s="179">
        <f t="shared" si="580"/>
        <v>79004</v>
      </c>
      <c r="M1445" s="179">
        <f t="shared" si="593"/>
        <v>33580.882121351133</v>
      </c>
      <c r="N1445" s="179">
        <f t="shared" si="594"/>
        <v>3626499.2664568508</v>
      </c>
      <c r="O1445" s="179">
        <f>N1445*(1+Basic!$B$9)+S1445</f>
        <v>3807824.2297796933</v>
      </c>
      <c r="P1445" s="176">
        <f t="shared" si="581"/>
        <v>3859507</v>
      </c>
      <c r="R1445" s="183">
        <f t="shared" si="595"/>
        <v>0</v>
      </c>
      <c r="S1445" s="179">
        <f t="shared" si="582"/>
        <v>0</v>
      </c>
      <c r="Y1445" s="179">
        <f t="shared" si="596"/>
        <v>51571.055020824075</v>
      </c>
      <c r="Z1445" s="179">
        <f t="shared" si="597"/>
        <v>2567.4164313686488</v>
      </c>
      <c r="AA1445" s="179">
        <f t="shared" si="598"/>
        <v>24865.528547807273</v>
      </c>
      <c r="AB1445" s="179">
        <f t="shared" si="599"/>
        <v>79004</v>
      </c>
      <c r="AC1445" s="179">
        <f t="shared" si="600"/>
        <v>3859507</v>
      </c>
      <c r="AE1445" s="179">
        <f t="shared" si="601"/>
        <v>79004</v>
      </c>
    </row>
    <row r="1446" spans="1:31" x14ac:dyDescent="0.2">
      <c r="A1446" s="171">
        <f t="shared" si="583"/>
        <v>141</v>
      </c>
      <c r="B1446" s="179">
        <f t="shared" si="584"/>
        <v>75711</v>
      </c>
      <c r="D1446" s="179">
        <f t="shared" si="585"/>
        <v>3293</v>
      </c>
      <c r="E1446" s="179">
        <f t="shared" si="586"/>
        <v>23452.598838705835</v>
      </c>
      <c r="F1446" s="179">
        <f t="shared" si="587"/>
        <v>691.24498149980525</v>
      </c>
      <c r="G1446" s="179">
        <f t="shared" si="588"/>
        <v>1707372.1457783275</v>
      </c>
      <c r="H1446" s="179">
        <f t="shared" si="589"/>
        <v>49081.027292987805</v>
      </c>
      <c r="I1446" s="179">
        <f t="shared" si="590"/>
        <v>75711</v>
      </c>
      <c r="J1446" s="179">
        <f t="shared" si="591"/>
        <v>3293</v>
      </c>
      <c r="K1446" s="179">
        <f t="shared" si="592"/>
        <v>79004</v>
      </c>
      <c r="L1446" s="179">
        <f t="shared" si="580"/>
        <v>79004</v>
      </c>
      <c r="M1446" s="179">
        <f t="shared" si="593"/>
        <v>33165.473458691406</v>
      </c>
      <c r="N1446" s="179">
        <f t="shared" si="594"/>
        <v>3580660.7399155423</v>
      </c>
      <c r="O1446" s="179">
        <f>N1446*(1+Basic!$B$9)+S1446</f>
        <v>3759693.7769113197</v>
      </c>
      <c r="P1446" s="176">
        <f t="shared" si="581"/>
        <v>3808775</v>
      </c>
      <c r="R1446" s="183">
        <f t="shared" si="595"/>
        <v>0</v>
      </c>
      <c r="S1446" s="179">
        <f t="shared" si="582"/>
        <v>0</v>
      </c>
      <c r="Y1446" s="179">
        <f t="shared" si="596"/>
        <v>52258.401161294198</v>
      </c>
      <c r="Z1446" s="179">
        <f t="shared" si="597"/>
        <v>2601.7550185001965</v>
      </c>
      <c r="AA1446" s="179">
        <f t="shared" si="598"/>
        <v>24143.843820205639</v>
      </c>
      <c r="AB1446" s="179">
        <f t="shared" si="599"/>
        <v>79004.000000000029</v>
      </c>
      <c r="AC1446" s="179">
        <f t="shared" si="600"/>
        <v>3808775</v>
      </c>
      <c r="AE1446" s="179">
        <f t="shared" si="601"/>
        <v>79004</v>
      </c>
    </row>
    <row r="1447" spans="1:31" x14ac:dyDescent="0.2">
      <c r="A1447" s="171">
        <f t="shared" si="583"/>
        <v>142</v>
      </c>
      <c r="B1447" s="179">
        <f t="shared" si="584"/>
        <v>75711</v>
      </c>
      <c r="D1447" s="179">
        <f t="shared" si="585"/>
        <v>3293</v>
      </c>
      <c r="E1447" s="179">
        <f t="shared" si="586"/>
        <v>22756.091653990516</v>
      </c>
      <c r="F1447" s="179">
        <f t="shared" si="587"/>
        <v>656.4471238923901</v>
      </c>
      <c r="G1447" s="179">
        <f t="shared" si="588"/>
        <v>1654417.237432318</v>
      </c>
      <c r="H1447" s="179">
        <f t="shared" si="589"/>
        <v>46444.474416880192</v>
      </c>
      <c r="I1447" s="179">
        <f t="shared" si="590"/>
        <v>75711</v>
      </c>
      <c r="J1447" s="179">
        <f t="shared" si="591"/>
        <v>3293</v>
      </c>
      <c r="K1447" s="179">
        <f t="shared" si="592"/>
        <v>79004</v>
      </c>
      <c r="L1447" s="179">
        <f t="shared" si="580"/>
        <v>79004</v>
      </c>
      <c r="M1447" s="179">
        <f t="shared" si="593"/>
        <v>32746.265753494041</v>
      </c>
      <c r="N1447" s="179">
        <f t="shared" si="594"/>
        <v>3534403.0056690364</v>
      </c>
      <c r="O1447" s="179">
        <f>N1447*(1+Basic!$B$9)+S1447</f>
        <v>3711123.1559524885</v>
      </c>
      <c r="P1447" s="176">
        <f t="shared" si="581"/>
        <v>3757568</v>
      </c>
      <c r="R1447" s="183">
        <f t="shared" si="595"/>
        <v>0</v>
      </c>
      <c r="S1447" s="179">
        <f t="shared" si="582"/>
        <v>0</v>
      </c>
      <c r="Y1447" s="179">
        <f t="shared" si="596"/>
        <v>52954.908346009441</v>
      </c>
      <c r="Z1447" s="179">
        <f t="shared" si="597"/>
        <v>2636.552876107613</v>
      </c>
      <c r="AA1447" s="179">
        <f t="shared" si="598"/>
        <v>23412.538777882906</v>
      </c>
      <c r="AB1447" s="179">
        <f t="shared" si="599"/>
        <v>79003.999999999956</v>
      </c>
      <c r="AC1447" s="179">
        <f t="shared" si="600"/>
        <v>3757568</v>
      </c>
      <c r="AE1447" s="179">
        <f t="shared" si="601"/>
        <v>79004</v>
      </c>
    </row>
    <row r="1448" spans="1:31" x14ac:dyDescent="0.2">
      <c r="A1448" s="171">
        <f t="shared" si="583"/>
        <v>143</v>
      </c>
      <c r="B1448" s="179">
        <f t="shared" si="584"/>
        <v>75711</v>
      </c>
      <c r="D1448" s="179">
        <f t="shared" si="585"/>
        <v>3293</v>
      </c>
      <c r="E1448" s="179">
        <f t="shared" si="586"/>
        <v>22050.301325367622</v>
      </c>
      <c r="F1448" s="179">
        <f t="shared" si="587"/>
        <v>621.18385317518721</v>
      </c>
      <c r="G1448" s="179">
        <f t="shared" si="588"/>
        <v>1600756.5387576856</v>
      </c>
      <c r="H1448" s="179">
        <f t="shared" si="589"/>
        <v>43772.658270055377</v>
      </c>
      <c r="I1448" s="179">
        <f t="shared" si="590"/>
        <v>75711</v>
      </c>
      <c r="J1448" s="179">
        <f t="shared" si="591"/>
        <v>3293</v>
      </c>
      <c r="K1448" s="179">
        <f t="shared" si="592"/>
        <v>79004</v>
      </c>
      <c r="L1448" s="179">
        <f t="shared" si="580"/>
        <v>79004</v>
      </c>
      <c r="M1448" s="179">
        <f t="shared" si="593"/>
        <v>32323.224262323249</v>
      </c>
      <c r="N1448" s="179">
        <f t="shared" si="594"/>
        <v>3487722.2299313596</v>
      </c>
      <c r="O1448" s="179">
        <f>N1448*(1+Basic!$B$9)+S1448</f>
        <v>3662108.3414279278</v>
      </c>
      <c r="P1448" s="176">
        <f t="shared" si="581"/>
        <v>3705881</v>
      </c>
      <c r="R1448" s="183">
        <f t="shared" si="595"/>
        <v>0</v>
      </c>
      <c r="S1448" s="179">
        <f t="shared" si="582"/>
        <v>0</v>
      </c>
      <c r="Y1448" s="179">
        <f t="shared" si="596"/>
        <v>53660.698674632469</v>
      </c>
      <c r="Z1448" s="179">
        <f t="shared" si="597"/>
        <v>2671.8161468248145</v>
      </c>
      <c r="AA1448" s="179">
        <f t="shared" si="598"/>
        <v>22671.485178542807</v>
      </c>
      <c r="AB1448" s="179">
        <f t="shared" si="599"/>
        <v>79004.000000000087</v>
      </c>
      <c r="AC1448" s="179">
        <f t="shared" si="600"/>
        <v>3705881</v>
      </c>
      <c r="AE1448" s="179">
        <f t="shared" si="601"/>
        <v>79004</v>
      </c>
    </row>
    <row r="1449" spans="1:31" x14ac:dyDescent="0.2">
      <c r="A1449" s="171">
        <f t="shared" si="583"/>
        <v>144</v>
      </c>
      <c r="B1449" s="179">
        <f t="shared" si="584"/>
        <v>75711</v>
      </c>
      <c r="C1449" s="171">
        <f>-Basic!$B$31</f>
        <v>-14800</v>
      </c>
      <c r="D1449" s="179">
        <f t="shared" si="585"/>
        <v>-11507</v>
      </c>
      <c r="E1449" s="179">
        <f t="shared" si="586"/>
        <v>21335.104125813657</v>
      </c>
      <c r="F1449" s="179">
        <f t="shared" si="587"/>
        <v>585.44894455800397</v>
      </c>
      <c r="G1449" s="179">
        <f t="shared" si="588"/>
        <v>1546380.6428834992</v>
      </c>
      <c r="H1449" s="179">
        <f t="shared" si="589"/>
        <v>55865.107214613381</v>
      </c>
      <c r="I1449" s="179">
        <f t="shared" si="590"/>
        <v>75711</v>
      </c>
      <c r="J1449" s="179">
        <f t="shared" si="591"/>
        <v>3293</v>
      </c>
      <c r="K1449" s="179">
        <f t="shared" si="592"/>
        <v>79004</v>
      </c>
      <c r="L1449" s="179">
        <f t="shared" si="580"/>
        <v>79004</v>
      </c>
      <c r="M1449" s="179">
        <f t="shared" si="593"/>
        <v>31896.3139240036</v>
      </c>
      <c r="N1449" s="179">
        <f t="shared" si="594"/>
        <v>3440614.543855363</v>
      </c>
      <c r="O1449" s="179">
        <f>N1449*(1+Basic!$B$9)+S1449</f>
        <v>3612645.2710481314</v>
      </c>
      <c r="P1449" s="176">
        <f t="shared" si="581"/>
        <v>3668510</v>
      </c>
      <c r="R1449" s="183">
        <f t="shared" si="595"/>
        <v>0</v>
      </c>
      <c r="S1449" s="179">
        <f t="shared" si="582"/>
        <v>0</v>
      </c>
      <c r="Y1449" s="179">
        <f t="shared" si="596"/>
        <v>54375.895874186419</v>
      </c>
      <c r="Z1449" s="179">
        <f t="shared" si="597"/>
        <v>2707.5510554419961</v>
      </c>
      <c r="AA1449" s="179">
        <f t="shared" si="598"/>
        <v>21920.553070371661</v>
      </c>
      <c r="AB1449" s="179">
        <f t="shared" si="599"/>
        <v>79004.000000000073</v>
      </c>
      <c r="AC1449" s="179">
        <f t="shared" si="600"/>
        <v>3668510</v>
      </c>
      <c r="AE1449" s="179">
        <f t="shared" si="601"/>
        <v>64204</v>
      </c>
    </row>
    <row r="1450" spans="1:31" x14ac:dyDescent="0.2">
      <c r="A1450" s="171">
        <f t="shared" si="583"/>
        <v>145</v>
      </c>
      <c r="B1450" s="179">
        <f t="shared" si="584"/>
        <v>75711</v>
      </c>
      <c r="D1450" s="179">
        <f t="shared" si="585"/>
        <v>3293</v>
      </c>
      <c r="E1450" s="179">
        <f t="shared" si="586"/>
        <v>20610.374679254277</v>
      </c>
      <c r="F1450" s="179">
        <f t="shared" si="587"/>
        <v>747.18258723595125</v>
      </c>
      <c r="G1450" s="179">
        <f t="shared" si="588"/>
        <v>1491280.0175627535</v>
      </c>
      <c r="H1450" s="179">
        <f t="shared" si="589"/>
        <v>53319.289801849329</v>
      </c>
      <c r="I1450" s="179">
        <f t="shared" si="590"/>
        <v>75711</v>
      </c>
      <c r="J1450" s="179">
        <f t="shared" si="591"/>
        <v>3293</v>
      </c>
      <c r="K1450" s="179">
        <f t="shared" si="592"/>
        <v>79004</v>
      </c>
      <c r="L1450" s="179">
        <f t="shared" si="580"/>
        <v>79004</v>
      </c>
      <c r="M1450" s="179">
        <f t="shared" si="593"/>
        <v>31465.499356714234</v>
      </c>
      <c r="N1450" s="179">
        <f t="shared" si="594"/>
        <v>3393076.0432120771</v>
      </c>
      <c r="O1450" s="179">
        <f>N1450*(1+Basic!$B$9)+S1450</f>
        <v>3562729.845372681</v>
      </c>
      <c r="P1450" s="176">
        <f t="shared" si="581"/>
        <v>3616049</v>
      </c>
      <c r="R1450" s="183">
        <f t="shared" si="595"/>
        <v>0</v>
      </c>
      <c r="S1450" s="179">
        <f t="shared" si="582"/>
        <v>0</v>
      </c>
      <c r="Y1450" s="179">
        <f t="shared" si="596"/>
        <v>55100.625320745632</v>
      </c>
      <c r="Z1450" s="179">
        <f t="shared" si="597"/>
        <v>2545.8174127640523</v>
      </c>
      <c r="AA1450" s="179">
        <f t="shared" si="598"/>
        <v>21357.557266490228</v>
      </c>
      <c r="AB1450" s="179">
        <f t="shared" si="599"/>
        <v>79003.999999999913</v>
      </c>
      <c r="AC1450" s="179">
        <f t="shared" si="600"/>
        <v>3616049</v>
      </c>
      <c r="AE1450" s="179">
        <f t="shared" si="601"/>
        <v>79004</v>
      </c>
    </row>
    <row r="1451" spans="1:31" x14ac:dyDescent="0.2">
      <c r="A1451" s="171">
        <f t="shared" si="583"/>
        <v>146</v>
      </c>
      <c r="B1451" s="179">
        <f t="shared" si="584"/>
        <v>75711</v>
      </c>
      <c r="D1451" s="179">
        <f t="shared" si="585"/>
        <v>3293</v>
      </c>
      <c r="E1451" s="179">
        <f t="shared" si="586"/>
        <v>19875.985938585512</v>
      </c>
      <c r="F1451" s="179">
        <f t="shared" si="587"/>
        <v>713.13288186633906</v>
      </c>
      <c r="G1451" s="179">
        <f t="shared" si="588"/>
        <v>1435445.0035013391</v>
      </c>
      <c r="H1451" s="179">
        <f t="shared" si="589"/>
        <v>50739.422683715668</v>
      </c>
      <c r="I1451" s="179">
        <f t="shared" si="590"/>
        <v>75711</v>
      </c>
      <c r="J1451" s="179">
        <f t="shared" si="591"/>
        <v>3293</v>
      </c>
      <c r="K1451" s="179">
        <f t="shared" si="592"/>
        <v>79004</v>
      </c>
      <c r="L1451" s="179">
        <f t="shared" si="580"/>
        <v>79004</v>
      </c>
      <c r="M1451" s="179">
        <f t="shared" si="593"/>
        <v>31030.744855056415</v>
      </c>
      <c r="N1451" s="179">
        <f t="shared" si="594"/>
        <v>3345102.7880671336</v>
      </c>
      <c r="O1451" s="179">
        <f>N1451*(1+Basic!$B$9)+S1451</f>
        <v>3512357.9274704903</v>
      </c>
      <c r="P1451" s="176">
        <f t="shared" si="581"/>
        <v>3563097</v>
      </c>
      <c r="R1451" s="183">
        <f t="shared" si="595"/>
        <v>0</v>
      </c>
      <c r="S1451" s="179">
        <f t="shared" si="582"/>
        <v>0</v>
      </c>
      <c r="Y1451" s="179">
        <f t="shared" si="596"/>
        <v>55835.014061414404</v>
      </c>
      <c r="Z1451" s="179">
        <f t="shared" si="597"/>
        <v>2579.8671181336613</v>
      </c>
      <c r="AA1451" s="179">
        <f t="shared" si="598"/>
        <v>20589.118820451851</v>
      </c>
      <c r="AB1451" s="179">
        <f t="shared" si="599"/>
        <v>79003.999999999913</v>
      </c>
      <c r="AC1451" s="179">
        <f t="shared" si="600"/>
        <v>3563097</v>
      </c>
      <c r="AE1451" s="179">
        <f t="shared" si="601"/>
        <v>79004</v>
      </c>
    </row>
    <row r="1452" spans="1:31" x14ac:dyDescent="0.2">
      <c r="A1452" s="171">
        <f t="shared" si="583"/>
        <v>147</v>
      </c>
      <c r="B1452" s="179">
        <f t="shared" si="584"/>
        <v>75711</v>
      </c>
      <c r="D1452" s="179">
        <f t="shared" si="585"/>
        <v>3293</v>
      </c>
      <c r="E1452" s="179">
        <f t="shared" si="586"/>
        <v>19131.809163402042</v>
      </c>
      <c r="F1452" s="179">
        <f t="shared" si="587"/>
        <v>678.62776974605254</v>
      </c>
      <c r="G1452" s="179">
        <f t="shared" si="588"/>
        <v>1378865.8126647412</v>
      </c>
      <c r="H1452" s="179">
        <f t="shared" si="589"/>
        <v>48125.050453461721</v>
      </c>
      <c r="I1452" s="179">
        <f t="shared" si="590"/>
        <v>75711</v>
      </c>
      <c r="J1452" s="179">
        <f t="shared" si="591"/>
        <v>3293</v>
      </c>
      <c r="K1452" s="179">
        <f t="shared" si="592"/>
        <v>79004</v>
      </c>
      <c r="L1452" s="179">
        <f t="shared" si="580"/>
        <v>79004</v>
      </c>
      <c r="M1452" s="179">
        <f t="shared" si="593"/>
        <v>30592.014387094361</v>
      </c>
      <c r="N1452" s="179">
        <f t="shared" si="594"/>
        <v>3296690.802454228</v>
      </c>
      <c r="O1452" s="179">
        <f>N1452*(1+Basic!$B$9)+S1452</f>
        <v>3461525.3425769396</v>
      </c>
      <c r="P1452" s="176">
        <f t="shared" si="581"/>
        <v>3509650</v>
      </c>
      <c r="R1452" s="183">
        <f t="shared" si="595"/>
        <v>0</v>
      </c>
      <c r="S1452" s="179">
        <f t="shared" si="582"/>
        <v>0</v>
      </c>
      <c r="Y1452" s="179">
        <f t="shared" si="596"/>
        <v>56579.190836597933</v>
      </c>
      <c r="Z1452" s="179">
        <f t="shared" si="597"/>
        <v>2614.3722302539463</v>
      </c>
      <c r="AA1452" s="179">
        <f t="shared" si="598"/>
        <v>19810.436933148096</v>
      </c>
      <c r="AB1452" s="179">
        <f t="shared" si="599"/>
        <v>79003.999999999971</v>
      </c>
      <c r="AC1452" s="179">
        <f t="shared" si="600"/>
        <v>3509650</v>
      </c>
      <c r="AE1452" s="179">
        <f t="shared" si="601"/>
        <v>79004</v>
      </c>
    </row>
    <row r="1453" spans="1:31" x14ac:dyDescent="0.2">
      <c r="A1453" s="171">
        <f t="shared" si="583"/>
        <v>148</v>
      </c>
      <c r="B1453" s="179">
        <f t="shared" si="584"/>
        <v>75711</v>
      </c>
      <c r="D1453" s="179">
        <f t="shared" si="585"/>
        <v>3293</v>
      </c>
      <c r="E1453" s="179">
        <f t="shared" si="586"/>
        <v>18377.713897428664</v>
      </c>
      <c r="F1453" s="179">
        <f t="shared" si="587"/>
        <v>643.66115991758363</v>
      </c>
      <c r="G1453" s="179">
        <f t="shared" si="588"/>
        <v>1321532.5265621699</v>
      </c>
      <c r="H1453" s="179">
        <f t="shared" si="589"/>
        <v>45475.711613379302</v>
      </c>
      <c r="I1453" s="179">
        <f t="shared" si="590"/>
        <v>75711</v>
      </c>
      <c r="J1453" s="179">
        <f t="shared" si="591"/>
        <v>3293</v>
      </c>
      <c r="K1453" s="179">
        <f t="shared" si="592"/>
        <v>79004</v>
      </c>
      <c r="L1453" s="179">
        <f t="shared" si="580"/>
        <v>79004</v>
      </c>
      <c r="M1453" s="179">
        <f t="shared" si="593"/>
        <v>30149.271591368921</v>
      </c>
      <c r="N1453" s="179">
        <f t="shared" si="594"/>
        <v>3247836.0740455971</v>
      </c>
      <c r="O1453" s="179">
        <f>N1453*(1+Basic!$B$9)+S1453</f>
        <v>3410227.877747877</v>
      </c>
      <c r="P1453" s="176">
        <f t="shared" si="581"/>
        <v>3455704</v>
      </c>
      <c r="R1453" s="183">
        <f t="shared" si="595"/>
        <v>0</v>
      </c>
      <c r="S1453" s="179">
        <f t="shared" si="582"/>
        <v>0</v>
      </c>
      <c r="Y1453" s="179">
        <f t="shared" si="596"/>
        <v>57333.286102571292</v>
      </c>
      <c r="Z1453" s="179">
        <f t="shared" si="597"/>
        <v>2649.3388400824188</v>
      </c>
      <c r="AA1453" s="179">
        <f t="shared" si="598"/>
        <v>19021.375057346249</v>
      </c>
      <c r="AB1453" s="179">
        <f t="shared" si="599"/>
        <v>79003.999999999956</v>
      </c>
      <c r="AC1453" s="179">
        <f t="shared" si="600"/>
        <v>3455704</v>
      </c>
      <c r="AE1453" s="179">
        <f t="shared" si="601"/>
        <v>79004</v>
      </c>
    </row>
    <row r="1454" spans="1:31" x14ac:dyDescent="0.2">
      <c r="A1454" s="171">
        <f t="shared" si="583"/>
        <v>149</v>
      </c>
      <c r="B1454" s="179">
        <f t="shared" si="584"/>
        <v>75711</v>
      </c>
      <c r="D1454" s="179">
        <f t="shared" si="585"/>
        <v>3293</v>
      </c>
      <c r="E1454" s="179">
        <f t="shared" si="586"/>
        <v>17613.567945650928</v>
      </c>
      <c r="F1454" s="179">
        <f t="shared" si="587"/>
        <v>608.2268799583095</v>
      </c>
      <c r="G1454" s="179">
        <f t="shared" si="588"/>
        <v>1263435.0945078209</v>
      </c>
      <c r="H1454" s="179">
        <f t="shared" si="589"/>
        <v>42790.938493337613</v>
      </c>
      <c r="I1454" s="179">
        <f t="shared" si="590"/>
        <v>75711</v>
      </c>
      <c r="J1454" s="179">
        <f t="shared" si="591"/>
        <v>3293</v>
      </c>
      <c r="K1454" s="179">
        <f t="shared" si="592"/>
        <v>79004</v>
      </c>
      <c r="L1454" s="179">
        <f t="shared" si="580"/>
        <v>79004</v>
      </c>
      <c r="M1454" s="179">
        <f t="shared" si="593"/>
        <v>29702.479773883988</v>
      </c>
      <c r="N1454" s="179">
        <f t="shared" si="594"/>
        <v>3198534.5538194813</v>
      </c>
      <c r="O1454" s="179">
        <f>N1454*(1+Basic!$B$9)+S1454</f>
        <v>3358461.2815104555</v>
      </c>
      <c r="P1454" s="176">
        <f t="shared" si="581"/>
        <v>3401252</v>
      </c>
      <c r="R1454" s="183">
        <f t="shared" si="595"/>
        <v>0</v>
      </c>
      <c r="S1454" s="179">
        <f t="shared" si="582"/>
        <v>0</v>
      </c>
      <c r="Y1454" s="179">
        <f t="shared" si="596"/>
        <v>58097.432054348988</v>
      </c>
      <c r="Z1454" s="179">
        <f t="shared" si="597"/>
        <v>2684.7731200416893</v>
      </c>
      <c r="AA1454" s="179">
        <f t="shared" si="598"/>
        <v>18221.794825609239</v>
      </c>
      <c r="AB1454" s="179">
        <f t="shared" si="599"/>
        <v>79003.999999999913</v>
      </c>
      <c r="AC1454" s="179">
        <f t="shared" si="600"/>
        <v>3401252</v>
      </c>
      <c r="AE1454" s="179">
        <f t="shared" si="601"/>
        <v>79004</v>
      </c>
    </row>
    <row r="1455" spans="1:31" x14ac:dyDescent="0.2">
      <c r="A1455" s="171">
        <f t="shared" si="583"/>
        <v>150</v>
      </c>
      <c r="B1455" s="179">
        <f t="shared" si="584"/>
        <v>75711</v>
      </c>
      <c r="D1455" s="179">
        <f t="shared" si="585"/>
        <v>3293</v>
      </c>
      <c r="E1455" s="179">
        <f t="shared" si="586"/>
        <v>16839.237351140986</v>
      </c>
      <c r="F1455" s="179">
        <f t="shared" si="587"/>
        <v>572.31867489091553</v>
      </c>
      <c r="G1455" s="179">
        <f t="shared" si="588"/>
        <v>1204563.3318589618</v>
      </c>
      <c r="H1455" s="179">
        <f t="shared" si="589"/>
        <v>40070.257168228527</v>
      </c>
      <c r="I1455" s="179">
        <f t="shared" si="590"/>
        <v>75711</v>
      </c>
      <c r="J1455" s="179">
        <f t="shared" si="591"/>
        <v>3293</v>
      </c>
      <c r="K1455" s="179">
        <f t="shared" si="592"/>
        <v>79004</v>
      </c>
      <c r="L1455" s="179">
        <f t="shared" si="580"/>
        <v>79004</v>
      </c>
      <c r="M1455" s="179">
        <f t="shared" si="593"/>
        <v>29251.601905065359</v>
      </c>
      <c r="N1455" s="179">
        <f t="shared" si="594"/>
        <v>3148782.1557245469</v>
      </c>
      <c r="O1455" s="179">
        <f>N1455*(1+Basic!$B$9)+S1455</f>
        <v>3306221.2635107744</v>
      </c>
      <c r="P1455" s="176">
        <f t="shared" si="581"/>
        <v>3346292</v>
      </c>
      <c r="R1455" s="183">
        <f t="shared" si="595"/>
        <v>0</v>
      </c>
      <c r="S1455" s="179">
        <f t="shared" si="582"/>
        <v>0</v>
      </c>
      <c r="Y1455" s="179">
        <f t="shared" si="596"/>
        <v>58871.762648859061</v>
      </c>
      <c r="Z1455" s="179">
        <f t="shared" si="597"/>
        <v>2720.6813251090862</v>
      </c>
      <c r="AA1455" s="179">
        <f t="shared" si="598"/>
        <v>17411.5560260319</v>
      </c>
      <c r="AB1455" s="179">
        <f t="shared" si="599"/>
        <v>79004.000000000044</v>
      </c>
      <c r="AC1455" s="179">
        <f t="shared" si="600"/>
        <v>3346292</v>
      </c>
      <c r="AE1455" s="179">
        <f t="shared" si="601"/>
        <v>79004</v>
      </c>
    </row>
    <row r="1456" spans="1:31" x14ac:dyDescent="0.2">
      <c r="A1456" s="171">
        <f t="shared" si="583"/>
        <v>151</v>
      </c>
      <c r="B1456" s="179">
        <f t="shared" si="584"/>
        <v>75711</v>
      </c>
      <c r="D1456" s="179">
        <f t="shared" si="585"/>
        <v>3293</v>
      </c>
      <c r="E1456" s="179">
        <f t="shared" si="586"/>
        <v>16054.586371574549</v>
      </c>
      <c r="F1456" s="179">
        <f t="shared" si="587"/>
        <v>535.93020607924586</v>
      </c>
      <c r="G1456" s="179">
        <f t="shared" si="588"/>
        <v>1144906.9182305364</v>
      </c>
      <c r="H1456" s="179">
        <f t="shared" si="589"/>
        <v>37313.187374307774</v>
      </c>
      <c r="I1456" s="179">
        <f t="shared" si="590"/>
        <v>75711</v>
      </c>
      <c r="J1456" s="179">
        <f t="shared" si="591"/>
        <v>3293</v>
      </c>
      <c r="K1456" s="179">
        <f t="shared" si="592"/>
        <v>79004</v>
      </c>
      <c r="L1456" s="179">
        <f t="shared" si="580"/>
        <v>79004</v>
      </c>
      <c r="M1456" s="179">
        <f t="shared" si="593"/>
        <v>28796.600616691761</v>
      </c>
      <c r="N1456" s="179">
        <f t="shared" si="594"/>
        <v>3098574.7563412385</v>
      </c>
      <c r="O1456" s="179">
        <f>N1456*(1+Basic!$B$9)+S1456</f>
        <v>3253503.4941583006</v>
      </c>
      <c r="P1456" s="176">
        <f t="shared" si="581"/>
        <v>3290817</v>
      </c>
      <c r="R1456" s="183">
        <f t="shared" si="595"/>
        <v>0</v>
      </c>
      <c r="S1456" s="179">
        <f t="shared" si="582"/>
        <v>0</v>
      </c>
      <c r="Y1456" s="179">
        <f t="shared" si="596"/>
        <v>59656.413628425449</v>
      </c>
      <c r="Z1456" s="179">
        <f t="shared" si="597"/>
        <v>2757.069793920753</v>
      </c>
      <c r="AA1456" s="179">
        <f t="shared" si="598"/>
        <v>16590.516577653794</v>
      </c>
      <c r="AB1456" s="179">
        <f t="shared" si="599"/>
        <v>79004</v>
      </c>
      <c r="AC1456" s="179">
        <f t="shared" si="600"/>
        <v>3290817</v>
      </c>
      <c r="AE1456" s="179">
        <f t="shared" si="601"/>
        <v>79004</v>
      </c>
    </row>
    <row r="1457" spans="1:31" x14ac:dyDescent="0.2">
      <c r="A1457" s="171">
        <f t="shared" si="583"/>
        <v>152</v>
      </c>
      <c r="B1457" s="179">
        <f t="shared" si="584"/>
        <v>75711</v>
      </c>
      <c r="D1457" s="179">
        <f t="shared" si="585"/>
        <v>3293</v>
      </c>
      <c r="E1457" s="179">
        <f t="shared" si="586"/>
        <v>15259.477455434908</v>
      </c>
      <c r="F1457" s="179">
        <f t="shared" si="587"/>
        <v>499.05505010938623</v>
      </c>
      <c r="G1457" s="179">
        <f t="shared" si="588"/>
        <v>1084455.3956859712</v>
      </c>
      <c r="H1457" s="179">
        <f t="shared" si="589"/>
        <v>34519.242424417163</v>
      </c>
      <c r="I1457" s="179">
        <f t="shared" si="590"/>
        <v>75711</v>
      </c>
      <c r="J1457" s="179">
        <f t="shared" si="591"/>
        <v>3293</v>
      </c>
      <c r="K1457" s="179">
        <f t="shared" si="592"/>
        <v>79004</v>
      </c>
      <c r="L1457" s="179">
        <f t="shared" si="580"/>
        <v>79004</v>
      </c>
      <c r="M1457" s="179">
        <f t="shared" si="593"/>
        <v>28337.438198797787</v>
      </c>
      <c r="N1457" s="179">
        <f t="shared" si="594"/>
        <v>3047908.1945400364</v>
      </c>
      <c r="O1457" s="179">
        <f>N1457*(1+Basic!$B$9)+S1457</f>
        <v>3200303.6042670384</v>
      </c>
      <c r="P1457" s="176">
        <f t="shared" si="581"/>
        <v>3234823</v>
      </c>
      <c r="R1457" s="183">
        <f t="shared" si="595"/>
        <v>0</v>
      </c>
      <c r="S1457" s="179">
        <f t="shared" si="582"/>
        <v>0</v>
      </c>
      <c r="Y1457" s="179">
        <f t="shared" si="596"/>
        <v>60451.522544565145</v>
      </c>
      <c r="Z1457" s="179">
        <f t="shared" si="597"/>
        <v>2793.9449498906106</v>
      </c>
      <c r="AA1457" s="179">
        <f t="shared" si="598"/>
        <v>15758.532505544294</v>
      </c>
      <c r="AB1457" s="179">
        <f t="shared" si="599"/>
        <v>79004.000000000058</v>
      </c>
      <c r="AC1457" s="179">
        <f t="shared" si="600"/>
        <v>3234823</v>
      </c>
      <c r="AE1457" s="179">
        <f t="shared" si="601"/>
        <v>79004</v>
      </c>
    </row>
    <row r="1458" spans="1:31" x14ac:dyDescent="0.2">
      <c r="A1458" s="171">
        <f t="shared" si="583"/>
        <v>153</v>
      </c>
      <c r="B1458" s="179">
        <f t="shared" si="584"/>
        <v>75711</v>
      </c>
      <c r="D1458" s="179">
        <f t="shared" si="585"/>
        <v>3293</v>
      </c>
      <c r="E1458" s="179">
        <f t="shared" si="586"/>
        <v>14453.771217899744</v>
      </c>
      <c r="F1458" s="179">
        <f t="shared" si="587"/>
        <v>461.68669765578153</v>
      </c>
      <c r="G1458" s="179">
        <f t="shared" si="588"/>
        <v>1023198.1669038709</v>
      </c>
      <c r="H1458" s="179">
        <f t="shared" si="589"/>
        <v>31687.929122072946</v>
      </c>
      <c r="I1458" s="179">
        <f t="shared" si="590"/>
        <v>75711</v>
      </c>
      <c r="J1458" s="179">
        <f t="shared" si="591"/>
        <v>3293</v>
      </c>
      <c r="K1458" s="179">
        <f t="shared" si="592"/>
        <v>79004</v>
      </c>
      <c r="L1458" s="179">
        <f t="shared" si="580"/>
        <v>79004</v>
      </c>
      <c r="M1458" s="179">
        <f t="shared" si="593"/>
        <v>27874.07659654861</v>
      </c>
      <c r="N1458" s="179">
        <f t="shared" si="594"/>
        <v>2996778.2711365852</v>
      </c>
      <c r="O1458" s="179">
        <f>N1458*(1+Basic!$B$9)+S1458</f>
        <v>3146617.1846934147</v>
      </c>
      <c r="P1458" s="176">
        <f t="shared" si="581"/>
        <v>3178305</v>
      </c>
      <c r="R1458" s="183">
        <f t="shared" si="595"/>
        <v>0</v>
      </c>
      <c r="S1458" s="179">
        <f t="shared" si="582"/>
        <v>0</v>
      </c>
      <c r="Y1458" s="179">
        <f t="shared" si="596"/>
        <v>61257.22878210037</v>
      </c>
      <c r="Z1458" s="179">
        <f t="shared" si="597"/>
        <v>2831.3133023442169</v>
      </c>
      <c r="AA1458" s="179">
        <f t="shared" si="598"/>
        <v>14915.457915555526</v>
      </c>
      <c r="AB1458" s="179">
        <f t="shared" si="599"/>
        <v>79004.000000000116</v>
      </c>
      <c r="AC1458" s="179">
        <f t="shared" si="600"/>
        <v>3178305</v>
      </c>
      <c r="AE1458" s="179">
        <f t="shared" si="601"/>
        <v>79004</v>
      </c>
    </row>
    <row r="1459" spans="1:31" x14ac:dyDescent="0.2">
      <c r="A1459" s="171">
        <f t="shared" si="583"/>
        <v>154</v>
      </c>
      <c r="B1459" s="179">
        <f t="shared" si="584"/>
        <v>75711</v>
      </c>
      <c r="D1459" s="179">
        <f t="shared" si="585"/>
        <v>3293</v>
      </c>
      <c r="E1459" s="179">
        <f t="shared" si="586"/>
        <v>13637.326416406579</v>
      </c>
      <c r="F1459" s="179">
        <f t="shared" si="587"/>
        <v>423.81855233218789</v>
      </c>
      <c r="G1459" s="179">
        <f t="shared" si="588"/>
        <v>961124.49332027743</v>
      </c>
      <c r="H1459" s="179">
        <f t="shared" si="589"/>
        <v>28818.747674405135</v>
      </c>
      <c r="I1459" s="179">
        <f t="shared" si="590"/>
        <v>75711</v>
      </c>
      <c r="J1459" s="179">
        <f t="shared" si="591"/>
        <v>3293</v>
      </c>
      <c r="K1459" s="179">
        <f t="shared" si="592"/>
        <v>79004</v>
      </c>
      <c r="L1459" s="179">
        <f t="shared" si="580"/>
        <v>79004</v>
      </c>
      <c r="M1459" s="179">
        <f t="shared" si="593"/>
        <v>27406.477407085971</v>
      </c>
      <c r="N1459" s="179">
        <f t="shared" si="594"/>
        <v>2945180.7485436713</v>
      </c>
      <c r="O1459" s="179">
        <f>N1459*(1+Basic!$B$9)+S1459</f>
        <v>3092439.785970855</v>
      </c>
      <c r="P1459" s="176">
        <f t="shared" si="581"/>
        <v>3121259</v>
      </c>
      <c r="R1459" s="183">
        <f t="shared" si="595"/>
        <v>0</v>
      </c>
      <c r="S1459" s="179">
        <f t="shared" si="582"/>
        <v>0</v>
      </c>
      <c r="Y1459" s="179">
        <f t="shared" si="596"/>
        <v>62073.673583593452</v>
      </c>
      <c r="Z1459" s="179">
        <f t="shared" si="597"/>
        <v>2869.1814476678119</v>
      </c>
      <c r="AA1459" s="179">
        <f t="shared" si="598"/>
        <v>14061.144968738767</v>
      </c>
      <c r="AB1459" s="179">
        <f t="shared" si="599"/>
        <v>79004.000000000029</v>
      </c>
      <c r="AC1459" s="179">
        <f t="shared" si="600"/>
        <v>3121259</v>
      </c>
      <c r="AE1459" s="179">
        <f t="shared" si="601"/>
        <v>79004</v>
      </c>
    </row>
    <row r="1460" spans="1:31" x14ac:dyDescent="0.2">
      <c r="A1460" s="171">
        <f t="shared" si="583"/>
        <v>155</v>
      </c>
      <c r="B1460" s="179">
        <f t="shared" si="584"/>
        <v>75711</v>
      </c>
      <c r="D1460" s="179">
        <f t="shared" si="585"/>
        <v>3293</v>
      </c>
      <c r="E1460" s="179">
        <f t="shared" si="586"/>
        <v>12809.99992589258</v>
      </c>
      <c r="F1460" s="179">
        <f t="shared" si="587"/>
        <v>385.44392952725678</v>
      </c>
      <c r="G1460" s="179">
        <f t="shared" si="588"/>
        <v>898223.49324616999</v>
      </c>
      <c r="H1460" s="179">
        <f t="shared" si="589"/>
        <v>25911.191603932391</v>
      </c>
      <c r="I1460" s="179">
        <f t="shared" si="590"/>
        <v>75711</v>
      </c>
      <c r="J1460" s="179">
        <f t="shared" si="591"/>
        <v>3293</v>
      </c>
      <c r="K1460" s="179">
        <f t="shared" si="592"/>
        <v>79004</v>
      </c>
      <c r="L1460" s="179">
        <f t="shared" si="580"/>
        <v>79004</v>
      </c>
      <c r="M1460" s="179">
        <f t="shared" si="593"/>
        <v>26934.60187634543</v>
      </c>
      <c r="N1460" s="179">
        <f t="shared" si="594"/>
        <v>2893111.3504200168</v>
      </c>
      <c r="O1460" s="179">
        <f>N1460*(1+Basic!$B$9)+S1460</f>
        <v>3037766.9179410175</v>
      </c>
      <c r="P1460" s="176">
        <f t="shared" si="581"/>
        <v>3063678</v>
      </c>
      <c r="R1460" s="183">
        <f t="shared" si="595"/>
        <v>0</v>
      </c>
      <c r="S1460" s="179">
        <f t="shared" si="582"/>
        <v>0</v>
      </c>
      <c r="Y1460" s="179">
        <f t="shared" si="596"/>
        <v>62901.000074107433</v>
      </c>
      <c r="Z1460" s="179">
        <f t="shared" si="597"/>
        <v>2907.5560704727432</v>
      </c>
      <c r="AA1460" s="179">
        <f t="shared" si="598"/>
        <v>13195.443855419837</v>
      </c>
      <c r="AB1460" s="179">
        <f t="shared" si="599"/>
        <v>79004.000000000015</v>
      </c>
      <c r="AC1460" s="179">
        <f t="shared" si="600"/>
        <v>3063678</v>
      </c>
      <c r="AE1460" s="179">
        <f t="shared" si="601"/>
        <v>79004</v>
      </c>
    </row>
    <row r="1461" spans="1:31" x14ac:dyDescent="0.2">
      <c r="A1461" s="171">
        <f t="shared" si="583"/>
        <v>156</v>
      </c>
      <c r="B1461" s="179">
        <f t="shared" si="584"/>
        <v>75711</v>
      </c>
      <c r="C1461" s="171">
        <f>-Basic!$B$32</f>
        <v>-13320</v>
      </c>
      <c r="D1461" s="179">
        <f t="shared" si="585"/>
        <v>-10027</v>
      </c>
      <c r="E1461" s="179">
        <f t="shared" si="586"/>
        <v>11971.646713704302</v>
      </c>
      <c r="F1461" s="179">
        <f t="shared" si="587"/>
        <v>346.55605522454465</v>
      </c>
      <c r="G1461" s="179">
        <f t="shared" si="588"/>
        <v>834484.13995987433</v>
      </c>
      <c r="H1461" s="179">
        <f t="shared" si="589"/>
        <v>36284.747659156936</v>
      </c>
      <c r="I1461" s="179">
        <f t="shared" si="590"/>
        <v>75711</v>
      </c>
      <c r="J1461" s="179">
        <f t="shared" si="591"/>
        <v>3293</v>
      </c>
      <c r="K1461" s="179">
        <f t="shared" si="592"/>
        <v>79004</v>
      </c>
      <c r="L1461" s="179">
        <f t="shared" si="580"/>
        <v>79004</v>
      </c>
      <c r="M1461" s="179">
        <f t="shared" si="593"/>
        <v>26458.410895844467</v>
      </c>
      <c r="N1461" s="179">
        <f t="shared" si="594"/>
        <v>2840565.7613158613</v>
      </c>
      <c r="O1461" s="179">
        <f>N1461*(1+Basic!$B$9)+S1461</f>
        <v>2982594.0493816542</v>
      </c>
      <c r="P1461" s="176">
        <f t="shared" si="581"/>
        <v>3018879</v>
      </c>
      <c r="R1461" s="183">
        <f t="shared" si="595"/>
        <v>0</v>
      </c>
      <c r="S1461" s="179">
        <f t="shared" si="582"/>
        <v>0</v>
      </c>
      <c r="Y1461" s="179">
        <f t="shared" si="596"/>
        <v>63739.353286295664</v>
      </c>
      <c r="Z1461" s="179">
        <f t="shared" si="597"/>
        <v>2946.4439447754557</v>
      </c>
      <c r="AA1461" s="179">
        <f t="shared" si="598"/>
        <v>12318.202768928846</v>
      </c>
      <c r="AB1461" s="179">
        <f t="shared" si="599"/>
        <v>79003.999999999971</v>
      </c>
      <c r="AC1461" s="179">
        <f t="shared" si="600"/>
        <v>3018879</v>
      </c>
      <c r="AE1461" s="179">
        <f t="shared" si="601"/>
        <v>65684</v>
      </c>
    </row>
    <row r="1462" spans="1:31" x14ac:dyDescent="0.2">
      <c r="A1462" s="171">
        <f t="shared" si="583"/>
        <v>157</v>
      </c>
      <c r="B1462" s="179">
        <f t="shared" si="584"/>
        <v>75711</v>
      </c>
      <c r="D1462" s="179">
        <f t="shared" si="585"/>
        <v>3293</v>
      </c>
      <c r="E1462" s="179">
        <f t="shared" si="586"/>
        <v>11122.119814173084</v>
      </c>
      <c r="F1462" s="179">
        <f t="shared" si="587"/>
        <v>485.2999123231009</v>
      </c>
      <c r="G1462" s="179">
        <f t="shared" si="588"/>
        <v>769895.25977404742</v>
      </c>
      <c r="H1462" s="179">
        <f t="shared" si="589"/>
        <v>33477.047571480034</v>
      </c>
      <c r="I1462" s="179">
        <f t="shared" si="590"/>
        <v>75711</v>
      </c>
      <c r="J1462" s="179">
        <f t="shared" si="591"/>
        <v>3293</v>
      </c>
      <c r="K1462" s="179">
        <f t="shared" si="592"/>
        <v>79004</v>
      </c>
      <c r="L1462" s="179">
        <f t="shared" si="580"/>
        <v>79004</v>
      </c>
      <c r="M1462" s="179">
        <f t="shared" si="593"/>
        <v>25977.864999441237</v>
      </c>
      <c r="N1462" s="179">
        <f t="shared" si="594"/>
        <v>2787539.6263153027</v>
      </c>
      <c r="O1462" s="179">
        <f>N1462*(1+Basic!$B$9)+S1462</f>
        <v>2926916.6076310677</v>
      </c>
      <c r="P1462" s="176">
        <f t="shared" si="581"/>
        <v>2960394</v>
      </c>
      <c r="R1462" s="183">
        <f t="shared" si="595"/>
        <v>0</v>
      </c>
      <c r="S1462" s="179">
        <f t="shared" si="582"/>
        <v>0</v>
      </c>
      <c r="Y1462" s="179">
        <f t="shared" si="596"/>
        <v>64588.880185826914</v>
      </c>
      <c r="Z1462" s="179">
        <f t="shared" si="597"/>
        <v>2807.7000876769016</v>
      </c>
      <c r="AA1462" s="179">
        <f t="shared" si="598"/>
        <v>11607.419726496184</v>
      </c>
      <c r="AB1462" s="179">
        <f t="shared" si="599"/>
        <v>79004</v>
      </c>
      <c r="AC1462" s="179">
        <f t="shared" si="600"/>
        <v>2960394</v>
      </c>
      <c r="AE1462" s="179">
        <f t="shared" si="601"/>
        <v>79004</v>
      </c>
    </row>
    <row r="1463" spans="1:31" x14ac:dyDescent="0.2">
      <c r="A1463" s="171">
        <f t="shared" si="583"/>
        <v>158</v>
      </c>
      <c r="B1463" s="179">
        <f t="shared" si="584"/>
        <v>75711</v>
      </c>
      <c r="D1463" s="179">
        <f t="shared" si="585"/>
        <v>3293</v>
      </c>
      <c r="E1463" s="179">
        <f t="shared" si="586"/>
        <v>10261.270302851541</v>
      </c>
      <c r="F1463" s="179">
        <f t="shared" si="587"/>
        <v>447.74758815707355</v>
      </c>
      <c r="G1463" s="179">
        <f t="shared" si="588"/>
        <v>704445.53007689898</v>
      </c>
      <c r="H1463" s="179">
        <f t="shared" si="589"/>
        <v>30631.795159637106</v>
      </c>
      <c r="I1463" s="179">
        <f t="shared" si="590"/>
        <v>75711</v>
      </c>
      <c r="J1463" s="179">
        <f t="shared" si="591"/>
        <v>3293</v>
      </c>
      <c r="K1463" s="179">
        <f t="shared" si="592"/>
        <v>79004</v>
      </c>
      <c r="L1463" s="179">
        <f t="shared" si="580"/>
        <v>79004</v>
      </c>
      <c r="M1463" s="179">
        <f t="shared" si="593"/>
        <v>25492.924360063625</v>
      </c>
      <c r="N1463" s="179">
        <f t="shared" si="594"/>
        <v>2734028.5506753661</v>
      </c>
      <c r="O1463" s="179">
        <f>N1463*(1+Basic!$B$9)+S1463</f>
        <v>2870729.9782091347</v>
      </c>
      <c r="P1463" s="176">
        <f t="shared" si="581"/>
        <v>2901362</v>
      </c>
      <c r="R1463" s="183">
        <f t="shared" si="595"/>
        <v>0</v>
      </c>
      <c r="S1463" s="179">
        <f t="shared" si="582"/>
        <v>0</v>
      </c>
      <c r="Y1463" s="179">
        <f t="shared" si="596"/>
        <v>65449.729697148432</v>
      </c>
      <c r="Z1463" s="179">
        <f t="shared" si="597"/>
        <v>2845.2524118429283</v>
      </c>
      <c r="AA1463" s="179">
        <f t="shared" si="598"/>
        <v>10709.017891008614</v>
      </c>
      <c r="AB1463" s="179">
        <f t="shared" si="599"/>
        <v>79003.999999999971</v>
      </c>
      <c r="AC1463" s="179">
        <f t="shared" si="600"/>
        <v>2901362</v>
      </c>
      <c r="AE1463" s="179">
        <f t="shared" si="601"/>
        <v>79004</v>
      </c>
    </row>
    <row r="1464" spans="1:31" x14ac:dyDescent="0.2">
      <c r="A1464" s="171">
        <f t="shared" si="583"/>
        <v>159</v>
      </c>
      <c r="B1464" s="179">
        <f t="shared" si="584"/>
        <v>75711</v>
      </c>
      <c r="D1464" s="179">
        <f t="shared" si="585"/>
        <v>3293</v>
      </c>
      <c r="E1464" s="179">
        <f t="shared" si="586"/>
        <v>9388.9472704066939</v>
      </c>
      <c r="F1464" s="179">
        <f t="shared" si="587"/>
        <v>409.69301054294482</v>
      </c>
      <c r="G1464" s="179">
        <f t="shared" si="588"/>
        <v>638123.47734730563</v>
      </c>
      <c r="H1464" s="179">
        <f t="shared" si="589"/>
        <v>27748.488170180051</v>
      </c>
      <c r="I1464" s="179">
        <f t="shared" si="590"/>
        <v>75711</v>
      </c>
      <c r="J1464" s="179">
        <f t="shared" si="591"/>
        <v>3293</v>
      </c>
      <c r="K1464" s="179">
        <f t="shared" si="592"/>
        <v>79004</v>
      </c>
      <c r="L1464" s="179">
        <f t="shared" si="580"/>
        <v>79004</v>
      </c>
      <c r="M1464" s="179">
        <f t="shared" si="593"/>
        <v>25003.548786408461</v>
      </c>
      <c r="N1464" s="179">
        <f t="shared" si="594"/>
        <v>2680028.0994617743</v>
      </c>
      <c r="O1464" s="179">
        <f>N1464*(1+Basic!$B$9)+S1464</f>
        <v>2814029.5044348631</v>
      </c>
      <c r="P1464" s="176">
        <f t="shared" si="581"/>
        <v>2841778</v>
      </c>
      <c r="R1464" s="183">
        <f t="shared" si="595"/>
        <v>0</v>
      </c>
      <c r="S1464" s="179">
        <f t="shared" si="582"/>
        <v>0</v>
      </c>
      <c r="Y1464" s="179">
        <f t="shared" si="596"/>
        <v>66322.052729593357</v>
      </c>
      <c r="Z1464" s="179">
        <f t="shared" si="597"/>
        <v>2883.3069894570544</v>
      </c>
      <c r="AA1464" s="179">
        <f t="shared" si="598"/>
        <v>9798.6402809496394</v>
      </c>
      <c r="AB1464" s="179">
        <f t="shared" si="599"/>
        <v>79004.000000000058</v>
      </c>
      <c r="AC1464" s="179">
        <f t="shared" si="600"/>
        <v>2841778</v>
      </c>
      <c r="AE1464" s="179">
        <f t="shared" si="601"/>
        <v>79004</v>
      </c>
    </row>
    <row r="1465" spans="1:31" x14ac:dyDescent="0.2">
      <c r="A1465" s="171">
        <f t="shared" si="583"/>
        <v>160</v>
      </c>
      <c r="B1465" s="179">
        <f t="shared" si="584"/>
        <v>75711</v>
      </c>
      <c r="D1465" s="179">
        <f t="shared" si="585"/>
        <v>3293</v>
      </c>
      <c r="E1465" s="179">
        <f t="shared" si="586"/>
        <v>8504.9977961651439</v>
      </c>
      <c r="F1465" s="179">
        <f t="shared" si="587"/>
        <v>371.12946195971608</v>
      </c>
      <c r="G1465" s="179">
        <f t="shared" si="588"/>
        <v>570917.4751434708</v>
      </c>
      <c r="H1465" s="179">
        <f t="shared" si="589"/>
        <v>24826.617632139769</v>
      </c>
      <c r="I1465" s="179">
        <f t="shared" si="590"/>
        <v>75711</v>
      </c>
      <c r="J1465" s="179">
        <f t="shared" si="591"/>
        <v>3293</v>
      </c>
      <c r="K1465" s="179">
        <f t="shared" si="592"/>
        <v>79004</v>
      </c>
      <c r="L1465" s="179">
        <f t="shared" si="580"/>
        <v>79004</v>
      </c>
      <c r="M1465" s="179">
        <f t="shared" si="593"/>
        <v>24509.697719610504</v>
      </c>
      <c r="N1465" s="179">
        <f t="shared" si="594"/>
        <v>2625533.7971813846</v>
      </c>
      <c r="O1465" s="179">
        <f>N1465*(1+Basic!$B$9)+S1465</f>
        <v>2756810.4870404541</v>
      </c>
      <c r="P1465" s="176">
        <f t="shared" si="581"/>
        <v>2781637</v>
      </c>
      <c r="R1465" s="183">
        <f t="shared" si="595"/>
        <v>0</v>
      </c>
      <c r="S1465" s="179">
        <f t="shared" si="582"/>
        <v>0</v>
      </c>
      <c r="Y1465" s="179">
        <f t="shared" si="596"/>
        <v>67206.002203834825</v>
      </c>
      <c r="Z1465" s="179">
        <f t="shared" si="597"/>
        <v>2921.8705380402826</v>
      </c>
      <c r="AA1465" s="179">
        <f t="shared" si="598"/>
        <v>8876.1272581248595</v>
      </c>
      <c r="AB1465" s="179">
        <f t="shared" si="599"/>
        <v>79003.999999999971</v>
      </c>
      <c r="AC1465" s="179">
        <f t="shared" si="600"/>
        <v>2781637</v>
      </c>
      <c r="AE1465" s="179">
        <f t="shared" si="601"/>
        <v>79004</v>
      </c>
    </row>
    <row r="1466" spans="1:31" x14ac:dyDescent="0.2">
      <c r="A1466" s="171">
        <f t="shared" si="583"/>
        <v>161</v>
      </c>
      <c r="B1466" s="179">
        <f t="shared" si="584"/>
        <v>75711</v>
      </c>
      <c r="D1466" s="179">
        <f t="shared" si="585"/>
        <v>3293</v>
      </c>
      <c r="E1466" s="179">
        <f t="shared" si="586"/>
        <v>7609.2669213056497</v>
      </c>
      <c r="F1466" s="179">
        <f t="shared" si="587"/>
        <v>332.05013504113538</v>
      </c>
      <c r="G1466" s="179">
        <f t="shared" si="588"/>
        <v>502815.74206477648</v>
      </c>
      <c r="H1466" s="179">
        <f t="shared" si="589"/>
        <v>21865.667767180905</v>
      </c>
      <c r="I1466" s="179">
        <f t="shared" si="590"/>
        <v>75711</v>
      </c>
      <c r="J1466" s="179">
        <f t="shared" si="591"/>
        <v>3293</v>
      </c>
      <c r="K1466" s="179">
        <f t="shared" si="592"/>
        <v>79004</v>
      </c>
      <c r="L1466" s="179">
        <f t="shared" si="580"/>
        <v>79004</v>
      </c>
      <c r="M1466" s="179">
        <f t="shared" si="593"/>
        <v>24011.330229880947</v>
      </c>
      <c r="N1466" s="179">
        <f t="shared" si="594"/>
        <v>2570541.1274112654</v>
      </c>
      <c r="O1466" s="179">
        <f>N1466*(1+Basic!$B$9)+S1466</f>
        <v>2699068.1837818287</v>
      </c>
      <c r="P1466" s="176">
        <f t="shared" si="581"/>
        <v>2720934</v>
      </c>
      <c r="R1466" s="183">
        <f t="shared" si="595"/>
        <v>0</v>
      </c>
      <c r="S1466" s="179">
        <f t="shared" si="582"/>
        <v>0</v>
      </c>
      <c r="Y1466" s="179">
        <f t="shared" si="596"/>
        <v>68101.73307869432</v>
      </c>
      <c r="Z1466" s="179">
        <f t="shared" si="597"/>
        <v>2960.9498649588641</v>
      </c>
      <c r="AA1466" s="179">
        <f t="shared" si="598"/>
        <v>7941.3170563467847</v>
      </c>
      <c r="AB1466" s="179">
        <f t="shared" si="599"/>
        <v>79003.999999999971</v>
      </c>
      <c r="AC1466" s="179">
        <f t="shared" si="600"/>
        <v>2720934</v>
      </c>
      <c r="AE1466" s="179">
        <f t="shared" si="601"/>
        <v>79004</v>
      </c>
    </row>
    <row r="1467" spans="1:31" x14ac:dyDescent="0.2">
      <c r="A1467" s="171">
        <f t="shared" si="583"/>
        <v>162</v>
      </c>
      <c r="B1467" s="179">
        <f t="shared" si="584"/>
        <v>75711</v>
      </c>
      <c r="D1467" s="179">
        <f t="shared" si="585"/>
        <v>3293</v>
      </c>
      <c r="E1467" s="179">
        <f t="shared" si="586"/>
        <v>6701.5976216944027</v>
      </c>
      <c r="F1467" s="179">
        <f t="shared" si="587"/>
        <v>292.44813137403804</v>
      </c>
      <c r="G1467" s="179">
        <f t="shared" si="588"/>
        <v>433806.33968647086</v>
      </c>
      <c r="H1467" s="179">
        <f t="shared" si="589"/>
        <v>18865.115898554945</v>
      </c>
      <c r="I1467" s="179">
        <f t="shared" si="590"/>
        <v>75711</v>
      </c>
      <c r="J1467" s="179">
        <f t="shared" si="591"/>
        <v>3293</v>
      </c>
      <c r="K1467" s="179">
        <f t="shared" si="592"/>
        <v>79004</v>
      </c>
      <c r="L1467" s="179">
        <f t="shared" si="580"/>
        <v>79004</v>
      </c>
      <c r="M1467" s="179">
        <f t="shared" si="593"/>
        <v>23508.405013115247</v>
      </c>
      <c r="N1467" s="179">
        <f t="shared" si="594"/>
        <v>2515045.5324243805</v>
      </c>
      <c r="O1467" s="179">
        <f>N1467*(1+Basic!$B$9)+S1467</f>
        <v>2640797.8090455998</v>
      </c>
      <c r="P1467" s="176">
        <f t="shared" si="581"/>
        <v>2659663</v>
      </c>
      <c r="R1467" s="183">
        <f t="shared" si="595"/>
        <v>0</v>
      </c>
      <c r="S1467" s="179">
        <f t="shared" si="582"/>
        <v>0</v>
      </c>
      <c r="Y1467" s="179">
        <f t="shared" si="596"/>
        <v>69009.402378305618</v>
      </c>
      <c r="Z1467" s="179">
        <f t="shared" si="597"/>
        <v>3000.5518686259602</v>
      </c>
      <c r="AA1467" s="179">
        <f t="shared" si="598"/>
        <v>6994.0457530684407</v>
      </c>
      <c r="AB1467" s="179">
        <f t="shared" si="599"/>
        <v>79004.000000000015</v>
      </c>
      <c r="AC1467" s="179">
        <f t="shared" si="600"/>
        <v>2659663</v>
      </c>
      <c r="AE1467" s="179">
        <f t="shared" si="601"/>
        <v>79004</v>
      </c>
    </row>
    <row r="1468" spans="1:31" x14ac:dyDescent="0.2">
      <c r="A1468" s="171">
        <f t="shared" si="583"/>
        <v>163</v>
      </c>
      <c r="B1468" s="179">
        <f t="shared" si="584"/>
        <v>75711</v>
      </c>
      <c r="D1468" s="179">
        <f t="shared" si="585"/>
        <v>3293</v>
      </c>
      <c r="E1468" s="179">
        <f t="shared" si="586"/>
        <v>5781.8307803582657</v>
      </c>
      <c r="F1468" s="179">
        <f t="shared" si="587"/>
        <v>252.31646028061618</v>
      </c>
      <c r="G1468" s="179">
        <f t="shared" si="588"/>
        <v>363877.17046682915</v>
      </c>
      <c r="H1468" s="179">
        <f t="shared" si="589"/>
        <v>15824.43235883556</v>
      </c>
      <c r="I1468" s="179">
        <f t="shared" si="590"/>
        <v>75711</v>
      </c>
      <c r="J1468" s="179">
        <f t="shared" si="591"/>
        <v>3293</v>
      </c>
      <c r="K1468" s="179">
        <f t="shared" si="592"/>
        <v>79004</v>
      </c>
      <c r="L1468" s="179">
        <f t="shared" si="580"/>
        <v>79004</v>
      </c>
      <c r="M1468" s="179">
        <f t="shared" si="593"/>
        <v>23000.88038746985</v>
      </c>
      <c r="N1468" s="179">
        <f t="shared" si="594"/>
        <v>2459042.4128118502</v>
      </c>
      <c r="O1468" s="179">
        <f>N1468*(1+Basic!$B$9)+S1468</f>
        <v>2581994.5334524428</v>
      </c>
      <c r="P1468" s="176">
        <f t="shared" si="581"/>
        <v>2597819</v>
      </c>
      <c r="R1468" s="183">
        <f t="shared" si="595"/>
        <v>0</v>
      </c>
      <c r="S1468" s="179">
        <f t="shared" si="582"/>
        <v>0</v>
      </c>
      <c r="Y1468" s="179">
        <f t="shared" si="596"/>
        <v>69929.169219641713</v>
      </c>
      <c r="Z1468" s="179">
        <f t="shared" si="597"/>
        <v>3040.6835397193845</v>
      </c>
      <c r="AA1468" s="179">
        <f t="shared" si="598"/>
        <v>6034.1472406388821</v>
      </c>
      <c r="AB1468" s="179">
        <f t="shared" si="599"/>
        <v>79003.999999999985</v>
      </c>
      <c r="AC1468" s="179">
        <f t="shared" si="600"/>
        <v>2597819</v>
      </c>
      <c r="AE1468" s="179">
        <f t="shared" si="601"/>
        <v>79004</v>
      </c>
    </row>
    <row r="1469" spans="1:31" x14ac:dyDescent="0.2">
      <c r="A1469" s="171">
        <f t="shared" si="583"/>
        <v>164</v>
      </c>
      <c r="B1469" s="179">
        <f t="shared" si="584"/>
        <v>75711</v>
      </c>
      <c r="D1469" s="179">
        <f t="shared" si="585"/>
        <v>3293</v>
      </c>
      <c r="E1469" s="179">
        <f t="shared" si="586"/>
        <v>4849.8051595911211</v>
      </c>
      <c r="F1469" s="179">
        <f t="shared" si="587"/>
        <v>211.64803758440056</v>
      </c>
      <c r="G1469" s="179">
        <f t="shared" si="588"/>
        <v>293015.97562642029</v>
      </c>
      <c r="H1469" s="179">
        <f t="shared" si="589"/>
        <v>12743.08039641996</v>
      </c>
      <c r="I1469" s="179">
        <f t="shared" si="590"/>
        <v>75711</v>
      </c>
      <c r="J1469" s="179">
        <f t="shared" si="591"/>
        <v>3293</v>
      </c>
      <c r="K1469" s="179">
        <f t="shared" si="592"/>
        <v>79004</v>
      </c>
      <c r="L1469" s="179">
        <f t="shared" si="580"/>
        <v>79004</v>
      </c>
      <c r="M1469" s="179">
        <f t="shared" si="593"/>
        <v>22488.714289907675</v>
      </c>
      <c r="N1469" s="179">
        <f t="shared" si="594"/>
        <v>2402527.127101758</v>
      </c>
      <c r="O1469" s="179">
        <f>N1469*(1+Basic!$B$9)+S1469</f>
        <v>2522653.4834568459</v>
      </c>
      <c r="P1469" s="176">
        <f t="shared" si="581"/>
        <v>2535397</v>
      </c>
      <c r="R1469" s="183">
        <f t="shared" si="595"/>
        <v>0</v>
      </c>
      <c r="S1469" s="179">
        <f t="shared" si="582"/>
        <v>0</v>
      </c>
      <c r="Y1469" s="179">
        <f t="shared" si="596"/>
        <v>70861.194840408862</v>
      </c>
      <c r="Z1469" s="179">
        <f t="shared" si="597"/>
        <v>3081.3519624155997</v>
      </c>
      <c r="AA1469" s="179">
        <f t="shared" si="598"/>
        <v>5061.4531971755214</v>
      </c>
      <c r="AB1469" s="179">
        <f t="shared" si="599"/>
        <v>79003.999999999985</v>
      </c>
      <c r="AC1469" s="179">
        <f t="shared" si="600"/>
        <v>2535397</v>
      </c>
      <c r="AE1469" s="179">
        <f t="shared" si="601"/>
        <v>79004</v>
      </c>
    </row>
    <row r="1470" spans="1:31" x14ac:dyDescent="0.2">
      <c r="A1470" s="171">
        <f t="shared" si="583"/>
        <v>165</v>
      </c>
      <c r="B1470" s="179">
        <f t="shared" si="584"/>
        <v>75711</v>
      </c>
      <c r="D1470" s="179">
        <f t="shared" si="585"/>
        <v>3293</v>
      </c>
      <c r="E1470" s="179">
        <f t="shared" si="586"/>
        <v>3905.3573726884388</v>
      </c>
      <c r="F1470" s="179">
        <f t="shared" si="587"/>
        <v>170.43568435973853</v>
      </c>
      <c r="G1470" s="179">
        <f t="shared" si="588"/>
        <v>221210.33299910871</v>
      </c>
      <c r="H1470" s="179">
        <f t="shared" si="589"/>
        <v>9620.5160807796983</v>
      </c>
      <c r="I1470" s="179">
        <f t="shared" si="590"/>
        <v>75711</v>
      </c>
      <c r="J1470" s="179">
        <f t="shared" si="591"/>
        <v>3293</v>
      </c>
      <c r="K1470" s="179">
        <f t="shared" si="592"/>
        <v>79004</v>
      </c>
      <c r="L1470" s="179">
        <f t="shared" si="580"/>
        <v>79004</v>
      </c>
      <c r="M1470" s="179">
        <f t="shared" si="593"/>
        <v>21971.864272711973</v>
      </c>
      <c r="N1470" s="179">
        <f t="shared" si="594"/>
        <v>2345494.9913744698</v>
      </c>
      <c r="O1470" s="179">
        <f>N1470*(1+Basic!$B$9)+S1470</f>
        <v>2462769.7409431934</v>
      </c>
      <c r="P1470" s="176">
        <f t="shared" si="581"/>
        <v>2472390</v>
      </c>
      <c r="R1470" s="183">
        <f t="shared" si="595"/>
        <v>0</v>
      </c>
      <c r="S1470" s="179">
        <f t="shared" si="582"/>
        <v>0</v>
      </c>
      <c r="Y1470" s="179">
        <f t="shared" si="596"/>
        <v>71805.642627311579</v>
      </c>
      <c r="Z1470" s="179">
        <f t="shared" si="597"/>
        <v>3122.5643156402621</v>
      </c>
      <c r="AA1470" s="179">
        <f t="shared" si="598"/>
        <v>4075.7930570481772</v>
      </c>
      <c r="AB1470" s="179">
        <f t="shared" si="599"/>
        <v>79004.000000000015</v>
      </c>
      <c r="AC1470" s="179">
        <f t="shared" si="600"/>
        <v>2472390</v>
      </c>
      <c r="AE1470" s="179">
        <f t="shared" si="601"/>
        <v>79004</v>
      </c>
    </row>
    <row r="1471" spans="1:31" x14ac:dyDescent="0.2">
      <c r="A1471" s="171">
        <f t="shared" si="583"/>
        <v>166</v>
      </c>
      <c r="B1471" s="179">
        <f t="shared" si="584"/>
        <v>75711</v>
      </c>
      <c r="D1471" s="179">
        <f t="shared" si="585"/>
        <v>3293</v>
      </c>
      <c r="E1471" s="179">
        <f t="shared" si="586"/>
        <v>2948.3218553051424</v>
      </c>
      <c r="F1471" s="179">
        <f t="shared" si="587"/>
        <v>128.67212566454566</v>
      </c>
      <c r="G1471" s="179">
        <f t="shared" si="588"/>
        <v>148447.65485441385</v>
      </c>
      <c r="H1471" s="179">
        <f t="shared" si="589"/>
        <v>6456.1882064442443</v>
      </c>
      <c r="I1471" s="179">
        <f t="shared" si="590"/>
        <v>75711</v>
      </c>
      <c r="J1471" s="179">
        <f t="shared" si="591"/>
        <v>3293</v>
      </c>
      <c r="K1471" s="179">
        <f t="shared" si="592"/>
        <v>79004</v>
      </c>
      <c r="L1471" s="179">
        <f t="shared" si="580"/>
        <v>79004</v>
      </c>
      <c r="M1471" s="179">
        <f t="shared" si="593"/>
        <v>21450.287499968301</v>
      </c>
      <c r="N1471" s="179">
        <f t="shared" si="594"/>
        <v>2287941.2788744383</v>
      </c>
      <c r="O1471" s="179">
        <f>N1471*(1+Basic!$B$9)+S1471</f>
        <v>2402338.3428181601</v>
      </c>
      <c r="P1471" s="176">
        <f t="shared" si="581"/>
        <v>2408795</v>
      </c>
      <c r="R1471" s="183">
        <f t="shared" si="595"/>
        <v>0</v>
      </c>
      <c r="S1471" s="179">
        <f t="shared" si="582"/>
        <v>0</v>
      </c>
      <c r="Y1471" s="179">
        <f t="shared" si="596"/>
        <v>72762.678144694859</v>
      </c>
      <c r="Z1471" s="179">
        <f t="shared" si="597"/>
        <v>3164.327874335454</v>
      </c>
      <c r="AA1471" s="179">
        <f t="shared" si="598"/>
        <v>3076.993980969688</v>
      </c>
      <c r="AB1471" s="179">
        <f t="shared" si="599"/>
        <v>79004</v>
      </c>
      <c r="AC1471" s="179">
        <f t="shared" si="600"/>
        <v>2408795</v>
      </c>
      <c r="AE1471" s="179">
        <f t="shared" si="601"/>
        <v>79004</v>
      </c>
    </row>
    <row r="1472" spans="1:31" x14ac:dyDescent="0.2">
      <c r="A1472" s="171">
        <f t="shared" si="583"/>
        <v>167</v>
      </c>
      <c r="B1472" s="179">
        <f t="shared" si="584"/>
        <v>75711</v>
      </c>
      <c r="D1472" s="179">
        <f t="shared" si="585"/>
        <v>3293</v>
      </c>
      <c r="E1472" s="179">
        <f t="shared" si="586"/>
        <v>1978.5308364317063</v>
      </c>
      <c r="F1472" s="179">
        <f t="shared" si="587"/>
        <v>86.349989256109055</v>
      </c>
      <c r="G1472" s="179">
        <f t="shared" si="588"/>
        <v>74715.185690845567</v>
      </c>
      <c r="H1472" s="179">
        <f t="shared" si="589"/>
        <v>3249.5381957003533</v>
      </c>
      <c r="I1472" s="179">
        <f t="shared" si="590"/>
        <v>75711</v>
      </c>
      <c r="J1472" s="179">
        <f t="shared" si="591"/>
        <v>3293</v>
      </c>
      <c r="K1472" s="179">
        <f t="shared" si="592"/>
        <v>79004</v>
      </c>
      <c r="L1472" s="179">
        <f t="shared" si="580"/>
        <v>79004</v>
      </c>
      <c r="M1472" s="179">
        <f t="shared" si="593"/>
        <v>20923.940744014348</v>
      </c>
      <c r="N1472" s="179">
        <f t="shared" si="594"/>
        <v>2229861.2196184527</v>
      </c>
      <c r="O1472" s="179">
        <f>N1472*(1+Basic!$B$9)+S1472</f>
        <v>2341354.2805993753</v>
      </c>
      <c r="P1472" s="176">
        <f t="shared" si="581"/>
        <v>2344604</v>
      </c>
      <c r="R1472" s="183">
        <f t="shared" si="595"/>
        <v>0</v>
      </c>
      <c r="S1472" s="179">
        <f t="shared" si="582"/>
        <v>0</v>
      </c>
      <c r="Y1472" s="179">
        <f t="shared" si="596"/>
        <v>73732.469163568283</v>
      </c>
      <c r="Z1472" s="179">
        <f t="shared" si="597"/>
        <v>3206.650010743891</v>
      </c>
      <c r="AA1472" s="179">
        <f t="shared" si="598"/>
        <v>2064.8808256878156</v>
      </c>
      <c r="AB1472" s="179">
        <f t="shared" si="599"/>
        <v>79003.999999999985</v>
      </c>
      <c r="AC1472" s="179">
        <f t="shared" si="600"/>
        <v>2344604</v>
      </c>
      <c r="AE1472" s="179">
        <f t="shared" si="601"/>
        <v>79004</v>
      </c>
    </row>
    <row r="1473" spans="1:31" x14ac:dyDescent="0.2">
      <c r="A1473" s="171">
        <f t="shared" si="583"/>
        <v>168</v>
      </c>
      <c r="B1473" s="179">
        <f t="shared" si="584"/>
        <v>75711</v>
      </c>
      <c r="D1473" s="179">
        <f t="shared" si="585"/>
        <v>3293</v>
      </c>
      <c r="E1473" s="179">
        <f t="shared" si="586"/>
        <v>995.81430898343069</v>
      </c>
      <c r="F1473" s="179">
        <f t="shared" si="587"/>
        <v>43.46180428971433</v>
      </c>
      <c r="G1473" s="179">
        <f t="shared" si="588"/>
        <v>-1.7099955584853888E-7</v>
      </c>
      <c r="H1473" s="179">
        <f t="shared" si="589"/>
        <v>-9.9323713698140637E-9</v>
      </c>
      <c r="I1473" s="179">
        <f t="shared" si="590"/>
        <v>75711</v>
      </c>
      <c r="J1473" s="179">
        <f t="shared" si="591"/>
        <v>3293</v>
      </c>
      <c r="K1473" s="179">
        <f t="shared" si="592"/>
        <v>79004</v>
      </c>
      <c r="L1473" s="179">
        <f>K1473+Basic!B8</f>
        <v>2250254</v>
      </c>
      <c r="M1473" s="179">
        <f t="shared" si="593"/>
        <v>20392.780381857268</v>
      </c>
      <c r="N1473" s="179">
        <f t="shared" si="594"/>
        <v>3.1013041734695435E-7</v>
      </c>
      <c r="O1473" s="179">
        <f>N1473*(1+Basic!$B$9)</f>
        <v>3.2563693821430209E-7</v>
      </c>
      <c r="P1473" s="179">
        <f>O1473+H1473+Basic!$B$8</f>
        <v>2171250.0000003157</v>
      </c>
      <c r="R1473" s="183">
        <f t="shared" si="595"/>
        <v>0</v>
      </c>
      <c r="S1473" s="179">
        <f t="shared" si="582"/>
        <v>0</v>
      </c>
      <c r="Y1473" s="179">
        <f t="shared" si="596"/>
        <v>74715.185691016566</v>
      </c>
      <c r="Z1473" s="179">
        <f t="shared" si="597"/>
        <v>3249.5381957102859</v>
      </c>
      <c r="AA1473" s="179">
        <f t="shared" si="598"/>
        <v>1039.276113273145</v>
      </c>
      <c r="AB1473" s="179">
        <f t="shared" si="599"/>
        <v>79004</v>
      </c>
      <c r="AC1473" s="179">
        <f t="shared" si="600"/>
        <v>2171250.0000003157</v>
      </c>
      <c r="AE1473" s="179">
        <f t="shared" si="601"/>
        <v>79004</v>
      </c>
    </row>
    <row r="1474" spans="1:31" ht="15" x14ac:dyDescent="0.2">
      <c r="A1474" s="170" t="s">
        <v>5</v>
      </c>
      <c r="B1474" s="190">
        <f>SUM(B1305:B1473)</f>
        <v>7653198</v>
      </c>
      <c r="C1474" s="190">
        <f>SUM(C1305:C1473)</f>
        <v>-404233</v>
      </c>
      <c r="D1474" s="190">
        <f>SUM(D1305:D1473)</f>
        <v>148991</v>
      </c>
      <c r="E1474" s="190">
        <f>SUM(E1305:E1473)</f>
        <v>7653197.9999998305</v>
      </c>
      <c r="F1474" s="190">
        <f>SUM(F1305:F1473)</f>
        <v>148990.99999999013</v>
      </c>
      <c r="G1474" s="190"/>
      <c r="H1474" s="190"/>
      <c r="I1474" s="190">
        <f>SUM(I1305:I1473)</f>
        <v>12719448</v>
      </c>
      <c r="J1474" s="190">
        <f>SUM(J1305:J1473)</f>
        <v>527012.5</v>
      </c>
      <c r="K1474" s="190">
        <f>SUM(K1305:K1473)</f>
        <v>13272672</v>
      </c>
      <c r="L1474" s="190">
        <f>SUM(L1305:L1473)</f>
        <v>8206422</v>
      </c>
      <c r="M1474" s="190">
        <f>SUM(M1305:M1473)</f>
        <v>8206422.0000003083</v>
      </c>
      <c r="N1474" s="187"/>
      <c r="O1474" s="190"/>
      <c r="P1474" s="190"/>
      <c r="R1474" s="172">
        <f>SUM(R1306:R1473)</f>
        <v>0</v>
      </c>
      <c r="Y1474" s="191">
        <f>SUM(Y1306:Y1473)</f>
        <v>5066250.0000001732</v>
      </c>
      <c r="Z1474" s="191">
        <f>SUM(Z1306:Z1473)</f>
        <v>404233.00000001007</v>
      </c>
      <c r="AA1474" s="191">
        <f>SUM(AA1306:AA1473)</f>
        <v>7802188.9999998203</v>
      </c>
      <c r="AB1474" s="191">
        <f>SUM(AB1306:AB1473)</f>
        <v>13272672.000000002</v>
      </c>
    </row>
    <row r="1479" spans="1:31" ht="25.5" x14ac:dyDescent="0.35">
      <c r="C1479" s="262" t="s">
        <v>110</v>
      </c>
      <c r="D1479" s="262"/>
      <c r="E1479" s="262"/>
      <c r="F1479" s="262"/>
    </row>
    <row r="1480" spans="1:31" x14ac:dyDescent="0.2">
      <c r="A1480" s="171" t="s">
        <v>33</v>
      </c>
      <c r="B1480" s="171" t="s">
        <v>39</v>
      </c>
      <c r="D1480" s="171" t="s">
        <v>160</v>
      </c>
      <c r="E1480" s="171" t="s">
        <v>38</v>
      </c>
      <c r="G1480" s="171" t="s">
        <v>57</v>
      </c>
    </row>
    <row r="1481" spans="1:31" ht="18" x14ac:dyDescent="0.25">
      <c r="A1481" s="181">
        <f>Basic!$B$10</f>
        <v>0.16</v>
      </c>
      <c r="B1481" s="177">
        <v>74390.300932096172</v>
      </c>
      <c r="C1481" s="176">
        <f>ROUND(B1481/1,0)</f>
        <v>74390</v>
      </c>
      <c r="D1481" s="177">
        <v>3256.6686402518212</v>
      </c>
      <c r="E1481" s="176">
        <f>$E$2</f>
        <v>12</v>
      </c>
      <c r="F1481" s="176">
        <f>ROUND(D1481/1,0)</f>
        <v>3257</v>
      </c>
      <c r="G1481" s="192">
        <f>-(B1485)/R1483</f>
        <v>28145.833333333332</v>
      </c>
      <c r="H1481" s="179">
        <f>(Basic!$B$19+Basic!$B$20+Basic!$B$21+Basic!$B$22+Basic!$B$23+Basic!$B$24+Basic!$B$25+Basic!$B$26+Basic!$B$27+Basic!$B$28+Basic!$B$29+Basic!$B$30+Basic!$B$31+Basic!$B$32+Basic!$B$33)/R1483</f>
        <v>2312.35</v>
      </c>
      <c r="J1481" s="179"/>
      <c r="K1481" s="179"/>
      <c r="R1481" s="172">
        <f>$S$1/$R$1483</f>
        <v>0</v>
      </c>
    </row>
    <row r="1482" spans="1:31" ht="15" x14ac:dyDescent="0.2">
      <c r="A1482" s="170" t="s">
        <v>37</v>
      </c>
      <c r="B1482" s="179" t="s">
        <v>37</v>
      </c>
      <c r="C1482" s="171" t="s">
        <v>37</v>
      </c>
      <c r="D1482" s="171" t="s">
        <v>37</v>
      </c>
      <c r="E1482" s="171" t="s">
        <v>37</v>
      </c>
      <c r="F1482" s="171" t="s">
        <v>37</v>
      </c>
      <c r="G1482" s="171" t="s">
        <v>37</v>
      </c>
      <c r="H1482" s="171" t="s">
        <v>37</v>
      </c>
      <c r="J1482" s="179"/>
      <c r="L1482" s="179"/>
      <c r="M1482" s="180" t="s">
        <v>31</v>
      </c>
      <c r="N1482" s="180"/>
      <c r="O1482" s="180"/>
    </row>
    <row r="1483" spans="1:31" ht="15" x14ac:dyDescent="0.2">
      <c r="A1483" s="170"/>
      <c r="B1483" s="180" t="s">
        <v>11</v>
      </c>
      <c r="C1483" s="180"/>
      <c r="D1483" s="180"/>
      <c r="E1483" s="180" t="s">
        <v>27</v>
      </c>
      <c r="F1483" s="180"/>
      <c r="G1483" s="180" t="s">
        <v>162</v>
      </c>
      <c r="H1483" s="180"/>
      <c r="I1483" s="180" t="s">
        <v>6</v>
      </c>
      <c r="J1483" s="180"/>
      <c r="K1483" s="180"/>
      <c r="L1483" s="171" t="s">
        <v>32</v>
      </c>
      <c r="M1483" s="171" t="s">
        <v>2</v>
      </c>
      <c r="N1483" s="180" t="s">
        <v>162</v>
      </c>
      <c r="O1483" s="180" t="s">
        <v>29</v>
      </c>
      <c r="P1483" s="180" t="s">
        <v>30</v>
      </c>
      <c r="R1483" s="172">
        <f>$E$2*15</f>
        <v>180</v>
      </c>
    </row>
    <row r="1484" spans="1:31" x14ac:dyDescent="0.2">
      <c r="B1484" s="181">
        <f>IRR(B1485:B1665,0)*E1481</f>
        <v>0.15994889367255105</v>
      </c>
      <c r="D1484" s="181">
        <f>IRR(D1485:D1665,0)*E1481</f>
        <v>0.16091035739095183</v>
      </c>
      <c r="E1484" s="171" t="s">
        <v>28</v>
      </c>
      <c r="F1484" s="171" t="s">
        <v>161</v>
      </c>
      <c r="G1484" s="171" t="s">
        <v>162</v>
      </c>
      <c r="H1484" s="171" t="s">
        <v>161</v>
      </c>
      <c r="I1484" s="171" t="s">
        <v>28</v>
      </c>
      <c r="J1484" s="179" t="s">
        <v>161</v>
      </c>
      <c r="K1484" s="179" t="s">
        <v>5</v>
      </c>
      <c r="L1484" s="174">
        <f>IRR(L1485:L1665,0)*E1481</f>
        <v>0.11032258384569804</v>
      </c>
      <c r="AE1484" s="174">
        <f>IRR(AE1485:AE1665,0)*$AE$2</f>
        <v>0.15996431977472536</v>
      </c>
    </row>
    <row r="1485" spans="1:31" x14ac:dyDescent="0.2">
      <c r="A1485" s="171">
        <v>0</v>
      </c>
      <c r="B1485" s="171">
        <f>-(Basic!$B$6-Basic!$B$8)</f>
        <v>-5066250</v>
      </c>
      <c r="C1485" s="171">
        <f>-Basic!$B$19</f>
        <v>-52423</v>
      </c>
      <c r="D1485" s="179">
        <f>C1485</f>
        <v>-52423</v>
      </c>
      <c r="G1485" s="179">
        <f>-B1485</f>
        <v>5066250</v>
      </c>
      <c r="H1485" s="171">
        <f>-D1485</f>
        <v>52423</v>
      </c>
      <c r="J1485" s="171">
        <f>-Basic!$B$19/2</f>
        <v>-26211.5</v>
      </c>
      <c r="L1485" s="179">
        <f>B1485-Basic!$B$8</f>
        <v>-7237500</v>
      </c>
      <c r="N1485" s="179">
        <f>-L1485</f>
        <v>7237500</v>
      </c>
      <c r="Y1485" s="171" t="s">
        <v>163</v>
      </c>
      <c r="Z1485" s="171" t="s">
        <v>61</v>
      </c>
      <c r="AA1485" s="171" t="s">
        <v>2</v>
      </c>
      <c r="AB1485" s="171" t="s">
        <v>6</v>
      </c>
      <c r="AC1485" s="171" t="s">
        <v>65</v>
      </c>
      <c r="AE1485" s="179">
        <f>B1485+D1485</f>
        <v>-5118673</v>
      </c>
    </row>
    <row r="1486" spans="1:31" x14ac:dyDescent="0.2">
      <c r="A1486" s="171">
        <f>A1485+1</f>
        <v>1</v>
      </c>
      <c r="B1486" s="179">
        <f>$C$1481</f>
        <v>74390</v>
      </c>
      <c r="D1486" s="179">
        <f>C1486+$F$1481</f>
        <v>3257</v>
      </c>
      <c r="E1486" s="179">
        <f>G1485*$B$1484/$E$1481</f>
        <v>67528.423547380153</v>
      </c>
      <c r="F1486" s="179">
        <f>H1485*$D$1484/$E$1481</f>
        <v>702.9503054588223</v>
      </c>
      <c r="G1486" s="179">
        <f>G1485+E1486-B1486</f>
        <v>5059388.4235473806</v>
      </c>
      <c r="H1486" s="179">
        <f>H1485-D1486+F1486</f>
        <v>49868.95030545882</v>
      </c>
      <c r="I1486" s="179">
        <f>B1486</f>
        <v>74390</v>
      </c>
      <c r="J1486" s="179">
        <f>D1486-C1486</f>
        <v>3257</v>
      </c>
      <c r="K1486" s="179">
        <f>J1486+I1486</f>
        <v>77647</v>
      </c>
      <c r="L1486" s="179">
        <f t="shared" ref="L1486:L1549" si="602">K1486</f>
        <v>77647</v>
      </c>
      <c r="M1486" s="179">
        <f>N1485*$L$1484/12</f>
        <v>66538.308381936629</v>
      </c>
      <c r="N1486" s="179">
        <f>N1485+M1486-L1486</f>
        <v>7226391.3083819365</v>
      </c>
      <c r="O1486" s="179">
        <f>N1486*(1+Basic!$B$9)+S1486</f>
        <v>7587710.8738010339</v>
      </c>
      <c r="P1486" s="176">
        <f t="shared" ref="P1486:P1549" si="603">ROUND((O1486+H1486)/1,0)</f>
        <v>7637580</v>
      </c>
      <c r="R1486" s="183">
        <f>ROUND($R$1481/1,0)</f>
        <v>0</v>
      </c>
      <c r="S1486" s="179">
        <f t="shared" ref="S1486:S1549" si="604">S1487+R1486</f>
        <v>0</v>
      </c>
      <c r="Y1486" s="179">
        <f>G1485-G1486</f>
        <v>6861.5764526193962</v>
      </c>
      <c r="Z1486" s="179">
        <f>H1485-H1486-C1486</f>
        <v>2554.0496945411796</v>
      </c>
      <c r="AA1486" s="179">
        <f>E1486+F1486+R1486</f>
        <v>68231.37385283898</v>
      </c>
      <c r="AB1486" s="179">
        <f>AA1486+Z1486+Y1486</f>
        <v>77646.999999999563</v>
      </c>
      <c r="AC1486" s="179">
        <f>P1486</f>
        <v>7637580</v>
      </c>
      <c r="AE1486" s="179">
        <f>B1486+D1486</f>
        <v>77647</v>
      </c>
    </row>
    <row r="1487" spans="1:31" x14ac:dyDescent="0.2">
      <c r="A1487" s="171">
        <f t="shared" ref="A1487:A1550" si="605">A1486+1</f>
        <v>2</v>
      </c>
      <c r="B1487" s="179">
        <f t="shared" ref="B1487:B1550" si="606">$C$1481</f>
        <v>74390</v>
      </c>
      <c r="D1487" s="179">
        <f t="shared" ref="D1487:D1550" si="607">C1487+$F$1481</f>
        <v>3257</v>
      </c>
      <c r="E1487" s="179">
        <f t="shared" ref="E1487:E1550" si="608">G1486*$B$1484/$E$1481</f>
        <v>67436.965083842966</v>
      </c>
      <c r="F1487" s="179">
        <f t="shared" ref="F1487:F1550" si="609">H1486*$D$1484/$E$1481</f>
        <v>668.70255136358298</v>
      </c>
      <c r="G1487" s="179">
        <f t="shared" ref="G1487:G1550" si="610">G1486+E1487-B1487</f>
        <v>5052435.3886312237</v>
      </c>
      <c r="H1487" s="179">
        <f t="shared" ref="H1487:H1550" si="611">H1486-D1487+F1487</f>
        <v>47280.652856822402</v>
      </c>
      <c r="I1487" s="179">
        <f t="shared" ref="I1487:I1550" si="612">B1487</f>
        <v>74390</v>
      </c>
      <c r="J1487" s="179">
        <f t="shared" ref="J1487:J1550" si="613">D1487-C1487</f>
        <v>3257</v>
      </c>
      <c r="K1487" s="179">
        <f t="shared" ref="K1487:K1550" si="614">J1487+I1487</f>
        <v>77647</v>
      </c>
      <c r="L1487" s="179">
        <f t="shared" si="602"/>
        <v>77647</v>
      </c>
      <c r="M1487" s="179">
        <f t="shared" ref="M1487:M1550" si="615">N1486*$L$1484/12</f>
        <v>66436.180085065818</v>
      </c>
      <c r="N1487" s="179">
        <f t="shared" ref="N1487:N1550" si="616">N1486+M1487-L1487</f>
        <v>7215180.4884670023</v>
      </c>
      <c r="O1487" s="179">
        <f>N1487*(1+Basic!$B$9)+S1487</f>
        <v>7575939.5128903529</v>
      </c>
      <c r="P1487" s="176">
        <f t="shared" si="603"/>
        <v>7623220</v>
      </c>
      <c r="R1487" s="183">
        <f t="shared" ref="R1487:R1550" si="617">ROUND($R$1481/1,0)</f>
        <v>0</v>
      </c>
      <c r="S1487" s="179">
        <f t="shared" si="604"/>
        <v>0</v>
      </c>
      <c r="Y1487" s="179">
        <f t="shared" ref="Y1487:Y1550" si="618">G1486-G1487</f>
        <v>6953.0349161569029</v>
      </c>
      <c r="Z1487" s="179">
        <f t="shared" ref="Z1487:Z1550" si="619">H1486-H1487-C1487</f>
        <v>2588.2974486364183</v>
      </c>
      <c r="AA1487" s="179">
        <f t="shared" ref="AA1487:AA1550" si="620">E1487+F1487+R1487</f>
        <v>68105.667635206555</v>
      </c>
      <c r="AB1487" s="179">
        <f t="shared" ref="AB1487:AB1550" si="621">AA1487+Z1487+Y1487</f>
        <v>77646.999999999884</v>
      </c>
      <c r="AC1487" s="179">
        <f t="shared" ref="AC1487:AC1550" si="622">P1487</f>
        <v>7623220</v>
      </c>
      <c r="AE1487" s="179">
        <f t="shared" ref="AE1487:AE1550" si="623">B1487+D1487</f>
        <v>77647</v>
      </c>
    </row>
    <row r="1488" spans="1:31" x14ac:dyDescent="0.2">
      <c r="A1488" s="171">
        <f t="shared" si="605"/>
        <v>3</v>
      </c>
      <c r="B1488" s="179">
        <f t="shared" si="606"/>
        <v>74390</v>
      </c>
      <c r="D1488" s="179">
        <f t="shared" si="607"/>
        <v>3257</v>
      </c>
      <c r="E1488" s="179">
        <f t="shared" si="608"/>
        <v>67344.287563634149</v>
      </c>
      <c r="F1488" s="179">
        <f t="shared" si="609"/>
        <v>633.99556240573509</v>
      </c>
      <c r="G1488" s="179">
        <f t="shared" si="610"/>
        <v>5045389.6761948578</v>
      </c>
      <c r="H1488" s="179">
        <f t="shared" si="611"/>
        <v>44657.648419228135</v>
      </c>
      <c r="I1488" s="179">
        <f t="shared" si="612"/>
        <v>74390</v>
      </c>
      <c r="J1488" s="179">
        <f t="shared" si="613"/>
        <v>3257</v>
      </c>
      <c r="K1488" s="179">
        <f t="shared" si="614"/>
        <v>77647</v>
      </c>
      <c r="L1488" s="179">
        <f t="shared" si="602"/>
        <v>77647</v>
      </c>
      <c r="M1488" s="179">
        <f t="shared" si="615"/>
        <v>66333.112866728785</v>
      </c>
      <c r="N1488" s="179">
        <f t="shared" si="616"/>
        <v>7203866.6013337309</v>
      </c>
      <c r="O1488" s="179">
        <f>N1488*(1+Basic!$B$9)+S1488</f>
        <v>7564059.9314004174</v>
      </c>
      <c r="P1488" s="176">
        <f t="shared" si="603"/>
        <v>7608718</v>
      </c>
      <c r="R1488" s="183">
        <f t="shared" si="617"/>
        <v>0</v>
      </c>
      <c r="S1488" s="179">
        <f t="shared" si="604"/>
        <v>0</v>
      </c>
      <c r="Y1488" s="179">
        <f t="shared" si="618"/>
        <v>7045.712436365895</v>
      </c>
      <c r="Z1488" s="179">
        <f t="shared" si="619"/>
        <v>2623.0044375942671</v>
      </c>
      <c r="AA1488" s="179">
        <f t="shared" si="620"/>
        <v>67978.283126039882</v>
      </c>
      <c r="AB1488" s="179">
        <f t="shared" si="621"/>
        <v>77647.000000000044</v>
      </c>
      <c r="AC1488" s="179">
        <f t="shared" si="622"/>
        <v>7608718</v>
      </c>
      <c r="AE1488" s="179">
        <f t="shared" si="623"/>
        <v>77647</v>
      </c>
    </row>
    <row r="1489" spans="1:31" x14ac:dyDescent="0.2">
      <c r="A1489" s="171">
        <f t="shared" si="605"/>
        <v>4</v>
      </c>
      <c r="B1489" s="179">
        <f t="shared" si="606"/>
        <v>74390</v>
      </c>
      <c r="D1489" s="179">
        <f t="shared" si="607"/>
        <v>3257</v>
      </c>
      <c r="E1489" s="179">
        <f t="shared" si="608"/>
        <v>67250.374737856517</v>
      </c>
      <c r="F1489" s="179">
        <f t="shared" si="609"/>
        <v>598.82318061478952</v>
      </c>
      <c r="G1489" s="179">
        <f t="shared" si="610"/>
        <v>5038250.0509327147</v>
      </c>
      <c r="H1489" s="179">
        <f t="shared" si="611"/>
        <v>41999.471599842924</v>
      </c>
      <c r="I1489" s="179">
        <f t="shared" si="612"/>
        <v>74390</v>
      </c>
      <c r="J1489" s="179">
        <f t="shared" si="613"/>
        <v>3257</v>
      </c>
      <c r="K1489" s="179">
        <f t="shared" si="614"/>
        <v>77647</v>
      </c>
      <c r="L1489" s="179">
        <f t="shared" si="602"/>
        <v>77647</v>
      </c>
      <c r="M1489" s="179">
        <f t="shared" si="615"/>
        <v>66229.098094905363</v>
      </c>
      <c r="N1489" s="179">
        <f t="shared" si="616"/>
        <v>7192448.6994286366</v>
      </c>
      <c r="O1489" s="179">
        <f>N1489*(1+Basic!$B$9)+S1489</f>
        <v>7552071.1344000688</v>
      </c>
      <c r="P1489" s="176">
        <f t="shared" si="603"/>
        <v>7594071</v>
      </c>
      <c r="R1489" s="183">
        <f t="shared" si="617"/>
        <v>0</v>
      </c>
      <c r="S1489" s="179">
        <f t="shared" si="604"/>
        <v>0</v>
      </c>
      <c r="Y1489" s="179">
        <f t="shared" si="618"/>
        <v>7139.6252621430904</v>
      </c>
      <c r="Z1489" s="179">
        <f t="shared" si="619"/>
        <v>2658.1768193852113</v>
      </c>
      <c r="AA1489" s="179">
        <f t="shared" si="620"/>
        <v>67849.197918471313</v>
      </c>
      <c r="AB1489" s="179">
        <f t="shared" si="621"/>
        <v>77646.999999999622</v>
      </c>
      <c r="AC1489" s="179">
        <f t="shared" si="622"/>
        <v>7594071</v>
      </c>
      <c r="AE1489" s="179">
        <f t="shared" si="623"/>
        <v>77647</v>
      </c>
    </row>
    <row r="1490" spans="1:31" x14ac:dyDescent="0.2">
      <c r="A1490" s="171">
        <f t="shared" si="605"/>
        <v>5</v>
      </c>
      <c r="B1490" s="179">
        <f t="shared" si="606"/>
        <v>74390</v>
      </c>
      <c r="D1490" s="179">
        <f t="shared" si="607"/>
        <v>3257</v>
      </c>
      <c r="E1490" s="179">
        <f t="shared" si="608"/>
        <v>67155.21014103014</v>
      </c>
      <c r="F1490" s="179">
        <f t="shared" si="609"/>
        <v>563.17916544682134</v>
      </c>
      <c r="G1490" s="179">
        <f t="shared" si="610"/>
        <v>5031015.2610737449</v>
      </c>
      <c r="H1490" s="179">
        <f t="shared" si="611"/>
        <v>39305.650765289742</v>
      </c>
      <c r="I1490" s="179">
        <f t="shared" si="612"/>
        <v>74390</v>
      </c>
      <c r="J1490" s="179">
        <f t="shared" si="613"/>
        <v>3257</v>
      </c>
      <c r="K1490" s="179">
        <f t="shared" si="614"/>
        <v>77647</v>
      </c>
      <c r="L1490" s="179">
        <f t="shared" si="602"/>
        <v>77647</v>
      </c>
      <c r="M1490" s="179">
        <f t="shared" si="615"/>
        <v>66124.127058216473</v>
      </c>
      <c r="N1490" s="179">
        <f t="shared" si="616"/>
        <v>7180925.826486853</v>
      </c>
      <c r="O1490" s="179">
        <f>N1490*(1+Basic!$B$9)+S1490</f>
        <v>7539972.1178111956</v>
      </c>
      <c r="P1490" s="176">
        <f t="shared" si="603"/>
        <v>7579278</v>
      </c>
      <c r="R1490" s="183">
        <f t="shared" si="617"/>
        <v>0</v>
      </c>
      <c r="S1490" s="179">
        <f t="shared" si="604"/>
        <v>0</v>
      </c>
      <c r="Y1490" s="179">
        <f t="shared" si="618"/>
        <v>7234.7898589698598</v>
      </c>
      <c r="Z1490" s="179">
        <f t="shared" si="619"/>
        <v>2693.8208345531821</v>
      </c>
      <c r="AA1490" s="179">
        <f t="shared" si="620"/>
        <v>67718.389306476965</v>
      </c>
      <c r="AB1490" s="179">
        <f t="shared" si="621"/>
        <v>77647</v>
      </c>
      <c r="AC1490" s="179">
        <f t="shared" si="622"/>
        <v>7579278</v>
      </c>
      <c r="AE1490" s="179">
        <f t="shared" si="623"/>
        <v>77647</v>
      </c>
    </row>
    <row r="1491" spans="1:31" x14ac:dyDescent="0.2">
      <c r="A1491" s="171">
        <f t="shared" si="605"/>
        <v>6</v>
      </c>
      <c r="B1491" s="179">
        <f t="shared" si="606"/>
        <v>74390</v>
      </c>
      <c r="D1491" s="179">
        <f t="shared" si="607"/>
        <v>3257</v>
      </c>
      <c r="E1491" s="179">
        <f t="shared" si="608"/>
        <v>67058.777088205505</v>
      </c>
      <c r="F1491" s="179">
        <f t="shared" si="609"/>
        <v>527.057192677226</v>
      </c>
      <c r="G1491" s="179">
        <f t="shared" si="610"/>
        <v>5023684.0381619502</v>
      </c>
      <c r="H1491" s="179">
        <f t="shared" si="611"/>
        <v>36575.707957966966</v>
      </c>
      <c r="I1491" s="179">
        <f t="shared" si="612"/>
        <v>74390</v>
      </c>
      <c r="J1491" s="179">
        <f t="shared" si="613"/>
        <v>3257</v>
      </c>
      <c r="K1491" s="179">
        <f t="shared" si="614"/>
        <v>77647</v>
      </c>
      <c r="L1491" s="179">
        <f t="shared" si="602"/>
        <v>77647</v>
      </c>
      <c r="M1491" s="179">
        <f t="shared" si="615"/>
        <v>66018.190965194532</v>
      </c>
      <c r="N1491" s="179">
        <f t="shared" si="616"/>
        <v>7169297.0174520472</v>
      </c>
      <c r="O1491" s="179">
        <f>N1491*(1+Basic!$B$9)+S1491</f>
        <v>7527761.8683246495</v>
      </c>
      <c r="P1491" s="176">
        <f t="shared" si="603"/>
        <v>7564338</v>
      </c>
      <c r="R1491" s="183">
        <f t="shared" si="617"/>
        <v>0</v>
      </c>
      <c r="S1491" s="179">
        <f t="shared" si="604"/>
        <v>0</v>
      </c>
      <c r="Y1491" s="179">
        <f t="shared" si="618"/>
        <v>7331.2229117946699</v>
      </c>
      <c r="Z1491" s="179">
        <f t="shared" si="619"/>
        <v>2729.9428073227755</v>
      </c>
      <c r="AA1491" s="179">
        <f t="shared" si="620"/>
        <v>67585.834280882729</v>
      </c>
      <c r="AB1491" s="179">
        <f t="shared" si="621"/>
        <v>77647.000000000175</v>
      </c>
      <c r="AC1491" s="179">
        <f t="shared" si="622"/>
        <v>7564338</v>
      </c>
      <c r="AE1491" s="179">
        <f t="shared" si="623"/>
        <v>77647</v>
      </c>
    </row>
    <row r="1492" spans="1:31" x14ac:dyDescent="0.2">
      <c r="A1492" s="171">
        <f t="shared" si="605"/>
        <v>7</v>
      </c>
      <c r="B1492" s="179">
        <f t="shared" si="606"/>
        <v>74390</v>
      </c>
      <c r="D1492" s="179">
        <f t="shared" si="607"/>
        <v>3257</v>
      </c>
      <c r="E1492" s="179">
        <f t="shared" si="608"/>
        <v>66961.05867203814</v>
      </c>
      <c r="F1492" s="179">
        <f t="shared" si="609"/>
        <v>490.45085327862876</v>
      </c>
      <c r="G1492" s="179">
        <f t="shared" si="610"/>
        <v>5016255.0968339881</v>
      </c>
      <c r="H1492" s="179">
        <f t="shared" si="611"/>
        <v>33809.158811245594</v>
      </c>
      <c r="I1492" s="179">
        <f t="shared" si="612"/>
        <v>74390</v>
      </c>
      <c r="J1492" s="179">
        <f t="shared" si="613"/>
        <v>3257</v>
      </c>
      <c r="K1492" s="179">
        <f t="shared" si="614"/>
        <v>77647</v>
      </c>
      <c r="L1492" s="179">
        <f t="shared" si="602"/>
        <v>77647</v>
      </c>
      <c r="M1492" s="179">
        <f t="shared" si="615"/>
        <v>65911.280943547201</v>
      </c>
      <c r="N1492" s="179">
        <f t="shared" si="616"/>
        <v>7157561.2983955946</v>
      </c>
      <c r="O1492" s="179">
        <f>N1492*(1+Basic!$B$9)+S1492</f>
        <v>7515439.3633153746</v>
      </c>
      <c r="P1492" s="176">
        <f t="shared" si="603"/>
        <v>7549249</v>
      </c>
      <c r="R1492" s="183">
        <f t="shared" si="617"/>
        <v>0</v>
      </c>
      <c r="S1492" s="179">
        <f t="shared" si="604"/>
        <v>0</v>
      </c>
      <c r="Y1492" s="179">
        <f t="shared" si="618"/>
        <v>7428.9413279620931</v>
      </c>
      <c r="Z1492" s="179">
        <f t="shared" si="619"/>
        <v>2766.5491467213724</v>
      </c>
      <c r="AA1492" s="179">
        <f t="shared" si="620"/>
        <v>67451.509525316767</v>
      </c>
      <c r="AB1492" s="179">
        <f t="shared" si="621"/>
        <v>77647.000000000233</v>
      </c>
      <c r="AC1492" s="179">
        <f t="shared" si="622"/>
        <v>7549249</v>
      </c>
      <c r="AE1492" s="179">
        <f t="shared" si="623"/>
        <v>77647</v>
      </c>
    </row>
    <row r="1493" spans="1:31" x14ac:dyDescent="0.2">
      <c r="A1493" s="171">
        <f t="shared" si="605"/>
        <v>8</v>
      </c>
      <c r="B1493" s="179">
        <f t="shared" si="606"/>
        <v>74390</v>
      </c>
      <c r="D1493" s="179">
        <f t="shared" si="607"/>
        <v>3257</v>
      </c>
      <c r="E1493" s="179">
        <f t="shared" si="608"/>
        <v>66862.037759824321</v>
      </c>
      <c r="F1493" s="179">
        <f t="shared" si="609"/>
        <v>453.35365228374803</v>
      </c>
      <c r="G1493" s="179">
        <f t="shared" si="610"/>
        <v>5008727.1345938127</v>
      </c>
      <c r="H1493" s="179">
        <f t="shared" si="611"/>
        <v>31005.512463529343</v>
      </c>
      <c r="I1493" s="179">
        <f t="shared" si="612"/>
        <v>74390</v>
      </c>
      <c r="J1493" s="179">
        <f t="shared" si="613"/>
        <v>3257</v>
      </c>
      <c r="K1493" s="179">
        <f t="shared" si="614"/>
        <v>77647</v>
      </c>
      <c r="L1493" s="179">
        <f t="shared" si="602"/>
        <v>77647</v>
      </c>
      <c r="M1493" s="179">
        <f t="shared" si="615"/>
        <v>65803.388039414276</v>
      </c>
      <c r="N1493" s="179">
        <f t="shared" si="616"/>
        <v>7145717.6864350084</v>
      </c>
      <c r="O1493" s="179">
        <f>N1493*(1+Basic!$B$9)+S1493</f>
        <v>7503003.5707567595</v>
      </c>
      <c r="P1493" s="176">
        <f t="shared" si="603"/>
        <v>7534009</v>
      </c>
      <c r="R1493" s="183">
        <f t="shared" si="617"/>
        <v>0</v>
      </c>
      <c r="S1493" s="179">
        <f t="shared" si="604"/>
        <v>0</v>
      </c>
      <c r="Y1493" s="179">
        <f t="shared" si="618"/>
        <v>7527.962240175344</v>
      </c>
      <c r="Z1493" s="179">
        <f t="shared" si="619"/>
        <v>2803.6463477162506</v>
      </c>
      <c r="AA1493" s="179">
        <f t="shared" si="620"/>
        <v>67315.391412108074</v>
      </c>
      <c r="AB1493" s="179">
        <f t="shared" si="621"/>
        <v>77646.999999999665</v>
      </c>
      <c r="AC1493" s="179">
        <f t="shared" si="622"/>
        <v>7534009</v>
      </c>
      <c r="AE1493" s="179">
        <f t="shared" si="623"/>
        <v>77647</v>
      </c>
    </row>
    <row r="1494" spans="1:31" x14ac:dyDescent="0.2">
      <c r="A1494" s="171">
        <f t="shared" si="605"/>
        <v>9</v>
      </c>
      <c r="B1494" s="179">
        <f t="shared" si="606"/>
        <v>74390</v>
      </c>
      <c r="D1494" s="179">
        <f t="shared" si="607"/>
        <v>3257</v>
      </c>
      <c r="E1494" s="179">
        <f t="shared" si="608"/>
        <v>66761.69699049725</v>
      </c>
      <c r="F1494" s="179">
        <f t="shared" si="609"/>
        <v>415.75900763300984</v>
      </c>
      <c r="G1494" s="179">
        <f t="shared" si="610"/>
        <v>5001098.8315843102</v>
      </c>
      <c r="H1494" s="179">
        <f t="shared" si="611"/>
        <v>28164.271471162352</v>
      </c>
      <c r="I1494" s="179">
        <f t="shared" si="612"/>
        <v>74390</v>
      </c>
      <c r="J1494" s="179">
        <f t="shared" si="613"/>
        <v>3257</v>
      </c>
      <c r="K1494" s="179">
        <f t="shared" si="614"/>
        <v>77647</v>
      </c>
      <c r="L1494" s="179">
        <f t="shared" si="602"/>
        <v>77647</v>
      </c>
      <c r="M1494" s="179">
        <f t="shared" si="615"/>
        <v>65694.503216617799</v>
      </c>
      <c r="N1494" s="179">
        <f t="shared" si="616"/>
        <v>7133765.1896516262</v>
      </c>
      <c r="O1494" s="179">
        <f>N1494*(1+Basic!$B$9)+S1494</f>
        <v>7490453.4491342073</v>
      </c>
      <c r="P1494" s="176">
        <f t="shared" si="603"/>
        <v>7518618</v>
      </c>
      <c r="R1494" s="183">
        <f t="shared" si="617"/>
        <v>0</v>
      </c>
      <c r="S1494" s="179">
        <f t="shared" si="604"/>
        <v>0</v>
      </c>
      <c r="Y1494" s="179">
        <f t="shared" si="618"/>
        <v>7628.3030095025897</v>
      </c>
      <c r="Z1494" s="179">
        <f t="shared" si="619"/>
        <v>2841.2409923669911</v>
      </c>
      <c r="AA1494" s="179">
        <f t="shared" si="620"/>
        <v>67177.455998130259</v>
      </c>
      <c r="AB1494" s="179">
        <f t="shared" si="621"/>
        <v>77646.99999999984</v>
      </c>
      <c r="AC1494" s="179">
        <f t="shared" si="622"/>
        <v>7518618</v>
      </c>
      <c r="AE1494" s="179">
        <f t="shared" si="623"/>
        <v>77647</v>
      </c>
    </row>
    <row r="1495" spans="1:31" x14ac:dyDescent="0.2">
      <c r="A1495" s="171">
        <f t="shared" si="605"/>
        <v>10</v>
      </c>
      <c r="B1495" s="179">
        <f t="shared" si="606"/>
        <v>74390</v>
      </c>
      <c r="D1495" s="179">
        <f t="shared" si="607"/>
        <v>3257</v>
      </c>
      <c r="E1495" s="179">
        <f t="shared" si="608"/>
        <v>66660.018771583171</v>
      </c>
      <c r="F1495" s="179">
        <f t="shared" si="609"/>
        <v>377.66024900671022</v>
      </c>
      <c r="G1495" s="179">
        <f t="shared" si="610"/>
        <v>4993368.8503558934</v>
      </c>
      <c r="H1495" s="179">
        <f t="shared" si="611"/>
        <v>25284.931720169061</v>
      </c>
      <c r="I1495" s="179">
        <f t="shared" si="612"/>
        <v>74390</v>
      </c>
      <c r="J1495" s="179">
        <f t="shared" si="613"/>
        <v>3257</v>
      </c>
      <c r="K1495" s="179">
        <f t="shared" si="614"/>
        <v>77647</v>
      </c>
      <c r="L1495" s="179">
        <f t="shared" si="602"/>
        <v>77647</v>
      </c>
      <c r="M1495" s="179">
        <f t="shared" si="615"/>
        <v>65584.617355905284</v>
      </c>
      <c r="N1495" s="179">
        <f t="shared" si="616"/>
        <v>7121702.8070075316</v>
      </c>
      <c r="O1495" s="179">
        <f>N1495*(1+Basic!$B$9)+S1495</f>
        <v>7477787.9473579088</v>
      </c>
      <c r="P1495" s="176">
        <f t="shared" si="603"/>
        <v>7503073</v>
      </c>
      <c r="R1495" s="183">
        <f t="shared" si="617"/>
        <v>0</v>
      </c>
      <c r="S1495" s="179">
        <f t="shared" si="604"/>
        <v>0</v>
      </c>
      <c r="Y1495" s="179">
        <f t="shared" si="618"/>
        <v>7729.9812284167856</v>
      </c>
      <c r="Z1495" s="179">
        <f t="shared" si="619"/>
        <v>2879.3397509932911</v>
      </c>
      <c r="AA1495" s="179">
        <f t="shared" si="620"/>
        <v>67037.679020589887</v>
      </c>
      <c r="AB1495" s="179">
        <f t="shared" si="621"/>
        <v>77646.999999999971</v>
      </c>
      <c r="AC1495" s="179">
        <f t="shared" si="622"/>
        <v>7503073</v>
      </c>
      <c r="AE1495" s="179">
        <f t="shared" si="623"/>
        <v>77647</v>
      </c>
    </row>
    <row r="1496" spans="1:31" x14ac:dyDescent="0.2">
      <c r="A1496" s="171">
        <f t="shared" si="605"/>
        <v>11</v>
      </c>
      <c r="B1496" s="179">
        <f t="shared" si="606"/>
        <v>74390</v>
      </c>
      <c r="D1496" s="179">
        <f t="shared" si="607"/>
        <v>3257</v>
      </c>
      <c r="E1496" s="179">
        <f t="shared" si="608"/>
        <v>66556.985276116946</v>
      </c>
      <c r="F1496" s="179">
        <f t="shared" si="609"/>
        <v>339.05061664151816</v>
      </c>
      <c r="G1496" s="179">
        <f t="shared" si="610"/>
        <v>4985535.8356320104</v>
      </c>
      <c r="H1496" s="179">
        <f t="shared" si="611"/>
        <v>22366.982336810579</v>
      </c>
      <c r="I1496" s="179">
        <f t="shared" si="612"/>
        <v>74390</v>
      </c>
      <c r="J1496" s="179">
        <f t="shared" si="613"/>
        <v>3257</v>
      </c>
      <c r="K1496" s="179">
        <f t="shared" si="614"/>
        <v>77647</v>
      </c>
      <c r="L1496" s="179">
        <f t="shared" si="602"/>
        <v>77647</v>
      </c>
      <c r="M1496" s="179">
        <f t="shared" si="615"/>
        <v>65473.721254185955</v>
      </c>
      <c r="N1496" s="179">
        <f t="shared" si="616"/>
        <v>7109529.5282617174</v>
      </c>
      <c r="O1496" s="179">
        <f>N1496*(1+Basic!$B$9)+S1496</f>
        <v>7465006.0046748035</v>
      </c>
      <c r="P1496" s="176">
        <f t="shared" si="603"/>
        <v>7487373</v>
      </c>
      <c r="R1496" s="183">
        <f t="shared" si="617"/>
        <v>0</v>
      </c>
      <c r="S1496" s="179">
        <f t="shared" si="604"/>
        <v>0</v>
      </c>
      <c r="Y1496" s="179">
        <f t="shared" si="618"/>
        <v>7833.0147238830104</v>
      </c>
      <c r="Z1496" s="179">
        <f t="shared" si="619"/>
        <v>2917.949383358482</v>
      </c>
      <c r="AA1496" s="179">
        <f t="shared" si="620"/>
        <v>66896.03589275846</v>
      </c>
      <c r="AB1496" s="179">
        <f t="shared" si="621"/>
        <v>77646.999999999956</v>
      </c>
      <c r="AC1496" s="179">
        <f t="shared" si="622"/>
        <v>7487373</v>
      </c>
      <c r="AE1496" s="179">
        <f t="shared" si="623"/>
        <v>77647</v>
      </c>
    </row>
    <row r="1497" spans="1:31" x14ac:dyDescent="0.2">
      <c r="A1497" s="171">
        <f t="shared" si="605"/>
        <v>12</v>
      </c>
      <c r="B1497" s="179">
        <f t="shared" si="606"/>
        <v>74390</v>
      </c>
      <c r="C1497" s="171">
        <f>-Basic!$B$20</f>
        <v>-47180</v>
      </c>
      <c r="D1497" s="179">
        <f t="shared" si="607"/>
        <v>-43923</v>
      </c>
      <c r="E1497" s="179">
        <f t="shared" si="608"/>
        <v>66452.578439516452</v>
      </c>
      <c r="F1497" s="179">
        <f t="shared" si="609"/>
        <v>299.92326013110807</v>
      </c>
      <c r="G1497" s="179">
        <f t="shared" si="610"/>
        <v>4977598.4140715264</v>
      </c>
      <c r="H1497" s="179">
        <f t="shared" si="611"/>
        <v>66589.905596941695</v>
      </c>
      <c r="I1497" s="179">
        <f t="shared" si="612"/>
        <v>74390</v>
      </c>
      <c r="J1497" s="179">
        <f t="shared" si="613"/>
        <v>3257</v>
      </c>
      <c r="K1497" s="179">
        <f t="shared" si="614"/>
        <v>77647</v>
      </c>
      <c r="L1497" s="179">
        <f t="shared" si="602"/>
        <v>77647</v>
      </c>
      <c r="M1497" s="179">
        <f t="shared" si="615"/>
        <v>65361.805623759945</v>
      </c>
      <c r="N1497" s="179">
        <f t="shared" si="616"/>
        <v>7097244.3338854769</v>
      </c>
      <c r="O1497" s="179">
        <f>N1497*(1+Basic!$B$9)+S1497</f>
        <v>7452106.5505797509</v>
      </c>
      <c r="P1497" s="176">
        <f t="shared" si="603"/>
        <v>7518696</v>
      </c>
      <c r="R1497" s="183">
        <f t="shared" si="617"/>
        <v>0</v>
      </c>
      <c r="S1497" s="179">
        <f t="shared" si="604"/>
        <v>0</v>
      </c>
      <c r="Y1497" s="179">
        <f t="shared" si="618"/>
        <v>7937.4215604839846</v>
      </c>
      <c r="Z1497" s="179">
        <f t="shared" si="619"/>
        <v>2957.076739868884</v>
      </c>
      <c r="AA1497" s="179">
        <f t="shared" si="620"/>
        <v>66752.501699647561</v>
      </c>
      <c r="AB1497" s="179">
        <f t="shared" si="621"/>
        <v>77647.000000000437</v>
      </c>
      <c r="AC1497" s="179">
        <f t="shared" si="622"/>
        <v>7518696</v>
      </c>
      <c r="AE1497" s="179">
        <f t="shared" si="623"/>
        <v>30467</v>
      </c>
    </row>
    <row r="1498" spans="1:31" x14ac:dyDescent="0.2">
      <c r="A1498" s="171">
        <f t="shared" si="605"/>
        <v>13</v>
      </c>
      <c r="B1498" s="179">
        <f t="shared" si="606"/>
        <v>74390</v>
      </c>
      <c r="D1498" s="179">
        <f t="shared" si="607"/>
        <v>3257</v>
      </c>
      <c r="E1498" s="179">
        <f t="shared" si="608"/>
        <v>66346.779956415441</v>
      </c>
      <c r="F1498" s="179">
        <f t="shared" si="609"/>
        <v>892.91712568613593</v>
      </c>
      <c r="G1498" s="179">
        <f t="shared" si="610"/>
        <v>4969555.1940279417</v>
      </c>
      <c r="H1498" s="179">
        <f t="shared" si="611"/>
        <v>64225.822722627832</v>
      </c>
      <c r="I1498" s="179">
        <f t="shared" si="612"/>
        <v>74390</v>
      </c>
      <c r="J1498" s="179">
        <f t="shared" si="613"/>
        <v>3257</v>
      </c>
      <c r="K1498" s="179">
        <f t="shared" si="614"/>
        <v>77647</v>
      </c>
      <c r="L1498" s="179">
        <f t="shared" si="602"/>
        <v>77647</v>
      </c>
      <c r="M1498" s="179">
        <f t="shared" si="615"/>
        <v>65248.861091540486</v>
      </c>
      <c r="N1498" s="179">
        <f t="shared" si="616"/>
        <v>7084846.1949770171</v>
      </c>
      <c r="O1498" s="179">
        <f>N1498*(1+Basic!$B$9)+S1498</f>
        <v>7439088.5047258679</v>
      </c>
      <c r="P1498" s="176">
        <f t="shared" si="603"/>
        <v>7503314</v>
      </c>
      <c r="R1498" s="183">
        <f t="shared" si="617"/>
        <v>0</v>
      </c>
      <c r="S1498" s="179">
        <f t="shared" si="604"/>
        <v>0</v>
      </c>
      <c r="Y1498" s="179">
        <f t="shared" si="618"/>
        <v>8043.2200435847044</v>
      </c>
      <c r="Z1498" s="179">
        <f t="shared" si="619"/>
        <v>2364.0828743138627</v>
      </c>
      <c r="AA1498" s="179">
        <f t="shared" si="620"/>
        <v>67239.697082101571</v>
      </c>
      <c r="AB1498" s="179">
        <f t="shared" si="621"/>
        <v>77647.000000000146</v>
      </c>
      <c r="AC1498" s="179">
        <f t="shared" si="622"/>
        <v>7503314</v>
      </c>
      <c r="AE1498" s="179">
        <f t="shared" si="623"/>
        <v>77647</v>
      </c>
    </row>
    <row r="1499" spans="1:31" x14ac:dyDescent="0.2">
      <c r="A1499" s="171">
        <f t="shared" si="605"/>
        <v>14</v>
      </c>
      <c r="B1499" s="179">
        <f t="shared" si="606"/>
        <v>74390</v>
      </c>
      <c r="D1499" s="179">
        <f t="shared" si="607"/>
        <v>3257</v>
      </c>
      <c r="E1499" s="179">
        <f t="shared" si="608"/>
        <v>66239.571277454088</v>
      </c>
      <c r="F1499" s="179">
        <f t="shared" si="609"/>
        <v>861.21667400216336</v>
      </c>
      <c r="G1499" s="179">
        <f t="shared" si="610"/>
        <v>4961404.7653053962</v>
      </c>
      <c r="H1499" s="179">
        <f t="shared" si="611"/>
        <v>61830.039396629996</v>
      </c>
      <c r="I1499" s="179">
        <f t="shared" si="612"/>
        <v>74390</v>
      </c>
      <c r="J1499" s="179">
        <f t="shared" si="613"/>
        <v>3257</v>
      </c>
      <c r="K1499" s="179">
        <f t="shared" si="614"/>
        <v>77647</v>
      </c>
      <c r="L1499" s="179">
        <f t="shared" si="602"/>
        <v>77647</v>
      </c>
      <c r="M1499" s="179">
        <f t="shared" si="615"/>
        <v>65134.878198268889</v>
      </c>
      <c r="N1499" s="179">
        <f t="shared" si="616"/>
        <v>7072334.0731752859</v>
      </c>
      <c r="O1499" s="179">
        <f>N1499*(1+Basic!$B$9)+S1499</f>
        <v>7425950.7768340502</v>
      </c>
      <c r="P1499" s="176">
        <f t="shared" si="603"/>
        <v>7487781</v>
      </c>
      <c r="R1499" s="183">
        <f t="shared" si="617"/>
        <v>0</v>
      </c>
      <c r="S1499" s="179">
        <f t="shared" si="604"/>
        <v>0</v>
      </c>
      <c r="Y1499" s="179">
        <f t="shared" si="618"/>
        <v>8150.4287225455046</v>
      </c>
      <c r="Z1499" s="179">
        <f t="shared" si="619"/>
        <v>2395.7833259978361</v>
      </c>
      <c r="AA1499" s="179">
        <f t="shared" si="620"/>
        <v>67100.787951456252</v>
      </c>
      <c r="AB1499" s="179">
        <f t="shared" si="621"/>
        <v>77646.999999999593</v>
      </c>
      <c r="AC1499" s="179">
        <f t="shared" si="622"/>
        <v>7487781</v>
      </c>
      <c r="AE1499" s="179">
        <f t="shared" si="623"/>
        <v>77647</v>
      </c>
    </row>
    <row r="1500" spans="1:31" x14ac:dyDescent="0.2">
      <c r="A1500" s="171">
        <f t="shared" si="605"/>
        <v>15</v>
      </c>
      <c r="B1500" s="179">
        <f t="shared" si="606"/>
        <v>74390</v>
      </c>
      <c r="D1500" s="179">
        <f t="shared" si="607"/>
        <v>3257</v>
      </c>
      <c r="E1500" s="179">
        <f t="shared" si="608"/>
        <v>66130.933606026738</v>
      </c>
      <c r="F1500" s="179">
        <f t="shared" si="609"/>
        <v>829.09114473403042</v>
      </c>
      <c r="G1500" s="179">
        <f t="shared" si="610"/>
        <v>4953145.6989114229</v>
      </c>
      <c r="H1500" s="179">
        <f t="shared" si="611"/>
        <v>59402.130541364029</v>
      </c>
      <c r="I1500" s="179">
        <f t="shared" si="612"/>
        <v>74390</v>
      </c>
      <c r="J1500" s="179">
        <f t="shared" si="613"/>
        <v>3257</v>
      </c>
      <c r="K1500" s="179">
        <f t="shared" si="614"/>
        <v>77647</v>
      </c>
      <c r="L1500" s="179">
        <f t="shared" si="602"/>
        <v>77647</v>
      </c>
      <c r="M1500" s="179">
        <f t="shared" si="615"/>
        <v>65019.847397722304</v>
      </c>
      <c r="N1500" s="179">
        <f t="shared" si="616"/>
        <v>7059706.9205730082</v>
      </c>
      <c r="O1500" s="179">
        <f>N1500*(1+Basic!$B$9)+S1500</f>
        <v>7412692.2666016594</v>
      </c>
      <c r="P1500" s="176">
        <f t="shared" si="603"/>
        <v>7472094</v>
      </c>
      <c r="R1500" s="183">
        <f t="shared" si="617"/>
        <v>0</v>
      </c>
      <c r="S1500" s="179">
        <f t="shared" si="604"/>
        <v>0</v>
      </c>
      <c r="Y1500" s="179">
        <f t="shared" si="618"/>
        <v>8259.0663939733058</v>
      </c>
      <c r="Z1500" s="179">
        <f t="shared" si="619"/>
        <v>2427.9088552659668</v>
      </c>
      <c r="AA1500" s="179">
        <f t="shared" si="620"/>
        <v>66960.024750760771</v>
      </c>
      <c r="AB1500" s="179">
        <f t="shared" si="621"/>
        <v>77647.000000000044</v>
      </c>
      <c r="AC1500" s="179">
        <f t="shared" si="622"/>
        <v>7472094</v>
      </c>
      <c r="AE1500" s="179">
        <f t="shared" si="623"/>
        <v>77647</v>
      </c>
    </row>
    <row r="1501" spans="1:31" x14ac:dyDescent="0.2">
      <c r="A1501" s="171">
        <f t="shared" si="605"/>
        <v>16</v>
      </c>
      <c r="B1501" s="179">
        <f t="shared" si="606"/>
        <v>74390</v>
      </c>
      <c r="D1501" s="179">
        <f t="shared" si="607"/>
        <v>3257</v>
      </c>
      <c r="E1501" s="179">
        <f t="shared" si="608"/>
        <v>66020.847894986393</v>
      </c>
      <c r="F1501" s="179">
        <f t="shared" si="609"/>
        <v>796.53483793290513</v>
      </c>
      <c r="G1501" s="179">
        <f t="shared" si="610"/>
        <v>4944776.546806409</v>
      </c>
      <c r="H1501" s="179">
        <f t="shared" si="611"/>
        <v>56941.665379296937</v>
      </c>
      <c r="I1501" s="179">
        <f t="shared" si="612"/>
        <v>74390</v>
      </c>
      <c r="J1501" s="179">
        <f t="shared" si="613"/>
        <v>3257</v>
      </c>
      <c r="K1501" s="179">
        <f t="shared" si="614"/>
        <v>77647</v>
      </c>
      <c r="L1501" s="179">
        <f t="shared" si="602"/>
        <v>77647</v>
      </c>
      <c r="M1501" s="179">
        <f t="shared" si="615"/>
        <v>64903.759055914205</v>
      </c>
      <c r="N1501" s="179">
        <f t="shared" si="616"/>
        <v>7046963.6796289226</v>
      </c>
      <c r="O1501" s="179">
        <f>N1501*(1+Basic!$B$9)+S1501</f>
        <v>7399311.8636103692</v>
      </c>
      <c r="P1501" s="176">
        <f t="shared" si="603"/>
        <v>7456254</v>
      </c>
      <c r="R1501" s="183">
        <f t="shared" si="617"/>
        <v>0</v>
      </c>
      <c r="S1501" s="179">
        <f t="shared" si="604"/>
        <v>0</v>
      </c>
      <c r="Y1501" s="179">
        <f t="shared" si="618"/>
        <v>8369.1521050138399</v>
      </c>
      <c r="Z1501" s="179">
        <f t="shared" si="619"/>
        <v>2460.465162067092</v>
      </c>
      <c r="AA1501" s="179">
        <f t="shared" si="620"/>
        <v>66817.382732919301</v>
      </c>
      <c r="AB1501" s="179">
        <f t="shared" si="621"/>
        <v>77647.000000000233</v>
      </c>
      <c r="AC1501" s="179">
        <f t="shared" si="622"/>
        <v>7456254</v>
      </c>
      <c r="AE1501" s="179">
        <f t="shared" si="623"/>
        <v>77647</v>
      </c>
    </row>
    <row r="1502" spans="1:31" x14ac:dyDescent="0.2">
      <c r="A1502" s="171">
        <f t="shared" si="605"/>
        <v>17</v>
      </c>
      <c r="B1502" s="179">
        <f t="shared" si="606"/>
        <v>74390</v>
      </c>
      <c r="D1502" s="179">
        <f t="shared" si="607"/>
        <v>3257</v>
      </c>
      <c r="E1502" s="179">
        <f t="shared" si="608"/>
        <v>65909.294843305208</v>
      </c>
      <c r="F1502" s="179">
        <f t="shared" si="609"/>
        <v>763.54197721822163</v>
      </c>
      <c r="G1502" s="179">
        <f t="shared" si="610"/>
        <v>4936295.8416497139</v>
      </c>
      <c r="H1502" s="179">
        <f t="shared" si="611"/>
        <v>54448.207356515159</v>
      </c>
      <c r="I1502" s="179">
        <f t="shared" si="612"/>
        <v>74390</v>
      </c>
      <c r="J1502" s="179">
        <f t="shared" si="613"/>
        <v>3257</v>
      </c>
      <c r="K1502" s="179">
        <f t="shared" si="614"/>
        <v>77647</v>
      </c>
      <c r="L1502" s="179">
        <f t="shared" si="602"/>
        <v>77647</v>
      </c>
      <c r="M1502" s="179">
        <f t="shared" si="615"/>
        <v>64786.603450287548</v>
      </c>
      <c r="N1502" s="179">
        <f t="shared" si="616"/>
        <v>7034103.2830792097</v>
      </c>
      <c r="O1502" s="179">
        <f>N1502*(1+Basic!$B$9)+S1502</f>
        <v>7385808.4472331703</v>
      </c>
      <c r="P1502" s="176">
        <f t="shared" si="603"/>
        <v>7440257</v>
      </c>
      <c r="R1502" s="183">
        <f t="shared" si="617"/>
        <v>0</v>
      </c>
      <c r="S1502" s="179">
        <f t="shared" si="604"/>
        <v>0</v>
      </c>
      <c r="Y1502" s="179">
        <f t="shared" si="618"/>
        <v>8480.7051566950977</v>
      </c>
      <c r="Z1502" s="179">
        <f t="shared" si="619"/>
        <v>2493.4580227817787</v>
      </c>
      <c r="AA1502" s="179">
        <f t="shared" si="620"/>
        <v>66672.836820523429</v>
      </c>
      <c r="AB1502" s="179">
        <f t="shared" si="621"/>
        <v>77647.000000000306</v>
      </c>
      <c r="AC1502" s="179">
        <f t="shared" si="622"/>
        <v>7440257</v>
      </c>
      <c r="AE1502" s="179">
        <f t="shared" si="623"/>
        <v>77647</v>
      </c>
    </row>
    <row r="1503" spans="1:31" x14ac:dyDescent="0.2">
      <c r="A1503" s="171">
        <f t="shared" si="605"/>
        <v>18</v>
      </c>
      <c r="B1503" s="179">
        <f t="shared" si="606"/>
        <v>74390</v>
      </c>
      <c r="D1503" s="179">
        <f t="shared" si="607"/>
        <v>3257</v>
      </c>
      <c r="E1503" s="179">
        <f t="shared" si="608"/>
        <v>65796.2548926905</v>
      </c>
      <c r="F1503" s="179">
        <f t="shared" si="609"/>
        <v>730.1067087527922</v>
      </c>
      <c r="G1503" s="179">
        <f t="shared" si="610"/>
        <v>4927702.096542404</v>
      </c>
      <c r="H1503" s="179">
        <f t="shared" si="611"/>
        <v>51921.31406526795</v>
      </c>
      <c r="I1503" s="179">
        <f t="shared" si="612"/>
        <v>74390</v>
      </c>
      <c r="J1503" s="179">
        <f t="shared" si="613"/>
        <v>3257</v>
      </c>
      <c r="K1503" s="179">
        <f t="shared" si="614"/>
        <v>77647</v>
      </c>
      <c r="L1503" s="179">
        <f t="shared" si="602"/>
        <v>77647</v>
      </c>
      <c r="M1503" s="179">
        <f t="shared" si="615"/>
        <v>64668.370768900495</v>
      </c>
      <c r="N1503" s="179">
        <f t="shared" si="616"/>
        <v>7021124.6538481098</v>
      </c>
      <c r="O1503" s="179">
        <f>N1503*(1+Basic!$B$9)+S1503</f>
        <v>7372180.8865405153</v>
      </c>
      <c r="P1503" s="176">
        <f t="shared" si="603"/>
        <v>7424102</v>
      </c>
      <c r="R1503" s="183">
        <f t="shared" si="617"/>
        <v>0</v>
      </c>
      <c r="S1503" s="179">
        <f t="shared" si="604"/>
        <v>0</v>
      </c>
      <c r="Y1503" s="179">
        <f t="shared" si="618"/>
        <v>8593.7451073098928</v>
      </c>
      <c r="Z1503" s="179">
        <f t="shared" si="619"/>
        <v>2526.8932912472083</v>
      </c>
      <c r="AA1503" s="179">
        <f t="shared" si="620"/>
        <v>66526.361601443292</v>
      </c>
      <c r="AB1503" s="179">
        <f t="shared" si="621"/>
        <v>77647.000000000393</v>
      </c>
      <c r="AC1503" s="179">
        <f t="shared" si="622"/>
        <v>7424102</v>
      </c>
      <c r="AE1503" s="179">
        <f t="shared" si="623"/>
        <v>77647</v>
      </c>
    </row>
    <row r="1504" spans="1:31" x14ac:dyDescent="0.2">
      <c r="A1504" s="171">
        <f t="shared" si="605"/>
        <v>19</v>
      </c>
      <c r="B1504" s="179">
        <f t="shared" si="606"/>
        <v>74390</v>
      </c>
      <c r="D1504" s="179">
        <f t="shared" si="607"/>
        <v>3257</v>
      </c>
      <c r="E1504" s="179">
        <f t="shared" si="608"/>
        <v>65681.708224155664</v>
      </c>
      <c r="F1504" s="179">
        <f t="shared" si="609"/>
        <v>696.22310020417672</v>
      </c>
      <c r="G1504" s="179">
        <f t="shared" si="610"/>
        <v>4918993.80476656</v>
      </c>
      <c r="H1504" s="179">
        <f t="shared" si="611"/>
        <v>49360.537165472124</v>
      </c>
      <c r="I1504" s="179">
        <f t="shared" si="612"/>
        <v>74390</v>
      </c>
      <c r="J1504" s="179">
        <f t="shared" si="613"/>
        <v>3257</v>
      </c>
      <c r="K1504" s="179">
        <f t="shared" si="614"/>
        <v>77647</v>
      </c>
      <c r="L1504" s="179">
        <f t="shared" si="602"/>
        <v>77647</v>
      </c>
      <c r="M1504" s="179">
        <f t="shared" si="615"/>
        <v>64549.051109604647</v>
      </c>
      <c r="N1504" s="179">
        <f t="shared" si="616"/>
        <v>7008026.7049577143</v>
      </c>
      <c r="O1504" s="179">
        <f>N1504*(1+Basic!$B$9)+S1504</f>
        <v>7358428.0402056007</v>
      </c>
      <c r="P1504" s="176">
        <f t="shared" si="603"/>
        <v>7407789</v>
      </c>
      <c r="R1504" s="183">
        <f t="shared" si="617"/>
        <v>0</v>
      </c>
      <c r="S1504" s="179">
        <f t="shared" si="604"/>
        <v>0</v>
      </c>
      <c r="Y1504" s="179">
        <f t="shared" si="618"/>
        <v>8708.2917758440599</v>
      </c>
      <c r="Z1504" s="179">
        <f t="shared" si="619"/>
        <v>2560.7768997958265</v>
      </c>
      <c r="AA1504" s="179">
        <f t="shared" si="620"/>
        <v>66377.931324359844</v>
      </c>
      <c r="AB1504" s="179">
        <f t="shared" si="621"/>
        <v>77646.999999999738</v>
      </c>
      <c r="AC1504" s="179">
        <f t="shared" si="622"/>
        <v>7407789</v>
      </c>
      <c r="AE1504" s="179">
        <f t="shared" si="623"/>
        <v>77647</v>
      </c>
    </row>
    <row r="1505" spans="1:31" x14ac:dyDescent="0.2">
      <c r="A1505" s="171">
        <f t="shared" si="605"/>
        <v>20</v>
      </c>
      <c r="B1505" s="179">
        <f t="shared" si="606"/>
        <v>74390</v>
      </c>
      <c r="D1505" s="179">
        <f t="shared" si="607"/>
        <v>3257</v>
      </c>
      <c r="E1505" s="179">
        <f t="shared" si="608"/>
        <v>65565.634754545317</v>
      </c>
      <c r="F1505" s="179">
        <f t="shared" si="609"/>
        <v>661.88513969212329</v>
      </c>
      <c r="G1505" s="179">
        <f t="shared" si="610"/>
        <v>4910169.439521105</v>
      </c>
      <c r="H1505" s="179">
        <f t="shared" si="611"/>
        <v>46765.422305164248</v>
      </c>
      <c r="I1505" s="179">
        <f t="shared" si="612"/>
        <v>74390</v>
      </c>
      <c r="J1505" s="179">
        <f t="shared" si="613"/>
        <v>3257</v>
      </c>
      <c r="K1505" s="179">
        <f t="shared" si="614"/>
        <v>77647</v>
      </c>
      <c r="L1505" s="179">
        <f t="shared" si="602"/>
        <v>77647</v>
      </c>
      <c r="M1505" s="179">
        <f t="shared" si="615"/>
        <v>64428.634479215696</v>
      </c>
      <c r="N1505" s="179">
        <f t="shared" si="616"/>
        <v>6994808.3394369297</v>
      </c>
      <c r="O1505" s="179">
        <f>N1505*(1+Basic!$B$9)+S1505</f>
        <v>7344548.7564087762</v>
      </c>
      <c r="P1505" s="176">
        <f t="shared" si="603"/>
        <v>7391314</v>
      </c>
      <c r="R1505" s="183">
        <f t="shared" si="617"/>
        <v>0</v>
      </c>
      <c r="S1505" s="179">
        <f t="shared" si="604"/>
        <v>0</v>
      </c>
      <c r="Y1505" s="179">
        <f t="shared" si="618"/>
        <v>8824.3652454549447</v>
      </c>
      <c r="Z1505" s="179">
        <f t="shared" si="619"/>
        <v>2595.1148603078764</v>
      </c>
      <c r="AA1505" s="179">
        <f t="shared" si="620"/>
        <v>66227.519894237441</v>
      </c>
      <c r="AB1505" s="179">
        <f t="shared" si="621"/>
        <v>77647.000000000262</v>
      </c>
      <c r="AC1505" s="179">
        <f t="shared" si="622"/>
        <v>7391314</v>
      </c>
      <c r="AE1505" s="179">
        <f t="shared" si="623"/>
        <v>77647</v>
      </c>
    </row>
    <row r="1506" spans="1:31" x14ac:dyDescent="0.2">
      <c r="A1506" s="171">
        <f t="shared" si="605"/>
        <v>21</v>
      </c>
      <c r="B1506" s="179">
        <f t="shared" si="606"/>
        <v>74390</v>
      </c>
      <c r="D1506" s="179">
        <f t="shared" si="607"/>
        <v>3257</v>
      </c>
      <c r="E1506" s="179">
        <f t="shared" si="608"/>
        <v>65448.014133014229</v>
      </c>
      <c r="F1506" s="179">
        <f t="shared" si="609"/>
        <v>627.08673472189741</v>
      </c>
      <c r="G1506" s="179">
        <f t="shared" si="610"/>
        <v>4901227.4536541188</v>
      </c>
      <c r="H1506" s="179">
        <f t="shared" si="611"/>
        <v>44135.509039886143</v>
      </c>
      <c r="I1506" s="179">
        <f t="shared" si="612"/>
        <v>74390</v>
      </c>
      <c r="J1506" s="179">
        <f t="shared" si="613"/>
        <v>3257</v>
      </c>
      <c r="K1506" s="179">
        <f t="shared" si="614"/>
        <v>77647</v>
      </c>
      <c r="L1506" s="179">
        <f t="shared" si="602"/>
        <v>77647</v>
      </c>
      <c r="M1506" s="179">
        <f t="shared" si="615"/>
        <v>64307.110792676547</v>
      </c>
      <c r="N1506" s="179">
        <f t="shared" si="616"/>
        <v>6981468.4502296066</v>
      </c>
      <c r="O1506" s="179">
        <f>N1506*(1+Basic!$B$9)+S1506</f>
        <v>7330541.8727410873</v>
      </c>
      <c r="P1506" s="176">
        <f t="shared" si="603"/>
        <v>7374677</v>
      </c>
      <c r="R1506" s="183">
        <f t="shared" si="617"/>
        <v>0</v>
      </c>
      <c r="S1506" s="179">
        <f t="shared" si="604"/>
        <v>0</v>
      </c>
      <c r="Y1506" s="179">
        <f t="shared" si="618"/>
        <v>8941.9858669862151</v>
      </c>
      <c r="Z1506" s="179">
        <f t="shared" si="619"/>
        <v>2629.9132652781045</v>
      </c>
      <c r="AA1506" s="179">
        <f t="shared" si="620"/>
        <v>66075.100867736124</v>
      </c>
      <c r="AB1506" s="179">
        <f t="shared" si="621"/>
        <v>77647.000000000437</v>
      </c>
      <c r="AC1506" s="179">
        <f t="shared" si="622"/>
        <v>7374677</v>
      </c>
      <c r="AE1506" s="179">
        <f t="shared" si="623"/>
        <v>77647</v>
      </c>
    </row>
    <row r="1507" spans="1:31" x14ac:dyDescent="0.2">
      <c r="A1507" s="171">
        <f t="shared" si="605"/>
        <v>22</v>
      </c>
      <c r="B1507" s="179">
        <f t="shared" si="606"/>
        <v>74390</v>
      </c>
      <c r="D1507" s="179">
        <f t="shared" si="607"/>
        <v>3257</v>
      </c>
      <c r="E1507" s="179">
        <f t="shared" si="608"/>
        <v>65328.825737459236</v>
      </c>
      <c r="F1507" s="179">
        <f t="shared" si="609"/>
        <v>591.82171110330535</v>
      </c>
      <c r="G1507" s="179">
        <f t="shared" si="610"/>
        <v>4892166.2793915784</v>
      </c>
      <c r="H1507" s="179">
        <f t="shared" si="611"/>
        <v>41470.330750989451</v>
      </c>
      <c r="I1507" s="179">
        <f t="shared" si="612"/>
        <v>74390</v>
      </c>
      <c r="J1507" s="179">
        <f t="shared" si="613"/>
        <v>3257</v>
      </c>
      <c r="K1507" s="179">
        <f t="shared" si="614"/>
        <v>77647</v>
      </c>
      <c r="L1507" s="179">
        <f t="shared" si="602"/>
        <v>77647</v>
      </c>
      <c r="M1507" s="179">
        <f t="shared" si="615"/>
        <v>64184.469872212612</v>
      </c>
      <c r="N1507" s="179">
        <f t="shared" si="616"/>
        <v>6968005.9201018196</v>
      </c>
      <c r="O1507" s="179">
        <f>N1507*(1+Basic!$B$9)+S1507</f>
        <v>7316406.2161069112</v>
      </c>
      <c r="P1507" s="176">
        <f t="shared" si="603"/>
        <v>7357877</v>
      </c>
      <c r="R1507" s="183">
        <f t="shared" si="617"/>
        <v>0</v>
      </c>
      <c r="S1507" s="179">
        <f t="shared" si="604"/>
        <v>0</v>
      </c>
      <c r="Y1507" s="179">
        <f t="shared" si="618"/>
        <v>9061.1742625404149</v>
      </c>
      <c r="Z1507" s="179">
        <f t="shared" si="619"/>
        <v>2665.1782888966918</v>
      </c>
      <c r="AA1507" s="179">
        <f t="shared" si="620"/>
        <v>65920.647448562537</v>
      </c>
      <c r="AB1507" s="179">
        <f t="shared" si="621"/>
        <v>77646.999999999651</v>
      </c>
      <c r="AC1507" s="179">
        <f t="shared" si="622"/>
        <v>7357877</v>
      </c>
      <c r="AE1507" s="179">
        <f t="shared" si="623"/>
        <v>77647</v>
      </c>
    </row>
    <row r="1508" spans="1:31" x14ac:dyDescent="0.2">
      <c r="A1508" s="171">
        <f t="shared" si="605"/>
        <v>23</v>
      </c>
      <c r="B1508" s="179">
        <f t="shared" si="606"/>
        <v>74390</v>
      </c>
      <c r="D1508" s="179">
        <f t="shared" si="607"/>
        <v>3257</v>
      </c>
      <c r="E1508" s="179">
        <f t="shared" si="608"/>
        <v>65208.048670903605</v>
      </c>
      <c r="F1508" s="179">
        <f t="shared" si="609"/>
        <v>556.08381185522433</v>
      </c>
      <c r="G1508" s="179">
        <f t="shared" si="610"/>
        <v>4882984.3280624822</v>
      </c>
      <c r="H1508" s="179">
        <f t="shared" si="611"/>
        <v>38769.414562844679</v>
      </c>
      <c r="I1508" s="179">
        <f t="shared" si="612"/>
        <v>74390</v>
      </c>
      <c r="J1508" s="179">
        <f t="shared" si="613"/>
        <v>3257</v>
      </c>
      <c r="K1508" s="179">
        <f t="shared" si="614"/>
        <v>77647</v>
      </c>
      <c r="L1508" s="179">
        <f t="shared" si="602"/>
        <v>77647</v>
      </c>
      <c r="M1508" s="179">
        <f t="shared" si="615"/>
        <v>64060.701446479441</v>
      </c>
      <c r="N1508" s="179">
        <f t="shared" si="616"/>
        <v>6954419.6215482987</v>
      </c>
      <c r="O1508" s="179">
        <f>N1508*(1+Basic!$B$9)+S1508</f>
        <v>7302140.6026257137</v>
      </c>
      <c r="P1508" s="176">
        <f t="shared" si="603"/>
        <v>7340910</v>
      </c>
      <c r="R1508" s="183">
        <f t="shared" si="617"/>
        <v>0</v>
      </c>
      <c r="S1508" s="179">
        <f t="shared" si="604"/>
        <v>0</v>
      </c>
      <c r="Y1508" s="179">
        <f t="shared" si="618"/>
        <v>9181.9513290962204</v>
      </c>
      <c r="Z1508" s="179">
        <f t="shared" si="619"/>
        <v>2700.9161881447726</v>
      </c>
      <c r="AA1508" s="179">
        <f t="shared" si="620"/>
        <v>65764.132482758825</v>
      </c>
      <c r="AB1508" s="179">
        <f t="shared" si="621"/>
        <v>77646.999999999825</v>
      </c>
      <c r="AC1508" s="179">
        <f t="shared" si="622"/>
        <v>7340910</v>
      </c>
      <c r="AE1508" s="179">
        <f t="shared" si="623"/>
        <v>77647</v>
      </c>
    </row>
    <row r="1509" spans="1:31" x14ac:dyDescent="0.2">
      <c r="A1509" s="171">
        <f t="shared" si="605"/>
        <v>24</v>
      </c>
      <c r="B1509" s="179">
        <f t="shared" si="606"/>
        <v>74390</v>
      </c>
      <c r="C1509" s="171">
        <f>-Basic!$B$21</f>
        <v>-42460</v>
      </c>
      <c r="D1509" s="179">
        <f t="shared" si="607"/>
        <v>-39203</v>
      </c>
      <c r="E1509" s="179">
        <f t="shared" si="608"/>
        <v>65085.661757833259</v>
      </c>
      <c r="F1509" s="179">
        <f t="shared" si="609"/>
        <v>519.86669609544253</v>
      </c>
      <c r="G1509" s="179">
        <f t="shared" si="610"/>
        <v>4873679.9898203155</v>
      </c>
      <c r="H1509" s="179">
        <f t="shared" si="611"/>
        <v>78492.281258940115</v>
      </c>
      <c r="I1509" s="179">
        <f t="shared" si="612"/>
        <v>74390</v>
      </c>
      <c r="J1509" s="179">
        <f t="shared" si="613"/>
        <v>3257</v>
      </c>
      <c r="K1509" s="179">
        <f t="shared" si="614"/>
        <v>77647</v>
      </c>
      <c r="L1509" s="179">
        <f t="shared" si="602"/>
        <v>77647</v>
      </c>
      <c r="M1509" s="179">
        <f t="shared" si="615"/>
        <v>63935.795149702484</v>
      </c>
      <c r="N1509" s="179">
        <f t="shared" si="616"/>
        <v>6940708.4166980013</v>
      </c>
      <c r="O1509" s="179">
        <f>N1509*(1+Basic!$B$9)+S1509</f>
        <v>7287743.8375329021</v>
      </c>
      <c r="P1509" s="176">
        <f t="shared" si="603"/>
        <v>7366236</v>
      </c>
      <c r="R1509" s="183">
        <f t="shared" si="617"/>
        <v>0</v>
      </c>
      <c r="S1509" s="179">
        <f t="shared" si="604"/>
        <v>0</v>
      </c>
      <c r="Y1509" s="179">
        <f t="shared" si="618"/>
        <v>9304.3382421666756</v>
      </c>
      <c r="Z1509" s="179">
        <f t="shared" si="619"/>
        <v>2737.1333039045639</v>
      </c>
      <c r="AA1509" s="179">
        <f t="shared" si="620"/>
        <v>65605.528453928695</v>
      </c>
      <c r="AB1509" s="179">
        <f t="shared" si="621"/>
        <v>77646.999999999942</v>
      </c>
      <c r="AC1509" s="179">
        <f t="shared" si="622"/>
        <v>7366236</v>
      </c>
      <c r="AE1509" s="179">
        <f t="shared" si="623"/>
        <v>35187</v>
      </c>
    </row>
    <row r="1510" spans="1:31" x14ac:dyDescent="0.2">
      <c r="A1510" s="171">
        <f t="shared" si="605"/>
        <v>25</v>
      </c>
      <c r="B1510" s="179">
        <f t="shared" si="606"/>
        <v>74390</v>
      </c>
      <c r="D1510" s="179">
        <f t="shared" si="607"/>
        <v>3257</v>
      </c>
      <c r="E1510" s="179">
        <f t="shared" si="608"/>
        <v>64961.64354048411</v>
      </c>
      <c r="F1510" s="179">
        <f t="shared" si="609"/>
        <v>1052.5184191505971</v>
      </c>
      <c r="G1510" s="179">
        <f t="shared" si="610"/>
        <v>4864251.6333607994</v>
      </c>
      <c r="H1510" s="179">
        <f t="shared" si="611"/>
        <v>76287.799678090712</v>
      </c>
      <c r="I1510" s="179">
        <f t="shared" si="612"/>
        <v>74390</v>
      </c>
      <c r="J1510" s="179">
        <f t="shared" si="613"/>
        <v>3257</v>
      </c>
      <c r="K1510" s="179">
        <f t="shared" si="614"/>
        <v>77647</v>
      </c>
      <c r="L1510" s="179">
        <f t="shared" si="602"/>
        <v>77647</v>
      </c>
      <c r="M1510" s="179">
        <f t="shared" si="615"/>
        <v>63809.74052080894</v>
      </c>
      <c r="N1510" s="179">
        <f t="shared" si="616"/>
        <v>6926871.1572188102</v>
      </c>
      <c r="O1510" s="179">
        <f>N1510*(1+Basic!$B$9)+S1510</f>
        <v>7273214.7150797509</v>
      </c>
      <c r="P1510" s="176">
        <f t="shared" si="603"/>
        <v>7349503</v>
      </c>
      <c r="R1510" s="183">
        <f t="shared" si="617"/>
        <v>0</v>
      </c>
      <c r="S1510" s="179">
        <f t="shared" si="604"/>
        <v>0</v>
      </c>
      <c r="Y1510" s="179">
        <f t="shared" si="618"/>
        <v>9428.3564595161006</v>
      </c>
      <c r="Z1510" s="179">
        <f t="shared" si="619"/>
        <v>2204.4815808494022</v>
      </c>
      <c r="AA1510" s="179">
        <f t="shared" si="620"/>
        <v>66014.161959634701</v>
      </c>
      <c r="AB1510" s="179">
        <f t="shared" si="621"/>
        <v>77647.000000000204</v>
      </c>
      <c r="AC1510" s="179">
        <f t="shared" si="622"/>
        <v>7349503</v>
      </c>
      <c r="AE1510" s="179">
        <f t="shared" si="623"/>
        <v>77647</v>
      </c>
    </row>
    <row r="1511" spans="1:31" x14ac:dyDescent="0.2">
      <c r="A1511" s="171">
        <f t="shared" si="605"/>
        <v>26</v>
      </c>
      <c r="B1511" s="179">
        <f t="shared" si="606"/>
        <v>74390</v>
      </c>
      <c r="D1511" s="179">
        <f t="shared" si="607"/>
        <v>3257</v>
      </c>
      <c r="E1511" s="179">
        <f t="shared" si="608"/>
        <v>64835.972275079934</v>
      </c>
      <c r="F1511" s="179">
        <f t="shared" si="609"/>
        <v>1022.9580925642431</v>
      </c>
      <c r="G1511" s="179">
        <f t="shared" si="610"/>
        <v>4854697.6056358796</v>
      </c>
      <c r="H1511" s="179">
        <f t="shared" si="611"/>
        <v>74053.757770654949</v>
      </c>
      <c r="I1511" s="179">
        <f t="shared" si="612"/>
        <v>74390</v>
      </c>
      <c r="J1511" s="179">
        <f t="shared" si="613"/>
        <v>3257</v>
      </c>
      <c r="K1511" s="179">
        <f t="shared" si="614"/>
        <v>77647</v>
      </c>
      <c r="L1511" s="179">
        <f t="shared" si="602"/>
        <v>77647</v>
      </c>
      <c r="M1511" s="179">
        <f t="shared" si="615"/>
        <v>63682.527002551629</v>
      </c>
      <c r="N1511" s="179">
        <f t="shared" si="616"/>
        <v>6912906.6842213618</v>
      </c>
      <c r="O1511" s="179">
        <f>N1511*(1+Basic!$B$9)+S1511</f>
        <v>7258552.01843243</v>
      </c>
      <c r="P1511" s="176">
        <f t="shared" si="603"/>
        <v>7332606</v>
      </c>
      <c r="R1511" s="183">
        <f t="shared" si="617"/>
        <v>0</v>
      </c>
      <c r="S1511" s="179">
        <f t="shared" si="604"/>
        <v>0</v>
      </c>
      <c r="Y1511" s="179">
        <f t="shared" si="618"/>
        <v>9554.0277249198407</v>
      </c>
      <c r="Z1511" s="179">
        <f t="shared" si="619"/>
        <v>2234.0419074357633</v>
      </c>
      <c r="AA1511" s="179">
        <f t="shared" si="620"/>
        <v>65858.930367644178</v>
      </c>
      <c r="AB1511" s="179">
        <f t="shared" si="621"/>
        <v>77646.999999999782</v>
      </c>
      <c r="AC1511" s="179">
        <f t="shared" si="622"/>
        <v>7332606</v>
      </c>
      <c r="AE1511" s="179">
        <f t="shared" si="623"/>
        <v>77647</v>
      </c>
    </row>
    <row r="1512" spans="1:31" x14ac:dyDescent="0.2">
      <c r="A1512" s="171">
        <f t="shared" si="605"/>
        <v>27</v>
      </c>
      <c r="B1512" s="179">
        <f t="shared" si="606"/>
        <v>74390</v>
      </c>
      <c r="D1512" s="179">
        <f t="shared" si="607"/>
        <v>3257</v>
      </c>
      <c r="E1512" s="179">
        <f t="shared" si="608"/>
        <v>64708.625928020127</v>
      </c>
      <c r="F1512" s="179">
        <f t="shared" si="609"/>
        <v>993.00138575158871</v>
      </c>
      <c r="G1512" s="179">
        <f t="shared" si="610"/>
        <v>4845016.2315638997</v>
      </c>
      <c r="H1512" s="179">
        <f t="shared" si="611"/>
        <v>71789.759156406537</v>
      </c>
      <c r="I1512" s="179">
        <f t="shared" si="612"/>
        <v>74390</v>
      </c>
      <c r="J1512" s="179">
        <f t="shared" si="613"/>
        <v>3257</v>
      </c>
      <c r="K1512" s="179">
        <f t="shared" si="614"/>
        <v>77647</v>
      </c>
      <c r="L1512" s="179">
        <f t="shared" si="602"/>
        <v>77647</v>
      </c>
      <c r="M1512" s="179">
        <f t="shared" si="615"/>
        <v>63554.143940624803</v>
      </c>
      <c r="N1512" s="179">
        <f t="shared" si="616"/>
        <v>6898813.8281619865</v>
      </c>
      <c r="O1512" s="179">
        <f>N1512*(1+Basic!$B$9)+S1512</f>
        <v>7243754.5195700862</v>
      </c>
      <c r="P1512" s="176">
        <f t="shared" si="603"/>
        <v>7315544</v>
      </c>
      <c r="R1512" s="183">
        <f t="shared" si="617"/>
        <v>0</v>
      </c>
      <c r="S1512" s="179">
        <f t="shared" si="604"/>
        <v>0</v>
      </c>
      <c r="Y1512" s="179">
        <f t="shared" si="618"/>
        <v>9681.3740719798952</v>
      </c>
      <c r="Z1512" s="179">
        <f t="shared" si="619"/>
        <v>2263.9986142484122</v>
      </c>
      <c r="AA1512" s="179">
        <f t="shared" si="620"/>
        <v>65701.627313771722</v>
      </c>
      <c r="AB1512" s="179">
        <f t="shared" si="621"/>
        <v>77647.000000000029</v>
      </c>
      <c r="AC1512" s="179">
        <f t="shared" si="622"/>
        <v>7315544</v>
      </c>
      <c r="AE1512" s="179">
        <f t="shared" si="623"/>
        <v>77647</v>
      </c>
    </row>
    <row r="1513" spans="1:31" x14ac:dyDescent="0.2">
      <c r="A1513" s="171">
        <f t="shared" si="605"/>
        <v>28</v>
      </c>
      <c r="B1513" s="179">
        <f t="shared" si="606"/>
        <v>74390</v>
      </c>
      <c r="D1513" s="179">
        <f t="shared" si="607"/>
        <v>3257</v>
      </c>
      <c r="E1513" s="179">
        <f t="shared" si="608"/>
        <v>64579.582172016519</v>
      </c>
      <c r="F1513" s="179">
        <f t="shared" si="609"/>
        <v>962.6429835723111</v>
      </c>
      <c r="G1513" s="179">
        <f t="shared" si="610"/>
        <v>4835205.8137359163</v>
      </c>
      <c r="H1513" s="179">
        <f t="shared" si="611"/>
        <v>69495.402139978847</v>
      </c>
      <c r="I1513" s="179">
        <f t="shared" si="612"/>
        <v>74390</v>
      </c>
      <c r="J1513" s="179">
        <f t="shared" si="613"/>
        <v>3257</v>
      </c>
      <c r="K1513" s="179">
        <f t="shared" si="614"/>
        <v>77647</v>
      </c>
      <c r="L1513" s="179">
        <f t="shared" si="602"/>
        <v>77647</v>
      </c>
      <c r="M1513" s="179">
        <f t="shared" si="615"/>
        <v>63424.580582771821</v>
      </c>
      <c r="N1513" s="179">
        <f t="shared" si="616"/>
        <v>6884591.408744758</v>
      </c>
      <c r="O1513" s="179">
        <f>N1513*(1+Basic!$B$9)+S1513</f>
        <v>7228820.9791819965</v>
      </c>
      <c r="P1513" s="176">
        <f t="shared" si="603"/>
        <v>7298316</v>
      </c>
      <c r="R1513" s="183">
        <f t="shared" si="617"/>
        <v>0</v>
      </c>
      <c r="S1513" s="179">
        <f t="shared" si="604"/>
        <v>0</v>
      </c>
      <c r="Y1513" s="179">
        <f t="shared" si="618"/>
        <v>9810.4178279833868</v>
      </c>
      <c r="Z1513" s="179">
        <f t="shared" si="619"/>
        <v>2294.3570164276898</v>
      </c>
      <c r="AA1513" s="179">
        <f t="shared" si="620"/>
        <v>65542.225155588836</v>
      </c>
      <c r="AB1513" s="179">
        <f t="shared" si="621"/>
        <v>77646.999999999913</v>
      </c>
      <c r="AC1513" s="179">
        <f t="shared" si="622"/>
        <v>7298316</v>
      </c>
      <c r="AE1513" s="179">
        <f t="shared" si="623"/>
        <v>77647</v>
      </c>
    </row>
    <row r="1514" spans="1:31" x14ac:dyDescent="0.2">
      <c r="A1514" s="171">
        <f t="shared" si="605"/>
        <v>29</v>
      </c>
      <c r="B1514" s="179">
        <f t="shared" si="606"/>
        <v>74390</v>
      </c>
      <c r="D1514" s="179">
        <f t="shared" si="607"/>
        <v>3257</v>
      </c>
      <c r="E1514" s="179">
        <f t="shared" si="608"/>
        <v>64448.818382178899</v>
      </c>
      <c r="F1514" s="179">
        <f t="shared" si="609"/>
        <v>931.87749961432621</v>
      </c>
      <c r="G1514" s="179">
        <f t="shared" si="610"/>
        <v>4825264.6321180947</v>
      </c>
      <c r="H1514" s="179">
        <f t="shared" si="611"/>
        <v>67170.27963959318</v>
      </c>
      <c r="I1514" s="179">
        <f t="shared" si="612"/>
        <v>74390</v>
      </c>
      <c r="J1514" s="179">
        <f t="shared" si="613"/>
        <v>3257</v>
      </c>
      <c r="K1514" s="179">
        <f t="shared" si="614"/>
        <v>77647</v>
      </c>
      <c r="L1514" s="179">
        <f t="shared" si="602"/>
        <v>77647</v>
      </c>
      <c r="M1514" s="179">
        <f t="shared" si="615"/>
        <v>63293.826077884667</v>
      </c>
      <c r="N1514" s="179">
        <f t="shared" si="616"/>
        <v>6870238.234822643</v>
      </c>
      <c r="O1514" s="179">
        <f>N1514*(1+Basic!$B$9)+S1514</f>
        <v>7213750.1465637758</v>
      </c>
      <c r="P1514" s="176">
        <f t="shared" si="603"/>
        <v>7280920</v>
      </c>
      <c r="R1514" s="183">
        <f t="shared" si="617"/>
        <v>0</v>
      </c>
      <c r="S1514" s="179">
        <f t="shared" si="604"/>
        <v>0</v>
      </c>
      <c r="Y1514" s="179">
        <f t="shared" si="618"/>
        <v>9941.1816178215668</v>
      </c>
      <c r="Z1514" s="179">
        <f t="shared" si="619"/>
        <v>2325.1225003856671</v>
      </c>
      <c r="AA1514" s="179">
        <f t="shared" si="620"/>
        <v>65380.695881793225</v>
      </c>
      <c r="AB1514" s="179">
        <f t="shared" si="621"/>
        <v>77647.000000000466</v>
      </c>
      <c r="AC1514" s="179">
        <f t="shared" si="622"/>
        <v>7280920</v>
      </c>
      <c r="AE1514" s="179">
        <f t="shared" si="623"/>
        <v>77647</v>
      </c>
    </row>
    <row r="1515" spans="1:31" x14ac:dyDescent="0.2">
      <c r="A1515" s="171">
        <f t="shared" si="605"/>
        <v>30</v>
      </c>
      <c r="B1515" s="179">
        <f t="shared" si="606"/>
        <v>74390</v>
      </c>
      <c r="D1515" s="179">
        <f t="shared" si="607"/>
        <v>3257</v>
      </c>
      <c r="E1515" s="179">
        <f t="shared" si="608"/>
        <v>64316.311632048193</v>
      </c>
      <c r="F1515" s="179">
        <f t="shared" si="609"/>
        <v>900.69947523809287</v>
      </c>
      <c r="G1515" s="179">
        <f t="shared" si="610"/>
        <v>4815190.9437501431</v>
      </c>
      <c r="H1515" s="179">
        <f t="shared" si="611"/>
        <v>64813.979114831272</v>
      </c>
      <c r="I1515" s="179">
        <f t="shared" si="612"/>
        <v>74390</v>
      </c>
      <c r="J1515" s="179">
        <f t="shared" si="613"/>
        <v>3257</v>
      </c>
      <c r="K1515" s="179">
        <f t="shared" si="614"/>
        <v>77647</v>
      </c>
      <c r="L1515" s="179">
        <f t="shared" si="602"/>
        <v>77647</v>
      </c>
      <c r="M1515" s="179">
        <f t="shared" si="615"/>
        <v>63161.869475095125</v>
      </c>
      <c r="N1515" s="179">
        <f t="shared" si="616"/>
        <v>6855753.1042977385</v>
      </c>
      <c r="O1515" s="179">
        <f>N1515*(1+Basic!$B$9)+S1515</f>
        <v>7198540.7595126256</v>
      </c>
      <c r="P1515" s="176">
        <f t="shared" si="603"/>
        <v>7263355</v>
      </c>
      <c r="R1515" s="183">
        <f t="shared" si="617"/>
        <v>0</v>
      </c>
      <c r="S1515" s="179">
        <f t="shared" si="604"/>
        <v>0</v>
      </c>
      <c r="Y1515" s="179">
        <f t="shared" si="618"/>
        <v>10073.688367951661</v>
      </c>
      <c r="Z1515" s="179">
        <f t="shared" si="619"/>
        <v>2356.3005247619076</v>
      </c>
      <c r="AA1515" s="179">
        <f t="shared" si="620"/>
        <v>65217.011107286286</v>
      </c>
      <c r="AB1515" s="179">
        <f t="shared" si="621"/>
        <v>77646.999999999854</v>
      </c>
      <c r="AC1515" s="179">
        <f t="shared" si="622"/>
        <v>7263355</v>
      </c>
      <c r="AE1515" s="179">
        <f t="shared" si="623"/>
        <v>77647</v>
      </c>
    </row>
    <row r="1516" spans="1:31" x14ac:dyDescent="0.2">
      <c r="A1516" s="171">
        <f t="shared" si="605"/>
        <v>31</v>
      </c>
      <c r="B1516" s="179">
        <f t="shared" si="606"/>
        <v>74390</v>
      </c>
      <c r="D1516" s="179">
        <f t="shared" si="607"/>
        <v>3257</v>
      </c>
      <c r="E1516" s="179">
        <f t="shared" si="608"/>
        <v>64182.038689576868</v>
      </c>
      <c r="F1516" s="179">
        <f t="shared" si="609"/>
        <v>869.10337860809898</v>
      </c>
      <c r="G1516" s="179">
        <f t="shared" si="610"/>
        <v>4804982.9824397201</v>
      </c>
      <c r="H1516" s="179">
        <f t="shared" si="611"/>
        <v>62426.082493439375</v>
      </c>
      <c r="I1516" s="179">
        <f t="shared" si="612"/>
        <v>74390</v>
      </c>
      <c r="J1516" s="179">
        <f t="shared" si="613"/>
        <v>3257</v>
      </c>
      <c r="K1516" s="179">
        <f t="shared" si="614"/>
        <v>77647</v>
      </c>
      <c r="L1516" s="179">
        <f t="shared" si="602"/>
        <v>77647</v>
      </c>
      <c r="M1516" s="179">
        <f t="shared" si="615"/>
        <v>63028.699722857658</v>
      </c>
      <c r="N1516" s="179">
        <f t="shared" si="616"/>
        <v>6841134.8040205957</v>
      </c>
      <c r="O1516" s="179">
        <f>N1516*(1+Basic!$B$9)+S1516</f>
        <v>7183191.5442216257</v>
      </c>
      <c r="P1516" s="176">
        <f t="shared" si="603"/>
        <v>7245618</v>
      </c>
      <c r="R1516" s="183">
        <f t="shared" si="617"/>
        <v>0</v>
      </c>
      <c r="S1516" s="179">
        <f t="shared" si="604"/>
        <v>0</v>
      </c>
      <c r="Y1516" s="179">
        <f t="shared" si="618"/>
        <v>10207.961310422979</v>
      </c>
      <c r="Z1516" s="179">
        <f t="shared" si="619"/>
        <v>2387.8966213918975</v>
      </c>
      <c r="AA1516" s="179">
        <f t="shared" si="620"/>
        <v>65051.14206818497</v>
      </c>
      <c r="AB1516" s="179">
        <f t="shared" si="621"/>
        <v>77646.999999999854</v>
      </c>
      <c r="AC1516" s="179">
        <f t="shared" si="622"/>
        <v>7245618</v>
      </c>
      <c r="AE1516" s="179">
        <f t="shared" si="623"/>
        <v>77647</v>
      </c>
    </row>
    <row r="1517" spans="1:31" x14ac:dyDescent="0.2">
      <c r="A1517" s="171">
        <f t="shared" si="605"/>
        <v>32</v>
      </c>
      <c r="B1517" s="179">
        <f t="shared" si="606"/>
        <v>74390</v>
      </c>
      <c r="C1517" s="179"/>
      <c r="D1517" s="179">
        <f t="shared" si="607"/>
        <v>3257</v>
      </c>
      <c r="E1517" s="179">
        <f t="shared" si="608"/>
        <v>64045.976013055675</v>
      </c>
      <c r="F1517" s="179">
        <f t="shared" si="609"/>
        <v>837.08360371136416</v>
      </c>
      <c r="G1517" s="179">
        <f t="shared" si="610"/>
        <v>4794638.9584527761</v>
      </c>
      <c r="H1517" s="179">
        <f t="shared" si="611"/>
        <v>60006.166097150737</v>
      </c>
      <c r="I1517" s="179">
        <f t="shared" si="612"/>
        <v>74390</v>
      </c>
      <c r="J1517" s="179">
        <f t="shared" si="613"/>
        <v>3257</v>
      </c>
      <c r="K1517" s="179">
        <f t="shared" si="614"/>
        <v>77647</v>
      </c>
      <c r="L1517" s="179">
        <f t="shared" si="602"/>
        <v>77647</v>
      </c>
      <c r="M1517" s="179">
        <f t="shared" si="615"/>
        <v>62894.305668023764</v>
      </c>
      <c r="N1517" s="179">
        <f t="shared" si="616"/>
        <v>6826382.1096886192</v>
      </c>
      <c r="O1517" s="179">
        <f>N1517*(1+Basic!$B$9)+S1517</f>
        <v>7167701.2151730508</v>
      </c>
      <c r="P1517" s="176">
        <f t="shared" si="603"/>
        <v>7227707</v>
      </c>
      <c r="R1517" s="183">
        <f t="shared" si="617"/>
        <v>0</v>
      </c>
      <c r="S1517" s="179">
        <f t="shared" si="604"/>
        <v>0</v>
      </c>
      <c r="Y1517" s="179">
        <f t="shared" si="618"/>
        <v>10344.023986943997</v>
      </c>
      <c r="Z1517" s="179">
        <f t="shared" si="619"/>
        <v>2419.9163962886378</v>
      </c>
      <c r="AA1517" s="179">
        <f t="shared" si="620"/>
        <v>64883.059616767037</v>
      </c>
      <c r="AB1517" s="179">
        <f t="shared" si="621"/>
        <v>77646.99999999968</v>
      </c>
      <c r="AC1517" s="179">
        <f t="shared" si="622"/>
        <v>7227707</v>
      </c>
      <c r="AE1517" s="179">
        <f t="shared" si="623"/>
        <v>77647</v>
      </c>
    </row>
    <row r="1518" spans="1:31" x14ac:dyDescent="0.2">
      <c r="A1518" s="171">
        <f t="shared" si="605"/>
        <v>33</v>
      </c>
      <c r="B1518" s="179">
        <f t="shared" si="606"/>
        <v>74390</v>
      </c>
      <c r="C1518" s="179"/>
      <c r="D1518" s="179">
        <f t="shared" si="607"/>
        <v>3257</v>
      </c>
      <c r="E1518" s="179">
        <f t="shared" si="608"/>
        <v>63908.099746986169</v>
      </c>
      <c r="F1518" s="179">
        <f t="shared" si="609"/>
        <v>804.63446936277853</v>
      </c>
      <c r="G1518" s="179">
        <f t="shared" si="610"/>
        <v>4784157.0581997624</v>
      </c>
      <c r="H1518" s="179">
        <f t="shared" si="611"/>
        <v>57553.800566513513</v>
      </c>
      <c r="I1518" s="179">
        <f t="shared" si="612"/>
        <v>74390</v>
      </c>
      <c r="J1518" s="179">
        <f t="shared" si="613"/>
        <v>3257</v>
      </c>
      <c r="K1518" s="179">
        <f t="shared" si="614"/>
        <v>77647</v>
      </c>
      <c r="L1518" s="179">
        <f t="shared" si="602"/>
        <v>77647</v>
      </c>
      <c r="M1518" s="179">
        <f t="shared" si="615"/>
        <v>62758.676054907985</v>
      </c>
      <c r="N1518" s="179">
        <f t="shared" si="616"/>
        <v>6811493.7857435271</v>
      </c>
      <c r="O1518" s="179">
        <f>N1518*(1+Basic!$B$9)+S1518</f>
        <v>7152068.4750307035</v>
      </c>
      <c r="P1518" s="176">
        <f t="shared" si="603"/>
        <v>7209622</v>
      </c>
      <c r="R1518" s="183">
        <f t="shared" si="617"/>
        <v>0</v>
      </c>
      <c r="S1518" s="179">
        <f t="shared" si="604"/>
        <v>0</v>
      </c>
      <c r="Y1518" s="179">
        <f t="shared" si="618"/>
        <v>10481.900253013708</v>
      </c>
      <c r="Z1518" s="179">
        <f t="shared" si="619"/>
        <v>2452.3655306372239</v>
      </c>
      <c r="AA1518" s="179">
        <f t="shared" si="620"/>
        <v>64712.734216348945</v>
      </c>
      <c r="AB1518" s="179">
        <f t="shared" si="621"/>
        <v>77646.999999999884</v>
      </c>
      <c r="AC1518" s="179">
        <f t="shared" si="622"/>
        <v>7209622</v>
      </c>
      <c r="AE1518" s="179">
        <f t="shared" si="623"/>
        <v>77647</v>
      </c>
    </row>
    <row r="1519" spans="1:31" x14ac:dyDescent="0.2">
      <c r="A1519" s="171">
        <f t="shared" si="605"/>
        <v>34</v>
      </c>
      <c r="B1519" s="179">
        <f t="shared" si="606"/>
        <v>74390</v>
      </c>
      <c r="C1519" s="179"/>
      <c r="D1519" s="179">
        <f t="shared" si="607"/>
        <v>3257</v>
      </c>
      <c r="E1519" s="179">
        <f t="shared" si="608"/>
        <v>63768.3857178982</v>
      </c>
      <c r="F1519" s="179">
        <f t="shared" si="609"/>
        <v>771.75021819710457</v>
      </c>
      <c r="G1519" s="179">
        <f t="shared" si="610"/>
        <v>4773535.443917661</v>
      </c>
      <c r="H1519" s="179">
        <f t="shared" si="611"/>
        <v>55068.55078471062</v>
      </c>
      <c r="I1519" s="179">
        <f t="shared" si="612"/>
        <v>74390</v>
      </c>
      <c r="J1519" s="179">
        <f t="shared" si="613"/>
        <v>3257</v>
      </c>
      <c r="K1519" s="179">
        <f t="shared" si="614"/>
        <v>77647</v>
      </c>
      <c r="L1519" s="179">
        <f t="shared" si="602"/>
        <v>77647</v>
      </c>
      <c r="M1519" s="179">
        <f t="shared" si="615"/>
        <v>62621.799524345122</v>
      </c>
      <c r="N1519" s="179">
        <f t="shared" si="616"/>
        <v>6796468.5852678725</v>
      </c>
      <c r="O1519" s="179">
        <f>N1519*(1+Basic!$B$9)+S1519</f>
        <v>7136292.0145312669</v>
      </c>
      <c r="P1519" s="176">
        <f t="shared" si="603"/>
        <v>7191361</v>
      </c>
      <c r="R1519" s="183">
        <f t="shared" si="617"/>
        <v>0</v>
      </c>
      <c r="S1519" s="179">
        <f t="shared" si="604"/>
        <v>0</v>
      </c>
      <c r="Y1519" s="179">
        <f t="shared" si="618"/>
        <v>10621.614282101393</v>
      </c>
      <c r="Z1519" s="179">
        <f t="shared" si="619"/>
        <v>2485.2497818028933</v>
      </c>
      <c r="AA1519" s="179">
        <f t="shared" si="620"/>
        <v>64540.135936095307</v>
      </c>
      <c r="AB1519" s="179">
        <f t="shared" si="621"/>
        <v>77646.999999999593</v>
      </c>
      <c r="AC1519" s="179">
        <f t="shared" si="622"/>
        <v>7191361</v>
      </c>
      <c r="AE1519" s="179">
        <f t="shared" si="623"/>
        <v>77647</v>
      </c>
    </row>
    <row r="1520" spans="1:31" x14ac:dyDescent="0.2">
      <c r="A1520" s="171">
        <f t="shared" si="605"/>
        <v>35</v>
      </c>
      <c r="B1520" s="179">
        <f t="shared" si="606"/>
        <v>74390</v>
      </c>
      <c r="C1520" s="179"/>
      <c r="D1520" s="179">
        <f t="shared" si="607"/>
        <v>3257</v>
      </c>
      <c r="E1520" s="179">
        <f t="shared" si="608"/>
        <v>63626.809430111643</v>
      </c>
      <c r="F1520" s="179">
        <f t="shared" si="609"/>
        <v>738.42501564746397</v>
      </c>
      <c r="G1520" s="179">
        <f t="shared" si="610"/>
        <v>4762772.2533477722</v>
      </c>
      <c r="H1520" s="179">
        <f t="shared" si="611"/>
        <v>52549.975800358086</v>
      </c>
      <c r="I1520" s="179">
        <f t="shared" si="612"/>
        <v>74390</v>
      </c>
      <c r="J1520" s="179">
        <f t="shared" si="613"/>
        <v>3257</v>
      </c>
      <c r="K1520" s="179">
        <f t="shared" si="614"/>
        <v>77647</v>
      </c>
      <c r="L1520" s="179">
        <f t="shared" si="602"/>
        <v>77647</v>
      </c>
      <c r="M1520" s="179">
        <f t="shared" si="615"/>
        <v>62483.664612738969</v>
      </c>
      <c r="N1520" s="179">
        <f t="shared" si="616"/>
        <v>6781305.2498806119</v>
      </c>
      <c r="O1520" s="179">
        <f>N1520*(1+Basic!$B$9)+S1520</f>
        <v>7120370.5123746432</v>
      </c>
      <c r="P1520" s="176">
        <f t="shared" si="603"/>
        <v>7172920</v>
      </c>
      <c r="R1520" s="183">
        <f t="shared" si="617"/>
        <v>0</v>
      </c>
      <c r="S1520" s="179">
        <f t="shared" si="604"/>
        <v>0</v>
      </c>
      <c r="Y1520" s="179">
        <f t="shared" si="618"/>
        <v>10763.1905698888</v>
      </c>
      <c r="Z1520" s="179">
        <f t="shared" si="619"/>
        <v>2518.5749843525336</v>
      </c>
      <c r="AA1520" s="179">
        <f t="shared" si="620"/>
        <v>64365.23444575911</v>
      </c>
      <c r="AB1520" s="179">
        <f t="shared" si="621"/>
        <v>77647.000000000437</v>
      </c>
      <c r="AC1520" s="179">
        <f t="shared" si="622"/>
        <v>7172920</v>
      </c>
      <c r="AE1520" s="179">
        <f t="shared" si="623"/>
        <v>77647</v>
      </c>
    </row>
    <row r="1521" spans="1:31" x14ac:dyDescent="0.2">
      <c r="A1521" s="171">
        <f t="shared" si="605"/>
        <v>36</v>
      </c>
      <c r="B1521" s="179">
        <f t="shared" si="606"/>
        <v>74390</v>
      </c>
      <c r="C1521" s="171">
        <f>-Basic!$B$22</f>
        <v>-38210</v>
      </c>
      <c r="D1521" s="179">
        <f t="shared" si="607"/>
        <v>-34953</v>
      </c>
      <c r="E1521" s="179">
        <f t="shared" si="608"/>
        <v>63483.346061441604</v>
      </c>
      <c r="F1521" s="179">
        <f t="shared" si="609"/>
        <v>704.65294891012411</v>
      </c>
      <c r="G1521" s="179">
        <f t="shared" si="610"/>
        <v>4751865.5994092142</v>
      </c>
      <c r="H1521" s="179">
        <f t="shared" si="611"/>
        <v>88207.628749268202</v>
      </c>
      <c r="I1521" s="179">
        <f t="shared" si="612"/>
        <v>74390</v>
      </c>
      <c r="J1521" s="179">
        <f t="shared" si="613"/>
        <v>3257</v>
      </c>
      <c r="K1521" s="179">
        <f t="shared" si="614"/>
        <v>77647</v>
      </c>
      <c r="L1521" s="179">
        <f t="shared" si="602"/>
        <v>77647</v>
      </c>
      <c r="M1521" s="179">
        <f t="shared" si="615"/>
        <v>62344.259751102181</v>
      </c>
      <c r="N1521" s="179">
        <f t="shared" si="616"/>
        <v>6766002.5096317139</v>
      </c>
      <c r="O1521" s="179">
        <f>N1521*(1+Basic!$B$9)+S1521</f>
        <v>7104302.6351132998</v>
      </c>
      <c r="P1521" s="176">
        <f t="shared" si="603"/>
        <v>7192510</v>
      </c>
      <c r="R1521" s="183">
        <f t="shared" si="617"/>
        <v>0</v>
      </c>
      <c r="S1521" s="179">
        <f t="shared" si="604"/>
        <v>0</v>
      </c>
      <c r="Y1521" s="179">
        <f t="shared" si="618"/>
        <v>10906.653938557953</v>
      </c>
      <c r="Z1521" s="179">
        <f t="shared" si="619"/>
        <v>2552.3470510898842</v>
      </c>
      <c r="AA1521" s="179">
        <f t="shared" si="620"/>
        <v>64187.999010351727</v>
      </c>
      <c r="AB1521" s="179">
        <f t="shared" si="621"/>
        <v>77646.999999999563</v>
      </c>
      <c r="AC1521" s="179">
        <f t="shared" si="622"/>
        <v>7192510</v>
      </c>
      <c r="AE1521" s="179">
        <f t="shared" si="623"/>
        <v>39437</v>
      </c>
    </row>
    <row r="1522" spans="1:31" x14ac:dyDescent="0.2">
      <c r="A1522" s="171">
        <f t="shared" si="605"/>
        <v>37</v>
      </c>
      <c r="B1522" s="179">
        <f t="shared" si="606"/>
        <v>74390</v>
      </c>
      <c r="D1522" s="179">
        <f t="shared" si="607"/>
        <v>3257</v>
      </c>
      <c r="E1522" s="179">
        <f t="shared" si="608"/>
        <v>63337.970458846452</v>
      </c>
      <c r="F1522" s="179">
        <f t="shared" si="609"/>
        <v>1182.7934222210954</v>
      </c>
      <c r="G1522" s="179">
        <f t="shared" si="610"/>
        <v>4740813.5698680608</v>
      </c>
      <c r="H1522" s="179">
        <f t="shared" si="611"/>
        <v>86133.422171489292</v>
      </c>
      <c r="I1522" s="179">
        <f t="shared" si="612"/>
        <v>74390</v>
      </c>
      <c r="J1522" s="179">
        <f t="shared" si="613"/>
        <v>3257</v>
      </c>
      <c r="K1522" s="179">
        <f t="shared" si="614"/>
        <v>77647</v>
      </c>
      <c r="L1522" s="179">
        <f t="shared" si="602"/>
        <v>77647</v>
      </c>
      <c r="M1522" s="179">
        <f t="shared" si="615"/>
        <v>62203.573264087347</v>
      </c>
      <c r="N1522" s="179">
        <f t="shared" si="616"/>
        <v>6750559.0828958014</v>
      </c>
      <c r="O1522" s="179">
        <f>N1522*(1+Basic!$B$9)+S1522</f>
        <v>7088087.0370405922</v>
      </c>
      <c r="P1522" s="176">
        <f t="shared" si="603"/>
        <v>7174220</v>
      </c>
      <c r="R1522" s="183">
        <f t="shared" si="617"/>
        <v>0</v>
      </c>
      <c r="S1522" s="179">
        <f t="shared" si="604"/>
        <v>0</v>
      </c>
      <c r="Y1522" s="179">
        <f t="shared" si="618"/>
        <v>11052.029541153461</v>
      </c>
      <c r="Z1522" s="179">
        <f t="shared" si="619"/>
        <v>2074.2065777789103</v>
      </c>
      <c r="AA1522" s="179">
        <f t="shared" si="620"/>
        <v>64520.763881067549</v>
      </c>
      <c r="AB1522" s="179">
        <f t="shared" si="621"/>
        <v>77646.999999999913</v>
      </c>
      <c r="AC1522" s="179">
        <f t="shared" si="622"/>
        <v>7174220</v>
      </c>
      <c r="AE1522" s="179">
        <f t="shared" si="623"/>
        <v>77647</v>
      </c>
    </row>
    <row r="1523" spans="1:31" x14ac:dyDescent="0.2">
      <c r="A1523" s="171">
        <f t="shared" si="605"/>
        <v>38</v>
      </c>
      <c r="B1523" s="179">
        <f t="shared" si="606"/>
        <v>74390</v>
      </c>
      <c r="D1523" s="179">
        <f t="shared" si="607"/>
        <v>3257</v>
      </c>
      <c r="E1523" s="179">
        <f t="shared" si="608"/>
        <v>63190.657134017798</v>
      </c>
      <c r="F1523" s="179">
        <f t="shared" si="609"/>
        <v>1154.9799787433396</v>
      </c>
      <c r="G1523" s="179">
        <f t="shared" si="610"/>
        <v>4729614.2270020787</v>
      </c>
      <c r="H1523" s="179">
        <f t="shared" si="611"/>
        <v>84031.402150232636</v>
      </c>
      <c r="I1523" s="179">
        <f t="shared" si="612"/>
        <v>74390</v>
      </c>
      <c r="J1523" s="179">
        <f t="shared" si="613"/>
        <v>3257</v>
      </c>
      <c r="K1523" s="179">
        <f t="shared" si="614"/>
        <v>77647</v>
      </c>
      <c r="L1523" s="179">
        <f t="shared" si="602"/>
        <v>77647</v>
      </c>
      <c r="M1523" s="179">
        <f t="shared" si="615"/>
        <v>62061.593369009206</v>
      </c>
      <c r="N1523" s="179">
        <f t="shared" si="616"/>
        <v>6734973.6762648104</v>
      </c>
      <c r="O1523" s="179">
        <f>N1523*(1+Basic!$B$9)+S1523</f>
        <v>7071722.3600780508</v>
      </c>
      <c r="P1523" s="176">
        <f t="shared" si="603"/>
        <v>7155754</v>
      </c>
      <c r="R1523" s="183">
        <f t="shared" si="617"/>
        <v>0</v>
      </c>
      <c r="S1523" s="179">
        <f t="shared" si="604"/>
        <v>0</v>
      </c>
      <c r="Y1523" s="179">
        <f t="shared" si="618"/>
        <v>11199.342865982093</v>
      </c>
      <c r="Z1523" s="179">
        <f t="shared" si="619"/>
        <v>2102.020021256656</v>
      </c>
      <c r="AA1523" s="179">
        <f t="shared" si="620"/>
        <v>64345.637112761135</v>
      </c>
      <c r="AB1523" s="179">
        <f t="shared" si="621"/>
        <v>77646.999999999884</v>
      </c>
      <c r="AC1523" s="179">
        <f t="shared" si="622"/>
        <v>7155754</v>
      </c>
      <c r="AE1523" s="179">
        <f t="shared" si="623"/>
        <v>77647</v>
      </c>
    </row>
    <row r="1524" spans="1:31" x14ac:dyDescent="0.2">
      <c r="A1524" s="171">
        <f t="shared" si="605"/>
        <v>39</v>
      </c>
      <c r="B1524" s="179">
        <f t="shared" si="606"/>
        <v>74390</v>
      </c>
      <c r="D1524" s="179">
        <f t="shared" si="607"/>
        <v>3257</v>
      </c>
      <c r="E1524" s="179">
        <f t="shared" si="608"/>
        <v>63041.380258911689</v>
      </c>
      <c r="F1524" s="179">
        <f t="shared" si="609"/>
        <v>1126.7935793380609</v>
      </c>
      <c r="G1524" s="179">
        <f t="shared" si="610"/>
        <v>4718265.60726099</v>
      </c>
      <c r="H1524" s="179">
        <f t="shared" si="611"/>
        <v>81901.195729570696</v>
      </c>
      <c r="I1524" s="179">
        <f t="shared" si="612"/>
        <v>74390</v>
      </c>
      <c r="J1524" s="179">
        <f t="shared" si="613"/>
        <v>3257</v>
      </c>
      <c r="K1524" s="179">
        <f t="shared" si="614"/>
        <v>77647</v>
      </c>
      <c r="L1524" s="179">
        <f t="shared" si="602"/>
        <v>77647</v>
      </c>
      <c r="M1524" s="179">
        <f t="shared" si="615"/>
        <v>61918.308174857812</v>
      </c>
      <c r="N1524" s="179">
        <f t="shared" si="616"/>
        <v>6719244.9844396682</v>
      </c>
      <c r="O1524" s="179">
        <f>N1524*(1+Basic!$B$9)+S1524</f>
        <v>7055207.2336616516</v>
      </c>
      <c r="P1524" s="176">
        <f t="shared" si="603"/>
        <v>7137108</v>
      </c>
      <c r="R1524" s="183">
        <f t="shared" si="617"/>
        <v>0</v>
      </c>
      <c r="S1524" s="179">
        <f t="shared" si="604"/>
        <v>0</v>
      </c>
      <c r="Y1524" s="179">
        <f t="shared" si="618"/>
        <v>11348.619741088711</v>
      </c>
      <c r="Z1524" s="179">
        <f t="shared" si="619"/>
        <v>2130.2064206619398</v>
      </c>
      <c r="AA1524" s="179">
        <f t="shared" si="620"/>
        <v>64168.17383824975</v>
      </c>
      <c r="AB1524" s="179">
        <f t="shared" si="621"/>
        <v>77647.000000000407</v>
      </c>
      <c r="AC1524" s="179">
        <f t="shared" si="622"/>
        <v>7137108</v>
      </c>
      <c r="AE1524" s="179">
        <f t="shared" si="623"/>
        <v>77647</v>
      </c>
    </row>
    <row r="1525" spans="1:31" x14ac:dyDescent="0.2">
      <c r="A1525" s="171">
        <f t="shared" si="605"/>
        <v>40</v>
      </c>
      <c r="B1525" s="179">
        <f t="shared" si="606"/>
        <v>74390</v>
      </c>
      <c r="D1525" s="179">
        <f t="shared" si="607"/>
        <v>3257</v>
      </c>
      <c r="E1525" s="179">
        <f t="shared" si="608"/>
        <v>62890.113661220217</v>
      </c>
      <c r="F1525" s="179">
        <f t="shared" si="609"/>
        <v>1098.2292229659599</v>
      </c>
      <c r="G1525" s="179">
        <f t="shared" si="610"/>
        <v>4706765.7209222103</v>
      </c>
      <c r="H1525" s="179">
        <f t="shared" si="611"/>
        <v>79742.424952536661</v>
      </c>
      <c r="I1525" s="179">
        <f t="shared" si="612"/>
        <v>74390</v>
      </c>
      <c r="J1525" s="179">
        <f t="shared" si="613"/>
        <v>3257</v>
      </c>
      <c r="K1525" s="179">
        <f t="shared" si="614"/>
        <v>77647</v>
      </c>
      <c r="L1525" s="179">
        <f t="shared" si="602"/>
        <v>77647</v>
      </c>
      <c r="M1525" s="179">
        <f t="shared" si="615"/>
        <v>61773.705681302614</v>
      </c>
      <c r="N1525" s="179">
        <f t="shared" si="616"/>
        <v>6703371.6901209708</v>
      </c>
      <c r="O1525" s="179">
        <f>N1525*(1+Basic!$B$9)+S1525</f>
        <v>7038540.2746270197</v>
      </c>
      <c r="P1525" s="176">
        <f t="shared" si="603"/>
        <v>7118283</v>
      </c>
      <c r="R1525" s="183">
        <f t="shared" si="617"/>
        <v>0</v>
      </c>
      <c r="S1525" s="179">
        <f t="shared" si="604"/>
        <v>0</v>
      </c>
      <c r="Y1525" s="179">
        <f t="shared" si="618"/>
        <v>11499.886338779703</v>
      </c>
      <c r="Z1525" s="179">
        <f t="shared" si="619"/>
        <v>2158.7707770340348</v>
      </c>
      <c r="AA1525" s="179">
        <f t="shared" si="620"/>
        <v>63988.342884186175</v>
      </c>
      <c r="AB1525" s="179">
        <f t="shared" si="621"/>
        <v>77646.999999999913</v>
      </c>
      <c r="AC1525" s="179">
        <f t="shared" si="622"/>
        <v>7118283</v>
      </c>
      <c r="AE1525" s="179">
        <f t="shared" si="623"/>
        <v>77647</v>
      </c>
    </row>
    <row r="1526" spans="1:31" x14ac:dyDescent="0.2">
      <c r="A1526" s="171">
        <f t="shared" si="605"/>
        <v>41</v>
      </c>
      <c r="B1526" s="179">
        <f t="shared" si="606"/>
        <v>74390</v>
      </c>
      <c r="D1526" s="179">
        <f t="shared" si="607"/>
        <v>3257</v>
      </c>
      <c r="E1526" s="179">
        <f t="shared" si="608"/>
        <v>62736.830819782888</v>
      </c>
      <c r="F1526" s="179">
        <f t="shared" si="609"/>
        <v>1069.2818415278191</v>
      </c>
      <c r="G1526" s="179">
        <f t="shared" si="610"/>
        <v>4695112.5517419931</v>
      </c>
      <c r="H1526" s="179">
        <f t="shared" si="611"/>
        <v>77554.706794064477</v>
      </c>
      <c r="I1526" s="179">
        <f t="shared" si="612"/>
        <v>74390</v>
      </c>
      <c r="J1526" s="179">
        <f t="shared" si="613"/>
        <v>3257</v>
      </c>
      <c r="K1526" s="179">
        <f t="shared" si="614"/>
        <v>77647</v>
      </c>
      <c r="L1526" s="179">
        <f t="shared" si="602"/>
        <v>77647</v>
      </c>
      <c r="M1526" s="179">
        <f t="shared" si="615"/>
        <v>61627.773777687449</v>
      </c>
      <c r="N1526" s="179">
        <f t="shared" si="616"/>
        <v>6687352.4638986578</v>
      </c>
      <c r="O1526" s="179">
        <f>N1526*(1+Basic!$B$9)+S1526</f>
        <v>7021720.0870935908</v>
      </c>
      <c r="P1526" s="176">
        <f t="shared" si="603"/>
        <v>7099275</v>
      </c>
      <c r="R1526" s="183">
        <f t="shared" si="617"/>
        <v>0</v>
      </c>
      <c r="S1526" s="179">
        <f t="shared" si="604"/>
        <v>0</v>
      </c>
      <c r="Y1526" s="179">
        <f t="shared" si="618"/>
        <v>11653.169180217199</v>
      </c>
      <c r="Z1526" s="179">
        <f t="shared" si="619"/>
        <v>2187.7181584721839</v>
      </c>
      <c r="AA1526" s="179">
        <f t="shared" si="620"/>
        <v>63806.112661310704</v>
      </c>
      <c r="AB1526" s="179">
        <f t="shared" si="621"/>
        <v>77647.000000000087</v>
      </c>
      <c r="AC1526" s="179">
        <f t="shared" si="622"/>
        <v>7099275</v>
      </c>
      <c r="AE1526" s="179">
        <f t="shared" si="623"/>
        <v>77647</v>
      </c>
    </row>
    <row r="1527" spans="1:31" x14ac:dyDescent="0.2">
      <c r="A1527" s="171">
        <f t="shared" si="605"/>
        <v>42</v>
      </c>
      <c r="B1527" s="179">
        <f t="shared" si="606"/>
        <v>74390</v>
      </c>
      <c r="D1527" s="179">
        <f t="shared" si="607"/>
        <v>3257</v>
      </c>
      <c r="E1527" s="179">
        <f t="shared" si="608"/>
        <v>62581.504859936656</v>
      </c>
      <c r="F1527" s="179">
        <f t="shared" si="609"/>
        <v>1039.9462989652829</v>
      </c>
      <c r="G1527" s="179">
        <f t="shared" si="610"/>
        <v>4683304.0566019295</v>
      </c>
      <c r="H1527" s="179">
        <f t="shared" si="611"/>
        <v>75337.653093029759</v>
      </c>
      <c r="I1527" s="179">
        <f t="shared" si="612"/>
        <v>74390</v>
      </c>
      <c r="J1527" s="179">
        <f t="shared" si="613"/>
        <v>3257</v>
      </c>
      <c r="K1527" s="179">
        <f t="shared" si="614"/>
        <v>77647</v>
      </c>
      <c r="L1527" s="179">
        <f t="shared" si="602"/>
        <v>77647</v>
      </c>
      <c r="M1527" s="179">
        <f t="shared" si="615"/>
        <v>61480.500242016256</v>
      </c>
      <c r="N1527" s="179">
        <f t="shared" si="616"/>
        <v>6671185.9641406741</v>
      </c>
      <c r="O1527" s="179">
        <f>N1527*(1+Basic!$B$9)+S1527</f>
        <v>7004745.2623477085</v>
      </c>
      <c r="P1527" s="176">
        <f t="shared" si="603"/>
        <v>7080083</v>
      </c>
      <c r="R1527" s="183">
        <f t="shared" si="617"/>
        <v>0</v>
      </c>
      <c r="S1527" s="179">
        <f t="shared" si="604"/>
        <v>0</v>
      </c>
      <c r="Y1527" s="179">
        <f t="shared" si="618"/>
        <v>11808.495140063576</v>
      </c>
      <c r="Z1527" s="179">
        <f t="shared" si="619"/>
        <v>2217.053701034718</v>
      </c>
      <c r="AA1527" s="179">
        <f t="shared" si="620"/>
        <v>63621.451158901938</v>
      </c>
      <c r="AB1527" s="179">
        <f t="shared" si="621"/>
        <v>77647.000000000233</v>
      </c>
      <c r="AC1527" s="179">
        <f t="shared" si="622"/>
        <v>7080083</v>
      </c>
      <c r="AE1527" s="179">
        <f t="shared" si="623"/>
        <v>77647</v>
      </c>
    </row>
    <row r="1528" spans="1:31" x14ac:dyDescent="0.2">
      <c r="A1528" s="171">
        <f t="shared" si="605"/>
        <v>43</v>
      </c>
      <c r="B1528" s="179">
        <f t="shared" si="606"/>
        <v>74390</v>
      </c>
      <c r="D1528" s="179">
        <f t="shared" si="607"/>
        <v>3257</v>
      </c>
      <c r="E1528" s="179">
        <f t="shared" si="608"/>
        <v>62424.108548804092</v>
      </c>
      <c r="F1528" s="179">
        <f t="shared" si="609"/>
        <v>1010.2173903495805</v>
      </c>
      <c r="G1528" s="179">
        <f t="shared" si="610"/>
        <v>4671338.1651507337</v>
      </c>
      <c r="H1528" s="179">
        <f t="shared" si="611"/>
        <v>73090.870483379345</v>
      </c>
      <c r="I1528" s="179">
        <f t="shared" si="612"/>
        <v>74390</v>
      </c>
      <c r="J1528" s="179">
        <f t="shared" si="613"/>
        <v>3257</v>
      </c>
      <c r="K1528" s="179">
        <f t="shared" si="614"/>
        <v>77647</v>
      </c>
      <c r="L1528" s="179">
        <f t="shared" si="602"/>
        <v>77647</v>
      </c>
      <c r="M1528" s="179">
        <f t="shared" si="615"/>
        <v>61331.872739929451</v>
      </c>
      <c r="N1528" s="179">
        <f t="shared" si="616"/>
        <v>6654870.8368806038</v>
      </c>
      <c r="O1528" s="179">
        <f>N1528*(1+Basic!$B$9)+S1528</f>
        <v>6987614.3787246346</v>
      </c>
      <c r="P1528" s="176">
        <f t="shared" si="603"/>
        <v>7060705</v>
      </c>
      <c r="R1528" s="183">
        <f t="shared" si="617"/>
        <v>0</v>
      </c>
      <c r="S1528" s="179">
        <f t="shared" si="604"/>
        <v>0</v>
      </c>
      <c r="Y1528" s="179">
        <f t="shared" si="618"/>
        <v>11965.891451195814</v>
      </c>
      <c r="Z1528" s="179">
        <f t="shared" si="619"/>
        <v>2246.7826096504141</v>
      </c>
      <c r="AA1528" s="179">
        <f t="shared" si="620"/>
        <v>63434.32593915367</v>
      </c>
      <c r="AB1528" s="179">
        <f t="shared" si="621"/>
        <v>77646.999999999898</v>
      </c>
      <c r="AC1528" s="179">
        <f t="shared" si="622"/>
        <v>7060705</v>
      </c>
      <c r="AE1528" s="179">
        <f t="shared" si="623"/>
        <v>77647</v>
      </c>
    </row>
    <row r="1529" spans="1:31" x14ac:dyDescent="0.2">
      <c r="A1529" s="171">
        <f t="shared" si="605"/>
        <v>44</v>
      </c>
      <c r="B1529" s="179">
        <f t="shared" si="606"/>
        <v>74390</v>
      </c>
      <c r="D1529" s="179">
        <f t="shared" si="607"/>
        <v>3257</v>
      </c>
      <c r="E1529" s="179">
        <f t="shared" si="608"/>
        <v>62264.614290518708</v>
      </c>
      <c r="F1529" s="179">
        <f t="shared" si="609"/>
        <v>980.08984095802862</v>
      </c>
      <c r="G1529" s="179">
        <f t="shared" si="610"/>
        <v>4659212.7794412524</v>
      </c>
      <c r="H1529" s="179">
        <f t="shared" si="611"/>
        <v>70813.960324337371</v>
      </c>
      <c r="I1529" s="179">
        <f t="shared" si="612"/>
        <v>74390</v>
      </c>
      <c r="J1529" s="179">
        <f t="shared" si="613"/>
        <v>3257</v>
      </c>
      <c r="K1529" s="179">
        <f t="shared" si="614"/>
        <v>77647</v>
      </c>
      <c r="L1529" s="179">
        <f t="shared" si="602"/>
        <v>77647</v>
      </c>
      <c r="M1529" s="179">
        <f t="shared" si="615"/>
        <v>61181.87882367093</v>
      </c>
      <c r="N1529" s="179">
        <f t="shared" si="616"/>
        <v>6638405.7157042744</v>
      </c>
      <c r="O1529" s="179">
        <f>N1529*(1+Basic!$B$9)+S1529</f>
        <v>6970326.0014894884</v>
      </c>
      <c r="P1529" s="176">
        <f t="shared" si="603"/>
        <v>7041140</v>
      </c>
      <c r="R1529" s="183">
        <f t="shared" si="617"/>
        <v>0</v>
      </c>
      <c r="S1529" s="179">
        <f t="shared" si="604"/>
        <v>0</v>
      </c>
      <c r="Y1529" s="179">
        <f t="shared" si="618"/>
        <v>12125.385709481314</v>
      </c>
      <c r="Z1529" s="179">
        <f t="shared" si="619"/>
        <v>2276.9101590419741</v>
      </c>
      <c r="AA1529" s="179">
        <f t="shared" si="620"/>
        <v>63244.704131476734</v>
      </c>
      <c r="AB1529" s="179">
        <f t="shared" si="621"/>
        <v>77647.000000000029</v>
      </c>
      <c r="AC1529" s="179">
        <f t="shared" si="622"/>
        <v>7041140</v>
      </c>
      <c r="AE1529" s="179">
        <f t="shared" si="623"/>
        <v>77647</v>
      </c>
    </row>
    <row r="1530" spans="1:31" ht="15" x14ac:dyDescent="0.2">
      <c r="A1530" s="171">
        <f t="shared" si="605"/>
        <v>45</v>
      </c>
      <c r="B1530" s="179">
        <f t="shared" si="606"/>
        <v>74390</v>
      </c>
      <c r="C1530" s="190"/>
      <c r="D1530" s="179">
        <f t="shared" si="607"/>
        <v>3257</v>
      </c>
      <c r="E1530" s="179">
        <f t="shared" si="608"/>
        <v>62102.994121386662</v>
      </c>
      <c r="F1530" s="179">
        <f t="shared" si="609"/>
        <v>949.55830533815072</v>
      </c>
      <c r="G1530" s="179">
        <f t="shared" si="610"/>
        <v>4646925.773562639</v>
      </c>
      <c r="H1530" s="179">
        <f t="shared" si="611"/>
        <v>68506.518629675527</v>
      </c>
      <c r="I1530" s="179">
        <f t="shared" si="612"/>
        <v>74390</v>
      </c>
      <c r="J1530" s="179">
        <f t="shared" si="613"/>
        <v>3257</v>
      </c>
      <c r="K1530" s="179">
        <f t="shared" si="614"/>
        <v>77647</v>
      </c>
      <c r="L1530" s="179">
        <f t="shared" si="602"/>
        <v>77647</v>
      </c>
      <c r="M1530" s="179">
        <f t="shared" si="615"/>
        <v>61030.505931045489</v>
      </c>
      <c r="N1530" s="179">
        <f t="shared" si="616"/>
        <v>6621789.2216353202</v>
      </c>
      <c r="O1530" s="179">
        <f>N1530*(1+Basic!$B$9)+S1530</f>
        <v>6952878.6827170867</v>
      </c>
      <c r="P1530" s="176">
        <f t="shared" si="603"/>
        <v>7021385</v>
      </c>
      <c r="R1530" s="183">
        <f t="shared" si="617"/>
        <v>0</v>
      </c>
      <c r="S1530" s="179">
        <f t="shared" si="604"/>
        <v>0</v>
      </c>
      <c r="Y1530" s="179">
        <f t="shared" si="618"/>
        <v>12287.00587861333</v>
      </c>
      <c r="Z1530" s="179">
        <f t="shared" si="619"/>
        <v>2307.4416946618439</v>
      </c>
      <c r="AA1530" s="179">
        <f t="shared" si="620"/>
        <v>63052.552426724811</v>
      </c>
      <c r="AB1530" s="179">
        <f t="shared" si="621"/>
        <v>77646.999999999985</v>
      </c>
      <c r="AC1530" s="179">
        <f t="shared" si="622"/>
        <v>7021385</v>
      </c>
      <c r="AE1530" s="179">
        <f t="shared" si="623"/>
        <v>77647</v>
      </c>
    </row>
    <row r="1531" spans="1:31" ht="15" x14ac:dyDescent="0.2">
      <c r="A1531" s="171">
        <f t="shared" si="605"/>
        <v>46</v>
      </c>
      <c r="B1531" s="179">
        <f t="shared" si="606"/>
        <v>74390</v>
      </c>
      <c r="C1531" s="190"/>
      <c r="D1531" s="179">
        <f t="shared" si="607"/>
        <v>3257</v>
      </c>
      <c r="E1531" s="179">
        <f t="shared" si="608"/>
        <v>61939.219704983967</v>
      </c>
      <c r="F1531" s="179">
        <f t="shared" si="609"/>
        <v>918.61736635924899</v>
      </c>
      <c r="G1531" s="179">
        <f t="shared" si="610"/>
        <v>4634474.9932676228</v>
      </c>
      <c r="H1531" s="179">
        <f t="shared" si="611"/>
        <v>66168.135996034776</v>
      </c>
      <c r="I1531" s="179">
        <f t="shared" si="612"/>
        <v>74390</v>
      </c>
      <c r="J1531" s="179">
        <f t="shared" si="613"/>
        <v>3257</v>
      </c>
      <c r="K1531" s="179">
        <f t="shared" si="614"/>
        <v>77647</v>
      </c>
      <c r="L1531" s="179">
        <f t="shared" si="602"/>
        <v>77647</v>
      </c>
      <c r="M1531" s="179">
        <f t="shared" si="615"/>
        <v>60877.741384366847</v>
      </c>
      <c r="N1531" s="179">
        <f t="shared" si="616"/>
        <v>6605019.9630196868</v>
      </c>
      <c r="O1531" s="179">
        <f>N1531*(1+Basic!$B$9)+S1531</f>
        <v>6935270.9611706715</v>
      </c>
      <c r="P1531" s="176">
        <f t="shared" si="603"/>
        <v>7001439</v>
      </c>
      <c r="R1531" s="183">
        <f t="shared" si="617"/>
        <v>0</v>
      </c>
      <c r="S1531" s="179">
        <f t="shared" si="604"/>
        <v>0</v>
      </c>
      <c r="Y1531" s="179">
        <f t="shared" si="618"/>
        <v>12450.780295016244</v>
      </c>
      <c r="Z1531" s="179">
        <f t="shared" si="619"/>
        <v>2338.382633640751</v>
      </c>
      <c r="AA1531" s="179">
        <f t="shared" si="620"/>
        <v>62857.837071343216</v>
      </c>
      <c r="AB1531" s="179">
        <f t="shared" si="621"/>
        <v>77647.000000000204</v>
      </c>
      <c r="AC1531" s="179">
        <f t="shared" si="622"/>
        <v>7001439</v>
      </c>
      <c r="AE1531" s="179">
        <f t="shared" si="623"/>
        <v>77647</v>
      </c>
    </row>
    <row r="1532" spans="1:31" ht="15" x14ac:dyDescent="0.2">
      <c r="A1532" s="171">
        <f t="shared" si="605"/>
        <v>47</v>
      </c>
      <c r="B1532" s="179">
        <f t="shared" si="606"/>
        <v>74390</v>
      </c>
      <c r="C1532" s="190"/>
      <c r="D1532" s="179">
        <f t="shared" si="607"/>
        <v>3257</v>
      </c>
      <c r="E1532" s="179">
        <f t="shared" si="608"/>
        <v>61773.262327188313</v>
      </c>
      <c r="F1532" s="179">
        <f t="shared" si="609"/>
        <v>887.26153425125506</v>
      </c>
      <c r="G1532" s="179">
        <f t="shared" si="610"/>
        <v>4621858.2555948114</v>
      </c>
      <c r="H1532" s="179">
        <f t="shared" si="611"/>
        <v>63798.397530286034</v>
      </c>
      <c r="I1532" s="179">
        <f t="shared" si="612"/>
        <v>74390</v>
      </c>
      <c r="J1532" s="179">
        <f t="shared" si="613"/>
        <v>3257</v>
      </c>
      <c r="K1532" s="179">
        <f t="shared" si="614"/>
        <v>77647</v>
      </c>
      <c r="L1532" s="179">
        <f t="shared" si="602"/>
        <v>77647</v>
      </c>
      <c r="M1532" s="179">
        <f t="shared" si="615"/>
        <v>60723.572389395733</v>
      </c>
      <c r="N1532" s="179">
        <f t="shared" si="616"/>
        <v>6588096.5354090827</v>
      </c>
      <c r="O1532" s="179">
        <f>N1532*(1+Basic!$B$9)+S1532</f>
        <v>6917501.3621795373</v>
      </c>
      <c r="P1532" s="176">
        <f t="shared" si="603"/>
        <v>6981300</v>
      </c>
      <c r="R1532" s="183">
        <f t="shared" si="617"/>
        <v>0</v>
      </c>
      <c r="S1532" s="179">
        <f t="shared" si="604"/>
        <v>0</v>
      </c>
      <c r="Y1532" s="179">
        <f t="shared" si="618"/>
        <v>12616.737672811374</v>
      </c>
      <c r="Z1532" s="179">
        <f t="shared" si="619"/>
        <v>2369.7384657487419</v>
      </c>
      <c r="AA1532" s="179">
        <f t="shared" si="620"/>
        <v>62660.523861439571</v>
      </c>
      <c r="AB1532" s="179">
        <f t="shared" si="621"/>
        <v>77646.99999999968</v>
      </c>
      <c r="AC1532" s="179">
        <f t="shared" si="622"/>
        <v>6981300</v>
      </c>
      <c r="AE1532" s="179">
        <f t="shared" si="623"/>
        <v>77647</v>
      </c>
    </row>
    <row r="1533" spans="1:31" x14ac:dyDescent="0.2">
      <c r="A1533" s="171">
        <f t="shared" si="605"/>
        <v>48</v>
      </c>
      <c r="B1533" s="179">
        <f t="shared" si="606"/>
        <v>74390</v>
      </c>
      <c r="C1533" s="171">
        <f>-Basic!$B$23</f>
        <v>-34390</v>
      </c>
      <c r="D1533" s="179">
        <f t="shared" si="607"/>
        <v>-31133</v>
      </c>
      <c r="E1533" s="179">
        <f t="shared" si="608"/>
        <v>61605.092891144734</v>
      </c>
      <c r="F1533" s="179">
        <f t="shared" si="609"/>
        <v>855.48524563069532</v>
      </c>
      <c r="G1533" s="179">
        <f t="shared" si="610"/>
        <v>4609073.348485956</v>
      </c>
      <c r="H1533" s="179">
        <f t="shared" si="611"/>
        <v>95786.882775916732</v>
      </c>
      <c r="I1533" s="179">
        <f t="shared" si="612"/>
        <v>74390</v>
      </c>
      <c r="J1533" s="179">
        <f t="shared" si="613"/>
        <v>3257</v>
      </c>
      <c r="K1533" s="179">
        <f t="shared" si="614"/>
        <v>77647</v>
      </c>
      <c r="L1533" s="179">
        <f t="shared" si="602"/>
        <v>77647</v>
      </c>
      <c r="M1533" s="179">
        <f t="shared" si="615"/>
        <v>60567.986034268448</v>
      </c>
      <c r="N1533" s="179">
        <f t="shared" si="616"/>
        <v>6571017.5214433512</v>
      </c>
      <c r="O1533" s="179">
        <f>N1533*(1+Basic!$B$9)+S1533</f>
        <v>6899568.3975155186</v>
      </c>
      <c r="P1533" s="176">
        <f t="shared" si="603"/>
        <v>6995355</v>
      </c>
      <c r="R1533" s="183">
        <f t="shared" si="617"/>
        <v>0</v>
      </c>
      <c r="S1533" s="179">
        <f t="shared" si="604"/>
        <v>0</v>
      </c>
      <c r="Y1533" s="179">
        <f t="shared" si="618"/>
        <v>12784.907108855434</v>
      </c>
      <c r="Z1533" s="179">
        <f t="shared" si="619"/>
        <v>2401.514754369302</v>
      </c>
      <c r="AA1533" s="179">
        <f t="shared" si="620"/>
        <v>62460.578136775432</v>
      </c>
      <c r="AB1533" s="179">
        <f t="shared" si="621"/>
        <v>77647.000000000175</v>
      </c>
      <c r="AC1533" s="179">
        <f t="shared" si="622"/>
        <v>6995355</v>
      </c>
      <c r="AE1533" s="179">
        <f t="shared" si="623"/>
        <v>43257</v>
      </c>
    </row>
    <row r="1534" spans="1:31" x14ac:dyDescent="0.2">
      <c r="A1534" s="171">
        <f t="shared" si="605"/>
        <v>49</v>
      </c>
      <c r="B1534" s="179">
        <f t="shared" si="606"/>
        <v>74390</v>
      </c>
      <c r="D1534" s="179">
        <f t="shared" si="607"/>
        <v>3257</v>
      </c>
      <c r="E1534" s="179">
        <f t="shared" si="608"/>
        <v>61434.681912164087</v>
      </c>
      <c r="F1534" s="179">
        <f t="shared" si="609"/>
        <v>1284.4251284031641</v>
      </c>
      <c r="G1534" s="179">
        <f t="shared" si="610"/>
        <v>4596118.0303981202</v>
      </c>
      <c r="H1534" s="179">
        <f t="shared" si="611"/>
        <v>93814.307904319896</v>
      </c>
      <c r="I1534" s="179">
        <f t="shared" si="612"/>
        <v>74390</v>
      </c>
      <c r="J1534" s="179">
        <f t="shared" si="613"/>
        <v>3257</v>
      </c>
      <c r="K1534" s="179">
        <f t="shared" si="614"/>
        <v>77647</v>
      </c>
      <c r="L1534" s="179">
        <f t="shared" si="602"/>
        <v>77647</v>
      </c>
      <c r="M1534" s="179">
        <f t="shared" si="615"/>
        <v>60410.969288415421</v>
      </c>
      <c r="N1534" s="179">
        <f t="shared" si="616"/>
        <v>6553781.4907317664</v>
      </c>
      <c r="O1534" s="179">
        <f>N1534*(1+Basic!$B$9)+S1534</f>
        <v>6881470.5652683554</v>
      </c>
      <c r="P1534" s="176">
        <f t="shared" si="603"/>
        <v>6975285</v>
      </c>
      <c r="R1534" s="183">
        <f t="shared" si="617"/>
        <v>0</v>
      </c>
      <c r="S1534" s="179">
        <f t="shared" si="604"/>
        <v>0</v>
      </c>
      <c r="Y1534" s="179">
        <f t="shared" si="618"/>
        <v>12955.318087835796</v>
      </c>
      <c r="Z1534" s="179">
        <f t="shared" si="619"/>
        <v>1972.5748715968366</v>
      </c>
      <c r="AA1534" s="179">
        <f t="shared" si="620"/>
        <v>62719.107040567251</v>
      </c>
      <c r="AB1534" s="179">
        <f t="shared" si="621"/>
        <v>77646.999999999884</v>
      </c>
      <c r="AC1534" s="179">
        <f t="shared" si="622"/>
        <v>6975285</v>
      </c>
      <c r="AE1534" s="179">
        <f t="shared" si="623"/>
        <v>77647</v>
      </c>
    </row>
    <row r="1535" spans="1:31" x14ac:dyDescent="0.2">
      <c r="A1535" s="171">
        <f t="shared" si="605"/>
        <v>50</v>
      </c>
      <c r="B1535" s="179">
        <f t="shared" si="606"/>
        <v>74390</v>
      </c>
      <c r="D1535" s="179">
        <f t="shared" si="607"/>
        <v>3257</v>
      </c>
      <c r="E1535" s="179">
        <f t="shared" si="608"/>
        <v>61261.999512553644</v>
      </c>
      <c r="F1535" s="179">
        <f t="shared" si="609"/>
        <v>1257.9744844390759</v>
      </c>
      <c r="G1535" s="179">
        <f t="shared" si="610"/>
        <v>4582990.0299106734</v>
      </c>
      <c r="H1535" s="179">
        <f t="shared" si="611"/>
        <v>91815.282388758977</v>
      </c>
      <c r="I1535" s="179">
        <f t="shared" si="612"/>
        <v>74390</v>
      </c>
      <c r="J1535" s="179">
        <f t="shared" si="613"/>
        <v>3257</v>
      </c>
      <c r="K1535" s="179">
        <f t="shared" si="614"/>
        <v>77647</v>
      </c>
      <c r="L1535" s="179">
        <f t="shared" si="602"/>
        <v>77647</v>
      </c>
      <c r="M1535" s="179">
        <f t="shared" si="615"/>
        <v>60252.509001469938</v>
      </c>
      <c r="N1535" s="179">
        <f t="shared" si="616"/>
        <v>6536386.9997332366</v>
      </c>
      <c r="O1535" s="179">
        <f>N1535*(1+Basic!$B$9)+S1535</f>
        <v>6863206.3497198988</v>
      </c>
      <c r="P1535" s="176">
        <f t="shared" si="603"/>
        <v>6955022</v>
      </c>
      <c r="R1535" s="183">
        <f t="shared" si="617"/>
        <v>0</v>
      </c>
      <c r="S1535" s="179">
        <f t="shared" si="604"/>
        <v>0</v>
      </c>
      <c r="Y1535" s="179">
        <f t="shared" si="618"/>
        <v>13128.000487446785</v>
      </c>
      <c r="Z1535" s="179">
        <f t="shared" si="619"/>
        <v>1999.0255155609193</v>
      </c>
      <c r="AA1535" s="179">
        <f t="shared" si="620"/>
        <v>62519.973996992718</v>
      </c>
      <c r="AB1535" s="179">
        <f t="shared" si="621"/>
        <v>77647.000000000422</v>
      </c>
      <c r="AC1535" s="179">
        <f t="shared" si="622"/>
        <v>6955022</v>
      </c>
      <c r="AE1535" s="179">
        <f t="shared" si="623"/>
        <v>77647</v>
      </c>
    </row>
    <row r="1536" spans="1:31" x14ac:dyDescent="0.2">
      <c r="A1536" s="171">
        <f t="shared" si="605"/>
        <v>51</v>
      </c>
      <c r="B1536" s="179">
        <f t="shared" si="606"/>
        <v>74390</v>
      </c>
      <c r="D1536" s="179">
        <f t="shared" si="607"/>
        <v>3257</v>
      </c>
      <c r="E1536" s="179">
        <f t="shared" si="608"/>
        <v>61087.015416378657</v>
      </c>
      <c r="F1536" s="179">
        <f t="shared" si="609"/>
        <v>1231.1691585938645</v>
      </c>
      <c r="G1536" s="179">
        <f t="shared" si="610"/>
        <v>4569687.0453270525</v>
      </c>
      <c r="H1536" s="179">
        <f t="shared" si="611"/>
        <v>89789.451547352844</v>
      </c>
      <c r="I1536" s="179">
        <f t="shared" si="612"/>
        <v>74390</v>
      </c>
      <c r="J1536" s="179">
        <f t="shared" si="613"/>
        <v>3257</v>
      </c>
      <c r="K1536" s="179">
        <f t="shared" si="614"/>
        <v>77647</v>
      </c>
      <c r="L1536" s="179">
        <f t="shared" si="602"/>
        <v>77647</v>
      </c>
      <c r="M1536" s="179">
        <f t="shared" si="615"/>
        <v>60092.591902166721</v>
      </c>
      <c r="N1536" s="179">
        <f t="shared" si="616"/>
        <v>6518832.5916354032</v>
      </c>
      <c r="O1536" s="179">
        <f>N1536*(1+Basic!$B$9)+S1536</f>
        <v>6844774.2212171741</v>
      </c>
      <c r="P1536" s="176">
        <f t="shared" si="603"/>
        <v>6934564</v>
      </c>
      <c r="R1536" s="183">
        <f t="shared" si="617"/>
        <v>0</v>
      </c>
      <c r="S1536" s="179">
        <f t="shared" si="604"/>
        <v>0</v>
      </c>
      <c r="Y1536" s="179">
        <f t="shared" si="618"/>
        <v>13302.984583620913</v>
      </c>
      <c r="Z1536" s="179">
        <f t="shared" si="619"/>
        <v>2025.8308414061321</v>
      </c>
      <c r="AA1536" s="179">
        <f t="shared" si="620"/>
        <v>62318.184574972525</v>
      </c>
      <c r="AB1536" s="179">
        <f t="shared" si="621"/>
        <v>77646.999999999563</v>
      </c>
      <c r="AC1536" s="179">
        <f t="shared" si="622"/>
        <v>6934564</v>
      </c>
      <c r="AE1536" s="179">
        <f t="shared" si="623"/>
        <v>77647</v>
      </c>
    </row>
    <row r="1537" spans="1:31" x14ac:dyDescent="0.2">
      <c r="A1537" s="171">
        <f t="shared" si="605"/>
        <v>52</v>
      </c>
      <c r="B1537" s="179">
        <f t="shared" si="606"/>
        <v>74390</v>
      </c>
      <c r="D1537" s="179">
        <f t="shared" si="607"/>
        <v>3257</v>
      </c>
      <c r="E1537" s="179">
        <f t="shared" si="608"/>
        <v>60909.698944154225</v>
      </c>
      <c r="F1537" s="179">
        <f t="shared" si="609"/>
        <v>1204.0043948685081</v>
      </c>
      <c r="G1537" s="179">
        <f t="shared" si="610"/>
        <v>4556206.7442712067</v>
      </c>
      <c r="H1537" s="179">
        <f t="shared" si="611"/>
        <v>87736.45594222135</v>
      </c>
      <c r="I1537" s="179">
        <f t="shared" si="612"/>
        <v>74390</v>
      </c>
      <c r="J1537" s="179">
        <f t="shared" si="613"/>
        <v>3257</v>
      </c>
      <c r="K1537" s="179">
        <f t="shared" si="614"/>
        <v>77647</v>
      </c>
      <c r="L1537" s="179">
        <f t="shared" si="602"/>
        <v>77647</v>
      </c>
      <c r="M1537" s="179">
        <f t="shared" si="615"/>
        <v>59931.204597230484</v>
      </c>
      <c r="N1537" s="179">
        <f t="shared" si="616"/>
        <v>6501116.7962326333</v>
      </c>
      <c r="O1537" s="179">
        <f>N1537*(1+Basic!$B$9)+S1537</f>
        <v>6826172.6360442657</v>
      </c>
      <c r="P1537" s="176">
        <f t="shared" si="603"/>
        <v>6913909</v>
      </c>
      <c r="R1537" s="183">
        <f t="shared" si="617"/>
        <v>0</v>
      </c>
      <c r="S1537" s="179">
        <f t="shared" si="604"/>
        <v>0</v>
      </c>
      <c r="Y1537" s="179">
        <f t="shared" si="618"/>
        <v>13480.301055845805</v>
      </c>
      <c r="Z1537" s="179">
        <f t="shared" si="619"/>
        <v>2052.9956051314948</v>
      </c>
      <c r="AA1537" s="179">
        <f t="shared" si="620"/>
        <v>62113.70333902273</v>
      </c>
      <c r="AB1537" s="179">
        <f t="shared" si="621"/>
        <v>77647.000000000029</v>
      </c>
      <c r="AC1537" s="179">
        <f t="shared" si="622"/>
        <v>6913909</v>
      </c>
      <c r="AE1537" s="179">
        <f t="shared" si="623"/>
        <v>77647</v>
      </c>
    </row>
    <row r="1538" spans="1:31" x14ac:dyDescent="0.2">
      <c r="A1538" s="171">
        <f t="shared" si="605"/>
        <v>53</v>
      </c>
      <c r="B1538" s="179">
        <f t="shared" si="606"/>
        <v>74390</v>
      </c>
      <c r="D1538" s="179">
        <f t="shared" si="607"/>
        <v>3257</v>
      </c>
      <c r="E1538" s="179">
        <f t="shared" si="608"/>
        <v>60730.019007466268</v>
      </c>
      <c r="F1538" s="179">
        <f t="shared" si="609"/>
        <v>1176.4753734898613</v>
      </c>
      <c r="G1538" s="179">
        <f t="shared" si="610"/>
        <v>4542546.7632786725</v>
      </c>
      <c r="H1538" s="179">
        <f t="shared" si="611"/>
        <v>85655.931315711205</v>
      </c>
      <c r="I1538" s="179">
        <f t="shared" si="612"/>
        <v>74390</v>
      </c>
      <c r="J1538" s="179">
        <f t="shared" si="613"/>
        <v>3257</v>
      </c>
      <c r="K1538" s="179">
        <f t="shared" si="614"/>
        <v>77647</v>
      </c>
      <c r="L1538" s="179">
        <f t="shared" si="602"/>
        <v>77647</v>
      </c>
      <c r="M1538" s="179">
        <f t="shared" si="615"/>
        <v>59768.33357025421</v>
      </c>
      <c r="N1538" s="179">
        <f t="shared" si="616"/>
        <v>6483238.1298028873</v>
      </c>
      <c r="O1538" s="179">
        <f>N1538*(1+Basic!$B$9)+S1538</f>
        <v>6807400.0362930316</v>
      </c>
      <c r="P1538" s="176">
        <f t="shared" si="603"/>
        <v>6893056</v>
      </c>
      <c r="R1538" s="183">
        <f t="shared" si="617"/>
        <v>0</v>
      </c>
      <c r="S1538" s="179">
        <f t="shared" si="604"/>
        <v>0</v>
      </c>
      <c r="Y1538" s="179">
        <f t="shared" si="618"/>
        <v>13659.980992534198</v>
      </c>
      <c r="Z1538" s="179">
        <f t="shared" si="619"/>
        <v>2080.524626510145</v>
      </c>
      <c r="AA1538" s="179">
        <f t="shared" si="620"/>
        <v>61906.49438095613</v>
      </c>
      <c r="AB1538" s="179">
        <f t="shared" si="621"/>
        <v>77647.000000000466</v>
      </c>
      <c r="AC1538" s="179">
        <f t="shared" si="622"/>
        <v>6893056</v>
      </c>
      <c r="AE1538" s="179">
        <f t="shared" si="623"/>
        <v>77647</v>
      </c>
    </row>
    <row r="1539" spans="1:31" ht="15" x14ac:dyDescent="0.2">
      <c r="A1539" s="171">
        <f t="shared" si="605"/>
        <v>54</v>
      </c>
      <c r="B1539" s="179">
        <f t="shared" si="606"/>
        <v>74390</v>
      </c>
      <c r="C1539" s="190"/>
      <c r="D1539" s="179">
        <f t="shared" si="607"/>
        <v>3257</v>
      </c>
      <c r="E1539" s="179">
        <f t="shared" si="608"/>
        <v>60547.944103520946</v>
      </c>
      <c r="F1539" s="179">
        <f t="shared" si="609"/>
        <v>1148.5772100554927</v>
      </c>
      <c r="G1539" s="179">
        <f t="shared" si="610"/>
        <v>4528704.7073821938</v>
      </c>
      <c r="H1539" s="179">
        <f t="shared" si="611"/>
        <v>83547.508525766694</v>
      </c>
      <c r="I1539" s="179">
        <f t="shared" si="612"/>
        <v>74390</v>
      </c>
      <c r="J1539" s="179">
        <f t="shared" si="613"/>
        <v>3257</v>
      </c>
      <c r="K1539" s="179">
        <f t="shared" si="614"/>
        <v>77647</v>
      </c>
      <c r="L1539" s="179">
        <f t="shared" si="602"/>
        <v>77647</v>
      </c>
      <c r="M1539" s="179">
        <f t="shared" si="615"/>
        <v>59603.965180567138</v>
      </c>
      <c r="N1539" s="179">
        <f t="shared" si="616"/>
        <v>6465195.0949834548</v>
      </c>
      <c r="O1539" s="179">
        <f>N1539*(1+Basic!$B$9)+S1539</f>
        <v>6788454.8497326281</v>
      </c>
      <c r="P1539" s="176">
        <f t="shared" si="603"/>
        <v>6872002</v>
      </c>
      <c r="R1539" s="183">
        <f t="shared" si="617"/>
        <v>0</v>
      </c>
      <c r="S1539" s="179">
        <f t="shared" si="604"/>
        <v>0</v>
      </c>
      <c r="Y1539" s="179">
        <f t="shared" si="618"/>
        <v>13842.055896478705</v>
      </c>
      <c r="Z1539" s="179">
        <f t="shared" si="619"/>
        <v>2108.4227899445104</v>
      </c>
      <c r="AA1539" s="179">
        <f t="shared" si="620"/>
        <v>61696.521313576435</v>
      </c>
      <c r="AB1539" s="179">
        <f t="shared" si="621"/>
        <v>77646.999999999651</v>
      </c>
      <c r="AC1539" s="179">
        <f t="shared" si="622"/>
        <v>6872002</v>
      </c>
      <c r="AE1539" s="179">
        <f t="shared" si="623"/>
        <v>77647</v>
      </c>
    </row>
    <row r="1540" spans="1:31" ht="15" x14ac:dyDescent="0.2">
      <c r="A1540" s="171">
        <f t="shared" si="605"/>
        <v>55</v>
      </c>
      <c r="B1540" s="179">
        <f t="shared" si="606"/>
        <v>74390</v>
      </c>
      <c r="C1540" s="190"/>
      <c r="D1540" s="179">
        <f t="shared" si="607"/>
        <v>3257</v>
      </c>
      <c r="E1540" s="179">
        <f t="shared" si="608"/>
        <v>60363.442309621321</v>
      </c>
      <c r="F1540" s="179">
        <f t="shared" si="609"/>
        <v>1120.3049546670595</v>
      </c>
      <c r="G1540" s="179">
        <f t="shared" si="610"/>
        <v>4514678.1496918155</v>
      </c>
      <c r="H1540" s="179">
        <f t="shared" si="611"/>
        <v>81410.813480433761</v>
      </c>
      <c r="I1540" s="179">
        <f t="shared" si="612"/>
        <v>74390</v>
      </c>
      <c r="J1540" s="179">
        <f t="shared" si="613"/>
        <v>3257</v>
      </c>
      <c r="K1540" s="179">
        <f t="shared" si="614"/>
        <v>77647</v>
      </c>
      <c r="L1540" s="179">
        <f t="shared" si="602"/>
        <v>77647</v>
      </c>
      <c r="M1540" s="179">
        <f t="shared" si="615"/>
        <v>59438.085662092322</v>
      </c>
      <c r="N1540" s="179">
        <f t="shared" si="616"/>
        <v>6446986.1806455469</v>
      </c>
      <c r="O1540" s="179">
        <f>N1540*(1+Basic!$B$9)+S1540</f>
        <v>6769335.4896778241</v>
      </c>
      <c r="P1540" s="176">
        <f t="shared" si="603"/>
        <v>6850746</v>
      </c>
      <c r="R1540" s="183">
        <f t="shared" si="617"/>
        <v>0</v>
      </c>
      <c r="S1540" s="179">
        <f t="shared" si="604"/>
        <v>0</v>
      </c>
      <c r="Y1540" s="179">
        <f t="shared" si="618"/>
        <v>14026.557690378278</v>
      </c>
      <c r="Z1540" s="179">
        <f t="shared" si="619"/>
        <v>2136.6950453329337</v>
      </c>
      <c r="AA1540" s="179">
        <f t="shared" si="620"/>
        <v>61483.74726428838</v>
      </c>
      <c r="AB1540" s="179">
        <f t="shared" si="621"/>
        <v>77646.999999999593</v>
      </c>
      <c r="AC1540" s="179">
        <f t="shared" si="622"/>
        <v>6850746</v>
      </c>
      <c r="AE1540" s="179">
        <f t="shared" si="623"/>
        <v>77647</v>
      </c>
    </row>
    <row r="1541" spans="1:31" ht="15" x14ac:dyDescent="0.2">
      <c r="A1541" s="171">
        <f t="shared" si="605"/>
        <v>56</v>
      </c>
      <c r="B1541" s="179">
        <f t="shared" si="606"/>
        <v>74390</v>
      </c>
      <c r="C1541" s="190"/>
      <c r="D1541" s="179">
        <f t="shared" si="607"/>
        <v>3257</v>
      </c>
      <c r="E1541" s="179">
        <f t="shared" si="608"/>
        <v>60176.481277570478</v>
      </c>
      <c r="F1541" s="179">
        <f t="shared" si="609"/>
        <v>1091.6535910520595</v>
      </c>
      <c r="G1541" s="179">
        <f t="shared" si="610"/>
        <v>4500464.6309693856</v>
      </c>
      <c r="H1541" s="179">
        <f t="shared" si="611"/>
        <v>79245.467071485822</v>
      </c>
      <c r="I1541" s="179">
        <f t="shared" si="612"/>
        <v>74390</v>
      </c>
      <c r="J1541" s="179">
        <f t="shared" si="613"/>
        <v>3257</v>
      </c>
      <c r="K1541" s="179">
        <f t="shared" si="614"/>
        <v>77647</v>
      </c>
      <c r="L1541" s="179">
        <f t="shared" si="602"/>
        <v>77647</v>
      </c>
      <c r="M1541" s="179">
        <f t="shared" si="615"/>
        <v>59270.681122193746</v>
      </c>
      <c r="N1541" s="179">
        <f t="shared" si="616"/>
        <v>6428609.8617677409</v>
      </c>
      <c r="O1541" s="179">
        <f>N1541*(1+Basic!$B$9)+S1541</f>
        <v>6750040.3548561279</v>
      </c>
      <c r="P1541" s="176">
        <f t="shared" si="603"/>
        <v>6829286</v>
      </c>
      <c r="R1541" s="183">
        <f t="shared" si="617"/>
        <v>0</v>
      </c>
      <c r="S1541" s="179">
        <f t="shared" si="604"/>
        <v>0</v>
      </c>
      <c r="Y1541" s="179">
        <f t="shared" si="618"/>
        <v>14213.518722429872</v>
      </c>
      <c r="Z1541" s="179">
        <f t="shared" si="619"/>
        <v>2165.3464089479385</v>
      </c>
      <c r="AA1541" s="179">
        <f t="shared" si="620"/>
        <v>61268.134868622539</v>
      </c>
      <c r="AB1541" s="179">
        <f t="shared" si="621"/>
        <v>77647.000000000349</v>
      </c>
      <c r="AC1541" s="179">
        <f t="shared" si="622"/>
        <v>6829286</v>
      </c>
      <c r="AE1541" s="179">
        <f t="shared" si="623"/>
        <v>77647</v>
      </c>
    </row>
    <row r="1542" spans="1:31" ht="15" x14ac:dyDescent="0.2">
      <c r="A1542" s="171">
        <f t="shared" si="605"/>
        <v>57</v>
      </c>
      <c r="B1542" s="179">
        <f t="shared" si="606"/>
        <v>74390</v>
      </c>
      <c r="C1542" s="190"/>
      <c r="D1542" s="179">
        <f t="shared" si="607"/>
        <v>3257</v>
      </c>
      <c r="E1542" s="179">
        <f t="shared" si="608"/>
        <v>59987.028227999916</v>
      </c>
      <c r="F1542" s="179">
        <f t="shared" si="609"/>
        <v>1062.6180356738075</v>
      </c>
      <c r="G1542" s="179">
        <f t="shared" si="610"/>
        <v>4486061.6591973854</v>
      </c>
      <c r="H1542" s="179">
        <f t="shared" si="611"/>
        <v>77051.085107159626</v>
      </c>
      <c r="I1542" s="179">
        <f t="shared" si="612"/>
        <v>74390</v>
      </c>
      <c r="J1542" s="179">
        <f t="shared" si="613"/>
        <v>3257</v>
      </c>
      <c r="K1542" s="179">
        <f t="shared" si="614"/>
        <v>77647</v>
      </c>
      <c r="L1542" s="179">
        <f t="shared" si="602"/>
        <v>77647</v>
      </c>
      <c r="M1542" s="179">
        <f t="shared" si="615"/>
        <v>59101.737540512746</v>
      </c>
      <c r="N1542" s="179">
        <f t="shared" si="616"/>
        <v>6410064.5993082533</v>
      </c>
      <c r="O1542" s="179">
        <f>N1542*(1+Basic!$B$9)+S1542</f>
        <v>6730567.8292736663</v>
      </c>
      <c r="P1542" s="176">
        <f t="shared" si="603"/>
        <v>6807619</v>
      </c>
      <c r="R1542" s="183">
        <f t="shared" si="617"/>
        <v>0</v>
      </c>
      <c r="S1542" s="179">
        <f t="shared" si="604"/>
        <v>0</v>
      </c>
      <c r="Y1542" s="179">
        <f t="shared" si="618"/>
        <v>14402.971772000194</v>
      </c>
      <c r="Z1542" s="179">
        <f t="shared" si="619"/>
        <v>2194.3819643261959</v>
      </c>
      <c r="AA1542" s="179">
        <f t="shared" si="620"/>
        <v>61049.64626367372</v>
      </c>
      <c r="AB1542" s="179">
        <f t="shared" si="621"/>
        <v>77647.000000000116</v>
      </c>
      <c r="AC1542" s="179">
        <f t="shared" si="622"/>
        <v>6807619</v>
      </c>
      <c r="AE1542" s="179">
        <f t="shared" si="623"/>
        <v>77647</v>
      </c>
    </row>
    <row r="1543" spans="1:31" ht="15" x14ac:dyDescent="0.2">
      <c r="A1543" s="171">
        <f t="shared" si="605"/>
        <v>58</v>
      </c>
      <c r="B1543" s="179">
        <f t="shared" si="606"/>
        <v>74390</v>
      </c>
      <c r="C1543" s="190"/>
      <c r="D1543" s="179">
        <f t="shared" si="607"/>
        <v>3257</v>
      </c>
      <c r="E1543" s="179">
        <f t="shared" si="608"/>
        <v>59795.049944622551</v>
      </c>
      <c r="F1543" s="179">
        <f t="shared" si="609"/>
        <v>1033.1931368294752</v>
      </c>
      <c r="G1543" s="179">
        <f t="shared" si="610"/>
        <v>4471466.7091420079</v>
      </c>
      <c r="H1543" s="179">
        <f t="shared" si="611"/>
        <v>74827.278243989102</v>
      </c>
      <c r="I1543" s="179">
        <f t="shared" si="612"/>
        <v>74390</v>
      </c>
      <c r="J1543" s="179">
        <f t="shared" si="613"/>
        <v>3257</v>
      </c>
      <c r="K1543" s="179">
        <f t="shared" si="614"/>
        <v>77647</v>
      </c>
      <c r="L1543" s="179">
        <f t="shared" si="602"/>
        <v>77647</v>
      </c>
      <c r="M1543" s="179">
        <f t="shared" si="615"/>
        <v>58931.240767793795</v>
      </c>
      <c r="N1543" s="179">
        <f t="shared" si="616"/>
        <v>6391348.840076047</v>
      </c>
      <c r="O1543" s="179">
        <f>N1543*(1+Basic!$B$9)+S1543</f>
        <v>6710916.2820798494</v>
      </c>
      <c r="P1543" s="176">
        <f t="shared" si="603"/>
        <v>6785744</v>
      </c>
      <c r="R1543" s="183">
        <f t="shared" si="617"/>
        <v>0</v>
      </c>
      <c r="S1543" s="179">
        <f t="shared" si="604"/>
        <v>0</v>
      </c>
      <c r="Y1543" s="179">
        <f t="shared" si="618"/>
        <v>14594.950055377558</v>
      </c>
      <c r="Z1543" s="179">
        <f t="shared" si="619"/>
        <v>2223.8068631705246</v>
      </c>
      <c r="AA1543" s="179">
        <f t="shared" si="620"/>
        <v>60828.243081452027</v>
      </c>
      <c r="AB1543" s="179">
        <f t="shared" si="621"/>
        <v>77647.000000000116</v>
      </c>
      <c r="AC1543" s="179">
        <f t="shared" si="622"/>
        <v>6785744</v>
      </c>
      <c r="AE1543" s="179">
        <f t="shared" si="623"/>
        <v>77647</v>
      </c>
    </row>
    <row r="1544" spans="1:31" ht="15" x14ac:dyDescent="0.2">
      <c r="A1544" s="171">
        <f t="shared" si="605"/>
        <v>59</v>
      </c>
      <c r="B1544" s="179">
        <f t="shared" si="606"/>
        <v>74390</v>
      </c>
      <c r="C1544" s="190"/>
      <c r="D1544" s="179">
        <f t="shared" si="607"/>
        <v>3257</v>
      </c>
      <c r="E1544" s="179">
        <f t="shared" si="608"/>
        <v>59600.512768408895</v>
      </c>
      <c r="F1544" s="179">
        <f t="shared" si="609"/>
        <v>1003.37367373604</v>
      </c>
      <c r="G1544" s="179">
        <f t="shared" si="610"/>
        <v>4456677.2219104171</v>
      </c>
      <c r="H1544" s="179">
        <f t="shared" si="611"/>
        <v>72573.651917725147</v>
      </c>
      <c r="I1544" s="179">
        <f t="shared" si="612"/>
        <v>74390</v>
      </c>
      <c r="J1544" s="179">
        <f t="shared" si="613"/>
        <v>3257</v>
      </c>
      <c r="K1544" s="179">
        <f t="shared" si="614"/>
        <v>77647</v>
      </c>
      <c r="L1544" s="179">
        <f t="shared" si="602"/>
        <v>77647</v>
      </c>
      <c r="M1544" s="179">
        <f t="shared" si="615"/>
        <v>58759.176524699549</v>
      </c>
      <c r="N1544" s="179">
        <f t="shared" si="616"/>
        <v>6372461.0166007467</v>
      </c>
      <c r="O1544" s="179">
        <f>N1544*(1+Basic!$B$9)+S1544</f>
        <v>6691084.067430784</v>
      </c>
      <c r="P1544" s="176">
        <f t="shared" si="603"/>
        <v>6763658</v>
      </c>
      <c r="R1544" s="183">
        <f t="shared" si="617"/>
        <v>0</v>
      </c>
      <c r="S1544" s="179">
        <f t="shared" si="604"/>
        <v>0</v>
      </c>
      <c r="Y1544" s="179">
        <f t="shared" si="618"/>
        <v>14789.487231590785</v>
      </c>
      <c r="Z1544" s="179">
        <f t="shared" si="619"/>
        <v>2253.626326263955</v>
      </c>
      <c r="AA1544" s="179">
        <f t="shared" si="620"/>
        <v>60603.886442144933</v>
      </c>
      <c r="AB1544" s="179">
        <f t="shared" si="621"/>
        <v>77646.99999999968</v>
      </c>
      <c r="AC1544" s="179">
        <f t="shared" si="622"/>
        <v>6763658</v>
      </c>
      <c r="AE1544" s="179">
        <f t="shared" si="623"/>
        <v>77647</v>
      </c>
    </row>
    <row r="1545" spans="1:31" x14ac:dyDescent="0.2">
      <c r="A1545" s="171">
        <f t="shared" si="605"/>
        <v>60</v>
      </c>
      <c r="B1545" s="179">
        <f t="shared" si="606"/>
        <v>74390</v>
      </c>
      <c r="C1545" s="171">
        <f>-Basic!$B$24</f>
        <v>-30950</v>
      </c>
      <c r="D1545" s="179">
        <f t="shared" si="607"/>
        <v>-27693</v>
      </c>
      <c r="E1545" s="179">
        <f t="shared" si="608"/>
        <v>59403.382591685797</v>
      </c>
      <c r="F1545" s="179">
        <f t="shared" si="609"/>
        <v>973.15435560397418</v>
      </c>
      <c r="G1545" s="179">
        <f t="shared" si="610"/>
        <v>4441690.6045021033</v>
      </c>
      <c r="H1545" s="179">
        <f t="shared" si="611"/>
        <v>101239.80627332912</v>
      </c>
      <c r="I1545" s="179">
        <f t="shared" si="612"/>
        <v>74390</v>
      </c>
      <c r="J1545" s="179">
        <f t="shared" si="613"/>
        <v>3257</v>
      </c>
      <c r="K1545" s="179">
        <f t="shared" si="614"/>
        <v>77647</v>
      </c>
      <c r="L1545" s="179">
        <f t="shared" si="602"/>
        <v>77647</v>
      </c>
      <c r="M1545" s="179">
        <f t="shared" si="615"/>
        <v>58585.530400614836</v>
      </c>
      <c r="N1545" s="179">
        <f t="shared" si="616"/>
        <v>6353399.5470013618</v>
      </c>
      <c r="O1545" s="179">
        <f>N1545*(1+Basic!$B$9)+S1545</f>
        <v>6671069.5243514301</v>
      </c>
      <c r="P1545" s="176">
        <f t="shared" si="603"/>
        <v>6772309</v>
      </c>
      <c r="R1545" s="183">
        <f t="shared" si="617"/>
        <v>0</v>
      </c>
      <c r="S1545" s="179">
        <f t="shared" si="604"/>
        <v>0</v>
      </c>
      <c r="Y1545" s="179">
        <f t="shared" si="618"/>
        <v>14986.617408313788</v>
      </c>
      <c r="Z1545" s="179">
        <f t="shared" si="619"/>
        <v>2283.8456443960313</v>
      </c>
      <c r="AA1545" s="179">
        <f t="shared" si="620"/>
        <v>60376.536947289773</v>
      </c>
      <c r="AB1545" s="179">
        <f t="shared" si="621"/>
        <v>77646.999999999593</v>
      </c>
      <c r="AC1545" s="179">
        <f t="shared" si="622"/>
        <v>6772309</v>
      </c>
      <c r="AE1545" s="179">
        <f t="shared" si="623"/>
        <v>46697</v>
      </c>
    </row>
    <row r="1546" spans="1:31" x14ac:dyDescent="0.2">
      <c r="A1546" s="171">
        <f t="shared" si="605"/>
        <v>61</v>
      </c>
      <c r="B1546" s="179">
        <f t="shared" si="606"/>
        <v>74390</v>
      </c>
      <c r="D1546" s="179">
        <f t="shared" si="607"/>
        <v>3257</v>
      </c>
      <c r="E1546" s="179">
        <f t="shared" si="608"/>
        <v>59203.624852156325</v>
      </c>
      <c r="F1546" s="179">
        <f t="shared" si="609"/>
        <v>1357.5444508026762</v>
      </c>
      <c r="G1546" s="179">
        <f t="shared" si="610"/>
        <v>4426504.2293542596</v>
      </c>
      <c r="H1546" s="179">
        <f t="shared" si="611"/>
        <v>99340.350724131786</v>
      </c>
      <c r="I1546" s="179">
        <f t="shared" si="612"/>
        <v>74390</v>
      </c>
      <c r="J1546" s="179">
        <f t="shared" si="613"/>
        <v>3257</v>
      </c>
      <c r="K1546" s="179">
        <f t="shared" si="614"/>
        <v>77647</v>
      </c>
      <c r="L1546" s="179">
        <f t="shared" si="602"/>
        <v>77647</v>
      </c>
      <c r="M1546" s="179">
        <f t="shared" si="615"/>
        <v>58410.287852439804</v>
      </c>
      <c r="N1546" s="179">
        <f t="shared" si="616"/>
        <v>6334162.8348538019</v>
      </c>
      <c r="O1546" s="179">
        <f>N1546*(1+Basic!$B$9)+S1546</f>
        <v>6650870.9765964923</v>
      </c>
      <c r="P1546" s="176">
        <f t="shared" si="603"/>
        <v>6750211</v>
      </c>
      <c r="R1546" s="183">
        <f t="shared" si="617"/>
        <v>0</v>
      </c>
      <c r="S1546" s="179">
        <f t="shared" si="604"/>
        <v>0</v>
      </c>
      <c r="Y1546" s="179">
        <f t="shared" si="618"/>
        <v>15186.375147843733</v>
      </c>
      <c r="Z1546" s="179">
        <f t="shared" si="619"/>
        <v>1899.4555491973297</v>
      </c>
      <c r="AA1546" s="179">
        <f t="shared" si="620"/>
        <v>60561.169302959002</v>
      </c>
      <c r="AB1546" s="179">
        <f t="shared" si="621"/>
        <v>77647.000000000058</v>
      </c>
      <c r="AC1546" s="179">
        <f t="shared" si="622"/>
        <v>6750211</v>
      </c>
      <c r="AE1546" s="179">
        <f t="shared" si="623"/>
        <v>77647</v>
      </c>
    </row>
    <row r="1547" spans="1:31" x14ac:dyDescent="0.2">
      <c r="A1547" s="171">
        <f t="shared" si="605"/>
        <v>62</v>
      </c>
      <c r="B1547" s="179">
        <f t="shared" si="606"/>
        <v>74390</v>
      </c>
      <c r="D1547" s="179">
        <f t="shared" si="607"/>
        <v>3257</v>
      </c>
      <c r="E1547" s="179">
        <f t="shared" si="608"/>
        <v>59001.204526840163</v>
      </c>
      <c r="F1547" s="179">
        <f t="shared" si="609"/>
        <v>1332.0742781968788</v>
      </c>
      <c r="G1547" s="179">
        <f t="shared" si="610"/>
        <v>4411115.4338810993</v>
      </c>
      <c r="H1547" s="179">
        <f t="shared" si="611"/>
        <v>97415.425002328659</v>
      </c>
      <c r="I1547" s="179">
        <f t="shared" si="612"/>
        <v>74390</v>
      </c>
      <c r="J1547" s="179">
        <f t="shared" si="613"/>
        <v>3257</v>
      </c>
      <c r="K1547" s="179">
        <f t="shared" si="614"/>
        <v>77647</v>
      </c>
      <c r="L1547" s="179">
        <f t="shared" si="602"/>
        <v>77647</v>
      </c>
      <c r="M1547" s="179">
        <f t="shared" si="615"/>
        <v>58233.434203371908</v>
      </c>
      <c r="N1547" s="179">
        <f t="shared" si="616"/>
        <v>6314749.2690571742</v>
      </c>
      <c r="O1547" s="179">
        <f>N1547*(1+Basic!$B$9)+S1547</f>
        <v>6630486.7325100331</v>
      </c>
      <c r="P1547" s="176">
        <f t="shared" si="603"/>
        <v>6727902</v>
      </c>
      <c r="R1547" s="183">
        <f t="shared" si="617"/>
        <v>0</v>
      </c>
      <c r="S1547" s="179">
        <f t="shared" si="604"/>
        <v>0</v>
      </c>
      <c r="Y1547" s="179">
        <f t="shared" si="618"/>
        <v>15388.795473160222</v>
      </c>
      <c r="Z1547" s="179">
        <f t="shared" si="619"/>
        <v>1924.9257218031271</v>
      </c>
      <c r="AA1547" s="179">
        <f t="shared" si="620"/>
        <v>60333.278805037044</v>
      </c>
      <c r="AB1547" s="179">
        <f t="shared" si="621"/>
        <v>77647.000000000393</v>
      </c>
      <c r="AC1547" s="179">
        <f t="shared" si="622"/>
        <v>6727902</v>
      </c>
      <c r="AE1547" s="179">
        <f t="shared" si="623"/>
        <v>77647</v>
      </c>
    </row>
    <row r="1548" spans="1:31" x14ac:dyDescent="0.2">
      <c r="A1548" s="171">
        <f t="shared" si="605"/>
        <v>63</v>
      </c>
      <c r="B1548" s="179">
        <f t="shared" si="606"/>
        <v>74390</v>
      </c>
      <c r="D1548" s="179">
        <f t="shared" si="607"/>
        <v>3257</v>
      </c>
      <c r="E1548" s="179">
        <f t="shared" si="608"/>
        <v>58796.08612593307</v>
      </c>
      <c r="F1548" s="179">
        <f t="shared" si="609"/>
        <v>1306.2625710430141</v>
      </c>
      <c r="G1548" s="179">
        <f t="shared" si="610"/>
        <v>4395521.520007032</v>
      </c>
      <c r="H1548" s="179">
        <f t="shared" si="611"/>
        <v>95464.687573371673</v>
      </c>
      <c r="I1548" s="179">
        <f t="shared" si="612"/>
        <v>74390</v>
      </c>
      <c r="J1548" s="179">
        <f t="shared" si="613"/>
        <v>3257</v>
      </c>
      <c r="K1548" s="179">
        <f t="shared" si="614"/>
        <v>77647</v>
      </c>
      <c r="L1548" s="179">
        <f t="shared" si="602"/>
        <v>77647</v>
      </c>
      <c r="M1548" s="179">
        <f t="shared" si="615"/>
        <v>58054.954641676712</v>
      </c>
      <c r="N1548" s="179">
        <f t="shared" si="616"/>
        <v>6295157.2236988507</v>
      </c>
      <c r="O1548" s="179">
        <f>N1548*(1+Basic!$B$9)+S1548</f>
        <v>6609915.0848837933</v>
      </c>
      <c r="P1548" s="176">
        <f t="shared" si="603"/>
        <v>6705380</v>
      </c>
      <c r="R1548" s="183">
        <f t="shared" si="617"/>
        <v>0</v>
      </c>
      <c r="S1548" s="179">
        <f t="shared" si="604"/>
        <v>0</v>
      </c>
      <c r="Y1548" s="179">
        <f t="shared" si="618"/>
        <v>15593.913874067366</v>
      </c>
      <c r="Z1548" s="179">
        <f t="shared" si="619"/>
        <v>1950.7374289569852</v>
      </c>
      <c r="AA1548" s="179">
        <f t="shared" si="620"/>
        <v>60102.348696976085</v>
      </c>
      <c r="AB1548" s="179">
        <f t="shared" si="621"/>
        <v>77647.000000000437</v>
      </c>
      <c r="AC1548" s="179">
        <f t="shared" si="622"/>
        <v>6705380</v>
      </c>
      <c r="AE1548" s="179">
        <f t="shared" si="623"/>
        <v>77647</v>
      </c>
    </row>
    <row r="1549" spans="1:31" x14ac:dyDescent="0.2">
      <c r="A1549" s="171">
        <f t="shared" si="605"/>
        <v>64</v>
      </c>
      <c r="B1549" s="179">
        <f t="shared" si="606"/>
        <v>74390</v>
      </c>
      <c r="D1549" s="179">
        <f t="shared" si="607"/>
        <v>3257</v>
      </c>
      <c r="E1549" s="179">
        <f t="shared" si="608"/>
        <v>58588.233686584565</v>
      </c>
      <c r="F1549" s="179">
        <f t="shared" si="609"/>
        <v>1280.1047496372328</v>
      </c>
      <c r="G1549" s="179">
        <f t="shared" si="610"/>
        <v>4379719.7536936169</v>
      </c>
      <c r="H1549" s="179">
        <f t="shared" si="611"/>
        <v>93487.792323008907</v>
      </c>
      <c r="I1549" s="179">
        <f t="shared" si="612"/>
        <v>74390</v>
      </c>
      <c r="J1549" s="179">
        <f t="shared" si="613"/>
        <v>3257</v>
      </c>
      <c r="K1549" s="179">
        <f t="shared" si="614"/>
        <v>77647</v>
      </c>
      <c r="L1549" s="179">
        <f t="shared" si="602"/>
        <v>77647</v>
      </c>
      <c r="M1549" s="179">
        <f t="shared" si="615"/>
        <v>57874.834219447344</v>
      </c>
      <c r="N1549" s="179">
        <f t="shared" si="616"/>
        <v>6275385.0579182981</v>
      </c>
      <c r="O1549" s="179">
        <f>N1549*(1+Basic!$B$9)+S1549</f>
        <v>6589154.310814213</v>
      </c>
      <c r="P1549" s="176">
        <f t="shared" si="603"/>
        <v>6682642</v>
      </c>
      <c r="R1549" s="183">
        <f t="shared" si="617"/>
        <v>0</v>
      </c>
      <c r="S1549" s="179">
        <f t="shared" si="604"/>
        <v>0</v>
      </c>
      <c r="Y1549" s="179">
        <f t="shared" si="618"/>
        <v>15801.766313415021</v>
      </c>
      <c r="Z1549" s="179">
        <f t="shared" si="619"/>
        <v>1976.8952503627661</v>
      </c>
      <c r="AA1549" s="179">
        <f t="shared" si="620"/>
        <v>59868.338436221798</v>
      </c>
      <c r="AB1549" s="179">
        <f t="shared" si="621"/>
        <v>77646.999999999593</v>
      </c>
      <c r="AC1549" s="179">
        <f t="shared" si="622"/>
        <v>6682642</v>
      </c>
      <c r="AE1549" s="179">
        <f t="shared" si="623"/>
        <v>77647</v>
      </c>
    </row>
    <row r="1550" spans="1:31" ht="15" x14ac:dyDescent="0.2">
      <c r="A1550" s="171">
        <f t="shared" si="605"/>
        <v>65</v>
      </c>
      <c r="B1550" s="179">
        <f t="shared" si="606"/>
        <v>74390</v>
      </c>
      <c r="C1550" s="190"/>
      <c r="D1550" s="179">
        <f t="shared" si="607"/>
        <v>3257</v>
      </c>
      <c r="E1550" s="179">
        <f t="shared" si="608"/>
        <v>58377.610766592647</v>
      </c>
      <c r="F1550" s="179">
        <f t="shared" si="609"/>
        <v>1253.5961728655373</v>
      </c>
      <c r="G1550" s="179">
        <f t="shared" si="610"/>
        <v>4363707.3644602094</v>
      </c>
      <c r="H1550" s="179">
        <f t="shared" si="611"/>
        <v>91484.388495874446</v>
      </c>
      <c r="I1550" s="179">
        <f t="shared" si="612"/>
        <v>74390</v>
      </c>
      <c r="J1550" s="179">
        <f t="shared" si="613"/>
        <v>3257</v>
      </c>
      <c r="K1550" s="179">
        <f t="shared" si="614"/>
        <v>77647</v>
      </c>
      <c r="L1550" s="179">
        <f t="shared" ref="L1550:L1613" si="624">K1550</f>
        <v>77647</v>
      </c>
      <c r="M1550" s="179">
        <f t="shared" si="615"/>
        <v>57693.057851352671</v>
      </c>
      <c r="N1550" s="179">
        <f t="shared" si="616"/>
        <v>6255431.1157696508</v>
      </c>
      <c r="O1550" s="179">
        <f>N1550*(1+Basic!$B$9)+S1550</f>
        <v>6568202.6715581333</v>
      </c>
      <c r="P1550" s="176">
        <f t="shared" ref="P1550:P1613" si="625">ROUND((O1550+H1550)/1,0)</f>
        <v>6659687</v>
      </c>
      <c r="R1550" s="183">
        <f t="shared" si="617"/>
        <v>0</v>
      </c>
      <c r="S1550" s="179">
        <f t="shared" ref="S1550:S1613" si="626">S1551+R1550</f>
        <v>0</v>
      </c>
      <c r="Y1550" s="179">
        <f t="shared" si="618"/>
        <v>16012.389233407564</v>
      </c>
      <c r="Z1550" s="179">
        <f t="shared" si="619"/>
        <v>2003.4038271344616</v>
      </c>
      <c r="AA1550" s="179">
        <f t="shared" si="620"/>
        <v>59631.206939458185</v>
      </c>
      <c r="AB1550" s="179">
        <f t="shared" si="621"/>
        <v>77647.000000000204</v>
      </c>
      <c r="AC1550" s="179">
        <f t="shared" si="622"/>
        <v>6659687</v>
      </c>
      <c r="AE1550" s="179">
        <f t="shared" si="623"/>
        <v>77647</v>
      </c>
    </row>
    <row r="1551" spans="1:31" ht="15" x14ac:dyDescent="0.2">
      <c r="A1551" s="171">
        <f t="shared" ref="A1551:A1614" si="627">A1550+1</f>
        <v>66</v>
      </c>
      <c r="B1551" s="179">
        <f t="shared" ref="B1551:B1614" si="628">$C$1481</f>
        <v>74390</v>
      </c>
      <c r="C1551" s="190"/>
      <c r="D1551" s="179">
        <f t="shared" ref="D1551:D1614" si="629">C1551+$F$1481</f>
        <v>3257</v>
      </c>
      <c r="E1551" s="179">
        <f t="shared" ref="E1551:E1614" si="630">G1550*$B$1484/$E$1481</f>
        <v>58164.180438014504</v>
      </c>
      <c r="F1551" s="179">
        <f t="shared" ref="F1551:F1614" si="631">H1550*$D$1484/$E$1481</f>
        <v>1226.73213738032</v>
      </c>
      <c r="G1551" s="179">
        <f t="shared" ref="G1551:G1614" si="632">G1550+E1551-B1551</f>
        <v>4347481.5448982241</v>
      </c>
      <c r="H1551" s="179">
        <f t="shared" ref="H1551:H1614" si="633">H1550-D1551+F1551</f>
        <v>89454.120633254759</v>
      </c>
      <c r="I1551" s="179">
        <f t="shared" ref="I1551:I1614" si="634">B1551</f>
        <v>74390</v>
      </c>
      <c r="J1551" s="179">
        <f t="shared" ref="J1551:J1614" si="635">D1551-C1551</f>
        <v>3257</v>
      </c>
      <c r="K1551" s="179">
        <f t="shared" ref="K1551:K1614" si="636">J1551+I1551</f>
        <v>77647</v>
      </c>
      <c r="L1551" s="179">
        <f t="shared" si="624"/>
        <v>77647</v>
      </c>
      <c r="M1551" s="179">
        <f t="shared" ref="M1551:M1614" si="637">N1550*$L$1484/12</f>
        <v>57509.610313373814</v>
      </c>
      <c r="N1551" s="179">
        <f t="shared" ref="N1551:N1614" si="638">N1550+M1551-L1551</f>
        <v>6235293.7260830244</v>
      </c>
      <c r="O1551" s="179">
        <f>N1551*(1+Basic!$B$9)+S1551</f>
        <v>6547058.4123871755</v>
      </c>
      <c r="P1551" s="176">
        <f t="shared" si="625"/>
        <v>6636513</v>
      </c>
      <c r="R1551" s="183">
        <f t="shared" ref="R1551:R1614" si="639">ROUND($R$1481/1,0)</f>
        <v>0</v>
      </c>
      <c r="S1551" s="179">
        <f t="shared" si="626"/>
        <v>0</v>
      </c>
      <c r="Y1551" s="179">
        <f t="shared" ref="Y1551:Y1614" si="640">G1550-G1551</f>
        <v>16225.819561985321</v>
      </c>
      <c r="Z1551" s="179">
        <f t="shared" ref="Z1551:Z1614" si="641">H1550-H1551-C1551</f>
        <v>2030.2678626196866</v>
      </c>
      <c r="AA1551" s="179">
        <f t="shared" ref="AA1551:AA1614" si="642">E1551+F1551+R1551</f>
        <v>59390.912575394825</v>
      </c>
      <c r="AB1551" s="179">
        <f t="shared" ref="AB1551:AB1614" si="643">AA1551+Z1551+Y1551</f>
        <v>77646.999999999825</v>
      </c>
      <c r="AC1551" s="179">
        <f t="shared" ref="AC1551:AC1614" si="644">P1551</f>
        <v>6636513</v>
      </c>
      <c r="AE1551" s="179">
        <f t="shared" ref="AE1551:AE1614" si="645">B1551+D1551</f>
        <v>77647</v>
      </c>
    </row>
    <row r="1552" spans="1:31" ht="15" x14ac:dyDescent="0.2">
      <c r="A1552" s="171">
        <f t="shared" si="627"/>
        <v>67</v>
      </c>
      <c r="B1552" s="179">
        <f t="shared" si="628"/>
        <v>74390</v>
      </c>
      <c r="C1552" s="190"/>
      <c r="D1552" s="179">
        <f t="shared" si="629"/>
        <v>3257</v>
      </c>
      <c r="E1552" s="179">
        <f t="shared" si="630"/>
        <v>57947.905280692001</v>
      </c>
      <c r="F1552" s="179">
        <f t="shared" si="631"/>
        <v>1199.5078767658617</v>
      </c>
      <c r="G1552" s="179">
        <f t="shared" si="632"/>
        <v>4331039.4501789156</v>
      </c>
      <c r="H1552" s="179">
        <f t="shared" si="633"/>
        <v>87396.628510020615</v>
      </c>
      <c r="I1552" s="179">
        <f t="shared" si="634"/>
        <v>74390</v>
      </c>
      <c r="J1552" s="179">
        <f t="shared" si="635"/>
        <v>3257</v>
      </c>
      <c r="K1552" s="179">
        <f t="shared" si="636"/>
        <v>77647</v>
      </c>
      <c r="L1552" s="179">
        <f t="shared" si="624"/>
        <v>77647</v>
      </c>
      <c r="M1552" s="179">
        <f t="shared" si="637"/>
        <v>57324.476241529112</v>
      </c>
      <c r="N1552" s="179">
        <f t="shared" si="638"/>
        <v>6214971.2023245534</v>
      </c>
      <c r="O1552" s="179">
        <f>N1552*(1+Basic!$B$9)+S1552</f>
        <v>6525719.7624407811</v>
      </c>
      <c r="P1552" s="176">
        <f t="shared" si="625"/>
        <v>6613116</v>
      </c>
      <c r="R1552" s="183">
        <f t="shared" si="639"/>
        <v>0</v>
      </c>
      <c r="S1552" s="179">
        <f t="shared" si="626"/>
        <v>0</v>
      </c>
      <c r="Y1552" s="179">
        <f t="shared" si="640"/>
        <v>16442.094719308428</v>
      </c>
      <c r="Z1552" s="179">
        <f t="shared" si="641"/>
        <v>2057.4921232341439</v>
      </c>
      <c r="AA1552" s="179">
        <f t="shared" si="642"/>
        <v>59147.413157457864</v>
      </c>
      <c r="AB1552" s="179">
        <f t="shared" si="643"/>
        <v>77647.000000000437</v>
      </c>
      <c r="AC1552" s="179">
        <f t="shared" si="644"/>
        <v>6613116</v>
      </c>
      <c r="AE1552" s="179">
        <f t="shared" si="645"/>
        <v>77647</v>
      </c>
    </row>
    <row r="1553" spans="1:31" ht="15" x14ac:dyDescent="0.2">
      <c r="A1553" s="171">
        <f t="shared" si="627"/>
        <v>68</v>
      </c>
      <c r="B1553" s="179">
        <f t="shared" si="628"/>
        <v>74390</v>
      </c>
      <c r="C1553" s="190"/>
      <c r="D1553" s="179">
        <f t="shared" si="629"/>
        <v>3257</v>
      </c>
      <c r="E1553" s="179">
        <f t="shared" si="630"/>
        <v>57728.747375690938</v>
      </c>
      <c r="F1553" s="179">
        <f t="shared" si="631"/>
        <v>1171.9185606926389</v>
      </c>
      <c r="G1553" s="179">
        <f t="shared" si="632"/>
        <v>4314378.1975546069</v>
      </c>
      <c r="H1553" s="179">
        <f t="shared" si="633"/>
        <v>85311.547070713248</v>
      </c>
      <c r="I1553" s="179">
        <f t="shared" si="634"/>
        <v>74390</v>
      </c>
      <c r="J1553" s="179">
        <f t="shared" si="635"/>
        <v>3257</v>
      </c>
      <c r="K1553" s="179">
        <f t="shared" si="636"/>
        <v>77647</v>
      </c>
      <c r="L1553" s="179">
        <f t="shared" si="624"/>
        <v>77647</v>
      </c>
      <c r="M1553" s="179">
        <f t="shared" si="637"/>
        <v>57137.640130587446</v>
      </c>
      <c r="N1553" s="179">
        <f t="shared" si="638"/>
        <v>6194461.8424551412</v>
      </c>
      <c r="O1553" s="179">
        <f>N1553*(1+Basic!$B$9)+S1553</f>
        <v>6504184.9345778981</v>
      </c>
      <c r="P1553" s="176">
        <f t="shared" si="625"/>
        <v>6589496</v>
      </c>
      <c r="R1553" s="183">
        <f t="shared" si="639"/>
        <v>0</v>
      </c>
      <c r="S1553" s="179">
        <f t="shared" si="626"/>
        <v>0</v>
      </c>
      <c r="Y1553" s="179">
        <f t="shared" si="640"/>
        <v>16661.25262430869</v>
      </c>
      <c r="Z1553" s="179">
        <f t="shared" si="641"/>
        <v>2085.081439307367</v>
      </c>
      <c r="AA1553" s="179">
        <f t="shared" si="642"/>
        <v>58900.665936383579</v>
      </c>
      <c r="AB1553" s="179">
        <f t="shared" si="643"/>
        <v>77646.999999999636</v>
      </c>
      <c r="AC1553" s="179">
        <f t="shared" si="644"/>
        <v>6589496</v>
      </c>
      <c r="AE1553" s="179">
        <f t="shared" si="645"/>
        <v>77647</v>
      </c>
    </row>
    <row r="1554" spans="1:31" ht="15" x14ac:dyDescent="0.2">
      <c r="A1554" s="171">
        <f t="shared" si="627"/>
        <v>69</v>
      </c>
      <c r="B1554" s="179">
        <f t="shared" si="628"/>
        <v>74390</v>
      </c>
      <c r="C1554" s="190"/>
      <c r="D1554" s="179">
        <f t="shared" si="629"/>
        <v>3257</v>
      </c>
      <c r="E1554" s="179">
        <f t="shared" si="630"/>
        <v>57506.668298652861</v>
      </c>
      <c r="F1554" s="179">
        <f t="shared" si="631"/>
        <v>1143.9592940602899</v>
      </c>
      <c r="G1554" s="179">
        <f t="shared" si="632"/>
        <v>4297494.8658532593</v>
      </c>
      <c r="H1554" s="179">
        <f t="shared" si="633"/>
        <v>83198.506364773537</v>
      </c>
      <c r="I1554" s="179">
        <f t="shared" si="634"/>
        <v>74390</v>
      </c>
      <c r="J1554" s="179">
        <f t="shared" si="635"/>
        <v>3257</v>
      </c>
      <c r="K1554" s="179">
        <f t="shared" si="636"/>
        <v>77647</v>
      </c>
      <c r="L1554" s="179">
        <f t="shared" si="624"/>
        <v>77647</v>
      </c>
      <c r="M1554" s="179">
        <f t="shared" si="637"/>
        <v>56949.086332769541</v>
      </c>
      <c r="N1554" s="179">
        <f t="shared" si="638"/>
        <v>6173763.9287879104</v>
      </c>
      <c r="O1554" s="179">
        <f>N1554*(1+Basic!$B$9)+S1554</f>
        <v>6482452.125227306</v>
      </c>
      <c r="P1554" s="176">
        <f t="shared" si="625"/>
        <v>6565651</v>
      </c>
      <c r="R1554" s="183">
        <f t="shared" si="639"/>
        <v>0</v>
      </c>
      <c r="S1554" s="179">
        <f t="shared" si="626"/>
        <v>0</v>
      </c>
      <c r="Y1554" s="179">
        <f t="shared" si="640"/>
        <v>16883.331701347604</v>
      </c>
      <c r="Z1554" s="179">
        <f t="shared" si="641"/>
        <v>2113.0407059397112</v>
      </c>
      <c r="AA1554" s="179">
        <f t="shared" si="642"/>
        <v>58650.62759271315</v>
      </c>
      <c r="AB1554" s="179">
        <f t="shared" si="643"/>
        <v>77647.000000000466</v>
      </c>
      <c r="AC1554" s="179">
        <f t="shared" si="644"/>
        <v>6565651</v>
      </c>
      <c r="AE1554" s="179">
        <f t="shared" si="645"/>
        <v>77647</v>
      </c>
    </row>
    <row r="1555" spans="1:31" ht="15" x14ac:dyDescent="0.2">
      <c r="A1555" s="171">
        <f t="shared" si="627"/>
        <v>70</v>
      </c>
      <c r="B1555" s="179">
        <f t="shared" si="628"/>
        <v>74390</v>
      </c>
      <c r="C1555" s="190"/>
      <c r="D1555" s="179">
        <f t="shared" si="629"/>
        <v>3257</v>
      </c>
      <c r="E1555" s="179">
        <f t="shared" si="630"/>
        <v>57281.629113058087</v>
      </c>
      <c r="F1555" s="179">
        <f t="shared" si="631"/>
        <v>1115.6251161290909</v>
      </c>
      <c r="G1555" s="179">
        <f t="shared" si="632"/>
        <v>4280386.494966317</v>
      </c>
      <c r="H1555" s="179">
        <f t="shared" si="633"/>
        <v>81057.131480902623</v>
      </c>
      <c r="I1555" s="179">
        <f t="shared" si="634"/>
        <v>74390</v>
      </c>
      <c r="J1555" s="179">
        <f t="shared" si="635"/>
        <v>3257</v>
      </c>
      <c r="K1555" s="179">
        <f t="shared" si="636"/>
        <v>77647</v>
      </c>
      <c r="L1555" s="179">
        <f t="shared" si="624"/>
        <v>77647</v>
      </c>
      <c r="M1555" s="179">
        <f t="shared" si="637"/>
        <v>56758.799056437536</v>
      </c>
      <c r="N1555" s="179">
        <f t="shared" si="638"/>
        <v>6152875.7278443482</v>
      </c>
      <c r="O1555" s="179">
        <f>N1555*(1+Basic!$B$9)+S1555</f>
        <v>6460519.5142365657</v>
      </c>
      <c r="P1555" s="176">
        <f t="shared" si="625"/>
        <v>6541577</v>
      </c>
      <c r="R1555" s="183">
        <f t="shared" si="639"/>
        <v>0</v>
      </c>
      <c r="S1555" s="179">
        <f t="shared" si="626"/>
        <v>0</v>
      </c>
      <c r="Y1555" s="179">
        <f t="shared" si="640"/>
        <v>17108.370886942372</v>
      </c>
      <c r="Z1555" s="179">
        <f t="shared" si="641"/>
        <v>2141.3748838709143</v>
      </c>
      <c r="AA1555" s="179">
        <f t="shared" si="642"/>
        <v>58397.25422918718</v>
      </c>
      <c r="AB1555" s="179">
        <f t="shared" si="643"/>
        <v>77647.000000000466</v>
      </c>
      <c r="AC1555" s="179">
        <f t="shared" si="644"/>
        <v>6541577</v>
      </c>
      <c r="AE1555" s="179">
        <f t="shared" si="645"/>
        <v>77647</v>
      </c>
    </row>
    <row r="1556" spans="1:31" ht="15" x14ac:dyDescent="0.2">
      <c r="A1556" s="171">
        <f t="shared" si="627"/>
        <v>71</v>
      </c>
      <c r="B1556" s="179">
        <f t="shared" si="628"/>
        <v>74390</v>
      </c>
      <c r="C1556" s="190"/>
      <c r="D1556" s="179">
        <f t="shared" si="629"/>
        <v>3257</v>
      </c>
      <c r="E1556" s="179">
        <f t="shared" si="630"/>
        <v>57053.590363399242</v>
      </c>
      <c r="F1556" s="179">
        <f t="shared" si="631"/>
        <v>1086.9109996397844</v>
      </c>
      <c r="G1556" s="179">
        <f t="shared" si="632"/>
        <v>4263050.0853297161</v>
      </c>
      <c r="H1556" s="179">
        <f t="shared" si="633"/>
        <v>78887.042480542412</v>
      </c>
      <c r="I1556" s="179">
        <f t="shared" si="634"/>
        <v>74390</v>
      </c>
      <c r="J1556" s="179">
        <f t="shared" si="635"/>
        <v>3257</v>
      </c>
      <c r="K1556" s="179">
        <f t="shared" si="636"/>
        <v>77647</v>
      </c>
      <c r="L1556" s="179">
        <f t="shared" si="624"/>
        <v>77647</v>
      </c>
      <c r="M1556" s="179">
        <f t="shared" si="637"/>
        <v>56566.762364772374</v>
      </c>
      <c r="N1556" s="179">
        <f t="shared" si="638"/>
        <v>6131795.4902091203</v>
      </c>
      <c r="O1556" s="179">
        <f>N1556*(1+Basic!$B$9)+S1556</f>
        <v>6438385.2647195766</v>
      </c>
      <c r="P1556" s="176">
        <f t="shared" si="625"/>
        <v>6517272</v>
      </c>
      <c r="R1556" s="183">
        <f t="shared" si="639"/>
        <v>0</v>
      </c>
      <c r="S1556" s="179">
        <f t="shared" si="626"/>
        <v>0</v>
      </c>
      <c r="Y1556" s="179">
        <f t="shared" si="640"/>
        <v>17336.409636600874</v>
      </c>
      <c r="Z1556" s="179">
        <f t="shared" si="641"/>
        <v>2170.0890003602108</v>
      </c>
      <c r="AA1556" s="179">
        <f t="shared" si="642"/>
        <v>58140.501363039024</v>
      </c>
      <c r="AB1556" s="179">
        <f t="shared" si="643"/>
        <v>77647.000000000116</v>
      </c>
      <c r="AC1556" s="179">
        <f t="shared" si="644"/>
        <v>6517272</v>
      </c>
      <c r="AE1556" s="179">
        <f t="shared" si="645"/>
        <v>77647</v>
      </c>
    </row>
    <row r="1557" spans="1:31" x14ac:dyDescent="0.2">
      <c r="A1557" s="171">
        <f t="shared" si="627"/>
        <v>72</v>
      </c>
      <c r="B1557" s="179">
        <f t="shared" si="628"/>
        <v>74390</v>
      </c>
      <c r="C1557" s="171">
        <f>-Basic!$B$25</f>
        <v>-27860</v>
      </c>
      <c r="D1557" s="179">
        <f t="shared" si="629"/>
        <v>-24603</v>
      </c>
      <c r="E1557" s="179">
        <f t="shared" si="630"/>
        <v>56822.512068263539</v>
      </c>
      <c r="F1557" s="179">
        <f t="shared" si="631"/>
        <v>1057.8118499216066</v>
      </c>
      <c r="G1557" s="179">
        <f t="shared" si="632"/>
        <v>4245482.5973979793</v>
      </c>
      <c r="H1557" s="179">
        <f t="shared" si="633"/>
        <v>104547.85433046402</v>
      </c>
      <c r="I1557" s="179">
        <f t="shared" si="634"/>
        <v>74390</v>
      </c>
      <c r="J1557" s="179">
        <f t="shared" si="635"/>
        <v>3257</v>
      </c>
      <c r="K1557" s="179">
        <f t="shared" si="636"/>
        <v>77647</v>
      </c>
      <c r="L1557" s="179">
        <f t="shared" si="624"/>
        <v>77647</v>
      </c>
      <c r="M1557" s="179">
        <f t="shared" si="637"/>
        <v>56372.960174439067</v>
      </c>
      <c r="N1557" s="179">
        <f t="shared" si="638"/>
        <v>6110521.4503835598</v>
      </c>
      <c r="O1557" s="179">
        <f>N1557*(1+Basic!$B$9)+S1557</f>
        <v>6416047.5229027383</v>
      </c>
      <c r="P1557" s="176">
        <f t="shared" si="625"/>
        <v>6520595</v>
      </c>
      <c r="R1557" s="183">
        <f t="shared" si="639"/>
        <v>0</v>
      </c>
      <c r="S1557" s="179">
        <f t="shared" si="626"/>
        <v>0</v>
      </c>
      <c r="Y1557" s="179">
        <f t="shared" si="640"/>
        <v>17567.487931736745</v>
      </c>
      <c r="Z1557" s="179">
        <f t="shared" si="641"/>
        <v>2199.1881500783929</v>
      </c>
      <c r="AA1557" s="179">
        <f t="shared" si="642"/>
        <v>57880.323918185146</v>
      </c>
      <c r="AB1557" s="179">
        <f t="shared" si="643"/>
        <v>77647.000000000291</v>
      </c>
      <c r="AC1557" s="179">
        <f t="shared" si="644"/>
        <v>6520595</v>
      </c>
      <c r="AE1557" s="179">
        <f t="shared" si="645"/>
        <v>49787</v>
      </c>
    </row>
    <row r="1558" spans="1:31" x14ac:dyDescent="0.2">
      <c r="A1558" s="171">
        <f t="shared" si="627"/>
        <v>73</v>
      </c>
      <c r="B1558" s="179">
        <f t="shared" si="628"/>
        <v>74390</v>
      </c>
      <c r="D1558" s="179">
        <f t="shared" si="629"/>
        <v>3257</v>
      </c>
      <c r="E1558" s="179">
        <f t="shared" si="630"/>
        <v>56588.353713322933</v>
      </c>
      <c r="F1558" s="179">
        <f t="shared" si="631"/>
        <v>1401.9027170643446</v>
      </c>
      <c r="G1558" s="179">
        <f t="shared" si="632"/>
        <v>4227680.9511113027</v>
      </c>
      <c r="H1558" s="179">
        <f t="shared" si="633"/>
        <v>102692.75704752836</v>
      </c>
      <c r="I1558" s="179">
        <f t="shared" si="634"/>
        <v>74390</v>
      </c>
      <c r="J1558" s="179">
        <f t="shared" si="635"/>
        <v>3257</v>
      </c>
      <c r="K1558" s="179">
        <f t="shared" si="636"/>
        <v>77647</v>
      </c>
      <c r="L1558" s="179">
        <f t="shared" si="624"/>
        <v>77647</v>
      </c>
      <c r="M1558" s="179">
        <f t="shared" si="637"/>
        <v>56177.376254239723</v>
      </c>
      <c r="N1558" s="179">
        <f t="shared" si="638"/>
        <v>6089051.8266377999</v>
      </c>
      <c r="O1558" s="179">
        <f>N1558*(1+Basic!$B$9)+S1558</f>
        <v>6393504.4179696897</v>
      </c>
      <c r="P1558" s="176">
        <f t="shared" si="625"/>
        <v>6496197</v>
      </c>
      <c r="R1558" s="183">
        <f t="shared" si="639"/>
        <v>0</v>
      </c>
      <c r="S1558" s="179">
        <f t="shared" si="626"/>
        <v>0</v>
      </c>
      <c r="Y1558" s="179">
        <f t="shared" si="640"/>
        <v>17801.646286676638</v>
      </c>
      <c r="Z1558" s="179">
        <f t="shared" si="641"/>
        <v>1855.0972829356615</v>
      </c>
      <c r="AA1558" s="179">
        <f t="shared" si="642"/>
        <v>57990.256430387279</v>
      </c>
      <c r="AB1558" s="179">
        <f t="shared" si="643"/>
        <v>77646.999999999578</v>
      </c>
      <c r="AC1558" s="179">
        <f t="shared" si="644"/>
        <v>6496197</v>
      </c>
      <c r="AE1558" s="179">
        <f t="shared" si="645"/>
        <v>77647</v>
      </c>
    </row>
    <row r="1559" spans="1:31" x14ac:dyDescent="0.2">
      <c r="A1559" s="171">
        <f t="shared" si="627"/>
        <v>74</v>
      </c>
      <c r="B1559" s="179">
        <f t="shared" si="628"/>
        <v>74390</v>
      </c>
      <c r="D1559" s="179">
        <f t="shared" si="629"/>
        <v>3257</v>
      </c>
      <c r="E1559" s="179">
        <f t="shared" si="630"/>
        <v>56351.074244230935</v>
      </c>
      <c r="F1559" s="179">
        <f t="shared" si="631"/>
        <v>1377.027353164998</v>
      </c>
      <c r="G1559" s="179">
        <f t="shared" si="632"/>
        <v>4209642.0253555337</v>
      </c>
      <c r="H1559" s="179">
        <f t="shared" si="633"/>
        <v>100812.78440069336</v>
      </c>
      <c r="I1559" s="179">
        <f t="shared" si="634"/>
        <v>74390</v>
      </c>
      <c r="J1559" s="179">
        <f t="shared" si="635"/>
        <v>3257</v>
      </c>
      <c r="K1559" s="179">
        <f t="shared" si="636"/>
        <v>77647</v>
      </c>
      <c r="L1559" s="179">
        <f t="shared" si="624"/>
        <v>77647</v>
      </c>
      <c r="M1559" s="179">
        <f t="shared" si="637"/>
        <v>55979.994223754125</v>
      </c>
      <c r="N1559" s="179">
        <f t="shared" si="638"/>
        <v>6067384.8208615538</v>
      </c>
      <c r="O1559" s="179">
        <f>N1559*(1+Basic!$B$9)+S1559</f>
        <v>6370754.0619046316</v>
      </c>
      <c r="P1559" s="176">
        <f t="shared" si="625"/>
        <v>6471567</v>
      </c>
      <c r="R1559" s="183">
        <f t="shared" si="639"/>
        <v>0</v>
      </c>
      <c r="S1559" s="179">
        <f t="shared" si="626"/>
        <v>0</v>
      </c>
      <c r="Y1559" s="179">
        <f t="shared" si="640"/>
        <v>18038.925755769014</v>
      </c>
      <c r="Z1559" s="179">
        <f t="shared" si="641"/>
        <v>1879.9726468349982</v>
      </c>
      <c r="AA1559" s="179">
        <f t="shared" si="642"/>
        <v>57728.101597395929</v>
      </c>
      <c r="AB1559" s="179">
        <f t="shared" si="643"/>
        <v>77646.999999999942</v>
      </c>
      <c r="AC1559" s="179">
        <f t="shared" si="644"/>
        <v>6471567</v>
      </c>
      <c r="AE1559" s="179">
        <f t="shared" si="645"/>
        <v>77647</v>
      </c>
    </row>
    <row r="1560" spans="1:31" x14ac:dyDescent="0.2">
      <c r="A1560" s="171">
        <f t="shared" si="627"/>
        <v>75</v>
      </c>
      <c r="B1560" s="179">
        <f t="shared" si="628"/>
        <v>74390</v>
      </c>
      <c r="D1560" s="179">
        <f t="shared" si="629"/>
        <v>3257</v>
      </c>
      <c r="E1560" s="179">
        <f t="shared" si="630"/>
        <v>56110.632059424563</v>
      </c>
      <c r="F1560" s="179">
        <f t="shared" si="631"/>
        <v>1351.8184306243786</v>
      </c>
      <c r="G1560" s="179">
        <f t="shared" si="632"/>
        <v>4191362.6574149579</v>
      </c>
      <c r="H1560" s="179">
        <f t="shared" si="633"/>
        <v>98907.602831317738</v>
      </c>
      <c r="I1560" s="179">
        <f t="shared" si="634"/>
        <v>74390</v>
      </c>
      <c r="J1560" s="179">
        <f t="shared" si="635"/>
        <v>3257</v>
      </c>
      <c r="K1560" s="179">
        <f t="shared" si="636"/>
        <v>77647</v>
      </c>
      <c r="L1560" s="179">
        <f t="shared" si="624"/>
        <v>77647</v>
      </c>
      <c r="M1560" s="179">
        <f t="shared" si="637"/>
        <v>55780.797551967866</v>
      </c>
      <c r="N1560" s="179">
        <f t="shared" si="638"/>
        <v>6045518.6184135219</v>
      </c>
      <c r="O1560" s="179">
        <f>N1560*(1+Basic!$B$9)+S1560</f>
        <v>6347794.5493341982</v>
      </c>
      <c r="P1560" s="176">
        <f t="shared" si="625"/>
        <v>6446702</v>
      </c>
      <c r="R1560" s="183">
        <f t="shared" si="639"/>
        <v>0</v>
      </c>
      <c r="S1560" s="179">
        <f t="shared" si="626"/>
        <v>0</v>
      </c>
      <c r="Y1560" s="179">
        <f t="shared" si="640"/>
        <v>18279.367940575816</v>
      </c>
      <c r="Z1560" s="179">
        <f t="shared" si="641"/>
        <v>1905.1815693756216</v>
      </c>
      <c r="AA1560" s="179">
        <f t="shared" si="642"/>
        <v>57462.450490048941</v>
      </c>
      <c r="AB1560" s="179">
        <f t="shared" si="643"/>
        <v>77647.000000000378</v>
      </c>
      <c r="AC1560" s="179">
        <f t="shared" si="644"/>
        <v>6446702</v>
      </c>
      <c r="AE1560" s="179">
        <f t="shared" si="645"/>
        <v>77647</v>
      </c>
    </row>
    <row r="1561" spans="1:31" x14ac:dyDescent="0.2">
      <c r="A1561" s="171">
        <f t="shared" si="627"/>
        <v>76</v>
      </c>
      <c r="B1561" s="179">
        <f t="shared" si="628"/>
        <v>74390</v>
      </c>
      <c r="D1561" s="179">
        <f t="shared" si="629"/>
        <v>3257</v>
      </c>
      <c r="E1561" s="179">
        <f t="shared" si="630"/>
        <v>55866.985002830508</v>
      </c>
      <c r="F1561" s="179">
        <f t="shared" si="631"/>
        <v>1326.2714766891379</v>
      </c>
      <c r="G1561" s="179">
        <f t="shared" si="632"/>
        <v>4172839.6424177885</v>
      </c>
      <c r="H1561" s="179">
        <f t="shared" si="633"/>
        <v>96976.874308006882</v>
      </c>
      <c r="I1561" s="179">
        <f t="shared" si="634"/>
        <v>74390</v>
      </c>
      <c r="J1561" s="179">
        <f t="shared" si="635"/>
        <v>3257</v>
      </c>
      <c r="K1561" s="179">
        <f t="shared" si="636"/>
        <v>77647</v>
      </c>
      <c r="L1561" s="179">
        <f t="shared" si="624"/>
        <v>77647</v>
      </c>
      <c r="M1561" s="179">
        <f t="shared" si="637"/>
        <v>55579.76955588787</v>
      </c>
      <c r="N1561" s="179">
        <f t="shared" si="638"/>
        <v>6023451.38796941</v>
      </c>
      <c r="O1561" s="179">
        <f>N1561*(1+Basic!$B$9)+S1561</f>
        <v>6324623.9573678812</v>
      </c>
      <c r="P1561" s="176">
        <f t="shared" si="625"/>
        <v>6421601</v>
      </c>
      <c r="R1561" s="183">
        <f t="shared" si="639"/>
        <v>0</v>
      </c>
      <c r="S1561" s="179">
        <f t="shared" si="626"/>
        <v>0</v>
      </c>
      <c r="Y1561" s="179">
        <f t="shared" si="640"/>
        <v>18523.014997169375</v>
      </c>
      <c r="Z1561" s="179">
        <f t="shared" si="641"/>
        <v>1930.728523310856</v>
      </c>
      <c r="AA1561" s="179">
        <f t="shared" si="642"/>
        <v>57193.256479519645</v>
      </c>
      <c r="AB1561" s="179">
        <f t="shared" si="643"/>
        <v>77646.999999999884</v>
      </c>
      <c r="AC1561" s="179">
        <f t="shared" si="644"/>
        <v>6421601</v>
      </c>
      <c r="AE1561" s="179">
        <f t="shared" si="645"/>
        <v>77647</v>
      </c>
    </row>
    <row r="1562" spans="1:31" x14ac:dyDescent="0.2">
      <c r="A1562" s="171">
        <f t="shared" si="627"/>
        <v>77</v>
      </c>
      <c r="B1562" s="179">
        <f t="shared" si="628"/>
        <v>74390</v>
      </c>
      <c r="D1562" s="179">
        <f t="shared" si="629"/>
        <v>3257</v>
      </c>
      <c r="E1562" s="179">
        <f t="shared" si="630"/>
        <v>55620.090356474066</v>
      </c>
      <c r="F1562" s="179">
        <f t="shared" si="631"/>
        <v>1300.3819586299003</v>
      </c>
      <c r="G1562" s="179">
        <f t="shared" si="632"/>
        <v>4154069.7327742623</v>
      </c>
      <c r="H1562" s="179">
        <f t="shared" si="633"/>
        <v>95020.256266636788</v>
      </c>
      <c r="I1562" s="179">
        <f t="shared" si="634"/>
        <v>74390</v>
      </c>
      <c r="J1562" s="179">
        <f t="shared" si="635"/>
        <v>3257</v>
      </c>
      <c r="K1562" s="179">
        <f t="shared" si="636"/>
        <v>77647</v>
      </c>
      <c r="L1562" s="179">
        <f t="shared" si="624"/>
        <v>77647</v>
      </c>
      <c r="M1562" s="179">
        <f t="shared" si="637"/>
        <v>55376.893399145127</v>
      </c>
      <c r="N1562" s="179">
        <f t="shared" si="638"/>
        <v>6001181.2813685555</v>
      </c>
      <c r="O1562" s="179">
        <f>N1562*(1+Basic!$B$9)+S1562</f>
        <v>6301240.3454369837</v>
      </c>
      <c r="P1562" s="176">
        <f t="shared" si="625"/>
        <v>6396261</v>
      </c>
      <c r="R1562" s="183">
        <f t="shared" si="639"/>
        <v>0</v>
      </c>
      <c r="S1562" s="179">
        <f t="shared" si="626"/>
        <v>0</v>
      </c>
      <c r="Y1562" s="179">
        <f t="shared" si="640"/>
        <v>18769.909643526189</v>
      </c>
      <c r="Z1562" s="179">
        <f t="shared" si="641"/>
        <v>1956.6180413700931</v>
      </c>
      <c r="AA1562" s="179">
        <f t="shared" si="642"/>
        <v>56920.472315103965</v>
      </c>
      <c r="AB1562" s="179">
        <f t="shared" si="643"/>
        <v>77647.000000000247</v>
      </c>
      <c r="AC1562" s="179">
        <f t="shared" si="644"/>
        <v>6396261</v>
      </c>
      <c r="AE1562" s="179">
        <f t="shared" si="645"/>
        <v>77647</v>
      </c>
    </row>
    <row r="1563" spans="1:31" x14ac:dyDescent="0.2">
      <c r="A1563" s="171">
        <f t="shared" si="627"/>
        <v>78</v>
      </c>
      <c r="B1563" s="179">
        <f t="shared" si="628"/>
        <v>74390</v>
      </c>
      <c r="D1563" s="179">
        <f t="shared" si="629"/>
        <v>3257</v>
      </c>
      <c r="E1563" s="179">
        <f t="shared" si="630"/>
        <v>55369.904832989421</v>
      </c>
      <c r="F1563" s="179">
        <f t="shared" si="631"/>
        <v>1274.1452829370296</v>
      </c>
      <c r="G1563" s="179">
        <f t="shared" si="632"/>
        <v>4135049.6376072513</v>
      </c>
      <c r="H1563" s="179">
        <f t="shared" si="633"/>
        <v>93037.401549573813</v>
      </c>
      <c r="I1563" s="179">
        <f t="shared" si="634"/>
        <v>74390</v>
      </c>
      <c r="J1563" s="179">
        <f t="shared" si="635"/>
        <v>3257</v>
      </c>
      <c r="K1563" s="179">
        <f t="shared" si="636"/>
        <v>77647</v>
      </c>
      <c r="L1563" s="179">
        <f t="shared" si="624"/>
        <v>77647</v>
      </c>
      <c r="M1563" s="179">
        <f t="shared" si="637"/>
        <v>55172.152090584677</v>
      </c>
      <c r="N1563" s="179">
        <f t="shared" si="638"/>
        <v>5978706.4334591404</v>
      </c>
      <c r="O1563" s="179">
        <f>N1563*(1+Basic!$B$9)+S1563</f>
        <v>6277641.7551320978</v>
      </c>
      <c r="P1563" s="176">
        <f t="shared" si="625"/>
        <v>6370679</v>
      </c>
      <c r="R1563" s="183">
        <f t="shared" si="639"/>
        <v>0</v>
      </c>
      <c r="S1563" s="179">
        <f t="shared" si="626"/>
        <v>0</v>
      </c>
      <c r="Y1563" s="179">
        <f t="shared" si="640"/>
        <v>19020.095167011023</v>
      </c>
      <c r="Z1563" s="179">
        <f t="shared" si="641"/>
        <v>1982.8547170629754</v>
      </c>
      <c r="AA1563" s="179">
        <f t="shared" si="642"/>
        <v>56644.050115926453</v>
      </c>
      <c r="AB1563" s="179">
        <f t="shared" si="643"/>
        <v>77647.000000000451</v>
      </c>
      <c r="AC1563" s="179">
        <f t="shared" si="644"/>
        <v>6370679</v>
      </c>
      <c r="AE1563" s="179">
        <f t="shared" si="645"/>
        <v>77647</v>
      </c>
    </row>
    <row r="1564" spans="1:31" x14ac:dyDescent="0.2">
      <c r="A1564" s="171">
        <f t="shared" si="627"/>
        <v>79</v>
      </c>
      <c r="B1564" s="179">
        <f t="shared" si="628"/>
        <v>74390</v>
      </c>
      <c r="D1564" s="179">
        <f t="shared" si="629"/>
        <v>3257</v>
      </c>
      <c r="E1564" s="179">
        <f t="shared" si="630"/>
        <v>55116.384568030247</v>
      </c>
      <c r="F1564" s="179">
        <f t="shared" si="631"/>
        <v>1247.5567945056182</v>
      </c>
      <c r="G1564" s="179">
        <f t="shared" si="632"/>
        <v>4115776.0221752813</v>
      </c>
      <c r="H1564" s="179">
        <f t="shared" si="633"/>
        <v>91027.958344079438</v>
      </c>
      <c r="I1564" s="179">
        <f t="shared" si="634"/>
        <v>74390</v>
      </c>
      <c r="J1564" s="179">
        <f t="shared" si="635"/>
        <v>3257</v>
      </c>
      <c r="K1564" s="179">
        <f t="shared" si="636"/>
        <v>77647</v>
      </c>
      <c r="L1564" s="179">
        <f t="shared" si="624"/>
        <v>77647</v>
      </c>
      <c r="M1564" s="179">
        <f t="shared" si="637"/>
        <v>54965.528482842521</v>
      </c>
      <c r="N1564" s="179">
        <f t="shared" si="638"/>
        <v>5956024.9619419826</v>
      </c>
      <c r="O1564" s="179">
        <f>N1564*(1+Basic!$B$9)+S1564</f>
        <v>6253826.210039082</v>
      </c>
      <c r="P1564" s="176">
        <f t="shared" si="625"/>
        <v>6344854</v>
      </c>
      <c r="R1564" s="183">
        <f t="shared" si="639"/>
        <v>0</v>
      </c>
      <c r="S1564" s="179">
        <f t="shared" si="626"/>
        <v>0</v>
      </c>
      <c r="Y1564" s="179">
        <f t="shared" si="640"/>
        <v>19273.615431969985</v>
      </c>
      <c r="Z1564" s="179">
        <f t="shared" si="641"/>
        <v>2009.4432054943754</v>
      </c>
      <c r="AA1564" s="179">
        <f t="shared" si="642"/>
        <v>56363.941362535865</v>
      </c>
      <c r="AB1564" s="179">
        <f t="shared" si="643"/>
        <v>77647.000000000233</v>
      </c>
      <c r="AC1564" s="179">
        <f t="shared" si="644"/>
        <v>6344854</v>
      </c>
      <c r="AE1564" s="179">
        <f t="shared" si="645"/>
        <v>77647</v>
      </c>
    </row>
    <row r="1565" spans="1:31" x14ac:dyDescent="0.2">
      <c r="A1565" s="171">
        <f t="shared" si="627"/>
        <v>80</v>
      </c>
      <c r="B1565" s="179">
        <f t="shared" si="628"/>
        <v>74390</v>
      </c>
      <c r="D1565" s="179">
        <f t="shared" si="629"/>
        <v>3257</v>
      </c>
      <c r="E1565" s="179">
        <f t="shared" si="630"/>
        <v>54859.485112579103</v>
      </c>
      <c r="F1565" s="179">
        <f t="shared" si="631"/>
        <v>1220.6117758095415</v>
      </c>
      <c r="G1565" s="179">
        <f t="shared" si="632"/>
        <v>4096245.5072878604</v>
      </c>
      <c r="H1565" s="179">
        <f t="shared" si="633"/>
        <v>88991.570119888973</v>
      </c>
      <c r="I1565" s="179">
        <f t="shared" si="634"/>
        <v>74390</v>
      </c>
      <c r="J1565" s="179">
        <f t="shared" si="635"/>
        <v>3257</v>
      </c>
      <c r="K1565" s="179">
        <f t="shared" si="636"/>
        <v>77647</v>
      </c>
      <c r="L1565" s="179">
        <f t="shared" si="624"/>
        <v>77647</v>
      </c>
      <c r="M1565" s="179">
        <f t="shared" si="637"/>
        <v>54757.005270909576</v>
      </c>
      <c r="N1565" s="179">
        <f t="shared" si="638"/>
        <v>5933134.9672128921</v>
      </c>
      <c r="O1565" s="179">
        <f>N1565*(1+Basic!$B$9)+S1565</f>
        <v>6229791.7155735372</v>
      </c>
      <c r="P1565" s="176">
        <f t="shared" si="625"/>
        <v>6318783</v>
      </c>
      <c r="R1565" s="183">
        <f t="shared" si="639"/>
        <v>0</v>
      </c>
      <c r="S1565" s="179">
        <f t="shared" si="626"/>
        <v>0</v>
      </c>
      <c r="Y1565" s="179">
        <f t="shared" si="640"/>
        <v>19530.514887420926</v>
      </c>
      <c r="Z1565" s="179">
        <f t="shared" si="641"/>
        <v>2036.3882241904648</v>
      </c>
      <c r="AA1565" s="179">
        <f t="shared" si="642"/>
        <v>56080.096888388645</v>
      </c>
      <c r="AB1565" s="179">
        <f t="shared" si="643"/>
        <v>77647.000000000029</v>
      </c>
      <c r="AC1565" s="179">
        <f t="shared" si="644"/>
        <v>6318783</v>
      </c>
      <c r="AE1565" s="179">
        <f t="shared" si="645"/>
        <v>77647</v>
      </c>
    </row>
    <row r="1566" spans="1:31" x14ac:dyDescent="0.2">
      <c r="A1566" s="171">
        <f t="shared" si="627"/>
        <v>81</v>
      </c>
      <c r="B1566" s="179">
        <f t="shared" si="628"/>
        <v>74390</v>
      </c>
      <c r="D1566" s="179">
        <f t="shared" si="629"/>
        <v>3257</v>
      </c>
      <c r="E1566" s="179">
        <f t="shared" si="630"/>
        <v>54599.161425154241</v>
      </c>
      <c r="F1566" s="179">
        <f t="shared" si="631"/>
        <v>1193.3054460644405</v>
      </c>
      <c r="G1566" s="179">
        <f t="shared" si="632"/>
        <v>4076454.6687130146</v>
      </c>
      <c r="H1566" s="179">
        <f t="shared" si="633"/>
        <v>86927.875565953407</v>
      </c>
      <c r="I1566" s="179">
        <f t="shared" si="634"/>
        <v>74390</v>
      </c>
      <c r="J1566" s="179">
        <f t="shared" si="635"/>
        <v>3257</v>
      </c>
      <c r="K1566" s="179">
        <f t="shared" si="636"/>
        <v>77647</v>
      </c>
      <c r="L1566" s="179">
        <f t="shared" si="624"/>
        <v>77647</v>
      </c>
      <c r="M1566" s="179">
        <f t="shared" si="637"/>
        <v>54546.564990682265</v>
      </c>
      <c r="N1566" s="179">
        <f t="shared" si="638"/>
        <v>5910034.5322035747</v>
      </c>
      <c r="O1566" s="179">
        <f>N1566*(1+Basic!$B$9)+S1566</f>
        <v>6205536.2588137537</v>
      </c>
      <c r="P1566" s="176">
        <f t="shared" si="625"/>
        <v>6292464</v>
      </c>
      <c r="R1566" s="183">
        <f t="shared" si="639"/>
        <v>0</v>
      </c>
      <c r="S1566" s="179">
        <f t="shared" si="626"/>
        <v>0</v>
      </c>
      <c r="Y1566" s="179">
        <f t="shared" si="640"/>
        <v>19790.838574845809</v>
      </c>
      <c r="Z1566" s="179">
        <f t="shared" si="641"/>
        <v>2063.6945539355656</v>
      </c>
      <c r="AA1566" s="179">
        <f t="shared" si="642"/>
        <v>55792.466871218683</v>
      </c>
      <c r="AB1566" s="179">
        <f t="shared" si="643"/>
        <v>77647.000000000058</v>
      </c>
      <c r="AC1566" s="179">
        <f t="shared" si="644"/>
        <v>6292464</v>
      </c>
      <c r="AE1566" s="179">
        <f t="shared" si="645"/>
        <v>77647</v>
      </c>
    </row>
    <row r="1567" spans="1:31" x14ac:dyDescent="0.2">
      <c r="A1567" s="171">
        <f t="shared" si="627"/>
        <v>82</v>
      </c>
      <c r="B1567" s="179">
        <f t="shared" si="628"/>
        <v>74390</v>
      </c>
      <c r="D1567" s="179">
        <f t="shared" si="629"/>
        <v>3257</v>
      </c>
      <c r="E1567" s="179">
        <f t="shared" si="630"/>
        <v>54335.367863912688</v>
      </c>
      <c r="F1567" s="179">
        <f t="shared" si="631"/>
        <v>1165.6329603794793</v>
      </c>
      <c r="G1567" s="179">
        <f t="shared" si="632"/>
        <v>4056400.0365769272</v>
      </c>
      <c r="H1567" s="179">
        <f t="shared" si="633"/>
        <v>84836.50852633288</v>
      </c>
      <c r="I1567" s="179">
        <f t="shared" si="634"/>
        <v>74390</v>
      </c>
      <c r="J1567" s="179">
        <f t="shared" si="635"/>
        <v>3257</v>
      </c>
      <c r="K1567" s="179">
        <f t="shared" si="636"/>
        <v>77647</v>
      </c>
      <c r="L1567" s="179">
        <f t="shared" si="624"/>
        <v>77647</v>
      </c>
      <c r="M1567" s="179">
        <f t="shared" si="637"/>
        <v>54334.190017499968</v>
      </c>
      <c r="N1567" s="179">
        <f t="shared" si="638"/>
        <v>5886721.7222210746</v>
      </c>
      <c r="O1567" s="179">
        <f>N1567*(1+Basic!$B$9)+S1567</f>
        <v>6181057.8083321285</v>
      </c>
      <c r="P1567" s="176">
        <f t="shared" si="625"/>
        <v>6265894</v>
      </c>
      <c r="R1567" s="183">
        <f t="shared" si="639"/>
        <v>0</v>
      </c>
      <c r="S1567" s="179">
        <f t="shared" si="626"/>
        <v>0</v>
      </c>
      <c r="Y1567" s="179">
        <f t="shared" si="640"/>
        <v>20054.632136087399</v>
      </c>
      <c r="Z1567" s="179">
        <f t="shared" si="641"/>
        <v>2091.3670396205271</v>
      </c>
      <c r="AA1567" s="179">
        <f t="shared" si="642"/>
        <v>55501.000824292169</v>
      </c>
      <c r="AB1567" s="179">
        <f t="shared" si="643"/>
        <v>77647.000000000087</v>
      </c>
      <c r="AC1567" s="179">
        <f t="shared" si="644"/>
        <v>6265894</v>
      </c>
      <c r="AE1567" s="179">
        <f t="shared" si="645"/>
        <v>77647</v>
      </c>
    </row>
    <row r="1568" spans="1:31" x14ac:dyDescent="0.2">
      <c r="A1568" s="171">
        <f t="shared" si="627"/>
        <v>83</v>
      </c>
      <c r="B1568" s="179">
        <f t="shared" si="628"/>
        <v>74390</v>
      </c>
      <c r="D1568" s="179">
        <f t="shared" si="629"/>
        <v>3257</v>
      </c>
      <c r="E1568" s="179">
        <f t="shared" si="630"/>
        <v>54068.058178647923</v>
      </c>
      <c r="F1568" s="179">
        <f t="shared" si="631"/>
        <v>1137.5894088977295</v>
      </c>
      <c r="G1568" s="179">
        <f t="shared" si="632"/>
        <v>4036078.0947555751</v>
      </c>
      <c r="H1568" s="179">
        <f t="shared" si="633"/>
        <v>82717.097935230617</v>
      </c>
      <c r="I1568" s="179">
        <f t="shared" si="634"/>
        <v>74390</v>
      </c>
      <c r="J1568" s="179">
        <f t="shared" si="635"/>
        <v>3257</v>
      </c>
      <c r="K1568" s="179">
        <f t="shared" si="636"/>
        <v>77647</v>
      </c>
      <c r="L1568" s="179">
        <f t="shared" si="624"/>
        <v>77647</v>
      </c>
      <c r="M1568" s="179">
        <f t="shared" si="637"/>
        <v>54119.862564668874</v>
      </c>
      <c r="N1568" s="179">
        <f t="shared" si="638"/>
        <v>5863194.5847857436</v>
      </c>
      <c r="O1568" s="179">
        <f>N1568*(1+Basic!$B$9)+S1568</f>
        <v>6156354.3140250314</v>
      </c>
      <c r="P1568" s="176">
        <f t="shared" si="625"/>
        <v>6239071</v>
      </c>
      <c r="R1568" s="183">
        <f t="shared" si="639"/>
        <v>0</v>
      </c>
      <c r="S1568" s="179">
        <f t="shared" si="626"/>
        <v>0</v>
      </c>
      <c r="Y1568" s="179">
        <f t="shared" si="640"/>
        <v>20321.941821352113</v>
      </c>
      <c r="Z1568" s="179">
        <f t="shared" si="641"/>
        <v>2119.4105911022634</v>
      </c>
      <c r="AA1568" s="179">
        <f t="shared" si="642"/>
        <v>55205.647587545653</v>
      </c>
      <c r="AB1568" s="179">
        <f t="shared" si="643"/>
        <v>77647.000000000029</v>
      </c>
      <c r="AC1568" s="179">
        <f t="shared" si="644"/>
        <v>6239071</v>
      </c>
      <c r="AE1568" s="179">
        <f t="shared" si="645"/>
        <v>77647</v>
      </c>
    </row>
    <row r="1569" spans="1:31" x14ac:dyDescent="0.2">
      <c r="A1569" s="171">
        <f t="shared" si="627"/>
        <v>84</v>
      </c>
      <c r="B1569" s="179">
        <f t="shared" si="628"/>
        <v>74390</v>
      </c>
      <c r="C1569" s="171">
        <f>-Basic!$B$26</f>
        <v>-25070</v>
      </c>
      <c r="D1569" s="179">
        <f t="shared" si="629"/>
        <v>-21813</v>
      </c>
      <c r="E1569" s="179">
        <f t="shared" si="630"/>
        <v>53797.185502680986</v>
      </c>
      <c r="F1569" s="179">
        <f t="shared" si="631"/>
        <v>1109.1698159250268</v>
      </c>
      <c r="G1569" s="179">
        <f t="shared" si="632"/>
        <v>4015485.280258256</v>
      </c>
      <c r="H1569" s="179">
        <f t="shared" si="633"/>
        <v>105639.26775115564</v>
      </c>
      <c r="I1569" s="179">
        <f t="shared" si="634"/>
        <v>74390</v>
      </c>
      <c r="J1569" s="179">
        <f t="shared" si="635"/>
        <v>3257</v>
      </c>
      <c r="K1569" s="179">
        <f t="shared" si="636"/>
        <v>77647</v>
      </c>
      <c r="L1569" s="179">
        <f t="shared" si="624"/>
        <v>77647</v>
      </c>
      <c r="M1569" s="179">
        <f t="shared" si="637"/>
        <v>53903.564681972326</v>
      </c>
      <c r="N1569" s="179">
        <f t="shared" si="638"/>
        <v>5839451.149467716</v>
      </c>
      <c r="O1569" s="179">
        <f>N1569*(1+Basic!$B$9)+S1569</f>
        <v>6131423.7069411017</v>
      </c>
      <c r="P1569" s="176">
        <f t="shared" si="625"/>
        <v>6237063</v>
      </c>
      <c r="R1569" s="183">
        <f t="shared" si="639"/>
        <v>0</v>
      </c>
      <c r="S1569" s="179">
        <f t="shared" si="626"/>
        <v>0</v>
      </c>
      <c r="Y1569" s="179">
        <f t="shared" si="640"/>
        <v>20592.81449731905</v>
      </c>
      <c r="Z1569" s="179">
        <f t="shared" si="641"/>
        <v>2147.8301840749773</v>
      </c>
      <c r="AA1569" s="179">
        <f t="shared" si="642"/>
        <v>54906.355318606016</v>
      </c>
      <c r="AB1569" s="179">
        <f t="shared" si="643"/>
        <v>77647.000000000044</v>
      </c>
      <c r="AC1569" s="179">
        <f t="shared" si="644"/>
        <v>6237063</v>
      </c>
      <c r="AE1569" s="179">
        <f t="shared" si="645"/>
        <v>52577</v>
      </c>
    </row>
    <row r="1570" spans="1:31" x14ac:dyDescent="0.2">
      <c r="A1570" s="171">
        <f t="shared" si="627"/>
        <v>85</v>
      </c>
      <c r="B1570" s="179">
        <f t="shared" si="628"/>
        <v>74390</v>
      </c>
      <c r="D1570" s="179">
        <f t="shared" si="629"/>
        <v>3257</v>
      </c>
      <c r="E1570" s="179">
        <f t="shared" si="630"/>
        <v>53522.702344643469</v>
      </c>
      <c r="F1570" s="179">
        <f t="shared" si="631"/>
        <v>1416.5376940297422</v>
      </c>
      <c r="G1570" s="179">
        <f t="shared" si="632"/>
        <v>3994617.9826028994</v>
      </c>
      <c r="H1570" s="179">
        <f t="shared" si="633"/>
        <v>103798.80544518538</v>
      </c>
      <c r="I1570" s="179">
        <f t="shared" si="634"/>
        <v>74390</v>
      </c>
      <c r="J1570" s="179">
        <f t="shared" si="635"/>
        <v>3257</v>
      </c>
      <c r="K1570" s="179">
        <f t="shared" si="636"/>
        <v>77647</v>
      </c>
      <c r="L1570" s="179">
        <f t="shared" si="624"/>
        <v>77647</v>
      </c>
      <c r="M1570" s="179">
        <f t="shared" si="637"/>
        <v>53685.27825416749</v>
      </c>
      <c r="N1570" s="179">
        <f t="shared" si="638"/>
        <v>5815489.4277218832</v>
      </c>
      <c r="O1570" s="179">
        <f>N1570*(1+Basic!$B$9)+S1570</f>
        <v>6106263.8991079777</v>
      </c>
      <c r="P1570" s="176">
        <f t="shared" si="625"/>
        <v>6210063</v>
      </c>
      <c r="R1570" s="183">
        <f t="shared" si="639"/>
        <v>0</v>
      </c>
      <c r="S1570" s="179">
        <f t="shared" si="626"/>
        <v>0</v>
      </c>
      <c r="Y1570" s="179">
        <f t="shared" si="640"/>
        <v>20867.297655356582</v>
      </c>
      <c r="Z1570" s="179">
        <f t="shared" si="641"/>
        <v>1840.4623059702571</v>
      </c>
      <c r="AA1570" s="179">
        <f t="shared" si="642"/>
        <v>54939.240038673212</v>
      </c>
      <c r="AB1570" s="179">
        <f t="shared" si="643"/>
        <v>77647.000000000058</v>
      </c>
      <c r="AC1570" s="179">
        <f t="shared" si="644"/>
        <v>6210063</v>
      </c>
      <c r="AE1570" s="179">
        <f t="shared" si="645"/>
        <v>77647</v>
      </c>
    </row>
    <row r="1571" spans="1:31" x14ac:dyDescent="0.2">
      <c r="A1571" s="171">
        <f t="shared" si="627"/>
        <v>86</v>
      </c>
      <c r="B1571" s="179">
        <f t="shared" si="628"/>
        <v>74390</v>
      </c>
      <c r="D1571" s="179">
        <f t="shared" si="629"/>
        <v>3257</v>
      </c>
      <c r="E1571" s="179">
        <f t="shared" si="630"/>
        <v>53244.560580150959</v>
      </c>
      <c r="F1571" s="179">
        <f t="shared" si="631"/>
        <v>1391.8585734115547</v>
      </c>
      <c r="G1571" s="179">
        <f t="shared" si="632"/>
        <v>3973472.5431830506</v>
      </c>
      <c r="H1571" s="179">
        <f t="shared" si="633"/>
        <v>101933.66401859693</v>
      </c>
      <c r="I1571" s="179">
        <f t="shared" si="634"/>
        <v>74390</v>
      </c>
      <c r="J1571" s="179">
        <f t="shared" si="635"/>
        <v>3257</v>
      </c>
      <c r="K1571" s="179">
        <f t="shared" si="636"/>
        <v>77647</v>
      </c>
      <c r="L1571" s="179">
        <f t="shared" si="624"/>
        <v>77647</v>
      </c>
      <c r="M1571" s="179">
        <f t="shared" si="637"/>
        <v>53464.984999468164</v>
      </c>
      <c r="N1571" s="179">
        <f t="shared" si="638"/>
        <v>5791307.4127213517</v>
      </c>
      <c r="O1571" s="179">
        <f>N1571*(1+Basic!$B$9)+S1571</f>
        <v>6080872.78335742</v>
      </c>
      <c r="P1571" s="176">
        <f t="shared" si="625"/>
        <v>6182806</v>
      </c>
      <c r="R1571" s="183">
        <f t="shared" si="639"/>
        <v>0</v>
      </c>
      <c r="S1571" s="179">
        <f t="shared" si="626"/>
        <v>0</v>
      </c>
      <c r="Y1571" s="179">
        <f t="shared" si="640"/>
        <v>21145.439419848844</v>
      </c>
      <c r="Z1571" s="179">
        <f t="shared" si="641"/>
        <v>1865.1414265884523</v>
      </c>
      <c r="AA1571" s="179">
        <f t="shared" si="642"/>
        <v>54636.419153562514</v>
      </c>
      <c r="AB1571" s="179">
        <f t="shared" si="643"/>
        <v>77646.999999999811</v>
      </c>
      <c r="AC1571" s="179">
        <f t="shared" si="644"/>
        <v>6182806</v>
      </c>
      <c r="AE1571" s="179">
        <f t="shared" si="645"/>
        <v>77647</v>
      </c>
    </row>
    <row r="1572" spans="1:31" x14ac:dyDescent="0.2">
      <c r="A1572" s="171">
        <f t="shared" si="627"/>
        <v>87</v>
      </c>
      <c r="B1572" s="179">
        <f t="shared" si="628"/>
        <v>74390</v>
      </c>
      <c r="D1572" s="179">
        <f t="shared" si="629"/>
        <v>3257</v>
      </c>
      <c r="E1572" s="179">
        <f t="shared" si="630"/>
        <v>52962.711443365559</v>
      </c>
      <c r="F1572" s="179">
        <f t="shared" si="631"/>
        <v>1366.8485256168033</v>
      </c>
      <c r="G1572" s="179">
        <f t="shared" si="632"/>
        <v>3952045.2546264161</v>
      </c>
      <c r="H1572" s="179">
        <f t="shared" si="633"/>
        <v>100043.51254421374</v>
      </c>
      <c r="I1572" s="179">
        <f t="shared" si="634"/>
        <v>74390</v>
      </c>
      <c r="J1572" s="179">
        <f t="shared" si="635"/>
        <v>3257</v>
      </c>
      <c r="K1572" s="179">
        <f t="shared" si="636"/>
        <v>77647</v>
      </c>
      <c r="L1572" s="179">
        <f t="shared" si="624"/>
        <v>77647</v>
      </c>
      <c r="M1572" s="179">
        <f t="shared" si="637"/>
        <v>53242.66646801366</v>
      </c>
      <c r="N1572" s="179">
        <f t="shared" si="638"/>
        <v>5766903.0791893657</v>
      </c>
      <c r="O1572" s="179">
        <f>N1572*(1+Basic!$B$9)+S1572</f>
        <v>6055248.2331488347</v>
      </c>
      <c r="P1572" s="176">
        <f t="shared" si="625"/>
        <v>6155292</v>
      </c>
      <c r="R1572" s="183">
        <f t="shared" si="639"/>
        <v>0</v>
      </c>
      <c r="S1572" s="179">
        <f t="shared" si="626"/>
        <v>0</v>
      </c>
      <c r="Y1572" s="179">
        <f t="shared" si="640"/>
        <v>21427.288556634448</v>
      </c>
      <c r="Z1572" s="179">
        <f t="shared" si="641"/>
        <v>1890.151474383194</v>
      </c>
      <c r="AA1572" s="179">
        <f t="shared" si="642"/>
        <v>54329.559968982365</v>
      </c>
      <c r="AB1572" s="179">
        <f t="shared" si="643"/>
        <v>77647</v>
      </c>
      <c r="AC1572" s="179">
        <f t="shared" si="644"/>
        <v>6155292</v>
      </c>
      <c r="AE1572" s="179">
        <f t="shared" si="645"/>
        <v>77647</v>
      </c>
    </row>
    <row r="1573" spans="1:31" x14ac:dyDescent="0.2">
      <c r="A1573" s="171">
        <f t="shared" si="627"/>
        <v>88</v>
      </c>
      <c r="B1573" s="179">
        <f t="shared" si="628"/>
        <v>74390</v>
      </c>
      <c r="D1573" s="179">
        <f t="shared" si="629"/>
        <v>3257</v>
      </c>
      <c r="E1573" s="179">
        <f t="shared" si="630"/>
        <v>52677.105518445875</v>
      </c>
      <c r="F1573" s="179">
        <f t="shared" si="631"/>
        <v>1341.5031131779672</v>
      </c>
      <c r="G1573" s="179">
        <f t="shared" si="632"/>
        <v>3930332.360144862</v>
      </c>
      <c r="H1573" s="179">
        <f t="shared" si="633"/>
        <v>98128.015657391705</v>
      </c>
      <c r="I1573" s="179">
        <f t="shared" si="634"/>
        <v>74390</v>
      </c>
      <c r="J1573" s="179">
        <f t="shared" si="635"/>
        <v>3257</v>
      </c>
      <c r="K1573" s="179">
        <f t="shared" si="636"/>
        <v>77647</v>
      </c>
      <c r="L1573" s="179">
        <f t="shared" si="624"/>
        <v>77647</v>
      </c>
      <c r="M1573" s="179">
        <f t="shared" si="637"/>
        <v>53018.304040323586</v>
      </c>
      <c r="N1573" s="179">
        <f t="shared" si="638"/>
        <v>5742274.3832296897</v>
      </c>
      <c r="O1573" s="179">
        <f>N1573*(1+Basic!$B$9)+S1573</f>
        <v>6029388.1023911741</v>
      </c>
      <c r="P1573" s="176">
        <f t="shared" si="625"/>
        <v>6127516</v>
      </c>
      <c r="R1573" s="183">
        <f t="shared" si="639"/>
        <v>0</v>
      </c>
      <c r="S1573" s="179">
        <f t="shared" si="626"/>
        <v>0</v>
      </c>
      <c r="Y1573" s="179">
        <f t="shared" si="640"/>
        <v>21712.894481554162</v>
      </c>
      <c r="Z1573" s="179">
        <f t="shared" si="641"/>
        <v>1915.4968868220312</v>
      </c>
      <c r="AA1573" s="179">
        <f t="shared" si="642"/>
        <v>54018.608631623843</v>
      </c>
      <c r="AB1573" s="179">
        <f t="shared" si="643"/>
        <v>77647.000000000029</v>
      </c>
      <c r="AC1573" s="179">
        <f t="shared" si="644"/>
        <v>6127516</v>
      </c>
      <c r="AE1573" s="179">
        <f t="shared" si="645"/>
        <v>77647</v>
      </c>
    </row>
    <row r="1574" spans="1:31" x14ac:dyDescent="0.2">
      <c r="A1574" s="171">
        <f t="shared" si="627"/>
        <v>89</v>
      </c>
      <c r="B1574" s="179">
        <f t="shared" si="628"/>
        <v>74390</v>
      </c>
      <c r="D1574" s="179">
        <f t="shared" si="629"/>
        <v>3257</v>
      </c>
      <c r="E1574" s="179">
        <f t="shared" si="630"/>
        <v>52387.6927308831</v>
      </c>
      <c r="F1574" s="179">
        <f t="shared" si="631"/>
        <v>1315.8178391246513</v>
      </c>
      <c r="G1574" s="179">
        <f t="shared" si="632"/>
        <v>3908330.0528757451</v>
      </c>
      <c r="H1574" s="179">
        <f t="shared" si="633"/>
        <v>96186.833496516352</v>
      </c>
      <c r="I1574" s="179">
        <f t="shared" si="634"/>
        <v>74390</v>
      </c>
      <c r="J1574" s="179">
        <f t="shared" si="635"/>
        <v>3257</v>
      </c>
      <c r="K1574" s="179">
        <f t="shared" si="636"/>
        <v>77647</v>
      </c>
      <c r="L1574" s="179">
        <f t="shared" si="624"/>
        <v>77647</v>
      </c>
      <c r="M1574" s="179">
        <f t="shared" si="637"/>
        <v>52791.878925738456</v>
      </c>
      <c r="N1574" s="179">
        <f t="shared" si="638"/>
        <v>5717419.2621554285</v>
      </c>
      <c r="O1574" s="179">
        <f>N1574*(1+Basic!$B$9)+S1574</f>
        <v>6003290.2252631998</v>
      </c>
      <c r="P1574" s="176">
        <f t="shared" si="625"/>
        <v>6099477</v>
      </c>
      <c r="R1574" s="183">
        <f t="shared" si="639"/>
        <v>0</v>
      </c>
      <c r="S1574" s="179">
        <f t="shared" si="626"/>
        <v>0</v>
      </c>
      <c r="Y1574" s="179">
        <f t="shared" si="640"/>
        <v>22002.307269116864</v>
      </c>
      <c r="Z1574" s="179">
        <f t="shared" si="641"/>
        <v>1941.1821608753526</v>
      </c>
      <c r="AA1574" s="179">
        <f t="shared" si="642"/>
        <v>53703.510570007755</v>
      </c>
      <c r="AB1574" s="179">
        <f t="shared" si="643"/>
        <v>77646.999999999971</v>
      </c>
      <c r="AC1574" s="179">
        <f t="shared" si="644"/>
        <v>6099477</v>
      </c>
      <c r="AE1574" s="179">
        <f t="shared" si="645"/>
        <v>77647</v>
      </c>
    </row>
    <row r="1575" spans="1:31" x14ac:dyDescent="0.2">
      <c r="A1575" s="171">
        <f t="shared" si="627"/>
        <v>90</v>
      </c>
      <c r="B1575" s="179">
        <f t="shared" si="628"/>
        <v>74390</v>
      </c>
      <c r="D1575" s="179">
        <f t="shared" si="629"/>
        <v>3257</v>
      </c>
      <c r="E1575" s="179">
        <f t="shared" si="630"/>
        <v>52094.422338721539</v>
      </c>
      <c r="F1575" s="179">
        <f t="shared" si="631"/>
        <v>1289.7881461857019</v>
      </c>
      <c r="G1575" s="179">
        <f t="shared" si="632"/>
        <v>3886034.4752144665</v>
      </c>
      <c r="H1575" s="179">
        <f t="shared" si="633"/>
        <v>94219.621642702055</v>
      </c>
      <c r="I1575" s="179">
        <f t="shared" si="634"/>
        <v>74390</v>
      </c>
      <c r="J1575" s="179">
        <f t="shared" si="635"/>
        <v>3257</v>
      </c>
      <c r="K1575" s="179">
        <f t="shared" si="636"/>
        <v>77647</v>
      </c>
      <c r="L1575" s="179">
        <f t="shared" si="624"/>
        <v>77647</v>
      </c>
      <c r="M1575" s="179">
        <f t="shared" si="637"/>
        <v>52563.372160845938</v>
      </c>
      <c r="N1575" s="179">
        <f t="shared" si="638"/>
        <v>5692335.6343162749</v>
      </c>
      <c r="O1575" s="179">
        <f>N1575*(1+Basic!$B$9)+S1575</f>
        <v>5976952.4160320889</v>
      </c>
      <c r="P1575" s="176">
        <f t="shared" si="625"/>
        <v>6071172</v>
      </c>
      <c r="R1575" s="183">
        <f t="shared" si="639"/>
        <v>0</v>
      </c>
      <c r="S1575" s="179">
        <f t="shared" si="626"/>
        <v>0</v>
      </c>
      <c r="Y1575" s="179">
        <f t="shared" si="640"/>
        <v>22295.577661278658</v>
      </c>
      <c r="Z1575" s="179">
        <f t="shared" si="641"/>
        <v>1967.2118538142968</v>
      </c>
      <c r="AA1575" s="179">
        <f t="shared" si="642"/>
        <v>53384.210484907242</v>
      </c>
      <c r="AB1575" s="179">
        <f t="shared" si="643"/>
        <v>77647.000000000204</v>
      </c>
      <c r="AC1575" s="179">
        <f t="shared" si="644"/>
        <v>6071172</v>
      </c>
      <c r="AE1575" s="179">
        <f t="shared" si="645"/>
        <v>77647</v>
      </c>
    </row>
    <row r="1576" spans="1:31" x14ac:dyDescent="0.2">
      <c r="A1576" s="171">
        <f t="shared" si="627"/>
        <v>91</v>
      </c>
      <c r="B1576" s="179">
        <f t="shared" si="628"/>
        <v>74390</v>
      </c>
      <c r="D1576" s="179">
        <f t="shared" si="629"/>
        <v>3257</v>
      </c>
      <c r="E1576" s="179">
        <f t="shared" si="630"/>
        <v>51797.242923662205</v>
      </c>
      <c r="F1576" s="179">
        <f t="shared" si="631"/>
        <v>1263.4094159806207</v>
      </c>
      <c r="G1576" s="179">
        <f t="shared" si="632"/>
        <v>3863441.7181381285</v>
      </c>
      <c r="H1576" s="179">
        <f t="shared" si="633"/>
        <v>92226.031058682682</v>
      </c>
      <c r="I1576" s="179">
        <f t="shared" si="634"/>
        <v>74390</v>
      </c>
      <c r="J1576" s="179">
        <f t="shared" si="635"/>
        <v>3257</v>
      </c>
      <c r="K1576" s="179">
        <f t="shared" si="636"/>
        <v>77647</v>
      </c>
      <c r="L1576" s="179">
        <f t="shared" si="624"/>
        <v>77647</v>
      </c>
      <c r="M1576" s="179">
        <f t="shared" si="637"/>
        <v>52332.764607892663</v>
      </c>
      <c r="N1576" s="179">
        <f t="shared" si="638"/>
        <v>5667021.3989241673</v>
      </c>
      <c r="O1576" s="179">
        <f>N1576*(1+Basic!$B$9)+S1576</f>
        <v>5950372.4688703762</v>
      </c>
      <c r="P1576" s="176">
        <f t="shared" si="625"/>
        <v>6042598</v>
      </c>
      <c r="R1576" s="183">
        <f t="shared" si="639"/>
        <v>0</v>
      </c>
      <c r="S1576" s="179">
        <f t="shared" si="626"/>
        <v>0</v>
      </c>
      <c r="Y1576" s="179">
        <f t="shared" si="640"/>
        <v>22592.757076337934</v>
      </c>
      <c r="Z1576" s="179">
        <f t="shared" si="641"/>
        <v>1993.5905840193736</v>
      </c>
      <c r="AA1576" s="179">
        <f t="shared" si="642"/>
        <v>53060.652339642824</v>
      </c>
      <c r="AB1576" s="179">
        <f t="shared" si="643"/>
        <v>77647.000000000131</v>
      </c>
      <c r="AC1576" s="179">
        <f t="shared" si="644"/>
        <v>6042598</v>
      </c>
      <c r="AE1576" s="179">
        <f t="shared" si="645"/>
        <v>77647</v>
      </c>
    </row>
    <row r="1577" spans="1:31" x14ac:dyDescent="0.2">
      <c r="A1577" s="171">
        <f t="shared" si="627"/>
        <v>92</v>
      </c>
      <c r="B1577" s="179">
        <f t="shared" si="628"/>
        <v>74390</v>
      </c>
      <c r="D1577" s="179">
        <f t="shared" si="629"/>
        <v>3257</v>
      </c>
      <c r="E1577" s="179">
        <f t="shared" si="630"/>
        <v>51496.102382047793</v>
      </c>
      <c r="F1577" s="179">
        <f t="shared" si="631"/>
        <v>1236.6769682001379</v>
      </c>
      <c r="G1577" s="179">
        <f t="shared" si="632"/>
        <v>3840547.8205201761</v>
      </c>
      <c r="H1577" s="179">
        <f t="shared" si="633"/>
        <v>90205.708026882814</v>
      </c>
      <c r="I1577" s="179">
        <f t="shared" si="634"/>
        <v>74390</v>
      </c>
      <c r="J1577" s="179">
        <f t="shared" si="635"/>
        <v>3257</v>
      </c>
      <c r="K1577" s="179">
        <f t="shared" si="636"/>
        <v>77647</v>
      </c>
      <c r="L1577" s="179">
        <f t="shared" si="624"/>
        <v>77647</v>
      </c>
      <c r="M1577" s="179">
        <f t="shared" si="637"/>
        <v>52100.03695318137</v>
      </c>
      <c r="N1577" s="179">
        <f t="shared" si="638"/>
        <v>5641474.4358773483</v>
      </c>
      <c r="O1577" s="179">
        <f>N1577*(1+Basic!$B$9)+S1577</f>
        <v>5923548.1576712159</v>
      </c>
      <c r="P1577" s="176">
        <f t="shared" si="625"/>
        <v>6013754</v>
      </c>
      <c r="R1577" s="183">
        <f t="shared" si="639"/>
        <v>0</v>
      </c>
      <c r="S1577" s="179">
        <f t="shared" si="626"/>
        <v>0</v>
      </c>
      <c r="Y1577" s="179">
        <f t="shared" si="640"/>
        <v>22893.897617952432</v>
      </c>
      <c r="Z1577" s="179">
        <f t="shared" si="641"/>
        <v>2020.3230317998677</v>
      </c>
      <c r="AA1577" s="179">
        <f t="shared" si="642"/>
        <v>52732.779350247933</v>
      </c>
      <c r="AB1577" s="179">
        <f t="shared" si="643"/>
        <v>77647.000000000233</v>
      </c>
      <c r="AC1577" s="179">
        <f t="shared" si="644"/>
        <v>6013754</v>
      </c>
      <c r="AE1577" s="179">
        <f t="shared" si="645"/>
        <v>77647</v>
      </c>
    </row>
    <row r="1578" spans="1:31" x14ac:dyDescent="0.2">
      <c r="A1578" s="171">
        <f t="shared" si="627"/>
        <v>93</v>
      </c>
      <c r="B1578" s="179">
        <f t="shared" si="628"/>
        <v>74390</v>
      </c>
      <c r="D1578" s="179">
        <f t="shared" si="629"/>
        <v>3257</v>
      </c>
      <c r="E1578" s="179">
        <f t="shared" si="630"/>
        <v>51190.947915727447</v>
      </c>
      <c r="F1578" s="179">
        <f t="shared" si="631"/>
        <v>1209.5860597757971</v>
      </c>
      <c r="G1578" s="179">
        <f t="shared" si="632"/>
        <v>3817348.7684359034</v>
      </c>
      <c r="H1578" s="179">
        <f t="shared" si="633"/>
        <v>88158.294086658614</v>
      </c>
      <c r="I1578" s="179">
        <f t="shared" si="634"/>
        <v>74390</v>
      </c>
      <c r="J1578" s="179">
        <f t="shared" si="635"/>
        <v>3257</v>
      </c>
      <c r="K1578" s="179">
        <f t="shared" si="636"/>
        <v>77647</v>
      </c>
      <c r="L1578" s="179">
        <f t="shared" si="624"/>
        <v>77647</v>
      </c>
      <c r="M1578" s="179">
        <f t="shared" si="637"/>
        <v>51865.169705453394</v>
      </c>
      <c r="N1578" s="179">
        <f t="shared" si="638"/>
        <v>5615692.6055828016</v>
      </c>
      <c r="O1578" s="179">
        <f>N1578*(1+Basic!$B$9)+S1578</f>
        <v>5896477.2358619422</v>
      </c>
      <c r="P1578" s="176">
        <f t="shared" si="625"/>
        <v>5984636</v>
      </c>
      <c r="R1578" s="183">
        <f t="shared" si="639"/>
        <v>0</v>
      </c>
      <c r="S1578" s="179">
        <f t="shared" si="626"/>
        <v>0</v>
      </c>
      <c r="Y1578" s="179">
        <f t="shared" si="640"/>
        <v>23199.052084272727</v>
      </c>
      <c r="Z1578" s="179">
        <f t="shared" si="641"/>
        <v>2047.4139402241999</v>
      </c>
      <c r="AA1578" s="179">
        <f t="shared" si="642"/>
        <v>52400.533975503247</v>
      </c>
      <c r="AB1578" s="179">
        <f t="shared" si="643"/>
        <v>77647.000000000175</v>
      </c>
      <c r="AC1578" s="179">
        <f t="shared" si="644"/>
        <v>5984636</v>
      </c>
      <c r="AE1578" s="179">
        <f t="shared" si="645"/>
        <v>77647</v>
      </c>
    </row>
    <row r="1579" spans="1:31" x14ac:dyDescent="0.2">
      <c r="A1579" s="171">
        <f t="shared" si="627"/>
        <v>94</v>
      </c>
      <c r="B1579" s="179">
        <f t="shared" si="628"/>
        <v>74390</v>
      </c>
      <c r="D1579" s="179">
        <f t="shared" si="629"/>
        <v>3257</v>
      </c>
      <c r="E1579" s="179">
        <f t="shared" si="630"/>
        <v>50881.726022799841</v>
      </c>
      <c r="F1579" s="179">
        <f t="shared" si="631"/>
        <v>1182.131884038406</v>
      </c>
      <c r="G1579" s="179">
        <f t="shared" si="632"/>
        <v>3793840.4944587033</v>
      </c>
      <c r="H1579" s="179">
        <f t="shared" si="633"/>
        <v>86083.425970697019</v>
      </c>
      <c r="I1579" s="179">
        <f t="shared" si="634"/>
        <v>74390</v>
      </c>
      <c r="J1579" s="179">
        <f t="shared" si="635"/>
        <v>3257</v>
      </c>
      <c r="K1579" s="179">
        <f t="shared" si="636"/>
        <v>77647</v>
      </c>
      <c r="L1579" s="179">
        <f t="shared" si="624"/>
        <v>77647</v>
      </c>
      <c r="M1579" s="179">
        <f t="shared" si="637"/>
        <v>51628.143194256263</v>
      </c>
      <c r="N1579" s="179">
        <f t="shared" si="638"/>
        <v>5589673.748777058</v>
      </c>
      <c r="O1579" s="179">
        <f>N1579*(1+Basic!$B$9)+S1579</f>
        <v>5869157.4362159111</v>
      </c>
      <c r="P1579" s="176">
        <f t="shared" si="625"/>
        <v>5955241</v>
      </c>
      <c r="R1579" s="183">
        <f t="shared" si="639"/>
        <v>0</v>
      </c>
      <c r="S1579" s="179">
        <f t="shared" si="626"/>
        <v>0</v>
      </c>
      <c r="Y1579" s="179">
        <f t="shared" si="640"/>
        <v>23508.273977200035</v>
      </c>
      <c r="Z1579" s="179">
        <f t="shared" si="641"/>
        <v>2074.8681159615953</v>
      </c>
      <c r="AA1579" s="179">
        <f t="shared" si="642"/>
        <v>52063.857906838246</v>
      </c>
      <c r="AB1579" s="179">
        <f t="shared" si="643"/>
        <v>77646.999999999884</v>
      </c>
      <c r="AC1579" s="179">
        <f t="shared" si="644"/>
        <v>5955241</v>
      </c>
      <c r="AE1579" s="179">
        <f t="shared" si="645"/>
        <v>77647</v>
      </c>
    </row>
    <row r="1580" spans="1:31" x14ac:dyDescent="0.2">
      <c r="A1580" s="171">
        <f t="shared" si="627"/>
        <v>95</v>
      </c>
      <c r="B1580" s="179">
        <f t="shared" si="628"/>
        <v>74390</v>
      </c>
      <c r="D1580" s="179">
        <f t="shared" si="629"/>
        <v>3257</v>
      </c>
      <c r="E1580" s="179">
        <f t="shared" si="630"/>
        <v>50568.382488232804</v>
      </c>
      <c r="F1580" s="179">
        <f t="shared" si="631"/>
        <v>1154.3095698652003</v>
      </c>
      <c r="G1580" s="179">
        <f t="shared" si="632"/>
        <v>3770018.8769469364</v>
      </c>
      <c r="H1580" s="179">
        <f t="shared" si="633"/>
        <v>83980.735540562222</v>
      </c>
      <c r="I1580" s="179">
        <f t="shared" si="634"/>
        <v>74390</v>
      </c>
      <c r="J1580" s="179">
        <f t="shared" si="635"/>
        <v>3257</v>
      </c>
      <c r="K1580" s="179">
        <f t="shared" si="636"/>
        <v>77647</v>
      </c>
      <c r="L1580" s="179">
        <f t="shared" si="624"/>
        <v>77647</v>
      </c>
      <c r="M1580" s="179">
        <f t="shared" si="637"/>
        <v>51388.937568296191</v>
      </c>
      <c r="N1580" s="179">
        <f t="shared" si="638"/>
        <v>5563415.6863453537</v>
      </c>
      <c r="O1580" s="179">
        <f>N1580*(1+Basic!$B$9)+S1580</f>
        <v>5841586.4706626218</v>
      </c>
      <c r="P1580" s="176">
        <f t="shared" si="625"/>
        <v>5925567</v>
      </c>
      <c r="R1580" s="183">
        <f t="shared" si="639"/>
        <v>0</v>
      </c>
      <c r="S1580" s="179">
        <f t="shared" si="626"/>
        <v>0</v>
      </c>
      <c r="Y1580" s="179">
        <f t="shared" si="640"/>
        <v>23821.617511766963</v>
      </c>
      <c r="Z1580" s="179">
        <f t="shared" si="641"/>
        <v>2102.6904301347968</v>
      </c>
      <c r="AA1580" s="179">
        <f t="shared" si="642"/>
        <v>51722.692058098008</v>
      </c>
      <c r="AB1580" s="179">
        <f t="shared" si="643"/>
        <v>77646.999999999767</v>
      </c>
      <c r="AC1580" s="179">
        <f t="shared" si="644"/>
        <v>5925567</v>
      </c>
      <c r="AE1580" s="179">
        <f t="shared" si="645"/>
        <v>77647</v>
      </c>
    </row>
    <row r="1581" spans="1:31" x14ac:dyDescent="0.2">
      <c r="A1581" s="171">
        <f t="shared" si="627"/>
        <v>96</v>
      </c>
      <c r="B1581" s="179">
        <f t="shared" si="628"/>
        <v>74390</v>
      </c>
      <c r="C1581" s="171">
        <f>-Basic!$B$27</f>
        <v>-22560</v>
      </c>
      <c r="D1581" s="179">
        <f t="shared" si="629"/>
        <v>-19303</v>
      </c>
      <c r="E1581" s="179">
        <f t="shared" si="630"/>
        <v>50250.862374357988</v>
      </c>
      <c r="F1581" s="179">
        <f t="shared" si="631"/>
        <v>1126.1141808155733</v>
      </c>
      <c r="G1581" s="179">
        <f t="shared" si="632"/>
        <v>3745879.7393212942</v>
      </c>
      <c r="H1581" s="179">
        <f t="shared" si="633"/>
        <v>104409.84972137779</v>
      </c>
      <c r="I1581" s="179">
        <f t="shared" si="634"/>
        <v>74390</v>
      </c>
      <c r="J1581" s="179">
        <f t="shared" si="635"/>
        <v>3257</v>
      </c>
      <c r="K1581" s="179">
        <f t="shared" si="636"/>
        <v>77647</v>
      </c>
      <c r="L1581" s="179">
        <f t="shared" si="624"/>
        <v>77647</v>
      </c>
      <c r="M1581" s="179">
        <f t="shared" si="637"/>
        <v>51147.532793775579</v>
      </c>
      <c r="N1581" s="179">
        <f t="shared" si="638"/>
        <v>5536916.2191391289</v>
      </c>
      <c r="O1581" s="179">
        <f>N1581*(1+Basic!$B$9)+S1581</f>
        <v>5813762.0300960857</v>
      </c>
      <c r="P1581" s="176">
        <f t="shared" si="625"/>
        <v>5918172</v>
      </c>
      <c r="R1581" s="183">
        <f t="shared" si="639"/>
        <v>0</v>
      </c>
      <c r="S1581" s="179">
        <f t="shared" si="626"/>
        <v>0</v>
      </c>
      <c r="Y1581" s="179">
        <f t="shared" si="640"/>
        <v>24139.137625642121</v>
      </c>
      <c r="Z1581" s="179">
        <f t="shared" si="641"/>
        <v>2130.8858191844338</v>
      </c>
      <c r="AA1581" s="179">
        <f t="shared" si="642"/>
        <v>51376.976555173562</v>
      </c>
      <c r="AB1581" s="179">
        <f t="shared" si="643"/>
        <v>77647.000000000116</v>
      </c>
      <c r="AC1581" s="179">
        <f t="shared" si="644"/>
        <v>5918172</v>
      </c>
      <c r="AE1581" s="179">
        <f t="shared" si="645"/>
        <v>55087</v>
      </c>
    </row>
    <row r="1582" spans="1:31" x14ac:dyDescent="0.2">
      <c r="A1582" s="171">
        <f t="shared" si="627"/>
        <v>97</v>
      </c>
      <c r="B1582" s="179">
        <f t="shared" si="628"/>
        <v>74390</v>
      </c>
      <c r="D1582" s="179">
        <f t="shared" si="629"/>
        <v>3257</v>
      </c>
      <c r="E1582" s="179">
        <f t="shared" si="630"/>
        <v>49929.110011238743</v>
      </c>
      <c r="F1582" s="179">
        <f t="shared" si="631"/>
        <v>1400.0521861502059</v>
      </c>
      <c r="G1582" s="179">
        <f t="shared" si="632"/>
        <v>3721418.8493325328</v>
      </c>
      <c r="H1582" s="179">
        <f t="shared" si="633"/>
        <v>102552.90190752799</v>
      </c>
      <c r="I1582" s="179">
        <f t="shared" si="634"/>
        <v>74390</v>
      </c>
      <c r="J1582" s="179">
        <f t="shared" si="635"/>
        <v>3257</v>
      </c>
      <c r="K1582" s="179">
        <f t="shared" si="636"/>
        <v>77647</v>
      </c>
      <c r="L1582" s="179">
        <f t="shared" si="624"/>
        <v>77647</v>
      </c>
      <c r="M1582" s="179">
        <f t="shared" si="637"/>
        <v>50903.908652715159</v>
      </c>
      <c r="N1582" s="179">
        <f t="shared" si="638"/>
        <v>5510173.1277918443</v>
      </c>
      <c r="O1582" s="179">
        <f>N1582*(1+Basic!$B$9)+S1582</f>
        <v>5785681.7841814365</v>
      </c>
      <c r="P1582" s="176">
        <f t="shared" si="625"/>
        <v>5888235</v>
      </c>
      <c r="R1582" s="183">
        <f t="shared" si="639"/>
        <v>0</v>
      </c>
      <c r="S1582" s="179">
        <f t="shared" si="626"/>
        <v>0</v>
      </c>
      <c r="Y1582" s="179">
        <f t="shared" si="640"/>
        <v>24460.889988761395</v>
      </c>
      <c r="Z1582" s="179">
        <f t="shared" si="641"/>
        <v>1856.9478138497943</v>
      </c>
      <c r="AA1582" s="179">
        <f t="shared" si="642"/>
        <v>51329.162197388949</v>
      </c>
      <c r="AB1582" s="179">
        <f t="shared" si="643"/>
        <v>77647.000000000146</v>
      </c>
      <c r="AC1582" s="179">
        <f t="shared" si="644"/>
        <v>5888235</v>
      </c>
      <c r="AE1582" s="179">
        <f t="shared" si="645"/>
        <v>77647</v>
      </c>
    </row>
    <row r="1583" spans="1:31" x14ac:dyDescent="0.2">
      <c r="A1583" s="171">
        <f t="shared" si="627"/>
        <v>98</v>
      </c>
      <c r="B1583" s="179">
        <f t="shared" si="628"/>
        <v>74390</v>
      </c>
      <c r="D1583" s="179">
        <f t="shared" si="629"/>
        <v>3257</v>
      </c>
      <c r="E1583" s="179">
        <f t="shared" si="630"/>
        <v>49603.068986909719</v>
      </c>
      <c r="F1583" s="179">
        <f t="shared" si="631"/>
        <v>1375.1520081182962</v>
      </c>
      <c r="G1583" s="179">
        <f t="shared" si="632"/>
        <v>3696631.9183194428</v>
      </c>
      <c r="H1583" s="179">
        <f t="shared" si="633"/>
        <v>100671.05391564629</v>
      </c>
      <c r="I1583" s="179">
        <f t="shared" si="634"/>
        <v>74390</v>
      </c>
      <c r="J1583" s="179">
        <f t="shared" si="635"/>
        <v>3257</v>
      </c>
      <c r="K1583" s="179">
        <f t="shared" si="636"/>
        <v>77647</v>
      </c>
      <c r="L1583" s="179">
        <f t="shared" si="624"/>
        <v>77647</v>
      </c>
      <c r="M1583" s="179">
        <f t="shared" si="637"/>
        <v>50658.044741260666</v>
      </c>
      <c r="N1583" s="179">
        <f t="shared" si="638"/>
        <v>5483184.1725331051</v>
      </c>
      <c r="O1583" s="179">
        <f>N1583*(1+Basic!$B$9)+S1583</f>
        <v>5757343.381159761</v>
      </c>
      <c r="P1583" s="176">
        <f t="shared" si="625"/>
        <v>5858014</v>
      </c>
      <c r="R1583" s="183">
        <f t="shared" si="639"/>
        <v>0</v>
      </c>
      <c r="S1583" s="179">
        <f t="shared" si="626"/>
        <v>0</v>
      </c>
      <c r="Y1583" s="179">
        <f t="shared" si="640"/>
        <v>24786.93101309007</v>
      </c>
      <c r="Z1583" s="179">
        <f t="shared" si="641"/>
        <v>1881.8479918817029</v>
      </c>
      <c r="AA1583" s="179">
        <f t="shared" si="642"/>
        <v>50978.220995028016</v>
      </c>
      <c r="AB1583" s="179">
        <f t="shared" si="643"/>
        <v>77646.999999999796</v>
      </c>
      <c r="AC1583" s="179">
        <f t="shared" si="644"/>
        <v>5858014</v>
      </c>
      <c r="AE1583" s="179">
        <f t="shared" si="645"/>
        <v>77647</v>
      </c>
    </row>
    <row r="1584" spans="1:31" x14ac:dyDescent="0.2">
      <c r="A1584" s="171">
        <f t="shared" si="627"/>
        <v>99</v>
      </c>
      <c r="B1584" s="179">
        <f t="shared" si="628"/>
        <v>74390</v>
      </c>
      <c r="D1584" s="179">
        <f t="shared" si="629"/>
        <v>3257</v>
      </c>
      <c r="E1584" s="179">
        <f t="shared" si="630"/>
        <v>49272.682137486241</v>
      </c>
      <c r="F1584" s="179">
        <f t="shared" si="631"/>
        <v>1349.9179387075353</v>
      </c>
      <c r="G1584" s="179">
        <f t="shared" si="632"/>
        <v>3671514.6004569288</v>
      </c>
      <c r="H1584" s="179">
        <f t="shared" si="633"/>
        <v>98763.971854353833</v>
      </c>
      <c r="I1584" s="179">
        <f t="shared" si="634"/>
        <v>74390</v>
      </c>
      <c r="J1584" s="179">
        <f t="shared" si="635"/>
        <v>3257</v>
      </c>
      <c r="K1584" s="179">
        <f t="shared" si="636"/>
        <v>77647</v>
      </c>
      <c r="L1584" s="179">
        <f t="shared" si="624"/>
        <v>77647</v>
      </c>
      <c r="M1584" s="179">
        <f t="shared" si="637"/>
        <v>50409.920467974</v>
      </c>
      <c r="N1584" s="179">
        <f t="shared" si="638"/>
        <v>5455947.0930010788</v>
      </c>
      <c r="O1584" s="179">
        <f>N1584*(1+Basic!$B$9)+S1584</f>
        <v>5728744.4476511329</v>
      </c>
      <c r="P1584" s="176">
        <f t="shared" si="625"/>
        <v>5827508</v>
      </c>
      <c r="R1584" s="183">
        <f t="shared" si="639"/>
        <v>0</v>
      </c>
      <c r="S1584" s="179">
        <f t="shared" si="626"/>
        <v>0</v>
      </c>
      <c r="Y1584" s="179">
        <f t="shared" si="640"/>
        <v>25117.317862513941</v>
      </c>
      <c r="Z1584" s="179">
        <f t="shared" si="641"/>
        <v>1907.0820612924581</v>
      </c>
      <c r="AA1584" s="179">
        <f t="shared" si="642"/>
        <v>50622.600076193776</v>
      </c>
      <c r="AB1584" s="179">
        <f t="shared" si="643"/>
        <v>77647.000000000175</v>
      </c>
      <c r="AC1584" s="179">
        <f t="shared" si="644"/>
        <v>5827508</v>
      </c>
      <c r="AE1584" s="179">
        <f t="shared" si="645"/>
        <v>77647</v>
      </c>
    </row>
    <row r="1585" spans="1:31" x14ac:dyDescent="0.2">
      <c r="A1585" s="171">
        <f t="shared" si="627"/>
        <v>100</v>
      </c>
      <c r="B1585" s="179">
        <f t="shared" si="628"/>
        <v>74390</v>
      </c>
      <c r="D1585" s="179">
        <f t="shared" si="629"/>
        <v>3257</v>
      </c>
      <c r="E1585" s="179">
        <f t="shared" si="630"/>
        <v>48937.891537142008</v>
      </c>
      <c r="F1585" s="179">
        <f t="shared" si="631"/>
        <v>1324.3455007028319</v>
      </c>
      <c r="G1585" s="179">
        <f t="shared" si="632"/>
        <v>3646062.4919940708</v>
      </c>
      <c r="H1585" s="179">
        <f t="shared" si="633"/>
        <v>96831.317355056672</v>
      </c>
      <c r="I1585" s="179">
        <f t="shared" si="634"/>
        <v>74390</v>
      </c>
      <c r="J1585" s="179">
        <f t="shared" si="635"/>
        <v>3257</v>
      </c>
      <c r="K1585" s="179">
        <f t="shared" si="636"/>
        <v>77647</v>
      </c>
      <c r="L1585" s="179">
        <f t="shared" si="624"/>
        <v>77647</v>
      </c>
      <c r="M1585" s="179">
        <f t="shared" si="637"/>
        <v>50159.515052108669</v>
      </c>
      <c r="N1585" s="179">
        <f t="shared" si="638"/>
        <v>5428459.6080531878</v>
      </c>
      <c r="O1585" s="179">
        <f>N1585*(1+Basic!$B$9)+S1585</f>
        <v>5699882.5884558475</v>
      </c>
      <c r="P1585" s="176">
        <f t="shared" si="625"/>
        <v>5796714</v>
      </c>
      <c r="R1585" s="183">
        <f t="shared" si="639"/>
        <v>0</v>
      </c>
      <c r="S1585" s="179">
        <f t="shared" si="626"/>
        <v>0</v>
      </c>
      <c r="Y1585" s="179">
        <f t="shared" si="640"/>
        <v>25452.108462858014</v>
      </c>
      <c r="Z1585" s="179">
        <f t="shared" si="641"/>
        <v>1932.6544992971612</v>
      </c>
      <c r="AA1585" s="179">
        <f t="shared" si="642"/>
        <v>50262.23703784484</v>
      </c>
      <c r="AB1585" s="179">
        <f t="shared" si="643"/>
        <v>77647.000000000015</v>
      </c>
      <c r="AC1585" s="179">
        <f t="shared" si="644"/>
        <v>5796714</v>
      </c>
      <c r="AE1585" s="179">
        <f t="shared" si="645"/>
        <v>77647</v>
      </c>
    </row>
    <row r="1586" spans="1:31" x14ac:dyDescent="0.2">
      <c r="A1586" s="171">
        <f t="shared" si="627"/>
        <v>101</v>
      </c>
      <c r="B1586" s="179">
        <f t="shared" si="628"/>
        <v>74390</v>
      </c>
      <c r="D1586" s="179">
        <f t="shared" si="629"/>
        <v>3257</v>
      </c>
      <c r="E1586" s="179">
        <f t="shared" si="630"/>
        <v>48598.638487953016</v>
      </c>
      <c r="F1586" s="179">
        <f t="shared" si="631"/>
        <v>1298.4301568532371</v>
      </c>
      <c r="G1586" s="179">
        <f t="shared" si="632"/>
        <v>3620271.130482024</v>
      </c>
      <c r="H1586" s="179">
        <f t="shared" si="633"/>
        <v>94872.747511909911</v>
      </c>
      <c r="I1586" s="179">
        <f t="shared" si="634"/>
        <v>74390</v>
      </c>
      <c r="J1586" s="179">
        <f t="shared" si="635"/>
        <v>3257</v>
      </c>
      <c r="K1586" s="179">
        <f t="shared" si="636"/>
        <v>77647</v>
      </c>
      <c r="L1586" s="179">
        <f t="shared" si="624"/>
        <v>77647</v>
      </c>
      <c r="M1586" s="179">
        <f t="shared" si="637"/>
        <v>49906.807521869407</v>
      </c>
      <c r="N1586" s="179">
        <f t="shared" si="638"/>
        <v>5400719.4155750573</v>
      </c>
      <c r="O1586" s="179">
        <f>N1586*(1+Basic!$B$9)+S1586</f>
        <v>5670755.3863538103</v>
      </c>
      <c r="P1586" s="176">
        <f t="shared" si="625"/>
        <v>5765628</v>
      </c>
      <c r="R1586" s="183">
        <f t="shared" si="639"/>
        <v>0</v>
      </c>
      <c r="S1586" s="179">
        <f t="shared" si="626"/>
        <v>0</v>
      </c>
      <c r="Y1586" s="179">
        <f t="shared" si="640"/>
        <v>25791.361512046773</v>
      </c>
      <c r="Z1586" s="179">
        <f t="shared" si="641"/>
        <v>1958.5698431467608</v>
      </c>
      <c r="AA1586" s="179">
        <f t="shared" si="642"/>
        <v>49897.068644806255</v>
      </c>
      <c r="AB1586" s="179">
        <f t="shared" si="643"/>
        <v>77646.999999999796</v>
      </c>
      <c r="AC1586" s="179">
        <f t="shared" si="644"/>
        <v>5765628</v>
      </c>
      <c r="AE1586" s="179">
        <f t="shared" si="645"/>
        <v>77647</v>
      </c>
    </row>
    <row r="1587" spans="1:31" x14ac:dyDescent="0.2">
      <c r="A1587" s="171">
        <f t="shared" si="627"/>
        <v>102</v>
      </c>
      <c r="B1587" s="179">
        <f t="shared" si="628"/>
        <v>74390</v>
      </c>
      <c r="D1587" s="179">
        <f t="shared" si="629"/>
        <v>3257</v>
      </c>
      <c r="E1587" s="179">
        <f t="shared" si="630"/>
        <v>48254.863509606286</v>
      </c>
      <c r="F1587" s="179">
        <f t="shared" si="631"/>
        <v>1272.1673090669133</v>
      </c>
      <c r="G1587" s="179">
        <f t="shared" si="632"/>
        <v>3594135.9939916302</v>
      </c>
      <c r="H1587" s="179">
        <f t="shared" si="633"/>
        <v>92887.914820976817</v>
      </c>
      <c r="I1587" s="179">
        <f t="shared" si="634"/>
        <v>74390</v>
      </c>
      <c r="J1587" s="179">
        <f t="shared" si="635"/>
        <v>3257</v>
      </c>
      <c r="K1587" s="179">
        <f t="shared" si="636"/>
        <v>77647</v>
      </c>
      <c r="L1587" s="179">
        <f t="shared" si="624"/>
        <v>77647</v>
      </c>
      <c r="M1587" s="179">
        <f t="shared" si="637"/>
        <v>49651.776712655708</v>
      </c>
      <c r="N1587" s="179">
        <f t="shared" si="638"/>
        <v>5372724.1922877133</v>
      </c>
      <c r="O1587" s="179">
        <f>N1587*(1+Basic!$B$9)+S1587</f>
        <v>5641360.4019020991</v>
      </c>
      <c r="P1587" s="176">
        <f t="shared" si="625"/>
        <v>5734248</v>
      </c>
      <c r="R1587" s="183">
        <f t="shared" si="639"/>
        <v>0</v>
      </c>
      <c r="S1587" s="179">
        <f t="shared" si="626"/>
        <v>0</v>
      </c>
      <c r="Y1587" s="179">
        <f t="shared" si="640"/>
        <v>26135.136490393896</v>
      </c>
      <c r="Z1587" s="179">
        <f t="shared" si="641"/>
        <v>1984.8326909330935</v>
      </c>
      <c r="AA1587" s="179">
        <f t="shared" si="642"/>
        <v>49527.0308186732</v>
      </c>
      <c r="AB1587" s="179">
        <f t="shared" si="643"/>
        <v>77647.000000000189</v>
      </c>
      <c r="AC1587" s="179">
        <f t="shared" si="644"/>
        <v>5734248</v>
      </c>
      <c r="AE1587" s="179">
        <f t="shared" si="645"/>
        <v>77647</v>
      </c>
    </row>
    <row r="1588" spans="1:31" x14ac:dyDescent="0.2">
      <c r="A1588" s="171">
        <f t="shared" si="627"/>
        <v>103</v>
      </c>
      <c r="B1588" s="179">
        <f t="shared" si="628"/>
        <v>74390</v>
      </c>
      <c r="D1588" s="179">
        <f t="shared" si="629"/>
        <v>3257</v>
      </c>
      <c r="E1588" s="179">
        <f t="shared" si="630"/>
        <v>47906.506328971322</v>
      </c>
      <c r="F1588" s="179">
        <f t="shared" si="631"/>
        <v>1245.5522975953061</v>
      </c>
      <c r="G1588" s="179">
        <f t="shared" si="632"/>
        <v>3567652.5003206013</v>
      </c>
      <c r="H1588" s="179">
        <f t="shared" si="633"/>
        <v>90876.467118572124</v>
      </c>
      <c r="I1588" s="179">
        <f t="shared" si="634"/>
        <v>74390</v>
      </c>
      <c r="J1588" s="179">
        <f t="shared" si="635"/>
        <v>3257</v>
      </c>
      <c r="K1588" s="179">
        <f t="shared" si="636"/>
        <v>77647</v>
      </c>
      <c r="L1588" s="179">
        <f t="shared" si="624"/>
        <v>77647</v>
      </c>
      <c r="M1588" s="179">
        <f t="shared" si="637"/>
        <v>49394.401265289292</v>
      </c>
      <c r="N1588" s="179">
        <f t="shared" si="638"/>
        <v>5344471.5935530029</v>
      </c>
      <c r="O1588" s="179">
        <f>N1588*(1+Basic!$B$9)+S1588</f>
        <v>5611695.1732306536</v>
      </c>
      <c r="P1588" s="176">
        <f t="shared" si="625"/>
        <v>5702572</v>
      </c>
      <c r="R1588" s="183">
        <f t="shared" si="639"/>
        <v>0</v>
      </c>
      <c r="S1588" s="179">
        <f t="shared" si="626"/>
        <v>0</v>
      </c>
      <c r="Y1588" s="179">
        <f t="shared" si="640"/>
        <v>26483.493671028875</v>
      </c>
      <c r="Z1588" s="179">
        <f t="shared" si="641"/>
        <v>2011.4477024046937</v>
      </c>
      <c r="AA1588" s="179">
        <f t="shared" si="642"/>
        <v>49152.058626566628</v>
      </c>
      <c r="AB1588" s="179">
        <f t="shared" si="643"/>
        <v>77647.000000000204</v>
      </c>
      <c r="AC1588" s="179">
        <f t="shared" si="644"/>
        <v>5702572</v>
      </c>
      <c r="AE1588" s="179">
        <f t="shared" si="645"/>
        <v>77647</v>
      </c>
    </row>
    <row r="1589" spans="1:31" x14ac:dyDescent="0.2">
      <c r="A1589" s="171">
        <f t="shared" si="627"/>
        <v>104</v>
      </c>
      <c r="B1589" s="179">
        <f t="shared" si="628"/>
        <v>74390</v>
      </c>
      <c r="D1589" s="179">
        <f t="shared" si="629"/>
        <v>3257</v>
      </c>
      <c r="E1589" s="179">
        <f t="shared" si="630"/>
        <v>47553.505869532564</v>
      </c>
      <c r="F1589" s="179">
        <f t="shared" si="631"/>
        <v>1218.5804002063769</v>
      </c>
      <c r="G1589" s="179">
        <f t="shared" si="632"/>
        <v>3540816.0061901337</v>
      </c>
      <c r="H1589" s="179">
        <f t="shared" si="633"/>
        <v>88838.047518778505</v>
      </c>
      <c r="I1589" s="179">
        <f t="shared" si="634"/>
        <v>74390</v>
      </c>
      <c r="J1589" s="179">
        <f t="shared" si="635"/>
        <v>3257</v>
      </c>
      <c r="K1589" s="179">
        <f t="shared" si="636"/>
        <v>77647</v>
      </c>
      <c r="L1589" s="179">
        <f t="shared" si="624"/>
        <v>77647</v>
      </c>
      <c r="M1589" s="179">
        <f t="shared" si="637"/>
        <v>49134.65962422522</v>
      </c>
      <c r="N1589" s="179">
        <f t="shared" si="638"/>
        <v>5315959.2531772284</v>
      </c>
      <c r="O1589" s="179">
        <f>N1589*(1+Basic!$B$9)+S1589</f>
        <v>5581757.21583609</v>
      </c>
      <c r="P1589" s="176">
        <f t="shared" si="625"/>
        <v>5670595</v>
      </c>
      <c r="R1589" s="183">
        <f t="shared" si="639"/>
        <v>0</v>
      </c>
      <c r="S1589" s="179">
        <f t="shared" si="626"/>
        <v>0</v>
      </c>
      <c r="Y1589" s="179">
        <f t="shared" si="640"/>
        <v>26836.49413046753</v>
      </c>
      <c r="Z1589" s="179">
        <f t="shared" si="641"/>
        <v>2038.4195997936185</v>
      </c>
      <c r="AA1589" s="179">
        <f t="shared" si="642"/>
        <v>48772.086269738938</v>
      </c>
      <c r="AB1589" s="179">
        <f t="shared" si="643"/>
        <v>77647.000000000087</v>
      </c>
      <c r="AC1589" s="179">
        <f t="shared" si="644"/>
        <v>5670595</v>
      </c>
      <c r="AE1589" s="179">
        <f t="shared" si="645"/>
        <v>77647</v>
      </c>
    </row>
    <row r="1590" spans="1:31" x14ac:dyDescent="0.2">
      <c r="A1590" s="171">
        <f t="shared" si="627"/>
        <v>105</v>
      </c>
      <c r="B1590" s="179">
        <f t="shared" si="628"/>
        <v>74390</v>
      </c>
      <c r="D1590" s="179">
        <f t="shared" si="629"/>
        <v>3257</v>
      </c>
      <c r="E1590" s="179">
        <f t="shared" si="630"/>
        <v>47195.800240681048</v>
      </c>
      <c r="F1590" s="179">
        <f t="shared" si="631"/>
        <v>1191.2468313467509</v>
      </c>
      <c r="G1590" s="179">
        <f t="shared" si="632"/>
        <v>3513621.8064308148</v>
      </c>
      <c r="H1590" s="179">
        <f t="shared" si="633"/>
        <v>86772.294350125259</v>
      </c>
      <c r="I1590" s="179">
        <f t="shared" si="634"/>
        <v>74390</v>
      </c>
      <c r="J1590" s="179">
        <f t="shared" si="635"/>
        <v>3257</v>
      </c>
      <c r="K1590" s="179">
        <f t="shared" si="636"/>
        <v>77647</v>
      </c>
      <c r="L1590" s="179">
        <f t="shared" si="624"/>
        <v>77647</v>
      </c>
      <c r="M1590" s="179">
        <f t="shared" si="637"/>
        <v>48872.530035746597</v>
      </c>
      <c r="N1590" s="179">
        <f t="shared" si="638"/>
        <v>5287184.7832129747</v>
      </c>
      <c r="O1590" s="179">
        <f>N1590*(1+Basic!$B$9)+S1590</f>
        <v>5551544.0223736232</v>
      </c>
      <c r="P1590" s="176">
        <f t="shared" si="625"/>
        <v>5638316</v>
      </c>
      <c r="R1590" s="183">
        <f t="shared" si="639"/>
        <v>0</v>
      </c>
      <c r="S1590" s="179">
        <f t="shared" si="626"/>
        <v>0</v>
      </c>
      <c r="Y1590" s="179">
        <f t="shared" si="640"/>
        <v>27194.199759318959</v>
      </c>
      <c r="Z1590" s="179">
        <f t="shared" si="641"/>
        <v>2065.7531686532457</v>
      </c>
      <c r="AA1590" s="179">
        <f t="shared" si="642"/>
        <v>48387.047072027803</v>
      </c>
      <c r="AB1590" s="179">
        <f t="shared" si="643"/>
        <v>77647</v>
      </c>
      <c r="AC1590" s="179">
        <f t="shared" si="644"/>
        <v>5638316</v>
      </c>
      <c r="AE1590" s="179">
        <f t="shared" si="645"/>
        <v>77647</v>
      </c>
    </row>
    <row r="1591" spans="1:31" x14ac:dyDescent="0.2">
      <c r="A1591" s="171">
        <f t="shared" si="627"/>
        <v>106</v>
      </c>
      <c r="B1591" s="179">
        <f t="shared" si="628"/>
        <v>74390</v>
      </c>
      <c r="D1591" s="179">
        <f t="shared" si="629"/>
        <v>3257</v>
      </c>
      <c r="E1591" s="179">
        <f t="shared" si="630"/>
        <v>46833.326726863255</v>
      </c>
      <c r="F1591" s="179">
        <f t="shared" si="631"/>
        <v>1163.5467412926271</v>
      </c>
      <c r="G1591" s="179">
        <f t="shared" si="632"/>
        <v>3486065.1331576779</v>
      </c>
      <c r="H1591" s="179">
        <f t="shared" si="633"/>
        <v>84678.841091417882</v>
      </c>
      <c r="I1591" s="179">
        <f t="shared" si="634"/>
        <v>74390</v>
      </c>
      <c r="J1591" s="179">
        <f t="shared" si="635"/>
        <v>3257</v>
      </c>
      <c r="K1591" s="179">
        <f t="shared" si="636"/>
        <v>77647</v>
      </c>
      <c r="L1591" s="179">
        <f t="shared" si="624"/>
        <v>77647</v>
      </c>
      <c r="M1591" s="179">
        <f t="shared" si="637"/>
        <v>48607.990546142682</v>
      </c>
      <c r="N1591" s="179">
        <f t="shared" si="638"/>
        <v>5258145.7737591173</v>
      </c>
      <c r="O1591" s="179">
        <f>N1591*(1+Basic!$B$9)+S1591</f>
        <v>5521053.0624470739</v>
      </c>
      <c r="P1591" s="176">
        <f t="shared" si="625"/>
        <v>5605732</v>
      </c>
      <c r="R1591" s="183">
        <f t="shared" si="639"/>
        <v>0</v>
      </c>
      <c r="S1591" s="179">
        <f t="shared" si="626"/>
        <v>0</v>
      </c>
      <c r="Y1591" s="179">
        <f t="shared" si="640"/>
        <v>27556.673273136839</v>
      </c>
      <c r="Z1591" s="179">
        <f t="shared" si="641"/>
        <v>2093.4532587073772</v>
      </c>
      <c r="AA1591" s="179">
        <f t="shared" si="642"/>
        <v>47996.873468155885</v>
      </c>
      <c r="AB1591" s="179">
        <f t="shared" si="643"/>
        <v>77647.000000000102</v>
      </c>
      <c r="AC1591" s="179">
        <f t="shared" si="644"/>
        <v>5605732</v>
      </c>
      <c r="AE1591" s="179">
        <f t="shared" si="645"/>
        <v>77647</v>
      </c>
    </row>
    <row r="1592" spans="1:31" x14ac:dyDescent="0.2">
      <c r="A1592" s="171">
        <f t="shared" si="627"/>
        <v>107</v>
      </c>
      <c r="B1592" s="179">
        <f t="shared" si="628"/>
        <v>74390</v>
      </c>
      <c r="D1592" s="179">
        <f t="shared" si="629"/>
        <v>3257</v>
      </c>
      <c r="E1592" s="179">
        <f t="shared" si="630"/>
        <v>46466.02177658541</v>
      </c>
      <c r="F1592" s="179">
        <f t="shared" si="631"/>
        <v>1135.4752152893059</v>
      </c>
      <c r="G1592" s="179">
        <f t="shared" si="632"/>
        <v>3458141.1549342633</v>
      </c>
      <c r="H1592" s="179">
        <f t="shared" si="633"/>
        <v>82557.316306707187</v>
      </c>
      <c r="I1592" s="179">
        <f t="shared" si="634"/>
        <v>74390</v>
      </c>
      <c r="J1592" s="179">
        <f t="shared" si="635"/>
        <v>3257</v>
      </c>
      <c r="K1592" s="179">
        <f t="shared" si="636"/>
        <v>77647</v>
      </c>
      <c r="L1592" s="179">
        <f t="shared" si="624"/>
        <v>77647</v>
      </c>
      <c r="M1592" s="179">
        <f t="shared" si="637"/>
        <v>48341.018999870255</v>
      </c>
      <c r="N1592" s="179">
        <f t="shared" si="638"/>
        <v>5228839.7927589873</v>
      </c>
      <c r="O1592" s="179">
        <f>N1592*(1+Basic!$B$9)+S1592</f>
        <v>5490281.7823969368</v>
      </c>
      <c r="P1592" s="176">
        <f t="shared" si="625"/>
        <v>5572839</v>
      </c>
      <c r="R1592" s="183">
        <f t="shared" si="639"/>
        <v>0</v>
      </c>
      <c r="S1592" s="179">
        <f t="shared" si="626"/>
        <v>0</v>
      </c>
      <c r="Y1592" s="179">
        <f t="shared" si="640"/>
        <v>27923.978223414626</v>
      </c>
      <c r="Z1592" s="179">
        <f t="shared" si="641"/>
        <v>2121.5247847106948</v>
      </c>
      <c r="AA1592" s="179">
        <f t="shared" si="642"/>
        <v>47601.496991874716</v>
      </c>
      <c r="AB1592" s="179">
        <f t="shared" si="643"/>
        <v>77647.000000000029</v>
      </c>
      <c r="AC1592" s="179">
        <f t="shared" si="644"/>
        <v>5572839</v>
      </c>
      <c r="AE1592" s="179">
        <f t="shared" si="645"/>
        <v>77647</v>
      </c>
    </row>
    <row r="1593" spans="1:31" x14ac:dyDescent="0.2">
      <c r="A1593" s="171">
        <f t="shared" si="627"/>
        <v>108</v>
      </c>
      <c r="B1593" s="179">
        <f t="shared" si="628"/>
        <v>74390</v>
      </c>
      <c r="C1593" s="171">
        <f>-Basic!$B$28</f>
        <v>-20300</v>
      </c>
      <c r="D1593" s="179">
        <f t="shared" si="629"/>
        <v>-17043</v>
      </c>
      <c r="E1593" s="179">
        <f t="shared" si="630"/>
        <v>46093.820991271117</v>
      </c>
      <c r="F1593" s="179">
        <f t="shared" si="631"/>
        <v>1107.0272726791757</v>
      </c>
      <c r="G1593" s="179">
        <f t="shared" si="632"/>
        <v>3429844.9759255345</v>
      </c>
      <c r="H1593" s="179">
        <f t="shared" si="633"/>
        <v>100707.34357938636</v>
      </c>
      <c r="I1593" s="179">
        <f t="shared" si="634"/>
        <v>74390</v>
      </c>
      <c r="J1593" s="179">
        <f t="shared" si="635"/>
        <v>3257</v>
      </c>
      <c r="K1593" s="179">
        <f t="shared" si="636"/>
        <v>77647</v>
      </c>
      <c r="L1593" s="179">
        <f t="shared" si="624"/>
        <v>77647</v>
      </c>
      <c r="M1593" s="179">
        <f t="shared" si="637"/>
        <v>48071.593037697981</v>
      </c>
      <c r="N1593" s="179">
        <f t="shared" si="638"/>
        <v>5199264.3857966857</v>
      </c>
      <c r="O1593" s="179">
        <f>N1593*(1+Basic!$B$9)+S1593</f>
        <v>5459227.6050865203</v>
      </c>
      <c r="P1593" s="176">
        <f t="shared" si="625"/>
        <v>5559935</v>
      </c>
      <c r="R1593" s="183">
        <f t="shared" si="639"/>
        <v>0</v>
      </c>
      <c r="S1593" s="179">
        <f t="shared" si="626"/>
        <v>0</v>
      </c>
      <c r="Y1593" s="179">
        <f t="shared" si="640"/>
        <v>28296.179008728825</v>
      </c>
      <c r="Z1593" s="179">
        <f t="shared" si="641"/>
        <v>2149.9727273208264</v>
      </c>
      <c r="AA1593" s="179">
        <f t="shared" si="642"/>
        <v>47200.848263950291</v>
      </c>
      <c r="AB1593" s="179">
        <f t="shared" si="643"/>
        <v>77646.999999999942</v>
      </c>
      <c r="AC1593" s="179">
        <f t="shared" si="644"/>
        <v>5559935</v>
      </c>
      <c r="AE1593" s="179">
        <f t="shared" si="645"/>
        <v>57347</v>
      </c>
    </row>
    <row r="1594" spans="1:31" x14ac:dyDescent="0.2">
      <c r="A1594" s="171">
        <f t="shared" si="627"/>
        <v>109</v>
      </c>
      <c r="B1594" s="179">
        <f t="shared" si="628"/>
        <v>74390</v>
      </c>
      <c r="D1594" s="179">
        <f t="shared" si="629"/>
        <v>3257</v>
      </c>
      <c r="E1594" s="179">
        <f t="shared" si="630"/>
        <v>45716.659113970563</v>
      </c>
      <c r="F1594" s="179">
        <f t="shared" si="631"/>
        <v>1350.4045539377032</v>
      </c>
      <c r="G1594" s="179">
        <f t="shared" si="632"/>
        <v>3401171.6350395051</v>
      </c>
      <c r="H1594" s="179">
        <f t="shared" si="633"/>
        <v>98800.748133324058</v>
      </c>
      <c r="I1594" s="179">
        <f t="shared" si="634"/>
        <v>74390</v>
      </c>
      <c r="J1594" s="179">
        <f t="shared" si="635"/>
        <v>3257</v>
      </c>
      <c r="K1594" s="179">
        <f t="shared" si="636"/>
        <v>77647</v>
      </c>
      <c r="L1594" s="179">
        <f t="shared" si="624"/>
        <v>77647</v>
      </c>
      <c r="M1594" s="179">
        <f t="shared" si="637"/>
        <v>47799.690094833881</v>
      </c>
      <c r="N1594" s="179">
        <f t="shared" si="638"/>
        <v>5169417.0758915199</v>
      </c>
      <c r="O1594" s="179">
        <f>N1594*(1+Basic!$B$9)+S1594</f>
        <v>5427887.9296860965</v>
      </c>
      <c r="P1594" s="176">
        <f t="shared" si="625"/>
        <v>5526689</v>
      </c>
      <c r="R1594" s="183">
        <f t="shared" si="639"/>
        <v>0</v>
      </c>
      <c r="S1594" s="179">
        <f t="shared" si="626"/>
        <v>0</v>
      </c>
      <c r="Y1594" s="179">
        <f t="shared" si="640"/>
        <v>28673.340886029415</v>
      </c>
      <c r="Z1594" s="179">
        <f t="shared" si="641"/>
        <v>1906.5954460623034</v>
      </c>
      <c r="AA1594" s="179">
        <f t="shared" si="642"/>
        <v>47067.063667908267</v>
      </c>
      <c r="AB1594" s="179">
        <f t="shared" si="643"/>
        <v>77646.999999999985</v>
      </c>
      <c r="AC1594" s="179">
        <f t="shared" si="644"/>
        <v>5526689</v>
      </c>
      <c r="AE1594" s="179">
        <f t="shared" si="645"/>
        <v>77647</v>
      </c>
    </row>
    <row r="1595" spans="1:31" x14ac:dyDescent="0.2">
      <c r="A1595" s="171">
        <f t="shared" si="627"/>
        <v>110</v>
      </c>
      <c r="B1595" s="179">
        <f t="shared" si="628"/>
        <v>74390</v>
      </c>
      <c r="D1595" s="179">
        <f t="shared" si="629"/>
        <v>3257</v>
      </c>
      <c r="E1595" s="179">
        <f t="shared" si="630"/>
        <v>45334.4700179192</v>
      </c>
      <c r="F1595" s="179">
        <f t="shared" si="631"/>
        <v>1324.838641052216</v>
      </c>
      <c r="G1595" s="179">
        <f t="shared" si="632"/>
        <v>3372116.1050574244</v>
      </c>
      <c r="H1595" s="179">
        <f t="shared" si="633"/>
        <v>96868.586774376279</v>
      </c>
      <c r="I1595" s="179">
        <f t="shared" si="634"/>
        <v>74390</v>
      </c>
      <c r="J1595" s="179">
        <f t="shared" si="635"/>
        <v>3257</v>
      </c>
      <c r="K1595" s="179">
        <f t="shared" si="636"/>
        <v>77647</v>
      </c>
      <c r="L1595" s="179">
        <f t="shared" si="624"/>
        <v>77647</v>
      </c>
      <c r="M1595" s="179">
        <f t="shared" si="637"/>
        <v>47525.287399035449</v>
      </c>
      <c r="N1595" s="179">
        <f t="shared" si="638"/>
        <v>5139295.3632905558</v>
      </c>
      <c r="O1595" s="179">
        <f>N1595*(1+Basic!$B$9)+S1595</f>
        <v>5396260.1314550834</v>
      </c>
      <c r="P1595" s="176">
        <f t="shared" si="625"/>
        <v>5493129</v>
      </c>
      <c r="R1595" s="183">
        <f t="shared" si="639"/>
        <v>0</v>
      </c>
      <c r="S1595" s="179">
        <f t="shared" si="626"/>
        <v>0</v>
      </c>
      <c r="Y1595" s="179">
        <f t="shared" si="640"/>
        <v>29055.529982080683</v>
      </c>
      <c r="Z1595" s="179">
        <f t="shared" si="641"/>
        <v>1932.1613589477784</v>
      </c>
      <c r="AA1595" s="179">
        <f t="shared" si="642"/>
        <v>46659.308658971415</v>
      </c>
      <c r="AB1595" s="179">
        <f t="shared" si="643"/>
        <v>77646.999999999884</v>
      </c>
      <c r="AC1595" s="179">
        <f t="shared" si="644"/>
        <v>5493129</v>
      </c>
      <c r="AE1595" s="179">
        <f t="shared" si="645"/>
        <v>77647</v>
      </c>
    </row>
    <row r="1596" spans="1:31" x14ac:dyDescent="0.2">
      <c r="A1596" s="171">
        <f t="shared" si="627"/>
        <v>111</v>
      </c>
      <c r="B1596" s="179">
        <f t="shared" si="628"/>
        <v>74390</v>
      </c>
      <c r="D1596" s="179">
        <f t="shared" si="629"/>
        <v>3257</v>
      </c>
      <c r="E1596" s="179">
        <f t="shared" si="630"/>
        <v>44947.186694943921</v>
      </c>
      <c r="F1596" s="179">
        <f t="shared" si="631"/>
        <v>1298.9299098184431</v>
      </c>
      <c r="G1596" s="179">
        <f t="shared" si="632"/>
        <v>3342673.2917523682</v>
      </c>
      <c r="H1596" s="179">
        <f t="shared" si="633"/>
        <v>94910.516684194721</v>
      </c>
      <c r="I1596" s="179">
        <f t="shared" si="634"/>
        <v>74390</v>
      </c>
      <c r="J1596" s="179">
        <f t="shared" si="635"/>
        <v>3257</v>
      </c>
      <c r="K1596" s="179">
        <f t="shared" si="636"/>
        <v>77647</v>
      </c>
      <c r="L1596" s="179">
        <f t="shared" si="624"/>
        <v>77647</v>
      </c>
      <c r="M1596" s="179">
        <f t="shared" si="637"/>
        <v>47248.361968702462</v>
      </c>
      <c r="N1596" s="179">
        <f t="shared" si="638"/>
        <v>5108896.7252592584</v>
      </c>
      <c r="O1596" s="179">
        <f>N1596*(1+Basic!$B$9)+S1596</f>
        <v>5364341.5615222212</v>
      </c>
      <c r="P1596" s="176">
        <f t="shared" si="625"/>
        <v>5459252</v>
      </c>
      <c r="R1596" s="183">
        <f t="shared" si="639"/>
        <v>0</v>
      </c>
      <c r="S1596" s="179">
        <f t="shared" si="626"/>
        <v>0</v>
      </c>
      <c r="Y1596" s="179">
        <f t="shared" si="640"/>
        <v>29442.813305056188</v>
      </c>
      <c r="Z1596" s="179">
        <f t="shared" si="641"/>
        <v>1958.070090181558</v>
      </c>
      <c r="AA1596" s="179">
        <f t="shared" si="642"/>
        <v>46246.116604762363</v>
      </c>
      <c r="AB1596" s="179">
        <f t="shared" si="643"/>
        <v>77647.000000000116</v>
      </c>
      <c r="AC1596" s="179">
        <f t="shared" si="644"/>
        <v>5459252</v>
      </c>
      <c r="AE1596" s="179">
        <f t="shared" si="645"/>
        <v>77647</v>
      </c>
    </row>
    <row r="1597" spans="1:31" x14ac:dyDescent="0.2">
      <c r="A1597" s="171">
        <f t="shared" si="627"/>
        <v>112</v>
      </c>
      <c r="B1597" s="179">
        <f t="shared" si="628"/>
        <v>74390</v>
      </c>
      <c r="D1597" s="179">
        <f t="shared" si="629"/>
        <v>3257</v>
      </c>
      <c r="E1597" s="179">
        <f t="shared" si="630"/>
        <v>44554.741243714649</v>
      </c>
      <c r="F1597" s="179">
        <f t="shared" si="631"/>
        <v>1272.6737633178057</v>
      </c>
      <c r="G1597" s="179">
        <f t="shared" si="632"/>
        <v>3312838.0329960827</v>
      </c>
      <c r="H1597" s="179">
        <f t="shared" si="633"/>
        <v>92926.190447512534</v>
      </c>
      <c r="I1597" s="179">
        <f t="shared" si="634"/>
        <v>74390</v>
      </c>
      <c r="J1597" s="179">
        <f t="shared" si="635"/>
        <v>3257</v>
      </c>
      <c r="K1597" s="179">
        <f t="shared" si="636"/>
        <v>77647</v>
      </c>
      <c r="L1597" s="179">
        <f t="shared" si="624"/>
        <v>77647</v>
      </c>
      <c r="M1597" s="179">
        <f t="shared" si="637"/>
        <v>46968.890610952221</v>
      </c>
      <c r="N1597" s="179">
        <f t="shared" si="638"/>
        <v>5078218.6158702103</v>
      </c>
      <c r="O1597" s="179">
        <f>N1597*(1+Basic!$B$9)+S1597</f>
        <v>5332129.5466637211</v>
      </c>
      <c r="P1597" s="176">
        <f t="shared" si="625"/>
        <v>5425056</v>
      </c>
      <c r="R1597" s="183">
        <f t="shared" si="639"/>
        <v>0</v>
      </c>
      <c r="S1597" s="179">
        <f t="shared" si="626"/>
        <v>0</v>
      </c>
      <c r="Y1597" s="179">
        <f t="shared" si="640"/>
        <v>29835.258756285533</v>
      </c>
      <c r="Z1597" s="179">
        <f t="shared" si="641"/>
        <v>1984.3262366821873</v>
      </c>
      <c r="AA1597" s="179">
        <f t="shared" si="642"/>
        <v>45827.415007032454</v>
      </c>
      <c r="AB1597" s="179">
        <f t="shared" si="643"/>
        <v>77647.000000000175</v>
      </c>
      <c r="AC1597" s="179">
        <f t="shared" si="644"/>
        <v>5425056</v>
      </c>
      <c r="AE1597" s="179">
        <f t="shared" si="645"/>
        <v>77647</v>
      </c>
    </row>
    <row r="1598" spans="1:31" x14ac:dyDescent="0.2">
      <c r="A1598" s="171">
        <f t="shared" si="627"/>
        <v>113</v>
      </c>
      <c r="B1598" s="179">
        <f t="shared" si="628"/>
        <v>74390</v>
      </c>
      <c r="D1598" s="179">
        <f t="shared" si="629"/>
        <v>3257</v>
      </c>
      <c r="E1598" s="179">
        <f t="shared" si="630"/>
        <v>44157.064857839468</v>
      </c>
      <c r="F1598" s="179">
        <f t="shared" si="631"/>
        <v>1246.0655429907413</v>
      </c>
      <c r="G1598" s="179">
        <f t="shared" si="632"/>
        <v>3282605.0978539223</v>
      </c>
      <c r="H1598" s="179">
        <f t="shared" si="633"/>
        <v>90915.255990503269</v>
      </c>
      <c r="I1598" s="179">
        <f t="shared" si="634"/>
        <v>74390</v>
      </c>
      <c r="J1598" s="179">
        <f t="shared" si="635"/>
        <v>3257</v>
      </c>
      <c r="K1598" s="179">
        <f t="shared" si="636"/>
        <v>77647</v>
      </c>
      <c r="L1598" s="179">
        <f t="shared" si="624"/>
        <v>77647</v>
      </c>
      <c r="M1598" s="179">
        <f t="shared" si="637"/>
        <v>46686.849919677159</v>
      </c>
      <c r="N1598" s="179">
        <f t="shared" si="638"/>
        <v>5047258.4657898871</v>
      </c>
      <c r="O1598" s="179">
        <f>N1598*(1+Basic!$B$9)+S1598</f>
        <v>5299621.3890793817</v>
      </c>
      <c r="P1598" s="176">
        <f t="shared" si="625"/>
        <v>5390537</v>
      </c>
      <c r="R1598" s="183">
        <f t="shared" si="639"/>
        <v>0</v>
      </c>
      <c r="S1598" s="179">
        <f t="shared" si="626"/>
        <v>0</v>
      </c>
      <c r="Y1598" s="179">
        <f t="shared" si="640"/>
        <v>30232.935142160393</v>
      </c>
      <c r="Z1598" s="179">
        <f t="shared" si="641"/>
        <v>2010.9344570092653</v>
      </c>
      <c r="AA1598" s="179">
        <f t="shared" si="642"/>
        <v>45403.13040083021</v>
      </c>
      <c r="AB1598" s="179">
        <f t="shared" si="643"/>
        <v>77646.999999999869</v>
      </c>
      <c r="AC1598" s="179">
        <f t="shared" si="644"/>
        <v>5390537</v>
      </c>
      <c r="AE1598" s="179">
        <f t="shared" si="645"/>
        <v>77647</v>
      </c>
    </row>
    <row r="1599" spans="1:31" x14ac:dyDescent="0.2">
      <c r="A1599" s="171">
        <f t="shared" si="627"/>
        <v>114</v>
      </c>
      <c r="B1599" s="179">
        <f t="shared" si="628"/>
        <v>74390</v>
      </c>
      <c r="D1599" s="179">
        <f t="shared" si="629"/>
        <v>3257</v>
      </c>
      <c r="E1599" s="179">
        <f t="shared" si="630"/>
        <v>43754.087813800921</v>
      </c>
      <c r="F1599" s="179">
        <f t="shared" si="631"/>
        <v>1219.1005278101463</v>
      </c>
      <c r="G1599" s="179">
        <f t="shared" si="632"/>
        <v>3251969.1856677234</v>
      </c>
      <c r="H1599" s="179">
        <f t="shared" si="633"/>
        <v>88877.35651831342</v>
      </c>
      <c r="I1599" s="179">
        <f t="shared" si="634"/>
        <v>74390</v>
      </c>
      <c r="J1599" s="179">
        <f t="shared" si="635"/>
        <v>3257</v>
      </c>
      <c r="K1599" s="179">
        <f t="shared" si="636"/>
        <v>77647</v>
      </c>
      <c r="L1599" s="179">
        <f t="shared" si="624"/>
        <v>77647</v>
      </c>
      <c r="M1599" s="179">
        <f t="shared" si="637"/>
        <v>46402.216273584512</v>
      </c>
      <c r="N1599" s="179">
        <f t="shared" si="638"/>
        <v>5016013.6820634715</v>
      </c>
      <c r="O1599" s="179">
        <f>N1599*(1+Basic!$B$9)+S1599</f>
        <v>5266814.3661666457</v>
      </c>
      <c r="P1599" s="176">
        <f t="shared" si="625"/>
        <v>5355692</v>
      </c>
      <c r="R1599" s="183">
        <f t="shared" si="639"/>
        <v>0</v>
      </c>
      <c r="S1599" s="179">
        <f t="shared" si="626"/>
        <v>0</v>
      </c>
      <c r="Y1599" s="179">
        <f t="shared" si="640"/>
        <v>30635.912186198868</v>
      </c>
      <c r="Z1599" s="179">
        <f t="shared" si="641"/>
        <v>2037.8994721898489</v>
      </c>
      <c r="AA1599" s="179">
        <f t="shared" si="642"/>
        <v>44973.188341611065</v>
      </c>
      <c r="AB1599" s="179">
        <f t="shared" si="643"/>
        <v>77646.999999999782</v>
      </c>
      <c r="AC1599" s="179">
        <f t="shared" si="644"/>
        <v>5355692</v>
      </c>
      <c r="AE1599" s="179">
        <f t="shared" si="645"/>
        <v>77647</v>
      </c>
    </row>
    <row r="1600" spans="1:31" x14ac:dyDescent="0.2">
      <c r="A1600" s="171">
        <f t="shared" si="627"/>
        <v>115</v>
      </c>
      <c r="B1600" s="179">
        <f t="shared" si="628"/>
        <v>74390</v>
      </c>
      <c r="D1600" s="179">
        <f t="shared" si="629"/>
        <v>3257</v>
      </c>
      <c r="E1600" s="179">
        <f t="shared" si="630"/>
        <v>43345.739458731594</v>
      </c>
      <c r="F1600" s="179">
        <f t="shared" si="631"/>
        <v>1191.7739334437379</v>
      </c>
      <c r="G1600" s="179">
        <f t="shared" si="632"/>
        <v>3220924.9251264548</v>
      </c>
      <c r="H1600" s="179">
        <f t="shared" si="633"/>
        <v>86812.130451757155</v>
      </c>
      <c r="I1600" s="179">
        <f t="shared" si="634"/>
        <v>74390</v>
      </c>
      <c r="J1600" s="179">
        <f t="shared" si="635"/>
        <v>3257</v>
      </c>
      <c r="K1600" s="179">
        <f t="shared" si="636"/>
        <v>77647</v>
      </c>
      <c r="L1600" s="179">
        <f t="shared" si="624"/>
        <v>77647</v>
      </c>
      <c r="M1600" s="179">
        <f t="shared" si="637"/>
        <v>46114.96583421799</v>
      </c>
      <c r="N1600" s="179">
        <f t="shared" si="638"/>
        <v>4984481.6478976896</v>
      </c>
      <c r="O1600" s="179">
        <f>N1600*(1+Basic!$B$9)+S1600</f>
        <v>5233705.7302925745</v>
      </c>
      <c r="P1600" s="176">
        <f t="shared" si="625"/>
        <v>5320518</v>
      </c>
      <c r="R1600" s="183">
        <f t="shared" si="639"/>
        <v>0</v>
      </c>
      <c r="S1600" s="179">
        <f t="shared" si="626"/>
        <v>0</v>
      </c>
      <c r="Y1600" s="179">
        <f t="shared" si="640"/>
        <v>31044.260541268624</v>
      </c>
      <c r="Z1600" s="179">
        <f t="shared" si="641"/>
        <v>2065.2260665562644</v>
      </c>
      <c r="AA1600" s="179">
        <f t="shared" si="642"/>
        <v>44537.513392175329</v>
      </c>
      <c r="AB1600" s="179">
        <f t="shared" si="643"/>
        <v>77647.000000000218</v>
      </c>
      <c r="AC1600" s="179">
        <f t="shared" si="644"/>
        <v>5320518</v>
      </c>
      <c r="AE1600" s="179">
        <f t="shared" si="645"/>
        <v>77647</v>
      </c>
    </row>
    <row r="1601" spans="1:31" x14ac:dyDescent="0.2">
      <c r="A1601" s="171">
        <f t="shared" si="627"/>
        <v>116</v>
      </c>
      <c r="B1601" s="179">
        <f t="shared" si="628"/>
        <v>74390</v>
      </c>
      <c r="D1601" s="179">
        <f t="shared" si="629"/>
        <v>3257</v>
      </c>
      <c r="E1601" s="179">
        <f t="shared" si="630"/>
        <v>42931.94819802673</v>
      </c>
      <c r="F1601" s="179">
        <f t="shared" si="631"/>
        <v>1164.0809114051815</v>
      </c>
      <c r="G1601" s="179">
        <f t="shared" si="632"/>
        <v>3189466.8733244813</v>
      </c>
      <c r="H1601" s="179">
        <f t="shared" si="633"/>
        <v>84719.211363162336</v>
      </c>
      <c r="I1601" s="179">
        <f t="shared" si="634"/>
        <v>74390</v>
      </c>
      <c r="J1601" s="179">
        <f t="shared" si="635"/>
        <v>3257</v>
      </c>
      <c r="K1601" s="179">
        <f t="shared" si="636"/>
        <v>77647</v>
      </c>
      <c r="L1601" s="179">
        <f t="shared" si="624"/>
        <v>77647</v>
      </c>
      <c r="M1601" s="179">
        <f t="shared" si="637"/>
        <v>45825.074543961331</v>
      </c>
      <c r="N1601" s="179">
        <f t="shared" si="638"/>
        <v>4952659.7224416509</v>
      </c>
      <c r="O1601" s="179">
        <f>N1601*(1+Basic!$B$9)+S1601</f>
        <v>5200292.7085637338</v>
      </c>
      <c r="P1601" s="176">
        <f t="shared" si="625"/>
        <v>5285012</v>
      </c>
      <c r="R1601" s="183">
        <f t="shared" si="639"/>
        <v>0</v>
      </c>
      <c r="S1601" s="179">
        <f t="shared" si="626"/>
        <v>0</v>
      </c>
      <c r="Y1601" s="179">
        <f t="shared" si="640"/>
        <v>31458.051801973488</v>
      </c>
      <c r="Z1601" s="179">
        <f t="shared" si="641"/>
        <v>2092.9190885948192</v>
      </c>
      <c r="AA1601" s="179">
        <f t="shared" si="642"/>
        <v>44096.029109431911</v>
      </c>
      <c r="AB1601" s="179">
        <f t="shared" si="643"/>
        <v>77647.000000000218</v>
      </c>
      <c r="AC1601" s="179">
        <f t="shared" si="644"/>
        <v>5285012</v>
      </c>
      <c r="AE1601" s="179">
        <f t="shared" si="645"/>
        <v>77647</v>
      </c>
    </row>
    <row r="1602" spans="1:31" x14ac:dyDescent="0.2">
      <c r="A1602" s="171">
        <f t="shared" si="627"/>
        <v>117</v>
      </c>
      <c r="B1602" s="179">
        <f t="shared" si="628"/>
        <v>74390</v>
      </c>
      <c r="D1602" s="179">
        <f t="shared" si="629"/>
        <v>3257</v>
      </c>
      <c r="E1602" s="179">
        <f t="shared" si="630"/>
        <v>42512.641482791776</v>
      </c>
      <c r="F1602" s="179">
        <f t="shared" si="631"/>
        <v>1136.0165481938366</v>
      </c>
      <c r="G1602" s="179">
        <f t="shared" si="632"/>
        <v>3157589.5148072732</v>
      </c>
      <c r="H1602" s="179">
        <f t="shared" si="633"/>
        <v>82598.227911356167</v>
      </c>
      <c r="I1602" s="179">
        <f t="shared" si="634"/>
        <v>74390</v>
      </c>
      <c r="J1602" s="179">
        <f t="shared" si="635"/>
        <v>3257</v>
      </c>
      <c r="K1602" s="179">
        <f t="shared" si="636"/>
        <v>77647</v>
      </c>
      <c r="L1602" s="179">
        <f t="shared" si="624"/>
        <v>77647</v>
      </c>
      <c r="M1602" s="179">
        <f t="shared" si="637"/>
        <v>45532.518124023387</v>
      </c>
      <c r="N1602" s="179">
        <f t="shared" si="638"/>
        <v>4920545.2405656744</v>
      </c>
      <c r="O1602" s="179">
        <f>N1602*(1+Basic!$B$9)+S1602</f>
        <v>5166572.5025939588</v>
      </c>
      <c r="P1602" s="176">
        <f t="shared" si="625"/>
        <v>5249171</v>
      </c>
      <c r="R1602" s="183">
        <f t="shared" si="639"/>
        <v>0</v>
      </c>
      <c r="S1602" s="179">
        <f t="shared" si="626"/>
        <v>0</v>
      </c>
      <c r="Y1602" s="179">
        <f t="shared" si="640"/>
        <v>31877.358517208137</v>
      </c>
      <c r="Z1602" s="179">
        <f t="shared" si="641"/>
        <v>2120.9834518061689</v>
      </c>
      <c r="AA1602" s="179">
        <f t="shared" si="642"/>
        <v>43648.658030985614</v>
      </c>
      <c r="AB1602" s="179">
        <f t="shared" si="643"/>
        <v>77646.999999999913</v>
      </c>
      <c r="AC1602" s="179">
        <f t="shared" si="644"/>
        <v>5249171</v>
      </c>
      <c r="AE1602" s="179">
        <f t="shared" si="645"/>
        <v>77647</v>
      </c>
    </row>
    <row r="1603" spans="1:31" x14ac:dyDescent="0.2">
      <c r="A1603" s="171">
        <f t="shared" si="627"/>
        <v>118</v>
      </c>
      <c r="B1603" s="179">
        <f t="shared" si="628"/>
        <v>74390</v>
      </c>
      <c r="D1603" s="179">
        <f t="shared" si="629"/>
        <v>3257</v>
      </c>
      <c r="E1603" s="179">
        <f t="shared" si="630"/>
        <v>42087.745797122552</v>
      </c>
      <c r="F1603" s="179">
        <f t="shared" si="631"/>
        <v>1107.5758644229679</v>
      </c>
      <c r="G1603" s="179">
        <f t="shared" si="632"/>
        <v>3125287.2606043955</v>
      </c>
      <c r="H1603" s="179">
        <f t="shared" si="633"/>
        <v>80448.803775779132</v>
      </c>
      <c r="I1603" s="179">
        <f t="shared" si="634"/>
        <v>74390</v>
      </c>
      <c r="J1603" s="179">
        <f t="shared" si="635"/>
        <v>3257</v>
      </c>
      <c r="K1603" s="179">
        <f t="shared" si="636"/>
        <v>77647</v>
      </c>
      <c r="L1603" s="179">
        <f t="shared" si="624"/>
        <v>77647</v>
      </c>
      <c r="M1603" s="179">
        <f t="shared" si="637"/>
        <v>45237.272072404761</v>
      </c>
      <c r="N1603" s="179">
        <f t="shared" si="638"/>
        <v>4888135.512638079</v>
      </c>
      <c r="O1603" s="179">
        <f>N1603*(1+Basic!$B$9)+S1603</f>
        <v>5132542.2882699836</v>
      </c>
      <c r="P1603" s="176">
        <f t="shared" si="625"/>
        <v>5212991</v>
      </c>
      <c r="R1603" s="183">
        <f t="shared" si="639"/>
        <v>0</v>
      </c>
      <c r="S1603" s="179">
        <f t="shared" si="626"/>
        <v>0</v>
      </c>
      <c r="Y1603" s="179">
        <f t="shared" si="640"/>
        <v>32302.254202877637</v>
      </c>
      <c r="Z1603" s="179">
        <f t="shared" si="641"/>
        <v>2149.4241355770355</v>
      </c>
      <c r="AA1603" s="179">
        <f t="shared" si="642"/>
        <v>43195.321661545517</v>
      </c>
      <c r="AB1603" s="179">
        <f t="shared" si="643"/>
        <v>77647.000000000189</v>
      </c>
      <c r="AC1603" s="179">
        <f t="shared" si="644"/>
        <v>5212991</v>
      </c>
      <c r="AE1603" s="179">
        <f t="shared" si="645"/>
        <v>77647</v>
      </c>
    </row>
    <row r="1604" spans="1:31" x14ac:dyDescent="0.2">
      <c r="A1604" s="171">
        <f t="shared" si="627"/>
        <v>119</v>
      </c>
      <c r="B1604" s="179">
        <f t="shared" si="628"/>
        <v>74390</v>
      </c>
      <c r="D1604" s="179">
        <f t="shared" si="629"/>
        <v>3257</v>
      </c>
      <c r="E1604" s="179">
        <f t="shared" si="630"/>
        <v>41657.186645215901</v>
      </c>
      <c r="F1604" s="179">
        <f t="shared" si="631"/>
        <v>1078.7538139362646</v>
      </c>
      <c r="G1604" s="179">
        <f t="shared" si="632"/>
        <v>3092554.4472496114</v>
      </c>
      <c r="H1604" s="179">
        <f t="shared" si="633"/>
        <v>78270.55758971539</v>
      </c>
      <c r="I1604" s="179">
        <f t="shared" si="634"/>
        <v>74390</v>
      </c>
      <c r="J1604" s="179">
        <f t="shared" si="635"/>
        <v>3257</v>
      </c>
      <c r="K1604" s="179">
        <f t="shared" si="636"/>
        <v>77647</v>
      </c>
      <c r="L1604" s="179">
        <f t="shared" si="624"/>
        <v>77647</v>
      </c>
      <c r="M1604" s="179">
        <f t="shared" si="637"/>
        <v>44939.311661845721</v>
      </c>
      <c r="N1604" s="179">
        <f t="shared" si="638"/>
        <v>4855427.824299925</v>
      </c>
      <c r="O1604" s="179">
        <f>N1604*(1+Basic!$B$9)+S1604</f>
        <v>5098199.2155149216</v>
      </c>
      <c r="P1604" s="176">
        <f t="shared" si="625"/>
        <v>5176470</v>
      </c>
      <c r="R1604" s="183">
        <f t="shared" si="639"/>
        <v>0</v>
      </c>
      <c r="S1604" s="179">
        <f t="shared" si="626"/>
        <v>0</v>
      </c>
      <c r="Y1604" s="179">
        <f t="shared" si="640"/>
        <v>32732.813354784157</v>
      </c>
      <c r="Z1604" s="179">
        <f t="shared" si="641"/>
        <v>2178.2461860637413</v>
      </c>
      <c r="AA1604" s="179">
        <f t="shared" si="642"/>
        <v>42735.940459152167</v>
      </c>
      <c r="AB1604" s="179">
        <f t="shared" si="643"/>
        <v>77647.000000000058</v>
      </c>
      <c r="AC1604" s="179">
        <f t="shared" si="644"/>
        <v>5176470</v>
      </c>
      <c r="AE1604" s="179">
        <f t="shared" si="645"/>
        <v>77647</v>
      </c>
    </row>
    <row r="1605" spans="1:31" x14ac:dyDescent="0.2">
      <c r="A1605" s="171">
        <f t="shared" si="627"/>
        <v>120</v>
      </c>
      <c r="B1605" s="179">
        <f t="shared" si="628"/>
        <v>74390</v>
      </c>
      <c r="C1605" s="171">
        <f>-Basic!$B$29</f>
        <v>-18270</v>
      </c>
      <c r="D1605" s="179">
        <f t="shared" si="629"/>
        <v>-15013</v>
      </c>
      <c r="E1605" s="179">
        <f t="shared" si="630"/>
        <v>41220.88853830858</v>
      </c>
      <c r="F1605" s="179">
        <f t="shared" si="631"/>
        <v>1049.5452829125149</v>
      </c>
      <c r="G1605" s="179">
        <f t="shared" si="632"/>
        <v>3059385.3357879198</v>
      </c>
      <c r="H1605" s="179">
        <f t="shared" si="633"/>
        <v>94333.102872627904</v>
      </c>
      <c r="I1605" s="179">
        <f t="shared" si="634"/>
        <v>74390</v>
      </c>
      <c r="J1605" s="179">
        <f t="shared" si="635"/>
        <v>3257</v>
      </c>
      <c r="K1605" s="179">
        <f t="shared" si="636"/>
        <v>77647</v>
      </c>
      <c r="L1605" s="179">
        <f t="shared" si="624"/>
        <v>77647</v>
      </c>
      <c r="M1605" s="179">
        <f t="shared" si="637"/>
        <v>44638.611937755311</v>
      </c>
      <c r="N1605" s="179">
        <f t="shared" si="638"/>
        <v>4822419.4362376807</v>
      </c>
      <c r="O1605" s="179">
        <f>N1605*(1+Basic!$B$9)+S1605</f>
        <v>5063540.4080495648</v>
      </c>
      <c r="P1605" s="176">
        <f t="shared" si="625"/>
        <v>5157874</v>
      </c>
      <c r="R1605" s="183">
        <f t="shared" si="639"/>
        <v>0</v>
      </c>
      <c r="S1605" s="179">
        <f t="shared" si="626"/>
        <v>0</v>
      </c>
      <c r="Y1605" s="179">
        <f t="shared" si="640"/>
        <v>33169.111461691558</v>
      </c>
      <c r="Z1605" s="179">
        <f t="shared" si="641"/>
        <v>2207.4547170874866</v>
      </c>
      <c r="AA1605" s="179">
        <f t="shared" si="642"/>
        <v>42270.433821221093</v>
      </c>
      <c r="AB1605" s="179">
        <f t="shared" si="643"/>
        <v>77647.000000000146</v>
      </c>
      <c r="AC1605" s="179">
        <f t="shared" si="644"/>
        <v>5157874</v>
      </c>
      <c r="AE1605" s="179">
        <f t="shared" si="645"/>
        <v>59377</v>
      </c>
    </row>
    <row r="1606" spans="1:31" x14ac:dyDescent="0.2">
      <c r="A1606" s="171">
        <f t="shared" si="627"/>
        <v>121</v>
      </c>
      <c r="B1606" s="179">
        <f t="shared" si="628"/>
        <v>74390</v>
      </c>
      <c r="D1606" s="179">
        <f t="shared" si="629"/>
        <v>3257</v>
      </c>
      <c r="E1606" s="179">
        <f t="shared" si="630"/>
        <v>40778.774981441988</v>
      </c>
      <c r="F1606" s="179">
        <f t="shared" si="631"/>
        <v>1264.9311080859984</v>
      </c>
      <c r="G1606" s="179">
        <f t="shared" si="632"/>
        <v>3025774.1107693617</v>
      </c>
      <c r="H1606" s="179">
        <f t="shared" si="633"/>
        <v>92341.033980713895</v>
      </c>
      <c r="I1606" s="179">
        <f t="shared" si="634"/>
        <v>74390</v>
      </c>
      <c r="J1606" s="179">
        <f t="shared" si="635"/>
        <v>3257</v>
      </c>
      <c r="K1606" s="179">
        <f t="shared" si="636"/>
        <v>77647</v>
      </c>
      <c r="L1606" s="179">
        <f t="shared" si="624"/>
        <v>77647</v>
      </c>
      <c r="M1606" s="179">
        <f t="shared" si="637"/>
        <v>44335.147716121282</v>
      </c>
      <c r="N1606" s="179">
        <f t="shared" si="638"/>
        <v>4789107.5839538015</v>
      </c>
      <c r="O1606" s="179">
        <f>N1606*(1+Basic!$B$9)+S1606</f>
        <v>5028562.9631514922</v>
      </c>
      <c r="P1606" s="176">
        <f t="shared" si="625"/>
        <v>5120904</v>
      </c>
      <c r="R1606" s="183">
        <f t="shared" si="639"/>
        <v>0</v>
      </c>
      <c r="S1606" s="179">
        <f t="shared" si="626"/>
        <v>0</v>
      </c>
      <c r="Y1606" s="179">
        <f t="shared" si="640"/>
        <v>33611.225018558092</v>
      </c>
      <c r="Z1606" s="179">
        <f t="shared" si="641"/>
        <v>1992.0688919140084</v>
      </c>
      <c r="AA1606" s="179">
        <f t="shared" si="642"/>
        <v>42043.706089527986</v>
      </c>
      <c r="AB1606" s="179">
        <f t="shared" si="643"/>
        <v>77647.000000000087</v>
      </c>
      <c r="AC1606" s="179">
        <f t="shared" si="644"/>
        <v>5120904</v>
      </c>
      <c r="AE1606" s="179">
        <f t="shared" si="645"/>
        <v>77647</v>
      </c>
    </row>
    <row r="1607" spans="1:31" x14ac:dyDescent="0.2">
      <c r="A1607" s="171">
        <f t="shared" si="627"/>
        <v>122</v>
      </c>
      <c r="B1607" s="179">
        <f t="shared" si="628"/>
        <v>74390</v>
      </c>
      <c r="D1607" s="179">
        <f t="shared" si="629"/>
        <v>3257</v>
      </c>
      <c r="E1607" s="179">
        <f t="shared" si="630"/>
        <v>40330.768460050531</v>
      </c>
      <c r="F1607" s="179">
        <f t="shared" si="631"/>
        <v>1238.2190649738916</v>
      </c>
      <c r="G1607" s="179">
        <f t="shared" si="632"/>
        <v>2991714.8792294124</v>
      </c>
      <c r="H1607" s="179">
        <f t="shared" si="633"/>
        <v>90322.253045687787</v>
      </c>
      <c r="I1607" s="179">
        <f t="shared" si="634"/>
        <v>74390</v>
      </c>
      <c r="J1607" s="179">
        <f t="shared" si="635"/>
        <v>3257</v>
      </c>
      <c r="K1607" s="179">
        <f t="shared" si="636"/>
        <v>77647</v>
      </c>
      <c r="L1607" s="179">
        <f t="shared" si="624"/>
        <v>77647</v>
      </c>
      <c r="M1607" s="179">
        <f t="shared" si="637"/>
        <v>44028.893581400975</v>
      </c>
      <c r="N1607" s="179">
        <f t="shared" si="638"/>
        <v>4755489.4775352022</v>
      </c>
      <c r="O1607" s="179">
        <f>N1607*(1+Basic!$B$9)+S1607</f>
        <v>4993263.9514119625</v>
      </c>
      <c r="P1607" s="176">
        <f t="shared" si="625"/>
        <v>5083586</v>
      </c>
      <c r="R1607" s="183">
        <f t="shared" si="639"/>
        <v>0</v>
      </c>
      <c r="S1607" s="179">
        <f t="shared" si="626"/>
        <v>0</v>
      </c>
      <c r="Y1607" s="179">
        <f t="shared" si="640"/>
        <v>34059.231539949309</v>
      </c>
      <c r="Z1607" s="179">
        <f t="shared" si="641"/>
        <v>2018.7809350261086</v>
      </c>
      <c r="AA1607" s="179">
        <f t="shared" si="642"/>
        <v>41568.987525024422</v>
      </c>
      <c r="AB1607" s="179">
        <f t="shared" si="643"/>
        <v>77646.99999999984</v>
      </c>
      <c r="AC1607" s="179">
        <f t="shared" si="644"/>
        <v>5083586</v>
      </c>
      <c r="AE1607" s="179">
        <f t="shared" si="645"/>
        <v>77647</v>
      </c>
    </row>
    <row r="1608" spans="1:31" x14ac:dyDescent="0.2">
      <c r="A1608" s="171">
        <f t="shared" si="627"/>
        <v>123</v>
      </c>
      <c r="B1608" s="179">
        <f t="shared" si="628"/>
        <v>74390</v>
      </c>
      <c r="D1608" s="179">
        <f t="shared" si="629"/>
        <v>3257</v>
      </c>
      <c r="E1608" s="179">
        <f t="shared" si="630"/>
        <v>39876.790426371183</v>
      </c>
      <c r="F1608" s="179">
        <f t="shared" si="631"/>
        <v>1211.1488348281341</v>
      </c>
      <c r="G1608" s="179">
        <f t="shared" si="632"/>
        <v>2957201.6696557836</v>
      </c>
      <c r="H1608" s="179">
        <f t="shared" si="633"/>
        <v>88276.401880515914</v>
      </c>
      <c r="I1608" s="179">
        <f t="shared" si="634"/>
        <v>74390</v>
      </c>
      <c r="J1608" s="179">
        <f t="shared" si="635"/>
        <v>3257</v>
      </c>
      <c r="K1608" s="179">
        <f t="shared" si="636"/>
        <v>77647</v>
      </c>
      <c r="L1608" s="179">
        <f t="shared" si="624"/>
        <v>77647</v>
      </c>
      <c r="M1608" s="179">
        <f t="shared" si="637"/>
        <v>43719.823884392674</v>
      </c>
      <c r="N1608" s="179">
        <f t="shared" si="638"/>
        <v>4721562.3014195953</v>
      </c>
      <c r="O1608" s="179">
        <f>N1608*(1+Basic!$B$9)+S1608</f>
        <v>4957640.4164905753</v>
      </c>
      <c r="P1608" s="176">
        <f t="shared" si="625"/>
        <v>5045917</v>
      </c>
      <c r="R1608" s="183">
        <f t="shared" si="639"/>
        <v>0</v>
      </c>
      <c r="S1608" s="179">
        <f t="shared" si="626"/>
        <v>0</v>
      </c>
      <c r="Y1608" s="179">
        <f t="shared" si="640"/>
        <v>34513.209573628847</v>
      </c>
      <c r="Z1608" s="179">
        <f t="shared" si="641"/>
        <v>2045.8511651718727</v>
      </c>
      <c r="AA1608" s="179">
        <f t="shared" si="642"/>
        <v>41087.939261199317</v>
      </c>
      <c r="AB1608" s="179">
        <f t="shared" si="643"/>
        <v>77647.000000000029</v>
      </c>
      <c r="AC1608" s="179">
        <f t="shared" si="644"/>
        <v>5045917</v>
      </c>
      <c r="AE1608" s="179">
        <f t="shared" si="645"/>
        <v>77647</v>
      </c>
    </row>
    <row r="1609" spans="1:31" x14ac:dyDescent="0.2">
      <c r="A1609" s="171">
        <f t="shared" si="627"/>
        <v>124</v>
      </c>
      <c r="B1609" s="179">
        <f t="shared" si="628"/>
        <v>74390</v>
      </c>
      <c r="D1609" s="179">
        <f t="shared" si="629"/>
        <v>3257</v>
      </c>
      <c r="E1609" s="179">
        <f t="shared" si="630"/>
        <v>39416.761285671942</v>
      </c>
      <c r="F1609" s="179">
        <f t="shared" si="631"/>
        <v>1183.7156146484256</v>
      </c>
      <c r="G1609" s="179">
        <f t="shared" si="632"/>
        <v>2922228.4309414555</v>
      </c>
      <c r="H1609" s="179">
        <f t="shared" si="633"/>
        <v>86203.117495164333</v>
      </c>
      <c r="I1609" s="179">
        <f t="shared" si="634"/>
        <v>74390</v>
      </c>
      <c r="J1609" s="179">
        <f t="shared" si="635"/>
        <v>3257</v>
      </c>
      <c r="K1609" s="179">
        <f t="shared" si="636"/>
        <v>77647</v>
      </c>
      <c r="L1609" s="179">
        <f t="shared" si="624"/>
        <v>77647</v>
      </c>
      <c r="M1609" s="179">
        <f t="shared" si="637"/>
        <v>43407.912740087522</v>
      </c>
      <c r="N1609" s="179">
        <f t="shared" si="638"/>
        <v>4687323.2141596824</v>
      </c>
      <c r="O1609" s="179">
        <f>N1609*(1+Basic!$B$9)+S1609</f>
        <v>4921689.3748676665</v>
      </c>
      <c r="P1609" s="176">
        <f t="shared" si="625"/>
        <v>5007892</v>
      </c>
      <c r="R1609" s="183">
        <f t="shared" si="639"/>
        <v>0</v>
      </c>
      <c r="S1609" s="179">
        <f t="shared" si="626"/>
        <v>0</v>
      </c>
      <c r="Y1609" s="179">
        <f t="shared" si="640"/>
        <v>34973.238714328036</v>
      </c>
      <c r="Z1609" s="179">
        <f t="shared" si="641"/>
        <v>2073.2843853515806</v>
      </c>
      <c r="AA1609" s="179">
        <f t="shared" si="642"/>
        <v>40600.476900320369</v>
      </c>
      <c r="AB1609" s="179">
        <f t="shared" si="643"/>
        <v>77646.999999999985</v>
      </c>
      <c r="AC1609" s="179">
        <f t="shared" si="644"/>
        <v>5007892</v>
      </c>
      <c r="AE1609" s="179">
        <f t="shared" si="645"/>
        <v>77647</v>
      </c>
    </row>
    <row r="1610" spans="1:31" x14ac:dyDescent="0.2">
      <c r="A1610" s="171">
        <f t="shared" si="627"/>
        <v>125</v>
      </c>
      <c r="B1610" s="179">
        <f t="shared" si="628"/>
        <v>74390</v>
      </c>
      <c r="D1610" s="179">
        <f t="shared" si="629"/>
        <v>3257</v>
      </c>
      <c r="E1610" s="179">
        <f t="shared" si="630"/>
        <v>38950.60038229671</v>
      </c>
      <c r="F1610" s="179">
        <f t="shared" si="631"/>
        <v>1155.9145370300921</v>
      </c>
      <c r="G1610" s="179">
        <f t="shared" si="632"/>
        <v>2886789.0313237524</v>
      </c>
      <c r="H1610" s="179">
        <f t="shared" si="633"/>
        <v>84102.032032194431</v>
      </c>
      <c r="I1610" s="179">
        <f t="shared" si="634"/>
        <v>74390</v>
      </c>
      <c r="J1610" s="179">
        <f t="shared" si="635"/>
        <v>3257</v>
      </c>
      <c r="K1610" s="179">
        <f t="shared" si="636"/>
        <v>77647</v>
      </c>
      <c r="L1610" s="179">
        <f t="shared" si="624"/>
        <v>77647</v>
      </c>
      <c r="M1610" s="179">
        <f t="shared" si="637"/>
        <v>43093.134025501531</v>
      </c>
      <c r="N1610" s="179">
        <f t="shared" si="638"/>
        <v>4652769.3481851835</v>
      </c>
      <c r="O1610" s="179">
        <f>N1610*(1+Basic!$B$9)+S1610</f>
        <v>4885407.8155944431</v>
      </c>
      <c r="P1610" s="176">
        <f t="shared" si="625"/>
        <v>4969510</v>
      </c>
      <c r="R1610" s="183">
        <f t="shared" si="639"/>
        <v>0</v>
      </c>
      <c r="S1610" s="179">
        <f t="shared" si="626"/>
        <v>0</v>
      </c>
      <c r="Y1610" s="179">
        <f t="shared" si="640"/>
        <v>35439.399617703166</v>
      </c>
      <c r="Z1610" s="179">
        <f t="shared" si="641"/>
        <v>2101.0854629699024</v>
      </c>
      <c r="AA1610" s="179">
        <f t="shared" si="642"/>
        <v>40106.514919326801</v>
      </c>
      <c r="AB1610" s="179">
        <f t="shared" si="643"/>
        <v>77646.999999999869</v>
      </c>
      <c r="AC1610" s="179">
        <f t="shared" si="644"/>
        <v>4969510</v>
      </c>
      <c r="AE1610" s="179">
        <f t="shared" si="645"/>
        <v>77647</v>
      </c>
    </row>
    <row r="1611" spans="1:31" x14ac:dyDescent="0.2">
      <c r="A1611" s="171">
        <f t="shared" si="627"/>
        <v>126</v>
      </c>
      <c r="B1611" s="179">
        <f t="shared" si="628"/>
        <v>74390</v>
      </c>
      <c r="D1611" s="179">
        <f t="shared" si="629"/>
        <v>3257</v>
      </c>
      <c r="E1611" s="179">
        <f t="shared" si="630"/>
        <v>38478.225985524128</v>
      </c>
      <c r="F1611" s="179">
        <f t="shared" si="631"/>
        <v>1127.7406693004737</v>
      </c>
      <c r="G1611" s="179">
        <f t="shared" si="632"/>
        <v>2850877.2573092766</v>
      </c>
      <c r="H1611" s="179">
        <f t="shared" si="633"/>
        <v>81972.772701494905</v>
      </c>
      <c r="I1611" s="179">
        <f t="shared" si="634"/>
        <v>74390</v>
      </c>
      <c r="J1611" s="179">
        <f t="shared" si="635"/>
        <v>3257</v>
      </c>
      <c r="K1611" s="179">
        <f t="shared" si="636"/>
        <v>77647</v>
      </c>
      <c r="L1611" s="179">
        <f t="shared" si="624"/>
        <v>77647</v>
      </c>
      <c r="M1611" s="179">
        <f t="shared" si="637"/>
        <v>42775.461377487809</v>
      </c>
      <c r="N1611" s="179">
        <f t="shared" si="638"/>
        <v>4617897.809562671</v>
      </c>
      <c r="O1611" s="179">
        <f>N1611*(1+Basic!$B$9)+S1611</f>
        <v>4848792.7000408052</v>
      </c>
      <c r="P1611" s="176">
        <f t="shared" si="625"/>
        <v>4930765</v>
      </c>
      <c r="R1611" s="183">
        <f t="shared" si="639"/>
        <v>0</v>
      </c>
      <c r="S1611" s="179">
        <f t="shared" si="626"/>
        <v>0</v>
      </c>
      <c r="Y1611" s="179">
        <f t="shared" si="640"/>
        <v>35911.774014475755</v>
      </c>
      <c r="Z1611" s="179">
        <f t="shared" si="641"/>
        <v>2129.2593306995259</v>
      </c>
      <c r="AA1611" s="179">
        <f t="shared" si="642"/>
        <v>39605.966654824602</v>
      </c>
      <c r="AB1611" s="179">
        <f t="shared" si="643"/>
        <v>77646.999999999884</v>
      </c>
      <c r="AC1611" s="179">
        <f t="shared" si="644"/>
        <v>4930765</v>
      </c>
      <c r="AE1611" s="179">
        <f t="shared" si="645"/>
        <v>77647</v>
      </c>
    </row>
    <row r="1612" spans="1:31" x14ac:dyDescent="0.2">
      <c r="A1612" s="171">
        <f t="shared" si="627"/>
        <v>127</v>
      </c>
      <c r="B1612" s="179">
        <f t="shared" si="628"/>
        <v>74390</v>
      </c>
      <c r="D1612" s="179">
        <f t="shared" si="629"/>
        <v>3257</v>
      </c>
      <c r="E1612" s="179">
        <f t="shared" si="630"/>
        <v>37999.555275237952</v>
      </c>
      <c r="F1612" s="179">
        <f t="shared" si="631"/>
        <v>1099.1890126437338</v>
      </c>
      <c r="G1612" s="179">
        <f t="shared" si="632"/>
        <v>2814486.8125845147</v>
      </c>
      <c r="H1612" s="179">
        <f t="shared" si="633"/>
        <v>79814.961714138641</v>
      </c>
      <c r="I1612" s="179">
        <f t="shared" si="634"/>
        <v>74390</v>
      </c>
      <c r="J1612" s="179">
        <f t="shared" si="635"/>
        <v>3257</v>
      </c>
      <c r="K1612" s="179">
        <f t="shared" si="636"/>
        <v>77647</v>
      </c>
      <c r="L1612" s="179">
        <f t="shared" si="624"/>
        <v>77647</v>
      </c>
      <c r="M1612" s="179">
        <f t="shared" si="637"/>
        <v>42454.868190528592</v>
      </c>
      <c r="N1612" s="179">
        <f t="shared" si="638"/>
        <v>4582705.6777531998</v>
      </c>
      <c r="O1612" s="179">
        <f>N1612*(1+Basic!$B$9)+S1612</f>
        <v>4811840.96164086</v>
      </c>
      <c r="P1612" s="176">
        <f t="shared" si="625"/>
        <v>4891656</v>
      </c>
      <c r="R1612" s="183">
        <f t="shared" si="639"/>
        <v>0</v>
      </c>
      <c r="S1612" s="179">
        <f t="shared" si="626"/>
        <v>0</v>
      </c>
      <c r="Y1612" s="179">
        <f t="shared" si="640"/>
        <v>36390.444724761881</v>
      </c>
      <c r="Z1612" s="179">
        <f t="shared" si="641"/>
        <v>2157.8109873562644</v>
      </c>
      <c r="AA1612" s="179">
        <f t="shared" si="642"/>
        <v>39098.744287881687</v>
      </c>
      <c r="AB1612" s="179">
        <f t="shared" si="643"/>
        <v>77646.999999999825</v>
      </c>
      <c r="AC1612" s="179">
        <f t="shared" si="644"/>
        <v>4891656</v>
      </c>
      <c r="AE1612" s="179">
        <f t="shared" si="645"/>
        <v>77647</v>
      </c>
    </row>
    <row r="1613" spans="1:31" x14ac:dyDescent="0.2">
      <c r="A1613" s="171">
        <f t="shared" si="627"/>
        <v>128</v>
      </c>
      <c r="B1613" s="179">
        <f t="shared" si="628"/>
        <v>74390</v>
      </c>
      <c r="D1613" s="179">
        <f t="shared" si="629"/>
        <v>3257</v>
      </c>
      <c r="E1613" s="179">
        <f t="shared" si="630"/>
        <v>37514.504327406474</v>
      </c>
      <c r="F1613" s="179">
        <f t="shared" si="631"/>
        <v>1070.2545012139321</v>
      </c>
      <c r="G1613" s="179">
        <f t="shared" si="632"/>
        <v>2777611.3169119214</v>
      </c>
      <c r="H1613" s="179">
        <f t="shared" si="633"/>
        <v>77628.216215352571</v>
      </c>
      <c r="I1613" s="179">
        <f t="shared" si="634"/>
        <v>74390</v>
      </c>
      <c r="J1613" s="179">
        <f t="shared" si="635"/>
        <v>3257</v>
      </c>
      <c r="K1613" s="179">
        <f t="shared" si="636"/>
        <v>77647</v>
      </c>
      <c r="L1613" s="179">
        <f t="shared" si="624"/>
        <v>77647</v>
      </c>
      <c r="M1613" s="179">
        <f t="shared" si="637"/>
        <v>42131.32761450699</v>
      </c>
      <c r="N1613" s="179">
        <f t="shared" si="638"/>
        <v>4547190.0053677065</v>
      </c>
      <c r="O1613" s="179">
        <f>N1613*(1+Basic!$B$9)+S1613</f>
        <v>4774549.5056360923</v>
      </c>
      <c r="P1613" s="176">
        <f t="shared" si="625"/>
        <v>4852178</v>
      </c>
      <c r="R1613" s="183">
        <f t="shared" si="639"/>
        <v>0</v>
      </c>
      <c r="S1613" s="179">
        <f t="shared" si="626"/>
        <v>0</v>
      </c>
      <c r="Y1613" s="179">
        <f t="shared" si="640"/>
        <v>36875.495672593359</v>
      </c>
      <c r="Z1613" s="179">
        <f t="shared" si="641"/>
        <v>2186.7454987860692</v>
      </c>
      <c r="AA1613" s="179">
        <f t="shared" si="642"/>
        <v>38584.758828620405</v>
      </c>
      <c r="AB1613" s="179">
        <f t="shared" si="643"/>
        <v>77646.999999999825</v>
      </c>
      <c r="AC1613" s="179">
        <f t="shared" si="644"/>
        <v>4852178</v>
      </c>
      <c r="AE1613" s="179">
        <f t="shared" si="645"/>
        <v>77647</v>
      </c>
    </row>
    <row r="1614" spans="1:31" x14ac:dyDescent="0.2">
      <c r="A1614" s="171">
        <f t="shared" si="627"/>
        <v>129</v>
      </c>
      <c r="B1614" s="179">
        <f t="shared" si="628"/>
        <v>74390</v>
      </c>
      <c r="D1614" s="179">
        <f t="shared" si="629"/>
        <v>3257</v>
      </c>
      <c r="E1614" s="179">
        <f t="shared" si="630"/>
        <v>37022.988099368282</v>
      </c>
      <c r="F1614" s="179">
        <f t="shared" si="631"/>
        <v>1040.9320012362052</v>
      </c>
      <c r="G1614" s="179">
        <f t="shared" si="632"/>
        <v>2740244.3050112897</v>
      </c>
      <c r="H1614" s="179">
        <f t="shared" si="633"/>
        <v>75412.148216588772</v>
      </c>
      <c r="I1614" s="179">
        <f t="shared" si="634"/>
        <v>74390</v>
      </c>
      <c r="J1614" s="179">
        <f t="shared" si="635"/>
        <v>3257</v>
      </c>
      <c r="K1614" s="179">
        <f t="shared" si="636"/>
        <v>77647</v>
      </c>
      <c r="L1614" s="179">
        <f t="shared" ref="L1614:L1664" si="646">K1614</f>
        <v>77647</v>
      </c>
      <c r="M1614" s="179">
        <f t="shared" si="637"/>
        <v>41804.812552458243</v>
      </c>
      <c r="N1614" s="179">
        <f t="shared" si="638"/>
        <v>4511347.8179201651</v>
      </c>
      <c r="O1614" s="179">
        <f>N1614*(1+Basic!$B$9)+S1614</f>
        <v>4736915.2088161735</v>
      </c>
      <c r="P1614" s="176">
        <f t="shared" ref="P1614:P1664" si="647">ROUND((O1614+H1614)/1,0)</f>
        <v>4812327</v>
      </c>
      <c r="R1614" s="183">
        <f t="shared" si="639"/>
        <v>0</v>
      </c>
      <c r="S1614" s="179">
        <f t="shared" ref="S1614:S1665" si="648">S1615+R1614</f>
        <v>0</v>
      </c>
      <c r="Y1614" s="179">
        <f t="shared" si="640"/>
        <v>37367.011900631711</v>
      </c>
      <c r="Z1614" s="179">
        <f t="shared" si="641"/>
        <v>2216.0679987637996</v>
      </c>
      <c r="AA1614" s="179">
        <f t="shared" si="642"/>
        <v>38063.92010060449</v>
      </c>
      <c r="AB1614" s="179">
        <f t="shared" si="643"/>
        <v>77647</v>
      </c>
      <c r="AC1614" s="179">
        <f t="shared" si="644"/>
        <v>4812327</v>
      </c>
      <c r="AE1614" s="179">
        <f t="shared" si="645"/>
        <v>77647</v>
      </c>
    </row>
    <row r="1615" spans="1:31" x14ac:dyDescent="0.2">
      <c r="A1615" s="171">
        <f t="shared" ref="A1615:A1665" si="649">A1614+1</f>
        <v>130</v>
      </c>
      <c r="B1615" s="179">
        <f t="shared" ref="B1615:B1665" si="650">$C$1481</f>
        <v>74390</v>
      </c>
      <c r="D1615" s="179">
        <f t="shared" ref="D1615:D1665" si="651">C1615+$F$1481</f>
        <v>3257</v>
      </c>
      <c r="E1615" s="179">
        <f t="shared" ref="E1615:E1665" si="652">G1614*$B$1484/$E$1481</f>
        <v>36524.920414922024</v>
      </c>
      <c r="F1615" s="179">
        <f t="shared" ref="F1615:F1665" si="653">H1614*$D$1484/$E$1481</f>
        <v>1011.2163100958942</v>
      </c>
      <c r="G1615" s="179">
        <f t="shared" ref="G1615:G1665" si="654">G1614+E1615-B1615</f>
        <v>2702379.2254262115</v>
      </c>
      <c r="H1615" s="179">
        <f t="shared" ref="H1615:H1665" si="655">H1614-D1615+F1615</f>
        <v>73166.364526684672</v>
      </c>
      <c r="I1615" s="179">
        <f t="shared" ref="I1615:I1665" si="656">B1615</f>
        <v>74390</v>
      </c>
      <c r="J1615" s="179">
        <f t="shared" ref="J1615:J1665" si="657">D1615-C1615</f>
        <v>3257</v>
      </c>
      <c r="K1615" s="179">
        <f t="shared" ref="K1615:K1665" si="658">J1615+I1615</f>
        <v>77647</v>
      </c>
      <c r="L1615" s="179">
        <f t="shared" si="646"/>
        <v>77647</v>
      </c>
      <c r="M1615" s="179">
        <f t="shared" ref="M1615:M1665" si="659">N1614*$L$1484/12</f>
        <v>41475.295658300362</v>
      </c>
      <c r="N1615" s="179">
        <f t="shared" ref="N1615:N1665" si="660">N1614+M1615-L1615</f>
        <v>4475176.1135784658</v>
      </c>
      <c r="O1615" s="179">
        <f>N1615*(1+Basic!$B$9)+S1615</f>
        <v>4698934.9192573894</v>
      </c>
      <c r="P1615" s="176">
        <f t="shared" si="647"/>
        <v>4772101</v>
      </c>
      <c r="R1615" s="183">
        <f t="shared" ref="R1615:R1665" si="661">ROUND($R$1481/1,0)</f>
        <v>0</v>
      </c>
      <c r="S1615" s="179">
        <f t="shared" si="648"/>
        <v>0</v>
      </c>
      <c r="Y1615" s="179">
        <f t="shared" ref="Y1615:Y1665" si="662">G1614-G1615</f>
        <v>37865.079585078172</v>
      </c>
      <c r="Z1615" s="179">
        <f t="shared" ref="Z1615:Z1665" si="663">H1614-H1615-C1615</f>
        <v>2245.7836899040994</v>
      </c>
      <c r="AA1615" s="179">
        <f t="shared" ref="AA1615:AA1665" si="664">E1615+F1615+R1615</f>
        <v>37536.136725017917</v>
      </c>
      <c r="AB1615" s="179">
        <f t="shared" ref="AB1615:AB1665" si="665">AA1615+Z1615+Y1615</f>
        <v>77647.000000000189</v>
      </c>
      <c r="AC1615" s="179">
        <f t="shared" ref="AC1615:AC1665" si="666">P1615</f>
        <v>4772101</v>
      </c>
      <c r="AE1615" s="179">
        <f t="shared" ref="AE1615:AE1665" si="667">B1615+D1615</f>
        <v>77647</v>
      </c>
    </row>
    <row r="1616" spans="1:31" x14ac:dyDescent="0.2">
      <c r="A1616" s="171">
        <f t="shared" si="649"/>
        <v>131</v>
      </c>
      <c r="B1616" s="179">
        <f t="shared" si="650"/>
        <v>74390</v>
      </c>
      <c r="D1616" s="179">
        <f t="shared" si="651"/>
        <v>3257</v>
      </c>
      <c r="E1616" s="179">
        <f t="shared" si="652"/>
        <v>36020.21394921733</v>
      </c>
      <c r="F1616" s="179">
        <f t="shared" si="653"/>
        <v>981.10215541545756</v>
      </c>
      <c r="G1616" s="179">
        <f t="shared" si="654"/>
        <v>2664009.4393754289</v>
      </c>
      <c r="H1616" s="179">
        <f t="shared" si="655"/>
        <v>70890.46668210013</v>
      </c>
      <c r="I1616" s="179">
        <f t="shared" si="656"/>
        <v>74390</v>
      </c>
      <c r="J1616" s="179">
        <f t="shared" si="657"/>
        <v>3257</v>
      </c>
      <c r="K1616" s="179">
        <f t="shared" si="658"/>
        <v>77647</v>
      </c>
      <c r="L1616" s="179">
        <f t="shared" si="646"/>
        <v>77647</v>
      </c>
      <c r="M1616" s="179">
        <f t="shared" si="659"/>
        <v>41142.749334543783</v>
      </c>
      <c r="N1616" s="179">
        <f t="shared" si="660"/>
        <v>4438671.8629130097</v>
      </c>
      <c r="O1616" s="179">
        <f>N1616*(1+Basic!$B$9)+S1616</f>
        <v>4660605.4560586605</v>
      </c>
      <c r="P1616" s="176">
        <f t="shared" si="647"/>
        <v>4731496</v>
      </c>
      <c r="R1616" s="183">
        <f t="shared" si="661"/>
        <v>0</v>
      </c>
      <c r="S1616" s="179">
        <f t="shared" si="648"/>
        <v>0</v>
      </c>
      <c r="Y1616" s="179">
        <f t="shared" si="662"/>
        <v>38369.786050782539</v>
      </c>
      <c r="Z1616" s="179">
        <f t="shared" si="663"/>
        <v>2275.8978445845423</v>
      </c>
      <c r="AA1616" s="179">
        <f t="shared" si="664"/>
        <v>37001.316104632788</v>
      </c>
      <c r="AB1616" s="179">
        <f t="shared" si="665"/>
        <v>77646.999999999869</v>
      </c>
      <c r="AC1616" s="179">
        <f t="shared" si="666"/>
        <v>4731496</v>
      </c>
      <c r="AE1616" s="179">
        <f t="shared" si="667"/>
        <v>77647</v>
      </c>
    </row>
    <row r="1617" spans="1:31" x14ac:dyDescent="0.2">
      <c r="A1617" s="171">
        <f t="shared" si="649"/>
        <v>132</v>
      </c>
      <c r="B1617" s="179">
        <f t="shared" si="650"/>
        <v>74390</v>
      </c>
      <c r="C1617" s="171">
        <f>-Basic!$B$30</f>
        <v>-16440</v>
      </c>
      <c r="D1617" s="179">
        <f t="shared" si="651"/>
        <v>-13183</v>
      </c>
      <c r="E1617" s="179">
        <f t="shared" si="652"/>
        <v>35508.780213444399</v>
      </c>
      <c r="F1617" s="179">
        <f t="shared" si="653"/>
        <v>950.58419411900786</v>
      </c>
      <c r="G1617" s="179">
        <f t="shared" si="654"/>
        <v>2625128.2195888734</v>
      </c>
      <c r="H1617" s="179">
        <f t="shared" si="655"/>
        <v>85024.050876219131</v>
      </c>
      <c r="I1617" s="179">
        <f t="shared" si="656"/>
        <v>74390</v>
      </c>
      <c r="J1617" s="179">
        <f t="shared" si="657"/>
        <v>3257</v>
      </c>
      <c r="K1617" s="179">
        <f t="shared" si="658"/>
        <v>77647</v>
      </c>
      <c r="L1617" s="179">
        <f t="shared" si="646"/>
        <v>77647</v>
      </c>
      <c r="M1617" s="179">
        <f t="shared" si="659"/>
        <v>40807.145729980104</v>
      </c>
      <c r="N1617" s="179">
        <f t="shared" si="660"/>
        <v>4401832.0086429901</v>
      </c>
      <c r="O1617" s="179">
        <f>N1617*(1+Basic!$B$9)+S1617</f>
        <v>4621923.6090751402</v>
      </c>
      <c r="P1617" s="176">
        <f t="shared" si="647"/>
        <v>4706948</v>
      </c>
      <c r="R1617" s="183">
        <f t="shared" si="661"/>
        <v>0</v>
      </c>
      <c r="S1617" s="179">
        <f t="shared" si="648"/>
        <v>0</v>
      </c>
      <c r="Y1617" s="179">
        <f t="shared" si="662"/>
        <v>38881.219786555506</v>
      </c>
      <c r="Z1617" s="179">
        <f t="shared" si="663"/>
        <v>2306.415805880999</v>
      </c>
      <c r="AA1617" s="179">
        <f t="shared" si="664"/>
        <v>36459.364407563407</v>
      </c>
      <c r="AB1617" s="179">
        <f t="shared" si="665"/>
        <v>77646.999999999913</v>
      </c>
      <c r="AC1617" s="179">
        <f t="shared" si="666"/>
        <v>4706948</v>
      </c>
      <c r="AE1617" s="179">
        <f t="shared" si="667"/>
        <v>61207</v>
      </c>
    </row>
    <row r="1618" spans="1:31" x14ac:dyDescent="0.2">
      <c r="A1618" s="171">
        <f t="shared" si="649"/>
        <v>133</v>
      </c>
      <c r="B1618" s="179">
        <f t="shared" si="650"/>
        <v>74390</v>
      </c>
      <c r="D1618" s="179">
        <f t="shared" si="651"/>
        <v>3257</v>
      </c>
      <c r="E1618" s="179">
        <f t="shared" si="652"/>
        <v>34990.529539319497</v>
      </c>
      <c r="F1618" s="179">
        <f t="shared" si="653"/>
        <v>1140.1042011099078</v>
      </c>
      <c r="G1618" s="179">
        <f t="shared" si="654"/>
        <v>2585728.7491281931</v>
      </c>
      <c r="H1618" s="179">
        <f t="shared" si="655"/>
        <v>82907.155077329036</v>
      </c>
      <c r="I1618" s="179">
        <f t="shared" si="656"/>
        <v>74390</v>
      </c>
      <c r="J1618" s="179">
        <f t="shared" si="657"/>
        <v>3257</v>
      </c>
      <c r="K1618" s="179">
        <f t="shared" si="658"/>
        <v>77647</v>
      </c>
      <c r="L1618" s="179">
        <f t="shared" si="646"/>
        <v>77647</v>
      </c>
      <c r="M1618" s="179">
        <f t="shared" si="659"/>
        <v>40468.456737349472</v>
      </c>
      <c r="N1618" s="179">
        <f t="shared" si="660"/>
        <v>4364653.4653803399</v>
      </c>
      <c r="O1618" s="179">
        <f>N1618*(1+Basic!$B$9)+S1618</f>
        <v>4582886.1386493575</v>
      </c>
      <c r="P1618" s="176">
        <f t="shared" si="647"/>
        <v>4665793</v>
      </c>
      <c r="R1618" s="183">
        <f t="shared" si="661"/>
        <v>0</v>
      </c>
      <c r="S1618" s="179">
        <f t="shared" si="648"/>
        <v>0</v>
      </c>
      <c r="Y1618" s="179">
        <f t="shared" si="662"/>
        <v>39399.470460680313</v>
      </c>
      <c r="Z1618" s="179">
        <f t="shared" si="663"/>
        <v>2116.8957988900947</v>
      </c>
      <c r="AA1618" s="179">
        <f t="shared" si="664"/>
        <v>36130.633740429403</v>
      </c>
      <c r="AB1618" s="179">
        <f t="shared" si="665"/>
        <v>77646.999999999811</v>
      </c>
      <c r="AC1618" s="179">
        <f t="shared" si="666"/>
        <v>4665793</v>
      </c>
      <c r="AE1618" s="179">
        <f t="shared" si="667"/>
        <v>77647</v>
      </c>
    </row>
    <row r="1619" spans="1:31" x14ac:dyDescent="0.2">
      <c r="A1619" s="171">
        <f t="shared" si="649"/>
        <v>134</v>
      </c>
      <c r="B1619" s="179">
        <f t="shared" si="650"/>
        <v>74390</v>
      </c>
      <c r="D1619" s="179">
        <f t="shared" si="651"/>
        <v>3257</v>
      </c>
      <c r="E1619" s="179">
        <f t="shared" si="652"/>
        <v>34465.371063363651</v>
      </c>
      <c r="F1619" s="179">
        <f t="shared" si="653"/>
        <v>1111.7183294800068</v>
      </c>
      <c r="G1619" s="179">
        <f t="shared" si="654"/>
        <v>2545804.1201915569</v>
      </c>
      <c r="H1619" s="179">
        <f t="shared" si="655"/>
        <v>80761.873406809042</v>
      </c>
      <c r="I1619" s="179">
        <f t="shared" si="656"/>
        <v>74390</v>
      </c>
      <c r="J1619" s="179">
        <f t="shared" si="657"/>
        <v>3257</v>
      </c>
      <c r="K1619" s="179">
        <f t="shared" si="658"/>
        <v>77647</v>
      </c>
      <c r="L1619" s="179">
        <f t="shared" si="646"/>
        <v>77647</v>
      </c>
      <c r="M1619" s="179">
        <f t="shared" si="659"/>
        <v>40126.65399098659</v>
      </c>
      <c r="N1619" s="179">
        <f t="shared" si="660"/>
        <v>4327133.1193713266</v>
      </c>
      <c r="O1619" s="179">
        <f>N1619*(1+Basic!$B$9)+S1619</f>
        <v>4543489.7753398931</v>
      </c>
      <c r="P1619" s="176">
        <f t="shared" si="647"/>
        <v>4624252</v>
      </c>
      <c r="R1619" s="183">
        <f t="shared" si="661"/>
        <v>0</v>
      </c>
      <c r="S1619" s="179">
        <f t="shared" si="648"/>
        <v>0</v>
      </c>
      <c r="Y1619" s="179">
        <f t="shared" si="662"/>
        <v>39924.628936636262</v>
      </c>
      <c r="Z1619" s="179">
        <f t="shared" si="663"/>
        <v>2145.2816705199948</v>
      </c>
      <c r="AA1619" s="179">
        <f t="shared" si="664"/>
        <v>35577.089392843656</v>
      </c>
      <c r="AB1619" s="179">
        <f t="shared" si="665"/>
        <v>77646.999999999913</v>
      </c>
      <c r="AC1619" s="179">
        <f t="shared" si="666"/>
        <v>4624252</v>
      </c>
      <c r="AE1619" s="179">
        <f t="shared" si="667"/>
        <v>77647</v>
      </c>
    </row>
    <row r="1620" spans="1:31" x14ac:dyDescent="0.2">
      <c r="A1620" s="171">
        <f t="shared" si="649"/>
        <v>135</v>
      </c>
      <c r="B1620" s="179">
        <f t="shared" si="650"/>
        <v>74390</v>
      </c>
      <c r="D1620" s="179">
        <f t="shared" si="651"/>
        <v>3257</v>
      </c>
      <c r="E1620" s="179">
        <f t="shared" si="652"/>
        <v>33933.212710971806</v>
      </c>
      <c r="F1620" s="179">
        <f t="shared" si="653"/>
        <v>1082.9518261210376</v>
      </c>
      <c r="G1620" s="179">
        <f t="shared" si="654"/>
        <v>2505347.3329025288</v>
      </c>
      <c r="H1620" s="179">
        <f t="shared" si="655"/>
        <v>78587.825232930074</v>
      </c>
      <c r="I1620" s="179">
        <f t="shared" si="656"/>
        <v>74390</v>
      </c>
      <c r="J1620" s="179">
        <f t="shared" si="657"/>
        <v>3257</v>
      </c>
      <c r="K1620" s="179">
        <f t="shared" si="658"/>
        <v>77647</v>
      </c>
      <c r="L1620" s="179">
        <f t="shared" si="646"/>
        <v>77647</v>
      </c>
      <c r="M1620" s="179">
        <f t="shared" si="659"/>
        <v>39781.708864445005</v>
      </c>
      <c r="N1620" s="179">
        <f t="shared" si="660"/>
        <v>4289267.8282357715</v>
      </c>
      <c r="O1620" s="179">
        <f>N1620*(1+Basic!$B$9)+S1620</f>
        <v>4503731.2196475603</v>
      </c>
      <c r="P1620" s="176">
        <f t="shared" si="647"/>
        <v>4582319</v>
      </c>
      <c r="R1620" s="183">
        <f t="shared" si="661"/>
        <v>0</v>
      </c>
      <c r="S1620" s="179">
        <f t="shared" si="648"/>
        <v>0</v>
      </c>
      <c r="Y1620" s="179">
        <f t="shared" si="662"/>
        <v>40456.787289028056</v>
      </c>
      <c r="Z1620" s="179">
        <f t="shared" si="663"/>
        <v>2174.0481738789676</v>
      </c>
      <c r="AA1620" s="179">
        <f t="shared" si="664"/>
        <v>35016.164537092845</v>
      </c>
      <c r="AB1620" s="179">
        <f t="shared" si="665"/>
        <v>77646.999999999869</v>
      </c>
      <c r="AC1620" s="179">
        <f t="shared" si="666"/>
        <v>4582319</v>
      </c>
      <c r="AE1620" s="179">
        <f t="shared" si="667"/>
        <v>77647</v>
      </c>
    </row>
    <row r="1621" spans="1:31" x14ac:dyDescent="0.2">
      <c r="A1621" s="171">
        <f t="shared" si="649"/>
        <v>136</v>
      </c>
      <c r="B1621" s="179">
        <f t="shared" si="650"/>
        <v>74390</v>
      </c>
      <c r="D1621" s="179">
        <f t="shared" si="651"/>
        <v>3257</v>
      </c>
      <c r="E1621" s="179">
        <f t="shared" si="652"/>
        <v>33393.96118026966</v>
      </c>
      <c r="F1621" s="179">
        <f t="shared" si="653"/>
        <v>1053.7995870673701</v>
      </c>
      <c r="G1621" s="179">
        <f t="shared" si="654"/>
        <v>2464351.2940827985</v>
      </c>
      <c r="H1621" s="179">
        <f t="shared" si="655"/>
        <v>76384.624819997451</v>
      </c>
      <c r="I1621" s="179">
        <f t="shared" si="656"/>
        <v>74390</v>
      </c>
      <c r="J1621" s="179">
        <f t="shared" si="657"/>
        <v>3257</v>
      </c>
      <c r="K1621" s="179">
        <f t="shared" si="658"/>
        <v>77647</v>
      </c>
      <c r="L1621" s="179">
        <f t="shared" si="646"/>
        <v>77647</v>
      </c>
      <c r="M1621" s="179">
        <f t="shared" si="659"/>
        <v>39433.592468099669</v>
      </c>
      <c r="N1621" s="179">
        <f t="shared" si="660"/>
        <v>4251054.4207038712</v>
      </c>
      <c r="O1621" s="179">
        <f>N1621*(1+Basic!$B$9)+S1621</f>
        <v>4463607.1417390648</v>
      </c>
      <c r="P1621" s="176">
        <f t="shared" si="647"/>
        <v>4539992</v>
      </c>
      <c r="R1621" s="183">
        <f t="shared" si="661"/>
        <v>0</v>
      </c>
      <c r="S1621" s="179">
        <f t="shared" si="648"/>
        <v>0</v>
      </c>
      <c r="Y1621" s="179">
        <f t="shared" si="662"/>
        <v>40996.038819730282</v>
      </c>
      <c r="Z1621" s="179">
        <f t="shared" si="663"/>
        <v>2203.2004129326233</v>
      </c>
      <c r="AA1621" s="179">
        <f t="shared" si="664"/>
        <v>34447.760767337029</v>
      </c>
      <c r="AB1621" s="179">
        <f t="shared" si="665"/>
        <v>77646.999999999942</v>
      </c>
      <c r="AC1621" s="179">
        <f t="shared" si="666"/>
        <v>4539992</v>
      </c>
      <c r="AE1621" s="179">
        <f t="shared" si="667"/>
        <v>77647</v>
      </c>
    </row>
    <row r="1622" spans="1:31" x14ac:dyDescent="0.2">
      <c r="A1622" s="171">
        <f t="shared" si="649"/>
        <v>137</v>
      </c>
      <c r="B1622" s="179">
        <f t="shared" si="650"/>
        <v>74390</v>
      </c>
      <c r="D1622" s="179">
        <f t="shared" si="651"/>
        <v>3257</v>
      </c>
      <c r="E1622" s="179">
        <f t="shared" si="652"/>
        <v>32847.52192575526</v>
      </c>
      <c r="F1622" s="179">
        <f t="shared" si="653"/>
        <v>1024.2564399132966</v>
      </c>
      <c r="G1622" s="179">
        <f t="shared" si="654"/>
        <v>2422808.8160085538</v>
      </c>
      <c r="H1622" s="179">
        <f t="shared" si="655"/>
        <v>74151.881259910748</v>
      </c>
      <c r="I1622" s="179">
        <f t="shared" si="656"/>
        <v>74390</v>
      </c>
      <c r="J1622" s="179">
        <f t="shared" si="657"/>
        <v>3257</v>
      </c>
      <c r="K1622" s="179">
        <f t="shared" si="658"/>
        <v>77647</v>
      </c>
      <c r="L1622" s="179">
        <f t="shared" si="646"/>
        <v>77647</v>
      </c>
      <c r="M1622" s="179">
        <f t="shared" si="659"/>
        <v>39082.275646727343</v>
      </c>
      <c r="N1622" s="179">
        <f t="shared" si="660"/>
        <v>4212489.6963505987</v>
      </c>
      <c r="O1622" s="179">
        <f>N1622*(1+Basic!$B$9)+S1622</f>
        <v>4423114.1811681287</v>
      </c>
      <c r="P1622" s="176">
        <f t="shared" si="647"/>
        <v>4497266</v>
      </c>
      <c r="R1622" s="183">
        <f t="shared" si="661"/>
        <v>0</v>
      </c>
      <c r="S1622" s="179">
        <f t="shared" si="648"/>
        <v>0</v>
      </c>
      <c r="Y1622" s="179">
        <f t="shared" si="662"/>
        <v>41542.478074244689</v>
      </c>
      <c r="Z1622" s="179">
        <f t="shared" si="663"/>
        <v>2232.7435600867029</v>
      </c>
      <c r="AA1622" s="179">
        <f t="shared" si="664"/>
        <v>33871.778365668557</v>
      </c>
      <c r="AB1622" s="179">
        <f t="shared" si="665"/>
        <v>77646.999999999942</v>
      </c>
      <c r="AC1622" s="179">
        <f t="shared" si="666"/>
        <v>4497266</v>
      </c>
      <c r="AE1622" s="179">
        <f t="shared" si="667"/>
        <v>77647</v>
      </c>
    </row>
    <row r="1623" spans="1:31" x14ac:dyDescent="0.2">
      <c r="A1623" s="171">
        <f t="shared" si="649"/>
        <v>138</v>
      </c>
      <c r="B1623" s="179">
        <f t="shared" si="650"/>
        <v>74390</v>
      </c>
      <c r="D1623" s="179">
        <f t="shared" si="651"/>
        <v>3257</v>
      </c>
      <c r="E1623" s="179">
        <f t="shared" si="652"/>
        <v>32293.799141722626</v>
      </c>
      <c r="F1623" s="179">
        <f t="shared" si="653"/>
        <v>994.3171428953051</v>
      </c>
      <c r="G1623" s="179">
        <f t="shared" si="654"/>
        <v>2380712.6151502766</v>
      </c>
      <c r="H1623" s="179">
        <f t="shared" si="655"/>
        <v>71889.198402806054</v>
      </c>
      <c r="I1623" s="179">
        <f t="shared" si="656"/>
        <v>74390</v>
      </c>
      <c r="J1623" s="179">
        <f t="shared" si="657"/>
        <v>3257</v>
      </c>
      <c r="K1623" s="179">
        <f t="shared" si="658"/>
        <v>77647</v>
      </c>
      <c r="L1623" s="179">
        <f t="shared" si="646"/>
        <v>77647</v>
      </c>
      <c r="M1623" s="179">
        <f t="shared" si="659"/>
        <v>38727.728977064835</v>
      </c>
      <c r="N1623" s="179">
        <f t="shared" si="660"/>
        <v>4173570.4253276633</v>
      </c>
      <c r="O1623" s="179">
        <f>N1623*(1+Basic!$B$9)+S1623</f>
        <v>4382248.9465940464</v>
      </c>
      <c r="P1623" s="176">
        <f t="shared" si="647"/>
        <v>4454138</v>
      </c>
      <c r="R1623" s="183">
        <f t="shared" si="661"/>
        <v>0</v>
      </c>
      <c r="S1623" s="179">
        <f t="shared" si="648"/>
        <v>0</v>
      </c>
      <c r="Y1623" s="179">
        <f t="shared" si="662"/>
        <v>42096.200858277269</v>
      </c>
      <c r="Z1623" s="179">
        <f t="shared" si="663"/>
        <v>2262.6828571046935</v>
      </c>
      <c r="AA1623" s="179">
        <f t="shared" si="664"/>
        <v>33288.116284617929</v>
      </c>
      <c r="AB1623" s="179">
        <f t="shared" si="665"/>
        <v>77646.999999999884</v>
      </c>
      <c r="AC1623" s="179">
        <f t="shared" si="666"/>
        <v>4454138</v>
      </c>
      <c r="AE1623" s="179">
        <f t="shared" si="667"/>
        <v>77647</v>
      </c>
    </row>
    <row r="1624" spans="1:31" x14ac:dyDescent="0.2">
      <c r="A1624" s="171">
        <f t="shared" si="649"/>
        <v>139</v>
      </c>
      <c r="B1624" s="179">
        <f t="shared" si="650"/>
        <v>74390</v>
      </c>
      <c r="D1624" s="179">
        <f t="shared" si="651"/>
        <v>3257</v>
      </c>
      <c r="E1624" s="179">
        <f t="shared" si="652"/>
        <v>31732.695745464382</v>
      </c>
      <c r="F1624" s="179">
        <f t="shared" si="653"/>
        <v>963.97638396204718</v>
      </c>
      <c r="G1624" s="179">
        <f t="shared" si="654"/>
        <v>2338055.310895741</v>
      </c>
      <c r="H1624" s="179">
        <f t="shared" si="655"/>
        <v>69596.174786768097</v>
      </c>
      <c r="I1624" s="179">
        <f t="shared" si="656"/>
        <v>74390</v>
      </c>
      <c r="J1624" s="179">
        <f t="shared" si="657"/>
        <v>3257</v>
      </c>
      <c r="K1624" s="179">
        <f t="shared" si="658"/>
        <v>77647</v>
      </c>
      <c r="L1624" s="179">
        <f t="shared" si="646"/>
        <v>77647</v>
      </c>
      <c r="M1624" s="179">
        <f t="shared" si="659"/>
        <v>38369.922765344731</v>
      </c>
      <c r="N1624" s="179">
        <f t="shared" si="660"/>
        <v>4134293.3480930077</v>
      </c>
      <c r="O1624" s="179">
        <f>N1624*(1+Basic!$B$9)+S1624</f>
        <v>4341008.0154976584</v>
      </c>
      <c r="P1624" s="176">
        <f t="shared" si="647"/>
        <v>4410604</v>
      </c>
      <c r="R1624" s="183">
        <f t="shared" si="661"/>
        <v>0</v>
      </c>
      <c r="S1624" s="179">
        <f t="shared" si="648"/>
        <v>0</v>
      </c>
      <c r="Y1624" s="179">
        <f t="shared" si="662"/>
        <v>42657.304254535586</v>
      </c>
      <c r="Z1624" s="179">
        <f t="shared" si="663"/>
        <v>2293.0236160379573</v>
      </c>
      <c r="AA1624" s="179">
        <f t="shared" si="664"/>
        <v>32696.672129426428</v>
      </c>
      <c r="AB1624" s="179">
        <f t="shared" si="665"/>
        <v>77646.999999999971</v>
      </c>
      <c r="AC1624" s="179">
        <f t="shared" si="666"/>
        <v>4410604</v>
      </c>
      <c r="AE1624" s="179">
        <f t="shared" si="667"/>
        <v>77647</v>
      </c>
    </row>
    <row r="1625" spans="1:31" x14ac:dyDescent="0.2">
      <c r="A1625" s="171">
        <f t="shared" si="649"/>
        <v>140</v>
      </c>
      <c r="B1625" s="179">
        <f t="shared" si="650"/>
        <v>74390</v>
      </c>
      <c r="D1625" s="179">
        <f t="shared" si="651"/>
        <v>3257</v>
      </c>
      <c r="E1625" s="179">
        <f t="shared" si="652"/>
        <v>31164.113360250514</v>
      </c>
      <c r="F1625" s="179">
        <f t="shared" si="653"/>
        <v>933.22877983183378</v>
      </c>
      <c r="G1625" s="179">
        <f t="shared" si="654"/>
        <v>2294829.4242559914</v>
      </c>
      <c r="H1625" s="179">
        <f t="shared" si="655"/>
        <v>67272.403566599925</v>
      </c>
      <c r="I1625" s="179">
        <f t="shared" si="656"/>
        <v>74390</v>
      </c>
      <c r="J1625" s="179">
        <f t="shared" si="657"/>
        <v>3257</v>
      </c>
      <c r="K1625" s="179">
        <f t="shared" si="658"/>
        <v>77647</v>
      </c>
      <c r="L1625" s="179">
        <f t="shared" si="646"/>
        <v>77647</v>
      </c>
      <c r="M1625" s="179">
        <f t="shared" si="659"/>
        <v>38008.827044808546</v>
      </c>
      <c r="N1625" s="179">
        <f t="shared" si="660"/>
        <v>4094655.1751378165</v>
      </c>
      <c r="O1625" s="179">
        <f>N1625*(1+Basic!$B$9)+S1625</f>
        <v>4299387.9338947078</v>
      </c>
      <c r="P1625" s="176">
        <f t="shared" si="647"/>
        <v>4366660</v>
      </c>
      <c r="R1625" s="183">
        <f t="shared" si="661"/>
        <v>0</v>
      </c>
      <c r="S1625" s="179">
        <f t="shared" si="648"/>
        <v>0</v>
      </c>
      <c r="Y1625" s="179">
        <f t="shared" si="662"/>
        <v>43225.886639749631</v>
      </c>
      <c r="Z1625" s="179">
        <f t="shared" si="663"/>
        <v>2323.7712201681716</v>
      </c>
      <c r="AA1625" s="179">
        <f t="shared" si="664"/>
        <v>32097.342140082346</v>
      </c>
      <c r="AB1625" s="179">
        <f t="shared" si="665"/>
        <v>77647.000000000146</v>
      </c>
      <c r="AC1625" s="179">
        <f t="shared" si="666"/>
        <v>4366660</v>
      </c>
      <c r="AE1625" s="179">
        <f t="shared" si="667"/>
        <v>77647</v>
      </c>
    </row>
    <row r="1626" spans="1:31" x14ac:dyDescent="0.2">
      <c r="A1626" s="171">
        <f t="shared" si="649"/>
        <v>141</v>
      </c>
      <c r="B1626" s="179">
        <f t="shared" si="650"/>
        <v>74390</v>
      </c>
      <c r="D1626" s="179">
        <f t="shared" si="651"/>
        <v>3257</v>
      </c>
      <c r="E1626" s="179">
        <f t="shared" si="652"/>
        <v>30587.952298080258</v>
      </c>
      <c r="F1626" s="179">
        <f t="shared" si="653"/>
        <v>902.06887503749476</v>
      </c>
      <c r="G1626" s="179">
        <f t="shared" si="654"/>
        <v>2251027.3765540714</v>
      </c>
      <c r="H1626" s="179">
        <f t="shared" si="655"/>
        <v>64917.472441637423</v>
      </c>
      <c r="I1626" s="179">
        <f t="shared" si="656"/>
        <v>74390</v>
      </c>
      <c r="J1626" s="179">
        <f t="shared" si="657"/>
        <v>3257</v>
      </c>
      <c r="K1626" s="179">
        <f t="shared" si="658"/>
        <v>77647</v>
      </c>
      <c r="L1626" s="179">
        <f t="shared" si="646"/>
        <v>77647</v>
      </c>
      <c r="M1626" s="179">
        <f t="shared" si="659"/>
        <v>37644.411573196929</v>
      </c>
      <c r="N1626" s="179">
        <f t="shared" si="660"/>
        <v>4054652.5867110132</v>
      </c>
      <c r="O1626" s="179">
        <f>N1626*(1+Basic!$B$9)+S1626</f>
        <v>4257385.2160465643</v>
      </c>
      <c r="P1626" s="176">
        <f t="shared" si="647"/>
        <v>4322303</v>
      </c>
      <c r="R1626" s="183">
        <f t="shared" si="661"/>
        <v>0</v>
      </c>
      <c r="S1626" s="179">
        <f t="shared" si="648"/>
        <v>0</v>
      </c>
      <c r="Y1626" s="179">
        <f t="shared" si="662"/>
        <v>43802.047701919917</v>
      </c>
      <c r="Z1626" s="179">
        <f t="shared" si="663"/>
        <v>2354.9311249625025</v>
      </c>
      <c r="AA1626" s="179">
        <f t="shared" si="664"/>
        <v>31490.021173117751</v>
      </c>
      <c r="AB1626" s="179">
        <f t="shared" si="665"/>
        <v>77647.000000000175</v>
      </c>
      <c r="AC1626" s="179">
        <f t="shared" si="666"/>
        <v>4322303</v>
      </c>
      <c r="AE1626" s="179">
        <f t="shared" si="667"/>
        <v>77647</v>
      </c>
    </row>
    <row r="1627" spans="1:31" x14ac:dyDescent="0.2">
      <c r="A1627" s="171">
        <f t="shared" si="649"/>
        <v>142</v>
      </c>
      <c r="B1627" s="179">
        <f t="shared" si="650"/>
        <v>74390</v>
      </c>
      <c r="D1627" s="179">
        <f t="shared" si="651"/>
        <v>3257</v>
      </c>
      <c r="E1627" s="179">
        <f t="shared" si="652"/>
        <v>30004.11154220406</v>
      </c>
      <c r="F1627" s="179">
        <f t="shared" si="653"/>
        <v>870.49114095842867</v>
      </c>
      <c r="G1627" s="179">
        <f t="shared" si="654"/>
        <v>2206641.4880962754</v>
      </c>
      <c r="H1627" s="179">
        <f t="shared" si="655"/>
        <v>62530.963582595854</v>
      </c>
      <c r="I1627" s="179">
        <f t="shared" si="656"/>
        <v>74390</v>
      </c>
      <c r="J1627" s="179">
        <f t="shared" si="657"/>
        <v>3257</v>
      </c>
      <c r="K1627" s="179">
        <f t="shared" si="658"/>
        <v>77647</v>
      </c>
      <c r="L1627" s="179">
        <f t="shared" si="646"/>
        <v>77647</v>
      </c>
      <c r="M1627" s="179">
        <f t="shared" si="659"/>
        <v>37276.645830216854</v>
      </c>
      <c r="N1627" s="179">
        <f t="shared" si="660"/>
        <v>4014282.23254123</v>
      </c>
      <c r="O1627" s="179">
        <f>N1627*(1+Basic!$B$9)+S1627</f>
        <v>4214996.3441682914</v>
      </c>
      <c r="P1627" s="176">
        <f t="shared" si="647"/>
        <v>4277527</v>
      </c>
      <c r="R1627" s="183">
        <f t="shared" si="661"/>
        <v>0</v>
      </c>
      <c r="S1627" s="179">
        <f t="shared" si="648"/>
        <v>0</v>
      </c>
      <c r="Y1627" s="179">
        <f t="shared" si="662"/>
        <v>44385.888457796071</v>
      </c>
      <c r="Z1627" s="179">
        <f t="shared" si="663"/>
        <v>2386.5088590415689</v>
      </c>
      <c r="AA1627" s="179">
        <f t="shared" si="664"/>
        <v>30874.602683162488</v>
      </c>
      <c r="AB1627" s="179">
        <f t="shared" si="665"/>
        <v>77647.000000000131</v>
      </c>
      <c r="AC1627" s="179">
        <f t="shared" si="666"/>
        <v>4277527</v>
      </c>
      <c r="AE1627" s="179">
        <f t="shared" si="667"/>
        <v>77647</v>
      </c>
    </row>
    <row r="1628" spans="1:31" x14ac:dyDescent="0.2">
      <c r="A1628" s="171">
        <f t="shared" si="649"/>
        <v>143</v>
      </c>
      <c r="B1628" s="179">
        <f t="shared" si="650"/>
        <v>74390</v>
      </c>
      <c r="D1628" s="179">
        <f t="shared" si="651"/>
        <v>3257</v>
      </c>
      <c r="E1628" s="179">
        <f t="shared" si="652"/>
        <v>29412.48872941258</v>
      </c>
      <c r="F1628" s="179">
        <f t="shared" si="653"/>
        <v>838.48997483967435</v>
      </c>
      <c r="G1628" s="179">
        <f t="shared" si="654"/>
        <v>2161663.976825688</v>
      </c>
      <c r="H1628" s="179">
        <f t="shared" si="655"/>
        <v>60112.453557435525</v>
      </c>
      <c r="I1628" s="179">
        <f t="shared" si="656"/>
        <v>74390</v>
      </c>
      <c r="J1628" s="179">
        <f t="shared" si="657"/>
        <v>3257</v>
      </c>
      <c r="K1628" s="179">
        <f t="shared" si="658"/>
        <v>77647</v>
      </c>
      <c r="L1628" s="179">
        <f t="shared" si="646"/>
        <v>77647</v>
      </c>
      <c r="M1628" s="179">
        <f t="shared" si="659"/>
        <v>36905.499014985478</v>
      </c>
      <c r="N1628" s="179">
        <f t="shared" si="660"/>
        <v>3973540.7315562153</v>
      </c>
      <c r="O1628" s="179">
        <f>N1628*(1+Basic!$B$9)+S1628</f>
        <v>4172217.7681340263</v>
      </c>
      <c r="P1628" s="176">
        <f t="shared" si="647"/>
        <v>4232330</v>
      </c>
      <c r="R1628" s="183">
        <f t="shared" si="661"/>
        <v>0</v>
      </c>
      <c r="S1628" s="179">
        <f t="shared" si="648"/>
        <v>0</v>
      </c>
      <c r="Y1628" s="179">
        <f t="shared" si="662"/>
        <v>44977.511270587333</v>
      </c>
      <c r="Z1628" s="179">
        <f t="shared" si="663"/>
        <v>2418.510025160329</v>
      </c>
      <c r="AA1628" s="179">
        <f t="shared" si="664"/>
        <v>30250.978704252255</v>
      </c>
      <c r="AB1628" s="179">
        <f t="shared" si="665"/>
        <v>77646.999999999913</v>
      </c>
      <c r="AC1628" s="179">
        <f t="shared" si="666"/>
        <v>4232330</v>
      </c>
      <c r="AE1628" s="179">
        <f t="shared" si="667"/>
        <v>77647</v>
      </c>
    </row>
    <row r="1629" spans="1:31" x14ac:dyDescent="0.2">
      <c r="A1629" s="171">
        <f t="shared" si="649"/>
        <v>144</v>
      </c>
      <c r="B1629" s="179">
        <f t="shared" si="650"/>
        <v>74390</v>
      </c>
      <c r="C1629" s="171">
        <f>-Basic!$B$31</f>
        <v>-14800</v>
      </c>
      <c r="D1629" s="179">
        <f t="shared" si="651"/>
        <v>-11543</v>
      </c>
      <c r="E1629" s="179">
        <f t="shared" si="652"/>
        <v>28812.980132089651</v>
      </c>
      <c r="F1629" s="179">
        <f t="shared" si="653"/>
        <v>806.05969879782867</v>
      </c>
      <c r="G1629" s="179">
        <f t="shared" si="654"/>
        <v>2116086.9569577775</v>
      </c>
      <c r="H1629" s="179">
        <f t="shared" si="655"/>
        <v>72461.51325623336</v>
      </c>
      <c r="I1629" s="179">
        <f t="shared" si="656"/>
        <v>74390</v>
      </c>
      <c r="J1629" s="179">
        <f t="shared" si="657"/>
        <v>3257</v>
      </c>
      <c r="K1629" s="179">
        <f t="shared" si="658"/>
        <v>77647</v>
      </c>
      <c r="L1629" s="179">
        <f t="shared" si="646"/>
        <v>77647</v>
      </c>
      <c r="M1629" s="179">
        <f t="shared" si="659"/>
        <v>36530.940043450573</v>
      </c>
      <c r="N1629" s="179">
        <f t="shared" si="660"/>
        <v>3932424.6715996661</v>
      </c>
      <c r="O1629" s="179">
        <f>N1629*(1+Basic!$B$9)+S1629</f>
        <v>4129045.9051796496</v>
      </c>
      <c r="P1629" s="176">
        <f t="shared" si="647"/>
        <v>4201507</v>
      </c>
      <c r="R1629" s="183">
        <f t="shared" si="661"/>
        <v>0</v>
      </c>
      <c r="S1629" s="179">
        <f t="shared" si="648"/>
        <v>0</v>
      </c>
      <c r="Y1629" s="179">
        <f t="shared" si="662"/>
        <v>45577.019867910538</v>
      </c>
      <c r="Z1629" s="179">
        <f t="shared" si="663"/>
        <v>2450.9403012021648</v>
      </c>
      <c r="AA1629" s="179">
        <f t="shared" si="664"/>
        <v>29619.039830887479</v>
      </c>
      <c r="AB1629" s="179">
        <f t="shared" si="665"/>
        <v>77647.000000000175</v>
      </c>
      <c r="AC1629" s="179">
        <f t="shared" si="666"/>
        <v>4201507</v>
      </c>
      <c r="AE1629" s="179">
        <f t="shared" si="667"/>
        <v>62847</v>
      </c>
    </row>
    <row r="1630" spans="1:31" x14ac:dyDescent="0.2">
      <c r="A1630" s="171">
        <f t="shared" si="649"/>
        <v>145</v>
      </c>
      <c r="B1630" s="179">
        <f t="shared" si="650"/>
        <v>74390</v>
      </c>
      <c r="D1630" s="179">
        <f t="shared" si="651"/>
        <v>3257</v>
      </c>
      <c r="E1630" s="179">
        <f t="shared" si="652"/>
        <v>28205.480640025973</v>
      </c>
      <c r="F1630" s="179">
        <f t="shared" si="653"/>
        <v>971.65066626247528</v>
      </c>
      <c r="G1630" s="179">
        <f t="shared" si="654"/>
        <v>2069902.4375978033</v>
      </c>
      <c r="H1630" s="179">
        <f t="shared" si="655"/>
        <v>70176.163922495834</v>
      </c>
      <c r="I1630" s="179">
        <f t="shared" si="656"/>
        <v>74390</v>
      </c>
      <c r="J1630" s="179">
        <f t="shared" si="657"/>
        <v>3257</v>
      </c>
      <c r="K1630" s="179">
        <f t="shared" si="658"/>
        <v>77647</v>
      </c>
      <c r="L1630" s="179">
        <f t="shared" si="646"/>
        <v>77647</v>
      </c>
      <c r="M1630" s="179">
        <f t="shared" si="659"/>
        <v>36152.937545787143</v>
      </c>
      <c r="N1630" s="179">
        <f t="shared" si="660"/>
        <v>3890930.6091454532</v>
      </c>
      <c r="O1630" s="179">
        <f>N1630*(1+Basic!$B$9)+S1630</f>
        <v>4085477.1396027259</v>
      </c>
      <c r="P1630" s="176">
        <f t="shared" si="647"/>
        <v>4155653</v>
      </c>
      <c r="R1630" s="183">
        <f t="shared" si="661"/>
        <v>0</v>
      </c>
      <c r="S1630" s="179">
        <f t="shared" si="648"/>
        <v>0</v>
      </c>
      <c r="Y1630" s="179">
        <f t="shared" si="662"/>
        <v>46184.519359974191</v>
      </c>
      <c r="Z1630" s="179">
        <f t="shared" si="663"/>
        <v>2285.3493337375257</v>
      </c>
      <c r="AA1630" s="179">
        <f t="shared" si="664"/>
        <v>29177.131306288447</v>
      </c>
      <c r="AB1630" s="179">
        <f t="shared" si="665"/>
        <v>77647.00000000016</v>
      </c>
      <c r="AC1630" s="179">
        <f t="shared" si="666"/>
        <v>4155653</v>
      </c>
      <c r="AE1630" s="179">
        <f t="shared" si="667"/>
        <v>77647</v>
      </c>
    </row>
    <row r="1631" spans="1:31" x14ac:dyDescent="0.2">
      <c r="A1631" s="171">
        <f t="shared" si="649"/>
        <v>146</v>
      </c>
      <c r="B1631" s="179">
        <f t="shared" si="650"/>
        <v>74390</v>
      </c>
      <c r="D1631" s="179">
        <f t="shared" si="651"/>
        <v>3257</v>
      </c>
      <c r="E1631" s="179">
        <f t="shared" si="652"/>
        <v>27589.883741990441</v>
      </c>
      <c r="F1631" s="179">
        <f t="shared" si="653"/>
        <v>941.00596809123545</v>
      </c>
      <c r="G1631" s="179">
        <f t="shared" si="654"/>
        <v>2023102.321339794</v>
      </c>
      <c r="H1631" s="179">
        <f t="shared" si="655"/>
        <v>67860.169890587073</v>
      </c>
      <c r="I1631" s="179">
        <f t="shared" si="656"/>
        <v>74390</v>
      </c>
      <c r="J1631" s="179">
        <f t="shared" si="657"/>
        <v>3257</v>
      </c>
      <c r="K1631" s="179">
        <f t="shared" si="658"/>
        <v>77647</v>
      </c>
      <c r="L1631" s="179">
        <f t="shared" si="646"/>
        <v>77647</v>
      </c>
      <c r="M1631" s="179">
        <f t="shared" si="659"/>
        <v>35771.459863770186</v>
      </c>
      <c r="N1631" s="179">
        <f t="shared" si="660"/>
        <v>3849055.0690092235</v>
      </c>
      <c r="O1631" s="179">
        <f>N1631*(1+Basic!$B$9)+S1631</f>
        <v>4041507.8224596847</v>
      </c>
      <c r="P1631" s="176">
        <f t="shared" si="647"/>
        <v>4109368</v>
      </c>
      <c r="R1631" s="183">
        <f t="shared" si="661"/>
        <v>0</v>
      </c>
      <c r="S1631" s="179">
        <f t="shared" si="648"/>
        <v>0</v>
      </c>
      <c r="Y1631" s="179">
        <f t="shared" si="662"/>
        <v>46800.116258009337</v>
      </c>
      <c r="Z1631" s="179">
        <f t="shared" si="663"/>
        <v>2315.9940319087618</v>
      </c>
      <c r="AA1631" s="179">
        <f t="shared" si="664"/>
        <v>28530.889710081676</v>
      </c>
      <c r="AB1631" s="179">
        <f t="shared" si="665"/>
        <v>77646.999999999767</v>
      </c>
      <c r="AC1631" s="179">
        <f t="shared" si="666"/>
        <v>4109368</v>
      </c>
      <c r="AE1631" s="179">
        <f t="shared" si="667"/>
        <v>77647</v>
      </c>
    </row>
    <row r="1632" spans="1:31" x14ac:dyDescent="0.2">
      <c r="A1632" s="171">
        <f t="shared" si="649"/>
        <v>147</v>
      </c>
      <c r="B1632" s="179">
        <f t="shared" si="650"/>
        <v>74390</v>
      </c>
      <c r="D1632" s="179">
        <f t="shared" si="651"/>
        <v>3257</v>
      </c>
      <c r="E1632" s="179">
        <f t="shared" si="652"/>
        <v>26966.081507055827</v>
      </c>
      <c r="F1632" s="179">
        <f t="shared" si="653"/>
        <v>909.95034914208952</v>
      </c>
      <c r="G1632" s="179">
        <f t="shared" si="654"/>
        <v>1975678.4028468498</v>
      </c>
      <c r="H1632" s="179">
        <f t="shared" si="655"/>
        <v>65513.120239729164</v>
      </c>
      <c r="I1632" s="179">
        <f t="shared" si="656"/>
        <v>74390</v>
      </c>
      <c r="J1632" s="179">
        <f t="shared" si="657"/>
        <v>3257</v>
      </c>
      <c r="K1632" s="179">
        <f t="shared" si="658"/>
        <v>77647</v>
      </c>
      <c r="L1632" s="179">
        <f t="shared" si="646"/>
        <v>77647</v>
      </c>
      <c r="M1632" s="179">
        <f t="shared" si="659"/>
        <v>35386.475048123262</v>
      </c>
      <c r="N1632" s="179">
        <f t="shared" si="660"/>
        <v>3806794.5440573469</v>
      </c>
      <c r="O1632" s="179">
        <f>N1632*(1+Basic!$B$9)+S1632</f>
        <v>3997134.2712602145</v>
      </c>
      <c r="P1632" s="176">
        <f t="shared" si="647"/>
        <v>4062647</v>
      </c>
      <c r="R1632" s="183">
        <f t="shared" si="661"/>
        <v>0</v>
      </c>
      <c r="S1632" s="179">
        <f t="shared" si="648"/>
        <v>0</v>
      </c>
      <c r="Y1632" s="179">
        <f t="shared" si="662"/>
        <v>47423.918492944213</v>
      </c>
      <c r="Z1632" s="179">
        <f t="shared" si="663"/>
        <v>2347.049650857909</v>
      </c>
      <c r="AA1632" s="179">
        <f t="shared" si="664"/>
        <v>27876.031856197918</v>
      </c>
      <c r="AB1632" s="179">
        <f t="shared" si="665"/>
        <v>77647.000000000044</v>
      </c>
      <c r="AC1632" s="179">
        <f t="shared" si="666"/>
        <v>4062647</v>
      </c>
      <c r="AE1632" s="179">
        <f t="shared" si="667"/>
        <v>77647</v>
      </c>
    </row>
    <row r="1633" spans="1:31" x14ac:dyDescent="0.2">
      <c r="A1633" s="171">
        <f t="shared" si="649"/>
        <v>148</v>
      </c>
      <c r="B1633" s="179">
        <f t="shared" si="650"/>
        <v>74390</v>
      </c>
      <c r="D1633" s="179">
        <f t="shared" si="651"/>
        <v>3257</v>
      </c>
      <c r="E1633" s="179">
        <f t="shared" si="652"/>
        <v>26333.96456567552</v>
      </c>
      <c r="F1633" s="179">
        <f t="shared" si="653"/>
        <v>878.47829929760167</v>
      </c>
      <c r="G1633" s="179">
        <f t="shared" si="654"/>
        <v>1927622.3674125252</v>
      </c>
      <c r="H1633" s="179">
        <f t="shared" si="655"/>
        <v>63134.598539026767</v>
      </c>
      <c r="I1633" s="179">
        <f t="shared" si="656"/>
        <v>74390</v>
      </c>
      <c r="J1633" s="179">
        <f t="shared" si="657"/>
        <v>3257</v>
      </c>
      <c r="K1633" s="179">
        <f t="shared" si="658"/>
        <v>77647</v>
      </c>
      <c r="L1633" s="179">
        <f t="shared" si="646"/>
        <v>77647</v>
      </c>
      <c r="M1633" s="179">
        <f t="shared" si="659"/>
        <v>34997.950855842711</v>
      </c>
      <c r="N1633" s="179">
        <f t="shared" si="660"/>
        <v>3764145.4949131897</v>
      </c>
      <c r="O1633" s="179">
        <f>N1633*(1+Basic!$B$9)+S1633</f>
        <v>3952352.7696588491</v>
      </c>
      <c r="P1633" s="176">
        <f t="shared" si="647"/>
        <v>4015487</v>
      </c>
      <c r="R1633" s="183">
        <f t="shared" si="661"/>
        <v>0</v>
      </c>
      <c r="S1633" s="179">
        <f t="shared" si="648"/>
        <v>0</v>
      </c>
      <c r="Y1633" s="179">
        <f t="shared" si="662"/>
        <v>48056.035434324527</v>
      </c>
      <c r="Z1633" s="179">
        <f t="shared" si="663"/>
        <v>2378.5217007023966</v>
      </c>
      <c r="AA1633" s="179">
        <f t="shared" si="664"/>
        <v>27212.442864973124</v>
      </c>
      <c r="AB1633" s="179">
        <f t="shared" si="665"/>
        <v>77647.000000000044</v>
      </c>
      <c r="AC1633" s="179">
        <f t="shared" si="666"/>
        <v>4015487</v>
      </c>
      <c r="AE1633" s="179">
        <f t="shared" si="667"/>
        <v>77647</v>
      </c>
    </row>
    <row r="1634" spans="1:31" x14ac:dyDescent="0.2">
      <c r="A1634" s="171">
        <f t="shared" si="649"/>
        <v>149</v>
      </c>
      <c r="B1634" s="179">
        <f t="shared" si="650"/>
        <v>74390</v>
      </c>
      <c r="D1634" s="179">
        <f t="shared" si="651"/>
        <v>3257</v>
      </c>
      <c r="E1634" s="179">
        <f t="shared" si="652"/>
        <v>25693.422090508091</v>
      </c>
      <c r="F1634" s="179">
        <f t="shared" si="653"/>
        <v>846.58423455408854</v>
      </c>
      <c r="G1634" s="179">
        <f t="shared" si="654"/>
        <v>1878925.7895030333</v>
      </c>
      <c r="H1634" s="179">
        <f t="shared" si="655"/>
        <v>60724.182773580855</v>
      </c>
      <c r="I1634" s="179">
        <f t="shared" si="656"/>
        <v>74390</v>
      </c>
      <c r="J1634" s="179">
        <f t="shared" si="657"/>
        <v>3257</v>
      </c>
      <c r="K1634" s="179">
        <f t="shared" si="658"/>
        <v>77647</v>
      </c>
      <c r="L1634" s="179">
        <f t="shared" si="646"/>
        <v>77647</v>
      </c>
      <c r="M1634" s="179">
        <f t="shared" si="659"/>
        <v>34605.854747497244</v>
      </c>
      <c r="N1634" s="179">
        <f t="shared" si="660"/>
        <v>3721104.3496606871</v>
      </c>
      <c r="O1634" s="179">
        <f>N1634*(1+Basic!$B$9)+S1634</f>
        <v>3907159.5671437215</v>
      </c>
      <c r="P1634" s="176">
        <f t="shared" si="647"/>
        <v>3967884</v>
      </c>
      <c r="R1634" s="183">
        <f t="shared" si="661"/>
        <v>0</v>
      </c>
      <c r="S1634" s="179">
        <f t="shared" si="648"/>
        <v>0</v>
      </c>
      <c r="Y1634" s="179">
        <f t="shared" si="662"/>
        <v>48696.577909491956</v>
      </c>
      <c r="Z1634" s="179">
        <f t="shared" si="663"/>
        <v>2410.4157654459123</v>
      </c>
      <c r="AA1634" s="179">
        <f t="shared" si="664"/>
        <v>26540.006325062179</v>
      </c>
      <c r="AB1634" s="179">
        <f t="shared" si="665"/>
        <v>77647.000000000044</v>
      </c>
      <c r="AC1634" s="179">
        <f t="shared" si="666"/>
        <v>3967884</v>
      </c>
      <c r="AE1634" s="179">
        <f t="shared" si="667"/>
        <v>77647</v>
      </c>
    </row>
    <row r="1635" spans="1:31" x14ac:dyDescent="0.2">
      <c r="A1635" s="171">
        <f t="shared" si="649"/>
        <v>150</v>
      </c>
      <c r="B1635" s="179">
        <f t="shared" si="650"/>
        <v>74390</v>
      </c>
      <c r="D1635" s="179">
        <f t="shared" si="651"/>
        <v>3257</v>
      </c>
      <c r="E1635" s="179">
        <f t="shared" si="652"/>
        <v>25044.341776986224</v>
      </c>
      <c r="F1635" s="179">
        <f t="shared" si="653"/>
        <v>814.26249603086455</v>
      </c>
      <c r="G1635" s="179">
        <f t="shared" si="654"/>
        <v>1829580.1312800194</v>
      </c>
      <c r="H1635" s="179">
        <f t="shared" si="655"/>
        <v>58281.445269611722</v>
      </c>
      <c r="I1635" s="179">
        <f t="shared" si="656"/>
        <v>74390</v>
      </c>
      <c r="J1635" s="179">
        <f t="shared" si="657"/>
        <v>3257</v>
      </c>
      <c r="K1635" s="179">
        <f t="shared" si="658"/>
        <v>77647</v>
      </c>
      <c r="L1635" s="179">
        <f t="shared" si="646"/>
        <v>77647</v>
      </c>
      <c r="M1635" s="179">
        <f t="shared" si="659"/>
        <v>34210.153884502739</v>
      </c>
      <c r="N1635" s="179">
        <f t="shared" si="660"/>
        <v>3677667.5035451897</v>
      </c>
      <c r="O1635" s="179">
        <f>N1635*(1+Basic!$B$9)+S1635</f>
        <v>3861550.8787224493</v>
      </c>
      <c r="P1635" s="176">
        <f t="shared" si="647"/>
        <v>3919832</v>
      </c>
      <c r="R1635" s="183">
        <f t="shared" si="661"/>
        <v>0</v>
      </c>
      <c r="S1635" s="179">
        <f t="shared" si="648"/>
        <v>0</v>
      </c>
      <c r="Y1635" s="179">
        <f t="shared" si="662"/>
        <v>49345.658223013859</v>
      </c>
      <c r="Z1635" s="179">
        <f t="shared" si="663"/>
        <v>2442.7375039691324</v>
      </c>
      <c r="AA1635" s="179">
        <f t="shared" si="664"/>
        <v>25858.604273017088</v>
      </c>
      <c r="AB1635" s="179">
        <f t="shared" si="665"/>
        <v>77647.000000000087</v>
      </c>
      <c r="AC1635" s="179">
        <f t="shared" si="666"/>
        <v>3919832</v>
      </c>
      <c r="AE1635" s="179">
        <f t="shared" si="667"/>
        <v>77647</v>
      </c>
    </row>
    <row r="1636" spans="1:31" x14ac:dyDescent="0.2">
      <c r="A1636" s="171">
        <f t="shared" si="649"/>
        <v>151</v>
      </c>
      <c r="B1636" s="179">
        <f t="shared" si="650"/>
        <v>74390</v>
      </c>
      <c r="D1636" s="179">
        <f t="shared" si="651"/>
        <v>3257</v>
      </c>
      <c r="E1636" s="179">
        <f t="shared" si="652"/>
        <v>24386.609823626652</v>
      </c>
      <c r="F1636" s="179">
        <f t="shared" si="653"/>
        <v>781.50734896620179</v>
      </c>
      <c r="G1636" s="179">
        <f t="shared" si="654"/>
        <v>1779576.7411036461</v>
      </c>
      <c r="H1636" s="179">
        <f t="shared" si="655"/>
        <v>55805.952618577925</v>
      </c>
      <c r="I1636" s="179">
        <f t="shared" si="656"/>
        <v>74390</v>
      </c>
      <c r="J1636" s="179">
        <f t="shared" si="657"/>
        <v>3257</v>
      </c>
      <c r="K1636" s="179">
        <f t="shared" si="658"/>
        <v>77647</v>
      </c>
      <c r="L1636" s="179">
        <f t="shared" si="646"/>
        <v>77647</v>
      </c>
      <c r="M1636" s="179">
        <f t="shared" si="659"/>
        <v>33810.815126371934</v>
      </c>
      <c r="N1636" s="179">
        <f t="shared" si="660"/>
        <v>3633831.3186715618</v>
      </c>
      <c r="O1636" s="179">
        <f>N1636*(1+Basic!$B$9)+S1636</f>
        <v>3815522.88460514</v>
      </c>
      <c r="P1636" s="176">
        <f t="shared" si="647"/>
        <v>3871329</v>
      </c>
      <c r="R1636" s="183">
        <f t="shared" si="661"/>
        <v>0</v>
      </c>
      <c r="S1636" s="179">
        <f t="shared" si="648"/>
        <v>0</v>
      </c>
      <c r="Y1636" s="179">
        <f t="shared" si="662"/>
        <v>50003.390176373301</v>
      </c>
      <c r="Z1636" s="179">
        <f t="shared" si="663"/>
        <v>2475.4926510337973</v>
      </c>
      <c r="AA1636" s="179">
        <f t="shared" si="664"/>
        <v>25168.117172592854</v>
      </c>
      <c r="AB1636" s="179">
        <f t="shared" si="665"/>
        <v>77646.999999999956</v>
      </c>
      <c r="AC1636" s="179">
        <f t="shared" si="666"/>
        <v>3871329</v>
      </c>
      <c r="AE1636" s="179">
        <f t="shared" si="667"/>
        <v>77647</v>
      </c>
    </row>
    <row r="1637" spans="1:31" x14ac:dyDescent="0.2">
      <c r="A1637" s="171">
        <f t="shared" si="649"/>
        <v>152</v>
      </c>
      <c r="B1637" s="179">
        <f t="shared" si="650"/>
        <v>74390</v>
      </c>
      <c r="D1637" s="179">
        <f t="shared" si="651"/>
        <v>3257</v>
      </c>
      <c r="E1637" s="179">
        <f t="shared" si="652"/>
        <v>23720.110912077667</v>
      </c>
      <c r="F1637" s="179">
        <f t="shared" si="653"/>
        <v>748.31298169982483</v>
      </c>
      <c r="G1637" s="179">
        <f t="shared" si="654"/>
        <v>1728906.8520157237</v>
      </c>
      <c r="H1637" s="179">
        <f t="shared" si="655"/>
        <v>53297.265600277751</v>
      </c>
      <c r="I1637" s="179">
        <f t="shared" si="656"/>
        <v>74390</v>
      </c>
      <c r="J1637" s="179">
        <f t="shared" si="657"/>
        <v>3257</v>
      </c>
      <c r="K1637" s="179">
        <f t="shared" si="658"/>
        <v>77647</v>
      </c>
      <c r="L1637" s="179">
        <f t="shared" si="646"/>
        <v>77647</v>
      </c>
      <c r="M1637" s="179">
        <f t="shared" si="659"/>
        <v>33407.805027938906</v>
      </c>
      <c r="N1637" s="179">
        <f t="shared" si="660"/>
        <v>3589592.1236995007</v>
      </c>
      <c r="O1637" s="179">
        <f>N1637*(1+Basic!$B$9)+S1637</f>
        <v>3769071.7298844759</v>
      </c>
      <c r="P1637" s="176">
        <f t="shared" si="647"/>
        <v>3822369</v>
      </c>
      <c r="R1637" s="183">
        <f t="shared" si="661"/>
        <v>0</v>
      </c>
      <c r="S1637" s="179">
        <f t="shared" si="648"/>
        <v>0</v>
      </c>
      <c r="Y1637" s="179">
        <f t="shared" si="662"/>
        <v>50669.889087922405</v>
      </c>
      <c r="Z1637" s="179">
        <f t="shared" si="663"/>
        <v>2508.6870183001738</v>
      </c>
      <c r="AA1637" s="179">
        <f t="shared" si="664"/>
        <v>24468.423893777494</v>
      </c>
      <c r="AB1637" s="179">
        <f t="shared" si="665"/>
        <v>77647.000000000073</v>
      </c>
      <c r="AC1637" s="179">
        <f t="shared" si="666"/>
        <v>3822369</v>
      </c>
      <c r="AE1637" s="179">
        <f t="shared" si="667"/>
        <v>77647</v>
      </c>
    </row>
    <row r="1638" spans="1:31" x14ac:dyDescent="0.2">
      <c r="A1638" s="171">
        <f t="shared" si="649"/>
        <v>153</v>
      </c>
      <c r="B1638" s="179">
        <f t="shared" si="650"/>
        <v>74390</v>
      </c>
      <c r="D1638" s="179">
        <f t="shared" si="651"/>
        <v>3257</v>
      </c>
      <c r="E1638" s="179">
        <f t="shared" si="652"/>
        <v>23044.728186900666</v>
      </c>
      <c r="F1638" s="179">
        <f t="shared" si="653"/>
        <v>714.67350464176468</v>
      </c>
      <c r="G1638" s="179">
        <f t="shared" si="654"/>
        <v>1677561.5802026244</v>
      </c>
      <c r="H1638" s="179">
        <f t="shared" si="655"/>
        <v>50754.939104919518</v>
      </c>
      <c r="I1638" s="179">
        <f t="shared" si="656"/>
        <v>74390</v>
      </c>
      <c r="J1638" s="179">
        <f t="shared" si="657"/>
        <v>3257</v>
      </c>
      <c r="K1638" s="179">
        <f t="shared" si="658"/>
        <v>77647</v>
      </c>
      <c r="L1638" s="179">
        <f t="shared" si="646"/>
        <v>77647</v>
      </c>
      <c r="M1638" s="179">
        <f t="shared" si="659"/>
        <v>33001.089836557956</v>
      </c>
      <c r="N1638" s="179">
        <f t="shared" si="660"/>
        <v>3544946.2135360586</v>
      </c>
      <c r="O1638" s="179">
        <f>N1638*(1+Basic!$B$9)+S1638</f>
        <v>3722193.5242128614</v>
      </c>
      <c r="P1638" s="176">
        <f t="shared" si="647"/>
        <v>3772948</v>
      </c>
      <c r="R1638" s="183">
        <f t="shared" si="661"/>
        <v>0</v>
      </c>
      <c r="S1638" s="179">
        <f t="shared" si="648"/>
        <v>0</v>
      </c>
      <c r="Y1638" s="179">
        <f t="shared" si="662"/>
        <v>51345.271813099273</v>
      </c>
      <c r="Z1638" s="179">
        <f t="shared" si="663"/>
        <v>2542.3264953582329</v>
      </c>
      <c r="AA1638" s="179">
        <f t="shared" si="664"/>
        <v>23759.401691542429</v>
      </c>
      <c r="AB1638" s="179">
        <f t="shared" si="665"/>
        <v>77646.999999999942</v>
      </c>
      <c r="AC1638" s="179">
        <f t="shared" si="666"/>
        <v>3772948</v>
      </c>
      <c r="AE1638" s="179">
        <f t="shared" si="667"/>
        <v>77647</v>
      </c>
    </row>
    <row r="1639" spans="1:31" x14ac:dyDescent="0.2">
      <c r="A1639" s="171">
        <f t="shared" si="649"/>
        <v>154</v>
      </c>
      <c r="B1639" s="179">
        <f t="shared" si="650"/>
        <v>74390</v>
      </c>
      <c r="D1639" s="179">
        <f t="shared" si="651"/>
        <v>3257</v>
      </c>
      <c r="E1639" s="179">
        <f t="shared" si="652"/>
        <v>22360.343235082193</v>
      </c>
      <c r="F1639" s="179">
        <f t="shared" si="653"/>
        <v>680.58294922738298</v>
      </c>
      <c r="G1639" s="179">
        <f t="shared" si="654"/>
        <v>1625531.9234377067</v>
      </c>
      <c r="H1639" s="179">
        <f t="shared" si="655"/>
        <v>48178.522054146903</v>
      </c>
      <c r="I1639" s="179">
        <f t="shared" si="656"/>
        <v>74390</v>
      </c>
      <c r="J1639" s="179">
        <f t="shared" si="657"/>
        <v>3257</v>
      </c>
      <c r="K1639" s="179">
        <f t="shared" si="658"/>
        <v>77647</v>
      </c>
      <c r="L1639" s="179">
        <f t="shared" si="646"/>
        <v>77647</v>
      </c>
      <c r="M1639" s="179">
        <f t="shared" si="659"/>
        <v>32590.635489276799</v>
      </c>
      <c r="N1639" s="179">
        <f t="shared" si="660"/>
        <v>3499889.8490253352</v>
      </c>
      <c r="O1639" s="179">
        <f>N1639*(1+Basic!$B$9)+S1639</f>
        <v>3674884.341476602</v>
      </c>
      <c r="P1639" s="176">
        <f t="shared" si="647"/>
        <v>3723063</v>
      </c>
      <c r="R1639" s="183">
        <f t="shared" si="661"/>
        <v>0</v>
      </c>
      <c r="S1639" s="179">
        <f t="shared" si="648"/>
        <v>0</v>
      </c>
      <c r="Y1639" s="179">
        <f t="shared" si="662"/>
        <v>52029.656764917774</v>
      </c>
      <c r="Z1639" s="179">
        <f t="shared" si="663"/>
        <v>2576.4170507726158</v>
      </c>
      <c r="AA1639" s="179">
        <f t="shared" si="664"/>
        <v>23040.926184309577</v>
      </c>
      <c r="AB1639" s="179">
        <f t="shared" si="665"/>
        <v>77646.999999999971</v>
      </c>
      <c r="AC1639" s="179">
        <f t="shared" si="666"/>
        <v>3723063</v>
      </c>
      <c r="AE1639" s="179">
        <f t="shared" si="667"/>
        <v>77647</v>
      </c>
    </row>
    <row r="1640" spans="1:31" x14ac:dyDescent="0.2">
      <c r="A1640" s="171">
        <f t="shared" si="649"/>
        <v>155</v>
      </c>
      <c r="B1640" s="179">
        <f t="shared" si="650"/>
        <v>74390</v>
      </c>
      <c r="D1640" s="179">
        <f t="shared" si="651"/>
        <v>3257</v>
      </c>
      <c r="E1640" s="179">
        <f t="shared" si="652"/>
        <v>21666.836065272928</v>
      </c>
      <c r="F1640" s="179">
        <f t="shared" si="653"/>
        <v>646.03526685838608</v>
      </c>
      <c r="G1640" s="179">
        <f t="shared" si="654"/>
        <v>1572808.7595029797</v>
      </c>
      <c r="H1640" s="179">
        <f t="shared" si="655"/>
        <v>45567.55732100529</v>
      </c>
      <c r="I1640" s="179">
        <f t="shared" si="656"/>
        <v>74390</v>
      </c>
      <c r="J1640" s="179">
        <f t="shared" si="657"/>
        <v>3257</v>
      </c>
      <c r="K1640" s="179">
        <f t="shared" si="658"/>
        <v>77647</v>
      </c>
      <c r="L1640" s="179">
        <f t="shared" si="646"/>
        <v>77647</v>
      </c>
      <c r="M1640" s="179">
        <f t="shared" si="659"/>
        <v>32176.407609983751</v>
      </c>
      <c r="N1640" s="179">
        <f t="shared" si="660"/>
        <v>3454419.256635319</v>
      </c>
      <c r="O1640" s="179">
        <f>N1640*(1+Basic!$B$9)+S1640</f>
        <v>3627140.2194670849</v>
      </c>
      <c r="P1640" s="176">
        <f t="shared" si="647"/>
        <v>3672708</v>
      </c>
      <c r="R1640" s="183">
        <f t="shared" si="661"/>
        <v>0</v>
      </c>
      <c r="S1640" s="179">
        <f t="shared" si="648"/>
        <v>0</v>
      </c>
      <c r="Y1640" s="179">
        <f t="shared" si="662"/>
        <v>52723.163934726967</v>
      </c>
      <c r="Z1640" s="179">
        <f t="shared" si="663"/>
        <v>2610.9647331416127</v>
      </c>
      <c r="AA1640" s="179">
        <f t="shared" si="664"/>
        <v>22312.871332131315</v>
      </c>
      <c r="AB1640" s="179">
        <f t="shared" si="665"/>
        <v>77646.999999999898</v>
      </c>
      <c r="AC1640" s="179">
        <f t="shared" si="666"/>
        <v>3672708</v>
      </c>
      <c r="AE1640" s="179">
        <f t="shared" si="667"/>
        <v>77647</v>
      </c>
    </row>
    <row r="1641" spans="1:31" x14ac:dyDescent="0.2">
      <c r="A1641" s="171">
        <f t="shared" si="649"/>
        <v>156</v>
      </c>
      <c r="B1641" s="179">
        <f t="shared" si="650"/>
        <v>74390</v>
      </c>
      <c r="C1641" s="171">
        <f>-Basic!$B$32</f>
        <v>-13320</v>
      </c>
      <c r="D1641" s="179">
        <f t="shared" si="651"/>
        <v>-10063</v>
      </c>
      <c r="E1641" s="179">
        <f t="shared" si="652"/>
        <v>20964.085086749918</v>
      </c>
      <c r="F1641" s="179">
        <f t="shared" si="653"/>
        <v>611.02432782963706</v>
      </c>
      <c r="G1641" s="179">
        <f t="shared" si="654"/>
        <v>1519382.8445897296</v>
      </c>
      <c r="H1641" s="179">
        <f t="shared" si="655"/>
        <v>56241.58164883493</v>
      </c>
      <c r="I1641" s="179">
        <f t="shared" si="656"/>
        <v>74390</v>
      </c>
      <c r="J1641" s="179">
        <f t="shared" si="657"/>
        <v>3257</v>
      </c>
      <c r="K1641" s="179">
        <f t="shared" si="658"/>
        <v>77647</v>
      </c>
      <c r="L1641" s="179">
        <f t="shared" si="646"/>
        <v>77647</v>
      </c>
      <c r="M1641" s="179">
        <f t="shared" si="659"/>
        <v>31758.371506528656</v>
      </c>
      <c r="N1641" s="179">
        <f t="shared" si="660"/>
        <v>3408530.6281418474</v>
      </c>
      <c r="O1641" s="179">
        <f>N1641*(1+Basic!$B$9)+S1641</f>
        <v>3578957.1595489401</v>
      </c>
      <c r="P1641" s="176">
        <f t="shared" si="647"/>
        <v>3635199</v>
      </c>
      <c r="R1641" s="183">
        <f t="shared" si="661"/>
        <v>0</v>
      </c>
      <c r="S1641" s="179">
        <f t="shared" si="648"/>
        <v>0</v>
      </c>
      <c r="Y1641" s="179">
        <f t="shared" si="662"/>
        <v>53425.914913250133</v>
      </c>
      <c r="Z1641" s="179">
        <f t="shared" si="663"/>
        <v>2645.9756721703598</v>
      </c>
      <c r="AA1641" s="179">
        <f t="shared" si="664"/>
        <v>21575.109414579554</v>
      </c>
      <c r="AB1641" s="179">
        <f t="shared" si="665"/>
        <v>77647.000000000044</v>
      </c>
      <c r="AC1641" s="179">
        <f t="shared" si="666"/>
        <v>3635199</v>
      </c>
      <c r="AE1641" s="179">
        <f t="shared" si="667"/>
        <v>64327</v>
      </c>
    </row>
    <row r="1642" spans="1:31" x14ac:dyDescent="0.2">
      <c r="A1642" s="171">
        <f t="shared" si="649"/>
        <v>157</v>
      </c>
      <c r="B1642" s="179">
        <f t="shared" si="650"/>
        <v>74390</v>
      </c>
      <c r="D1642" s="179">
        <f t="shared" si="651"/>
        <v>3257</v>
      </c>
      <c r="E1642" s="179">
        <f t="shared" si="652"/>
        <v>20251.967088098401</v>
      </c>
      <c r="F1642" s="179">
        <f t="shared" si="653"/>
        <v>754.15441694553556</v>
      </c>
      <c r="G1642" s="179">
        <f t="shared" si="654"/>
        <v>1465244.811677828</v>
      </c>
      <c r="H1642" s="179">
        <f t="shared" si="655"/>
        <v>53738.736065780467</v>
      </c>
      <c r="I1642" s="179">
        <f t="shared" si="656"/>
        <v>74390</v>
      </c>
      <c r="J1642" s="179">
        <f t="shared" si="657"/>
        <v>3257</v>
      </c>
      <c r="K1642" s="179">
        <f t="shared" si="658"/>
        <v>77647</v>
      </c>
      <c r="L1642" s="179">
        <f t="shared" si="646"/>
        <v>77647</v>
      </c>
      <c r="M1642" s="179">
        <f t="shared" si="659"/>
        <v>31336.4921678174</v>
      </c>
      <c r="N1642" s="179">
        <f t="shared" si="660"/>
        <v>3362220.1203096649</v>
      </c>
      <c r="O1642" s="179">
        <f>N1642*(1+Basic!$B$9)+S1642</f>
        <v>3530331.1263251482</v>
      </c>
      <c r="P1642" s="176">
        <f t="shared" si="647"/>
        <v>3584070</v>
      </c>
      <c r="R1642" s="183">
        <f t="shared" si="661"/>
        <v>0</v>
      </c>
      <c r="S1642" s="179">
        <f t="shared" si="648"/>
        <v>0</v>
      </c>
      <c r="Y1642" s="179">
        <f t="shared" si="662"/>
        <v>54138.032911901595</v>
      </c>
      <c r="Z1642" s="179">
        <f t="shared" si="663"/>
        <v>2502.8455830544626</v>
      </c>
      <c r="AA1642" s="179">
        <f t="shared" si="664"/>
        <v>21006.121505043935</v>
      </c>
      <c r="AB1642" s="179">
        <f t="shared" si="665"/>
        <v>77647</v>
      </c>
      <c r="AC1642" s="179">
        <f t="shared" si="666"/>
        <v>3584070</v>
      </c>
      <c r="AE1642" s="179">
        <f t="shared" si="667"/>
        <v>77647</v>
      </c>
    </row>
    <row r="1643" spans="1:31" x14ac:dyDescent="0.2">
      <c r="A1643" s="171">
        <f t="shared" si="649"/>
        <v>158</v>
      </c>
      <c r="B1643" s="179">
        <f t="shared" si="650"/>
        <v>74390</v>
      </c>
      <c r="D1643" s="179">
        <f t="shared" si="651"/>
        <v>3257</v>
      </c>
      <c r="E1643" s="179">
        <f t="shared" si="652"/>
        <v>19530.3572156095</v>
      </c>
      <c r="F1643" s="179">
        <f t="shared" si="653"/>
        <v>720.59326884023073</v>
      </c>
      <c r="G1643" s="179">
        <f t="shared" si="654"/>
        <v>1410385.1688934374</v>
      </c>
      <c r="H1643" s="179">
        <f t="shared" si="655"/>
        <v>51202.329334620699</v>
      </c>
      <c r="I1643" s="179">
        <f t="shared" si="656"/>
        <v>74390</v>
      </c>
      <c r="J1643" s="179">
        <f t="shared" si="657"/>
        <v>3257</v>
      </c>
      <c r="K1643" s="179">
        <f t="shared" si="658"/>
        <v>77647</v>
      </c>
      <c r="L1643" s="179">
        <f t="shared" si="646"/>
        <v>77647</v>
      </c>
      <c r="M1643" s="179">
        <f t="shared" si="659"/>
        <v>30910.734260879664</v>
      </c>
      <c r="N1643" s="179">
        <f t="shared" si="660"/>
        <v>3315483.8545705443</v>
      </c>
      <c r="O1643" s="179">
        <f>N1643*(1+Basic!$B$9)+S1643</f>
        <v>3481258.0472990717</v>
      </c>
      <c r="P1643" s="176">
        <f t="shared" si="647"/>
        <v>3532460</v>
      </c>
      <c r="R1643" s="183">
        <f t="shared" si="661"/>
        <v>0</v>
      </c>
      <c r="S1643" s="179">
        <f t="shared" si="648"/>
        <v>0</v>
      </c>
      <c r="Y1643" s="179">
        <f t="shared" si="662"/>
        <v>54859.642784390599</v>
      </c>
      <c r="Z1643" s="179">
        <f t="shared" si="663"/>
        <v>2536.4067311597682</v>
      </c>
      <c r="AA1643" s="179">
        <f t="shared" si="664"/>
        <v>20250.950484449731</v>
      </c>
      <c r="AB1643" s="179">
        <f t="shared" si="665"/>
        <v>77647.000000000102</v>
      </c>
      <c r="AC1643" s="179">
        <f t="shared" si="666"/>
        <v>3532460</v>
      </c>
      <c r="AE1643" s="179">
        <f t="shared" si="667"/>
        <v>77647</v>
      </c>
    </row>
    <row r="1644" spans="1:31" x14ac:dyDescent="0.2">
      <c r="A1644" s="171">
        <f t="shared" si="649"/>
        <v>159</v>
      </c>
      <c r="B1644" s="179">
        <f t="shared" si="650"/>
        <v>74390</v>
      </c>
      <c r="D1644" s="179">
        <f t="shared" si="651"/>
        <v>3257</v>
      </c>
      <c r="E1644" s="179">
        <f t="shared" si="652"/>
        <v>18799.128951389946</v>
      </c>
      <c r="F1644" s="179">
        <f t="shared" si="653"/>
        <v>686.58209270691941</v>
      </c>
      <c r="G1644" s="179">
        <f t="shared" si="654"/>
        <v>1354794.2978448274</v>
      </c>
      <c r="H1644" s="179">
        <f t="shared" si="655"/>
        <v>48631.911427327621</v>
      </c>
      <c r="I1644" s="179">
        <f t="shared" si="656"/>
        <v>74390</v>
      </c>
      <c r="J1644" s="179">
        <f t="shared" si="657"/>
        <v>3257</v>
      </c>
      <c r="K1644" s="179">
        <f t="shared" si="658"/>
        <v>77647</v>
      </c>
      <c r="L1644" s="179">
        <f t="shared" si="646"/>
        <v>77647</v>
      </c>
      <c r="M1644" s="179">
        <f t="shared" si="659"/>
        <v>30481.06212790975</v>
      </c>
      <c r="N1644" s="179">
        <f t="shared" si="660"/>
        <v>3268317.9166984539</v>
      </c>
      <c r="O1644" s="179">
        <f>N1644*(1+Basic!$B$9)+S1644</f>
        <v>3431733.8125333767</v>
      </c>
      <c r="P1644" s="176">
        <f t="shared" si="647"/>
        <v>3480366</v>
      </c>
      <c r="R1644" s="183">
        <f t="shared" si="661"/>
        <v>0</v>
      </c>
      <c r="S1644" s="179">
        <f t="shared" si="648"/>
        <v>0</v>
      </c>
      <c r="Y1644" s="179">
        <f t="shared" si="662"/>
        <v>55590.871048609959</v>
      </c>
      <c r="Z1644" s="179">
        <f t="shared" si="663"/>
        <v>2570.4179072930783</v>
      </c>
      <c r="AA1644" s="179">
        <f t="shared" si="664"/>
        <v>19485.711044096864</v>
      </c>
      <c r="AB1644" s="179">
        <f t="shared" si="665"/>
        <v>77646.999999999898</v>
      </c>
      <c r="AC1644" s="179">
        <f t="shared" si="666"/>
        <v>3480366</v>
      </c>
      <c r="AE1644" s="179">
        <f t="shared" si="667"/>
        <v>77647</v>
      </c>
    </row>
    <row r="1645" spans="1:31" x14ac:dyDescent="0.2">
      <c r="A1645" s="171">
        <f t="shared" si="649"/>
        <v>160</v>
      </c>
      <c r="B1645" s="179">
        <f t="shared" si="650"/>
        <v>74390</v>
      </c>
      <c r="D1645" s="179">
        <f t="shared" si="651"/>
        <v>3257</v>
      </c>
      <c r="E1645" s="179">
        <f t="shared" si="652"/>
        <v>18058.154091180062</v>
      </c>
      <c r="F1645" s="179">
        <f t="shared" si="653"/>
        <v>652.1148540313668</v>
      </c>
      <c r="G1645" s="179">
        <f t="shared" si="654"/>
        <v>1298462.4519360075</v>
      </c>
      <c r="H1645" s="179">
        <f t="shared" si="655"/>
        <v>46027.026281358987</v>
      </c>
      <c r="I1645" s="179">
        <f t="shared" si="656"/>
        <v>74390</v>
      </c>
      <c r="J1645" s="179">
        <f t="shared" si="657"/>
        <v>3257</v>
      </c>
      <c r="K1645" s="179">
        <f t="shared" si="658"/>
        <v>77647</v>
      </c>
      <c r="L1645" s="179">
        <f t="shared" si="646"/>
        <v>77647</v>
      </c>
      <c r="M1645" s="179">
        <f t="shared" si="659"/>
        <v>30047.439783280195</v>
      </c>
      <c r="N1645" s="179">
        <f t="shared" si="660"/>
        <v>3220718.3564817342</v>
      </c>
      <c r="O1645" s="179">
        <f>N1645*(1+Basic!$B$9)+S1645</f>
        <v>3381754.2743058209</v>
      </c>
      <c r="P1645" s="176">
        <f t="shared" si="647"/>
        <v>3427781</v>
      </c>
      <c r="R1645" s="183">
        <f t="shared" si="661"/>
        <v>0</v>
      </c>
      <c r="S1645" s="179">
        <f t="shared" si="648"/>
        <v>0</v>
      </c>
      <c r="Y1645" s="179">
        <f t="shared" si="662"/>
        <v>56331.845908819931</v>
      </c>
      <c r="Z1645" s="179">
        <f t="shared" si="663"/>
        <v>2604.8851459686339</v>
      </c>
      <c r="AA1645" s="179">
        <f t="shared" si="664"/>
        <v>18710.268945211428</v>
      </c>
      <c r="AB1645" s="179">
        <f t="shared" si="665"/>
        <v>77647</v>
      </c>
      <c r="AC1645" s="179">
        <f t="shared" si="666"/>
        <v>3427781</v>
      </c>
      <c r="AE1645" s="179">
        <f t="shared" si="667"/>
        <v>77647</v>
      </c>
    </row>
    <row r="1646" spans="1:31" x14ac:dyDescent="0.2">
      <c r="A1646" s="171">
        <f t="shared" si="649"/>
        <v>161</v>
      </c>
      <c r="B1646" s="179">
        <f t="shared" si="650"/>
        <v>74390</v>
      </c>
      <c r="D1646" s="179">
        <f t="shared" si="651"/>
        <v>3257</v>
      </c>
      <c r="E1646" s="179">
        <f t="shared" si="652"/>
        <v>17307.302721876033</v>
      </c>
      <c r="F1646" s="179">
        <f t="shared" si="653"/>
        <v>617.18543738135065</v>
      </c>
      <c r="G1646" s="179">
        <f t="shared" si="654"/>
        <v>1241379.7546578834</v>
      </c>
      <c r="H1646" s="179">
        <f t="shared" si="655"/>
        <v>43387.211718740335</v>
      </c>
      <c r="I1646" s="179">
        <f t="shared" si="656"/>
        <v>74390</v>
      </c>
      <c r="J1646" s="179">
        <f t="shared" si="657"/>
        <v>3257</v>
      </c>
      <c r="K1646" s="179">
        <f t="shared" si="658"/>
        <v>77647</v>
      </c>
      <c r="L1646" s="179">
        <f t="shared" si="646"/>
        <v>77647</v>
      </c>
      <c r="M1646" s="179">
        <f t="shared" si="659"/>
        <v>29609.830910527908</v>
      </c>
      <c r="N1646" s="179">
        <f t="shared" si="660"/>
        <v>3172681.1873922623</v>
      </c>
      <c r="O1646" s="179">
        <f>N1646*(1+Basic!$B$9)+S1646</f>
        <v>3331315.2467618757</v>
      </c>
      <c r="P1646" s="176">
        <f t="shared" si="647"/>
        <v>3374702</v>
      </c>
      <c r="R1646" s="183">
        <f t="shared" si="661"/>
        <v>0</v>
      </c>
      <c r="S1646" s="179">
        <f t="shared" si="648"/>
        <v>0</v>
      </c>
      <c r="Y1646" s="179">
        <f t="shared" si="662"/>
        <v>57082.697278124047</v>
      </c>
      <c r="Z1646" s="179">
        <f t="shared" si="663"/>
        <v>2639.8145626186524</v>
      </c>
      <c r="AA1646" s="179">
        <f t="shared" si="664"/>
        <v>17924.488159257384</v>
      </c>
      <c r="AB1646" s="179">
        <f t="shared" si="665"/>
        <v>77647.000000000087</v>
      </c>
      <c r="AC1646" s="179">
        <f t="shared" si="666"/>
        <v>3374702</v>
      </c>
      <c r="AE1646" s="179">
        <f t="shared" si="667"/>
        <v>77647</v>
      </c>
    </row>
    <row r="1647" spans="1:31" x14ac:dyDescent="0.2">
      <c r="A1647" s="171">
        <f t="shared" si="649"/>
        <v>162</v>
      </c>
      <c r="B1647" s="179">
        <f t="shared" si="650"/>
        <v>74390</v>
      </c>
      <c r="D1647" s="179">
        <f t="shared" si="651"/>
        <v>3257</v>
      </c>
      <c r="E1647" s="179">
        <f t="shared" si="652"/>
        <v>16546.443198752608</v>
      </c>
      <c r="F1647" s="179">
        <f t="shared" si="653"/>
        <v>581.78764532161665</v>
      </c>
      <c r="G1647" s="179">
        <f t="shared" si="654"/>
        <v>1183536.197856636</v>
      </c>
      <c r="H1647" s="179">
        <f t="shared" si="655"/>
        <v>40711.99936406195</v>
      </c>
      <c r="I1647" s="179">
        <f t="shared" si="656"/>
        <v>74390</v>
      </c>
      <c r="J1647" s="179">
        <f t="shared" si="657"/>
        <v>3257</v>
      </c>
      <c r="K1647" s="179">
        <f t="shared" si="658"/>
        <v>77647</v>
      </c>
      <c r="L1647" s="179">
        <f t="shared" si="646"/>
        <v>77647</v>
      </c>
      <c r="M1647" s="179">
        <f t="shared" si="659"/>
        <v>29168.198859312641</v>
      </c>
      <c r="N1647" s="179">
        <f t="shared" si="660"/>
        <v>3124202.3862515748</v>
      </c>
      <c r="O1647" s="179">
        <f>N1647*(1+Basic!$B$9)+S1647</f>
        <v>3280412.5055641537</v>
      </c>
      <c r="P1647" s="176">
        <f t="shared" si="647"/>
        <v>3321125</v>
      </c>
      <c r="R1647" s="183">
        <f t="shared" si="661"/>
        <v>0</v>
      </c>
      <c r="S1647" s="179">
        <f t="shared" si="648"/>
        <v>0</v>
      </c>
      <c r="Y1647" s="179">
        <f t="shared" si="662"/>
        <v>57843.55680124741</v>
      </c>
      <c r="Z1647" s="179">
        <f t="shared" si="663"/>
        <v>2675.2123546783841</v>
      </c>
      <c r="AA1647" s="179">
        <f t="shared" si="664"/>
        <v>17128.230844074224</v>
      </c>
      <c r="AB1647" s="179">
        <f t="shared" si="665"/>
        <v>77647.000000000015</v>
      </c>
      <c r="AC1647" s="179">
        <f t="shared" si="666"/>
        <v>3321125</v>
      </c>
      <c r="AE1647" s="179">
        <f t="shared" si="667"/>
        <v>77647</v>
      </c>
    </row>
    <row r="1648" spans="1:31" x14ac:dyDescent="0.2">
      <c r="A1648" s="171">
        <f t="shared" si="649"/>
        <v>163</v>
      </c>
      <c r="B1648" s="179">
        <f t="shared" si="650"/>
        <v>74390</v>
      </c>
      <c r="D1648" s="179">
        <f t="shared" si="651"/>
        <v>3257</v>
      </c>
      <c r="E1648" s="179">
        <f t="shared" si="652"/>
        <v>15775.442122382201</v>
      </c>
      <c r="F1648" s="179">
        <f t="shared" si="653"/>
        <v>545.91519731428434</v>
      </c>
      <c r="G1648" s="179">
        <f t="shared" si="654"/>
        <v>1124921.6399790181</v>
      </c>
      <c r="H1648" s="179">
        <f t="shared" si="655"/>
        <v>38000.914561376238</v>
      </c>
      <c r="I1648" s="179">
        <f t="shared" si="656"/>
        <v>74390</v>
      </c>
      <c r="J1648" s="179">
        <f t="shared" si="657"/>
        <v>3257</v>
      </c>
      <c r="K1648" s="179">
        <f t="shared" si="658"/>
        <v>77647</v>
      </c>
      <c r="L1648" s="179">
        <f t="shared" si="646"/>
        <v>77647</v>
      </c>
      <c r="M1648" s="179">
        <f t="shared" si="659"/>
        <v>28722.506642347438</v>
      </c>
      <c r="N1648" s="179">
        <f t="shared" si="660"/>
        <v>3075277.8928939225</v>
      </c>
      <c r="O1648" s="179">
        <f>N1648*(1+Basic!$B$9)+S1648</f>
        <v>3229041.7875386188</v>
      </c>
      <c r="P1648" s="176">
        <f t="shared" si="647"/>
        <v>3267043</v>
      </c>
      <c r="R1648" s="183">
        <f t="shared" si="661"/>
        <v>0</v>
      </c>
      <c r="S1648" s="179">
        <f t="shared" si="648"/>
        <v>0</v>
      </c>
      <c r="Y1648" s="179">
        <f t="shared" si="662"/>
        <v>58614.557877617888</v>
      </c>
      <c r="Z1648" s="179">
        <f t="shared" si="663"/>
        <v>2711.0848026857129</v>
      </c>
      <c r="AA1648" s="179">
        <f t="shared" si="664"/>
        <v>16321.357319696486</v>
      </c>
      <c r="AB1648" s="179">
        <f t="shared" si="665"/>
        <v>77647.000000000087</v>
      </c>
      <c r="AC1648" s="179">
        <f t="shared" si="666"/>
        <v>3267043</v>
      </c>
      <c r="AE1648" s="179">
        <f t="shared" si="667"/>
        <v>77647</v>
      </c>
    </row>
    <row r="1649" spans="1:31" x14ac:dyDescent="0.2">
      <c r="A1649" s="171">
        <f t="shared" si="649"/>
        <v>164</v>
      </c>
      <c r="B1649" s="179">
        <f t="shared" si="650"/>
        <v>74390</v>
      </c>
      <c r="D1649" s="179">
        <f t="shared" si="651"/>
        <v>3257</v>
      </c>
      <c r="E1649" s="179">
        <f t="shared" si="652"/>
        <v>14994.164315246309</v>
      </c>
      <c r="F1649" s="179">
        <f t="shared" si="653"/>
        <v>509.5617286045063</v>
      </c>
      <c r="G1649" s="179">
        <f t="shared" si="654"/>
        <v>1065525.8042942644</v>
      </c>
      <c r="H1649" s="179">
        <f t="shared" si="655"/>
        <v>35253.476289980747</v>
      </c>
      <c r="I1649" s="179">
        <f t="shared" si="656"/>
        <v>74390</v>
      </c>
      <c r="J1649" s="179">
        <f t="shared" si="657"/>
        <v>3257</v>
      </c>
      <c r="K1649" s="179">
        <f t="shared" si="658"/>
        <v>77647</v>
      </c>
      <c r="L1649" s="179">
        <f t="shared" si="646"/>
        <v>77647</v>
      </c>
      <c r="M1649" s="179">
        <f t="shared" si="659"/>
        <v>28272.716932300948</v>
      </c>
      <c r="N1649" s="179">
        <f t="shared" si="660"/>
        <v>3025903.6098262235</v>
      </c>
      <c r="O1649" s="179">
        <f>N1649*(1+Basic!$B$9)+S1649</f>
        <v>3177198.7903175349</v>
      </c>
      <c r="P1649" s="176">
        <f t="shared" si="647"/>
        <v>3212452</v>
      </c>
      <c r="R1649" s="183">
        <f t="shared" si="661"/>
        <v>0</v>
      </c>
      <c r="S1649" s="179">
        <f t="shared" si="648"/>
        <v>0</v>
      </c>
      <c r="Y1649" s="179">
        <f t="shared" si="662"/>
        <v>59395.835684753722</v>
      </c>
      <c r="Z1649" s="179">
        <f t="shared" si="663"/>
        <v>2747.438271395491</v>
      </c>
      <c r="AA1649" s="179">
        <f t="shared" si="664"/>
        <v>15503.726043850816</v>
      </c>
      <c r="AB1649" s="179">
        <f t="shared" si="665"/>
        <v>77647.000000000029</v>
      </c>
      <c r="AC1649" s="179">
        <f t="shared" si="666"/>
        <v>3212452</v>
      </c>
      <c r="AE1649" s="179">
        <f t="shared" si="667"/>
        <v>77647</v>
      </c>
    </row>
    <row r="1650" spans="1:31" x14ac:dyDescent="0.2">
      <c r="A1650" s="171">
        <f t="shared" si="649"/>
        <v>165</v>
      </c>
      <c r="B1650" s="179">
        <f t="shared" si="650"/>
        <v>74390</v>
      </c>
      <c r="D1650" s="179">
        <f t="shared" si="651"/>
        <v>3257</v>
      </c>
      <c r="E1650" s="179">
        <f t="shared" si="652"/>
        <v>14202.472798035227</v>
      </c>
      <c r="F1650" s="179">
        <f t="shared" si="653"/>
        <v>472.72078909118733</v>
      </c>
      <c r="G1650" s="179">
        <f t="shared" si="654"/>
        <v>1005338.2770922997</v>
      </c>
      <c r="H1650" s="179">
        <f t="shared" si="655"/>
        <v>32469.197079071935</v>
      </c>
      <c r="I1650" s="179">
        <f t="shared" si="656"/>
        <v>74390</v>
      </c>
      <c r="J1650" s="179">
        <f t="shared" si="657"/>
        <v>3257</v>
      </c>
      <c r="K1650" s="179">
        <f t="shared" si="658"/>
        <v>77647</v>
      </c>
      <c r="L1650" s="179">
        <f t="shared" si="646"/>
        <v>77647</v>
      </c>
      <c r="M1650" s="179">
        <f t="shared" si="659"/>
        <v>27818.792058671159</v>
      </c>
      <c r="N1650" s="179">
        <f t="shared" si="660"/>
        <v>2976075.4018848948</v>
      </c>
      <c r="O1650" s="179">
        <f>N1650*(1+Basic!$B$9)+S1650</f>
        <v>3124879.1719791396</v>
      </c>
      <c r="P1650" s="176">
        <f t="shared" si="647"/>
        <v>3157348</v>
      </c>
      <c r="R1650" s="183">
        <f t="shared" si="661"/>
        <v>0</v>
      </c>
      <c r="S1650" s="179">
        <f t="shared" si="648"/>
        <v>0</v>
      </c>
      <c r="Y1650" s="179">
        <f t="shared" si="662"/>
        <v>60187.527201964753</v>
      </c>
      <c r="Z1650" s="179">
        <f t="shared" si="663"/>
        <v>2784.2792109088114</v>
      </c>
      <c r="AA1650" s="179">
        <f t="shared" si="664"/>
        <v>14675.193587126414</v>
      </c>
      <c r="AB1650" s="179">
        <f t="shared" si="665"/>
        <v>77646.999999999971</v>
      </c>
      <c r="AC1650" s="179">
        <f t="shared" si="666"/>
        <v>3157348</v>
      </c>
      <c r="AE1650" s="179">
        <f t="shared" si="667"/>
        <v>77647</v>
      </c>
    </row>
    <row r="1651" spans="1:31" x14ac:dyDescent="0.2">
      <c r="A1651" s="171">
        <f t="shared" si="649"/>
        <v>166</v>
      </c>
      <c r="B1651" s="179">
        <f t="shared" si="650"/>
        <v>74390</v>
      </c>
      <c r="D1651" s="179">
        <f t="shared" si="651"/>
        <v>3257</v>
      </c>
      <c r="E1651" s="179">
        <f t="shared" si="652"/>
        <v>13400.228765631824</v>
      </c>
      <c r="F1651" s="179">
        <f t="shared" si="653"/>
        <v>435.38584218255954</v>
      </c>
      <c r="G1651" s="179">
        <f t="shared" si="654"/>
        <v>944348.50585793145</v>
      </c>
      <c r="H1651" s="179">
        <f t="shared" si="655"/>
        <v>29647.582921254496</v>
      </c>
      <c r="I1651" s="179">
        <f t="shared" si="656"/>
        <v>74390</v>
      </c>
      <c r="J1651" s="179">
        <f t="shared" si="657"/>
        <v>3257</v>
      </c>
      <c r="K1651" s="179">
        <f t="shared" si="658"/>
        <v>77647</v>
      </c>
      <c r="L1651" s="179">
        <f t="shared" si="646"/>
        <v>77647</v>
      </c>
      <c r="M1651" s="179">
        <f t="shared" si="659"/>
        <v>27360.694004630484</v>
      </c>
      <c r="N1651" s="179">
        <f t="shared" si="660"/>
        <v>2925789.0958895255</v>
      </c>
      <c r="O1651" s="179">
        <f>N1651*(1+Basic!$B$9)+S1651</f>
        <v>3072078.5506840018</v>
      </c>
      <c r="P1651" s="176">
        <f t="shared" si="647"/>
        <v>3101726</v>
      </c>
      <c r="R1651" s="183">
        <f t="shared" si="661"/>
        <v>0</v>
      </c>
      <c r="S1651" s="179">
        <f t="shared" si="648"/>
        <v>0</v>
      </c>
      <c r="Y1651" s="179">
        <f t="shared" si="662"/>
        <v>60989.771234368207</v>
      </c>
      <c r="Z1651" s="179">
        <f t="shared" si="663"/>
        <v>2821.6141578174393</v>
      </c>
      <c r="AA1651" s="179">
        <f t="shared" si="664"/>
        <v>13835.614607814383</v>
      </c>
      <c r="AB1651" s="179">
        <f t="shared" si="665"/>
        <v>77647.000000000029</v>
      </c>
      <c r="AC1651" s="179">
        <f t="shared" si="666"/>
        <v>3101726</v>
      </c>
      <c r="AE1651" s="179">
        <f t="shared" si="667"/>
        <v>77647</v>
      </c>
    </row>
    <row r="1652" spans="1:31" x14ac:dyDescent="0.2">
      <c r="A1652" s="171">
        <f t="shared" si="649"/>
        <v>167</v>
      </c>
      <c r="B1652" s="179">
        <f t="shared" si="650"/>
        <v>74390</v>
      </c>
      <c r="D1652" s="179">
        <f t="shared" si="651"/>
        <v>3257</v>
      </c>
      <c r="E1652" s="179">
        <f t="shared" si="652"/>
        <v>12587.291562775228</v>
      </c>
      <c r="F1652" s="179">
        <f t="shared" si="653"/>
        <v>397.55026363641173</v>
      </c>
      <c r="G1652" s="179">
        <f t="shared" si="654"/>
        <v>882545.79742070672</v>
      </c>
      <c r="H1652" s="179">
        <f t="shared" si="655"/>
        <v>26788.133184890907</v>
      </c>
      <c r="I1652" s="179">
        <f t="shared" si="656"/>
        <v>74390</v>
      </c>
      <c r="J1652" s="179">
        <f t="shared" si="657"/>
        <v>3257</v>
      </c>
      <c r="K1652" s="179">
        <f t="shared" si="658"/>
        <v>77647</v>
      </c>
      <c r="L1652" s="179">
        <f t="shared" si="646"/>
        <v>77647</v>
      </c>
      <c r="M1652" s="179">
        <f t="shared" si="659"/>
        <v>26898.38440384177</v>
      </c>
      <c r="N1652" s="179">
        <f t="shared" si="660"/>
        <v>2875040.4802933671</v>
      </c>
      <c r="O1652" s="179">
        <f>N1652*(1+Basic!$B$9)+S1652</f>
        <v>3018792.5043080356</v>
      </c>
      <c r="P1652" s="176">
        <f t="shared" si="647"/>
        <v>3045581</v>
      </c>
      <c r="R1652" s="183">
        <f t="shared" si="661"/>
        <v>0</v>
      </c>
      <c r="S1652" s="179">
        <f t="shared" si="648"/>
        <v>0</v>
      </c>
      <c r="Y1652" s="179">
        <f t="shared" si="662"/>
        <v>61802.708437224734</v>
      </c>
      <c r="Z1652" s="179">
        <f t="shared" si="663"/>
        <v>2859.4497363635892</v>
      </c>
      <c r="AA1652" s="179">
        <f t="shared" si="664"/>
        <v>12984.841826411641</v>
      </c>
      <c r="AB1652" s="179">
        <f t="shared" si="665"/>
        <v>77646.999999999971</v>
      </c>
      <c r="AC1652" s="179">
        <f t="shared" si="666"/>
        <v>3045581</v>
      </c>
      <c r="AE1652" s="179">
        <f t="shared" si="667"/>
        <v>77647</v>
      </c>
    </row>
    <row r="1653" spans="1:31" x14ac:dyDescent="0.2">
      <c r="A1653" s="171">
        <f t="shared" si="649"/>
        <v>168</v>
      </c>
      <c r="B1653" s="179">
        <f t="shared" si="650"/>
        <v>74390</v>
      </c>
      <c r="C1653" s="171">
        <f>-Basic!$B$33</f>
        <v>-11990</v>
      </c>
      <c r="D1653" s="179">
        <f t="shared" si="651"/>
        <v>-8733</v>
      </c>
      <c r="E1653" s="179">
        <f t="shared" si="652"/>
        <v>11763.518659400115</v>
      </c>
      <c r="F1653" s="179">
        <f t="shared" si="653"/>
        <v>359.20734038476775</v>
      </c>
      <c r="G1653" s="179">
        <f t="shared" si="654"/>
        <v>819919.31608010689</v>
      </c>
      <c r="H1653" s="179">
        <f t="shared" si="655"/>
        <v>35880.340525275671</v>
      </c>
      <c r="I1653" s="179">
        <f t="shared" si="656"/>
        <v>74390</v>
      </c>
      <c r="J1653" s="179">
        <f t="shared" si="657"/>
        <v>3257</v>
      </c>
      <c r="K1653" s="179">
        <f t="shared" si="658"/>
        <v>77647</v>
      </c>
      <c r="L1653" s="179">
        <f t="shared" si="646"/>
        <v>77647</v>
      </c>
      <c r="M1653" s="179">
        <f t="shared" si="659"/>
        <v>26431.82453724508</v>
      </c>
      <c r="N1653" s="179">
        <f t="shared" si="660"/>
        <v>2823825.3048306121</v>
      </c>
      <c r="O1653" s="179">
        <f>N1653*(1+Basic!$B$9)+S1653</f>
        <v>2965016.5700721429</v>
      </c>
      <c r="P1653" s="176">
        <f t="shared" si="647"/>
        <v>3000897</v>
      </c>
      <c r="R1653" s="183">
        <f t="shared" si="661"/>
        <v>0</v>
      </c>
      <c r="S1653" s="179">
        <f t="shared" si="648"/>
        <v>0</v>
      </c>
      <c r="Y1653" s="179">
        <f t="shared" si="662"/>
        <v>62626.481340599828</v>
      </c>
      <c r="Z1653" s="179">
        <f t="shared" si="663"/>
        <v>2897.7926596152356</v>
      </c>
      <c r="AA1653" s="179">
        <f t="shared" si="664"/>
        <v>12122.725999784883</v>
      </c>
      <c r="AB1653" s="179">
        <f t="shared" si="665"/>
        <v>77646.999999999942</v>
      </c>
      <c r="AC1653" s="179">
        <f t="shared" si="666"/>
        <v>3000897</v>
      </c>
      <c r="AE1653" s="179">
        <f t="shared" si="667"/>
        <v>65657</v>
      </c>
    </row>
    <row r="1654" spans="1:31" x14ac:dyDescent="0.2">
      <c r="A1654" s="171">
        <f t="shared" si="649"/>
        <v>169</v>
      </c>
      <c r="B1654" s="179">
        <f t="shared" si="650"/>
        <v>74390</v>
      </c>
      <c r="D1654" s="179">
        <f t="shared" si="651"/>
        <v>3257</v>
      </c>
      <c r="E1654" s="179">
        <f t="shared" si="652"/>
        <v>10928.765625647315</v>
      </c>
      <c r="F1654" s="179">
        <f t="shared" si="653"/>
        <v>481.12653476926334</v>
      </c>
      <c r="G1654" s="179">
        <f t="shared" si="654"/>
        <v>756458.08170575416</v>
      </c>
      <c r="H1654" s="179">
        <f t="shared" si="655"/>
        <v>33104.467060044932</v>
      </c>
      <c r="I1654" s="179">
        <f t="shared" si="656"/>
        <v>74390</v>
      </c>
      <c r="J1654" s="179">
        <f t="shared" si="657"/>
        <v>3257</v>
      </c>
      <c r="K1654" s="179">
        <f t="shared" si="658"/>
        <v>77647</v>
      </c>
      <c r="L1654" s="179">
        <f t="shared" si="646"/>
        <v>77647</v>
      </c>
      <c r="M1654" s="179">
        <f t="shared" si="659"/>
        <v>25960.975329814919</v>
      </c>
      <c r="N1654" s="179">
        <f t="shared" si="660"/>
        <v>2772139.2801604271</v>
      </c>
      <c r="O1654" s="179">
        <f>N1654*(1+Basic!$B$9)+S1654</f>
        <v>2910746.2441684487</v>
      </c>
      <c r="P1654" s="176">
        <f t="shared" si="647"/>
        <v>2943851</v>
      </c>
      <c r="R1654" s="183">
        <f t="shared" si="661"/>
        <v>0</v>
      </c>
      <c r="S1654" s="179">
        <f t="shared" si="648"/>
        <v>0</v>
      </c>
      <c r="Y1654" s="179">
        <f t="shared" si="662"/>
        <v>63461.234374352731</v>
      </c>
      <c r="Z1654" s="179">
        <f t="shared" si="663"/>
        <v>2775.8734652307394</v>
      </c>
      <c r="AA1654" s="179">
        <f t="shared" si="664"/>
        <v>11409.892160416577</v>
      </c>
      <c r="AB1654" s="179">
        <f t="shared" si="665"/>
        <v>77647.000000000044</v>
      </c>
      <c r="AC1654" s="179">
        <f t="shared" si="666"/>
        <v>2943851</v>
      </c>
      <c r="AE1654" s="179">
        <f t="shared" si="667"/>
        <v>77647</v>
      </c>
    </row>
    <row r="1655" spans="1:31" x14ac:dyDescent="0.2">
      <c r="A1655" s="171">
        <f t="shared" si="649"/>
        <v>170</v>
      </c>
      <c r="B1655" s="179">
        <f t="shared" si="650"/>
        <v>74390</v>
      </c>
      <c r="D1655" s="179">
        <f t="shared" si="651"/>
        <v>3257</v>
      </c>
      <c r="E1655" s="179">
        <f t="shared" si="652"/>
        <v>10082.8861065413</v>
      </c>
      <c r="F1655" s="179">
        <f t="shared" si="653"/>
        <v>443.90430215573519</v>
      </c>
      <c r="G1655" s="179">
        <f t="shared" si="654"/>
        <v>692150.96781229542</v>
      </c>
      <c r="H1655" s="179">
        <f t="shared" si="655"/>
        <v>30291.371362200665</v>
      </c>
      <c r="I1655" s="179">
        <f t="shared" si="656"/>
        <v>74390</v>
      </c>
      <c r="J1655" s="179">
        <f t="shared" si="657"/>
        <v>3257</v>
      </c>
      <c r="K1655" s="179">
        <f t="shared" si="658"/>
        <v>77647</v>
      </c>
      <c r="L1655" s="179">
        <f t="shared" si="646"/>
        <v>77647</v>
      </c>
      <c r="M1655" s="179">
        <f t="shared" si="659"/>
        <v>25485.797347287644</v>
      </c>
      <c r="N1655" s="179">
        <f t="shared" si="660"/>
        <v>2719978.0775077147</v>
      </c>
      <c r="O1655" s="179">
        <f>N1655*(1+Basic!$B$9)+S1655</f>
        <v>2855976.9813831006</v>
      </c>
      <c r="P1655" s="176">
        <f t="shared" si="647"/>
        <v>2886268</v>
      </c>
      <c r="R1655" s="183">
        <f t="shared" si="661"/>
        <v>0</v>
      </c>
      <c r="S1655" s="179">
        <f t="shared" si="648"/>
        <v>0</v>
      </c>
      <c r="Y1655" s="179">
        <f t="shared" si="662"/>
        <v>64307.113893458736</v>
      </c>
      <c r="Z1655" s="179">
        <f t="shared" si="663"/>
        <v>2813.0956978442664</v>
      </c>
      <c r="AA1655" s="179">
        <f t="shared" si="664"/>
        <v>10526.790408697036</v>
      </c>
      <c r="AB1655" s="179">
        <f t="shared" si="665"/>
        <v>77647.000000000044</v>
      </c>
      <c r="AC1655" s="179">
        <f t="shared" si="666"/>
        <v>2886268</v>
      </c>
      <c r="AE1655" s="179">
        <f t="shared" si="667"/>
        <v>77647</v>
      </c>
    </row>
    <row r="1656" spans="1:31" x14ac:dyDescent="0.2">
      <c r="A1656" s="171">
        <f t="shared" si="649"/>
        <v>171</v>
      </c>
      <c r="B1656" s="179">
        <f t="shared" si="650"/>
        <v>74390</v>
      </c>
      <c r="D1656" s="179">
        <f t="shared" si="651"/>
        <v>3257</v>
      </c>
      <c r="E1656" s="179">
        <f t="shared" si="652"/>
        <v>9225.7317963301793</v>
      </c>
      <c r="F1656" s="179">
        <f t="shared" si="653"/>
        <v>406.1829493128127</v>
      </c>
      <c r="G1656" s="179">
        <f t="shared" si="654"/>
        <v>626986.69960862561</v>
      </c>
      <c r="H1656" s="179">
        <f t="shared" si="655"/>
        <v>27440.554311513479</v>
      </c>
      <c r="I1656" s="179">
        <f t="shared" si="656"/>
        <v>74390</v>
      </c>
      <c r="J1656" s="179">
        <f t="shared" si="657"/>
        <v>3257</v>
      </c>
      <c r="K1656" s="179">
        <f t="shared" si="658"/>
        <v>77647</v>
      </c>
      <c r="L1656" s="179">
        <f t="shared" si="646"/>
        <v>77647</v>
      </c>
      <c r="M1656" s="179">
        <f t="shared" si="659"/>
        <v>25006.250792858787</v>
      </c>
      <c r="N1656" s="179">
        <f t="shared" si="660"/>
        <v>2667337.3283005734</v>
      </c>
      <c r="O1656" s="179">
        <f>N1656*(1+Basic!$B$9)+S1656</f>
        <v>2800704.1947156023</v>
      </c>
      <c r="P1656" s="176">
        <f t="shared" si="647"/>
        <v>2828145</v>
      </c>
      <c r="R1656" s="183">
        <f t="shared" si="661"/>
        <v>0</v>
      </c>
      <c r="S1656" s="179">
        <f t="shared" si="648"/>
        <v>0</v>
      </c>
      <c r="Y1656" s="179">
        <f t="shared" si="662"/>
        <v>65164.26820366981</v>
      </c>
      <c r="Z1656" s="179">
        <f t="shared" si="663"/>
        <v>2850.8170506871866</v>
      </c>
      <c r="AA1656" s="179">
        <f t="shared" si="664"/>
        <v>9631.9147456429928</v>
      </c>
      <c r="AB1656" s="179">
        <f t="shared" si="665"/>
        <v>77646.999999999985</v>
      </c>
      <c r="AC1656" s="179">
        <f t="shared" si="666"/>
        <v>2828145</v>
      </c>
      <c r="AE1656" s="179">
        <f t="shared" si="667"/>
        <v>77647</v>
      </c>
    </row>
    <row r="1657" spans="1:31" x14ac:dyDescent="0.2">
      <c r="A1657" s="171">
        <f t="shared" si="649"/>
        <v>172</v>
      </c>
      <c r="B1657" s="179">
        <f t="shared" si="650"/>
        <v>74390</v>
      </c>
      <c r="D1657" s="179">
        <f t="shared" si="651"/>
        <v>3257</v>
      </c>
      <c r="E1657" s="179">
        <f t="shared" si="652"/>
        <v>8357.1524124836469</v>
      </c>
      <c r="F1657" s="179">
        <f t="shared" si="653"/>
        <v>367.95578343928815</v>
      </c>
      <c r="G1657" s="179">
        <f t="shared" si="654"/>
        <v>560953.85202110931</v>
      </c>
      <c r="H1657" s="179">
        <f t="shared" si="655"/>
        <v>24551.510094952766</v>
      </c>
      <c r="I1657" s="179">
        <f t="shared" si="656"/>
        <v>74390</v>
      </c>
      <c r="J1657" s="179">
        <f t="shared" si="657"/>
        <v>3257</v>
      </c>
      <c r="K1657" s="179">
        <f t="shared" si="658"/>
        <v>77647</v>
      </c>
      <c r="L1657" s="179">
        <f t="shared" si="646"/>
        <v>77647</v>
      </c>
      <c r="M1657" s="179">
        <f t="shared" si="659"/>
        <v>24522.295503850019</v>
      </c>
      <c r="N1657" s="179">
        <f t="shared" si="660"/>
        <v>2614212.6238044235</v>
      </c>
      <c r="O1657" s="179">
        <f>N1657*(1+Basic!$B$9)+S1657</f>
        <v>2744923.2549946448</v>
      </c>
      <c r="P1657" s="176">
        <f t="shared" si="647"/>
        <v>2769475</v>
      </c>
      <c r="R1657" s="183">
        <f t="shared" si="661"/>
        <v>0</v>
      </c>
      <c r="S1657" s="179">
        <f t="shared" si="648"/>
        <v>0</v>
      </c>
      <c r="Y1657" s="179">
        <f t="shared" si="662"/>
        <v>66032.847587516299</v>
      </c>
      <c r="Z1657" s="179">
        <f t="shared" si="663"/>
        <v>2889.0442165607128</v>
      </c>
      <c r="AA1657" s="179">
        <f t="shared" si="664"/>
        <v>8725.1081959229359</v>
      </c>
      <c r="AB1657" s="179">
        <f t="shared" si="665"/>
        <v>77646.999999999942</v>
      </c>
      <c r="AC1657" s="179">
        <f t="shared" si="666"/>
        <v>2769475</v>
      </c>
      <c r="AE1657" s="179">
        <f t="shared" si="667"/>
        <v>77647</v>
      </c>
    </row>
    <row r="1658" spans="1:31" x14ac:dyDescent="0.2">
      <c r="A1658" s="171">
        <f t="shared" si="649"/>
        <v>173</v>
      </c>
      <c r="B1658" s="179">
        <f t="shared" si="650"/>
        <v>74390</v>
      </c>
      <c r="D1658" s="179">
        <f t="shared" si="651"/>
        <v>3257</v>
      </c>
      <c r="E1658" s="179">
        <f t="shared" si="652"/>
        <v>7476.9956693443628</v>
      </c>
      <c r="F1658" s="179">
        <f t="shared" si="653"/>
        <v>329.21602198886762</v>
      </c>
      <c r="G1658" s="179">
        <f t="shared" si="654"/>
        <v>494040.84769045364</v>
      </c>
      <c r="H1658" s="179">
        <f t="shared" si="655"/>
        <v>21623.726116941634</v>
      </c>
      <c r="I1658" s="179">
        <f t="shared" si="656"/>
        <v>74390</v>
      </c>
      <c r="J1658" s="179">
        <f t="shared" si="657"/>
        <v>3257</v>
      </c>
      <c r="K1658" s="179">
        <f t="shared" si="658"/>
        <v>77647</v>
      </c>
      <c r="L1658" s="179">
        <f t="shared" si="646"/>
        <v>77647</v>
      </c>
      <c r="M1658" s="179">
        <f t="shared" si="659"/>
        <v>24033.890948345481</v>
      </c>
      <c r="N1658" s="179">
        <f t="shared" si="660"/>
        <v>2560599.5147527689</v>
      </c>
      <c r="O1658" s="179">
        <f>N1658*(1+Basic!$B$9)+S1658</f>
        <v>2688629.4904904077</v>
      </c>
      <c r="P1658" s="176">
        <f t="shared" si="647"/>
        <v>2710253</v>
      </c>
      <c r="R1658" s="183">
        <f t="shared" si="661"/>
        <v>0</v>
      </c>
      <c r="S1658" s="179">
        <f t="shared" si="648"/>
        <v>0</v>
      </c>
      <c r="Y1658" s="179">
        <f t="shared" si="662"/>
        <v>66913.004330655676</v>
      </c>
      <c r="Z1658" s="179">
        <f t="shared" si="663"/>
        <v>2927.7839780111317</v>
      </c>
      <c r="AA1658" s="179">
        <f t="shared" si="664"/>
        <v>7806.2116913332302</v>
      </c>
      <c r="AB1658" s="179">
        <f t="shared" si="665"/>
        <v>77647.000000000044</v>
      </c>
      <c r="AC1658" s="179">
        <f t="shared" si="666"/>
        <v>2710253</v>
      </c>
      <c r="AE1658" s="179">
        <f t="shared" si="667"/>
        <v>77647</v>
      </c>
    </row>
    <row r="1659" spans="1:31" x14ac:dyDescent="0.2">
      <c r="A1659" s="171">
        <f t="shared" si="649"/>
        <v>174</v>
      </c>
      <c r="B1659" s="179">
        <f t="shared" si="650"/>
        <v>74390</v>
      </c>
      <c r="D1659" s="179">
        <f t="shared" si="651"/>
        <v>3257</v>
      </c>
      <c r="E1659" s="179">
        <f t="shared" si="652"/>
        <v>6585.1072514281122</v>
      </c>
      <c r="F1659" s="179">
        <f t="shared" si="653"/>
        <v>289.95679146676144</v>
      </c>
      <c r="G1659" s="179">
        <f t="shared" si="654"/>
        <v>426235.95494188176</v>
      </c>
      <c r="H1659" s="179">
        <f t="shared" si="655"/>
        <v>18656.682908408395</v>
      </c>
      <c r="I1659" s="179">
        <f t="shared" si="656"/>
        <v>74390</v>
      </c>
      <c r="J1659" s="179">
        <f t="shared" si="657"/>
        <v>3257</v>
      </c>
      <c r="K1659" s="179">
        <f t="shared" si="658"/>
        <v>77647</v>
      </c>
      <c r="L1659" s="179">
        <f t="shared" si="646"/>
        <v>77647</v>
      </c>
      <c r="M1659" s="179">
        <f t="shared" si="659"/>
        <v>23540.996221797173</v>
      </c>
      <c r="N1659" s="179">
        <f t="shared" si="660"/>
        <v>2506493.510974566</v>
      </c>
      <c r="O1659" s="179">
        <f>N1659*(1+Basic!$B$9)+S1659</f>
        <v>2631818.1865232945</v>
      </c>
      <c r="P1659" s="176">
        <f t="shared" si="647"/>
        <v>2650475</v>
      </c>
      <c r="R1659" s="183">
        <f t="shared" si="661"/>
        <v>0</v>
      </c>
      <c r="S1659" s="179">
        <f t="shared" si="648"/>
        <v>0</v>
      </c>
      <c r="Y1659" s="179">
        <f t="shared" si="662"/>
        <v>67804.892748571874</v>
      </c>
      <c r="Z1659" s="179">
        <f t="shared" si="663"/>
        <v>2967.0432085332395</v>
      </c>
      <c r="AA1659" s="179">
        <f t="shared" si="664"/>
        <v>6875.0640428948736</v>
      </c>
      <c r="AB1659" s="179">
        <f t="shared" si="665"/>
        <v>77646.999999999985</v>
      </c>
      <c r="AC1659" s="179">
        <f t="shared" si="666"/>
        <v>2650475</v>
      </c>
      <c r="AE1659" s="179">
        <f t="shared" si="667"/>
        <v>77647</v>
      </c>
    </row>
    <row r="1660" spans="1:31" x14ac:dyDescent="0.2">
      <c r="A1660" s="171">
        <f t="shared" si="649"/>
        <v>175</v>
      </c>
      <c r="B1660" s="179">
        <f t="shared" si="650"/>
        <v>74390</v>
      </c>
      <c r="D1660" s="179">
        <f t="shared" si="651"/>
        <v>3257</v>
      </c>
      <c r="E1660" s="179">
        <f t="shared" si="652"/>
        <v>5681.3307863681084</v>
      </c>
      <c r="F1660" s="179">
        <f t="shared" si="653"/>
        <v>250.17112621013811</v>
      </c>
      <c r="G1660" s="179">
        <f t="shared" si="654"/>
        <v>357527.28572824987</v>
      </c>
      <c r="H1660" s="179">
        <f t="shared" si="655"/>
        <v>15649.854034618533</v>
      </c>
      <c r="I1660" s="179">
        <f t="shared" si="656"/>
        <v>74390</v>
      </c>
      <c r="J1660" s="179">
        <f t="shared" si="657"/>
        <v>3257</v>
      </c>
      <c r="K1660" s="179">
        <f t="shared" si="658"/>
        <v>77647</v>
      </c>
      <c r="L1660" s="179">
        <f t="shared" si="646"/>
        <v>77647</v>
      </c>
      <c r="M1660" s="179">
        <f t="shared" si="659"/>
        <v>23043.570043599135</v>
      </c>
      <c r="N1660" s="179">
        <f t="shared" si="660"/>
        <v>2451890.0810181652</v>
      </c>
      <c r="O1660" s="179">
        <f>N1660*(1+Basic!$B$9)+S1660</f>
        <v>2574484.5850690734</v>
      </c>
      <c r="P1660" s="176">
        <f t="shared" si="647"/>
        <v>2590134</v>
      </c>
      <c r="R1660" s="183">
        <f t="shared" si="661"/>
        <v>0</v>
      </c>
      <c r="S1660" s="179">
        <f t="shared" si="648"/>
        <v>0</v>
      </c>
      <c r="Y1660" s="179">
        <f t="shared" si="662"/>
        <v>68708.669213631889</v>
      </c>
      <c r="Z1660" s="179">
        <f t="shared" si="663"/>
        <v>3006.828873789862</v>
      </c>
      <c r="AA1660" s="179">
        <f t="shared" si="664"/>
        <v>5931.5019125782464</v>
      </c>
      <c r="AB1660" s="179">
        <f t="shared" si="665"/>
        <v>77647</v>
      </c>
      <c r="AC1660" s="179">
        <f t="shared" si="666"/>
        <v>2590134</v>
      </c>
      <c r="AE1660" s="179">
        <f t="shared" si="667"/>
        <v>77647</v>
      </c>
    </row>
    <row r="1661" spans="1:31" x14ac:dyDescent="0.2">
      <c r="A1661" s="171">
        <f t="shared" si="649"/>
        <v>176</v>
      </c>
      <c r="B1661" s="179">
        <f t="shared" si="650"/>
        <v>74390</v>
      </c>
      <c r="D1661" s="179">
        <f t="shared" si="651"/>
        <v>3257</v>
      </c>
      <c r="E1661" s="179">
        <f t="shared" si="652"/>
        <v>4765.5078174986347</v>
      </c>
      <c r="F1661" s="179">
        <f t="shared" si="653"/>
        <v>209.8519671522248</v>
      </c>
      <c r="G1661" s="179">
        <f t="shared" si="654"/>
        <v>287902.79354574851</v>
      </c>
      <c r="H1661" s="179">
        <f t="shared" si="655"/>
        <v>12602.706001770757</v>
      </c>
      <c r="I1661" s="179">
        <f t="shared" si="656"/>
        <v>74390</v>
      </c>
      <c r="J1661" s="179">
        <f t="shared" si="657"/>
        <v>3257</v>
      </c>
      <c r="K1661" s="179">
        <f t="shared" si="658"/>
        <v>77647</v>
      </c>
      <c r="L1661" s="179">
        <f t="shared" si="646"/>
        <v>77647</v>
      </c>
      <c r="M1661" s="179">
        <f t="shared" si="659"/>
        <v>22541.57075363016</v>
      </c>
      <c r="N1661" s="179">
        <f t="shared" si="660"/>
        <v>2396784.6517717955</v>
      </c>
      <c r="O1661" s="179">
        <f>N1661*(1+Basic!$B$9)+S1661</f>
        <v>2516623.8843603851</v>
      </c>
      <c r="P1661" s="176">
        <f t="shared" si="647"/>
        <v>2529227</v>
      </c>
      <c r="R1661" s="183">
        <f t="shared" si="661"/>
        <v>0</v>
      </c>
      <c r="S1661" s="179">
        <f t="shared" si="648"/>
        <v>0</v>
      </c>
      <c r="Y1661" s="179">
        <f t="shared" si="662"/>
        <v>69624.492182501359</v>
      </c>
      <c r="Z1661" s="179">
        <f t="shared" si="663"/>
        <v>3047.1480328477755</v>
      </c>
      <c r="AA1661" s="179">
        <f t="shared" si="664"/>
        <v>4975.3597846508592</v>
      </c>
      <c r="AB1661" s="179">
        <f t="shared" si="665"/>
        <v>77647</v>
      </c>
      <c r="AC1661" s="179">
        <f t="shared" si="666"/>
        <v>2529227</v>
      </c>
      <c r="AE1661" s="179">
        <f t="shared" si="667"/>
        <v>77647</v>
      </c>
    </row>
    <row r="1662" spans="1:31" x14ac:dyDescent="0.2">
      <c r="A1662" s="171">
        <f t="shared" si="649"/>
        <v>177</v>
      </c>
      <c r="B1662" s="179">
        <f t="shared" si="650"/>
        <v>74390</v>
      </c>
      <c r="D1662" s="179">
        <f t="shared" si="651"/>
        <v>3257</v>
      </c>
      <c r="E1662" s="179">
        <f t="shared" si="652"/>
        <v>3837.4777760732791</v>
      </c>
      <c r="F1662" s="179">
        <f t="shared" si="653"/>
        <v>168.99216056983551</v>
      </c>
      <c r="G1662" s="179">
        <f t="shared" si="654"/>
        <v>217350.27132182178</v>
      </c>
      <c r="H1662" s="179">
        <f t="shared" si="655"/>
        <v>9514.6981623405918</v>
      </c>
      <c r="I1662" s="179">
        <f t="shared" si="656"/>
        <v>74390</v>
      </c>
      <c r="J1662" s="179">
        <f t="shared" si="657"/>
        <v>3257</v>
      </c>
      <c r="K1662" s="179">
        <f t="shared" si="658"/>
        <v>77647</v>
      </c>
      <c r="L1662" s="179">
        <f t="shared" si="646"/>
        <v>77647</v>
      </c>
      <c r="M1662" s="179">
        <f t="shared" si="659"/>
        <v>22034.956308764671</v>
      </c>
      <c r="N1662" s="179">
        <f t="shared" si="660"/>
        <v>2341172.6080805603</v>
      </c>
      <c r="O1662" s="179">
        <f>N1662*(1+Basic!$B$9)+S1662</f>
        <v>2458231.2384845885</v>
      </c>
      <c r="P1662" s="176">
        <f t="shared" si="647"/>
        <v>2467746</v>
      </c>
      <c r="R1662" s="183">
        <f t="shared" si="661"/>
        <v>0</v>
      </c>
      <c r="S1662" s="179">
        <f t="shared" si="648"/>
        <v>0</v>
      </c>
      <c r="Y1662" s="179">
        <f t="shared" si="662"/>
        <v>70552.522223926731</v>
      </c>
      <c r="Z1662" s="179">
        <f t="shared" si="663"/>
        <v>3088.0078394301654</v>
      </c>
      <c r="AA1662" s="179">
        <f t="shared" si="664"/>
        <v>4006.4699366431146</v>
      </c>
      <c r="AB1662" s="179">
        <f t="shared" si="665"/>
        <v>77647.000000000015</v>
      </c>
      <c r="AC1662" s="179">
        <f t="shared" si="666"/>
        <v>2467746</v>
      </c>
      <c r="AE1662" s="179">
        <f t="shared" si="667"/>
        <v>77647</v>
      </c>
    </row>
    <row r="1663" spans="1:31" x14ac:dyDescent="0.2">
      <c r="A1663" s="171">
        <f t="shared" si="649"/>
        <v>178</v>
      </c>
      <c r="B1663" s="179">
        <f t="shared" si="650"/>
        <v>74390</v>
      </c>
      <c r="D1663" s="179">
        <f t="shared" si="651"/>
        <v>3257</v>
      </c>
      <c r="E1663" s="179">
        <f t="shared" si="652"/>
        <v>2897.0779531128496</v>
      </c>
      <c r="F1663" s="179">
        <f t="shared" si="653"/>
        <v>127.58445681410477</v>
      </c>
      <c r="G1663" s="179">
        <f t="shared" si="654"/>
        <v>145857.34927493462</v>
      </c>
      <c r="H1663" s="179">
        <f t="shared" si="655"/>
        <v>6385.2826191546965</v>
      </c>
      <c r="I1663" s="179">
        <f t="shared" si="656"/>
        <v>74390</v>
      </c>
      <c r="J1663" s="179">
        <f t="shared" si="657"/>
        <v>3257</v>
      </c>
      <c r="K1663" s="179">
        <f t="shared" si="658"/>
        <v>77647</v>
      </c>
      <c r="L1663" s="179">
        <f t="shared" si="646"/>
        <v>77647</v>
      </c>
      <c r="M1663" s="179">
        <f t="shared" si="659"/>
        <v>21523.684279351597</v>
      </c>
      <c r="N1663" s="179">
        <f t="shared" si="660"/>
        <v>2285049.2923599118</v>
      </c>
      <c r="O1663" s="179">
        <f>N1663*(1+Basic!$B$9)+S1663</f>
        <v>2399301.7569779074</v>
      </c>
      <c r="P1663" s="176">
        <f t="shared" si="647"/>
        <v>2405687</v>
      </c>
      <c r="R1663" s="183">
        <f t="shared" si="661"/>
        <v>0</v>
      </c>
      <c r="S1663" s="179">
        <f t="shared" si="648"/>
        <v>0</v>
      </c>
      <c r="Y1663" s="179">
        <f t="shared" si="662"/>
        <v>71492.922046887164</v>
      </c>
      <c r="Z1663" s="179">
        <f t="shared" si="663"/>
        <v>3129.4155431858953</v>
      </c>
      <c r="AA1663" s="179">
        <f t="shared" si="664"/>
        <v>3024.6624099269543</v>
      </c>
      <c r="AB1663" s="179">
        <f t="shared" si="665"/>
        <v>77647.000000000015</v>
      </c>
      <c r="AC1663" s="179">
        <f t="shared" si="666"/>
        <v>2405687</v>
      </c>
      <c r="AE1663" s="179">
        <f t="shared" si="667"/>
        <v>77647</v>
      </c>
    </row>
    <row r="1664" spans="1:31" x14ac:dyDescent="0.2">
      <c r="A1664" s="171">
        <f t="shared" si="649"/>
        <v>179</v>
      </c>
      <c r="B1664" s="179">
        <f t="shared" si="650"/>
        <v>74390</v>
      </c>
      <c r="D1664" s="179">
        <f t="shared" si="651"/>
        <v>3257</v>
      </c>
      <c r="E1664" s="179">
        <f t="shared" si="652"/>
        <v>1944.143470878055</v>
      </c>
      <c r="F1664" s="179">
        <f t="shared" si="653"/>
        <v>85.621509024201259</v>
      </c>
      <c r="G1664" s="179">
        <f t="shared" si="654"/>
        <v>73411.492745812662</v>
      </c>
      <c r="H1664" s="179">
        <f t="shared" si="655"/>
        <v>3213.9041281788977</v>
      </c>
      <c r="I1664" s="179">
        <f t="shared" si="656"/>
        <v>74390</v>
      </c>
      <c r="J1664" s="179">
        <f t="shared" si="657"/>
        <v>3257</v>
      </c>
      <c r="K1664" s="179">
        <f t="shared" si="658"/>
        <v>77647</v>
      </c>
      <c r="L1664" s="179">
        <f t="shared" si="646"/>
        <v>77647</v>
      </c>
      <c r="M1664" s="179">
        <f t="shared" si="659"/>
        <v>21007.711845660779</v>
      </c>
      <c r="N1664" s="179">
        <f t="shared" si="660"/>
        <v>2228410.0042055724</v>
      </c>
      <c r="O1664" s="179">
        <f>N1664*(1+Basic!$B$9)+S1664</f>
        <v>2339830.5044158511</v>
      </c>
      <c r="P1664" s="176">
        <f t="shared" si="647"/>
        <v>2343044</v>
      </c>
      <c r="R1664" s="183">
        <f t="shared" si="661"/>
        <v>0</v>
      </c>
      <c r="S1664" s="179">
        <f t="shared" si="648"/>
        <v>0</v>
      </c>
      <c r="Y1664" s="179">
        <f t="shared" si="662"/>
        <v>72445.856529121957</v>
      </c>
      <c r="Z1664" s="179">
        <f t="shared" si="663"/>
        <v>3171.3784909757987</v>
      </c>
      <c r="AA1664" s="179">
        <f t="shared" si="664"/>
        <v>2029.7649799022563</v>
      </c>
      <c r="AB1664" s="179">
        <f t="shared" si="665"/>
        <v>77647.000000000015</v>
      </c>
      <c r="AC1664" s="179">
        <f t="shared" si="666"/>
        <v>2343044</v>
      </c>
      <c r="AE1664" s="179">
        <f t="shared" si="667"/>
        <v>77647</v>
      </c>
    </row>
    <row r="1665" spans="1:31" x14ac:dyDescent="0.2">
      <c r="A1665" s="171">
        <f t="shared" si="649"/>
        <v>180</v>
      </c>
      <c r="B1665" s="179">
        <f t="shared" si="650"/>
        <v>74390</v>
      </c>
      <c r="D1665" s="179">
        <f t="shared" si="651"/>
        <v>3257</v>
      </c>
      <c r="E1665" s="179">
        <f t="shared" si="652"/>
        <v>978.50725396193684</v>
      </c>
      <c r="F1665" s="179">
        <f t="shared" si="653"/>
        <v>43.095871823793487</v>
      </c>
      <c r="G1665" s="179">
        <f t="shared" si="654"/>
        <v>-2.2539461497217417E-7</v>
      </c>
      <c r="H1665" s="179">
        <f t="shared" si="655"/>
        <v>2.6912232442555251E-9</v>
      </c>
      <c r="I1665" s="179">
        <f t="shared" si="656"/>
        <v>74390</v>
      </c>
      <c r="J1665" s="179">
        <f t="shared" si="657"/>
        <v>3257</v>
      </c>
      <c r="K1665" s="179">
        <f t="shared" si="658"/>
        <v>77647</v>
      </c>
      <c r="L1665" s="179">
        <f>K1665+Basic!B8</f>
        <v>2248897</v>
      </c>
      <c r="M1665" s="179">
        <f t="shared" si="659"/>
        <v>20486.995794296799</v>
      </c>
      <c r="N1665" s="179">
        <f t="shared" si="660"/>
        <v>-1.3085082173347473E-7</v>
      </c>
      <c r="O1665" s="179">
        <f>N1665*(1+Basic!$B$9)</f>
        <v>-1.3739336282014847E-7</v>
      </c>
      <c r="P1665" s="179">
        <f>O1665+H1665+Basic!$B$8</f>
        <v>2171249.9999998654</v>
      </c>
      <c r="R1665" s="183">
        <f t="shared" si="661"/>
        <v>0</v>
      </c>
      <c r="S1665" s="179">
        <f t="shared" si="648"/>
        <v>0</v>
      </c>
      <c r="Y1665" s="179">
        <f t="shared" si="662"/>
        <v>73411.492746038057</v>
      </c>
      <c r="Z1665" s="179">
        <f t="shared" si="663"/>
        <v>3213.9041281762065</v>
      </c>
      <c r="AA1665" s="179">
        <f t="shared" si="664"/>
        <v>1021.6031257857303</v>
      </c>
      <c r="AB1665" s="179">
        <f t="shared" si="665"/>
        <v>77647</v>
      </c>
      <c r="AC1665" s="179">
        <f t="shared" si="666"/>
        <v>2171249.9999998654</v>
      </c>
      <c r="AE1665" s="179">
        <f t="shared" si="667"/>
        <v>77647</v>
      </c>
    </row>
    <row r="1666" spans="1:31" ht="15" x14ac:dyDescent="0.2">
      <c r="A1666" s="170" t="s">
        <v>5</v>
      </c>
      <c r="B1666" s="190">
        <f>SUM(B1485:B1665)</f>
        <v>8323950</v>
      </c>
      <c r="C1666" s="190">
        <f>SUM(C1485:C1665)</f>
        <v>-416223</v>
      </c>
      <c r="D1666" s="190">
        <f>SUM(D1485:D1665)</f>
        <v>170037</v>
      </c>
      <c r="E1666" s="190">
        <f>SUM(E1485:E1665)</f>
        <v>8323949.9999997802</v>
      </c>
      <c r="F1666" s="190">
        <f>SUM(F1485:F1665)</f>
        <v>170037.00000000268</v>
      </c>
      <c r="G1666" s="190"/>
      <c r="H1666" s="190"/>
      <c r="I1666" s="190">
        <f>SUM(I1485:I1665)</f>
        <v>13390200</v>
      </c>
      <c r="J1666" s="190">
        <f>SUM(J1485:J1665)</f>
        <v>560048.5</v>
      </c>
      <c r="K1666" s="190">
        <f>SUM(K1485:K1665)</f>
        <v>13976460</v>
      </c>
      <c r="L1666" s="190">
        <f>SUM(L1485:L1665)</f>
        <v>8910210</v>
      </c>
      <c r="M1666" s="190">
        <f>SUM(M1485:M1665)</f>
        <v>8910209.9999998696</v>
      </c>
      <c r="N1666" s="187"/>
      <c r="O1666" s="190"/>
      <c r="P1666" s="190"/>
      <c r="R1666" s="172">
        <f>SUM(R1486:R1665)</f>
        <v>0</v>
      </c>
      <c r="Y1666" s="191">
        <f>SUM(Y1486:Y1665)</f>
        <v>5066250.0000002263</v>
      </c>
      <c r="Z1666" s="191">
        <f>SUM(Z1486:Z1665)</f>
        <v>416222.99999999767</v>
      </c>
      <c r="AA1666" s="191">
        <f>SUM(AA1486:AA1665)</f>
        <v>8493986.9999997821</v>
      </c>
      <c r="AB1666" s="191">
        <f>SUM(AB1486:AB1665)</f>
        <v>13976460</v>
      </c>
    </row>
    <row r="1679" spans="1:31" ht="25.5" x14ac:dyDescent="0.35">
      <c r="A1679" s="171">
        <v>12</v>
      </c>
      <c r="B1679" s="171">
        <v>16</v>
      </c>
      <c r="C1679" s="262" t="s">
        <v>111</v>
      </c>
      <c r="D1679" s="262"/>
      <c r="E1679" s="262"/>
      <c r="F1679" s="262"/>
      <c r="G1679" s="171">
        <f>B1679*A1679</f>
        <v>192</v>
      </c>
    </row>
    <row r="1680" spans="1:31" x14ac:dyDescent="0.2">
      <c r="A1680" s="171" t="s">
        <v>33</v>
      </c>
      <c r="B1680" s="171" t="s">
        <v>39</v>
      </c>
      <c r="D1680" s="171" t="s">
        <v>160</v>
      </c>
      <c r="E1680" s="171" t="s">
        <v>38</v>
      </c>
      <c r="G1680" s="171" t="s">
        <v>57</v>
      </c>
    </row>
    <row r="1681" spans="1:31" ht="18" x14ac:dyDescent="0.25">
      <c r="A1681" s="181">
        <f>Basic!$B$10</f>
        <v>0.16</v>
      </c>
      <c r="B1681" s="177">
        <v>73298.858525322998</v>
      </c>
      <c r="C1681" s="176">
        <f>ROUND(B1681/1,0)</f>
        <v>73299</v>
      </c>
      <c r="D1681" s="177">
        <v>3223.3885579697803</v>
      </c>
      <c r="E1681" s="176">
        <f>$E$2</f>
        <v>12</v>
      </c>
      <c r="F1681" s="176">
        <f>ROUND(D1681/1,0)</f>
        <v>3223</v>
      </c>
      <c r="G1681" s="192">
        <f>-(B1685)/R1683</f>
        <v>26386.71875</v>
      </c>
      <c r="H1681" s="179">
        <f>(Basic!$B$19+Basic!$B$20+Basic!$B$21+Basic!$B$22+Basic!$B$23+Basic!$B$24+Basic!$B$25+Basic!$B$26+Basic!$B$27+Basic!$B$28+Basic!$B$29+Basic!$B$30+Basic!$B$31+Basic!$B$32+Basic!$B$33+Basic!$B$34)/R1683</f>
        <v>2224.0260416666665</v>
      </c>
      <c r="J1681" s="179"/>
      <c r="K1681" s="179"/>
      <c r="R1681" s="172">
        <f>$S$1/$R$1683</f>
        <v>0</v>
      </c>
    </row>
    <row r="1682" spans="1:31" ht="15" x14ac:dyDescent="0.2">
      <c r="A1682" s="170" t="s">
        <v>37</v>
      </c>
      <c r="B1682" s="179" t="s">
        <v>37</v>
      </c>
      <c r="C1682" s="171" t="s">
        <v>37</v>
      </c>
      <c r="D1682" s="171" t="s">
        <v>37</v>
      </c>
      <c r="E1682" s="171" t="s">
        <v>37</v>
      </c>
      <c r="F1682" s="171" t="s">
        <v>37</v>
      </c>
      <c r="G1682" s="171" t="s">
        <v>37</v>
      </c>
      <c r="H1682" s="171" t="s">
        <v>37</v>
      </c>
      <c r="J1682" s="179"/>
      <c r="L1682" s="179"/>
      <c r="M1682" s="180" t="s">
        <v>31</v>
      </c>
      <c r="N1682" s="180"/>
      <c r="O1682" s="180"/>
    </row>
    <row r="1683" spans="1:31" ht="15" x14ac:dyDescent="0.2">
      <c r="A1683" s="170"/>
      <c r="B1683" s="180" t="s">
        <v>11</v>
      </c>
      <c r="C1683" s="180"/>
      <c r="D1683" s="180"/>
      <c r="E1683" s="180" t="s">
        <v>27</v>
      </c>
      <c r="F1683" s="180"/>
      <c r="G1683" s="180" t="s">
        <v>162</v>
      </c>
      <c r="H1683" s="180"/>
      <c r="I1683" s="180" t="s">
        <v>6</v>
      </c>
      <c r="J1683" s="180"/>
      <c r="K1683" s="180"/>
      <c r="L1683" s="171" t="s">
        <v>32</v>
      </c>
      <c r="M1683" s="171" t="s">
        <v>2</v>
      </c>
      <c r="N1683" s="180" t="s">
        <v>162</v>
      </c>
      <c r="O1683" s="180" t="s">
        <v>29</v>
      </c>
      <c r="P1683" s="180" t="s">
        <v>30</v>
      </c>
      <c r="R1683" s="172">
        <f>$E$2*16</f>
        <v>192</v>
      </c>
    </row>
    <row r="1684" spans="1:31" x14ac:dyDescent="0.2">
      <c r="B1684" s="181">
        <f>IRR(B1685:B1877,0)*E1681</f>
        <v>0.15995763307973832</v>
      </c>
      <c r="D1684" s="181">
        <f>IRR(D1685:D1877,0)*E1681</f>
        <v>0.1607717178260728</v>
      </c>
      <c r="E1684" s="171" t="s">
        <v>28</v>
      </c>
      <c r="F1684" s="171" t="s">
        <v>161</v>
      </c>
      <c r="G1684" s="171" t="s">
        <v>162</v>
      </c>
      <c r="H1684" s="171" t="s">
        <v>161</v>
      </c>
      <c r="I1684" s="171" t="s">
        <v>28</v>
      </c>
      <c r="J1684" s="179" t="s">
        <v>161</v>
      </c>
      <c r="K1684" s="179" t="s">
        <v>5</v>
      </c>
      <c r="L1684" s="174">
        <f>IRR(L1685:L1877,0)*E1681</f>
        <v>0.11085942051766473</v>
      </c>
      <c r="AE1684" s="174">
        <f>IRR(AE1685:AE1877,0)*$AE$2</f>
        <v>0.15997106610216871</v>
      </c>
    </row>
    <row r="1685" spans="1:31" x14ac:dyDescent="0.2">
      <c r="A1685" s="171">
        <v>0</v>
      </c>
      <c r="B1685" s="171">
        <f>-(Basic!$B$6-Basic!$B$8)</f>
        <v>-5066250</v>
      </c>
      <c r="C1685" s="171">
        <f>-Basic!$B$19</f>
        <v>-52423</v>
      </c>
      <c r="D1685" s="179">
        <f>C1685</f>
        <v>-52423</v>
      </c>
      <c r="G1685" s="179">
        <f>-B1685</f>
        <v>5066250</v>
      </c>
      <c r="H1685" s="171">
        <f>-D1685</f>
        <v>52423</v>
      </c>
      <c r="J1685" s="171">
        <f>-Basic!$B$19/2</f>
        <v>-26211.5</v>
      </c>
      <c r="L1685" s="179">
        <f>B1685-Basic!$B$8</f>
        <v>-7237500</v>
      </c>
      <c r="N1685" s="179">
        <f>-L1685</f>
        <v>7237500</v>
      </c>
      <c r="Y1685" s="171" t="s">
        <v>163</v>
      </c>
      <c r="Z1685" s="171" t="s">
        <v>61</v>
      </c>
      <c r="AA1685" s="171" t="s">
        <v>2</v>
      </c>
      <c r="AB1685" s="171" t="s">
        <v>6</v>
      </c>
      <c r="AC1685" s="171" t="s">
        <v>65</v>
      </c>
      <c r="AE1685" s="179">
        <f>B1685+D1685</f>
        <v>-5118673</v>
      </c>
    </row>
    <row r="1686" spans="1:31" x14ac:dyDescent="0.2">
      <c r="A1686" s="171">
        <f>A1685+1</f>
        <v>1</v>
      </c>
      <c r="B1686" s="179">
        <f>$C$1681</f>
        <v>73299</v>
      </c>
      <c r="D1686" s="179">
        <f>C1686+$F$1681</f>
        <v>3223</v>
      </c>
      <c r="E1686" s="179">
        <f>G1685*$B$1684/$E$1681</f>
        <v>67532.113215852019</v>
      </c>
      <c r="F1686" s="179">
        <f>H1685*$D$1684/$E$1681</f>
        <v>702.34464696635121</v>
      </c>
      <c r="G1686" s="179">
        <f>G1685+E1686-B1686</f>
        <v>5060483.1132158516</v>
      </c>
      <c r="H1686" s="179">
        <f>H1685-D1686+F1686</f>
        <v>49902.344646966354</v>
      </c>
      <c r="I1686" s="179">
        <f>B1686</f>
        <v>73299</v>
      </c>
      <c r="J1686" s="179">
        <f>D1686-C1686</f>
        <v>3223</v>
      </c>
      <c r="K1686" s="179">
        <f>J1686+I1686</f>
        <v>76522</v>
      </c>
      <c r="L1686" s="179">
        <f t="shared" ref="L1686:L1749" si="668">K1686</f>
        <v>76522</v>
      </c>
      <c r="M1686" s="179">
        <f>N1685*$L$1684/12</f>
        <v>66862.087999716532</v>
      </c>
      <c r="N1686" s="179">
        <f>N1685+M1686-L1686</f>
        <v>7227840.0879997164</v>
      </c>
      <c r="O1686" s="179">
        <f>N1686*(1+Basic!$B$9)+S1686</f>
        <v>7589232.0923997024</v>
      </c>
      <c r="P1686" s="176">
        <f t="shared" ref="P1686:P1749" si="669">ROUND((O1686+H1686)/1,0)</f>
        <v>7639134</v>
      </c>
      <c r="R1686" s="183">
        <f>ROUND($R$1681/1,0)</f>
        <v>0</v>
      </c>
      <c r="S1686" s="179">
        <f t="shared" ref="S1686:S1749" si="670">S1687+R1686</f>
        <v>0</v>
      </c>
      <c r="Y1686" s="179">
        <f>G1685-G1686</f>
        <v>5766.8867841484025</v>
      </c>
      <c r="Z1686" s="179">
        <f>H1685-H1686-C1686</f>
        <v>2520.655353033646</v>
      </c>
      <c r="AA1686" s="179">
        <f>E1686+F1686+R1686</f>
        <v>68234.457862818366</v>
      </c>
      <c r="AB1686" s="179">
        <f>AA1686+Z1686+Y1686</f>
        <v>76522.000000000407</v>
      </c>
      <c r="AC1686" s="179">
        <f>P1686</f>
        <v>7639134</v>
      </c>
      <c r="AE1686" s="179">
        <f>B1686+D1686</f>
        <v>76522</v>
      </c>
    </row>
    <row r="1687" spans="1:31" x14ac:dyDescent="0.2">
      <c r="A1687" s="171">
        <f t="shared" ref="A1687:A1750" si="671">A1686+1</f>
        <v>2</v>
      </c>
      <c r="B1687" s="179">
        <f t="shared" ref="B1687:B1750" si="672">$C$1681</f>
        <v>73299</v>
      </c>
      <c r="D1687" s="179">
        <f t="shared" ref="D1687:D1750" si="673">C1687+$F$1681</f>
        <v>3223</v>
      </c>
      <c r="E1687" s="179">
        <f t="shared" ref="E1687:E1750" si="674">G1686*$B$1684/$E$1681</f>
        <v>67455.241752499423</v>
      </c>
      <c r="F1687" s="179">
        <f t="shared" ref="F1687:F1750" si="675">H1686*$D$1684/$E$1681</f>
        <v>668.57380603679246</v>
      </c>
      <c r="G1687" s="179">
        <f t="shared" ref="G1687:G1750" si="676">G1686+E1687-B1687</f>
        <v>5054639.3549683513</v>
      </c>
      <c r="H1687" s="179">
        <f t="shared" ref="H1687:H1750" si="677">H1686-D1687+F1687</f>
        <v>47347.918453003149</v>
      </c>
      <c r="I1687" s="179">
        <f t="shared" ref="I1687:I1750" si="678">B1687</f>
        <v>73299</v>
      </c>
      <c r="J1687" s="179">
        <f t="shared" ref="J1687:J1750" si="679">D1687-C1687</f>
        <v>3223</v>
      </c>
      <c r="K1687" s="179">
        <f t="shared" ref="K1687:K1750" si="680">J1687+I1687</f>
        <v>76522</v>
      </c>
      <c r="L1687" s="179">
        <f t="shared" si="668"/>
        <v>76522</v>
      </c>
      <c r="M1687" s="179">
        <f t="shared" ref="M1687:M1750" si="681">N1686*$L$1684/12</f>
        <v>66772.846979166279</v>
      </c>
      <c r="N1687" s="179">
        <f t="shared" ref="N1687:N1750" si="682">N1686+M1687-L1687</f>
        <v>7218090.9349788828</v>
      </c>
      <c r="O1687" s="179">
        <f>N1687*(1+Basic!$B$9)+S1687</f>
        <v>7578995.4817278273</v>
      </c>
      <c r="P1687" s="176">
        <f t="shared" si="669"/>
        <v>7626343</v>
      </c>
      <c r="R1687" s="183">
        <f t="shared" ref="R1687:R1750" si="683">ROUND($R$1681/1,0)</f>
        <v>0</v>
      </c>
      <c r="S1687" s="179">
        <f t="shared" si="670"/>
        <v>0</v>
      </c>
      <c r="Y1687" s="179">
        <f t="shared" ref="Y1687:Y1750" si="684">G1686-G1687</f>
        <v>5843.7582475002855</v>
      </c>
      <c r="Z1687" s="179">
        <f t="shared" ref="Z1687:Z1750" si="685">H1686-H1687-C1687</f>
        <v>2554.4261939632052</v>
      </c>
      <c r="AA1687" s="179">
        <f t="shared" ref="AA1687:AA1750" si="686">E1687+F1687+R1687</f>
        <v>68123.815558536211</v>
      </c>
      <c r="AB1687" s="179">
        <f t="shared" ref="AB1687:AB1750" si="687">AA1687+Z1687+Y1687</f>
        <v>76521.999999999709</v>
      </c>
      <c r="AC1687" s="179">
        <f t="shared" ref="AC1687:AC1750" si="688">P1687</f>
        <v>7626343</v>
      </c>
      <c r="AE1687" s="179">
        <f t="shared" ref="AE1687:AE1750" si="689">B1687+D1687</f>
        <v>76522</v>
      </c>
    </row>
    <row r="1688" spans="1:31" x14ac:dyDescent="0.2">
      <c r="A1688" s="171">
        <f t="shared" si="671"/>
        <v>3</v>
      </c>
      <c r="B1688" s="179">
        <f t="shared" si="672"/>
        <v>73299</v>
      </c>
      <c r="D1688" s="179">
        <f t="shared" si="673"/>
        <v>3223</v>
      </c>
      <c r="E1688" s="179">
        <f t="shared" si="674"/>
        <v>67377.345607702722</v>
      </c>
      <c r="F1688" s="179">
        <f t="shared" si="675"/>
        <v>634.35051543151064</v>
      </c>
      <c r="G1688" s="179">
        <f t="shared" si="676"/>
        <v>5048717.7005760539</v>
      </c>
      <c r="H1688" s="179">
        <f t="shared" si="677"/>
        <v>44759.268968434662</v>
      </c>
      <c r="I1688" s="179">
        <f t="shared" si="678"/>
        <v>73299</v>
      </c>
      <c r="J1688" s="179">
        <f t="shared" si="679"/>
        <v>3223</v>
      </c>
      <c r="K1688" s="179">
        <f t="shared" si="680"/>
        <v>76522</v>
      </c>
      <c r="L1688" s="179">
        <f t="shared" si="668"/>
        <v>76522</v>
      </c>
      <c r="M1688" s="179">
        <f t="shared" si="681"/>
        <v>66682.781524630642</v>
      </c>
      <c r="N1688" s="179">
        <f t="shared" si="682"/>
        <v>7208251.716503513</v>
      </c>
      <c r="O1688" s="179">
        <f>N1688*(1+Basic!$B$9)+S1688</f>
        <v>7568664.302328689</v>
      </c>
      <c r="P1688" s="176">
        <f t="shared" si="669"/>
        <v>7613424</v>
      </c>
      <c r="R1688" s="183">
        <f t="shared" si="683"/>
        <v>0</v>
      </c>
      <c r="S1688" s="179">
        <f t="shared" si="670"/>
        <v>0</v>
      </c>
      <c r="Y1688" s="179">
        <f t="shared" si="684"/>
        <v>5921.6543922973797</v>
      </c>
      <c r="Z1688" s="179">
        <f t="shared" si="685"/>
        <v>2588.6494845684865</v>
      </c>
      <c r="AA1688" s="179">
        <f t="shared" si="686"/>
        <v>68011.696123134228</v>
      </c>
      <c r="AB1688" s="179">
        <f t="shared" si="687"/>
        <v>76522.000000000087</v>
      </c>
      <c r="AC1688" s="179">
        <f t="shared" si="688"/>
        <v>7613424</v>
      </c>
      <c r="AE1688" s="179">
        <f t="shared" si="689"/>
        <v>76522</v>
      </c>
    </row>
    <row r="1689" spans="1:31" x14ac:dyDescent="0.2">
      <c r="A1689" s="171">
        <f t="shared" si="671"/>
        <v>4</v>
      </c>
      <c r="B1689" s="179">
        <f t="shared" si="672"/>
        <v>73299</v>
      </c>
      <c r="D1689" s="179">
        <f t="shared" si="673"/>
        <v>3223</v>
      </c>
      <c r="E1689" s="179">
        <f t="shared" si="674"/>
        <v>67298.411122660371</v>
      </c>
      <c r="F1689" s="179">
        <f t="shared" si="675"/>
        <v>599.66871339120621</v>
      </c>
      <c r="G1689" s="179">
        <f t="shared" si="676"/>
        <v>5042717.1116987141</v>
      </c>
      <c r="H1689" s="179">
        <f t="shared" si="677"/>
        <v>42135.937681825868</v>
      </c>
      <c r="I1689" s="179">
        <f t="shared" si="678"/>
        <v>73299</v>
      </c>
      <c r="J1689" s="179">
        <f t="shared" si="679"/>
        <v>3223</v>
      </c>
      <c r="K1689" s="179">
        <f t="shared" si="680"/>
        <v>76522</v>
      </c>
      <c r="L1689" s="179">
        <f t="shared" si="668"/>
        <v>76522</v>
      </c>
      <c r="M1689" s="179">
        <f t="shared" si="681"/>
        <v>66591.884019753474</v>
      </c>
      <c r="N1689" s="179">
        <f t="shared" si="682"/>
        <v>7198321.6005232669</v>
      </c>
      <c r="O1689" s="179">
        <f>N1689*(1+Basic!$B$9)+S1689</f>
        <v>7558237.6805494307</v>
      </c>
      <c r="P1689" s="176">
        <f t="shared" si="669"/>
        <v>7600374</v>
      </c>
      <c r="R1689" s="183">
        <f t="shared" si="683"/>
        <v>0</v>
      </c>
      <c r="S1689" s="179">
        <f t="shared" si="670"/>
        <v>0</v>
      </c>
      <c r="Y1689" s="179">
        <f t="shared" si="684"/>
        <v>6000.5888773398474</v>
      </c>
      <c r="Z1689" s="179">
        <f t="shared" si="685"/>
        <v>2623.3312866087945</v>
      </c>
      <c r="AA1689" s="179">
        <f t="shared" si="686"/>
        <v>67898.079836051576</v>
      </c>
      <c r="AB1689" s="179">
        <f t="shared" si="687"/>
        <v>76522.000000000218</v>
      </c>
      <c r="AC1689" s="179">
        <f t="shared" si="688"/>
        <v>7600374</v>
      </c>
      <c r="AE1689" s="179">
        <f t="shared" si="689"/>
        <v>76522</v>
      </c>
    </row>
    <row r="1690" spans="1:31" x14ac:dyDescent="0.2">
      <c r="A1690" s="171">
        <f t="shared" si="671"/>
        <v>5</v>
      </c>
      <c r="B1690" s="179">
        <f t="shared" si="672"/>
        <v>73299</v>
      </c>
      <c r="D1690" s="179">
        <f t="shared" si="673"/>
        <v>3223</v>
      </c>
      <c r="E1690" s="179">
        <f t="shared" si="674"/>
        <v>67218.424456501714</v>
      </c>
      <c r="F1690" s="179">
        <f t="shared" si="675"/>
        <v>564.52225694329138</v>
      </c>
      <c r="G1690" s="179">
        <f t="shared" si="676"/>
        <v>5036636.5361552155</v>
      </c>
      <c r="H1690" s="179">
        <f t="shared" si="677"/>
        <v>39477.459938769156</v>
      </c>
      <c r="I1690" s="179">
        <f t="shared" si="678"/>
        <v>73299</v>
      </c>
      <c r="J1690" s="179">
        <f t="shared" si="679"/>
        <v>3223</v>
      </c>
      <c r="K1690" s="179">
        <f t="shared" si="680"/>
        <v>76522</v>
      </c>
      <c r="L1690" s="179">
        <f t="shared" si="668"/>
        <v>76522</v>
      </c>
      <c r="M1690" s="179">
        <f t="shared" si="681"/>
        <v>66500.146777816524</v>
      </c>
      <c r="N1690" s="179">
        <f t="shared" si="682"/>
        <v>7188299.7473010831</v>
      </c>
      <c r="O1690" s="179">
        <f>N1690*(1+Basic!$B$9)+S1690</f>
        <v>7547714.734666138</v>
      </c>
      <c r="P1690" s="176">
        <f t="shared" si="669"/>
        <v>7587192</v>
      </c>
      <c r="R1690" s="183">
        <f t="shared" si="683"/>
        <v>0</v>
      </c>
      <c r="S1690" s="179">
        <f t="shared" si="670"/>
        <v>0</v>
      </c>
      <c r="Y1690" s="179">
        <f t="shared" si="684"/>
        <v>6080.5755434986204</v>
      </c>
      <c r="Z1690" s="179">
        <f t="shared" si="685"/>
        <v>2658.4777430567119</v>
      </c>
      <c r="AA1690" s="179">
        <f t="shared" si="686"/>
        <v>67782.94671344501</v>
      </c>
      <c r="AB1690" s="179">
        <f t="shared" si="687"/>
        <v>76522.000000000349</v>
      </c>
      <c r="AC1690" s="179">
        <f t="shared" si="688"/>
        <v>7587192</v>
      </c>
      <c r="AE1690" s="179">
        <f t="shared" si="689"/>
        <v>76522</v>
      </c>
    </row>
    <row r="1691" spans="1:31" x14ac:dyDescent="0.2">
      <c r="A1691" s="171">
        <f t="shared" si="671"/>
        <v>6</v>
      </c>
      <c r="B1691" s="179">
        <f t="shared" si="672"/>
        <v>73299</v>
      </c>
      <c r="D1691" s="179">
        <f t="shared" si="673"/>
        <v>3223</v>
      </c>
      <c r="E1691" s="179">
        <f t="shared" si="674"/>
        <v>67137.371583860004</v>
      </c>
      <c r="F1691" s="179">
        <f t="shared" si="675"/>
        <v>528.90492081382399</v>
      </c>
      <c r="G1691" s="179">
        <f t="shared" si="676"/>
        <v>5030474.9077390758</v>
      </c>
      <c r="H1691" s="179">
        <f t="shared" si="677"/>
        <v>36783.36485958298</v>
      </c>
      <c r="I1691" s="179">
        <f t="shared" si="678"/>
        <v>73299</v>
      </c>
      <c r="J1691" s="179">
        <f t="shared" si="679"/>
        <v>3223</v>
      </c>
      <c r="K1691" s="179">
        <f t="shared" si="680"/>
        <v>76522</v>
      </c>
      <c r="L1691" s="179">
        <f t="shared" si="668"/>
        <v>76522</v>
      </c>
      <c r="M1691" s="179">
        <f t="shared" si="681"/>
        <v>66407.562041089492</v>
      </c>
      <c r="N1691" s="179">
        <f t="shared" si="682"/>
        <v>7178185.3093421729</v>
      </c>
      <c r="O1691" s="179">
        <f>N1691*(1+Basic!$B$9)+S1691</f>
        <v>7537094.5748092821</v>
      </c>
      <c r="P1691" s="176">
        <f t="shared" si="669"/>
        <v>7573878</v>
      </c>
      <c r="R1691" s="183">
        <f t="shared" si="683"/>
        <v>0</v>
      </c>
      <c r="S1691" s="179">
        <f t="shared" si="670"/>
        <v>0</v>
      </c>
      <c r="Y1691" s="179">
        <f t="shared" si="684"/>
        <v>6161.6284161396325</v>
      </c>
      <c r="Z1691" s="179">
        <f t="shared" si="685"/>
        <v>2694.095079186176</v>
      </c>
      <c r="AA1691" s="179">
        <f t="shared" si="686"/>
        <v>67666.27650467382</v>
      </c>
      <c r="AB1691" s="179">
        <f t="shared" si="687"/>
        <v>76521.999999999622</v>
      </c>
      <c r="AC1691" s="179">
        <f t="shared" si="688"/>
        <v>7573878</v>
      </c>
      <c r="AE1691" s="179">
        <f t="shared" si="689"/>
        <v>76522</v>
      </c>
    </row>
    <row r="1692" spans="1:31" x14ac:dyDescent="0.2">
      <c r="A1692" s="171">
        <f t="shared" si="671"/>
        <v>7</v>
      </c>
      <c r="B1692" s="179">
        <f t="shared" si="672"/>
        <v>73299</v>
      </c>
      <c r="D1692" s="179">
        <f t="shared" si="673"/>
        <v>3223</v>
      </c>
      <c r="E1692" s="179">
        <f t="shared" si="674"/>
        <v>67055.238292413138</v>
      </c>
      <c r="F1692" s="179">
        <f t="shared" si="675"/>
        <v>492.81039632486312</v>
      </c>
      <c r="G1692" s="179">
        <f t="shared" si="676"/>
        <v>5024231.1460314887</v>
      </c>
      <c r="H1692" s="179">
        <f t="shared" si="677"/>
        <v>34053.175255907845</v>
      </c>
      <c r="I1692" s="179">
        <f t="shared" si="678"/>
        <v>73299</v>
      </c>
      <c r="J1692" s="179">
        <f t="shared" si="679"/>
        <v>3223</v>
      </c>
      <c r="K1692" s="179">
        <f t="shared" si="680"/>
        <v>76522</v>
      </c>
      <c r="L1692" s="179">
        <f t="shared" si="668"/>
        <v>76522</v>
      </c>
      <c r="M1692" s="179">
        <f t="shared" si="681"/>
        <v>66314.121980173935</v>
      </c>
      <c r="N1692" s="179">
        <f t="shared" si="682"/>
        <v>7167977.4313223464</v>
      </c>
      <c r="O1692" s="179">
        <f>N1692*(1+Basic!$B$9)+S1692</f>
        <v>7526376.3028884642</v>
      </c>
      <c r="P1692" s="176">
        <f t="shared" si="669"/>
        <v>7560429</v>
      </c>
      <c r="R1692" s="183">
        <f t="shared" si="683"/>
        <v>0</v>
      </c>
      <c r="S1692" s="179">
        <f t="shared" si="670"/>
        <v>0</v>
      </c>
      <c r="Y1692" s="179">
        <f t="shared" si="684"/>
        <v>6243.7617075871676</v>
      </c>
      <c r="Z1692" s="179">
        <f t="shared" si="685"/>
        <v>2730.189603675135</v>
      </c>
      <c r="AA1692" s="179">
        <f t="shared" si="686"/>
        <v>67548.048688737996</v>
      </c>
      <c r="AB1692" s="179">
        <f t="shared" si="687"/>
        <v>76522.000000000291</v>
      </c>
      <c r="AC1692" s="179">
        <f t="shared" si="688"/>
        <v>7560429</v>
      </c>
      <c r="AE1692" s="179">
        <f t="shared" si="689"/>
        <v>76522</v>
      </c>
    </row>
    <row r="1693" spans="1:31" x14ac:dyDescent="0.2">
      <c r="A1693" s="171">
        <f t="shared" si="671"/>
        <v>8</v>
      </c>
      <c r="B1693" s="179">
        <f t="shared" si="672"/>
        <v>73299</v>
      </c>
      <c r="D1693" s="179">
        <f t="shared" si="673"/>
        <v>3223</v>
      </c>
      <c r="E1693" s="179">
        <f t="shared" si="674"/>
        <v>66972.010180391502</v>
      </c>
      <c r="F1693" s="179">
        <f t="shared" si="675"/>
        <v>456.23229027705173</v>
      </c>
      <c r="G1693" s="179">
        <f t="shared" si="676"/>
        <v>5017904.15621188</v>
      </c>
      <c r="H1693" s="179">
        <f t="shared" si="677"/>
        <v>31286.407546184895</v>
      </c>
      <c r="I1693" s="179">
        <f t="shared" si="678"/>
        <v>73299</v>
      </c>
      <c r="J1693" s="179">
        <f t="shared" si="679"/>
        <v>3223</v>
      </c>
      <c r="K1693" s="179">
        <f t="shared" si="680"/>
        <v>76522</v>
      </c>
      <c r="L1693" s="179">
        <f t="shared" si="668"/>
        <v>76522</v>
      </c>
      <c r="M1693" s="179">
        <f t="shared" si="681"/>
        <v>66219.818693341193</v>
      </c>
      <c r="N1693" s="179">
        <f t="shared" si="682"/>
        <v>7157675.2500156872</v>
      </c>
      <c r="O1693" s="179">
        <f>N1693*(1+Basic!$B$9)+S1693</f>
        <v>7515559.0125164716</v>
      </c>
      <c r="P1693" s="176">
        <f t="shared" si="669"/>
        <v>7546845</v>
      </c>
      <c r="R1693" s="183">
        <f t="shared" si="683"/>
        <v>0</v>
      </c>
      <c r="S1693" s="179">
        <f t="shared" si="670"/>
        <v>0</v>
      </c>
      <c r="Y1693" s="179">
        <f t="shared" si="684"/>
        <v>6326.9898196086287</v>
      </c>
      <c r="Z1693" s="179">
        <f t="shared" si="685"/>
        <v>2766.7677097229498</v>
      </c>
      <c r="AA1693" s="179">
        <f t="shared" si="686"/>
        <v>67428.242470668556</v>
      </c>
      <c r="AB1693" s="179">
        <f t="shared" si="687"/>
        <v>76522.000000000131</v>
      </c>
      <c r="AC1693" s="179">
        <f t="shared" si="688"/>
        <v>7546845</v>
      </c>
      <c r="AE1693" s="179">
        <f t="shared" si="689"/>
        <v>76522</v>
      </c>
    </row>
    <row r="1694" spans="1:31" x14ac:dyDescent="0.2">
      <c r="A1694" s="171">
        <f t="shared" si="671"/>
        <v>9</v>
      </c>
      <c r="B1694" s="179">
        <f t="shared" si="672"/>
        <v>73299</v>
      </c>
      <c r="D1694" s="179">
        <f t="shared" si="673"/>
        <v>3223</v>
      </c>
      <c r="E1694" s="179">
        <f t="shared" si="674"/>
        <v>66887.672654052818</v>
      </c>
      <c r="F1694" s="179">
        <f t="shared" si="675"/>
        <v>419.16412381722938</v>
      </c>
      <c r="G1694" s="179">
        <f t="shared" si="676"/>
        <v>5011492.8288659332</v>
      </c>
      <c r="H1694" s="179">
        <f t="shared" si="677"/>
        <v>28482.571670002126</v>
      </c>
      <c r="I1694" s="179">
        <f t="shared" si="678"/>
        <v>73299</v>
      </c>
      <c r="J1694" s="179">
        <f t="shared" si="679"/>
        <v>3223</v>
      </c>
      <c r="K1694" s="179">
        <f t="shared" si="680"/>
        <v>76522</v>
      </c>
      <c r="L1694" s="179">
        <f t="shared" si="668"/>
        <v>76522</v>
      </c>
      <c r="M1694" s="179">
        <f t="shared" si="681"/>
        <v>66124.644205864184</v>
      </c>
      <c r="N1694" s="179">
        <f t="shared" si="682"/>
        <v>7147277.8942215517</v>
      </c>
      <c r="O1694" s="179">
        <f>N1694*(1+Basic!$B$9)+S1694</f>
        <v>7504641.7889326299</v>
      </c>
      <c r="P1694" s="176">
        <f t="shared" si="669"/>
        <v>7533124</v>
      </c>
      <c r="R1694" s="183">
        <f t="shared" si="683"/>
        <v>0</v>
      </c>
      <c r="S1694" s="179">
        <f t="shared" si="670"/>
        <v>0</v>
      </c>
      <c r="Y1694" s="179">
        <f t="shared" si="684"/>
        <v>6411.3273459468037</v>
      </c>
      <c r="Z1694" s="179">
        <f t="shared" si="685"/>
        <v>2803.8358761827694</v>
      </c>
      <c r="AA1694" s="179">
        <f t="shared" si="686"/>
        <v>67306.836777870049</v>
      </c>
      <c r="AB1694" s="179">
        <f t="shared" si="687"/>
        <v>76521.999999999622</v>
      </c>
      <c r="AC1694" s="179">
        <f t="shared" si="688"/>
        <v>7533124</v>
      </c>
      <c r="AE1694" s="179">
        <f t="shared" si="689"/>
        <v>76522</v>
      </c>
    </row>
    <row r="1695" spans="1:31" x14ac:dyDescent="0.2">
      <c r="A1695" s="171">
        <f t="shared" si="671"/>
        <v>10</v>
      </c>
      <c r="B1695" s="179">
        <f t="shared" si="672"/>
        <v>73299</v>
      </c>
      <c r="D1695" s="179">
        <f t="shared" si="673"/>
        <v>3223</v>
      </c>
      <c r="E1695" s="179">
        <f t="shared" si="674"/>
        <v>66802.210925123058</v>
      </c>
      <c r="F1695" s="179">
        <f t="shared" si="675"/>
        <v>381.59933129087307</v>
      </c>
      <c r="G1695" s="179">
        <f t="shared" si="676"/>
        <v>5004996.039791056</v>
      </c>
      <c r="H1695" s="179">
        <f t="shared" si="677"/>
        <v>25641.171001292998</v>
      </c>
      <c r="I1695" s="179">
        <f t="shared" si="678"/>
        <v>73299</v>
      </c>
      <c r="J1695" s="179">
        <f t="shared" si="679"/>
        <v>3223</v>
      </c>
      <c r="K1695" s="179">
        <f t="shared" si="680"/>
        <v>76522</v>
      </c>
      <c r="L1695" s="179">
        <f t="shared" si="668"/>
        <v>76522</v>
      </c>
      <c r="M1695" s="179">
        <f t="shared" si="681"/>
        <v>66028.59046934302</v>
      </c>
      <c r="N1695" s="179">
        <f t="shared" si="682"/>
        <v>7136784.4846908944</v>
      </c>
      <c r="O1695" s="179">
        <f>N1695*(1+Basic!$B$9)+S1695</f>
        <v>7493623.708925439</v>
      </c>
      <c r="P1695" s="176">
        <f t="shared" si="669"/>
        <v>7519265</v>
      </c>
      <c r="R1695" s="183">
        <f t="shared" si="683"/>
        <v>0</v>
      </c>
      <c r="S1695" s="179">
        <f t="shared" si="670"/>
        <v>0</v>
      </c>
      <c r="Y1695" s="179">
        <f t="shared" si="684"/>
        <v>6496.789074877277</v>
      </c>
      <c r="Z1695" s="179">
        <f t="shared" si="685"/>
        <v>2841.4006687091278</v>
      </c>
      <c r="AA1695" s="179">
        <f t="shared" si="686"/>
        <v>67183.810256413926</v>
      </c>
      <c r="AB1695" s="179">
        <f t="shared" si="687"/>
        <v>76522.000000000335</v>
      </c>
      <c r="AC1695" s="179">
        <f t="shared" si="688"/>
        <v>7519265</v>
      </c>
      <c r="AE1695" s="179">
        <f t="shared" si="689"/>
        <v>76522</v>
      </c>
    </row>
    <row r="1696" spans="1:31" x14ac:dyDescent="0.2">
      <c r="A1696" s="171">
        <f t="shared" si="671"/>
        <v>11</v>
      </c>
      <c r="B1696" s="179">
        <f t="shared" si="672"/>
        <v>73299</v>
      </c>
      <c r="D1696" s="179">
        <f t="shared" si="673"/>
        <v>3223</v>
      </c>
      <c r="E1696" s="179">
        <f t="shared" si="674"/>
        <v>66715.610008203425</v>
      </c>
      <c r="F1696" s="179">
        <f t="shared" si="675"/>
        <v>343.53125907916319</v>
      </c>
      <c r="G1696" s="179">
        <f t="shared" si="676"/>
        <v>4998412.6497992594</v>
      </c>
      <c r="H1696" s="179">
        <f t="shared" si="677"/>
        <v>22761.70226037216</v>
      </c>
      <c r="I1696" s="179">
        <f t="shared" si="678"/>
        <v>73299</v>
      </c>
      <c r="J1696" s="179">
        <f t="shared" si="679"/>
        <v>3223</v>
      </c>
      <c r="K1696" s="179">
        <f t="shared" si="680"/>
        <v>76522</v>
      </c>
      <c r="L1696" s="179">
        <f t="shared" si="668"/>
        <v>76522</v>
      </c>
      <c r="M1696" s="179">
        <f t="shared" si="681"/>
        <v>65931.649361024422</v>
      </c>
      <c r="N1696" s="179">
        <f t="shared" si="682"/>
        <v>7126194.134051919</v>
      </c>
      <c r="O1696" s="179">
        <f>N1696*(1+Basic!$B$9)+S1696</f>
        <v>7482503.8407545155</v>
      </c>
      <c r="P1696" s="176">
        <f t="shared" si="669"/>
        <v>7505266</v>
      </c>
      <c r="R1696" s="183">
        <f t="shared" si="683"/>
        <v>0</v>
      </c>
      <c r="S1696" s="179">
        <f t="shared" si="670"/>
        <v>0</v>
      </c>
      <c r="Y1696" s="179">
        <f t="shared" si="684"/>
        <v>6583.3899917965755</v>
      </c>
      <c r="Z1696" s="179">
        <f t="shared" si="685"/>
        <v>2879.4687409208382</v>
      </c>
      <c r="AA1696" s="179">
        <f t="shared" si="686"/>
        <v>67059.141267282583</v>
      </c>
      <c r="AB1696" s="179">
        <f t="shared" si="687"/>
        <v>76522</v>
      </c>
      <c r="AC1696" s="179">
        <f t="shared" si="688"/>
        <v>7505266</v>
      </c>
      <c r="AE1696" s="179">
        <f t="shared" si="689"/>
        <v>76522</v>
      </c>
    </row>
    <row r="1697" spans="1:31" x14ac:dyDescent="0.2">
      <c r="A1697" s="171">
        <f t="shared" si="671"/>
        <v>12</v>
      </c>
      <c r="B1697" s="179">
        <f t="shared" si="672"/>
        <v>73299</v>
      </c>
      <c r="C1697" s="171">
        <f>-Basic!$B$20</f>
        <v>-47180</v>
      </c>
      <c r="D1697" s="179">
        <f t="shared" si="673"/>
        <v>-43957</v>
      </c>
      <c r="E1697" s="179">
        <f t="shared" si="674"/>
        <v>66627.854718142698</v>
      </c>
      <c r="F1697" s="179">
        <f t="shared" si="675"/>
        <v>304.9531644204697</v>
      </c>
      <c r="G1697" s="179">
        <f t="shared" si="676"/>
        <v>4991741.5045174025</v>
      </c>
      <c r="H1697" s="179">
        <f t="shared" si="677"/>
        <v>67023.655424792625</v>
      </c>
      <c r="I1697" s="179">
        <f t="shared" si="678"/>
        <v>73299</v>
      </c>
      <c r="J1697" s="179">
        <f t="shared" si="679"/>
        <v>3223</v>
      </c>
      <c r="K1697" s="179">
        <f t="shared" si="680"/>
        <v>76522</v>
      </c>
      <c r="L1697" s="179">
        <f t="shared" si="668"/>
        <v>76522</v>
      </c>
      <c r="M1697" s="179">
        <f t="shared" si="681"/>
        <v>65833.812683114782</v>
      </c>
      <c r="N1697" s="179">
        <f t="shared" si="682"/>
        <v>7115505.9467350338</v>
      </c>
      <c r="O1697" s="179">
        <f>N1697*(1+Basic!$B$9)+S1697</f>
        <v>7471281.2440717854</v>
      </c>
      <c r="P1697" s="176">
        <f t="shared" si="669"/>
        <v>7538305</v>
      </c>
      <c r="R1697" s="183">
        <f t="shared" si="683"/>
        <v>0</v>
      </c>
      <c r="S1697" s="179">
        <f t="shared" si="670"/>
        <v>0</v>
      </c>
      <c r="Y1697" s="179">
        <f t="shared" si="684"/>
        <v>6671.1452818568796</v>
      </c>
      <c r="Z1697" s="179">
        <f t="shared" si="685"/>
        <v>2918.046835579531</v>
      </c>
      <c r="AA1697" s="179">
        <f t="shared" si="686"/>
        <v>66932.807882563167</v>
      </c>
      <c r="AB1697" s="179">
        <f t="shared" si="687"/>
        <v>76521.999999999578</v>
      </c>
      <c r="AC1697" s="179">
        <f t="shared" si="688"/>
        <v>7538305</v>
      </c>
      <c r="AE1697" s="179">
        <f t="shared" si="689"/>
        <v>29342</v>
      </c>
    </row>
    <row r="1698" spans="1:31" x14ac:dyDescent="0.2">
      <c r="A1698" s="171">
        <f t="shared" si="671"/>
        <v>13</v>
      </c>
      <c r="B1698" s="179">
        <f t="shared" si="672"/>
        <v>73299</v>
      </c>
      <c r="D1698" s="179">
        <f t="shared" si="673"/>
        <v>3223</v>
      </c>
      <c r="E1698" s="179">
        <f t="shared" si="674"/>
        <v>66538.929667374628</v>
      </c>
      <c r="F1698" s="179">
        <f t="shared" si="675"/>
        <v>897.95901813555781</v>
      </c>
      <c r="G1698" s="179">
        <f t="shared" si="676"/>
        <v>4984981.4341847776</v>
      </c>
      <c r="H1698" s="179">
        <f t="shared" si="677"/>
        <v>64698.614442928185</v>
      </c>
      <c r="I1698" s="179">
        <f t="shared" si="678"/>
        <v>73299</v>
      </c>
      <c r="J1698" s="179">
        <f t="shared" si="679"/>
        <v>3223</v>
      </c>
      <c r="K1698" s="179">
        <f t="shared" si="680"/>
        <v>76522</v>
      </c>
      <c r="L1698" s="179">
        <f t="shared" si="668"/>
        <v>76522</v>
      </c>
      <c r="M1698" s="179">
        <f t="shared" si="681"/>
        <v>65735.07216208693</v>
      </c>
      <c r="N1698" s="179">
        <f t="shared" si="682"/>
        <v>7104719.0188971208</v>
      </c>
      <c r="O1698" s="179">
        <f>N1698*(1+Basic!$B$9)+S1698</f>
        <v>7459954.9698419776</v>
      </c>
      <c r="P1698" s="176">
        <f t="shared" si="669"/>
        <v>7524654</v>
      </c>
      <c r="R1698" s="183">
        <f t="shared" si="683"/>
        <v>0</v>
      </c>
      <c r="S1698" s="179">
        <f t="shared" si="670"/>
        <v>0</v>
      </c>
      <c r="Y1698" s="179">
        <f t="shared" si="684"/>
        <v>6760.0703326249495</v>
      </c>
      <c r="Z1698" s="179">
        <f t="shared" si="685"/>
        <v>2325.0409818644403</v>
      </c>
      <c r="AA1698" s="179">
        <f t="shared" si="686"/>
        <v>67436.888685510188</v>
      </c>
      <c r="AB1698" s="179">
        <f t="shared" si="687"/>
        <v>76521.999999999578</v>
      </c>
      <c r="AC1698" s="179">
        <f t="shared" si="688"/>
        <v>7524654</v>
      </c>
      <c r="AE1698" s="179">
        <f t="shared" si="689"/>
        <v>76522</v>
      </c>
    </row>
    <row r="1699" spans="1:31" x14ac:dyDescent="0.2">
      <c r="A1699" s="171">
        <f t="shared" si="671"/>
        <v>14</v>
      </c>
      <c r="B1699" s="179">
        <f t="shared" si="672"/>
        <v>73299</v>
      </c>
      <c r="D1699" s="179">
        <f t="shared" si="673"/>
        <v>3223</v>
      </c>
      <c r="E1699" s="179">
        <f t="shared" si="674"/>
        <v>66448.819263219702</v>
      </c>
      <c r="F1699" s="179">
        <f t="shared" si="675"/>
        <v>866.80894874636078</v>
      </c>
      <c r="G1699" s="179">
        <f t="shared" si="676"/>
        <v>4978131.2534479974</v>
      </c>
      <c r="H1699" s="179">
        <f t="shared" si="677"/>
        <v>62342.423391674543</v>
      </c>
      <c r="I1699" s="179">
        <f t="shared" si="678"/>
        <v>73299</v>
      </c>
      <c r="J1699" s="179">
        <f t="shared" si="679"/>
        <v>3223</v>
      </c>
      <c r="K1699" s="179">
        <f t="shared" si="680"/>
        <v>76522</v>
      </c>
      <c r="L1699" s="179">
        <f t="shared" si="668"/>
        <v>76522</v>
      </c>
      <c r="M1699" s="179">
        <f t="shared" si="681"/>
        <v>65635.41944798053</v>
      </c>
      <c r="N1699" s="179">
        <f t="shared" si="682"/>
        <v>7093832.4383451017</v>
      </c>
      <c r="O1699" s="179">
        <f>N1699*(1+Basic!$B$9)+S1699</f>
        <v>7448524.0602623569</v>
      </c>
      <c r="P1699" s="176">
        <f t="shared" si="669"/>
        <v>7510866</v>
      </c>
      <c r="R1699" s="183">
        <f t="shared" si="683"/>
        <v>0</v>
      </c>
      <c r="S1699" s="179">
        <f t="shared" si="670"/>
        <v>0</v>
      </c>
      <c r="Y1699" s="179">
        <f t="shared" si="684"/>
        <v>6850.1807367801666</v>
      </c>
      <c r="Z1699" s="179">
        <f t="shared" si="685"/>
        <v>2356.1910512536415</v>
      </c>
      <c r="AA1699" s="179">
        <f t="shared" si="686"/>
        <v>67315.628211966061</v>
      </c>
      <c r="AB1699" s="179">
        <f t="shared" si="687"/>
        <v>76521.999999999869</v>
      </c>
      <c r="AC1699" s="179">
        <f t="shared" si="688"/>
        <v>7510866</v>
      </c>
      <c r="AE1699" s="179">
        <f t="shared" si="689"/>
        <v>76522</v>
      </c>
    </row>
    <row r="1700" spans="1:31" x14ac:dyDescent="0.2">
      <c r="A1700" s="171">
        <f t="shared" si="671"/>
        <v>15</v>
      </c>
      <c r="B1700" s="179">
        <f t="shared" si="672"/>
        <v>73299</v>
      </c>
      <c r="D1700" s="179">
        <f t="shared" si="673"/>
        <v>3223</v>
      </c>
      <c r="E1700" s="179">
        <f t="shared" si="674"/>
        <v>66357.507705151045</v>
      </c>
      <c r="F1700" s="179">
        <f t="shared" si="675"/>
        <v>835.24154184332167</v>
      </c>
      <c r="G1700" s="179">
        <f t="shared" si="676"/>
        <v>4971189.7611531485</v>
      </c>
      <c r="H1700" s="179">
        <f t="shared" si="677"/>
        <v>59954.664933517866</v>
      </c>
      <c r="I1700" s="179">
        <f t="shared" si="678"/>
        <v>73299</v>
      </c>
      <c r="J1700" s="179">
        <f t="shared" si="679"/>
        <v>3223</v>
      </c>
      <c r="K1700" s="179">
        <f t="shared" si="680"/>
        <v>76522</v>
      </c>
      <c r="L1700" s="179">
        <f t="shared" si="668"/>
        <v>76522</v>
      </c>
      <c r="M1700" s="179">
        <f t="shared" si="681"/>
        <v>65534.846113695879</v>
      </c>
      <c r="N1700" s="179">
        <f t="shared" si="682"/>
        <v>7082845.2844587974</v>
      </c>
      <c r="O1700" s="179">
        <f>N1700*(1+Basic!$B$9)+S1700</f>
        <v>7436987.5486817379</v>
      </c>
      <c r="P1700" s="176">
        <f t="shared" si="669"/>
        <v>7496942</v>
      </c>
      <c r="R1700" s="183">
        <f t="shared" si="683"/>
        <v>0</v>
      </c>
      <c r="S1700" s="179">
        <f t="shared" si="670"/>
        <v>0</v>
      </c>
      <c r="Y1700" s="179">
        <f t="shared" si="684"/>
        <v>6941.4922948488966</v>
      </c>
      <c r="Z1700" s="179">
        <f t="shared" si="685"/>
        <v>2387.7584581566771</v>
      </c>
      <c r="AA1700" s="179">
        <f t="shared" si="686"/>
        <v>67192.749246994368</v>
      </c>
      <c r="AB1700" s="179">
        <f t="shared" si="687"/>
        <v>76521.999999999942</v>
      </c>
      <c r="AC1700" s="179">
        <f t="shared" si="688"/>
        <v>7496942</v>
      </c>
      <c r="AE1700" s="179">
        <f t="shared" si="689"/>
        <v>76522</v>
      </c>
    </row>
    <row r="1701" spans="1:31" x14ac:dyDescent="0.2">
      <c r="A1701" s="171">
        <f t="shared" si="671"/>
        <v>16</v>
      </c>
      <c r="B1701" s="179">
        <f t="shared" si="672"/>
        <v>73299</v>
      </c>
      <c r="D1701" s="179">
        <f t="shared" si="673"/>
        <v>3223</v>
      </c>
      <c r="E1701" s="179">
        <f t="shared" si="674"/>
        <v>66264.978982023938</v>
      </c>
      <c r="F1701" s="179">
        <f t="shared" si="675"/>
        <v>803.25120608735642</v>
      </c>
      <c r="G1701" s="179">
        <f t="shared" si="676"/>
        <v>4964155.7401351724</v>
      </c>
      <c r="H1701" s="179">
        <f t="shared" si="677"/>
        <v>57534.916139605222</v>
      </c>
      <c r="I1701" s="179">
        <f t="shared" si="678"/>
        <v>73299</v>
      </c>
      <c r="J1701" s="179">
        <f t="shared" si="679"/>
        <v>3223</v>
      </c>
      <c r="K1701" s="179">
        <f t="shared" si="680"/>
        <v>76522</v>
      </c>
      <c r="L1701" s="179">
        <f t="shared" si="668"/>
        <v>76522</v>
      </c>
      <c r="M1701" s="179">
        <f t="shared" si="681"/>
        <v>65433.343654281372</v>
      </c>
      <c r="N1701" s="179">
        <f t="shared" si="682"/>
        <v>7071756.6281130789</v>
      </c>
      <c r="O1701" s="179">
        <f>N1701*(1+Basic!$B$9)+S1701</f>
        <v>7425344.4595187334</v>
      </c>
      <c r="P1701" s="176">
        <f t="shared" si="669"/>
        <v>7482879</v>
      </c>
      <c r="R1701" s="183">
        <f t="shared" si="683"/>
        <v>0</v>
      </c>
      <c r="S1701" s="179">
        <f t="shared" si="670"/>
        <v>0</v>
      </c>
      <c r="Y1701" s="179">
        <f t="shared" si="684"/>
        <v>7034.0210179761052</v>
      </c>
      <c r="Z1701" s="179">
        <f t="shared" si="685"/>
        <v>2419.748793912644</v>
      </c>
      <c r="AA1701" s="179">
        <f t="shared" si="686"/>
        <v>67068.230188111294</v>
      </c>
      <c r="AB1701" s="179">
        <f t="shared" si="687"/>
        <v>76522.000000000044</v>
      </c>
      <c r="AC1701" s="179">
        <f t="shared" si="688"/>
        <v>7482879</v>
      </c>
      <c r="AE1701" s="179">
        <f t="shared" si="689"/>
        <v>76522</v>
      </c>
    </row>
    <row r="1702" spans="1:31" x14ac:dyDescent="0.2">
      <c r="A1702" s="171">
        <f t="shared" si="671"/>
        <v>17</v>
      </c>
      <c r="B1702" s="179">
        <f t="shared" si="672"/>
        <v>73299</v>
      </c>
      <c r="D1702" s="179">
        <f t="shared" si="673"/>
        <v>3223</v>
      </c>
      <c r="E1702" s="179">
        <f t="shared" si="674"/>
        <v>66171.216869268232</v>
      </c>
      <c r="F1702" s="179">
        <f t="shared" si="675"/>
        <v>770.83227522861444</v>
      </c>
      <c r="G1702" s="179">
        <f t="shared" si="676"/>
        <v>4957027.9570044409</v>
      </c>
      <c r="H1702" s="179">
        <f t="shared" si="677"/>
        <v>55082.748414833834</v>
      </c>
      <c r="I1702" s="179">
        <f t="shared" si="678"/>
        <v>73299</v>
      </c>
      <c r="J1702" s="179">
        <f t="shared" si="679"/>
        <v>3223</v>
      </c>
      <c r="K1702" s="179">
        <f t="shared" si="680"/>
        <v>76522</v>
      </c>
      <c r="L1702" s="179">
        <f t="shared" si="668"/>
        <v>76522</v>
      </c>
      <c r="M1702" s="179">
        <f t="shared" si="681"/>
        <v>65330.903486214222</v>
      </c>
      <c r="N1702" s="179">
        <f t="shared" si="682"/>
        <v>7060565.5315992935</v>
      </c>
      <c r="O1702" s="179">
        <f>N1702*(1+Basic!$B$9)+S1702</f>
        <v>7413593.8081792584</v>
      </c>
      <c r="P1702" s="176">
        <f t="shared" si="669"/>
        <v>7468677</v>
      </c>
      <c r="R1702" s="183">
        <f t="shared" si="683"/>
        <v>0</v>
      </c>
      <c r="S1702" s="179">
        <f t="shared" si="670"/>
        <v>0</v>
      </c>
      <c r="Y1702" s="179">
        <f t="shared" si="684"/>
        <v>7127.7831307314336</v>
      </c>
      <c r="Z1702" s="179">
        <f t="shared" si="685"/>
        <v>2452.1677247713887</v>
      </c>
      <c r="AA1702" s="179">
        <f t="shared" si="686"/>
        <v>66942.04914449685</v>
      </c>
      <c r="AB1702" s="179">
        <f t="shared" si="687"/>
        <v>76521.99999999968</v>
      </c>
      <c r="AC1702" s="179">
        <f t="shared" si="688"/>
        <v>7468677</v>
      </c>
      <c r="AE1702" s="179">
        <f t="shared" si="689"/>
        <v>76522</v>
      </c>
    </row>
    <row r="1703" spans="1:31" x14ac:dyDescent="0.2">
      <c r="A1703" s="171">
        <f t="shared" si="671"/>
        <v>18</v>
      </c>
      <c r="B1703" s="179">
        <f t="shared" si="672"/>
        <v>73299</v>
      </c>
      <c r="D1703" s="179">
        <f t="shared" si="673"/>
        <v>3223</v>
      </c>
      <c r="E1703" s="179">
        <f t="shared" si="674"/>
        <v>66076.204926043429</v>
      </c>
      <c r="F1703" s="179">
        <f t="shared" si="675"/>
        <v>737.97900710285194</v>
      </c>
      <c r="G1703" s="179">
        <f t="shared" si="676"/>
        <v>4949805.1619304847</v>
      </c>
      <c r="H1703" s="179">
        <f t="shared" si="677"/>
        <v>52597.727421936688</v>
      </c>
      <c r="I1703" s="179">
        <f t="shared" si="678"/>
        <v>73299</v>
      </c>
      <c r="J1703" s="179">
        <f t="shared" si="679"/>
        <v>3223</v>
      </c>
      <c r="K1703" s="179">
        <f t="shared" si="680"/>
        <v>76522</v>
      </c>
      <c r="L1703" s="179">
        <f t="shared" si="668"/>
        <v>76522</v>
      </c>
      <c r="M1703" s="179">
        <f t="shared" si="681"/>
        <v>65227.516946674594</v>
      </c>
      <c r="N1703" s="179">
        <f t="shared" si="682"/>
        <v>7049271.0485459678</v>
      </c>
      <c r="O1703" s="179">
        <f>N1703*(1+Basic!$B$9)+S1703</f>
        <v>7401734.6009732662</v>
      </c>
      <c r="P1703" s="176">
        <f t="shared" si="669"/>
        <v>7454332</v>
      </c>
      <c r="R1703" s="183">
        <f t="shared" si="683"/>
        <v>0</v>
      </c>
      <c r="S1703" s="179">
        <f t="shared" si="670"/>
        <v>0</v>
      </c>
      <c r="Y1703" s="179">
        <f t="shared" si="684"/>
        <v>7222.7950739562511</v>
      </c>
      <c r="Z1703" s="179">
        <f t="shared" si="685"/>
        <v>2485.0209928971453</v>
      </c>
      <c r="AA1703" s="179">
        <f t="shared" si="686"/>
        <v>66814.183933146283</v>
      </c>
      <c r="AB1703" s="179">
        <f t="shared" si="687"/>
        <v>76521.99999999968</v>
      </c>
      <c r="AC1703" s="179">
        <f t="shared" si="688"/>
        <v>7454332</v>
      </c>
      <c r="AE1703" s="179">
        <f t="shared" si="689"/>
        <v>76522</v>
      </c>
    </row>
    <row r="1704" spans="1:31" x14ac:dyDescent="0.2">
      <c r="A1704" s="171">
        <f t="shared" si="671"/>
        <v>19</v>
      </c>
      <c r="B1704" s="179">
        <f t="shared" si="672"/>
        <v>73299</v>
      </c>
      <c r="D1704" s="179">
        <f t="shared" si="673"/>
        <v>3223</v>
      </c>
      <c r="E1704" s="179">
        <f t="shared" si="674"/>
        <v>65979.926492355924</v>
      </c>
      <c r="F1704" s="179">
        <f t="shared" si="675"/>
        <v>704.68558261435817</v>
      </c>
      <c r="G1704" s="179">
        <f t="shared" si="676"/>
        <v>4942486.0884228405</v>
      </c>
      <c r="H1704" s="179">
        <f t="shared" si="677"/>
        <v>50079.413004551046</v>
      </c>
      <c r="I1704" s="179">
        <f t="shared" si="678"/>
        <v>73299</v>
      </c>
      <c r="J1704" s="179">
        <f t="shared" si="679"/>
        <v>3223</v>
      </c>
      <c r="K1704" s="179">
        <f t="shared" si="680"/>
        <v>76522</v>
      </c>
      <c r="L1704" s="179">
        <f t="shared" si="668"/>
        <v>76522</v>
      </c>
      <c r="M1704" s="179">
        <f t="shared" si="681"/>
        <v>65123.175292813074</v>
      </c>
      <c r="N1704" s="179">
        <f t="shared" si="682"/>
        <v>7037872.223838781</v>
      </c>
      <c r="O1704" s="179">
        <f>N1704*(1+Basic!$B$9)+S1704</f>
        <v>7389765.8350307206</v>
      </c>
      <c r="P1704" s="176">
        <f t="shared" si="669"/>
        <v>7439845</v>
      </c>
      <c r="R1704" s="183">
        <f t="shared" si="683"/>
        <v>0</v>
      </c>
      <c r="S1704" s="179">
        <f t="shared" si="670"/>
        <v>0</v>
      </c>
      <c r="Y1704" s="179">
        <f t="shared" si="684"/>
        <v>7319.0735076442361</v>
      </c>
      <c r="Z1704" s="179">
        <f t="shared" si="685"/>
        <v>2518.3144173856417</v>
      </c>
      <c r="AA1704" s="179">
        <f t="shared" si="686"/>
        <v>66684.612074970282</v>
      </c>
      <c r="AB1704" s="179">
        <f t="shared" si="687"/>
        <v>76522.00000000016</v>
      </c>
      <c r="AC1704" s="179">
        <f t="shared" si="688"/>
        <v>7439845</v>
      </c>
      <c r="AE1704" s="179">
        <f t="shared" si="689"/>
        <v>76522</v>
      </c>
    </row>
    <row r="1705" spans="1:31" x14ac:dyDescent="0.2">
      <c r="A1705" s="171">
        <f t="shared" si="671"/>
        <v>20</v>
      </c>
      <c r="B1705" s="179">
        <f t="shared" si="672"/>
        <v>73299</v>
      </c>
      <c r="D1705" s="179">
        <f t="shared" si="673"/>
        <v>3223</v>
      </c>
      <c r="E1705" s="179">
        <f t="shared" si="674"/>
        <v>65882.364686137647</v>
      </c>
      <c r="F1705" s="179">
        <f t="shared" si="675"/>
        <v>670.94610470525345</v>
      </c>
      <c r="G1705" s="179">
        <f t="shared" si="676"/>
        <v>4935069.4531089785</v>
      </c>
      <c r="H1705" s="179">
        <f t="shared" si="677"/>
        <v>47527.3591092563</v>
      </c>
      <c r="I1705" s="179">
        <f t="shared" si="678"/>
        <v>73299</v>
      </c>
      <c r="J1705" s="179">
        <f t="shared" si="679"/>
        <v>3223</v>
      </c>
      <c r="K1705" s="179">
        <f t="shared" si="680"/>
        <v>76522</v>
      </c>
      <c r="L1705" s="179">
        <f t="shared" si="668"/>
        <v>76522</v>
      </c>
      <c r="M1705" s="179">
        <f t="shared" si="681"/>
        <v>65017.86970101131</v>
      </c>
      <c r="N1705" s="179">
        <f t="shared" si="682"/>
        <v>7026368.0935397921</v>
      </c>
      <c r="O1705" s="179">
        <f>N1705*(1+Basic!$B$9)+S1705</f>
        <v>7377686.4982167818</v>
      </c>
      <c r="P1705" s="176">
        <f t="shared" si="669"/>
        <v>7425214</v>
      </c>
      <c r="R1705" s="183">
        <f t="shared" si="683"/>
        <v>0</v>
      </c>
      <c r="S1705" s="179">
        <f t="shared" si="670"/>
        <v>0</v>
      </c>
      <c r="Y1705" s="179">
        <f t="shared" si="684"/>
        <v>7416.6353138620034</v>
      </c>
      <c r="Z1705" s="179">
        <f t="shared" si="685"/>
        <v>2552.0538952947463</v>
      </c>
      <c r="AA1705" s="179">
        <f t="shared" si="686"/>
        <v>66553.310790842894</v>
      </c>
      <c r="AB1705" s="179">
        <f t="shared" si="687"/>
        <v>76521.999999999651</v>
      </c>
      <c r="AC1705" s="179">
        <f t="shared" si="688"/>
        <v>7425214</v>
      </c>
      <c r="AE1705" s="179">
        <f t="shared" si="689"/>
        <v>76522</v>
      </c>
    </row>
    <row r="1706" spans="1:31" x14ac:dyDescent="0.2">
      <c r="A1706" s="171">
        <f t="shared" si="671"/>
        <v>21</v>
      </c>
      <c r="B1706" s="179">
        <f t="shared" si="672"/>
        <v>73299</v>
      </c>
      <c r="D1706" s="179">
        <f t="shared" si="673"/>
        <v>3223</v>
      </c>
      <c r="E1706" s="179">
        <f t="shared" si="674"/>
        <v>65783.502400285899</v>
      </c>
      <c r="F1706" s="179">
        <f t="shared" si="675"/>
        <v>636.75459731098204</v>
      </c>
      <c r="G1706" s="179">
        <f t="shared" si="676"/>
        <v>4927553.955509264</v>
      </c>
      <c r="H1706" s="179">
        <f t="shared" si="677"/>
        <v>44941.113706567281</v>
      </c>
      <c r="I1706" s="179">
        <f t="shared" si="678"/>
        <v>73299</v>
      </c>
      <c r="J1706" s="179">
        <f t="shared" si="679"/>
        <v>3223</v>
      </c>
      <c r="K1706" s="179">
        <f t="shared" si="680"/>
        <v>76522</v>
      </c>
      <c r="L1706" s="179">
        <f t="shared" si="668"/>
        <v>76522</v>
      </c>
      <c r="M1706" s="179">
        <f t="shared" si="681"/>
        <v>64911.591266135838</v>
      </c>
      <c r="N1706" s="179">
        <f t="shared" si="682"/>
        <v>7014757.6848059278</v>
      </c>
      <c r="O1706" s="179">
        <f>N1706*(1+Basic!$B$9)+S1706</f>
        <v>7365495.5690462245</v>
      </c>
      <c r="P1706" s="176">
        <f t="shared" si="669"/>
        <v>7410437</v>
      </c>
      <c r="R1706" s="183">
        <f t="shared" si="683"/>
        <v>0</v>
      </c>
      <c r="S1706" s="179">
        <f t="shared" si="670"/>
        <v>0</v>
      </c>
      <c r="Y1706" s="179">
        <f t="shared" si="684"/>
        <v>7515.4975997144356</v>
      </c>
      <c r="Z1706" s="179">
        <f t="shared" si="685"/>
        <v>2586.2454026890191</v>
      </c>
      <c r="AA1706" s="179">
        <f t="shared" si="686"/>
        <v>66420.25699759688</v>
      </c>
      <c r="AB1706" s="179">
        <f t="shared" si="687"/>
        <v>76522.000000000335</v>
      </c>
      <c r="AC1706" s="179">
        <f t="shared" si="688"/>
        <v>7410437</v>
      </c>
      <c r="AE1706" s="179">
        <f t="shared" si="689"/>
        <v>76522</v>
      </c>
    </row>
    <row r="1707" spans="1:31" x14ac:dyDescent="0.2">
      <c r="A1707" s="171">
        <f t="shared" si="671"/>
        <v>22</v>
      </c>
      <c r="B1707" s="179">
        <f t="shared" si="672"/>
        <v>73299</v>
      </c>
      <c r="D1707" s="179">
        <f t="shared" si="673"/>
        <v>3223</v>
      </c>
      <c r="E1707" s="179">
        <f t="shared" si="674"/>
        <v>65683.322299663661</v>
      </c>
      <c r="F1707" s="179">
        <f t="shared" si="675"/>
        <v>602.1050043018073</v>
      </c>
      <c r="G1707" s="179">
        <f t="shared" si="676"/>
        <v>4919938.2778089279</v>
      </c>
      <c r="H1707" s="179">
        <f t="shared" si="677"/>
        <v>42320.218710869085</v>
      </c>
      <c r="I1707" s="179">
        <f t="shared" si="678"/>
        <v>73299</v>
      </c>
      <c r="J1707" s="179">
        <f t="shared" si="679"/>
        <v>3223</v>
      </c>
      <c r="K1707" s="179">
        <f t="shared" si="680"/>
        <v>76522</v>
      </c>
      <c r="L1707" s="179">
        <f t="shared" si="668"/>
        <v>76522</v>
      </c>
      <c r="M1707" s="179">
        <f t="shared" si="681"/>
        <v>64804.331000785052</v>
      </c>
      <c r="N1707" s="179">
        <f t="shared" si="682"/>
        <v>7003040.0158067131</v>
      </c>
      <c r="O1707" s="179">
        <f>N1707*(1+Basic!$B$9)+S1707</f>
        <v>7353192.0165970493</v>
      </c>
      <c r="P1707" s="176">
        <f t="shared" si="669"/>
        <v>7395512</v>
      </c>
      <c r="R1707" s="183">
        <f t="shared" si="683"/>
        <v>0</v>
      </c>
      <c r="S1707" s="179">
        <f t="shared" si="670"/>
        <v>0</v>
      </c>
      <c r="Y1707" s="179">
        <f t="shared" si="684"/>
        <v>7615.6777003360912</v>
      </c>
      <c r="Z1707" s="179">
        <f t="shared" si="685"/>
        <v>2620.894995698196</v>
      </c>
      <c r="AA1707" s="179">
        <f t="shared" si="686"/>
        <v>66285.427303965465</v>
      </c>
      <c r="AB1707" s="179">
        <f t="shared" si="687"/>
        <v>76521.999999999753</v>
      </c>
      <c r="AC1707" s="179">
        <f t="shared" si="688"/>
        <v>7395512</v>
      </c>
      <c r="AE1707" s="179">
        <f t="shared" si="689"/>
        <v>76522</v>
      </c>
    </row>
    <row r="1708" spans="1:31" x14ac:dyDescent="0.2">
      <c r="A1708" s="171">
        <f t="shared" si="671"/>
        <v>23</v>
      </c>
      <c r="B1708" s="179">
        <f t="shared" si="672"/>
        <v>73299</v>
      </c>
      <c r="D1708" s="179">
        <f t="shared" si="673"/>
        <v>3223</v>
      </c>
      <c r="E1708" s="179">
        <f t="shared" si="674"/>
        <v>65581.806818060009</v>
      </c>
      <c r="F1708" s="179">
        <f t="shared" si="675"/>
        <v>566.99118841012762</v>
      </c>
      <c r="G1708" s="179">
        <f t="shared" si="676"/>
        <v>4912221.0846269876</v>
      </c>
      <c r="H1708" s="179">
        <f t="shared" si="677"/>
        <v>39664.209899279216</v>
      </c>
      <c r="I1708" s="179">
        <f t="shared" si="678"/>
        <v>73299</v>
      </c>
      <c r="J1708" s="179">
        <f t="shared" si="679"/>
        <v>3223</v>
      </c>
      <c r="K1708" s="179">
        <f t="shared" si="680"/>
        <v>76522</v>
      </c>
      <c r="L1708" s="179">
        <f t="shared" si="668"/>
        <v>76522</v>
      </c>
      <c r="M1708" s="179">
        <f t="shared" si="681"/>
        <v>64696.079834529162</v>
      </c>
      <c r="N1708" s="179">
        <f t="shared" si="682"/>
        <v>6991214.0956412423</v>
      </c>
      <c r="O1708" s="179">
        <f>N1708*(1+Basic!$B$9)+S1708</f>
        <v>7340774.8004233046</v>
      </c>
      <c r="P1708" s="176">
        <f t="shared" si="669"/>
        <v>7380439</v>
      </c>
      <c r="R1708" s="183">
        <f t="shared" si="683"/>
        <v>0</v>
      </c>
      <c r="S1708" s="179">
        <f t="shared" si="670"/>
        <v>0</v>
      </c>
      <c r="Y1708" s="179">
        <f t="shared" si="684"/>
        <v>7717.1931819403544</v>
      </c>
      <c r="Z1708" s="179">
        <f t="shared" si="685"/>
        <v>2656.0088115898689</v>
      </c>
      <c r="AA1708" s="179">
        <f t="shared" si="686"/>
        <v>66148.798006470141</v>
      </c>
      <c r="AB1708" s="179">
        <f t="shared" si="687"/>
        <v>76522.000000000364</v>
      </c>
      <c r="AC1708" s="179">
        <f t="shared" si="688"/>
        <v>7380439</v>
      </c>
      <c r="AE1708" s="179">
        <f t="shared" si="689"/>
        <v>76522</v>
      </c>
    </row>
    <row r="1709" spans="1:31" x14ac:dyDescent="0.2">
      <c r="A1709" s="171">
        <f t="shared" si="671"/>
        <v>24</v>
      </c>
      <c r="B1709" s="179">
        <f t="shared" si="672"/>
        <v>73299</v>
      </c>
      <c r="C1709" s="171">
        <f>-Basic!$B$21</f>
        <v>-42460</v>
      </c>
      <c r="D1709" s="179">
        <f t="shared" si="673"/>
        <v>-39237</v>
      </c>
      <c r="E1709" s="179">
        <f t="shared" si="674"/>
        <v>65478.938155109819</v>
      </c>
      <c r="F1709" s="179">
        <f t="shared" si="675"/>
        <v>531.40693014342014</v>
      </c>
      <c r="G1709" s="179">
        <f t="shared" si="676"/>
        <v>4904401.0227820976</v>
      </c>
      <c r="H1709" s="179">
        <f t="shared" si="677"/>
        <v>79432.616829422637</v>
      </c>
      <c r="I1709" s="179">
        <f t="shared" si="678"/>
        <v>73299</v>
      </c>
      <c r="J1709" s="179">
        <f t="shared" si="679"/>
        <v>3223</v>
      </c>
      <c r="K1709" s="179">
        <f t="shared" si="680"/>
        <v>76522</v>
      </c>
      <c r="L1709" s="179">
        <f t="shared" si="668"/>
        <v>76522</v>
      </c>
      <c r="M1709" s="179">
        <f t="shared" si="681"/>
        <v>64586.82861314313</v>
      </c>
      <c r="N1709" s="179">
        <f t="shared" si="682"/>
        <v>6979278.9242543858</v>
      </c>
      <c r="O1709" s="179">
        <f>N1709*(1+Basic!$B$9)+S1709</f>
        <v>7328242.8704671049</v>
      </c>
      <c r="P1709" s="176">
        <f t="shared" si="669"/>
        <v>7407675</v>
      </c>
      <c r="R1709" s="183">
        <f t="shared" si="683"/>
        <v>0</v>
      </c>
      <c r="S1709" s="179">
        <f t="shared" si="670"/>
        <v>0</v>
      </c>
      <c r="Y1709" s="179">
        <f t="shared" si="684"/>
        <v>7820.0618448900059</v>
      </c>
      <c r="Z1709" s="179">
        <f t="shared" si="685"/>
        <v>2691.5930698565789</v>
      </c>
      <c r="AA1709" s="179">
        <f t="shared" si="686"/>
        <v>66010.345085253241</v>
      </c>
      <c r="AB1709" s="179">
        <f t="shared" si="687"/>
        <v>76521.999999999825</v>
      </c>
      <c r="AC1709" s="179">
        <f t="shared" si="688"/>
        <v>7407675</v>
      </c>
      <c r="AE1709" s="179">
        <f t="shared" si="689"/>
        <v>34062</v>
      </c>
    </row>
    <row r="1710" spans="1:31" x14ac:dyDescent="0.2">
      <c r="A1710" s="171">
        <f t="shared" si="671"/>
        <v>25</v>
      </c>
      <c r="B1710" s="179">
        <f t="shared" si="672"/>
        <v>73299</v>
      </c>
      <c r="D1710" s="179">
        <f t="shared" si="673"/>
        <v>3223</v>
      </c>
      <c r="E1710" s="179">
        <f t="shared" si="674"/>
        <v>65374.698273172668</v>
      </c>
      <c r="F1710" s="179">
        <f t="shared" si="675"/>
        <v>1064.2098549238747</v>
      </c>
      <c r="G1710" s="179">
        <f t="shared" si="676"/>
        <v>4896476.7210552702</v>
      </c>
      <c r="H1710" s="179">
        <f t="shared" si="677"/>
        <v>77273.82668434651</v>
      </c>
      <c r="I1710" s="179">
        <f t="shared" si="678"/>
        <v>73299</v>
      </c>
      <c r="J1710" s="179">
        <f t="shared" si="679"/>
        <v>3223</v>
      </c>
      <c r="K1710" s="179">
        <f t="shared" si="680"/>
        <v>76522</v>
      </c>
      <c r="L1710" s="179">
        <f t="shared" si="668"/>
        <v>76522</v>
      </c>
      <c r="M1710" s="179">
        <f t="shared" si="681"/>
        <v>64476.568097832642</v>
      </c>
      <c r="N1710" s="179">
        <f t="shared" si="682"/>
        <v>6967233.4923522184</v>
      </c>
      <c r="O1710" s="179">
        <f>N1710*(1+Basic!$B$9)+S1710</f>
        <v>7315595.1669698292</v>
      </c>
      <c r="P1710" s="176">
        <f t="shared" si="669"/>
        <v>7392869</v>
      </c>
      <c r="R1710" s="183">
        <f t="shared" si="683"/>
        <v>0</v>
      </c>
      <c r="S1710" s="179">
        <f t="shared" si="670"/>
        <v>0</v>
      </c>
      <c r="Y1710" s="179">
        <f t="shared" si="684"/>
        <v>7924.3017268273979</v>
      </c>
      <c r="Z1710" s="179">
        <f t="shared" si="685"/>
        <v>2158.7901450761274</v>
      </c>
      <c r="AA1710" s="179">
        <f t="shared" si="686"/>
        <v>66438.908128096547</v>
      </c>
      <c r="AB1710" s="179">
        <f t="shared" si="687"/>
        <v>76522.000000000073</v>
      </c>
      <c r="AC1710" s="179">
        <f t="shared" si="688"/>
        <v>7392869</v>
      </c>
      <c r="AE1710" s="179">
        <f t="shared" si="689"/>
        <v>76522</v>
      </c>
    </row>
    <row r="1711" spans="1:31" x14ac:dyDescent="0.2">
      <c r="A1711" s="171">
        <f t="shared" si="671"/>
        <v>26</v>
      </c>
      <c r="B1711" s="179">
        <f t="shared" si="672"/>
        <v>73299</v>
      </c>
      <c r="D1711" s="179">
        <f t="shared" si="673"/>
        <v>3223</v>
      </c>
      <c r="E1711" s="179">
        <f t="shared" si="674"/>
        <v>65269.068894169926</v>
      </c>
      <c r="F1711" s="179">
        <f t="shared" si="675"/>
        <v>1035.2871549197178</v>
      </c>
      <c r="G1711" s="179">
        <f t="shared" si="676"/>
        <v>4888446.7899494404</v>
      </c>
      <c r="H1711" s="179">
        <f t="shared" si="677"/>
        <v>75086.113839266225</v>
      </c>
      <c r="I1711" s="179">
        <f t="shared" si="678"/>
        <v>73299</v>
      </c>
      <c r="J1711" s="179">
        <f t="shared" si="679"/>
        <v>3223</v>
      </c>
      <c r="K1711" s="179">
        <f t="shared" si="680"/>
        <v>76522</v>
      </c>
      <c r="L1711" s="179">
        <f t="shared" si="668"/>
        <v>76522</v>
      </c>
      <c r="M1711" s="179">
        <f t="shared" si="681"/>
        <v>64365.288964452695</v>
      </c>
      <c r="N1711" s="179">
        <f t="shared" si="682"/>
        <v>6955076.7813166715</v>
      </c>
      <c r="O1711" s="179">
        <f>N1711*(1+Basic!$B$9)+S1711</f>
        <v>7302830.6203825055</v>
      </c>
      <c r="P1711" s="176">
        <f t="shared" si="669"/>
        <v>7377917</v>
      </c>
      <c r="R1711" s="183">
        <f t="shared" si="683"/>
        <v>0</v>
      </c>
      <c r="S1711" s="179">
        <f t="shared" si="670"/>
        <v>0</v>
      </c>
      <c r="Y1711" s="179">
        <f t="shared" si="684"/>
        <v>8029.9311058297753</v>
      </c>
      <c r="Z1711" s="179">
        <f t="shared" si="685"/>
        <v>2187.7128450802848</v>
      </c>
      <c r="AA1711" s="179">
        <f t="shared" si="686"/>
        <v>66304.356049089649</v>
      </c>
      <c r="AB1711" s="179">
        <f t="shared" si="687"/>
        <v>76521.999999999709</v>
      </c>
      <c r="AC1711" s="179">
        <f t="shared" si="688"/>
        <v>7377917</v>
      </c>
      <c r="AE1711" s="179">
        <f t="shared" si="689"/>
        <v>76522</v>
      </c>
    </row>
    <row r="1712" spans="1:31" x14ac:dyDescent="0.2">
      <c r="A1712" s="171">
        <f t="shared" si="671"/>
        <v>27</v>
      </c>
      <c r="B1712" s="179">
        <f t="shared" si="672"/>
        <v>73299</v>
      </c>
      <c r="D1712" s="179">
        <f t="shared" si="673"/>
        <v>3223</v>
      </c>
      <c r="E1712" s="179">
        <f t="shared" si="674"/>
        <v>65162.031496379765</v>
      </c>
      <c r="F1712" s="179">
        <f t="shared" si="675"/>
        <v>1005.9769589019074</v>
      </c>
      <c r="G1712" s="179">
        <f t="shared" si="676"/>
        <v>4880309.8214458199</v>
      </c>
      <c r="H1712" s="179">
        <f t="shared" si="677"/>
        <v>72869.090798168138</v>
      </c>
      <c r="I1712" s="179">
        <f t="shared" si="678"/>
        <v>73299</v>
      </c>
      <c r="J1712" s="179">
        <f t="shared" si="679"/>
        <v>3223</v>
      </c>
      <c r="K1712" s="179">
        <f t="shared" si="680"/>
        <v>76522</v>
      </c>
      <c r="L1712" s="179">
        <f t="shared" si="668"/>
        <v>76522</v>
      </c>
      <c r="M1712" s="179">
        <f t="shared" si="681"/>
        <v>64252.981802719245</v>
      </c>
      <c r="N1712" s="179">
        <f t="shared" si="682"/>
        <v>6942807.7631193912</v>
      </c>
      <c r="O1712" s="179">
        <f>N1712*(1+Basic!$B$9)+S1712</f>
        <v>7289948.151275361</v>
      </c>
      <c r="P1712" s="176">
        <f t="shared" si="669"/>
        <v>7362817</v>
      </c>
      <c r="R1712" s="183">
        <f t="shared" si="683"/>
        <v>0</v>
      </c>
      <c r="S1712" s="179">
        <f t="shared" si="670"/>
        <v>0</v>
      </c>
      <c r="Y1712" s="179">
        <f t="shared" si="684"/>
        <v>8136.9685036204755</v>
      </c>
      <c r="Z1712" s="179">
        <f t="shared" si="685"/>
        <v>2217.0230410980876</v>
      </c>
      <c r="AA1712" s="179">
        <f t="shared" si="686"/>
        <v>66168.00845528167</v>
      </c>
      <c r="AB1712" s="179">
        <f t="shared" si="687"/>
        <v>76522.000000000233</v>
      </c>
      <c r="AC1712" s="179">
        <f t="shared" si="688"/>
        <v>7362817</v>
      </c>
      <c r="AE1712" s="179">
        <f t="shared" si="689"/>
        <v>76522</v>
      </c>
    </row>
    <row r="1713" spans="1:31" x14ac:dyDescent="0.2">
      <c r="A1713" s="171">
        <f t="shared" si="671"/>
        <v>28</v>
      </c>
      <c r="B1713" s="179">
        <f t="shared" si="672"/>
        <v>73299</v>
      </c>
      <c r="D1713" s="179">
        <f t="shared" si="673"/>
        <v>3223</v>
      </c>
      <c r="E1713" s="179">
        <f t="shared" si="674"/>
        <v>65053.567311189479</v>
      </c>
      <c r="F1713" s="179">
        <f t="shared" si="675"/>
        <v>976.27407533713051</v>
      </c>
      <c r="G1713" s="179">
        <f t="shared" si="676"/>
        <v>4872064.3887570091</v>
      </c>
      <c r="H1713" s="179">
        <f t="shared" si="677"/>
        <v>70622.36487350527</v>
      </c>
      <c r="I1713" s="179">
        <f t="shared" si="678"/>
        <v>73299</v>
      </c>
      <c r="J1713" s="179">
        <f t="shared" si="679"/>
        <v>3223</v>
      </c>
      <c r="K1713" s="179">
        <f t="shared" si="680"/>
        <v>76522</v>
      </c>
      <c r="L1713" s="179">
        <f t="shared" si="668"/>
        <v>76522</v>
      </c>
      <c r="M1713" s="179">
        <f t="shared" si="681"/>
        <v>64139.637115413316</v>
      </c>
      <c r="N1713" s="179">
        <f t="shared" si="682"/>
        <v>6930425.4002348045</v>
      </c>
      <c r="O1713" s="179">
        <f>N1713*(1+Basic!$B$9)+S1713</f>
        <v>7276946.6702465452</v>
      </c>
      <c r="P1713" s="176">
        <f t="shared" si="669"/>
        <v>7347569</v>
      </c>
      <c r="R1713" s="183">
        <f t="shared" si="683"/>
        <v>0</v>
      </c>
      <c r="S1713" s="179">
        <f t="shared" si="670"/>
        <v>0</v>
      </c>
      <c r="Y1713" s="179">
        <f t="shared" si="684"/>
        <v>8245.4326888108626</v>
      </c>
      <c r="Z1713" s="179">
        <f t="shared" si="685"/>
        <v>2246.7259246628673</v>
      </c>
      <c r="AA1713" s="179">
        <f t="shared" si="686"/>
        <v>66029.841386526605</v>
      </c>
      <c r="AB1713" s="179">
        <f t="shared" si="687"/>
        <v>76522.000000000335</v>
      </c>
      <c r="AC1713" s="179">
        <f t="shared" si="688"/>
        <v>7347569</v>
      </c>
      <c r="AE1713" s="179">
        <f t="shared" si="689"/>
        <v>76522</v>
      </c>
    </row>
    <row r="1714" spans="1:31" x14ac:dyDescent="0.2">
      <c r="A1714" s="171">
        <f t="shared" si="671"/>
        <v>29</v>
      </c>
      <c r="B1714" s="179">
        <f t="shared" si="672"/>
        <v>73299</v>
      </c>
      <c r="D1714" s="179">
        <f t="shared" si="673"/>
        <v>3223</v>
      </c>
      <c r="E1714" s="179">
        <f t="shared" si="674"/>
        <v>64943.657319804428</v>
      </c>
      <c r="F1714" s="179">
        <f t="shared" si="675"/>
        <v>946.17324313776214</v>
      </c>
      <c r="G1714" s="179">
        <f t="shared" si="676"/>
        <v>4863709.0460768137</v>
      </c>
      <c r="H1714" s="179">
        <f t="shared" si="677"/>
        <v>68345.538116643031</v>
      </c>
      <c r="I1714" s="179">
        <f t="shared" si="678"/>
        <v>73299</v>
      </c>
      <c r="J1714" s="179">
        <f t="shared" si="679"/>
        <v>3223</v>
      </c>
      <c r="K1714" s="179">
        <f t="shared" si="680"/>
        <v>76522</v>
      </c>
      <c r="L1714" s="179">
        <f t="shared" si="668"/>
        <v>76522</v>
      </c>
      <c r="M1714" s="179">
        <f t="shared" si="681"/>
        <v>64025.24531757793</v>
      </c>
      <c r="N1714" s="179">
        <f t="shared" si="682"/>
        <v>6917928.6455523828</v>
      </c>
      <c r="O1714" s="179">
        <f>N1714*(1+Basic!$B$9)+S1714</f>
        <v>7263825.0778300026</v>
      </c>
      <c r="P1714" s="176">
        <f t="shared" si="669"/>
        <v>7332171</v>
      </c>
      <c r="R1714" s="183">
        <f t="shared" si="683"/>
        <v>0</v>
      </c>
      <c r="S1714" s="179">
        <f t="shared" si="670"/>
        <v>0</v>
      </c>
      <c r="Y1714" s="179">
        <f t="shared" si="684"/>
        <v>8355.3426801953465</v>
      </c>
      <c r="Z1714" s="179">
        <f t="shared" si="685"/>
        <v>2276.8267568622396</v>
      </c>
      <c r="AA1714" s="179">
        <f t="shared" si="686"/>
        <v>65889.830562942196</v>
      </c>
      <c r="AB1714" s="179">
        <f t="shared" si="687"/>
        <v>76521.999999999782</v>
      </c>
      <c r="AC1714" s="179">
        <f t="shared" si="688"/>
        <v>7332171</v>
      </c>
      <c r="AE1714" s="179">
        <f t="shared" si="689"/>
        <v>76522</v>
      </c>
    </row>
    <row r="1715" spans="1:31" x14ac:dyDescent="0.2">
      <c r="A1715" s="171">
        <f t="shared" si="671"/>
        <v>30</v>
      </c>
      <c r="B1715" s="179">
        <f t="shared" si="672"/>
        <v>73299</v>
      </c>
      <c r="D1715" s="179">
        <f t="shared" si="673"/>
        <v>3223</v>
      </c>
      <c r="E1715" s="179">
        <f t="shared" si="674"/>
        <v>64832.282249913253</v>
      </c>
      <c r="F1715" s="179">
        <f t="shared" si="675"/>
        <v>915.66913073000308</v>
      </c>
      <c r="G1715" s="179">
        <f t="shared" si="676"/>
        <v>4855242.3283267273</v>
      </c>
      <c r="H1715" s="179">
        <f t="shared" si="677"/>
        <v>66038.207247373037</v>
      </c>
      <c r="I1715" s="179">
        <f t="shared" si="678"/>
        <v>73299</v>
      </c>
      <c r="J1715" s="179">
        <f t="shared" si="679"/>
        <v>3223</v>
      </c>
      <c r="K1715" s="179">
        <f t="shared" si="680"/>
        <v>76522</v>
      </c>
      <c r="L1715" s="179">
        <f t="shared" si="668"/>
        <v>76522</v>
      </c>
      <c r="M1715" s="179">
        <f t="shared" si="681"/>
        <v>63909.796735707532</v>
      </c>
      <c r="N1715" s="179">
        <f t="shared" si="682"/>
        <v>6905316.4422880905</v>
      </c>
      <c r="O1715" s="179">
        <f>N1715*(1+Basic!$B$9)+S1715</f>
        <v>7250582.2644024957</v>
      </c>
      <c r="P1715" s="176">
        <f t="shared" si="669"/>
        <v>7316620</v>
      </c>
      <c r="R1715" s="183">
        <f t="shared" si="683"/>
        <v>0</v>
      </c>
      <c r="S1715" s="179">
        <f t="shared" si="670"/>
        <v>0</v>
      </c>
      <c r="Y1715" s="179">
        <f t="shared" si="684"/>
        <v>8466.7177500864491</v>
      </c>
      <c r="Z1715" s="179">
        <f t="shared" si="685"/>
        <v>2307.3308692699939</v>
      </c>
      <c r="AA1715" s="179">
        <f t="shared" si="686"/>
        <v>65747.951380643251</v>
      </c>
      <c r="AB1715" s="179">
        <f t="shared" si="687"/>
        <v>76521.999999999694</v>
      </c>
      <c r="AC1715" s="179">
        <f t="shared" si="688"/>
        <v>7316620</v>
      </c>
      <c r="AE1715" s="179">
        <f t="shared" si="689"/>
        <v>76522</v>
      </c>
    </row>
    <row r="1716" spans="1:31" x14ac:dyDescent="0.2">
      <c r="A1716" s="171">
        <f t="shared" si="671"/>
        <v>31</v>
      </c>
      <c r="B1716" s="179">
        <f t="shared" si="672"/>
        <v>73299</v>
      </c>
      <c r="D1716" s="179">
        <f t="shared" si="673"/>
        <v>3223</v>
      </c>
      <c r="E1716" s="179">
        <f t="shared" si="674"/>
        <v>64719.422572308416</v>
      </c>
      <c r="F1716" s="179">
        <f t="shared" si="675"/>
        <v>884.75633510953105</v>
      </c>
      <c r="G1716" s="179">
        <f t="shared" si="676"/>
        <v>4846662.7508990355</v>
      </c>
      <c r="H1716" s="179">
        <f t="shared" si="677"/>
        <v>63699.963582482567</v>
      </c>
      <c r="I1716" s="179">
        <f t="shared" si="678"/>
        <v>73299</v>
      </c>
      <c r="J1716" s="179">
        <f t="shared" si="679"/>
        <v>3223</v>
      </c>
      <c r="K1716" s="179">
        <f t="shared" si="680"/>
        <v>76522</v>
      </c>
      <c r="L1716" s="179">
        <f t="shared" si="668"/>
        <v>76522</v>
      </c>
      <c r="M1716" s="179">
        <f t="shared" si="681"/>
        <v>63793.281606929995</v>
      </c>
      <c r="N1716" s="179">
        <f t="shared" si="682"/>
        <v>6892587.7238950208</v>
      </c>
      <c r="O1716" s="179">
        <f>N1716*(1+Basic!$B$9)+S1716</f>
        <v>7237217.1100897724</v>
      </c>
      <c r="P1716" s="176">
        <f t="shared" si="669"/>
        <v>7300917</v>
      </c>
      <c r="R1716" s="183">
        <f t="shared" si="683"/>
        <v>0</v>
      </c>
      <c r="S1716" s="179">
        <f t="shared" si="670"/>
        <v>0</v>
      </c>
      <c r="Y1716" s="179">
        <f t="shared" si="684"/>
        <v>8579.57742769178</v>
      </c>
      <c r="Z1716" s="179">
        <f t="shared" si="685"/>
        <v>2338.2436648904695</v>
      </c>
      <c r="AA1716" s="179">
        <f t="shared" si="686"/>
        <v>65604.178907417954</v>
      </c>
      <c r="AB1716" s="179">
        <f t="shared" si="687"/>
        <v>76522.000000000204</v>
      </c>
      <c r="AC1716" s="179">
        <f t="shared" si="688"/>
        <v>7300917</v>
      </c>
      <c r="AE1716" s="179">
        <f t="shared" si="689"/>
        <v>76522</v>
      </c>
    </row>
    <row r="1717" spans="1:31" x14ac:dyDescent="0.2">
      <c r="A1717" s="171">
        <f t="shared" si="671"/>
        <v>32</v>
      </c>
      <c r="B1717" s="179">
        <f t="shared" si="672"/>
        <v>73299</v>
      </c>
      <c r="C1717" s="179"/>
      <c r="D1717" s="179">
        <f t="shared" si="673"/>
        <v>3223</v>
      </c>
      <c r="E1717" s="179">
        <f t="shared" si="674"/>
        <v>64605.05849746192</v>
      </c>
      <c r="F1717" s="179">
        <f t="shared" si="675"/>
        <v>853.42938088450001</v>
      </c>
      <c r="G1717" s="179">
        <f t="shared" si="676"/>
        <v>4837968.809396497</v>
      </c>
      <c r="H1717" s="179">
        <f t="shared" si="677"/>
        <v>61330.39296336707</v>
      </c>
      <c r="I1717" s="179">
        <f t="shared" si="678"/>
        <v>73299</v>
      </c>
      <c r="J1717" s="179">
        <f t="shared" si="679"/>
        <v>3223</v>
      </c>
      <c r="K1717" s="179">
        <f t="shared" si="680"/>
        <v>76522</v>
      </c>
      <c r="L1717" s="179">
        <f t="shared" si="668"/>
        <v>76522</v>
      </c>
      <c r="M1717" s="179">
        <f t="shared" si="681"/>
        <v>63675.690078180975</v>
      </c>
      <c r="N1717" s="179">
        <f t="shared" si="682"/>
        <v>6879741.413973202</v>
      </c>
      <c r="O1717" s="179">
        <f>N1717*(1+Basic!$B$9)+S1717</f>
        <v>7223728.4846718628</v>
      </c>
      <c r="P1717" s="176">
        <f t="shared" si="669"/>
        <v>7285059</v>
      </c>
      <c r="R1717" s="183">
        <f t="shared" si="683"/>
        <v>0</v>
      </c>
      <c r="S1717" s="179">
        <f t="shared" si="670"/>
        <v>0</v>
      </c>
      <c r="Y1717" s="179">
        <f t="shared" si="684"/>
        <v>8693.9415025385097</v>
      </c>
      <c r="Z1717" s="179">
        <f t="shared" si="685"/>
        <v>2369.5706191154968</v>
      </c>
      <c r="AA1717" s="179">
        <f t="shared" si="686"/>
        <v>65458.487878346423</v>
      </c>
      <c r="AB1717" s="179">
        <f t="shared" si="687"/>
        <v>76522.000000000437</v>
      </c>
      <c r="AC1717" s="179">
        <f t="shared" si="688"/>
        <v>7285059</v>
      </c>
      <c r="AE1717" s="179">
        <f t="shared" si="689"/>
        <v>76522</v>
      </c>
    </row>
    <row r="1718" spans="1:31" x14ac:dyDescent="0.2">
      <c r="A1718" s="171">
        <f t="shared" si="671"/>
        <v>33</v>
      </c>
      <c r="B1718" s="179">
        <f t="shared" si="672"/>
        <v>73299</v>
      </c>
      <c r="C1718" s="179"/>
      <c r="D1718" s="179">
        <f t="shared" si="673"/>
        <v>3223</v>
      </c>
      <c r="E1718" s="179">
        <f t="shared" si="674"/>
        <v>64489.169972055272</v>
      </c>
      <c r="F1718" s="179">
        <f t="shared" si="675"/>
        <v>821.68271930571757</v>
      </c>
      <c r="G1718" s="179">
        <f t="shared" si="676"/>
        <v>4829158.9793685526</v>
      </c>
      <c r="H1718" s="179">
        <f t="shared" si="677"/>
        <v>58929.075682672788</v>
      </c>
      <c r="I1718" s="179">
        <f t="shared" si="678"/>
        <v>73299</v>
      </c>
      <c r="J1718" s="179">
        <f t="shared" si="679"/>
        <v>3223</v>
      </c>
      <c r="K1718" s="179">
        <f t="shared" si="680"/>
        <v>76522</v>
      </c>
      <c r="L1718" s="179">
        <f t="shared" si="668"/>
        <v>76522</v>
      </c>
      <c r="M1718" s="179">
        <f t="shared" si="681"/>
        <v>63557.012205370709</v>
      </c>
      <c r="N1718" s="179">
        <f t="shared" si="682"/>
        <v>6866776.4261785727</v>
      </c>
      <c r="O1718" s="179">
        <f>N1718*(1+Basic!$B$9)+S1718</f>
        <v>7210115.2474875012</v>
      </c>
      <c r="P1718" s="176">
        <f t="shared" si="669"/>
        <v>7269044</v>
      </c>
      <c r="R1718" s="183">
        <f t="shared" si="683"/>
        <v>0</v>
      </c>
      <c r="S1718" s="179">
        <f t="shared" si="670"/>
        <v>0</v>
      </c>
      <c r="Y1718" s="179">
        <f t="shared" si="684"/>
        <v>8809.8300279444084</v>
      </c>
      <c r="Z1718" s="179">
        <f t="shared" si="685"/>
        <v>2401.3172806942821</v>
      </c>
      <c r="AA1718" s="179">
        <f t="shared" si="686"/>
        <v>65310.852691360989</v>
      </c>
      <c r="AB1718" s="179">
        <f t="shared" si="687"/>
        <v>76521.99999999968</v>
      </c>
      <c r="AC1718" s="179">
        <f t="shared" si="688"/>
        <v>7269044</v>
      </c>
      <c r="AE1718" s="179">
        <f t="shared" si="689"/>
        <v>76522</v>
      </c>
    </row>
    <row r="1719" spans="1:31" x14ac:dyDescent="0.2">
      <c r="A1719" s="171">
        <f t="shared" si="671"/>
        <v>34</v>
      </c>
      <c r="B1719" s="179">
        <f t="shared" si="672"/>
        <v>73299</v>
      </c>
      <c r="C1719" s="179"/>
      <c r="D1719" s="179">
        <f t="shared" si="673"/>
        <v>3223</v>
      </c>
      <c r="E1719" s="179">
        <f t="shared" si="674"/>
        <v>64371.736675463209</v>
      </c>
      <c r="F1719" s="179">
        <f t="shared" si="675"/>
        <v>789.51072728382985</v>
      </c>
      <c r="G1719" s="179">
        <f t="shared" si="676"/>
        <v>4820231.7160440162</v>
      </c>
      <c r="H1719" s="179">
        <f t="shared" si="677"/>
        <v>56495.586409956617</v>
      </c>
      <c r="I1719" s="179">
        <f t="shared" si="678"/>
        <v>73299</v>
      </c>
      <c r="J1719" s="179">
        <f t="shared" si="679"/>
        <v>3223</v>
      </c>
      <c r="K1719" s="179">
        <f t="shared" si="680"/>
        <v>76522</v>
      </c>
      <c r="L1719" s="179">
        <f t="shared" si="668"/>
        <v>76522</v>
      </c>
      <c r="M1719" s="179">
        <f t="shared" si="681"/>
        <v>63437.23795254311</v>
      </c>
      <c r="N1719" s="179">
        <f t="shared" si="682"/>
        <v>6853691.6641311161</v>
      </c>
      <c r="O1719" s="179">
        <f>N1719*(1+Basic!$B$9)+S1719</f>
        <v>7196376.2473376719</v>
      </c>
      <c r="P1719" s="176">
        <f t="shared" si="669"/>
        <v>7252872</v>
      </c>
      <c r="R1719" s="183">
        <f t="shared" si="683"/>
        <v>0</v>
      </c>
      <c r="S1719" s="179">
        <f t="shared" si="670"/>
        <v>0</v>
      </c>
      <c r="Y1719" s="179">
        <f t="shared" si="684"/>
        <v>8927.2633245363832</v>
      </c>
      <c r="Z1719" s="179">
        <f t="shared" si="685"/>
        <v>2433.4892727161714</v>
      </c>
      <c r="AA1719" s="179">
        <f t="shared" si="686"/>
        <v>65161.247402747038</v>
      </c>
      <c r="AB1719" s="179">
        <f t="shared" si="687"/>
        <v>76521.999999999593</v>
      </c>
      <c r="AC1719" s="179">
        <f t="shared" si="688"/>
        <v>7252872</v>
      </c>
      <c r="AE1719" s="179">
        <f t="shared" si="689"/>
        <v>76522</v>
      </c>
    </row>
    <row r="1720" spans="1:31" x14ac:dyDescent="0.2">
      <c r="A1720" s="171">
        <f t="shared" si="671"/>
        <v>35</v>
      </c>
      <c r="B1720" s="179">
        <f t="shared" si="672"/>
        <v>73299</v>
      </c>
      <c r="C1720" s="179"/>
      <c r="D1720" s="179">
        <f t="shared" si="673"/>
        <v>3223</v>
      </c>
      <c r="E1720" s="179">
        <f t="shared" si="674"/>
        <v>64252.738016190509</v>
      </c>
      <c r="F1720" s="179">
        <f t="shared" si="675"/>
        <v>756.90770639333823</v>
      </c>
      <c r="G1720" s="179">
        <f t="shared" si="676"/>
        <v>4811185.4540602071</v>
      </c>
      <c r="H1720" s="179">
        <f t="shared" si="677"/>
        <v>54029.494116349953</v>
      </c>
      <c r="I1720" s="179">
        <f t="shared" si="678"/>
        <v>73299</v>
      </c>
      <c r="J1720" s="179">
        <f t="shared" si="679"/>
        <v>3223</v>
      </c>
      <c r="K1720" s="179">
        <f t="shared" si="680"/>
        <v>76522</v>
      </c>
      <c r="L1720" s="179">
        <f t="shared" si="668"/>
        <v>76522</v>
      </c>
      <c r="M1720" s="179">
        <f t="shared" si="681"/>
        <v>63316.357191027062</v>
      </c>
      <c r="N1720" s="179">
        <f t="shared" si="682"/>
        <v>6840486.0213221433</v>
      </c>
      <c r="O1720" s="179">
        <f>N1720*(1+Basic!$B$9)+S1720</f>
        <v>7182510.3223882504</v>
      </c>
      <c r="P1720" s="176">
        <f t="shared" si="669"/>
        <v>7236540</v>
      </c>
      <c r="R1720" s="183">
        <f t="shared" si="683"/>
        <v>0</v>
      </c>
      <c r="S1720" s="179">
        <f t="shared" si="670"/>
        <v>0</v>
      </c>
      <c r="Y1720" s="179">
        <f t="shared" si="684"/>
        <v>9046.2619838090613</v>
      </c>
      <c r="Z1720" s="179">
        <f t="shared" si="685"/>
        <v>2466.0922936066636</v>
      </c>
      <c r="AA1720" s="179">
        <f t="shared" si="686"/>
        <v>65009.645722583846</v>
      </c>
      <c r="AB1720" s="179">
        <f t="shared" si="687"/>
        <v>76521.999999999563</v>
      </c>
      <c r="AC1720" s="179">
        <f t="shared" si="688"/>
        <v>7236540</v>
      </c>
      <c r="AE1720" s="179">
        <f t="shared" si="689"/>
        <v>76522</v>
      </c>
    </row>
    <row r="1721" spans="1:31" x14ac:dyDescent="0.2">
      <c r="A1721" s="171">
        <f t="shared" si="671"/>
        <v>36</v>
      </c>
      <c r="B1721" s="179">
        <f t="shared" si="672"/>
        <v>73299</v>
      </c>
      <c r="C1721" s="171">
        <f>-Basic!$B$22</f>
        <v>-38210</v>
      </c>
      <c r="D1721" s="179">
        <f t="shared" si="673"/>
        <v>-34987</v>
      </c>
      <c r="E1721" s="179">
        <f t="shared" si="674"/>
        <v>64132.153128261394</v>
      </c>
      <c r="F1721" s="179">
        <f t="shared" si="675"/>
        <v>723.86788186327294</v>
      </c>
      <c r="G1721" s="179">
        <f t="shared" si="676"/>
        <v>4802018.6071884688</v>
      </c>
      <c r="H1721" s="179">
        <f t="shared" si="677"/>
        <v>89740.361998213237</v>
      </c>
      <c r="I1721" s="179">
        <f t="shared" si="678"/>
        <v>73299</v>
      </c>
      <c r="J1721" s="179">
        <f t="shared" si="679"/>
        <v>3223</v>
      </c>
      <c r="K1721" s="179">
        <f t="shared" si="680"/>
        <v>76522</v>
      </c>
      <c r="L1721" s="179">
        <f t="shared" si="668"/>
        <v>76522</v>
      </c>
      <c r="M1721" s="179">
        <f t="shared" si="681"/>
        <v>63194.359698579901</v>
      </c>
      <c r="N1721" s="179">
        <f t="shared" si="682"/>
        <v>6827158.3810207229</v>
      </c>
      <c r="O1721" s="179">
        <f>N1721*(1+Basic!$B$9)+S1721</f>
        <v>7168516.3000717591</v>
      </c>
      <c r="P1721" s="176">
        <f t="shared" si="669"/>
        <v>7258257</v>
      </c>
      <c r="R1721" s="183">
        <f t="shared" si="683"/>
        <v>0</v>
      </c>
      <c r="S1721" s="179">
        <f t="shared" si="670"/>
        <v>0</v>
      </c>
      <c r="Y1721" s="179">
        <f t="shared" si="684"/>
        <v>9166.8468717383221</v>
      </c>
      <c r="Z1721" s="179">
        <f t="shared" si="685"/>
        <v>2499.1321181367166</v>
      </c>
      <c r="AA1721" s="179">
        <f t="shared" si="686"/>
        <v>64856.02101012467</v>
      </c>
      <c r="AB1721" s="179">
        <f t="shared" si="687"/>
        <v>76521.999999999709</v>
      </c>
      <c r="AC1721" s="179">
        <f t="shared" si="688"/>
        <v>7258257</v>
      </c>
      <c r="AE1721" s="179">
        <f t="shared" si="689"/>
        <v>38312</v>
      </c>
    </row>
    <row r="1722" spans="1:31" x14ac:dyDescent="0.2">
      <c r="A1722" s="171">
        <f t="shared" si="671"/>
        <v>37</v>
      </c>
      <c r="B1722" s="179">
        <f t="shared" si="672"/>
        <v>73299</v>
      </c>
      <c r="D1722" s="179">
        <f t="shared" si="673"/>
        <v>3223</v>
      </c>
      <c r="E1722" s="179">
        <f t="shared" si="674"/>
        <v>64009.96086756076</v>
      </c>
      <c r="F1722" s="179">
        <f t="shared" si="675"/>
        <v>1202.3093463988637</v>
      </c>
      <c r="G1722" s="179">
        <f t="shared" si="676"/>
        <v>4792729.5680560293</v>
      </c>
      <c r="H1722" s="179">
        <f t="shared" si="677"/>
        <v>87719.671344612099</v>
      </c>
      <c r="I1722" s="179">
        <f t="shared" si="678"/>
        <v>73299</v>
      </c>
      <c r="J1722" s="179">
        <f t="shared" si="679"/>
        <v>3223</v>
      </c>
      <c r="K1722" s="179">
        <f t="shared" si="680"/>
        <v>76522</v>
      </c>
      <c r="L1722" s="179">
        <f t="shared" si="668"/>
        <v>76522</v>
      </c>
      <c r="M1722" s="179">
        <f t="shared" si="681"/>
        <v>63071.235158522955</v>
      </c>
      <c r="N1722" s="179">
        <f t="shared" si="682"/>
        <v>6813707.6161792455</v>
      </c>
      <c r="O1722" s="179">
        <f>N1722*(1+Basic!$B$9)+S1722</f>
        <v>7154392.996988208</v>
      </c>
      <c r="P1722" s="176">
        <f t="shared" si="669"/>
        <v>7242113</v>
      </c>
      <c r="R1722" s="183">
        <f t="shared" si="683"/>
        <v>0</v>
      </c>
      <c r="S1722" s="179">
        <f t="shared" si="670"/>
        <v>0</v>
      </c>
      <c r="Y1722" s="179">
        <f t="shared" si="684"/>
        <v>9289.0391324395314</v>
      </c>
      <c r="Z1722" s="179">
        <f t="shared" si="685"/>
        <v>2020.6906536011375</v>
      </c>
      <c r="AA1722" s="179">
        <f t="shared" si="686"/>
        <v>65212.270213959622</v>
      </c>
      <c r="AB1722" s="179">
        <f t="shared" si="687"/>
        <v>76522.000000000291</v>
      </c>
      <c r="AC1722" s="179">
        <f t="shared" si="688"/>
        <v>7242113</v>
      </c>
      <c r="AE1722" s="179">
        <f t="shared" si="689"/>
        <v>76522</v>
      </c>
    </row>
    <row r="1723" spans="1:31" x14ac:dyDescent="0.2">
      <c r="A1723" s="171">
        <f t="shared" si="671"/>
        <v>38</v>
      </c>
      <c r="B1723" s="179">
        <f t="shared" si="672"/>
        <v>73299</v>
      </c>
      <c r="D1723" s="179">
        <f t="shared" si="673"/>
        <v>3223</v>
      </c>
      <c r="E1723" s="179">
        <f t="shared" si="674"/>
        <v>63886.139808126587</v>
      </c>
      <c r="F1723" s="179">
        <f t="shared" si="675"/>
        <v>1175.2368541009851</v>
      </c>
      <c r="G1723" s="179">
        <f t="shared" si="676"/>
        <v>4783316.707864156</v>
      </c>
      <c r="H1723" s="179">
        <f t="shared" si="677"/>
        <v>85671.908198713078</v>
      </c>
      <c r="I1723" s="179">
        <f t="shared" si="678"/>
        <v>73299</v>
      </c>
      <c r="J1723" s="179">
        <f t="shared" si="679"/>
        <v>3223</v>
      </c>
      <c r="K1723" s="179">
        <f t="shared" si="680"/>
        <v>76522</v>
      </c>
      <c r="L1723" s="179">
        <f t="shared" si="668"/>
        <v>76522</v>
      </c>
      <c r="M1723" s="179">
        <f t="shared" si="681"/>
        <v>62946.973158869157</v>
      </c>
      <c r="N1723" s="179">
        <f t="shared" si="682"/>
        <v>6800132.5893381145</v>
      </c>
      <c r="O1723" s="179">
        <f>N1723*(1+Basic!$B$9)+S1723</f>
        <v>7140139.2188050207</v>
      </c>
      <c r="P1723" s="176">
        <f t="shared" si="669"/>
        <v>7225811</v>
      </c>
      <c r="R1723" s="183">
        <f t="shared" si="683"/>
        <v>0</v>
      </c>
      <c r="S1723" s="179">
        <f t="shared" si="670"/>
        <v>0</v>
      </c>
      <c r="Y1723" s="179">
        <f t="shared" si="684"/>
        <v>9412.8601918732747</v>
      </c>
      <c r="Z1723" s="179">
        <f t="shared" si="685"/>
        <v>2047.7631458990218</v>
      </c>
      <c r="AA1723" s="179">
        <f t="shared" si="686"/>
        <v>65061.376662227573</v>
      </c>
      <c r="AB1723" s="179">
        <f t="shared" si="687"/>
        <v>76521.999999999869</v>
      </c>
      <c r="AC1723" s="179">
        <f t="shared" si="688"/>
        <v>7225811</v>
      </c>
      <c r="AE1723" s="179">
        <f t="shared" si="689"/>
        <v>76522</v>
      </c>
    </row>
    <row r="1724" spans="1:31" x14ac:dyDescent="0.2">
      <c r="A1724" s="171">
        <f t="shared" si="671"/>
        <v>39</v>
      </c>
      <c r="B1724" s="179">
        <f t="shared" si="672"/>
        <v>73299</v>
      </c>
      <c r="D1724" s="179">
        <f t="shared" si="673"/>
        <v>3223</v>
      </c>
      <c r="E1724" s="179">
        <f t="shared" si="674"/>
        <v>63760.668238393038</v>
      </c>
      <c r="F1724" s="179">
        <f t="shared" si="675"/>
        <v>1147.8016542120592</v>
      </c>
      <c r="G1724" s="179">
        <f t="shared" si="676"/>
        <v>4773778.376102549</v>
      </c>
      <c r="H1724" s="179">
        <f t="shared" si="677"/>
        <v>83596.709852925138</v>
      </c>
      <c r="I1724" s="179">
        <f t="shared" si="678"/>
        <v>73299</v>
      </c>
      <c r="J1724" s="179">
        <f t="shared" si="679"/>
        <v>3223</v>
      </c>
      <c r="K1724" s="179">
        <f t="shared" si="680"/>
        <v>76522</v>
      </c>
      <c r="L1724" s="179">
        <f t="shared" si="668"/>
        <v>76522</v>
      </c>
      <c r="M1724" s="179">
        <f t="shared" si="681"/>
        <v>62821.563191442525</v>
      </c>
      <c r="N1724" s="179">
        <f t="shared" si="682"/>
        <v>6786432.1525295572</v>
      </c>
      <c r="O1724" s="179">
        <f>N1724*(1+Basic!$B$9)+S1724</f>
        <v>7125753.7601560354</v>
      </c>
      <c r="P1724" s="176">
        <f t="shared" si="669"/>
        <v>7209350</v>
      </c>
      <c r="R1724" s="183">
        <f t="shared" si="683"/>
        <v>0</v>
      </c>
      <c r="S1724" s="179">
        <f t="shared" si="670"/>
        <v>0</v>
      </c>
      <c r="Y1724" s="179">
        <f t="shared" si="684"/>
        <v>9538.3317616069689</v>
      </c>
      <c r="Z1724" s="179">
        <f t="shared" si="685"/>
        <v>2075.1983457879396</v>
      </c>
      <c r="AA1724" s="179">
        <f t="shared" si="686"/>
        <v>64908.469892605099</v>
      </c>
      <c r="AB1724" s="179">
        <f t="shared" si="687"/>
        <v>76522</v>
      </c>
      <c r="AC1724" s="179">
        <f t="shared" si="688"/>
        <v>7209350</v>
      </c>
      <c r="AE1724" s="179">
        <f t="shared" si="689"/>
        <v>76522</v>
      </c>
    </row>
    <row r="1725" spans="1:31" x14ac:dyDescent="0.2">
      <c r="A1725" s="171">
        <f t="shared" si="671"/>
        <v>40</v>
      </c>
      <c r="B1725" s="179">
        <f t="shared" si="672"/>
        <v>73299</v>
      </c>
      <c r="D1725" s="179">
        <f t="shared" si="673"/>
        <v>3223</v>
      </c>
      <c r="E1725" s="179">
        <f t="shared" si="674"/>
        <v>63633.524157383385</v>
      </c>
      <c r="F1725" s="179">
        <f t="shared" si="675"/>
        <v>1119.9988873052132</v>
      </c>
      <c r="G1725" s="179">
        <f t="shared" si="676"/>
        <v>4764112.9002599325</v>
      </c>
      <c r="H1725" s="179">
        <f t="shared" si="677"/>
        <v>81493.708740230344</v>
      </c>
      <c r="I1725" s="179">
        <f t="shared" si="678"/>
        <v>73299</v>
      </c>
      <c r="J1725" s="179">
        <f t="shared" si="679"/>
        <v>3223</v>
      </c>
      <c r="K1725" s="179">
        <f t="shared" si="680"/>
        <v>76522</v>
      </c>
      <c r="L1725" s="179">
        <f t="shared" si="668"/>
        <v>76522</v>
      </c>
      <c r="M1725" s="179">
        <f t="shared" si="681"/>
        <v>62694.994650989567</v>
      </c>
      <c r="N1725" s="179">
        <f t="shared" si="682"/>
        <v>6772605.147180547</v>
      </c>
      <c r="O1725" s="179">
        <f>N1725*(1+Basic!$B$9)+S1725</f>
        <v>7111235.4045395749</v>
      </c>
      <c r="P1725" s="176">
        <f t="shared" si="669"/>
        <v>7192729</v>
      </c>
      <c r="R1725" s="183">
        <f t="shared" si="683"/>
        <v>0</v>
      </c>
      <c r="S1725" s="179">
        <f t="shared" si="670"/>
        <v>0</v>
      </c>
      <c r="Y1725" s="179">
        <f t="shared" si="684"/>
        <v>9665.4758426165208</v>
      </c>
      <c r="Z1725" s="179">
        <f t="shared" si="685"/>
        <v>2103.0011126947938</v>
      </c>
      <c r="AA1725" s="179">
        <f t="shared" si="686"/>
        <v>64753.523044688598</v>
      </c>
      <c r="AB1725" s="179">
        <f t="shared" si="687"/>
        <v>76521.999999999913</v>
      </c>
      <c r="AC1725" s="179">
        <f t="shared" si="688"/>
        <v>7192729</v>
      </c>
      <c r="AE1725" s="179">
        <f t="shared" si="689"/>
        <v>76522</v>
      </c>
    </row>
    <row r="1726" spans="1:31" x14ac:dyDescent="0.2">
      <c r="A1726" s="171">
        <f t="shared" si="671"/>
        <v>41</v>
      </c>
      <c r="B1726" s="179">
        <f t="shared" si="672"/>
        <v>73299</v>
      </c>
      <c r="D1726" s="179">
        <f t="shared" si="673"/>
        <v>3223</v>
      </c>
      <c r="E1726" s="179">
        <f t="shared" si="674"/>
        <v>63504.685270852184</v>
      </c>
      <c r="F1726" s="179">
        <f t="shared" si="675"/>
        <v>1091.8236288487062</v>
      </c>
      <c r="G1726" s="179">
        <f t="shared" si="676"/>
        <v>4754318.5855307849</v>
      </c>
      <c r="H1726" s="179">
        <f t="shared" si="677"/>
        <v>79362.532369079054</v>
      </c>
      <c r="I1726" s="179">
        <f t="shared" si="678"/>
        <v>73299</v>
      </c>
      <c r="J1726" s="179">
        <f t="shared" si="679"/>
        <v>3223</v>
      </c>
      <c r="K1726" s="179">
        <f t="shared" si="680"/>
        <v>76522</v>
      </c>
      <c r="L1726" s="179">
        <f t="shared" si="668"/>
        <v>76522</v>
      </c>
      <c r="M1726" s="179">
        <f t="shared" si="681"/>
        <v>62567.256834282402</v>
      </c>
      <c r="N1726" s="179">
        <f t="shared" si="682"/>
        <v>6758650.4040148295</v>
      </c>
      <c r="O1726" s="179">
        <f>N1726*(1+Basic!$B$9)+S1726</f>
        <v>7096582.924215571</v>
      </c>
      <c r="P1726" s="176">
        <f t="shared" si="669"/>
        <v>7175945</v>
      </c>
      <c r="R1726" s="183">
        <f t="shared" si="683"/>
        <v>0</v>
      </c>
      <c r="S1726" s="179">
        <f t="shared" si="670"/>
        <v>0</v>
      </c>
      <c r="Y1726" s="179">
        <f t="shared" si="684"/>
        <v>9794.3147291475907</v>
      </c>
      <c r="Z1726" s="179">
        <f t="shared" si="685"/>
        <v>2131.1763711512904</v>
      </c>
      <c r="AA1726" s="179">
        <f t="shared" si="686"/>
        <v>64596.508899700893</v>
      </c>
      <c r="AB1726" s="179">
        <f t="shared" si="687"/>
        <v>76521.999999999767</v>
      </c>
      <c r="AC1726" s="179">
        <f t="shared" si="688"/>
        <v>7175945</v>
      </c>
      <c r="AE1726" s="179">
        <f t="shared" si="689"/>
        <v>76522</v>
      </c>
    </row>
    <row r="1727" spans="1:31" x14ac:dyDescent="0.2">
      <c r="A1727" s="171">
        <f t="shared" si="671"/>
        <v>42</v>
      </c>
      <c r="B1727" s="179">
        <f t="shared" si="672"/>
        <v>73299</v>
      </c>
      <c r="D1727" s="179">
        <f t="shared" si="673"/>
        <v>3223</v>
      </c>
      <c r="E1727" s="179">
        <f t="shared" si="674"/>
        <v>63374.128987376142</v>
      </c>
      <c r="F1727" s="179">
        <f t="shared" si="675"/>
        <v>1063.2708883336788</v>
      </c>
      <c r="G1727" s="179">
        <f t="shared" si="676"/>
        <v>4744393.7145181615</v>
      </c>
      <c r="H1727" s="179">
        <f t="shared" si="677"/>
        <v>77202.803257412728</v>
      </c>
      <c r="I1727" s="179">
        <f t="shared" si="678"/>
        <v>73299</v>
      </c>
      <c r="J1727" s="179">
        <f t="shared" si="679"/>
        <v>3223</v>
      </c>
      <c r="K1727" s="179">
        <f t="shared" si="680"/>
        <v>76522</v>
      </c>
      <c r="L1727" s="179">
        <f t="shared" si="668"/>
        <v>76522</v>
      </c>
      <c r="M1727" s="179">
        <f t="shared" si="681"/>
        <v>62438.338939213718</v>
      </c>
      <c r="N1727" s="179">
        <f t="shared" si="682"/>
        <v>6744566.7429540437</v>
      </c>
      <c r="O1727" s="179">
        <f>N1727*(1+Basic!$B$9)+S1727</f>
        <v>7081795.0801017461</v>
      </c>
      <c r="P1727" s="176">
        <f t="shared" si="669"/>
        <v>7158998</v>
      </c>
      <c r="R1727" s="183">
        <f t="shared" si="683"/>
        <v>0</v>
      </c>
      <c r="S1727" s="179">
        <f t="shared" si="670"/>
        <v>0</v>
      </c>
      <c r="Y1727" s="179">
        <f t="shared" si="684"/>
        <v>9924.8710126234218</v>
      </c>
      <c r="Z1727" s="179">
        <f t="shared" si="685"/>
        <v>2159.7291116663255</v>
      </c>
      <c r="AA1727" s="179">
        <f t="shared" si="686"/>
        <v>64437.399875709823</v>
      </c>
      <c r="AB1727" s="179">
        <f t="shared" si="687"/>
        <v>76521.999999999563</v>
      </c>
      <c r="AC1727" s="179">
        <f t="shared" si="688"/>
        <v>7158998</v>
      </c>
      <c r="AE1727" s="179">
        <f t="shared" si="689"/>
        <v>76522</v>
      </c>
    </row>
    <row r="1728" spans="1:31" x14ac:dyDescent="0.2">
      <c r="A1728" s="171">
        <f t="shared" si="671"/>
        <v>43</v>
      </c>
      <c r="B1728" s="179">
        <f t="shared" si="672"/>
        <v>73299</v>
      </c>
      <c r="D1728" s="179">
        <f t="shared" si="673"/>
        <v>3223</v>
      </c>
      <c r="E1728" s="179">
        <f t="shared" si="674"/>
        <v>63241.832414392731</v>
      </c>
      <c r="F1728" s="179">
        <f t="shared" si="675"/>
        <v>1034.3356083902145</v>
      </c>
      <c r="G1728" s="179">
        <f t="shared" si="676"/>
        <v>4734336.5469325539</v>
      </c>
      <c r="H1728" s="179">
        <f t="shared" si="677"/>
        <v>75014.138865802946</v>
      </c>
      <c r="I1728" s="179">
        <f t="shared" si="678"/>
        <v>73299</v>
      </c>
      <c r="J1728" s="179">
        <f t="shared" si="679"/>
        <v>3223</v>
      </c>
      <c r="K1728" s="179">
        <f t="shared" si="680"/>
        <v>76522</v>
      </c>
      <c r="L1728" s="179">
        <f t="shared" si="668"/>
        <v>76522</v>
      </c>
      <c r="M1728" s="179">
        <f t="shared" si="681"/>
        <v>62308.230063883231</v>
      </c>
      <c r="N1728" s="179">
        <f t="shared" si="682"/>
        <v>6730352.9730179273</v>
      </c>
      <c r="O1728" s="179">
        <f>N1728*(1+Basic!$B$9)+S1728</f>
        <v>7066870.621668824</v>
      </c>
      <c r="P1728" s="176">
        <f t="shared" si="669"/>
        <v>7141885</v>
      </c>
      <c r="R1728" s="183">
        <f t="shared" si="683"/>
        <v>0</v>
      </c>
      <c r="S1728" s="179">
        <f t="shared" si="670"/>
        <v>0</v>
      </c>
      <c r="Y1728" s="179">
        <f t="shared" si="684"/>
        <v>10057.167585607618</v>
      </c>
      <c r="Z1728" s="179">
        <f t="shared" si="685"/>
        <v>2188.6643916097819</v>
      </c>
      <c r="AA1728" s="179">
        <f t="shared" si="686"/>
        <v>64276.168022782949</v>
      </c>
      <c r="AB1728" s="179">
        <f t="shared" si="687"/>
        <v>76522.000000000349</v>
      </c>
      <c r="AC1728" s="179">
        <f t="shared" si="688"/>
        <v>7141885</v>
      </c>
      <c r="AE1728" s="179">
        <f t="shared" si="689"/>
        <v>76522</v>
      </c>
    </row>
    <row r="1729" spans="1:31" x14ac:dyDescent="0.2">
      <c r="A1729" s="171">
        <f t="shared" si="671"/>
        <v>44</v>
      </c>
      <c r="B1729" s="179">
        <f t="shared" si="672"/>
        <v>73299</v>
      </c>
      <c r="D1729" s="179">
        <f t="shared" si="673"/>
        <v>3223</v>
      </c>
      <c r="E1729" s="179">
        <f t="shared" si="674"/>
        <v>63107.772354186069</v>
      </c>
      <c r="F1729" s="179">
        <f t="shared" si="675"/>
        <v>1005.0126638915593</v>
      </c>
      <c r="G1729" s="179">
        <f t="shared" si="676"/>
        <v>4724145.3192867404</v>
      </c>
      <c r="H1729" s="179">
        <f t="shared" si="677"/>
        <v>72796.1515296945</v>
      </c>
      <c r="I1729" s="179">
        <f t="shared" si="678"/>
        <v>73299</v>
      </c>
      <c r="J1729" s="179">
        <f t="shared" si="679"/>
        <v>3223</v>
      </c>
      <c r="K1729" s="179">
        <f t="shared" si="680"/>
        <v>76522</v>
      </c>
      <c r="L1729" s="179">
        <f t="shared" si="668"/>
        <v>76522</v>
      </c>
      <c r="M1729" s="179">
        <f t="shared" si="681"/>
        <v>62176.919205675782</v>
      </c>
      <c r="N1729" s="179">
        <f t="shared" si="682"/>
        <v>6716007.8922236031</v>
      </c>
      <c r="O1729" s="179">
        <f>N1729*(1+Basic!$B$9)+S1729</f>
        <v>7051808.2868347839</v>
      </c>
      <c r="P1729" s="176">
        <f t="shared" si="669"/>
        <v>7124604</v>
      </c>
      <c r="R1729" s="183">
        <f t="shared" si="683"/>
        <v>0</v>
      </c>
      <c r="S1729" s="179">
        <f t="shared" si="670"/>
        <v>0</v>
      </c>
      <c r="Y1729" s="179">
        <f t="shared" si="684"/>
        <v>10191.227645813487</v>
      </c>
      <c r="Z1729" s="179">
        <f t="shared" si="685"/>
        <v>2217.9873361084465</v>
      </c>
      <c r="AA1729" s="179">
        <f t="shared" si="686"/>
        <v>64112.78501807763</v>
      </c>
      <c r="AB1729" s="179">
        <f t="shared" si="687"/>
        <v>76521.999999999563</v>
      </c>
      <c r="AC1729" s="179">
        <f t="shared" si="688"/>
        <v>7124604</v>
      </c>
      <c r="AE1729" s="179">
        <f t="shared" si="689"/>
        <v>76522</v>
      </c>
    </row>
    <row r="1730" spans="1:31" ht="15" x14ac:dyDescent="0.2">
      <c r="A1730" s="171">
        <f t="shared" si="671"/>
        <v>45</v>
      </c>
      <c r="B1730" s="179">
        <f t="shared" si="672"/>
        <v>73299</v>
      </c>
      <c r="C1730" s="190"/>
      <c r="D1730" s="179">
        <f t="shared" si="673"/>
        <v>3223</v>
      </c>
      <c r="E1730" s="179">
        <f t="shared" si="674"/>
        <v>62971.925299819304</v>
      </c>
      <c r="F1730" s="179">
        <f t="shared" si="675"/>
        <v>975.29686104634027</v>
      </c>
      <c r="G1730" s="179">
        <f t="shared" si="676"/>
        <v>4713818.2445865599</v>
      </c>
      <c r="H1730" s="179">
        <f t="shared" si="677"/>
        <v>70548.448390740843</v>
      </c>
      <c r="I1730" s="179">
        <f t="shared" si="678"/>
        <v>73299</v>
      </c>
      <c r="J1730" s="179">
        <f t="shared" si="679"/>
        <v>3223</v>
      </c>
      <c r="K1730" s="179">
        <f t="shared" si="680"/>
        <v>76522</v>
      </c>
      <c r="L1730" s="179">
        <f t="shared" si="668"/>
        <v>76522</v>
      </c>
      <c r="M1730" s="179">
        <f t="shared" si="681"/>
        <v>62044.395260330966</v>
      </c>
      <c r="N1730" s="179">
        <f t="shared" si="682"/>
        <v>6701530.2874839343</v>
      </c>
      <c r="O1730" s="179">
        <f>N1730*(1+Basic!$B$9)+S1730</f>
        <v>7036606.8018581318</v>
      </c>
      <c r="P1730" s="176">
        <f t="shared" si="669"/>
        <v>7107155</v>
      </c>
      <c r="R1730" s="183">
        <f t="shared" si="683"/>
        <v>0</v>
      </c>
      <c r="S1730" s="179">
        <f t="shared" si="670"/>
        <v>0</v>
      </c>
      <c r="Y1730" s="179">
        <f t="shared" si="684"/>
        <v>10327.074700180441</v>
      </c>
      <c r="Z1730" s="179">
        <f t="shared" si="685"/>
        <v>2247.7031389536569</v>
      </c>
      <c r="AA1730" s="179">
        <f t="shared" si="686"/>
        <v>63947.222160865647</v>
      </c>
      <c r="AB1730" s="179">
        <f t="shared" si="687"/>
        <v>76521.999999999738</v>
      </c>
      <c r="AC1730" s="179">
        <f t="shared" si="688"/>
        <v>7107155</v>
      </c>
      <c r="AE1730" s="179">
        <f t="shared" si="689"/>
        <v>76522</v>
      </c>
    </row>
    <row r="1731" spans="1:31" ht="15" x14ac:dyDescent="0.2">
      <c r="A1731" s="171">
        <f t="shared" si="671"/>
        <v>46</v>
      </c>
      <c r="B1731" s="179">
        <f t="shared" si="672"/>
        <v>73299</v>
      </c>
      <c r="C1731" s="190"/>
      <c r="D1731" s="179">
        <f t="shared" si="673"/>
        <v>3223</v>
      </c>
      <c r="E1731" s="179">
        <f t="shared" si="674"/>
        <v>62834.267431012762</v>
      </c>
      <c r="F1731" s="179">
        <f t="shared" si="675"/>
        <v>945.18293647862049</v>
      </c>
      <c r="G1731" s="179">
        <f t="shared" si="676"/>
        <v>4703353.5120175723</v>
      </c>
      <c r="H1731" s="179">
        <f t="shared" si="677"/>
        <v>68270.631327219467</v>
      </c>
      <c r="I1731" s="179">
        <f t="shared" si="678"/>
        <v>73299</v>
      </c>
      <c r="J1731" s="179">
        <f t="shared" si="679"/>
        <v>3223</v>
      </c>
      <c r="K1731" s="179">
        <f t="shared" si="680"/>
        <v>76522</v>
      </c>
      <c r="L1731" s="179">
        <f t="shared" si="668"/>
        <v>76522</v>
      </c>
      <c r="M1731" s="179">
        <f t="shared" si="681"/>
        <v>61910.647021004006</v>
      </c>
      <c r="N1731" s="179">
        <f t="shared" si="682"/>
        <v>6686918.9345049383</v>
      </c>
      <c r="O1731" s="179">
        <f>N1731*(1+Basic!$B$9)+S1731</f>
        <v>7021264.8812301857</v>
      </c>
      <c r="P1731" s="176">
        <f t="shared" si="669"/>
        <v>7089536</v>
      </c>
      <c r="R1731" s="183">
        <f t="shared" si="683"/>
        <v>0</v>
      </c>
      <c r="S1731" s="179">
        <f t="shared" si="670"/>
        <v>0</v>
      </c>
      <c r="Y1731" s="179">
        <f t="shared" si="684"/>
        <v>10464.732568987645</v>
      </c>
      <c r="Z1731" s="179">
        <f t="shared" si="685"/>
        <v>2277.8170635213755</v>
      </c>
      <c r="AA1731" s="179">
        <f t="shared" si="686"/>
        <v>63779.450367491379</v>
      </c>
      <c r="AB1731" s="179">
        <f t="shared" si="687"/>
        <v>76522.000000000407</v>
      </c>
      <c r="AC1731" s="179">
        <f t="shared" si="688"/>
        <v>7089536</v>
      </c>
      <c r="AE1731" s="179">
        <f t="shared" si="689"/>
        <v>76522</v>
      </c>
    </row>
    <row r="1732" spans="1:31" ht="15" x14ac:dyDescent="0.2">
      <c r="A1732" s="171">
        <f t="shared" si="671"/>
        <v>47</v>
      </c>
      <c r="B1732" s="179">
        <f t="shared" si="672"/>
        <v>73299</v>
      </c>
      <c r="C1732" s="190"/>
      <c r="D1732" s="179">
        <f t="shared" si="673"/>
        <v>3223</v>
      </c>
      <c r="E1732" s="179">
        <f t="shared" si="674"/>
        <v>62694.774609967113</v>
      </c>
      <c r="F1732" s="179">
        <f t="shared" si="675"/>
        <v>914.66555629563118</v>
      </c>
      <c r="G1732" s="179">
        <f t="shared" si="676"/>
        <v>4692749.2866275394</v>
      </c>
      <c r="H1732" s="179">
        <f t="shared" si="677"/>
        <v>65962.296883515097</v>
      </c>
      <c r="I1732" s="179">
        <f t="shared" si="678"/>
        <v>73299</v>
      </c>
      <c r="J1732" s="179">
        <f t="shared" si="679"/>
        <v>3223</v>
      </c>
      <c r="K1732" s="179">
        <f t="shared" si="680"/>
        <v>76522</v>
      </c>
      <c r="L1732" s="179">
        <f t="shared" si="668"/>
        <v>76522</v>
      </c>
      <c r="M1732" s="179">
        <f t="shared" si="681"/>
        <v>61775.663177318122</v>
      </c>
      <c r="N1732" s="179">
        <f t="shared" si="682"/>
        <v>6672172.5976822563</v>
      </c>
      <c r="O1732" s="179">
        <f>N1732*(1+Basic!$B$9)+S1732</f>
        <v>7005781.2275663698</v>
      </c>
      <c r="P1732" s="176">
        <f t="shared" si="669"/>
        <v>7071744</v>
      </c>
      <c r="R1732" s="183">
        <f t="shared" si="683"/>
        <v>0</v>
      </c>
      <c r="S1732" s="179">
        <f t="shared" si="670"/>
        <v>0</v>
      </c>
      <c r="Y1732" s="179">
        <f t="shared" si="684"/>
        <v>10604.225390032865</v>
      </c>
      <c r="Z1732" s="179">
        <f t="shared" si="685"/>
        <v>2308.3344437043706</v>
      </c>
      <c r="AA1732" s="179">
        <f t="shared" si="686"/>
        <v>63609.440166262742</v>
      </c>
      <c r="AB1732" s="179">
        <f t="shared" si="687"/>
        <v>76521.999999999971</v>
      </c>
      <c r="AC1732" s="179">
        <f t="shared" si="688"/>
        <v>7071744</v>
      </c>
      <c r="AE1732" s="179">
        <f t="shared" si="689"/>
        <v>76522</v>
      </c>
    </row>
    <row r="1733" spans="1:31" x14ac:dyDescent="0.2">
      <c r="A1733" s="171">
        <f t="shared" si="671"/>
        <v>48</v>
      </c>
      <c r="B1733" s="179">
        <f t="shared" si="672"/>
        <v>73299</v>
      </c>
      <c r="C1733" s="171">
        <f>-Basic!$B$23</f>
        <v>-34390</v>
      </c>
      <c r="D1733" s="179">
        <f t="shared" si="673"/>
        <v>-31167</v>
      </c>
      <c r="E1733" s="179">
        <f t="shared" si="674"/>
        <v>62553.422377130977</v>
      </c>
      <c r="F1733" s="179">
        <f t="shared" si="675"/>
        <v>883.73931514301091</v>
      </c>
      <c r="G1733" s="179">
        <f t="shared" si="676"/>
        <v>4682003.7090046704</v>
      </c>
      <c r="H1733" s="179">
        <f t="shared" si="677"/>
        <v>98013.036198658112</v>
      </c>
      <c r="I1733" s="179">
        <f t="shared" si="678"/>
        <v>73299</v>
      </c>
      <c r="J1733" s="179">
        <f t="shared" si="679"/>
        <v>3223</v>
      </c>
      <c r="K1733" s="179">
        <f t="shared" si="680"/>
        <v>76522</v>
      </c>
      <c r="L1733" s="179">
        <f t="shared" si="668"/>
        <v>76522</v>
      </c>
      <c r="M1733" s="179">
        <f t="shared" si="681"/>
        <v>61639.432314408063</v>
      </c>
      <c r="N1733" s="179">
        <f t="shared" si="682"/>
        <v>6657290.0299966643</v>
      </c>
      <c r="O1733" s="179">
        <f>N1733*(1+Basic!$B$9)+S1733</f>
        <v>6990154.5314964978</v>
      </c>
      <c r="P1733" s="176">
        <f t="shared" si="669"/>
        <v>7088168</v>
      </c>
      <c r="R1733" s="183">
        <f t="shared" si="683"/>
        <v>0</v>
      </c>
      <c r="S1733" s="179">
        <f t="shared" si="670"/>
        <v>0</v>
      </c>
      <c r="Y1733" s="179">
        <f t="shared" si="684"/>
        <v>10745.577622869052</v>
      </c>
      <c r="Z1733" s="179">
        <f t="shared" si="685"/>
        <v>2339.2606848569849</v>
      </c>
      <c r="AA1733" s="179">
        <f t="shared" si="686"/>
        <v>63437.161692273985</v>
      </c>
      <c r="AB1733" s="179">
        <f t="shared" si="687"/>
        <v>76522.000000000029</v>
      </c>
      <c r="AC1733" s="179">
        <f t="shared" si="688"/>
        <v>7088168</v>
      </c>
      <c r="AE1733" s="179">
        <f t="shared" si="689"/>
        <v>42132</v>
      </c>
    </row>
    <row r="1734" spans="1:31" x14ac:dyDescent="0.2">
      <c r="A1734" s="171">
        <f t="shared" si="671"/>
        <v>49</v>
      </c>
      <c r="B1734" s="179">
        <f t="shared" si="672"/>
        <v>73299</v>
      </c>
      <c r="D1734" s="179">
        <f t="shared" si="673"/>
        <v>3223</v>
      </c>
      <c r="E1734" s="179">
        <f t="shared" si="674"/>
        <v>62410.185946911915</v>
      </c>
      <c r="F1734" s="179">
        <f t="shared" si="675"/>
        <v>1313.1436832506101</v>
      </c>
      <c r="G1734" s="179">
        <f t="shared" si="676"/>
        <v>4671114.894951582</v>
      </c>
      <c r="H1734" s="179">
        <f t="shared" si="677"/>
        <v>96103.179881908727</v>
      </c>
      <c r="I1734" s="179">
        <f t="shared" si="678"/>
        <v>73299</v>
      </c>
      <c r="J1734" s="179">
        <f t="shared" si="679"/>
        <v>3223</v>
      </c>
      <c r="K1734" s="179">
        <f t="shared" si="680"/>
        <v>76522</v>
      </c>
      <c r="L1734" s="179">
        <f t="shared" si="668"/>
        <v>76522</v>
      </c>
      <c r="M1734" s="179">
        <f t="shared" si="681"/>
        <v>61501.942911954749</v>
      </c>
      <c r="N1734" s="179">
        <f t="shared" si="682"/>
        <v>6642269.9729086189</v>
      </c>
      <c r="O1734" s="179">
        <f>N1734*(1+Basic!$B$9)+S1734</f>
        <v>6974383.4715540502</v>
      </c>
      <c r="P1734" s="176">
        <f t="shared" si="669"/>
        <v>7070487</v>
      </c>
      <c r="R1734" s="183">
        <f t="shared" si="683"/>
        <v>0</v>
      </c>
      <c r="S1734" s="179">
        <f t="shared" si="670"/>
        <v>0</v>
      </c>
      <c r="Y1734" s="179">
        <f t="shared" si="684"/>
        <v>10888.814053088427</v>
      </c>
      <c r="Z1734" s="179">
        <f t="shared" si="685"/>
        <v>1909.8563167493849</v>
      </c>
      <c r="AA1734" s="179">
        <f t="shared" si="686"/>
        <v>63723.329630162523</v>
      </c>
      <c r="AB1734" s="179">
        <f t="shared" si="687"/>
        <v>76522.000000000335</v>
      </c>
      <c r="AC1734" s="179">
        <f t="shared" si="688"/>
        <v>7070487</v>
      </c>
      <c r="AE1734" s="179">
        <f t="shared" si="689"/>
        <v>76522</v>
      </c>
    </row>
    <row r="1735" spans="1:31" x14ac:dyDescent="0.2">
      <c r="A1735" s="171">
        <f t="shared" si="671"/>
        <v>50</v>
      </c>
      <c r="B1735" s="179">
        <f t="shared" si="672"/>
        <v>73299</v>
      </c>
      <c r="D1735" s="179">
        <f t="shared" si="673"/>
        <v>3223</v>
      </c>
      <c r="E1735" s="179">
        <f t="shared" si="674"/>
        <v>62265.040203330456</v>
      </c>
      <c r="F1735" s="179">
        <f t="shared" si="675"/>
        <v>1287.5561098468788</v>
      </c>
      <c r="G1735" s="179">
        <f t="shared" si="676"/>
        <v>4660080.9351549121</v>
      </c>
      <c r="H1735" s="179">
        <f t="shared" si="677"/>
        <v>94167.735991755602</v>
      </c>
      <c r="I1735" s="179">
        <f t="shared" si="678"/>
        <v>73299</v>
      </c>
      <c r="J1735" s="179">
        <f t="shared" si="679"/>
        <v>3223</v>
      </c>
      <c r="K1735" s="179">
        <f t="shared" si="680"/>
        <v>76522</v>
      </c>
      <c r="L1735" s="179">
        <f t="shared" si="668"/>
        <v>76522</v>
      </c>
      <c r="M1735" s="179">
        <f t="shared" si="681"/>
        <v>61363.183343211182</v>
      </c>
      <c r="N1735" s="179">
        <f t="shared" si="682"/>
        <v>6627111.15625183</v>
      </c>
      <c r="O1735" s="179">
        <f>N1735*(1+Basic!$B$9)+S1735</f>
        <v>6958466.7140644221</v>
      </c>
      <c r="P1735" s="176">
        <f t="shared" si="669"/>
        <v>7052634</v>
      </c>
      <c r="R1735" s="183">
        <f t="shared" si="683"/>
        <v>0</v>
      </c>
      <c r="S1735" s="179">
        <f t="shared" si="670"/>
        <v>0</v>
      </c>
      <c r="Y1735" s="179">
        <f t="shared" si="684"/>
        <v>11033.959796669893</v>
      </c>
      <c r="Z1735" s="179">
        <f t="shared" si="685"/>
        <v>1935.4438901531248</v>
      </c>
      <c r="AA1735" s="179">
        <f t="shared" si="686"/>
        <v>63552.596313177331</v>
      </c>
      <c r="AB1735" s="179">
        <f t="shared" si="687"/>
        <v>76522.000000000349</v>
      </c>
      <c r="AC1735" s="179">
        <f t="shared" si="688"/>
        <v>7052634</v>
      </c>
      <c r="AE1735" s="179">
        <f t="shared" si="689"/>
        <v>76522</v>
      </c>
    </row>
    <row r="1736" spans="1:31" x14ac:dyDescent="0.2">
      <c r="A1736" s="171">
        <f t="shared" si="671"/>
        <v>51</v>
      </c>
      <c r="B1736" s="179">
        <f t="shared" si="672"/>
        <v>73299</v>
      </c>
      <c r="D1736" s="179">
        <f t="shared" si="673"/>
        <v>3223</v>
      </c>
      <c r="E1736" s="179">
        <f t="shared" si="674"/>
        <v>62117.959695616104</v>
      </c>
      <c r="F1736" s="179">
        <f t="shared" si="675"/>
        <v>1261.6257232655544</v>
      </c>
      <c r="G1736" s="179">
        <f t="shared" si="676"/>
        <v>4648899.8948505279</v>
      </c>
      <c r="H1736" s="179">
        <f t="shared" si="677"/>
        <v>92206.36171502115</v>
      </c>
      <c r="I1736" s="179">
        <f t="shared" si="678"/>
        <v>73299</v>
      </c>
      <c r="J1736" s="179">
        <f t="shared" si="679"/>
        <v>3223</v>
      </c>
      <c r="K1736" s="179">
        <f t="shared" si="680"/>
        <v>76522</v>
      </c>
      <c r="L1736" s="179">
        <f t="shared" si="668"/>
        <v>76522</v>
      </c>
      <c r="M1736" s="179">
        <f t="shared" si="681"/>
        <v>61223.141874019078</v>
      </c>
      <c r="N1736" s="179">
        <f t="shared" si="682"/>
        <v>6611812.2981258491</v>
      </c>
      <c r="O1736" s="179">
        <f>N1736*(1+Basic!$B$9)+S1736</f>
        <v>6942402.9130321415</v>
      </c>
      <c r="P1736" s="176">
        <f t="shared" si="669"/>
        <v>7034609</v>
      </c>
      <c r="R1736" s="183">
        <f t="shared" si="683"/>
        <v>0</v>
      </c>
      <c r="S1736" s="179">
        <f t="shared" si="670"/>
        <v>0</v>
      </c>
      <c r="Y1736" s="179">
        <f t="shared" si="684"/>
        <v>11181.040304384194</v>
      </c>
      <c r="Z1736" s="179">
        <f t="shared" si="685"/>
        <v>1961.374276734452</v>
      </c>
      <c r="AA1736" s="179">
        <f t="shared" si="686"/>
        <v>63379.585418881659</v>
      </c>
      <c r="AB1736" s="179">
        <f t="shared" si="687"/>
        <v>76522.000000000306</v>
      </c>
      <c r="AC1736" s="179">
        <f t="shared" si="688"/>
        <v>7034609</v>
      </c>
      <c r="AE1736" s="179">
        <f t="shared" si="689"/>
        <v>76522</v>
      </c>
    </row>
    <row r="1737" spans="1:31" x14ac:dyDescent="0.2">
      <c r="A1737" s="171">
        <f t="shared" si="671"/>
        <v>52</v>
      </c>
      <c r="B1737" s="179">
        <f t="shared" si="672"/>
        <v>73299</v>
      </c>
      <c r="D1737" s="179">
        <f t="shared" si="673"/>
        <v>3223</v>
      </c>
      <c r="E1737" s="179">
        <f t="shared" si="674"/>
        <v>61968.918633744564</v>
      </c>
      <c r="F1737" s="179">
        <f t="shared" si="675"/>
        <v>1235.3479306180152</v>
      </c>
      <c r="G1737" s="179">
        <f t="shared" si="676"/>
        <v>4637569.813484272</v>
      </c>
      <c r="H1737" s="179">
        <f t="shared" si="677"/>
        <v>90218.709645639159</v>
      </c>
      <c r="I1737" s="179">
        <f t="shared" si="678"/>
        <v>73299</v>
      </c>
      <c r="J1737" s="179">
        <f t="shared" si="679"/>
        <v>3223</v>
      </c>
      <c r="K1737" s="179">
        <f t="shared" si="680"/>
        <v>76522</v>
      </c>
      <c r="L1737" s="179">
        <f t="shared" si="668"/>
        <v>76522</v>
      </c>
      <c r="M1737" s="179">
        <f t="shared" si="681"/>
        <v>61081.806661816729</v>
      </c>
      <c r="N1737" s="179">
        <f t="shared" si="682"/>
        <v>6596372.1047876654</v>
      </c>
      <c r="O1737" s="179">
        <f>N1737*(1+Basic!$B$9)+S1737</f>
        <v>6926190.7100270493</v>
      </c>
      <c r="P1737" s="176">
        <f t="shared" si="669"/>
        <v>7016409</v>
      </c>
      <c r="R1737" s="183">
        <f t="shared" si="683"/>
        <v>0</v>
      </c>
      <c r="S1737" s="179">
        <f t="shared" si="670"/>
        <v>0</v>
      </c>
      <c r="Y1737" s="179">
        <f t="shared" si="684"/>
        <v>11330.081366255879</v>
      </c>
      <c r="Z1737" s="179">
        <f t="shared" si="685"/>
        <v>1987.6520693819912</v>
      </c>
      <c r="AA1737" s="179">
        <f t="shared" si="686"/>
        <v>63204.266564362581</v>
      </c>
      <c r="AB1737" s="179">
        <f t="shared" si="687"/>
        <v>76522.000000000451</v>
      </c>
      <c r="AC1737" s="179">
        <f t="shared" si="688"/>
        <v>7016409</v>
      </c>
      <c r="AE1737" s="179">
        <f t="shared" si="689"/>
        <v>76522</v>
      </c>
    </row>
    <row r="1738" spans="1:31" x14ac:dyDescent="0.2">
      <c r="A1738" s="171">
        <f t="shared" si="671"/>
        <v>53</v>
      </c>
      <c r="B1738" s="179">
        <f t="shared" si="672"/>
        <v>73299</v>
      </c>
      <c r="D1738" s="179">
        <f t="shared" si="673"/>
        <v>3223</v>
      </c>
      <c r="E1738" s="179">
        <f t="shared" si="674"/>
        <v>61817.890883915643</v>
      </c>
      <c r="F1738" s="179">
        <f t="shared" si="675"/>
        <v>1208.7180774817577</v>
      </c>
      <c r="G1738" s="179">
        <f t="shared" si="676"/>
        <v>4626088.704368188</v>
      </c>
      <c r="H1738" s="179">
        <f t="shared" si="677"/>
        <v>88204.427723120913</v>
      </c>
      <c r="I1738" s="179">
        <f t="shared" si="678"/>
        <v>73299</v>
      </c>
      <c r="J1738" s="179">
        <f t="shared" si="679"/>
        <v>3223</v>
      </c>
      <c r="K1738" s="179">
        <f t="shared" si="680"/>
        <v>76522</v>
      </c>
      <c r="L1738" s="179">
        <f t="shared" si="668"/>
        <v>76522</v>
      </c>
      <c r="M1738" s="179">
        <f t="shared" si="681"/>
        <v>60939.165754637419</v>
      </c>
      <c r="N1738" s="179">
        <f t="shared" si="682"/>
        <v>6580789.2705423031</v>
      </c>
      <c r="O1738" s="179">
        <f>N1738*(1+Basic!$B$9)+S1738</f>
        <v>6909828.7340694182</v>
      </c>
      <c r="P1738" s="176">
        <f t="shared" si="669"/>
        <v>6998033</v>
      </c>
      <c r="R1738" s="183">
        <f t="shared" si="683"/>
        <v>0</v>
      </c>
      <c r="S1738" s="179">
        <f t="shared" si="670"/>
        <v>0</v>
      </c>
      <c r="Y1738" s="179">
        <f t="shared" si="684"/>
        <v>11481.109116083942</v>
      </c>
      <c r="Z1738" s="179">
        <f t="shared" si="685"/>
        <v>2014.2819225182466</v>
      </c>
      <c r="AA1738" s="179">
        <f t="shared" si="686"/>
        <v>63026.608961397404</v>
      </c>
      <c r="AB1738" s="179">
        <f t="shared" si="687"/>
        <v>76521.999999999593</v>
      </c>
      <c r="AC1738" s="179">
        <f t="shared" si="688"/>
        <v>6998033</v>
      </c>
      <c r="AE1738" s="179">
        <f t="shared" si="689"/>
        <v>76522</v>
      </c>
    </row>
    <row r="1739" spans="1:31" ht="15" x14ac:dyDescent="0.2">
      <c r="A1739" s="171">
        <f t="shared" si="671"/>
        <v>54</v>
      </c>
      <c r="B1739" s="179">
        <f t="shared" si="672"/>
        <v>73299</v>
      </c>
      <c r="C1739" s="190"/>
      <c r="D1739" s="179">
        <f t="shared" si="673"/>
        <v>3223</v>
      </c>
      <c r="E1739" s="179">
        <f t="shared" si="674"/>
        <v>61664.849963970715</v>
      </c>
      <c r="F1739" s="179">
        <f t="shared" si="675"/>
        <v>1181.7314470759857</v>
      </c>
      <c r="G1739" s="179">
        <f t="shared" si="676"/>
        <v>4614454.5543321585</v>
      </c>
      <c r="H1739" s="179">
        <f t="shared" si="677"/>
        <v>86163.159170196901</v>
      </c>
      <c r="I1739" s="179">
        <f t="shared" si="678"/>
        <v>73299</v>
      </c>
      <c r="J1739" s="179">
        <f t="shared" si="679"/>
        <v>3223</v>
      </c>
      <c r="K1739" s="179">
        <f t="shared" si="680"/>
        <v>76522</v>
      </c>
      <c r="L1739" s="179">
        <f t="shared" si="668"/>
        <v>76522</v>
      </c>
      <c r="M1739" s="179">
        <f t="shared" si="681"/>
        <v>60795.207090098782</v>
      </c>
      <c r="N1739" s="179">
        <f t="shared" si="682"/>
        <v>6565062.4776324015</v>
      </c>
      <c r="O1739" s="179">
        <f>N1739*(1+Basic!$B$9)+S1739</f>
        <v>6893315.6015140219</v>
      </c>
      <c r="P1739" s="176">
        <f t="shared" si="669"/>
        <v>6979479</v>
      </c>
      <c r="R1739" s="183">
        <f t="shared" si="683"/>
        <v>0</v>
      </c>
      <c r="S1739" s="179">
        <f t="shared" si="670"/>
        <v>0</v>
      </c>
      <c r="Y1739" s="179">
        <f t="shared" si="684"/>
        <v>11634.150036029518</v>
      </c>
      <c r="Z1739" s="179">
        <f t="shared" si="685"/>
        <v>2041.2685529240116</v>
      </c>
      <c r="AA1739" s="179">
        <f t="shared" si="686"/>
        <v>62846.581411046704</v>
      </c>
      <c r="AB1739" s="179">
        <f t="shared" si="687"/>
        <v>76522.000000000233</v>
      </c>
      <c r="AC1739" s="179">
        <f t="shared" si="688"/>
        <v>6979479</v>
      </c>
      <c r="AE1739" s="179">
        <f t="shared" si="689"/>
        <v>76522</v>
      </c>
    </row>
    <row r="1740" spans="1:31" ht="15" x14ac:dyDescent="0.2">
      <c r="A1740" s="171">
        <f t="shared" si="671"/>
        <v>55</v>
      </c>
      <c r="B1740" s="179">
        <f t="shared" si="672"/>
        <v>73299</v>
      </c>
      <c r="C1740" s="190"/>
      <c r="D1740" s="179">
        <f t="shared" si="673"/>
        <v>3223</v>
      </c>
      <c r="E1740" s="179">
        <f t="shared" si="674"/>
        <v>61509.76903874924</v>
      </c>
      <c r="F1740" s="179">
        <f t="shared" si="675"/>
        <v>1154.3832594261578</v>
      </c>
      <c r="G1740" s="179">
        <f t="shared" si="676"/>
        <v>4602665.3233709075</v>
      </c>
      <c r="H1740" s="179">
        <f t="shared" si="677"/>
        <v>84094.542429623063</v>
      </c>
      <c r="I1740" s="179">
        <f t="shared" si="678"/>
        <v>73299</v>
      </c>
      <c r="J1740" s="179">
        <f t="shared" si="679"/>
        <v>3223</v>
      </c>
      <c r="K1740" s="179">
        <f t="shared" si="680"/>
        <v>76522</v>
      </c>
      <c r="L1740" s="179">
        <f t="shared" si="668"/>
        <v>76522</v>
      </c>
      <c r="M1740" s="179">
        <f t="shared" si="681"/>
        <v>60649.918494382691</v>
      </c>
      <c r="N1740" s="179">
        <f t="shared" si="682"/>
        <v>6549190.3961267844</v>
      </c>
      <c r="O1740" s="179">
        <f>N1740*(1+Basic!$B$9)+S1740</f>
        <v>6876649.9159331238</v>
      </c>
      <c r="P1740" s="176">
        <f t="shared" si="669"/>
        <v>6960744</v>
      </c>
      <c r="R1740" s="183">
        <f t="shared" si="683"/>
        <v>0</v>
      </c>
      <c r="S1740" s="179">
        <f t="shared" si="670"/>
        <v>0</v>
      </c>
      <c r="Y1740" s="179">
        <f t="shared" si="684"/>
        <v>11789.230961251073</v>
      </c>
      <c r="Z1740" s="179">
        <f t="shared" si="685"/>
        <v>2068.6167405738379</v>
      </c>
      <c r="AA1740" s="179">
        <f t="shared" si="686"/>
        <v>62664.152298175395</v>
      </c>
      <c r="AB1740" s="179">
        <f t="shared" si="687"/>
        <v>76522.000000000306</v>
      </c>
      <c r="AC1740" s="179">
        <f t="shared" si="688"/>
        <v>6960744</v>
      </c>
      <c r="AE1740" s="179">
        <f t="shared" si="689"/>
        <v>76522</v>
      </c>
    </row>
    <row r="1741" spans="1:31" ht="15" x14ac:dyDescent="0.2">
      <c r="A1741" s="171">
        <f t="shared" si="671"/>
        <v>56</v>
      </c>
      <c r="B1741" s="179">
        <f t="shared" si="672"/>
        <v>73299</v>
      </c>
      <c r="C1741" s="190"/>
      <c r="D1741" s="179">
        <f t="shared" si="673"/>
        <v>3223</v>
      </c>
      <c r="E1741" s="179">
        <f t="shared" si="674"/>
        <v>61352.620915383224</v>
      </c>
      <c r="F1741" s="179">
        <f t="shared" si="675"/>
        <v>1126.6686705173388</v>
      </c>
      <c r="G1741" s="179">
        <f t="shared" si="676"/>
        <v>4590718.9442862906</v>
      </c>
      <c r="H1741" s="179">
        <f t="shared" si="677"/>
        <v>81998.211100140397</v>
      </c>
      <c r="I1741" s="179">
        <f t="shared" si="678"/>
        <v>73299</v>
      </c>
      <c r="J1741" s="179">
        <f t="shared" si="679"/>
        <v>3223</v>
      </c>
      <c r="K1741" s="179">
        <f t="shared" si="680"/>
        <v>76522</v>
      </c>
      <c r="L1741" s="179">
        <f t="shared" si="668"/>
        <v>76522</v>
      </c>
      <c r="M1741" s="179">
        <f t="shared" si="681"/>
        <v>60503.287681205868</v>
      </c>
      <c r="N1741" s="179">
        <f t="shared" si="682"/>
        <v>6533171.6838079905</v>
      </c>
      <c r="O1741" s="179">
        <f>N1741*(1+Basic!$B$9)+S1741</f>
        <v>6859830.2679983899</v>
      </c>
      <c r="P1741" s="176">
        <f t="shared" si="669"/>
        <v>6941828</v>
      </c>
      <c r="R1741" s="183">
        <f t="shared" si="683"/>
        <v>0</v>
      </c>
      <c r="S1741" s="179">
        <f t="shared" si="670"/>
        <v>0</v>
      </c>
      <c r="Y1741" s="179">
        <f t="shared" si="684"/>
        <v>11946.379084616899</v>
      </c>
      <c r="Z1741" s="179">
        <f t="shared" si="685"/>
        <v>2096.3313294826658</v>
      </c>
      <c r="AA1741" s="179">
        <f t="shared" si="686"/>
        <v>62479.289585900566</v>
      </c>
      <c r="AB1741" s="179">
        <f t="shared" si="687"/>
        <v>76522.000000000131</v>
      </c>
      <c r="AC1741" s="179">
        <f t="shared" si="688"/>
        <v>6941828</v>
      </c>
      <c r="AE1741" s="179">
        <f t="shared" si="689"/>
        <v>76522</v>
      </c>
    </row>
    <row r="1742" spans="1:31" ht="15" x14ac:dyDescent="0.2">
      <c r="A1742" s="171">
        <f t="shared" si="671"/>
        <v>57</v>
      </c>
      <c r="B1742" s="179">
        <f t="shared" si="672"/>
        <v>73299</v>
      </c>
      <c r="C1742" s="190"/>
      <c r="D1742" s="179">
        <f t="shared" si="673"/>
        <v>3223</v>
      </c>
      <c r="E1742" s="179">
        <f t="shared" si="674"/>
        <v>61193.378038529168</v>
      </c>
      <c r="F1742" s="179">
        <f t="shared" si="675"/>
        <v>1098.5827714362101</v>
      </c>
      <c r="G1742" s="179">
        <f t="shared" si="676"/>
        <v>4578613.3223248199</v>
      </c>
      <c r="H1742" s="179">
        <f t="shared" si="677"/>
        <v>79873.793871576607</v>
      </c>
      <c r="I1742" s="179">
        <f t="shared" si="678"/>
        <v>73299</v>
      </c>
      <c r="J1742" s="179">
        <f t="shared" si="679"/>
        <v>3223</v>
      </c>
      <c r="K1742" s="179">
        <f t="shared" si="680"/>
        <v>76522</v>
      </c>
      <c r="L1742" s="179">
        <f t="shared" si="668"/>
        <v>76522</v>
      </c>
      <c r="M1742" s="179">
        <f t="shared" si="681"/>
        <v>60355.302250780813</v>
      </c>
      <c r="N1742" s="179">
        <f t="shared" si="682"/>
        <v>6517004.9860587716</v>
      </c>
      <c r="O1742" s="179">
        <f>N1742*(1+Basic!$B$9)+S1742</f>
        <v>6842855.2353617102</v>
      </c>
      <c r="P1742" s="176">
        <f t="shared" si="669"/>
        <v>6922729</v>
      </c>
      <c r="R1742" s="183">
        <f t="shared" si="683"/>
        <v>0</v>
      </c>
      <c r="S1742" s="179">
        <f t="shared" si="670"/>
        <v>0</v>
      </c>
      <c r="Y1742" s="179">
        <f t="shared" si="684"/>
        <v>12105.621961470693</v>
      </c>
      <c r="Z1742" s="179">
        <f t="shared" si="685"/>
        <v>2124.4172285637906</v>
      </c>
      <c r="AA1742" s="179">
        <f t="shared" si="686"/>
        <v>62291.960809965378</v>
      </c>
      <c r="AB1742" s="179">
        <f t="shared" si="687"/>
        <v>76521.999999999854</v>
      </c>
      <c r="AC1742" s="179">
        <f t="shared" si="688"/>
        <v>6922729</v>
      </c>
      <c r="AE1742" s="179">
        <f t="shared" si="689"/>
        <v>76522</v>
      </c>
    </row>
    <row r="1743" spans="1:31" ht="15" x14ac:dyDescent="0.2">
      <c r="A1743" s="171">
        <f t="shared" si="671"/>
        <v>58</v>
      </c>
      <c r="B1743" s="179">
        <f t="shared" si="672"/>
        <v>73299</v>
      </c>
      <c r="C1743" s="190"/>
      <c r="D1743" s="179">
        <f t="shared" si="673"/>
        <v>3223</v>
      </c>
      <c r="E1743" s="179">
        <f t="shared" si="674"/>
        <v>61032.012485536259</v>
      </c>
      <c r="F1743" s="179">
        <f t="shared" si="675"/>
        <v>1070.1205875015846</v>
      </c>
      <c r="G1743" s="179">
        <f t="shared" si="676"/>
        <v>4566346.3348103557</v>
      </c>
      <c r="H1743" s="179">
        <f t="shared" si="677"/>
        <v>77720.914459078194</v>
      </c>
      <c r="I1743" s="179">
        <f t="shared" si="678"/>
        <v>73299</v>
      </c>
      <c r="J1743" s="179">
        <f t="shared" si="679"/>
        <v>3223</v>
      </c>
      <c r="K1743" s="179">
        <f t="shared" si="680"/>
        <v>76522</v>
      </c>
      <c r="L1743" s="179">
        <f t="shared" si="668"/>
        <v>76522</v>
      </c>
      <c r="M1743" s="179">
        <f t="shared" si="681"/>
        <v>60205.949688767258</v>
      </c>
      <c r="N1743" s="179">
        <f t="shared" si="682"/>
        <v>6500688.9357475387</v>
      </c>
      <c r="O1743" s="179">
        <f>N1743*(1+Basic!$B$9)+S1743</f>
        <v>6825723.3825349156</v>
      </c>
      <c r="P1743" s="176">
        <f t="shared" si="669"/>
        <v>6903444</v>
      </c>
      <c r="R1743" s="183">
        <f t="shared" si="683"/>
        <v>0</v>
      </c>
      <c r="S1743" s="179">
        <f t="shared" si="670"/>
        <v>0</v>
      </c>
      <c r="Y1743" s="179">
        <f t="shared" si="684"/>
        <v>12266.987514464185</v>
      </c>
      <c r="Z1743" s="179">
        <f t="shared" si="685"/>
        <v>2152.8794124984124</v>
      </c>
      <c r="AA1743" s="179">
        <f t="shared" si="686"/>
        <v>62102.133073037847</v>
      </c>
      <c r="AB1743" s="179">
        <f t="shared" si="687"/>
        <v>76522.000000000437</v>
      </c>
      <c r="AC1743" s="179">
        <f t="shared" si="688"/>
        <v>6903444</v>
      </c>
      <c r="AE1743" s="179">
        <f t="shared" si="689"/>
        <v>76522</v>
      </c>
    </row>
    <row r="1744" spans="1:31" ht="15" x14ac:dyDescent="0.2">
      <c r="A1744" s="171">
        <f t="shared" si="671"/>
        <v>59</v>
      </c>
      <c r="B1744" s="179">
        <f t="shared" si="672"/>
        <v>73299</v>
      </c>
      <c r="C1744" s="190"/>
      <c r="D1744" s="179">
        <f t="shared" si="673"/>
        <v>3223</v>
      </c>
      <c r="E1744" s="179">
        <f t="shared" si="674"/>
        <v>60868.495961550223</v>
      </c>
      <c r="F1744" s="179">
        <f t="shared" si="675"/>
        <v>1041.2770773832717</v>
      </c>
      <c r="G1744" s="179">
        <f t="shared" si="676"/>
        <v>4553915.8307719063</v>
      </c>
      <c r="H1744" s="179">
        <f t="shared" si="677"/>
        <v>75539.191536461469</v>
      </c>
      <c r="I1744" s="179">
        <f t="shared" si="678"/>
        <v>73299</v>
      </c>
      <c r="J1744" s="179">
        <f t="shared" si="679"/>
        <v>3223</v>
      </c>
      <c r="K1744" s="179">
        <f t="shared" si="680"/>
        <v>76522</v>
      </c>
      <c r="L1744" s="179">
        <f t="shared" si="668"/>
        <v>76522</v>
      </c>
      <c r="M1744" s="179">
        <f t="shared" si="681"/>
        <v>60055.217365213903</v>
      </c>
      <c r="N1744" s="179">
        <f t="shared" si="682"/>
        <v>6484222.1531127524</v>
      </c>
      <c r="O1744" s="179">
        <f>N1744*(1+Basic!$B$9)+S1744</f>
        <v>6808433.2607683903</v>
      </c>
      <c r="P1744" s="176">
        <f t="shared" si="669"/>
        <v>6883972</v>
      </c>
      <c r="R1744" s="183">
        <f t="shared" si="683"/>
        <v>0</v>
      </c>
      <c r="S1744" s="179">
        <f t="shared" si="670"/>
        <v>0</v>
      </c>
      <c r="Y1744" s="179">
        <f t="shared" si="684"/>
        <v>12430.504038449377</v>
      </c>
      <c r="Z1744" s="179">
        <f t="shared" si="685"/>
        <v>2181.7229226167256</v>
      </c>
      <c r="AA1744" s="179">
        <f t="shared" si="686"/>
        <v>61909.773038933497</v>
      </c>
      <c r="AB1744" s="179">
        <f t="shared" si="687"/>
        <v>76521.999999999593</v>
      </c>
      <c r="AC1744" s="179">
        <f t="shared" si="688"/>
        <v>6883972</v>
      </c>
      <c r="AE1744" s="179">
        <f t="shared" si="689"/>
        <v>76522</v>
      </c>
    </row>
    <row r="1745" spans="1:31" x14ac:dyDescent="0.2">
      <c r="A1745" s="171">
        <f t="shared" si="671"/>
        <v>60</v>
      </c>
      <c r="B1745" s="179">
        <f t="shared" si="672"/>
        <v>73299</v>
      </c>
      <c r="C1745" s="171">
        <f>-Basic!$B$24</f>
        <v>-30950</v>
      </c>
      <c r="D1745" s="179">
        <f t="shared" si="673"/>
        <v>-27727</v>
      </c>
      <c r="E1745" s="179">
        <f t="shared" si="674"/>
        <v>60702.799794552026</v>
      </c>
      <c r="F1745" s="179">
        <f t="shared" si="675"/>
        <v>1012.0471322091375</v>
      </c>
      <c r="G1745" s="179">
        <f t="shared" si="676"/>
        <v>4541319.6305664582</v>
      </c>
      <c r="H1745" s="179">
        <f t="shared" si="677"/>
        <v>104278.2386686706</v>
      </c>
      <c r="I1745" s="179">
        <f t="shared" si="678"/>
        <v>73299</v>
      </c>
      <c r="J1745" s="179">
        <f t="shared" si="679"/>
        <v>3223</v>
      </c>
      <c r="K1745" s="179">
        <f t="shared" si="680"/>
        <v>76522</v>
      </c>
      <c r="L1745" s="179">
        <f t="shared" si="668"/>
        <v>76522</v>
      </c>
      <c r="M1745" s="179">
        <f t="shared" si="681"/>
        <v>59903.092533490337</v>
      </c>
      <c r="N1745" s="179">
        <f t="shared" si="682"/>
        <v>6467603.245646243</v>
      </c>
      <c r="O1745" s="179">
        <f>N1745*(1+Basic!$B$9)+S1745</f>
        <v>6790983.4079285553</v>
      </c>
      <c r="P1745" s="176">
        <f t="shared" si="669"/>
        <v>6895262</v>
      </c>
      <c r="R1745" s="183">
        <f t="shared" si="683"/>
        <v>0</v>
      </c>
      <c r="S1745" s="179">
        <f t="shared" si="670"/>
        <v>0</v>
      </c>
      <c r="Y1745" s="179">
        <f t="shared" si="684"/>
        <v>12596.200205448084</v>
      </c>
      <c r="Z1745" s="179">
        <f t="shared" si="685"/>
        <v>2210.9528677908675</v>
      </c>
      <c r="AA1745" s="179">
        <f t="shared" si="686"/>
        <v>61714.846926761165</v>
      </c>
      <c r="AB1745" s="179">
        <f t="shared" si="687"/>
        <v>76522.000000000116</v>
      </c>
      <c r="AC1745" s="179">
        <f t="shared" si="688"/>
        <v>6895262</v>
      </c>
      <c r="AE1745" s="179">
        <f t="shared" si="689"/>
        <v>45572</v>
      </c>
    </row>
    <row r="1746" spans="1:31" x14ac:dyDescent="0.2">
      <c r="A1746" s="171">
        <f t="shared" si="671"/>
        <v>61</v>
      </c>
      <c r="B1746" s="179">
        <f t="shared" si="672"/>
        <v>73299</v>
      </c>
      <c r="D1746" s="179">
        <f t="shared" si="673"/>
        <v>3223</v>
      </c>
      <c r="E1746" s="179">
        <f t="shared" si="674"/>
        <v>60534.894930330192</v>
      </c>
      <c r="F1746" s="179">
        <f t="shared" si="675"/>
        <v>1397.0826302199487</v>
      </c>
      <c r="G1746" s="179">
        <f t="shared" si="676"/>
        <v>4528555.5254967883</v>
      </c>
      <c r="H1746" s="179">
        <f t="shared" si="677"/>
        <v>102452.32129889054</v>
      </c>
      <c r="I1746" s="179">
        <f t="shared" si="678"/>
        <v>73299</v>
      </c>
      <c r="J1746" s="179">
        <f t="shared" si="679"/>
        <v>3223</v>
      </c>
      <c r="K1746" s="179">
        <f t="shared" si="680"/>
        <v>76522</v>
      </c>
      <c r="L1746" s="179">
        <f t="shared" si="668"/>
        <v>76522</v>
      </c>
      <c r="M1746" s="179">
        <f t="shared" si="681"/>
        <v>59749.562329209177</v>
      </c>
      <c r="N1746" s="179">
        <f t="shared" si="682"/>
        <v>6450830.8079754524</v>
      </c>
      <c r="O1746" s="179">
        <f>N1746*(1+Basic!$B$9)+S1746</f>
        <v>6773372.3483742252</v>
      </c>
      <c r="P1746" s="176">
        <f t="shared" si="669"/>
        <v>6875825</v>
      </c>
      <c r="R1746" s="183">
        <f t="shared" si="683"/>
        <v>0</v>
      </c>
      <c r="S1746" s="179">
        <f t="shared" si="670"/>
        <v>0</v>
      </c>
      <c r="Y1746" s="179">
        <f t="shared" si="684"/>
        <v>12764.105069669895</v>
      </c>
      <c r="Z1746" s="179">
        <f t="shared" si="685"/>
        <v>1825.9173697800579</v>
      </c>
      <c r="AA1746" s="179">
        <f t="shared" si="686"/>
        <v>61931.977560550142</v>
      </c>
      <c r="AB1746" s="179">
        <f t="shared" si="687"/>
        <v>76522.000000000087</v>
      </c>
      <c r="AC1746" s="179">
        <f t="shared" si="688"/>
        <v>6875825</v>
      </c>
      <c r="AE1746" s="179">
        <f t="shared" si="689"/>
        <v>76522</v>
      </c>
    </row>
    <row r="1747" spans="1:31" x14ac:dyDescent="0.2">
      <c r="A1747" s="171">
        <f t="shared" si="671"/>
        <v>62</v>
      </c>
      <c r="B1747" s="179">
        <f t="shared" si="672"/>
        <v>73299</v>
      </c>
      <c r="D1747" s="179">
        <f t="shared" si="673"/>
        <v>3223</v>
      </c>
      <c r="E1747" s="179">
        <f t="shared" si="674"/>
        <v>60364.751927386395</v>
      </c>
      <c r="F1747" s="179">
        <f t="shared" si="675"/>
        <v>1372.6196408742817</v>
      </c>
      <c r="G1747" s="179">
        <f t="shared" si="676"/>
        <v>4515621.2774241744</v>
      </c>
      <c r="H1747" s="179">
        <f t="shared" si="677"/>
        <v>100601.94093976483</v>
      </c>
      <c r="I1747" s="179">
        <f t="shared" si="678"/>
        <v>73299</v>
      </c>
      <c r="J1747" s="179">
        <f t="shared" si="679"/>
        <v>3223</v>
      </c>
      <c r="K1747" s="179">
        <f t="shared" si="680"/>
        <v>76522</v>
      </c>
      <c r="L1747" s="179">
        <f t="shared" si="668"/>
        <v>76522</v>
      </c>
      <c r="M1747" s="179">
        <f t="shared" si="681"/>
        <v>59594.613769138137</v>
      </c>
      <c r="N1747" s="179">
        <f t="shared" si="682"/>
        <v>6433903.4217445906</v>
      </c>
      <c r="O1747" s="179">
        <f>N1747*(1+Basic!$B$9)+S1747</f>
        <v>6755598.5928318202</v>
      </c>
      <c r="P1747" s="176">
        <f t="shared" si="669"/>
        <v>6856201</v>
      </c>
      <c r="R1747" s="183">
        <f t="shared" si="683"/>
        <v>0</v>
      </c>
      <c r="S1747" s="179">
        <f t="shared" si="670"/>
        <v>0</v>
      </c>
      <c r="Y1747" s="179">
        <f t="shared" si="684"/>
        <v>12934.248072613962</v>
      </c>
      <c r="Z1747" s="179">
        <f t="shared" si="685"/>
        <v>1850.3803591257165</v>
      </c>
      <c r="AA1747" s="179">
        <f t="shared" si="686"/>
        <v>61737.371568260678</v>
      </c>
      <c r="AB1747" s="179">
        <f t="shared" si="687"/>
        <v>76522.000000000349</v>
      </c>
      <c r="AC1747" s="179">
        <f t="shared" si="688"/>
        <v>6856201</v>
      </c>
      <c r="AE1747" s="179">
        <f t="shared" si="689"/>
        <v>76522</v>
      </c>
    </row>
    <row r="1748" spans="1:31" x14ac:dyDescent="0.2">
      <c r="A1748" s="171">
        <f t="shared" si="671"/>
        <v>63</v>
      </c>
      <c r="B1748" s="179">
        <f t="shared" si="672"/>
        <v>73299</v>
      </c>
      <c r="D1748" s="179">
        <f t="shared" si="673"/>
        <v>3223</v>
      </c>
      <c r="E1748" s="179">
        <f t="shared" si="674"/>
        <v>60192.340951772938</v>
      </c>
      <c r="F1748" s="179">
        <f t="shared" si="675"/>
        <v>1347.828905126926</v>
      </c>
      <c r="G1748" s="179">
        <f t="shared" si="676"/>
        <v>4502514.6183759477</v>
      </c>
      <c r="H1748" s="179">
        <f t="shared" si="677"/>
        <v>98726.769844891751</v>
      </c>
      <c r="I1748" s="179">
        <f t="shared" si="678"/>
        <v>73299</v>
      </c>
      <c r="J1748" s="179">
        <f t="shared" si="679"/>
        <v>3223</v>
      </c>
      <c r="K1748" s="179">
        <f t="shared" si="680"/>
        <v>76522</v>
      </c>
      <c r="L1748" s="179">
        <f t="shared" si="668"/>
        <v>76522</v>
      </c>
      <c r="M1748" s="179">
        <f t="shared" si="681"/>
        <v>59438.233750102132</v>
      </c>
      <c r="N1748" s="179">
        <f t="shared" si="682"/>
        <v>6416819.6554946927</v>
      </c>
      <c r="O1748" s="179">
        <f>N1748*(1+Basic!$B$9)+S1748</f>
        <v>6737660.6382694272</v>
      </c>
      <c r="P1748" s="176">
        <f t="shared" si="669"/>
        <v>6836387</v>
      </c>
      <c r="R1748" s="183">
        <f t="shared" si="683"/>
        <v>0</v>
      </c>
      <c r="S1748" s="179">
        <f t="shared" si="670"/>
        <v>0</v>
      </c>
      <c r="Y1748" s="179">
        <f t="shared" si="684"/>
        <v>13106.659048226662</v>
      </c>
      <c r="Z1748" s="179">
        <f t="shared" si="685"/>
        <v>1875.1710948730761</v>
      </c>
      <c r="AA1748" s="179">
        <f t="shared" si="686"/>
        <v>61540.169856899862</v>
      </c>
      <c r="AB1748" s="179">
        <f t="shared" si="687"/>
        <v>76521.999999999593</v>
      </c>
      <c r="AC1748" s="179">
        <f t="shared" si="688"/>
        <v>6836387</v>
      </c>
      <c r="AE1748" s="179">
        <f t="shared" si="689"/>
        <v>76522</v>
      </c>
    </row>
    <row r="1749" spans="1:31" x14ac:dyDescent="0.2">
      <c r="A1749" s="171">
        <f t="shared" si="671"/>
        <v>64</v>
      </c>
      <c r="B1749" s="179">
        <f t="shared" si="672"/>
        <v>73299</v>
      </c>
      <c r="D1749" s="179">
        <f t="shared" si="673"/>
        <v>3223</v>
      </c>
      <c r="E1749" s="179">
        <f t="shared" si="674"/>
        <v>60017.631771861488</v>
      </c>
      <c r="F1749" s="179">
        <f t="shared" si="675"/>
        <v>1322.7060319485474</v>
      </c>
      <c r="G1749" s="179">
        <f t="shared" si="676"/>
        <v>4489233.2501478093</v>
      </c>
      <c r="H1749" s="179">
        <f t="shared" si="677"/>
        <v>96826.475876840297</v>
      </c>
      <c r="I1749" s="179">
        <f t="shared" si="678"/>
        <v>73299</v>
      </c>
      <c r="J1749" s="179">
        <f t="shared" si="679"/>
        <v>3223</v>
      </c>
      <c r="K1749" s="179">
        <f t="shared" si="680"/>
        <v>76522</v>
      </c>
      <c r="L1749" s="179">
        <f t="shared" si="668"/>
        <v>76522</v>
      </c>
      <c r="M1749" s="179">
        <f t="shared" si="681"/>
        <v>59280.409047875226</v>
      </c>
      <c r="N1749" s="179">
        <f t="shared" si="682"/>
        <v>6399578.0645425683</v>
      </c>
      <c r="O1749" s="179">
        <f>N1749*(1+Basic!$B$9)+S1749</f>
        <v>6719556.9677696973</v>
      </c>
      <c r="P1749" s="176">
        <f t="shared" si="669"/>
        <v>6816383</v>
      </c>
      <c r="R1749" s="183">
        <f t="shared" si="683"/>
        <v>0</v>
      </c>
      <c r="S1749" s="179">
        <f t="shared" si="670"/>
        <v>0</v>
      </c>
      <c r="Y1749" s="179">
        <f t="shared" si="684"/>
        <v>13281.368228138424</v>
      </c>
      <c r="Z1749" s="179">
        <f t="shared" si="685"/>
        <v>1900.2939680514537</v>
      </c>
      <c r="AA1749" s="179">
        <f t="shared" si="686"/>
        <v>61340.337803810035</v>
      </c>
      <c r="AB1749" s="179">
        <f t="shared" si="687"/>
        <v>76521.999999999913</v>
      </c>
      <c r="AC1749" s="179">
        <f t="shared" si="688"/>
        <v>6816383</v>
      </c>
      <c r="AE1749" s="179">
        <f t="shared" si="689"/>
        <v>76522</v>
      </c>
    </row>
    <row r="1750" spans="1:31" ht="15" x14ac:dyDescent="0.2">
      <c r="A1750" s="171">
        <f t="shared" si="671"/>
        <v>65</v>
      </c>
      <c r="B1750" s="179">
        <f t="shared" si="672"/>
        <v>73299</v>
      </c>
      <c r="C1750" s="190"/>
      <c r="D1750" s="179">
        <f t="shared" si="673"/>
        <v>3223</v>
      </c>
      <c r="E1750" s="179">
        <f t="shared" si="674"/>
        <v>59840.593753042027</v>
      </c>
      <c r="F1750" s="179">
        <f t="shared" si="675"/>
        <v>1297.2465714803677</v>
      </c>
      <c r="G1750" s="179">
        <f t="shared" si="676"/>
        <v>4475774.843900851</v>
      </c>
      <c r="H1750" s="179">
        <f t="shared" si="677"/>
        <v>94900.722448320666</v>
      </c>
      <c r="I1750" s="179">
        <f t="shared" si="678"/>
        <v>73299</v>
      </c>
      <c r="J1750" s="179">
        <f t="shared" si="679"/>
        <v>3223</v>
      </c>
      <c r="K1750" s="179">
        <f t="shared" si="680"/>
        <v>76522</v>
      </c>
      <c r="L1750" s="179">
        <f t="shared" ref="L1750:L1813" si="690">K1750</f>
        <v>76522</v>
      </c>
      <c r="M1750" s="179">
        <f t="shared" si="681"/>
        <v>59121.126316062291</v>
      </c>
      <c r="N1750" s="179">
        <f t="shared" si="682"/>
        <v>6382177.1908586305</v>
      </c>
      <c r="O1750" s="179">
        <f>N1750*(1+Basic!$B$9)+S1750</f>
        <v>6701286.0504015619</v>
      </c>
      <c r="P1750" s="176">
        <f t="shared" ref="P1750:P1813" si="691">ROUND((O1750+H1750)/1,0)</f>
        <v>6796187</v>
      </c>
      <c r="R1750" s="183">
        <f t="shared" si="683"/>
        <v>0</v>
      </c>
      <c r="S1750" s="179">
        <f t="shared" ref="S1750:S1813" si="692">S1751+R1750</f>
        <v>0</v>
      </c>
      <c r="Y1750" s="179">
        <f t="shared" si="684"/>
        <v>13458.4062469583</v>
      </c>
      <c r="Z1750" s="179">
        <f t="shared" si="685"/>
        <v>1925.7534285196307</v>
      </c>
      <c r="AA1750" s="179">
        <f t="shared" si="686"/>
        <v>61137.840324522396</v>
      </c>
      <c r="AB1750" s="179">
        <f t="shared" si="687"/>
        <v>76522.00000000032</v>
      </c>
      <c r="AC1750" s="179">
        <f t="shared" si="688"/>
        <v>6796187</v>
      </c>
      <c r="AE1750" s="179">
        <f t="shared" si="689"/>
        <v>76522</v>
      </c>
    </row>
    <row r="1751" spans="1:31" ht="15" x14ac:dyDescent="0.2">
      <c r="A1751" s="171">
        <f t="shared" ref="A1751:A1814" si="693">A1750+1</f>
        <v>66</v>
      </c>
      <c r="B1751" s="179">
        <f t="shared" ref="B1751:B1814" si="694">$C$1681</f>
        <v>73299</v>
      </c>
      <c r="C1751" s="190"/>
      <c r="D1751" s="179">
        <f t="shared" ref="D1751:D1814" si="695">C1751+$F$1681</f>
        <v>3223</v>
      </c>
      <c r="E1751" s="179">
        <f t="shared" ref="E1751:E1814" si="696">G1750*$B$1684/$E$1681</f>
        <v>59661.19585235128</v>
      </c>
      <c r="F1751" s="179">
        <f t="shared" ref="F1751:F1814" si="697">H1750*$D$1684/$E$1681</f>
        <v>1271.4460142459886</v>
      </c>
      <c r="G1751" s="179">
        <f t="shared" ref="G1751:G1814" si="698">G1750+E1751-B1751</f>
        <v>4462137.0397532023</v>
      </c>
      <c r="H1751" s="179">
        <f t="shared" ref="H1751:H1814" si="699">H1750-D1751+F1751</f>
        <v>92949.168462566653</v>
      </c>
      <c r="I1751" s="179">
        <f t="shared" ref="I1751:I1814" si="700">B1751</f>
        <v>73299</v>
      </c>
      <c r="J1751" s="179">
        <f t="shared" ref="J1751:J1814" si="701">D1751-C1751</f>
        <v>3223</v>
      </c>
      <c r="K1751" s="179">
        <f t="shared" ref="K1751:K1814" si="702">J1751+I1751</f>
        <v>76522</v>
      </c>
      <c r="L1751" s="179">
        <f t="shared" si="690"/>
        <v>76522</v>
      </c>
      <c r="M1751" s="179">
        <f t="shared" ref="M1751:M1814" si="703">N1750*$L$1684/12</f>
        <v>58960.372084970433</v>
      </c>
      <c r="N1751" s="179">
        <f t="shared" ref="N1751:N1814" si="704">N1750+M1751-L1751</f>
        <v>6364615.562943601</v>
      </c>
      <c r="O1751" s="179">
        <f>N1751*(1+Basic!$B$9)+S1751</f>
        <v>6682846.3410907816</v>
      </c>
      <c r="P1751" s="176">
        <f t="shared" si="691"/>
        <v>6775796</v>
      </c>
      <c r="R1751" s="183">
        <f t="shared" ref="R1751:R1814" si="705">ROUND($R$1681/1,0)</f>
        <v>0</v>
      </c>
      <c r="S1751" s="179">
        <f t="shared" si="692"/>
        <v>0</v>
      </c>
      <c r="Y1751" s="179">
        <f t="shared" ref="Y1751:Y1814" si="706">G1750-G1751</f>
        <v>13637.804147648625</v>
      </c>
      <c r="Z1751" s="179">
        <f t="shared" ref="Z1751:Z1814" si="707">H1750-H1751-C1751</f>
        <v>1951.5539857540134</v>
      </c>
      <c r="AA1751" s="179">
        <f t="shared" ref="AA1751:AA1814" si="708">E1751+F1751+R1751</f>
        <v>60932.641866597267</v>
      </c>
      <c r="AB1751" s="179">
        <f t="shared" ref="AB1751:AB1814" si="709">AA1751+Z1751+Y1751</f>
        <v>76521.999999999913</v>
      </c>
      <c r="AC1751" s="179">
        <f t="shared" ref="AC1751:AC1814" si="710">P1751</f>
        <v>6775796</v>
      </c>
      <c r="AE1751" s="179">
        <f t="shared" ref="AE1751:AE1814" si="711">B1751+D1751</f>
        <v>76522</v>
      </c>
    </row>
    <row r="1752" spans="1:31" ht="15" x14ac:dyDescent="0.2">
      <c r="A1752" s="171">
        <f t="shared" si="693"/>
        <v>67</v>
      </c>
      <c r="B1752" s="179">
        <f t="shared" si="694"/>
        <v>73299</v>
      </c>
      <c r="C1752" s="190"/>
      <c r="D1752" s="179">
        <f t="shared" si="695"/>
        <v>3223</v>
      </c>
      <c r="E1752" s="179">
        <f t="shared" si="696"/>
        <v>59479.406613029372</v>
      </c>
      <c r="F1752" s="179">
        <f t="shared" si="697"/>
        <v>1245.2997903526559</v>
      </c>
      <c r="G1752" s="179">
        <f t="shared" si="698"/>
        <v>4448317.4463662319</v>
      </c>
      <c r="H1752" s="179">
        <f t="shared" si="699"/>
        <v>90971.468252919309</v>
      </c>
      <c r="I1752" s="179">
        <f t="shared" si="700"/>
        <v>73299</v>
      </c>
      <c r="J1752" s="179">
        <f t="shared" si="701"/>
        <v>3223</v>
      </c>
      <c r="K1752" s="179">
        <f t="shared" si="702"/>
        <v>76522</v>
      </c>
      <c r="L1752" s="179">
        <f t="shared" si="690"/>
        <v>76522</v>
      </c>
      <c r="M1752" s="179">
        <f t="shared" si="703"/>
        <v>58798.132760469838</v>
      </c>
      <c r="N1752" s="179">
        <f t="shared" si="704"/>
        <v>6346891.6957040709</v>
      </c>
      <c r="O1752" s="179">
        <f>N1752*(1+Basic!$B$9)+S1752</f>
        <v>6664236.2804892743</v>
      </c>
      <c r="P1752" s="176">
        <f t="shared" si="691"/>
        <v>6755208</v>
      </c>
      <c r="R1752" s="183">
        <f t="shared" si="705"/>
        <v>0</v>
      </c>
      <c r="S1752" s="179">
        <f t="shared" si="692"/>
        <v>0</v>
      </c>
      <c r="Y1752" s="179">
        <f t="shared" si="706"/>
        <v>13819.59338697046</v>
      </c>
      <c r="Z1752" s="179">
        <f t="shared" si="707"/>
        <v>1977.7002096473443</v>
      </c>
      <c r="AA1752" s="179">
        <f t="shared" si="708"/>
        <v>60724.706403382028</v>
      </c>
      <c r="AB1752" s="179">
        <f t="shared" si="709"/>
        <v>76521.999999999825</v>
      </c>
      <c r="AC1752" s="179">
        <f t="shared" si="710"/>
        <v>6755208</v>
      </c>
      <c r="AE1752" s="179">
        <f t="shared" si="711"/>
        <v>76522</v>
      </c>
    </row>
    <row r="1753" spans="1:31" ht="15" x14ac:dyDescent="0.2">
      <c r="A1753" s="171">
        <f t="shared" si="693"/>
        <v>68</v>
      </c>
      <c r="B1753" s="179">
        <f t="shared" si="694"/>
        <v>73299</v>
      </c>
      <c r="C1753" s="190"/>
      <c r="D1753" s="179">
        <f t="shared" si="695"/>
        <v>3223</v>
      </c>
      <c r="E1753" s="179">
        <f t="shared" si="696"/>
        <v>59295.194159004022</v>
      </c>
      <c r="F1753" s="179">
        <f t="shared" si="697"/>
        <v>1218.8032686818235</v>
      </c>
      <c r="G1753" s="179">
        <f t="shared" si="698"/>
        <v>4434313.6405252358</v>
      </c>
      <c r="H1753" s="179">
        <f t="shared" si="699"/>
        <v>88967.271521601127</v>
      </c>
      <c r="I1753" s="179">
        <f t="shared" si="700"/>
        <v>73299</v>
      </c>
      <c r="J1753" s="179">
        <f t="shared" si="701"/>
        <v>3223</v>
      </c>
      <c r="K1753" s="179">
        <f t="shared" si="702"/>
        <v>76522</v>
      </c>
      <c r="L1753" s="179">
        <f t="shared" si="690"/>
        <v>76522</v>
      </c>
      <c r="M1753" s="179">
        <f t="shared" si="703"/>
        <v>58634.394622844316</v>
      </c>
      <c r="N1753" s="179">
        <f t="shared" si="704"/>
        <v>6329004.0903269155</v>
      </c>
      <c r="O1753" s="179">
        <f>N1753*(1+Basic!$B$9)+S1753</f>
        <v>6645454.2948432611</v>
      </c>
      <c r="P1753" s="176">
        <f t="shared" si="691"/>
        <v>6734422</v>
      </c>
      <c r="R1753" s="183">
        <f t="shared" si="705"/>
        <v>0</v>
      </c>
      <c r="S1753" s="179">
        <f t="shared" si="692"/>
        <v>0</v>
      </c>
      <c r="Y1753" s="179">
        <f t="shared" si="706"/>
        <v>14003.805840996094</v>
      </c>
      <c r="Z1753" s="179">
        <f t="shared" si="707"/>
        <v>2004.1967313181813</v>
      </c>
      <c r="AA1753" s="179">
        <f t="shared" si="708"/>
        <v>60513.997427685848</v>
      </c>
      <c r="AB1753" s="179">
        <f t="shared" si="709"/>
        <v>76522.000000000116</v>
      </c>
      <c r="AC1753" s="179">
        <f t="shared" si="710"/>
        <v>6734422</v>
      </c>
      <c r="AE1753" s="179">
        <f t="shared" si="711"/>
        <v>76522</v>
      </c>
    </row>
    <row r="1754" spans="1:31" ht="15" x14ac:dyDescent="0.2">
      <c r="A1754" s="171">
        <f t="shared" si="693"/>
        <v>69</v>
      </c>
      <c r="B1754" s="179">
        <f t="shared" si="694"/>
        <v>73299</v>
      </c>
      <c r="C1754" s="190"/>
      <c r="D1754" s="179">
        <f t="shared" si="695"/>
        <v>3223</v>
      </c>
      <c r="E1754" s="179">
        <f t="shared" si="696"/>
        <v>59108.526189301192</v>
      </c>
      <c r="F1754" s="179">
        <f t="shared" si="697"/>
        <v>1191.9517560688716</v>
      </c>
      <c r="G1754" s="179">
        <f t="shared" si="698"/>
        <v>4420123.166714537</v>
      </c>
      <c r="H1754" s="179">
        <f t="shared" si="699"/>
        <v>86936.223277669997</v>
      </c>
      <c r="I1754" s="179">
        <f t="shared" si="700"/>
        <v>73299</v>
      </c>
      <c r="J1754" s="179">
        <f t="shared" si="701"/>
        <v>3223</v>
      </c>
      <c r="K1754" s="179">
        <f t="shared" si="702"/>
        <v>76522</v>
      </c>
      <c r="L1754" s="179">
        <f t="shared" si="690"/>
        <v>76522</v>
      </c>
      <c r="M1754" s="179">
        <f t="shared" si="703"/>
        <v>58469.14382563097</v>
      </c>
      <c r="N1754" s="179">
        <f t="shared" si="704"/>
        <v>6310951.2341525462</v>
      </c>
      <c r="O1754" s="179">
        <f>N1754*(1+Basic!$B$9)+S1754</f>
        <v>6626498.7958601741</v>
      </c>
      <c r="P1754" s="176">
        <f t="shared" si="691"/>
        <v>6713435</v>
      </c>
      <c r="R1754" s="183">
        <f t="shared" si="705"/>
        <v>0</v>
      </c>
      <c r="S1754" s="179">
        <f t="shared" si="692"/>
        <v>0</v>
      </c>
      <c r="Y1754" s="179">
        <f t="shared" si="706"/>
        <v>14190.473810698837</v>
      </c>
      <c r="Z1754" s="179">
        <f t="shared" si="707"/>
        <v>2031.0482439311309</v>
      </c>
      <c r="AA1754" s="179">
        <f t="shared" si="708"/>
        <v>60300.477945370061</v>
      </c>
      <c r="AB1754" s="179">
        <f t="shared" si="709"/>
        <v>76522.000000000029</v>
      </c>
      <c r="AC1754" s="179">
        <f t="shared" si="710"/>
        <v>6713435</v>
      </c>
      <c r="AE1754" s="179">
        <f t="shared" si="711"/>
        <v>76522</v>
      </c>
    </row>
    <row r="1755" spans="1:31" ht="15" x14ac:dyDescent="0.2">
      <c r="A1755" s="171">
        <f t="shared" si="693"/>
        <v>70</v>
      </c>
      <c r="B1755" s="179">
        <f t="shared" si="694"/>
        <v>73299</v>
      </c>
      <c r="C1755" s="190"/>
      <c r="D1755" s="179">
        <f t="shared" si="695"/>
        <v>3223</v>
      </c>
      <c r="E1755" s="179">
        <f t="shared" si="696"/>
        <v>58919.369972381239</v>
      </c>
      <c r="F1755" s="179">
        <f t="shared" si="697"/>
        <v>1164.7404964718353</v>
      </c>
      <c r="G1755" s="179">
        <f t="shared" si="698"/>
        <v>4405743.5366869178</v>
      </c>
      <c r="H1755" s="179">
        <f t="shared" si="699"/>
        <v>84877.963774141826</v>
      </c>
      <c r="I1755" s="179">
        <f t="shared" si="700"/>
        <v>73299</v>
      </c>
      <c r="J1755" s="179">
        <f t="shared" si="701"/>
        <v>3223</v>
      </c>
      <c r="K1755" s="179">
        <f t="shared" si="702"/>
        <v>76522</v>
      </c>
      <c r="L1755" s="179">
        <f t="shared" si="690"/>
        <v>76522</v>
      </c>
      <c r="M1755" s="179">
        <f t="shared" si="703"/>
        <v>58302.366394449367</v>
      </c>
      <c r="N1755" s="179">
        <f t="shared" si="704"/>
        <v>6292731.6005469952</v>
      </c>
      <c r="O1755" s="179">
        <f>N1755*(1+Basic!$B$9)+S1755</f>
        <v>6607368.1805743454</v>
      </c>
      <c r="P1755" s="176">
        <f t="shared" si="691"/>
        <v>6692246</v>
      </c>
      <c r="R1755" s="183">
        <f t="shared" si="705"/>
        <v>0</v>
      </c>
      <c r="S1755" s="179">
        <f t="shared" si="692"/>
        <v>0</v>
      </c>
      <c r="Y1755" s="179">
        <f t="shared" si="706"/>
        <v>14379.630027619191</v>
      </c>
      <c r="Z1755" s="179">
        <f t="shared" si="707"/>
        <v>2058.2595035281702</v>
      </c>
      <c r="AA1755" s="179">
        <f t="shared" si="708"/>
        <v>60084.110468853076</v>
      </c>
      <c r="AB1755" s="179">
        <f t="shared" si="709"/>
        <v>76522.000000000437</v>
      </c>
      <c r="AC1755" s="179">
        <f t="shared" si="710"/>
        <v>6692246</v>
      </c>
      <c r="AE1755" s="179">
        <f t="shared" si="711"/>
        <v>76522</v>
      </c>
    </row>
    <row r="1756" spans="1:31" ht="15" x14ac:dyDescent="0.2">
      <c r="A1756" s="171">
        <f t="shared" si="693"/>
        <v>71</v>
      </c>
      <c r="B1756" s="179">
        <f t="shared" si="694"/>
        <v>73299</v>
      </c>
      <c r="C1756" s="190"/>
      <c r="D1756" s="179">
        <f t="shared" si="695"/>
        <v>3223</v>
      </c>
      <c r="E1756" s="179">
        <f t="shared" si="696"/>
        <v>58727.692340399546</v>
      </c>
      <c r="F1756" s="179">
        <f t="shared" si="697"/>
        <v>1137.1646701289967</v>
      </c>
      <c r="G1756" s="179">
        <f t="shared" si="698"/>
        <v>4391172.2290273169</v>
      </c>
      <c r="H1756" s="179">
        <f t="shared" si="699"/>
        <v>82792.128444270827</v>
      </c>
      <c r="I1756" s="179">
        <f t="shared" si="700"/>
        <v>73299</v>
      </c>
      <c r="J1756" s="179">
        <f t="shared" si="701"/>
        <v>3223</v>
      </c>
      <c r="K1756" s="179">
        <f t="shared" si="702"/>
        <v>76522</v>
      </c>
      <c r="L1756" s="179">
        <f t="shared" si="690"/>
        <v>76522</v>
      </c>
      <c r="M1756" s="179">
        <f t="shared" si="703"/>
        <v>58134.048225819737</v>
      </c>
      <c r="N1756" s="179">
        <f t="shared" si="704"/>
        <v>6274343.6487728152</v>
      </c>
      <c r="O1756" s="179">
        <f>N1756*(1+Basic!$B$9)+S1756</f>
        <v>6588060.8312114561</v>
      </c>
      <c r="P1756" s="176">
        <f t="shared" si="691"/>
        <v>6670853</v>
      </c>
      <c r="R1756" s="183">
        <f t="shared" si="705"/>
        <v>0</v>
      </c>
      <c r="S1756" s="179">
        <f t="shared" si="692"/>
        <v>0</v>
      </c>
      <c r="Y1756" s="179">
        <f t="shared" si="706"/>
        <v>14571.307659600861</v>
      </c>
      <c r="Z1756" s="179">
        <f t="shared" si="707"/>
        <v>2085.835329870999</v>
      </c>
      <c r="AA1756" s="179">
        <f t="shared" si="708"/>
        <v>59864.85701052854</v>
      </c>
      <c r="AB1756" s="179">
        <f t="shared" si="709"/>
        <v>76522.000000000407</v>
      </c>
      <c r="AC1756" s="179">
        <f t="shared" si="710"/>
        <v>6670853</v>
      </c>
      <c r="AE1756" s="179">
        <f t="shared" si="711"/>
        <v>76522</v>
      </c>
    </row>
    <row r="1757" spans="1:31" x14ac:dyDescent="0.2">
      <c r="A1757" s="171">
        <f t="shared" si="693"/>
        <v>72</v>
      </c>
      <c r="B1757" s="179">
        <f t="shared" si="694"/>
        <v>73299</v>
      </c>
      <c r="C1757" s="171">
        <f>-Basic!$B$25</f>
        <v>-27860</v>
      </c>
      <c r="D1757" s="179">
        <f t="shared" si="695"/>
        <v>-24637</v>
      </c>
      <c r="E1757" s="179">
        <f t="shared" si="696"/>
        <v>58533.459683390683</v>
      </c>
      <c r="F1757" s="179">
        <f t="shared" si="697"/>
        <v>1109.2193927051906</v>
      </c>
      <c r="G1757" s="179">
        <f t="shared" si="698"/>
        <v>4376406.6887107072</v>
      </c>
      <c r="H1757" s="179">
        <f t="shared" si="699"/>
        <v>108538.34783697601</v>
      </c>
      <c r="I1757" s="179">
        <f t="shared" si="700"/>
        <v>73299</v>
      </c>
      <c r="J1757" s="179">
        <f t="shared" si="701"/>
        <v>3223</v>
      </c>
      <c r="K1757" s="179">
        <f t="shared" si="702"/>
        <v>76522</v>
      </c>
      <c r="L1757" s="179">
        <f t="shared" si="690"/>
        <v>76522</v>
      </c>
      <c r="M1757" s="179">
        <f t="shared" si="703"/>
        <v>57964.175085970368</v>
      </c>
      <c r="N1757" s="179">
        <f t="shared" si="704"/>
        <v>6255785.8238587854</v>
      </c>
      <c r="O1757" s="179">
        <f>N1757*(1+Basic!$B$9)+S1757</f>
        <v>6568575.1150517249</v>
      </c>
      <c r="P1757" s="176">
        <f t="shared" si="691"/>
        <v>6677113</v>
      </c>
      <c r="R1757" s="183">
        <f t="shared" si="705"/>
        <v>0</v>
      </c>
      <c r="S1757" s="179">
        <f t="shared" si="692"/>
        <v>0</v>
      </c>
      <c r="Y1757" s="179">
        <f t="shared" si="706"/>
        <v>14765.540316609666</v>
      </c>
      <c r="Z1757" s="179">
        <f t="shared" si="707"/>
        <v>2113.7806072948151</v>
      </c>
      <c r="AA1757" s="179">
        <f t="shared" si="708"/>
        <v>59642.679076095876</v>
      </c>
      <c r="AB1757" s="179">
        <f t="shared" si="709"/>
        <v>76522.000000000349</v>
      </c>
      <c r="AC1757" s="179">
        <f t="shared" si="710"/>
        <v>6677113</v>
      </c>
      <c r="AE1757" s="179">
        <f t="shared" si="711"/>
        <v>48662</v>
      </c>
    </row>
    <row r="1758" spans="1:31" x14ac:dyDescent="0.2">
      <c r="A1758" s="171">
        <f t="shared" si="693"/>
        <v>73</v>
      </c>
      <c r="B1758" s="179">
        <f t="shared" si="694"/>
        <v>73299</v>
      </c>
      <c r="D1758" s="179">
        <f t="shared" si="695"/>
        <v>3223</v>
      </c>
      <c r="E1758" s="179">
        <f t="shared" si="696"/>
        <v>58336.637943374983</v>
      </c>
      <c r="F1758" s="179">
        <f t="shared" si="697"/>
        <v>1454.1580526462039</v>
      </c>
      <c r="G1758" s="179">
        <f t="shared" si="698"/>
        <v>4361444.3266540822</v>
      </c>
      <c r="H1758" s="179">
        <f t="shared" si="699"/>
        <v>106769.50588962222</v>
      </c>
      <c r="I1758" s="179">
        <f t="shared" si="700"/>
        <v>73299</v>
      </c>
      <c r="J1758" s="179">
        <f t="shared" si="701"/>
        <v>3223</v>
      </c>
      <c r="K1758" s="179">
        <f t="shared" si="702"/>
        <v>76522</v>
      </c>
      <c r="L1758" s="179">
        <f t="shared" si="690"/>
        <v>76522</v>
      </c>
      <c r="M1758" s="179">
        <f t="shared" si="703"/>
        <v>57792.732609633902</v>
      </c>
      <c r="N1758" s="179">
        <f t="shared" si="704"/>
        <v>6237056.5564684197</v>
      </c>
      <c r="O1758" s="179">
        <f>N1758*(1+Basic!$B$9)+S1758</f>
        <v>6548909.3842918407</v>
      </c>
      <c r="P1758" s="176">
        <f t="shared" si="691"/>
        <v>6655679</v>
      </c>
      <c r="R1758" s="183">
        <f t="shared" si="705"/>
        <v>0</v>
      </c>
      <c r="S1758" s="179">
        <f t="shared" si="692"/>
        <v>0</v>
      </c>
      <c r="Y1758" s="179">
        <f t="shared" si="706"/>
        <v>14962.362056625076</v>
      </c>
      <c r="Z1758" s="179">
        <f t="shared" si="707"/>
        <v>1768.8419473537942</v>
      </c>
      <c r="AA1758" s="179">
        <f t="shared" si="708"/>
        <v>59790.795996021188</v>
      </c>
      <c r="AB1758" s="179">
        <f t="shared" si="709"/>
        <v>76522.000000000058</v>
      </c>
      <c r="AC1758" s="179">
        <f t="shared" si="710"/>
        <v>6655679</v>
      </c>
      <c r="AE1758" s="179">
        <f t="shared" si="711"/>
        <v>76522</v>
      </c>
    </row>
    <row r="1759" spans="1:31" x14ac:dyDescent="0.2">
      <c r="A1759" s="171">
        <f t="shared" si="693"/>
        <v>74</v>
      </c>
      <c r="B1759" s="179">
        <f t="shared" si="694"/>
        <v>73299</v>
      </c>
      <c r="D1759" s="179">
        <f t="shared" si="695"/>
        <v>3223</v>
      </c>
      <c r="E1759" s="179">
        <f t="shared" si="696"/>
        <v>58137.192608386664</v>
      </c>
      <c r="F1759" s="179">
        <f t="shared" si="697"/>
        <v>1430.4597394429636</v>
      </c>
      <c r="G1759" s="179">
        <f t="shared" si="698"/>
        <v>4346282.5192624684</v>
      </c>
      <c r="H1759" s="179">
        <f t="shared" si="699"/>
        <v>104976.96562906518</v>
      </c>
      <c r="I1759" s="179">
        <f t="shared" si="700"/>
        <v>73299</v>
      </c>
      <c r="J1759" s="179">
        <f t="shared" si="701"/>
        <v>3223</v>
      </c>
      <c r="K1759" s="179">
        <f t="shared" si="702"/>
        <v>76522</v>
      </c>
      <c r="L1759" s="179">
        <f t="shared" si="690"/>
        <v>76522</v>
      </c>
      <c r="M1759" s="179">
        <f t="shared" si="703"/>
        <v>57619.706298832542</v>
      </c>
      <c r="N1759" s="179">
        <f t="shared" si="704"/>
        <v>6218154.2627672525</v>
      </c>
      <c r="O1759" s="179">
        <f>N1759*(1+Basic!$B$9)+S1759</f>
        <v>6529061.9759056158</v>
      </c>
      <c r="P1759" s="176">
        <f t="shared" si="691"/>
        <v>6634039</v>
      </c>
      <c r="R1759" s="183">
        <f t="shared" si="705"/>
        <v>0</v>
      </c>
      <c r="S1759" s="179">
        <f t="shared" si="692"/>
        <v>0</v>
      </c>
      <c r="Y1759" s="179">
        <f t="shared" si="706"/>
        <v>15161.807391613722</v>
      </c>
      <c r="Z1759" s="179">
        <f t="shared" si="707"/>
        <v>1792.5402605570416</v>
      </c>
      <c r="AA1759" s="179">
        <f t="shared" si="708"/>
        <v>59567.652347829629</v>
      </c>
      <c r="AB1759" s="179">
        <f t="shared" si="709"/>
        <v>76522.000000000393</v>
      </c>
      <c r="AC1759" s="179">
        <f t="shared" si="710"/>
        <v>6634039</v>
      </c>
      <c r="AE1759" s="179">
        <f t="shared" si="711"/>
        <v>76522</v>
      </c>
    </row>
    <row r="1760" spans="1:31" x14ac:dyDescent="0.2">
      <c r="A1760" s="171">
        <f t="shared" si="693"/>
        <v>75</v>
      </c>
      <c r="B1760" s="179">
        <f t="shared" si="694"/>
        <v>73299</v>
      </c>
      <c r="D1760" s="179">
        <f t="shared" si="695"/>
        <v>3223</v>
      </c>
      <c r="E1760" s="179">
        <f t="shared" si="696"/>
        <v>57935.088706422219</v>
      </c>
      <c r="F1760" s="179">
        <f t="shared" si="697"/>
        <v>1406.4439246961174</v>
      </c>
      <c r="G1760" s="179">
        <f t="shared" si="698"/>
        <v>4330918.607968891</v>
      </c>
      <c r="H1760" s="179">
        <f t="shared" si="699"/>
        <v>103160.40955376129</v>
      </c>
      <c r="I1760" s="179">
        <f t="shared" si="700"/>
        <v>73299</v>
      </c>
      <c r="J1760" s="179">
        <f t="shared" si="701"/>
        <v>3223</v>
      </c>
      <c r="K1760" s="179">
        <f t="shared" si="702"/>
        <v>76522</v>
      </c>
      <c r="L1760" s="179">
        <f t="shared" si="690"/>
        <v>76522</v>
      </c>
      <c r="M1760" s="179">
        <f t="shared" si="703"/>
        <v>57445.081521652028</v>
      </c>
      <c r="N1760" s="179">
        <f t="shared" si="704"/>
        <v>6199077.3442889042</v>
      </c>
      <c r="O1760" s="179">
        <f>N1760*(1+Basic!$B$9)+S1760</f>
        <v>6509031.2115033492</v>
      </c>
      <c r="P1760" s="176">
        <f t="shared" si="691"/>
        <v>6612192</v>
      </c>
      <c r="R1760" s="183">
        <f t="shared" si="705"/>
        <v>0</v>
      </c>
      <c r="S1760" s="179">
        <f t="shared" si="692"/>
        <v>0</v>
      </c>
      <c r="Y1760" s="179">
        <f t="shared" si="706"/>
        <v>15363.911293577403</v>
      </c>
      <c r="Z1760" s="179">
        <f t="shared" si="707"/>
        <v>1816.5560753038881</v>
      </c>
      <c r="AA1760" s="179">
        <f t="shared" si="708"/>
        <v>59341.532631118338</v>
      </c>
      <c r="AB1760" s="179">
        <f t="shared" si="709"/>
        <v>76521.999999999622</v>
      </c>
      <c r="AC1760" s="179">
        <f t="shared" si="710"/>
        <v>6612192</v>
      </c>
      <c r="AE1760" s="179">
        <f t="shared" si="711"/>
        <v>76522</v>
      </c>
    </row>
    <row r="1761" spans="1:31" x14ac:dyDescent="0.2">
      <c r="A1761" s="171">
        <f t="shared" si="693"/>
        <v>76</v>
      </c>
      <c r="B1761" s="179">
        <f t="shared" si="694"/>
        <v>73299</v>
      </c>
      <c r="D1761" s="179">
        <f t="shared" si="695"/>
        <v>3223</v>
      </c>
      <c r="E1761" s="179">
        <f t="shared" si="696"/>
        <v>57730.290799308241</v>
      </c>
      <c r="F1761" s="179">
        <f t="shared" si="697"/>
        <v>1382.1063546332846</v>
      </c>
      <c r="G1761" s="179">
        <f t="shared" si="698"/>
        <v>4315349.8987681996</v>
      </c>
      <c r="H1761" s="179">
        <f t="shared" si="699"/>
        <v>101319.51590839458</v>
      </c>
      <c r="I1761" s="179">
        <f t="shared" si="700"/>
        <v>73299</v>
      </c>
      <c r="J1761" s="179">
        <f t="shared" si="701"/>
        <v>3223</v>
      </c>
      <c r="K1761" s="179">
        <f t="shared" si="702"/>
        <v>76522</v>
      </c>
      <c r="L1761" s="179">
        <f t="shared" si="690"/>
        <v>76522</v>
      </c>
      <c r="M1761" s="179">
        <f t="shared" si="703"/>
        <v>57268.843511004328</v>
      </c>
      <c r="N1761" s="179">
        <f t="shared" si="704"/>
        <v>6179824.1877999082</v>
      </c>
      <c r="O1761" s="179">
        <f>N1761*(1+Basic!$B$9)+S1761</f>
        <v>6488815.397189904</v>
      </c>
      <c r="P1761" s="176">
        <f t="shared" si="691"/>
        <v>6590135</v>
      </c>
      <c r="R1761" s="183">
        <f t="shared" si="705"/>
        <v>0</v>
      </c>
      <c r="S1761" s="179">
        <f t="shared" si="692"/>
        <v>0</v>
      </c>
      <c r="Y1761" s="179">
        <f t="shared" si="706"/>
        <v>15568.709200691432</v>
      </c>
      <c r="Z1761" s="179">
        <f t="shared" si="707"/>
        <v>1840.893645366712</v>
      </c>
      <c r="AA1761" s="179">
        <f t="shared" si="708"/>
        <v>59112.397153941529</v>
      </c>
      <c r="AB1761" s="179">
        <f t="shared" si="709"/>
        <v>76521.99999999968</v>
      </c>
      <c r="AC1761" s="179">
        <f t="shared" si="710"/>
        <v>6590135</v>
      </c>
      <c r="AE1761" s="179">
        <f t="shared" si="711"/>
        <v>76522</v>
      </c>
    </row>
    <row r="1762" spans="1:31" x14ac:dyDescent="0.2">
      <c r="A1762" s="171">
        <f t="shared" si="693"/>
        <v>77</v>
      </c>
      <c r="B1762" s="179">
        <f t="shared" si="694"/>
        <v>73299</v>
      </c>
      <c r="D1762" s="179">
        <f t="shared" si="695"/>
        <v>3223</v>
      </c>
      <c r="E1762" s="179">
        <f t="shared" si="696"/>
        <v>57522.762976487458</v>
      </c>
      <c r="F1762" s="179">
        <f t="shared" si="697"/>
        <v>1357.4427184915589</v>
      </c>
      <c r="G1762" s="179">
        <f t="shared" si="698"/>
        <v>4299573.6617446868</v>
      </c>
      <c r="H1762" s="179">
        <f t="shared" si="699"/>
        <v>99453.958626886131</v>
      </c>
      <c r="I1762" s="179">
        <f t="shared" si="700"/>
        <v>73299</v>
      </c>
      <c r="J1762" s="179">
        <f t="shared" si="701"/>
        <v>3223</v>
      </c>
      <c r="K1762" s="179">
        <f t="shared" si="702"/>
        <v>76522</v>
      </c>
      <c r="L1762" s="179">
        <f t="shared" si="690"/>
        <v>76522</v>
      </c>
      <c r="M1762" s="179">
        <f t="shared" si="703"/>
        <v>57090.977363378828</v>
      </c>
      <c r="N1762" s="179">
        <f t="shared" si="704"/>
        <v>6160393.165163287</v>
      </c>
      <c r="O1762" s="179">
        <f>N1762*(1+Basic!$B$9)+S1762</f>
        <v>6468412.8234214513</v>
      </c>
      <c r="P1762" s="176">
        <f t="shared" si="691"/>
        <v>6567867</v>
      </c>
      <c r="R1762" s="183">
        <f t="shared" si="705"/>
        <v>0</v>
      </c>
      <c r="S1762" s="179">
        <f t="shared" si="692"/>
        <v>0</v>
      </c>
      <c r="Y1762" s="179">
        <f t="shared" si="706"/>
        <v>15776.237023512833</v>
      </c>
      <c r="Z1762" s="179">
        <f t="shared" si="707"/>
        <v>1865.5572815084452</v>
      </c>
      <c r="AA1762" s="179">
        <f t="shared" si="708"/>
        <v>58880.20569497902</v>
      </c>
      <c r="AB1762" s="179">
        <f t="shared" si="709"/>
        <v>76522.000000000291</v>
      </c>
      <c r="AC1762" s="179">
        <f t="shared" si="710"/>
        <v>6567867</v>
      </c>
      <c r="AE1762" s="179">
        <f t="shared" si="711"/>
        <v>76522</v>
      </c>
    </row>
    <row r="1763" spans="1:31" x14ac:dyDescent="0.2">
      <c r="A1763" s="171">
        <f t="shared" si="693"/>
        <v>78</v>
      </c>
      <c r="B1763" s="179">
        <f t="shared" si="694"/>
        <v>73299</v>
      </c>
      <c r="D1763" s="179">
        <f t="shared" si="695"/>
        <v>3223</v>
      </c>
      <c r="E1763" s="179">
        <f t="shared" si="696"/>
        <v>57312.468848721961</v>
      </c>
      <c r="F1763" s="179">
        <f t="shared" si="697"/>
        <v>1332.4486477539713</v>
      </c>
      <c r="G1763" s="179">
        <f t="shared" si="698"/>
        <v>4283587.1305934088</v>
      </c>
      <c r="H1763" s="179">
        <f t="shared" si="699"/>
        <v>97563.407274640107</v>
      </c>
      <c r="I1763" s="179">
        <f t="shared" si="700"/>
        <v>73299</v>
      </c>
      <c r="J1763" s="179">
        <f t="shared" si="701"/>
        <v>3223</v>
      </c>
      <c r="K1763" s="179">
        <f t="shared" si="702"/>
        <v>76522</v>
      </c>
      <c r="L1763" s="179">
        <f t="shared" si="690"/>
        <v>76522</v>
      </c>
      <c r="M1763" s="179">
        <f t="shared" si="703"/>
        <v>56911.468037582039</v>
      </c>
      <c r="N1763" s="179">
        <f t="shared" si="704"/>
        <v>6140782.633200869</v>
      </c>
      <c r="O1763" s="179">
        <f>N1763*(1+Basic!$B$9)+S1763</f>
        <v>6447821.7648609122</v>
      </c>
      <c r="P1763" s="176">
        <f t="shared" si="691"/>
        <v>6545385</v>
      </c>
      <c r="R1763" s="183">
        <f t="shared" si="705"/>
        <v>0</v>
      </c>
      <c r="S1763" s="179">
        <f t="shared" si="692"/>
        <v>0</v>
      </c>
      <c r="Y1763" s="179">
        <f t="shared" si="706"/>
        <v>15986.531151277944</v>
      </c>
      <c r="Z1763" s="179">
        <f t="shared" si="707"/>
        <v>1890.5513522460242</v>
      </c>
      <c r="AA1763" s="179">
        <f t="shared" si="708"/>
        <v>58644.91749647593</v>
      </c>
      <c r="AB1763" s="179">
        <f t="shared" si="709"/>
        <v>76521.999999999898</v>
      </c>
      <c r="AC1763" s="179">
        <f t="shared" si="710"/>
        <v>6545385</v>
      </c>
      <c r="AE1763" s="179">
        <f t="shared" si="711"/>
        <v>76522</v>
      </c>
    </row>
    <row r="1764" spans="1:31" x14ac:dyDescent="0.2">
      <c r="A1764" s="171">
        <f t="shared" si="693"/>
        <v>79</v>
      </c>
      <c r="B1764" s="179">
        <f t="shared" si="694"/>
        <v>73299</v>
      </c>
      <c r="D1764" s="179">
        <f t="shared" si="695"/>
        <v>3223</v>
      </c>
      <c r="E1764" s="179">
        <f t="shared" si="696"/>
        <v>57099.371541712462</v>
      </c>
      <c r="F1764" s="179">
        <f t="shared" si="697"/>
        <v>1307.1197153757214</v>
      </c>
      <c r="G1764" s="179">
        <f t="shared" si="698"/>
        <v>4267387.5021351213</v>
      </c>
      <c r="H1764" s="179">
        <f t="shared" si="699"/>
        <v>95647.526990015831</v>
      </c>
      <c r="I1764" s="179">
        <f t="shared" si="700"/>
        <v>73299</v>
      </c>
      <c r="J1764" s="179">
        <f t="shared" si="701"/>
        <v>3223</v>
      </c>
      <c r="K1764" s="179">
        <f t="shared" si="702"/>
        <v>76522</v>
      </c>
      <c r="L1764" s="179">
        <f t="shared" si="690"/>
        <v>76522</v>
      </c>
      <c r="M1764" s="179">
        <f t="shared" si="703"/>
        <v>56730.300353465638</v>
      </c>
      <c r="N1764" s="179">
        <f t="shared" si="704"/>
        <v>6120990.9335543346</v>
      </c>
      <c r="O1764" s="179">
        <f>N1764*(1+Basic!$B$9)+S1764</f>
        <v>6427040.4802320516</v>
      </c>
      <c r="P1764" s="176">
        <f t="shared" si="691"/>
        <v>6522688</v>
      </c>
      <c r="R1764" s="183">
        <f t="shared" si="705"/>
        <v>0</v>
      </c>
      <c r="S1764" s="179">
        <f t="shared" si="692"/>
        <v>0</v>
      </c>
      <c r="Y1764" s="179">
        <f t="shared" si="706"/>
        <v>16199.628458287567</v>
      </c>
      <c r="Z1764" s="179">
        <f t="shared" si="707"/>
        <v>1915.8802846242761</v>
      </c>
      <c r="AA1764" s="179">
        <f t="shared" si="708"/>
        <v>58406.491257088186</v>
      </c>
      <c r="AB1764" s="179">
        <f t="shared" si="709"/>
        <v>76522.000000000029</v>
      </c>
      <c r="AC1764" s="179">
        <f t="shared" si="710"/>
        <v>6522688</v>
      </c>
      <c r="AE1764" s="179">
        <f t="shared" si="711"/>
        <v>76522</v>
      </c>
    </row>
    <row r="1765" spans="1:31" x14ac:dyDescent="0.2">
      <c r="A1765" s="171">
        <f t="shared" si="693"/>
        <v>80</v>
      </c>
      <c r="B1765" s="179">
        <f t="shared" si="694"/>
        <v>73299</v>
      </c>
      <c r="D1765" s="179">
        <f t="shared" si="695"/>
        <v>3223</v>
      </c>
      <c r="E1765" s="179">
        <f t="shared" si="696"/>
        <v>56883.433689632562</v>
      </c>
      <c r="F1765" s="179">
        <f t="shared" si="697"/>
        <v>1281.4514350000422</v>
      </c>
      <c r="G1765" s="179">
        <f t="shared" si="698"/>
        <v>4250971.9358247537</v>
      </c>
      <c r="H1765" s="179">
        <f t="shared" si="699"/>
        <v>93705.97842501587</v>
      </c>
      <c r="I1765" s="179">
        <f t="shared" si="700"/>
        <v>73299</v>
      </c>
      <c r="J1765" s="179">
        <f t="shared" si="701"/>
        <v>3223</v>
      </c>
      <c r="K1765" s="179">
        <f t="shared" si="702"/>
        <v>76522</v>
      </c>
      <c r="L1765" s="179">
        <f t="shared" si="690"/>
        <v>76522</v>
      </c>
      <c r="M1765" s="179">
        <f t="shared" si="703"/>
        <v>56547.458990642765</v>
      </c>
      <c r="N1765" s="179">
        <f t="shared" si="704"/>
        <v>6101016.3925449774</v>
      </c>
      <c r="O1765" s="179">
        <f>N1765*(1+Basic!$B$9)+S1765</f>
        <v>6406067.212172226</v>
      </c>
      <c r="P1765" s="176">
        <f t="shared" si="691"/>
        <v>6499773</v>
      </c>
      <c r="R1765" s="183">
        <f t="shared" si="705"/>
        <v>0</v>
      </c>
      <c r="S1765" s="179">
        <f t="shared" si="692"/>
        <v>0</v>
      </c>
      <c r="Y1765" s="179">
        <f t="shared" si="706"/>
        <v>16415.566310367547</v>
      </c>
      <c r="Z1765" s="179">
        <f t="shared" si="707"/>
        <v>1941.5485649999609</v>
      </c>
      <c r="AA1765" s="179">
        <f t="shared" si="708"/>
        <v>58164.885124632601</v>
      </c>
      <c r="AB1765" s="179">
        <f t="shared" si="709"/>
        <v>76522.000000000116</v>
      </c>
      <c r="AC1765" s="179">
        <f t="shared" si="710"/>
        <v>6499773</v>
      </c>
      <c r="AE1765" s="179">
        <f t="shared" si="711"/>
        <v>76522</v>
      </c>
    </row>
    <row r="1766" spans="1:31" x14ac:dyDescent="0.2">
      <c r="A1766" s="171">
        <f t="shared" si="693"/>
        <v>81</v>
      </c>
      <c r="B1766" s="179">
        <f t="shared" si="694"/>
        <v>73299</v>
      </c>
      <c r="D1766" s="179">
        <f t="shared" si="695"/>
        <v>3223</v>
      </c>
      <c r="E1766" s="179">
        <f t="shared" si="696"/>
        <v>56664.617428576741</v>
      </c>
      <c r="F1766" s="179">
        <f t="shared" si="697"/>
        <v>1255.4392601635598</v>
      </c>
      <c r="G1766" s="179">
        <f t="shared" si="698"/>
        <v>4234337.5532533303</v>
      </c>
      <c r="H1766" s="179">
        <f t="shared" si="699"/>
        <v>91738.417685179433</v>
      </c>
      <c r="I1766" s="179">
        <f t="shared" si="700"/>
        <v>73299</v>
      </c>
      <c r="J1766" s="179">
        <f t="shared" si="701"/>
        <v>3223</v>
      </c>
      <c r="K1766" s="179">
        <f t="shared" si="702"/>
        <v>76522</v>
      </c>
      <c r="L1766" s="179">
        <f t="shared" si="690"/>
        <v>76522</v>
      </c>
      <c r="M1766" s="179">
        <f t="shared" si="703"/>
        <v>56362.928487192461</v>
      </c>
      <c r="N1766" s="179">
        <f t="shared" si="704"/>
        <v>6080857.3210321702</v>
      </c>
      <c r="O1766" s="179">
        <f>N1766*(1+Basic!$B$9)+S1766</f>
        <v>6384900.1870837789</v>
      </c>
      <c r="P1766" s="176">
        <f t="shared" si="691"/>
        <v>6476639</v>
      </c>
      <c r="R1766" s="183">
        <f t="shared" si="705"/>
        <v>0</v>
      </c>
      <c r="S1766" s="179">
        <f t="shared" si="692"/>
        <v>0</v>
      </c>
      <c r="Y1766" s="179">
        <f t="shared" si="706"/>
        <v>16634.382571423426</v>
      </c>
      <c r="Z1766" s="179">
        <f t="shared" si="707"/>
        <v>1967.5607398364373</v>
      </c>
      <c r="AA1766" s="179">
        <f t="shared" si="708"/>
        <v>57920.056688740304</v>
      </c>
      <c r="AB1766" s="179">
        <f t="shared" si="709"/>
        <v>76522.000000000175</v>
      </c>
      <c r="AC1766" s="179">
        <f t="shared" si="710"/>
        <v>6476639</v>
      </c>
      <c r="AE1766" s="179">
        <f t="shared" si="711"/>
        <v>76522</v>
      </c>
    </row>
    <row r="1767" spans="1:31" x14ac:dyDescent="0.2">
      <c r="A1767" s="171">
        <f t="shared" si="693"/>
        <v>82</v>
      </c>
      <c r="B1767" s="179">
        <f t="shared" si="694"/>
        <v>73299</v>
      </c>
      <c r="D1767" s="179">
        <f t="shared" si="695"/>
        <v>3223</v>
      </c>
      <c r="E1767" s="179">
        <f t="shared" si="696"/>
        <v>56442.884389921091</v>
      </c>
      <c r="F1767" s="179">
        <f t="shared" si="697"/>
        <v>1229.0785834910062</v>
      </c>
      <c r="G1767" s="179">
        <f t="shared" si="698"/>
        <v>4217481.4376432514</v>
      </c>
      <c r="H1767" s="179">
        <f t="shared" si="699"/>
        <v>89744.496268670438</v>
      </c>
      <c r="I1767" s="179">
        <f t="shared" si="700"/>
        <v>73299</v>
      </c>
      <c r="J1767" s="179">
        <f t="shared" si="701"/>
        <v>3223</v>
      </c>
      <c r="K1767" s="179">
        <f t="shared" si="702"/>
        <v>76522</v>
      </c>
      <c r="L1767" s="179">
        <f t="shared" si="690"/>
        <v>76522</v>
      </c>
      <c r="M1767" s="179">
        <f t="shared" si="703"/>
        <v>56176.693238352134</v>
      </c>
      <c r="N1767" s="179">
        <f t="shared" si="704"/>
        <v>6060512.0142705226</v>
      </c>
      <c r="O1767" s="179">
        <f>N1767*(1+Basic!$B$9)+S1767</f>
        <v>6363537.6149840495</v>
      </c>
      <c r="P1767" s="176">
        <f t="shared" si="691"/>
        <v>6453282</v>
      </c>
      <c r="R1767" s="183">
        <f t="shared" si="705"/>
        <v>0</v>
      </c>
      <c r="S1767" s="179">
        <f t="shared" si="692"/>
        <v>0</v>
      </c>
      <c r="Y1767" s="179">
        <f t="shared" si="706"/>
        <v>16856.115610078909</v>
      </c>
      <c r="Z1767" s="179">
        <f t="shared" si="707"/>
        <v>1993.9214165089943</v>
      </c>
      <c r="AA1767" s="179">
        <f t="shared" si="708"/>
        <v>57671.962973412097</v>
      </c>
      <c r="AB1767" s="179">
        <f t="shared" si="709"/>
        <v>76522</v>
      </c>
      <c r="AC1767" s="179">
        <f t="shared" si="710"/>
        <v>6453282</v>
      </c>
      <c r="AE1767" s="179">
        <f t="shared" si="711"/>
        <v>76522</v>
      </c>
    </row>
    <row r="1768" spans="1:31" x14ac:dyDescent="0.2">
      <c r="A1768" s="171">
        <f t="shared" si="693"/>
        <v>83</v>
      </c>
      <c r="B1768" s="179">
        <f t="shared" si="694"/>
        <v>73299</v>
      </c>
      <c r="D1768" s="179">
        <f t="shared" si="695"/>
        <v>3223</v>
      </c>
      <c r="E1768" s="179">
        <f t="shared" si="696"/>
        <v>56218.195693595539</v>
      </c>
      <c r="F1768" s="179">
        <f t="shared" si="697"/>
        <v>1202.3647358791438</v>
      </c>
      <c r="G1768" s="179">
        <f t="shared" si="698"/>
        <v>4200400.6333368467</v>
      </c>
      <c r="H1768" s="179">
        <f t="shared" si="699"/>
        <v>87723.861004549588</v>
      </c>
      <c r="I1768" s="179">
        <f t="shared" si="700"/>
        <v>73299</v>
      </c>
      <c r="J1768" s="179">
        <f t="shared" si="701"/>
        <v>3223</v>
      </c>
      <c r="K1768" s="179">
        <f t="shared" si="702"/>
        <v>76522</v>
      </c>
      <c r="L1768" s="179">
        <f t="shared" si="690"/>
        <v>76522</v>
      </c>
      <c r="M1768" s="179">
        <f t="shared" si="703"/>
        <v>55988.737495197936</v>
      </c>
      <c r="N1768" s="179">
        <f t="shared" si="704"/>
        <v>6039978.7517657205</v>
      </c>
      <c r="O1768" s="179">
        <f>N1768*(1+Basic!$B$9)+S1768</f>
        <v>6341977.6893540071</v>
      </c>
      <c r="P1768" s="176">
        <f t="shared" si="691"/>
        <v>6429702</v>
      </c>
      <c r="R1768" s="183">
        <f t="shared" si="705"/>
        <v>0</v>
      </c>
      <c r="S1768" s="179">
        <f t="shared" si="692"/>
        <v>0</v>
      </c>
      <c r="Y1768" s="179">
        <f t="shared" si="706"/>
        <v>17080.804306404665</v>
      </c>
      <c r="Z1768" s="179">
        <f t="shared" si="707"/>
        <v>2020.6352641208505</v>
      </c>
      <c r="AA1768" s="179">
        <f t="shared" si="708"/>
        <v>57420.560429474681</v>
      </c>
      <c r="AB1768" s="179">
        <f t="shared" si="709"/>
        <v>76522.000000000204</v>
      </c>
      <c r="AC1768" s="179">
        <f t="shared" si="710"/>
        <v>6429702</v>
      </c>
      <c r="AE1768" s="179">
        <f t="shared" si="711"/>
        <v>76522</v>
      </c>
    </row>
    <row r="1769" spans="1:31" x14ac:dyDescent="0.2">
      <c r="A1769" s="171">
        <f t="shared" si="693"/>
        <v>84</v>
      </c>
      <c r="B1769" s="179">
        <f t="shared" si="694"/>
        <v>73299</v>
      </c>
      <c r="C1769" s="171">
        <f>-Basic!$B$26</f>
        <v>-25070</v>
      </c>
      <c r="D1769" s="179">
        <f t="shared" si="695"/>
        <v>-21847</v>
      </c>
      <c r="E1769" s="179">
        <f t="shared" si="696"/>
        <v>55990.511941266312</v>
      </c>
      <c r="F1769" s="179">
        <f t="shared" si="697"/>
        <v>1175.2929856697565</v>
      </c>
      <c r="G1769" s="179">
        <f t="shared" si="698"/>
        <v>4183092.145278113</v>
      </c>
      <c r="H1769" s="179">
        <f t="shared" si="699"/>
        <v>110746.15399021935</v>
      </c>
      <c r="I1769" s="179">
        <f t="shared" si="700"/>
        <v>73299</v>
      </c>
      <c r="J1769" s="179">
        <f t="shared" si="701"/>
        <v>3223</v>
      </c>
      <c r="K1769" s="179">
        <f t="shared" si="702"/>
        <v>76522</v>
      </c>
      <c r="L1769" s="179">
        <f t="shared" si="690"/>
        <v>76522</v>
      </c>
      <c r="M1769" s="179">
        <f t="shared" si="703"/>
        <v>55799.045363312973</v>
      </c>
      <c r="N1769" s="179">
        <f t="shared" si="704"/>
        <v>6019255.7971290331</v>
      </c>
      <c r="O1769" s="179">
        <f>N1769*(1+Basic!$B$9)+S1769</f>
        <v>6320218.5869854847</v>
      </c>
      <c r="P1769" s="176">
        <f t="shared" si="691"/>
        <v>6430965</v>
      </c>
      <c r="R1769" s="183">
        <f t="shared" si="705"/>
        <v>0</v>
      </c>
      <c r="S1769" s="179">
        <f t="shared" si="692"/>
        <v>0</v>
      </c>
      <c r="Y1769" s="179">
        <f t="shared" si="706"/>
        <v>17308.488058733754</v>
      </c>
      <c r="Z1769" s="179">
        <f t="shared" si="707"/>
        <v>2047.7070143302408</v>
      </c>
      <c r="AA1769" s="179">
        <f t="shared" si="708"/>
        <v>57165.804926936071</v>
      </c>
      <c r="AB1769" s="179">
        <f t="shared" si="709"/>
        <v>76522.000000000058</v>
      </c>
      <c r="AC1769" s="179">
        <f t="shared" si="710"/>
        <v>6430965</v>
      </c>
      <c r="AE1769" s="179">
        <f t="shared" si="711"/>
        <v>51452</v>
      </c>
    </row>
    <row r="1770" spans="1:31" x14ac:dyDescent="0.2">
      <c r="A1770" s="171">
        <f t="shared" si="693"/>
        <v>85</v>
      </c>
      <c r="B1770" s="179">
        <f t="shared" si="694"/>
        <v>73299</v>
      </c>
      <c r="D1770" s="179">
        <f t="shared" si="695"/>
        <v>3223</v>
      </c>
      <c r="E1770" s="179">
        <f t="shared" si="696"/>
        <v>55759.793209427648</v>
      </c>
      <c r="F1770" s="179">
        <f t="shared" si="697"/>
        <v>1483.7374516365292</v>
      </c>
      <c r="G1770" s="179">
        <f t="shared" si="698"/>
        <v>4165552.9384875409</v>
      </c>
      <c r="H1770" s="179">
        <f t="shared" si="699"/>
        <v>109006.89144185587</v>
      </c>
      <c r="I1770" s="179">
        <f t="shared" si="700"/>
        <v>73299</v>
      </c>
      <c r="J1770" s="179">
        <f t="shared" si="701"/>
        <v>3223</v>
      </c>
      <c r="K1770" s="179">
        <f t="shared" si="702"/>
        <v>76522</v>
      </c>
      <c r="L1770" s="179">
        <f t="shared" si="690"/>
        <v>76522</v>
      </c>
      <c r="M1770" s="179">
        <f t="shared" si="703"/>
        <v>55607.600801443223</v>
      </c>
      <c r="N1770" s="179">
        <f t="shared" si="704"/>
        <v>5998341.3979304768</v>
      </c>
      <c r="O1770" s="179">
        <f>N1770*(1+Basic!$B$9)+S1770</f>
        <v>6298258.4678270007</v>
      </c>
      <c r="P1770" s="176">
        <f t="shared" si="691"/>
        <v>6407265</v>
      </c>
      <c r="R1770" s="183">
        <f t="shared" si="705"/>
        <v>0</v>
      </c>
      <c r="S1770" s="179">
        <f t="shared" si="692"/>
        <v>0</v>
      </c>
      <c r="Y1770" s="179">
        <f t="shared" si="706"/>
        <v>17539.206790572032</v>
      </c>
      <c r="Z1770" s="179">
        <f t="shared" si="707"/>
        <v>1739.2625483634765</v>
      </c>
      <c r="AA1770" s="179">
        <f t="shared" si="708"/>
        <v>57243.530661064178</v>
      </c>
      <c r="AB1770" s="179">
        <f t="shared" si="709"/>
        <v>76521.99999999968</v>
      </c>
      <c r="AC1770" s="179">
        <f t="shared" si="710"/>
        <v>6407265</v>
      </c>
      <c r="AE1770" s="179">
        <f t="shared" si="711"/>
        <v>76522</v>
      </c>
    </row>
    <row r="1771" spans="1:31" x14ac:dyDescent="0.2">
      <c r="A1771" s="171">
        <f t="shared" si="693"/>
        <v>86</v>
      </c>
      <c r="B1771" s="179">
        <f t="shared" si="694"/>
        <v>73299</v>
      </c>
      <c r="D1771" s="179">
        <f t="shared" si="695"/>
        <v>3223</v>
      </c>
      <c r="E1771" s="179">
        <f t="shared" si="696"/>
        <v>55525.999042401323</v>
      </c>
      <c r="F1771" s="179">
        <f t="shared" si="697"/>
        <v>1460.4354326656169</v>
      </c>
      <c r="G1771" s="179">
        <f t="shared" si="698"/>
        <v>4147779.937529942</v>
      </c>
      <c r="H1771" s="179">
        <f t="shared" si="699"/>
        <v>107244.32687452149</v>
      </c>
      <c r="I1771" s="179">
        <f t="shared" si="700"/>
        <v>73299</v>
      </c>
      <c r="J1771" s="179">
        <f t="shared" si="701"/>
        <v>3223</v>
      </c>
      <c r="K1771" s="179">
        <f t="shared" si="702"/>
        <v>76522</v>
      </c>
      <c r="L1771" s="179">
        <f t="shared" si="690"/>
        <v>76522</v>
      </c>
      <c r="M1771" s="179">
        <f t="shared" si="703"/>
        <v>55414.387620140973</v>
      </c>
      <c r="N1771" s="179">
        <f t="shared" si="704"/>
        <v>5977233.7855506176</v>
      </c>
      <c r="O1771" s="179">
        <f>N1771*(1+Basic!$B$9)+S1771</f>
        <v>6276095.4748281492</v>
      </c>
      <c r="P1771" s="176">
        <f t="shared" si="691"/>
        <v>6383340</v>
      </c>
      <c r="R1771" s="183">
        <f t="shared" si="705"/>
        <v>0</v>
      </c>
      <c r="S1771" s="179">
        <f t="shared" si="692"/>
        <v>0</v>
      </c>
      <c r="Y1771" s="179">
        <f t="shared" si="706"/>
        <v>17773.00095759891</v>
      </c>
      <c r="Z1771" s="179">
        <f t="shared" si="707"/>
        <v>1762.5645673343824</v>
      </c>
      <c r="AA1771" s="179">
        <f t="shared" si="708"/>
        <v>56986.434475066941</v>
      </c>
      <c r="AB1771" s="179">
        <f t="shared" si="709"/>
        <v>76522.000000000233</v>
      </c>
      <c r="AC1771" s="179">
        <f t="shared" si="710"/>
        <v>6383340</v>
      </c>
      <c r="AE1771" s="179">
        <f t="shared" si="711"/>
        <v>76522</v>
      </c>
    </row>
    <row r="1772" spans="1:31" x14ac:dyDescent="0.2">
      <c r="A1772" s="171">
        <f t="shared" si="693"/>
        <v>87</v>
      </c>
      <c r="B1772" s="179">
        <f t="shared" si="694"/>
        <v>73299</v>
      </c>
      <c r="D1772" s="179">
        <f t="shared" si="695"/>
        <v>3223</v>
      </c>
      <c r="E1772" s="179">
        <f t="shared" si="696"/>
        <v>55289.088445242865</v>
      </c>
      <c r="F1772" s="179">
        <f t="shared" si="697"/>
        <v>1436.8212215598071</v>
      </c>
      <c r="G1772" s="179">
        <f t="shared" si="698"/>
        <v>4129770.0259751845</v>
      </c>
      <c r="H1772" s="179">
        <f t="shared" si="699"/>
        <v>105458.14809608129</v>
      </c>
      <c r="I1772" s="179">
        <f t="shared" si="700"/>
        <v>73299</v>
      </c>
      <c r="J1772" s="179">
        <f t="shared" si="701"/>
        <v>3223</v>
      </c>
      <c r="K1772" s="179">
        <f t="shared" si="702"/>
        <v>76522</v>
      </c>
      <c r="L1772" s="179">
        <f t="shared" si="690"/>
        <v>76522</v>
      </c>
      <c r="M1772" s="179">
        <f t="shared" si="703"/>
        <v>55219.389480395745</v>
      </c>
      <c r="N1772" s="179">
        <f t="shared" si="704"/>
        <v>5955931.1750310138</v>
      </c>
      <c r="O1772" s="179">
        <f>N1772*(1+Basic!$B$9)+S1772</f>
        <v>6253727.7337825643</v>
      </c>
      <c r="P1772" s="176">
        <f t="shared" si="691"/>
        <v>6359186</v>
      </c>
      <c r="R1772" s="183">
        <f t="shared" si="705"/>
        <v>0</v>
      </c>
      <c r="S1772" s="179">
        <f t="shared" si="692"/>
        <v>0</v>
      </c>
      <c r="Y1772" s="179">
        <f t="shared" si="706"/>
        <v>18009.911554757506</v>
      </c>
      <c r="Z1772" s="179">
        <f t="shared" si="707"/>
        <v>1786.1787784401968</v>
      </c>
      <c r="AA1772" s="179">
        <f t="shared" si="708"/>
        <v>56725.909666802676</v>
      </c>
      <c r="AB1772" s="179">
        <f t="shared" si="709"/>
        <v>76522.000000000378</v>
      </c>
      <c r="AC1772" s="179">
        <f t="shared" si="710"/>
        <v>6359186</v>
      </c>
      <c r="AE1772" s="179">
        <f t="shared" si="711"/>
        <v>76522</v>
      </c>
    </row>
    <row r="1773" spans="1:31" x14ac:dyDescent="0.2">
      <c r="A1773" s="171">
        <f t="shared" si="693"/>
        <v>88</v>
      </c>
      <c r="B1773" s="179">
        <f t="shared" si="694"/>
        <v>73299</v>
      </c>
      <c r="D1773" s="179">
        <f t="shared" si="695"/>
        <v>3223</v>
      </c>
      <c r="E1773" s="179">
        <f t="shared" si="696"/>
        <v>55049.019876553328</v>
      </c>
      <c r="F1773" s="179">
        <f t="shared" si="697"/>
        <v>1412.8906356802815</v>
      </c>
      <c r="G1773" s="179">
        <f t="shared" si="698"/>
        <v>4111520.0458517377</v>
      </c>
      <c r="H1773" s="179">
        <f t="shared" si="699"/>
        <v>103648.03873176157</v>
      </c>
      <c r="I1773" s="179">
        <f t="shared" si="700"/>
        <v>73299</v>
      </c>
      <c r="J1773" s="179">
        <f t="shared" si="701"/>
        <v>3223</v>
      </c>
      <c r="K1773" s="179">
        <f t="shared" si="702"/>
        <v>76522</v>
      </c>
      <c r="L1773" s="179">
        <f t="shared" si="690"/>
        <v>76522</v>
      </c>
      <c r="M1773" s="179">
        <f t="shared" si="703"/>
        <v>55022.589892252676</v>
      </c>
      <c r="N1773" s="179">
        <f t="shared" si="704"/>
        <v>5934431.7649232661</v>
      </c>
      <c r="O1773" s="179">
        <f>N1773*(1+Basic!$B$9)+S1773</f>
        <v>6231153.35316943</v>
      </c>
      <c r="P1773" s="176">
        <f t="shared" si="691"/>
        <v>6334801</v>
      </c>
      <c r="R1773" s="183">
        <f t="shared" si="705"/>
        <v>0</v>
      </c>
      <c r="S1773" s="179">
        <f t="shared" si="692"/>
        <v>0</v>
      </c>
      <c r="Y1773" s="179">
        <f t="shared" si="706"/>
        <v>18249.980123446789</v>
      </c>
      <c r="Z1773" s="179">
        <f t="shared" si="707"/>
        <v>1810.1093643197237</v>
      </c>
      <c r="AA1773" s="179">
        <f t="shared" si="708"/>
        <v>56461.910512233611</v>
      </c>
      <c r="AB1773" s="179">
        <f t="shared" si="709"/>
        <v>76522.000000000116</v>
      </c>
      <c r="AC1773" s="179">
        <f t="shared" si="710"/>
        <v>6334801</v>
      </c>
      <c r="AE1773" s="179">
        <f t="shared" si="711"/>
        <v>76522</v>
      </c>
    </row>
    <row r="1774" spans="1:31" x14ac:dyDescent="0.2">
      <c r="A1774" s="171">
        <f t="shared" si="693"/>
        <v>89</v>
      </c>
      <c r="B1774" s="179">
        <f t="shared" si="694"/>
        <v>73299</v>
      </c>
      <c r="D1774" s="179">
        <f t="shared" si="695"/>
        <v>3223</v>
      </c>
      <c r="E1774" s="179">
        <f t="shared" si="696"/>
        <v>54805.751241195096</v>
      </c>
      <c r="F1774" s="179">
        <f t="shared" si="697"/>
        <v>1388.6394363507197</v>
      </c>
      <c r="G1774" s="179">
        <f t="shared" si="698"/>
        <v>4093026.7970929327</v>
      </c>
      <c r="H1774" s="179">
        <f t="shared" si="699"/>
        <v>101813.67816811228</v>
      </c>
      <c r="I1774" s="179">
        <f t="shared" si="700"/>
        <v>73299</v>
      </c>
      <c r="J1774" s="179">
        <f t="shared" si="701"/>
        <v>3223</v>
      </c>
      <c r="K1774" s="179">
        <f t="shared" si="702"/>
        <v>76522</v>
      </c>
      <c r="L1774" s="179">
        <f t="shared" si="690"/>
        <v>76522</v>
      </c>
      <c r="M1774" s="179">
        <f t="shared" si="703"/>
        <v>54823.972213417968</v>
      </c>
      <c r="N1774" s="179">
        <f t="shared" si="704"/>
        <v>5912733.7371366844</v>
      </c>
      <c r="O1774" s="179">
        <f>N1774*(1+Basic!$B$9)+S1774</f>
        <v>6208370.4239935186</v>
      </c>
      <c r="P1774" s="176">
        <f t="shared" si="691"/>
        <v>6310184</v>
      </c>
      <c r="R1774" s="183">
        <f t="shared" si="705"/>
        <v>0</v>
      </c>
      <c r="S1774" s="179">
        <f t="shared" si="692"/>
        <v>0</v>
      </c>
      <c r="Y1774" s="179">
        <f t="shared" si="706"/>
        <v>18493.248758804984</v>
      </c>
      <c r="Z1774" s="179">
        <f t="shared" si="707"/>
        <v>1834.3605636492866</v>
      </c>
      <c r="AA1774" s="179">
        <f t="shared" si="708"/>
        <v>56194.390677545816</v>
      </c>
      <c r="AB1774" s="179">
        <f t="shared" si="709"/>
        <v>76522.000000000087</v>
      </c>
      <c r="AC1774" s="179">
        <f t="shared" si="710"/>
        <v>6310184</v>
      </c>
      <c r="AE1774" s="179">
        <f t="shared" si="711"/>
        <v>76522</v>
      </c>
    </row>
    <row r="1775" spans="1:31" x14ac:dyDescent="0.2">
      <c r="A1775" s="171">
        <f t="shared" si="693"/>
        <v>90</v>
      </c>
      <c r="B1775" s="179">
        <f t="shared" si="694"/>
        <v>73299</v>
      </c>
      <c r="D1775" s="179">
        <f t="shared" si="695"/>
        <v>3223</v>
      </c>
      <c r="E1775" s="179">
        <f t="shared" si="696"/>
        <v>54559.239882910653</v>
      </c>
      <c r="F1775" s="179">
        <f t="shared" si="697"/>
        <v>1364.0633281065282</v>
      </c>
      <c r="G1775" s="179">
        <f t="shared" si="698"/>
        <v>4074287.0369758434</v>
      </c>
      <c r="H1775" s="179">
        <f t="shared" si="699"/>
        <v>99954.741496218805</v>
      </c>
      <c r="I1775" s="179">
        <f t="shared" si="700"/>
        <v>73299</v>
      </c>
      <c r="J1775" s="179">
        <f t="shared" si="701"/>
        <v>3223</v>
      </c>
      <c r="K1775" s="179">
        <f t="shared" si="702"/>
        <v>76522</v>
      </c>
      <c r="L1775" s="179">
        <f t="shared" si="690"/>
        <v>76522</v>
      </c>
      <c r="M1775" s="179">
        <f t="shared" si="703"/>
        <v>54623.519647851586</v>
      </c>
      <c r="N1775" s="179">
        <f t="shared" si="704"/>
        <v>5890835.2567845359</v>
      </c>
      <c r="O1775" s="179">
        <f>N1775*(1+Basic!$B$9)+S1775</f>
        <v>6185377.0196237629</v>
      </c>
      <c r="P1775" s="176">
        <f t="shared" si="691"/>
        <v>6285332</v>
      </c>
      <c r="R1775" s="183">
        <f t="shared" si="705"/>
        <v>0</v>
      </c>
      <c r="S1775" s="179">
        <f t="shared" si="692"/>
        <v>0</v>
      </c>
      <c r="Y1775" s="179">
        <f t="shared" si="706"/>
        <v>18739.760117089376</v>
      </c>
      <c r="Z1775" s="179">
        <f t="shared" si="707"/>
        <v>1858.9366718934762</v>
      </c>
      <c r="AA1775" s="179">
        <f t="shared" si="708"/>
        <v>55923.303211017184</v>
      </c>
      <c r="AB1775" s="179">
        <f t="shared" si="709"/>
        <v>76522.000000000029</v>
      </c>
      <c r="AC1775" s="179">
        <f t="shared" si="710"/>
        <v>6285332</v>
      </c>
      <c r="AE1775" s="179">
        <f t="shared" si="711"/>
        <v>76522</v>
      </c>
    </row>
    <row r="1776" spans="1:31" x14ac:dyDescent="0.2">
      <c r="A1776" s="171">
        <f t="shared" si="693"/>
        <v>91</v>
      </c>
      <c r="B1776" s="179">
        <f t="shared" si="694"/>
        <v>73299</v>
      </c>
      <c r="D1776" s="179">
        <f t="shared" si="695"/>
        <v>3223</v>
      </c>
      <c r="E1776" s="179">
        <f t="shared" si="696"/>
        <v>54309.442576843016</v>
      </c>
      <c r="F1776" s="179">
        <f t="shared" si="697"/>
        <v>1339.1579579340116</v>
      </c>
      <c r="G1776" s="179">
        <f t="shared" si="698"/>
        <v>4055297.4795526862</v>
      </c>
      <c r="H1776" s="179">
        <f t="shared" si="699"/>
        <v>98070.899454152823</v>
      </c>
      <c r="I1776" s="179">
        <f t="shared" si="700"/>
        <v>73299</v>
      </c>
      <c r="J1776" s="179">
        <f t="shared" si="701"/>
        <v>3223</v>
      </c>
      <c r="K1776" s="179">
        <f t="shared" si="702"/>
        <v>76522</v>
      </c>
      <c r="L1776" s="179">
        <f t="shared" si="690"/>
        <v>76522</v>
      </c>
      <c r="M1776" s="179">
        <f t="shared" si="703"/>
        <v>54421.215244346859</v>
      </c>
      <c r="N1776" s="179">
        <f t="shared" si="704"/>
        <v>5868734.4720288832</v>
      </c>
      <c r="O1776" s="179">
        <f>N1776*(1+Basic!$B$9)+S1776</f>
        <v>6162171.1956303278</v>
      </c>
      <c r="P1776" s="176">
        <f t="shared" si="691"/>
        <v>6260242</v>
      </c>
      <c r="R1776" s="183">
        <f t="shared" si="705"/>
        <v>0</v>
      </c>
      <c r="S1776" s="179">
        <f t="shared" si="692"/>
        <v>0</v>
      </c>
      <c r="Y1776" s="179">
        <f t="shared" si="706"/>
        <v>18989.557423157152</v>
      </c>
      <c r="Z1776" s="179">
        <f t="shared" si="707"/>
        <v>1883.8420420659822</v>
      </c>
      <c r="AA1776" s="179">
        <f t="shared" si="708"/>
        <v>55648.600534777026</v>
      </c>
      <c r="AB1776" s="179">
        <f t="shared" si="709"/>
        <v>76522.00000000016</v>
      </c>
      <c r="AC1776" s="179">
        <f t="shared" si="710"/>
        <v>6260242</v>
      </c>
      <c r="AE1776" s="179">
        <f t="shared" si="711"/>
        <v>76522</v>
      </c>
    </row>
    <row r="1777" spans="1:31" x14ac:dyDescent="0.2">
      <c r="A1777" s="171">
        <f t="shared" si="693"/>
        <v>92</v>
      </c>
      <c r="B1777" s="179">
        <f t="shared" si="694"/>
        <v>73299</v>
      </c>
      <c r="D1777" s="179">
        <f t="shared" si="695"/>
        <v>3223</v>
      </c>
      <c r="E1777" s="179">
        <f t="shared" si="696"/>
        <v>54056.315521956341</v>
      </c>
      <c r="F1777" s="179">
        <f t="shared" si="697"/>
        <v>1313.9189144993513</v>
      </c>
      <c r="G1777" s="179">
        <f t="shared" si="698"/>
        <v>4036054.7950746426</v>
      </c>
      <c r="H1777" s="179">
        <f t="shared" si="699"/>
        <v>96161.818368652181</v>
      </c>
      <c r="I1777" s="179">
        <f t="shared" si="700"/>
        <v>73299</v>
      </c>
      <c r="J1777" s="179">
        <f t="shared" si="701"/>
        <v>3223</v>
      </c>
      <c r="K1777" s="179">
        <f t="shared" si="702"/>
        <v>76522</v>
      </c>
      <c r="L1777" s="179">
        <f t="shared" si="690"/>
        <v>76522</v>
      </c>
      <c r="M1777" s="179">
        <f t="shared" si="703"/>
        <v>54217.041895097092</v>
      </c>
      <c r="N1777" s="179">
        <f t="shared" si="704"/>
        <v>5846429.5139239803</v>
      </c>
      <c r="O1777" s="179">
        <f>N1777*(1+Basic!$B$9)+S1777</f>
        <v>6138750.9896201799</v>
      </c>
      <c r="P1777" s="176">
        <f t="shared" si="691"/>
        <v>6234913</v>
      </c>
      <c r="R1777" s="183">
        <f t="shared" si="705"/>
        <v>0</v>
      </c>
      <c r="S1777" s="179">
        <f t="shared" si="692"/>
        <v>0</v>
      </c>
      <c r="Y1777" s="179">
        <f t="shared" si="706"/>
        <v>19242.684478043579</v>
      </c>
      <c r="Z1777" s="179">
        <f t="shared" si="707"/>
        <v>1909.0810855006421</v>
      </c>
      <c r="AA1777" s="179">
        <f t="shared" si="708"/>
        <v>55370.234436455692</v>
      </c>
      <c r="AB1777" s="179">
        <f t="shared" si="709"/>
        <v>76521.999999999913</v>
      </c>
      <c r="AC1777" s="179">
        <f t="shared" si="710"/>
        <v>6234913</v>
      </c>
      <c r="AE1777" s="179">
        <f t="shared" si="711"/>
        <v>76522</v>
      </c>
    </row>
    <row r="1778" spans="1:31" x14ac:dyDescent="0.2">
      <c r="A1778" s="171">
        <f t="shared" si="693"/>
        <v>93</v>
      </c>
      <c r="B1778" s="179">
        <f t="shared" si="694"/>
        <v>73299</v>
      </c>
      <c r="D1778" s="179">
        <f t="shared" si="695"/>
        <v>3223</v>
      </c>
      <c r="E1778" s="179">
        <f t="shared" si="696"/>
        <v>53799.814333355673</v>
      </c>
      <c r="F1778" s="179">
        <f t="shared" si="697"/>
        <v>1288.341727367251</v>
      </c>
      <c r="G1778" s="179">
        <f t="shared" si="698"/>
        <v>4016555.6094079982</v>
      </c>
      <c r="H1778" s="179">
        <f t="shared" si="699"/>
        <v>94227.160096019434</v>
      </c>
      <c r="I1778" s="179">
        <f t="shared" si="700"/>
        <v>73299</v>
      </c>
      <c r="J1778" s="179">
        <f t="shared" si="701"/>
        <v>3223</v>
      </c>
      <c r="K1778" s="179">
        <f t="shared" si="702"/>
        <v>76522</v>
      </c>
      <c r="L1778" s="179">
        <f t="shared" si="690"/>
        <v>76522</v>
      </c>
      <c r="M1778" s="179">
        <f t="shared" si="703"/>
        <v>54010.982334248729</v>
      </c>
      <c r="N1778" s="179">
        <f t="shared" si="704"/>
        <v>5823918.496258229</v>
      </c>
      <c r="O1778" s="179">
        <f>N1778*(1+Basic!$B$9)+S1778</f>
        <v>6115114.421071141</v>
      </c>
      <c r="P1778" s="176">
        <f t="shared" si="691"/>
        <v>6209342</v>
      </c>
      <c r="R1778" s="183">
        <f t="shared" si="705"/>
        <v>0</v>
      </c>
      <c r="S1778" s="179">
        <f t="shared" si="692"/>
        <v>0</v>
      </c>
      <c r="Y1778" s="179">
        <f t="shared" si="706"/>
        <v>19499.18566664448</v>
      </c>
      <c r="Z1778" s="179">
        <f t="shared" si="707"/>
        <v>1934.658272632747</v>
      </c>
      <c r="AA1778" s="179">
        <f t="shared" si="708"/>
        <v>55088.156060722926</v>
      </c>
      <c r="AB1778" s="179">
        <f t="shared" si="709"/>
        <v>76522.000000000146</v>
      </c>
      <c r="AC1778" s="179">
        <f t="shared" si="710"/>
        <v>6209342</v>
      </c>
      <c r="AE1778" s="179">
        <f t="shared" si="711"/>
        <v>76522</v>
      </c>
    </row>
    <row r="1779" spans="1:31" x14ac:dyDescent="0.2">
      <c r="A1779" s="171">
        <f t="shared" si="693"/>
        <v>94</v>
      </c>
      <c r="B1779" s="179">
        <f t="shared" si="694"/>
        <v>73299</v>
      </c>
      <c r="D1779" s="179">
        <f t="shared" si="695"/>
        <v>3223</v>
      </c>
      <c r="E1779" s="179">
        <f t="shared" si="696"/>
        <v>53539.894034504105</v>
      </c>
      <c r="F1779" s="179">
        <f t="shared" si="697"/>
        <v>1262.4218662091187</v>
      </c>
      <c r="G1779" s="179">
        <f t="shared" si="698"/>
        <v>3996796.5034425021</v>
      </c>
      <c r="H1779" s="179">
        <f t="shared" si="699"/>
        <v>92266.581962228549</v>
      </c>
      <c r="I1779" s="179">
        <f t="shared" si="700"/>
        <v>73299</v>
      </c>
      <c r="J1779" s="179">
        <f t="shared" si="701"/>
        <v>3223</v>
      </c>
      <c r="K1779" s="179">
        <f t="shared" si="702"/>
        <v>76522</v>
      </c>
      <c r="L1779" s="179">
        <f t="shared" si="690"/>
        <v>76522</v>
      </c>
      <c r="M1779" s="179">
        <f t="shared" si="703"/>
        <v>53803.019136441384</v>
      </c>
      <c r="N1779" s="179">
        <f t="shared" si="704"/>
        <v>5801199.51539467</v>
      </c>
      <c r="O1779" s="179">
        <f>N1779*(1+Basic!$B$9)+S1779</f>
        <v>6091259.491164404</v>
      </c>
      <c r="P1779" s="176">
        <f t="shared" si="691"/>
        <v>6183526</v>
      </c>
      <c r="R1779" s="183">
        <f t="shared" si="705"/>
        <v>0</v>
      </c>
      <c r="S1779" s="179">
        <f t="shared" si="692"/>
        <v>0</v>
      </c>
      <c r="Y1779" s="179">
        <f t="shared" si="706"/>
        <v>19759.105965496041</v>
      </c>
      <c r="Z1779" s="179">
        <f t="shared" si="707"/>
        <v>1960.5781337908847</v>
      </c>
      <c r="AA1779" s="179">
        <f t="shared" si="708"/>
        <v>54802.31590071322</v>
      </c>
      <c r="AB1779" s="179">
        <f t="shared" si="709"/>
        <v>76522.000000000146</v>
      </c>
      <c r="AC1779" s="179">
        <f t="shared" si="710"/>
        <v>6183526</v>
      </c>
      <c r="AE1779" s="179">
        <f t="shared" si="711"/>
        <v>76522</v>
      </c>
    </row>
    <row r="1780" spans="1:31" x14ac:dyDescent="0.2">
      <c r="A1780" s="171">
        <f t="shared" si="693"/>
        <v>95</v>
      </c>
      <c r="B1780" s="179">
        <f t="shared" si="694"/>
        <v>73299</v>
      </c>
      <c r="D1780" s="179">
        <f t="shared" si="695"/>
        <v>3223</v>
      </c>
      <c r="E1780" s="179">
        <f t="shared" si="696"/>
        <v>53276.509049336397</v>
      </c>
      <c r="F1780" s="179">
        <f t="shared" si="697"/>
        <v>1236.1547400006355</v>
      </c>
      <c r="G1780" s="179">
        <f t="shared" si="698"/>
        <v>3976774.0124918385</v>
      </c>
      <c r="H1780" s="179">
        <f t="shared" si="699"/>
        <v>90279.736702229187</v>
      </c>
      <c r="I1780" s="179">
        <f t="shared" si="700"/>
        <v>73299</v>
      </c>
      <c r="J1780" s="179">
        <f t="shared" si="701"/>
        <v>3223</v>
      </c>
      <c r="K1780" s="179">
        <f t="shared" si="702"/>
        <v>76522</v>
      </c>
      <c r="L1780" s="179">
        <f t="shared" si="690"/>
        <v>76522</v>
      </c>
      <c r="M1780" s="179">
        <f t="shared" si="703"/>
        <v>53593.134715334214</v>
      </c>
      <c r="N1780" s="179">
        <f t="shared" si="704"/>
        <v>5778270.6501100045</v>
      </c>
      <c r="O1780" s="179">
        <f>N1780*(1+Basic!$B$9)+S1780</f>
        <v>6067184.1826155046</v>
      </c>
      <c r="P1780" s="176">
        <f t="shared" si="691"/>
        <v>6157464</v>
      </c>
      <c r="R1780" s="183">
        <f t="shared" si="705"/>
        <v>0</v>
      </c>
      <c r="S1780" s="179">
        <f t="shared" si="692"/>
        <v>0</v>
      </c>
      <c r="Y1780" s="179">
        <f t="shared" si="706"/>
        <v>20022.490950663574</v>
      </c>
      <c r="Z1780" s="179">
        <f t="shared" si="707"/>
        <v>1986.8452599993616</v>
      </c>
      <c r="AA1780" s="179">
        <f t="shared" si="708"/>
        <v>54512.663789337035</v>
      </c>
      <c r="AB1780" s="179">
        <f t="shared" si="709"/>
        <v>76521.999999999971</v>
      </c>
      <c r="AC1780" s="179">
        <f t="shared" si="710"/>
        <v>6157464</v>
      </c>
      <c r="AE1780" s="179">
        <f t="shared" si="711"/>
        <v>76522</v>
      </c>
    </row>
    <row r="1781" spans="1:31" x14ac:dyDescent="0.2">
      <c r="A1781" s="171">
        <f t="shared" si="693"/>
        <v>96</v>
      </c>
      <c r="B1781" s="179">
        <f t="shared" si="694"/>
        <v>73299</v>
      </c>
      <c r="C1781" s="171">
        <f>-Basic!$B$27</f>
        <v>-22560</v>
      </c>
      <c r="D1781" s="179">
        <f t="shared" si="695"/>
        <v>-19337</v>
      </c>
      <c r="E1781" s="179">
        <f t="shared" si="696"/>
        <v>53009.613194267353</v>
      </c>
      <c r="F1781" s="179">
        <f t="shared" si="697"/>
        <v>1209.5356962085782</v>
      </c>
      <c r="G1781" s="179">
        <f t="shared" si="698"/>
        <v>3956484.6256861058</v>
      </c>
      <c r="H1781" s="179">
        <f t="shared" si="699"/>
        <v>110826.27239843777</v>
      </c>
      <c r="I1781" s="179">
        <f t="shared" si="700"/>
        <v>73299</v>
      </c>
      <c r="J1781" s="179">
        <f t="shared" si="701"/>
        <v>3223</v>
      </c>
      <c r="K1781" s="179">
        <f t="shared" si="702"/>
        <v>76522</v>
      </c>
      <c r="L1781" s="179">
        <f t="shared" si="690"/>
        <v>76522</v>
      </c>
      <c r="M1781" s="179">
        <f t="shared" si="703"/>
        <v>53381.311322118745</v>
      </c>
      <c r="N1781" s="179">
        <f t="shared" si="704"/>
        <v>5755129.9614321236</v>
      </c>
      <c r="O1781" s="179">
        <f>N1781*(1+Basic!$B$9)+S1781</f>
        <v>6042886.4595037298</v>
      </c>
      <c r="P1781" s="176">
        <f t="shared" si="691"/>
        <v>6153713</v>
      </c>
      <c r="R1781" s="183">
        <f t="shared" si="705"/>
        <v>0</v>
      </c>
      <c r="S1781" s="179">
        <f t="shared" si="692"/>
        <v>0</v>
      </c>
      <c r="Y1781" s="179">
        <f t="shared" si="706"/>
        <v>20289.386805732735</v>
      </c>
      <c r="Z1781" s="179">
        <f t="shared" si="707"/>
        <v>2013.4643037914211</v>
      </c>
      <c r="AA1781" s="179">
        <f t="shared" si="708"/>
        <v>54219.148890475932</v>
      </c>
      <c r="AB1781" s="179">
        <f t="shared" si="709"/>
        <v>76522.000000000087</v>
      </c>
      <c r="AC1781" s="179">
        <f t="shared" si="710"/>
        <v>6153713</v>
      </c>
      <c r="AE1781" s="179">
        <f t="shared" si="711"/>
        <v>53962</v>
      </c>
    </row>
    <row r="1782" spans="1:31" x14ac:dyDescent="0.2">
      <c r="A1782" s="171">
        <f t="shared" si="693"/>
        <v>97</v>
      </c>
      <c r="B1782" s="179">
        <f t="shared" si="694"/>
        <v>73299</v>
      </c>
      <c r="D1782" s="179">
        <f t="shared" si="695"/>
        <v>3223</v>
      </c>
      <c r="E1782" s="179">
        <f t="shared" si="696"/>
        <v>52739.159670093657</v>
      </c>
      <c r="F1782" s="179">
        <f t="shared" si="697"/>
        <v>1484.8108494797598</v>
      </c>
      <c r="G1782" s="179">
        <f t="shared" si="698"/>
        <v>3935924.7853561994</v>
      </c>
      <c r="H1782" s="179">
        <f t="shared" si="699"/>
        <v>109088.08324791753</v>
      </c>
      <c r="I1782" s="179">
        <f t="shared" si="700"/>
        <v>73299</v>
      </c>
      <c r="J1782" s="179">
        <f t="shared" si="701"/>
        <v>3223</v>
      </c>
      <c r="K1782" s="179">
        <f t="shared" si="702"/>
        <v>76522</v>
      </c>
      <c r="L1782" s="179">
        <f t="shared" si="690"/>
        <v>76522</v>
      </c>
      <c r="M1782" s="179">
        <f t="shared" si="703"/>
        <v>53167.531044017953</v>
      </c>
      <c r="N1782" s="179">
        <f t="shared" si="704"/>
        <v>5731775.4924761411</v>
      </c>
      <c r="O1782" s="179">
        <f>N1782*(1+Basic!$B$9)+S1782</f>
        <v>6018364.2670999486</v>
      </c>
      <c r="P1782" s="176">
        <f t="shared" si="691"/>
        <v>6127452</v>
      </c>
      <c r="R1782" s="183">
        <f t="shared" si="705"/>
        <v>0</v>
      </c>
      <c r="S1782" s="179">
        <f t="shared" si="692"/>
        <v>0</v>
      </c>
      <c r="Y1782" s="179">
        <f t="shared" si="706"/>
        <v>20559.840329906438</v>
      </c>
      <c r="Z1782" s="179">
        <f t="shared" si="707"/>
        <v>1738.1891505202366</v>
      </c>
      <c r="AA1782" s="179">
        <f t="shared" si="708"/>
        <v>54223.970519573413</v>
      </c>
      <c r="AB1782" s="179">
        <f t="shared" si="709"/>
        <v>76522.000000000087</v>
      </c>
      <c r="AC1782" s="179">
        <f t="shared" si="710"/>
        <v>6127452</v>
      </c>
      <c r="AE1782" s="179">
        <f t="shared" si="711"/>
        <v>76522</v>
      </c>
    </row>
    <row r="1783" spans="1:31" x14ac:dyDescent="0.2">
      <c r="A1783" s="171">
        <f t="shared" si="693"/>
        <v>98</v>
      </c>
      <c r="B1783" s="179">
        <f t="shared" si="694"/>
        <v>73299</v>
      </c>
      <c r="D1783" s="179">
        <f t="shared" si="695"/>
        <v>3223</v>
      </c>
      <c r="E1783" s="179">
        <f t="shared" si="696"/>
        <v>52465.10105378789</v>
      </c>
      <c r="F1783" s="179">
        <f t="shared" si="697"/>
        <v>1461.5232115101114</v>
      </c>
      <c r="G1783" s="179">
        <f t="shared" si="698"/>
        <v>3915090.8864099872</v>
      </c>
      <c r="H1783" s="179">
        <f t="shared" si="699"/>
        <v>107326.60645942764</v>
      </c>
      <c r="I1783" s="179">
        <f t="shared" si="700"/>
        <v>73299</v>
      </c>
      <c r="J1783" s="179">
        <f t="shared" si="701"/>
        <v>3223</v>
      </c>
      <c r="K1783" s="179">
        <f t="shared" si="702"/>
        <v>76522</v>
      </c>
      <c r="L1783" s="179">
        <f t="shared" si="690"/>
        <v>76522</v>
      </c>
      <c r="M1783" s="179">
        <f t="shared" si="703"/>
        <v>52951.775802771444</v>
      </c>
      <c r="N1783" s="179">
        <f t="shared" si="704"/>
        <v>5708205.2682789126</v>
      </c>
      <c r="O1783" s="179">
        <f>N1783*(1+Basic!$B$9)+S1783</f>
        <v>5993615.5316928588</v>
      </c>
      <c r="P1783" s="176">
        <f t="shared" si="691"/>
        <v>6100942</v>
      </c>
      <c r="R1783" s="183">
        <f t="shared" si="705"/>
        <v>0</v>
      </c>
      <c r="S1783" s="179">
        <f t="shared" si="692"/>
        <v>0</v>
      </c>
      <c r="Y1783" s="179">
        <f t="shared" si="706"/>
        <v>20833.898946212139</v>
      </c>
      <c r="Z1783" s="179">
        <f t="shared" si="707"/>
        <v>1761.4767884898902</v>
      </c>
      <c r="AA1783" s="179">
        <f t="shared" si="708"/>
        <v>53926.624265298</v>
      </c>
      <c r="AB1783" s="179">
        <f t="shared" si="709"/>
        <v>76522.000000000029</v>
      </c>
      <c r="AC1783" s="179">
        <f t="shared" si="710"/>
        <v>6100942</v>
      </c>
      <c r="AE1783" s="179">
        <f t="shared" si="711"/>
        <v>76522</v>
      </c>
    </row>
    <row r="1784" spans="1:31" x14ac:dyDescent="0.2">
      <c r="A1784" s="171">
        <f t="shared" si="693"/>
        <v>99</v>
      </c>
      <c r="B1784" s="179">
        <f t="shared" si="694"/>
        <v>73299</v>
      </c>
      <c r="D1784" s="179">
        <f t="shared" si="695"/>
        <v>3223</v>
      </c>
      <c r="E1784" s="179">
        <f t="shared" si="696"/>
        <v>52187.389290183019</v>
      </c>
      <c r="F1784" s="179">
        <f t="shared" si="697"/>
        <v>1437.9235740770885</v>
      </c>
      <c r="G1784" s="179">
        <f t="shared" si="698"/>
        <v>3893979.2757001701</v>
      </c>
      <c r="H1784" s="179">
        <f t="shared" si="699"/>
        <v>105541.53003350472</v>
      </c>
      <c r="I1784" s="179">
        <f t="shared" si="700"/>
        <v>73299</v>
      </c>
      <c r="J1784" s="179">
        <f t="shared" si="701"/>
        <v>3223</v>
      </c>
      <c r="K1784" s="179">
        <f t="shared" si="702"/>
        <v>76522</v>
      </c>
      <c r="L1784" s="179">
        <f t="shared" si="690"/>
        <v>76522</v>
      </c>
      <c r="M1784" s="179">
        <f t="shared" si="703"/>
        <v>52734.027353106765</v>
      </c>
      <c r="N1784" s="179">
        <f t="shared" si="704"/>
        <v>5684417.2956320196</v>
      </c>
      <c r="O1784" s="179">
        <f>N1784*(1+Basic!$B$9)+S1784</f>
        <v>5968638.160413621</v>
      </c>
      <c r="P1784" s="176">
        <f t="shared" si="691"/>
        <v>6074180</v>
      </c>
      <c r="R1784" s="183">
        <f t="shared" si="705"/>
        <v>0</v>
      </c>
      <c r="S1784" s="179">
        <f t="shared" si="692"/>
        <v>0</v>
      </c>
      <c r="Y1784" s="179">
        <f t="shared" si="706"/>
        <v>21111.610709817149</v>
      </c>
      <c r="Z1784" s="179">
        <f t="shared" si="707"/>
        <v>1785.0764259229181</v>
      </c>
      <c r="AA1784" s="179">
        <f t="shared" si="708"/>
        <v>53625.312864260108</v>
      </c>
      <c r="AB1784" s="179">
        <f t="shared" si="709"/>
        <v>76522.000000000175</v>
      </c>
      <c r="AC1784" s="179">
        <f t="shared" si="710"/>
        <v>6074180</v>
      </c>
      <c r="AE1784" s="179">
        <f t="shared" si="711"/>
        <v>76522</v>
      </c>
    </row>
    <row r="1785" spans="1:31" x14ac:dyDescent="0.2">
      <c r="A1785" s="171">
        <f t="shared" si="693"/>
        <v>100</v>
      </c>
      <c r="B1785" s="179">
        <f t="shared" si="694"/>
        <v>73299</v>
      </c>
      <c r="D1785" s="179">
        <f t="shared" si="695"/>
        <v>3223</v>
      </c>
      <c r="E1785" s="179">
        <f t="shared" si="696"/>
        <v>51905.975683546079</v>
      </c>
      <c r="F1785" s="179">
        <f t="shared" si="697"/>
        <v>1414.0077571232175</v>
      </c>
      <c r="G1785" s="179">
        <f t="shared" si="698"/>
        <v>3872586.2513837162</v>
      </c>
      <c r="H1785" s="179">
        <f t="shared" si="699"/>
        <v>103732.53779062793</v>
      </c>
      <c r="I1785" s="179">
        <f t="shared" si="700"/>
        <v>73299</v>
      </c>
      <c r="J1785" s="179">
        <f t="shared" si="701"/>
        <v>3223</v>
      </c>
      <c r="K1785" s="179">
        <f t="shared" si="702"/>
        <v>76522</v>
      </c>
      <c r="L1785" s="179">
        <f t="shared" si="690"/>
        <v>76522</v>
      </c>
      <c r="M1785" s="179">
        <f t="shared" si="703"/>
        <v>52514.267281196378</v>
      </c>
      <c r="N1785" s="179">
        <f t="shared" si="704"/>
        <v>5660409.5629132157</v>
      </c>
      <c r="O1785" s="179">
        <f>N1785*(1+Basic!$B$9)+S1785</f>
        <v>5943430.0410588766</v>
      </c>
      <c r="P1785" s="176">
        <f t="shared" si="691"/>
        <v>6047163</v>
      </c>
      <c r="R1785" s="183">
        <f t="shared" si="705"/>
        <v>0</v>
      </c>
      <c r="S1785" s="179">
        <f t="shared" si="692"/>
        <v>0</v>
      </c>
      <c r="Y1785" s="179">
        <f t="shared" si="706"/>
        <v>21393.024316453841</v>
      </c>
      <c r="Z1785" s="179">
        <f t="shared" si="707"/>
        <v>1808.9922428767895</v>
      </c>
      <c r="AA1785" s="179">
        <f t="shared" si="708"/>
        <v>53319.983440669297</v>
      </c>
      <c r="AB1785" s="179">
        <f t="shared" si="709"/>
        <v>76521.999999999927</v>
      </c>
      <c r="AC1785" s="179">
        <f t="shared" si="710"/>
        <v>6047163</v>
      </c>
      <c r="AE1785" s="179">
        <f t="shared" si="711"/>
        <v>76522</v>
      </c>
    </row>
    <row r="1786" spans="1:31" x14ac:dyDescent="0.2">
      <c r="A1786" s="171">
        <f t="shared" si="693"/>
        <v>101</v>
      </c>
      <c r="B1786" s="179">
        <f t="shared" si="694"/>
        <v>73299</v>
      </c>
      <c r="D1786" s="179">
        <f t="shared" si="695"/>
        <v>3223</v>
      </c>
      <c r="E1786" s="179">
        <f t="shared" si="696"/>
        <v>51620.810889039647</v>
      </c>
      <c r="F1786" s="179">
        <f t="shared" si="697"/>
        <v>1389.7715245881056</v>
      </c>
      <c r="G1786" s="179">
        <f t="shared" si="698"/>
        <v>3850908.0622727559</v>
      </c>
      <c r="H1786" s="179">
        <f t="shared" si="699"/>
        <v>101899.30931521604</v>
      </c>
      <c r="I1786" s="179">
        <f t="shared" si="700"/>
        <v>73299</v>
      </c>
      <c r="J1786" s="179">
        <f t="shared" si="701"/>
        <v>3223</v>
      </c>
      <c r="K1786" s="179">
        <f t="shared" si="702"/>
        <v>76522</v>
      </c>
      <c r="L1786" s="179">
        <f t="shared" si="690"/>
        <v>76522</v>
      </c>
      <c r="M1786" s="179">
        <f t="shared" si="703"/>
        <v>52292.477003100583</v>
      </c>
      <c r="N1786" s="179">
        <f t="shared" si="704"/>
        <v>5636180.039916316</v>
      </c>
      <c r="O1786" s="179">
        <f>N1786*(1+Basic!$B$9)+S1786</f>
        <v>5917989.0419121319</v>
      </c>
      <c r="P1786" s="176">
        <f t="shared" si="691"/>
        <v>6019888</v>
      </c>
      <c r="R1786" s="183">
        <f t="shared" si="705"/>
        <v>0</v>
      </c>
      <c r="S1786" s="179">
        <f t="shared" si="692"/>
        <v>0</v>
      </c>
      <c r="Y1786" s="179">
        <f t="shared" si="706"/>
        <v>21678.189110960346</v>
      </c>
      <c r="Z1786" s="179">
        <f t="shared" si="707"/>
        <v>1833.2284754118882</v>
      </c>
      <c r="AA1786" s="179">
        <f t="shared" si="708"/>
        <v>53010.582413627752</v>
      </c>
      <c r="AB1786" s="179">
        <f t="shared" si="709"/>
        <v>76521.999999999985</v>
      </c>
      <c r="AC1786" s="179">
        <f t="shared" si="710"/>
        <v>6019888</v>
      </c>
      <c r="AE1786" s="179">
        <f t="shared" si="711"/>
        <v>76522</v>
      </c>
    </row>
    <row r="1787" spans="1:31" x14ac:dyDescent="0.2">
      <c r="A1787" s="171">
        <f t="shared" si="693"/>
        <v>102</v>
      </c>
      <c r="B1787" s="179">
        <f t="shared" si="694"/>
        <v>73299</v>
      </c>
      <c r="D1787" s="179">
        <f t="shared" si="695"/>
        <v>3223</v>
      </c>
      <c r="E1787" s="179">
        <f t="shared" si="696"/>
        <v>51331.844904069294</v>
      </c>
      <c r="F1787" s="179">
        <f t="shared" si="697"/>
        <v>1365.2105836581354</v>
      </c>
      <c r="G1787" s="179">
        <f t="shared" si="698"/>
        <v>3828940.9071768252</v>
      </c>
      <c r="H1787" s="179">
        <f t="shared" si="699"/>
        <v>100041.51989887418</v>
      </c>
      <c r="I1787" s="179">
        <f t="shared" si="700"/>
        <v>73299</v>
      </c>
      <c r="J1787" s="179">
        <f t="shared" si="701"/>
        <v>3223</v>
      </c>
      <c r="K1787" s="179">
        <f t="shared" si="702"/>
        <v>76522</v>
      </c>
      <c r="L1787" s="179">
        <f t="shared" si="690"/>
        <v>76522</v>
      </c>
      <c r="M1787" s="179">
        <f t="shared" si="703"/>
        <v>52068.63776319594</v>
      </c>
      <c r="N1787" s="179">
        <f t="shared" si="704"/>
        <v>5611726.6776795117</v>
      </c>
      <c r="O1787" s="179">
        <f>N1787*(1+Basic!$B$9)+S1787</f>
        <v>5892313.0115634874</v>
      </c>
      <c r="P1787" s="176">
        <f t="shared" si="691"/>
        <v>5992355</v>
      </c>
      <c r="R1787" s="183">
        <f t="shared" si="705"/>
        <v>0</v>
      </c>
      <c r="S1787" s="179">
        <f t="shared" si="692"/>
        <v>0</v>
      </c>
      <c r="Y1787" s="179">
        <f t="shared" si="706"/>
        <v>21967.155095930677</v>
      </c>
      <c r="Z1787" s="179">
        <f t="shared" si="707"/>
        <v>1857.7894163418678</v>
      </c>
      <c r="AA1787" s="179">
        <f t="shared" si="708"/>
        <v>52697.055487727426</v>
      </c>
      <c r="AB1787" s="179">
        <f t="shared" si="709"/>
        <v>76521.999999999971</v>
      </c>
      <c r="AC1787" s="179">
        <f t="shared" si="710"/>
        <v>5992355</v>
      </c>
      <c r="AE1787" s="179">
        <f t="shared" si="711"/>
        <v>76522</v>
      </c>
    </row>
    <row r="1788" spans="1:31" x14ac:dyDescent="0.2">
      <c r="A1788" s="171">
        <f t="shared" si="693"/>
        <v>103</v>
      </c>
      <c r="B1788" s="179">
        <f t="shared" si="694"/>
        <v>73299</v>
      </c>
      <c r="D1788" s="179">
        <f t="shared" si="695"/>
        <v>3223</v>
      </c>
      <c r="E1788" s="179">
        <f t="shared" si="696"/>
        <v>51039.027059515916</v>
      </c>
      <c r="F1788" s="179">
        <f t="shared" si="697"/>
        <v>1340.3205840061039</v>
      </c>
      <c r="G1788" s="179">
        <f t="shared" si="698"/>
        <v>3806680.9342363412</v>
      </c>
      <c r="H1788" s="179">
        <f t="shared" si="699"/>
        <v>98158.840482880274</v>
      </c>
      <c r="I1788" s="179">
        <f t="shared" si="700"/>
        <v>73299</v>
      </c>
      <c r="J1788" s="179">
        <f t="shared" si="701"/>
        <v>3223</v>
      </c>
      <c r="K1788" s="179">
        <f t="shared" si="702"/>
        <v>76522</v>
      </c>
      <c r="L1788" s="179">
        <f t="shared" si="690"/>
        <v>76522</v>
      </c>
      <c r="M1788" s="179">
        <f t="shared" si="703"/>
        <v>51842.73063258922</v>
      </c>
      <c r="N1788" s="179">
        <f t="shared" si="704"/>
        <v>5587047.4083121009</v>
      </c>
      <c r="O1788" s="179">
        <f>N1788*(1+Basic!$B$9)+S1788</f>
        <v>5866399.7787277065</v>
      </c>
      <c r="P1788" s="176">
        <f t="shared" si="691"/>
        <v>5964559</v>
      </c>
      <c r="R1788" s="183">
        <f t="shared" si="705"/>
        <v>0</v>
      </c>
      <c r="S1788" s="179">
        <f t="shared" si="692"/>
        <v>0</v>
      </c>
      <c r="Y1788" s="179">
        <f t="shared" si="706"/>
        <v>22259.972940484062</v>
      </c>
      <c r="Z1788" s="179">
        <f t="shared" si="707"/>
        <v>1882.6794159939018</v>
      </c>
      <c r="AA1788" s="179">
        <f t="shared" si="708"/>
        <v>52379.347643522022</v>
      </c>
      <c r="AB1788" s="179">
        <f t="shared" si="709"/>
        <v>76521.999999999985</v>
      </c>
      <c r="AC1788" s="179">
        <f t="shared" si="710"/>
        <v>5964559</v>
      </c>
      <c r="AE1788" s="179">
        <f t="shared" si="711"/>
        <v>76522</v>
      </c>
    </row>
    <row r="1789" spans="1:31" x14ac:dyDescent="0.2">
      <c r="A1789" s="171">
        <f t="shared" si="693"/>
        <v>104</v>
      </c>
      <c r="B1789" s="179">
        <f t="shared" si="694"/>
        <v>73299</v>
      </c>
      <c r="D1789" s="179">
        <f t="shared" si="695"/>
        <v>3223</v>
      </c>
      <c r="E1789" s="179">
        <f t="shared" si="696"/>
        <v>50742.306010851004</v>
      </c>
      <c r="F1789" s="179">
        <f t="shared" si="697"/>
        <v>1315.0971170206765</v>
      </c>
      <c r="G1789" s="179">
        <f t="shared" si="698"/>
        <v>3784124.2402471923</v>
      </c>
      <c r="H1789" s="179">
        <f t="shared" si="699"/>
        <v>96250.93759990095</v>
      </c>
      <c r="I1789" s="179">
        <f t="shared" si="700"/>
        <v>73299</v>
      </c>
      <c r="J1789" s="179">
        <f t="shared" si="701"/>
        <v>3223</v>
      </c>
      <c r="K1789" s="179">
        <f t="shared" si="702"/>
        <v>76522</v>
      </c>
      <c r="L1789" s="179">
        <f t="shared" si="690"/>
        <v>76522</v>
      </c>
      <c r="M1789" s="179">
        <f t="shared" si="703"/>
        <v>51614.736507516674</v>
      </c>
      <c r="N1789" s="179">
        <f t="shared" si="704"/>
        <v>5562140.1448196173</v>
      </c>
      <c r="O1789" s="179">
        <f>N1789*(1+Basic!$B$9)+S1789</f>
        <v>5840247.1520605981</v>
      </c>
      <c r="P1789" s="176">
        <f t="shared" si="691"/>
        <v>5936498</v>
      </c>
      <c r="R1789" s="183">
        <f t="shared" si="705"/>
        <v>0</v>
      </c>
      <c r="S1789" s="179">
        <f t="shared" si="692"/>
        <v>0</v>
      </c>
      <c r="Y1789" s="179">
        <f t="shared" si="706"/>
        <v>22556.693989148829</v>
      </c>
      <c r="Z1789" s="179">
        <f t="shared" si="707"/>
        <v>1907.9028829793242</v>
      </c>
      <c r="AA1789" s="179">
        <f t="shared" si="708"/>
        <v>52057.403127871679</v>
      </c>
      <c r="AB1789" s="179">
        <f t="shared" si="709"/>
        <v>76521.999999999825</v>
      </c>
      <c r="AC1789" s="179">
        <f t="shared" si="710"/>
        <v>5936498</v>
      </c>
      <c r="AE1789" s="179">
        <f t="shared" si="711"/>
        <v>76522</v>
      </c>
    </row>
    <row r="1790" spans="1:31" x14ac:dyDescent="0.2">
      <c r="A1790" s="171">
        <f t="shared" si="693"/>
        <v>105</v>
      </c>
      <c r="B1790" s="179">
        <f t="shared" si="694"/>
        <v>73299</v>
      </c>
      <c r="D1790" s="179">
        <f t="shared" si="695"/>
        <v>3223</v>
      </c>
      <c r="E1790" s="179">
        <f t="shared" si="696"/>
        <v>50441.62972913366</v>
      </c>
      <c r="F1790" s="179">
        <f t="shared" si="697"/>
        <v>1289.5357150255179</v>
      </c>
      <c r="G1790" s="179">
        <f t="shared" si="698"/>
        <v>3761266.8699763259</v>
      </c>
      <c r="H1790" s="179">
        <f t="shared" si="699"/>
        <v>94317.473314926465</v>
      </c>
      <c r="I1790" s="179">
        <f t="shared" si="700"/>
        <v>73299</v>
      </c>
      <c r="J1790" s="179">
        <f t="shared" si="701"/>
        <v>3223</v>
      </c>
      <c r="K1790" s="179">
        <f t="shared" si="702"/>
        <v>76522</v>
      </c>
      <c r="L1790" s="179">
        <f t="shared" si="690"/>
        <v>76522</v>
      </c>
      <c r="M1790" s="179">
        <f t="shared" si="703"/>
        <v>51384.636107728547</v>
      </c>
      <c r="N1790" s="179">
        <f t="shared" si="704"/>
        <v>5537002.7809273461</v>
      </c>
      <c r="O1790" s="179">
        <f>N1790*(1+Basic!$B$9)+S1790</f>
        <v>5813852.9199737133</v>
      </c>
      <c r="P1790" s="176">
        <f t="shared" si="691"/>
        <v>5908170</v>
      </c>
      <c r="R1790" s="183">
        <f t="shared" si="705"/>
        <v>0</v>
      </c>
      <c r="S1790" s="179">
        <f t="shared" si="692"/>
        <v>0</v>
      </c>
      <c r="Y1790" s="179">
        <f t="shared" si="706"/>
        <v>22857.370270866435</v>
      </c>
      <c r="Z1790" s="179">
        <f t="shared" si="707"/>
        <v>1933.4642849744851</v>
      </c>
      <c r="AA1790" s="179">
        <f t="shared" si="708"/>
        <v>51731.165444159175</v>
      </c>
      <c r="AB1790" s="179">
        <f t="shared" si="709"/>
        <v>76522.000000000087</v>
      </c>
      <c r="AC1790" s="179">
        <f t="shared" si="710"/>
        <v>5908170</v>
      </c>
      <c r="AE1790" s="179">
        <f t="shared" si="711"/>
        <v>76522</v>
      </c>
    </row>
    <row r="1791" spans="1:31" x14ac:dyDescent="0.2">
      <c r="A1791" s="171">
        <f t="shared" si="693"/>
        <v>106</v>
      </c>
      <c r="B1791" s="179">
        <f t="shared" si="694"/>
        <v>73299</v>
      </c>
      <c r="D1791" s="179">
        <f t="shared" si="695"/>
        <v>3223</v>
      </c>
      <c r="E1791" s="179">
        <f t="shared" si="696"/>
        <v>50136.945491887418</v>
      </c>
      <c r="F1791" s="179">
        <f t="shared" si="697"/>
        <v>1263.6318504879591</v>
      </c>
      <c r="G1791" s="179">
        <f t="shared" si="698"/>
        <v>3738104.8154682135</v>
      </c>
      <c r="H1791" s="179">
        <f t="shared" si="699"/>
        <v>92358.105165414425</v>
      </c>
      <c r="I1791" s="179">
        <f t="shared" si="700"/>
        <v>73299</v>
      </c>
      <c r="J1791" s="179">
        <f t="shared" si="701"/>
        <v>3223</v>
      </c>
      <c r="K1791" s="179">
        <f t="shared" si="702"/>
        <v>76522</v>
      </c>
      <c r="L1791" s="179">
        <f t="shared" si="690"/>
        <v>76522</v>
      </c>
      <c r="M1791" s="179">
        <f t="shared" si="703"/>
        <v>51152.409974858638</v>
      </c>
      <c r="N1791" s="179">
        <f t="shared" si="704"/>
        <v>5511633.1909022052</v>
      </c>
      <c r="O1791" s="179">
        <f>N1791*(1+Basic!$B$9)+S1791</f>
        <v>5787214.8504473157</v>
      </c>
      <c r="P1791" s="176">
        <f t="shared" si="691"/>
        <v>5879573</v>
      </c>
      <c r="R1791" s="183">
        <f t="shared" si="705"/>
        <v>0</v>
      </c>
      <c r="S1791" s="179">
        <f t="shared" si="692"/>
        <v>0</v>
      </c>
      <c r="Y1791" s="179">
        <f t="shared" si="706"/>
        <v>23162.054508112371</v>
      </c>
      <c r="Z1791" s="179">
        <f t="shared" si="707"/>
        <v>1959.36814951204</v>
      </c>
      <c r="AA1791" s="179">
        <f t="shared" si="708"/>
        <v>51400.577342375378</v>
      </c>
      <c r="AB1791" s="179">
        <f t="shared" si="709"/>
        <v>76521.999999999796</v>
      </c>
      <c r="AC1791" s="179">
        <f t="shared" si="710"/>
        <v>5879573</v>
      </c>
      <c r="AE1791" s="179">
        <f t="shared" si="711"/>
        <v>76522</v>
      </c>
    </row>
    <row r="1792" spans="1:31" x14ac:dyDescent="0.2">
      <c r="A1792" s="171">
        <f t="shared" si="693"/>
        <v>107</v>
      </c>
      <c r="B1792" s="179">
        <f t="shared" si="694"/>
        <v>73299</v>
      </c>
      <c r="D1792" s="179">
        <f t="shared" si="695"/>
        <v>3223</v>
      </c>
      <c r="E1792" s="179">
        <f t="shared" si="696"/>
        <v>49828.199873855621</v>
      </c>
      <c r="F1792" s="179">
        <f t="shared" si="697"/>
        <v>1237.3809352170638</v>
      </c>
      <c r="G1792" s="179">
        <f t="shared" si="698"/>
        <v>3714634.0153420693</v>
      </c>
      <c r="H1792" s="179">
        <f t="shared" si="699"/>
        <v>90372.48610063149</v>
      </c>
      <c r="I1792" s="179">
        <f t="shared" si="700"/>
        <v>73299</v>
      </c>
      <c r="J1792" s="179">
        <f t="shared" si="701"/>
        <v>3223</v>
      </c>
      <c r="K1792" s="179">
        <f t="shared" si="702"/>
        <v>76522</v>
      </c>
      <c r="L1792" s="179">
        <f t="shared" si="690"/>
        <v>76522</v>
      </c>
      <c r="M1792" s="179">
        <f t="shared" si="703"/>
        <v>50918.038470778818</v>
      </c>
      <c r="N1792" s="179">
        <f t="shared" si="704"/>
        <v>5486029.2293729838</v>
      </c>
      <c r="O1792" s="179">
        <f>N1792*(1+Basic!$B$9)+S1792</f>
        <v>5760330.6908416329</v>
      </c>
      <c r="P1792" s="176">
        <f t="shared" si="691"/>
        <v>5850703</v>
      </c>
      <c r="R1792" s="183">
        <f t="shared" si="705"/>
        <v>0</v>
      </c>
      <c r="S1792" s="179">
        <f t="shared" si="692"/>
        <v>0</v>
      </c>
      <c r="Y1792" s="179">
        <f t="shared" si="706"/>
        <v>23470.800126144197</v>
      </c>
      <c r="Z1792" s="179">
        <f t="shared" si="707"/>
        <v>1985.6190647829353</v>
      </c>
      <c r="AA1792" s="179">
        <f t="shared" si="708"/>
        <v>51065.580809072686</v>
      </c>
      <c r="AB1792" s="179">
        <f t="shared" si="709"/>
        <v>76521.999999999825</v>
      </c>
      <c r="AC1792" s="179">
        <f t="shared" si="710"/>
        <v>5850703</v>
      </c>
      <c r="AE1792" s="179">
        <f t="shared" si="711"/>
        <v>76522</v>
      </c>
    </row>
    <row r="1793" spans="1:31" x14ac:dyDescent="0.2">
      <c r="A1793" s="171">
        <f t="shared" si="693"/>
        <v>108</v>
      </c>
      <c r="B1793" s="179">
        <f t="shared" si="694"/>
        <v>73299</v>
      </c>
      <c r="C1793" s="171">
        <f>-Basic!$B$28</f>
        <v>-20300</v>
      </c>
      <c r="D1793" s="179">
        <f t="shared" si="695"/>
        <v>-17077</v>
      </c>
      <c r="E1793" s="179">
        <f t="shared" si="696"/>
        <v>49515.338737633479</v>
      </c>
      <c r="F1793" s="179">
        <f t="shared" si="697"/>
        <v>1210.778319550951</v>
      </c>
      <c r="G1793" s="179">
        <f t="shared" si="698"/>
        <v>3690850.3540797029</v>
      </c>
      <c r="H1793" s="179">
        <f t="shared" si="699"/>
        <v>108660.26442018244</v>
      </c>
      <c r="I1793" s="179">
        <f t="shared" si="700"/>
        <v>73299</v>
      </c>
      <c r="J1793" s="179">
        <f t="shared" si="701"/>
        <v>3223</v>
      </c>
      <c r="K1793" s="179">
        <f t="shared" si="702"/>
        <v>76522</v>
      </c>
      <c r="L1793" s="179">
        <f t="shared" si="690"/>
        <v>76522</v>
      </c>
      <c r="M1793" s="179">
        <f t="shared" si="703"/>
        <v>50681.501775938319</v>
      </c>
      <c r="N1793" s="179">
        <f t="shared" si="704"/>
        <v>5460188.7311489219</v>
      </c>
      <c r="O1793" s="179">
        <f>N1793*(1+Basic!$B$9)+S1793</f>
        <v>5733198.1677063685</v>
      </c>
      <c r="P1793" s="176">
        <f t="shared" si="691"/>
        <v>5841858</v>
      </c>
      <c r="R1793" s="183">
        <f t="shared" si="705"/>
        <v>0</v>
      </c>
      <c r="S1793" s="179">
        <f t="shared" si="692"/>
        <v>0</v>
      </c>
      <c r="Y1793" s="179">
        <f t="shared" si="706"/>
        <v>23783.661262366455</v>
      </c>
      <c r="Z1793" s="179">
        <f t="shared" si="707"/>
        <v>2012.2216804490454</v>
      </c>
      <c r="AA1793" s="179">
        <f t="shared" si="708"/>
        <v>50726.117057184427</v>
      </c>
      <c r="AB1793" s="179">
        <f t="shared" si="709"/>
        <v>76521.999999999927</v>
      </c>
      <c r="AC1793" s="179">
        <f t="shared" si="710"/>
        <v>5841858</v>
      </c>
      <c r="AE1793" s="179">
        <f t="shared" si="711"/>
        <v>56222</v>
      </c>
    </row>
    <row r="1794" spans="1:31" x14ac:dyDescent="0.2">
      <c r="A1794" s="171">
        <f t="shared" si="693"/>
        <v>109</v>
      </c>
      <c r="B1794" s="179">
        <f t="shared" si="694"/>
        <v>73299</v>
      </c>
      <c r="D1794" s="179">
        <f t="shared" si="695"/>
        <v>3223</v>
      </c>
      <c r="E1794" s="179">
        <f t="shared" si="696"/>
        <v>49198.307224175282</v>
      </c>
      <c r="F1794" s="179">
        <f t="shared" si="697"/>
        <v>1455.7914475223358</v>
      </c>
      <c r="G1794" s="179">
        <f t="shared" si="698"/>
        <v>3666749.6613038783</v>
      </c>
      <c r="H1794" s="179">
        <f t="shared" si="699"/>
        <v>106893.05586770478</v>
      </c>
      <c r="I1794" s="179">
        <f t="shared" si="700"/>
        <v>73299</v>
      </c>
      <c r="J1794" s="179">
        <f t="shared" si="701"/>
        <v>3223</v>
      </c>
      <c r="K1794" s="179">
        <f t="shared" si="702"/>
        <v>76522</v>
      </c>
      <c r="L1794" s="179">
        <f t="shared" si="690"/>
        <v>76522</v>
      </c>
      <c r="M1794" s="179">
        <f t="shared" si="703"/>
        <v>50442.779887687713</v>
      </c>
      <c r="N1794" s="179">
        <f t="shared" si="704"/>
        <v>5434109.5110366093</v>
      </c>
      <c r="O1794" s="179">
        <f>N1794*(1+Basic!$B$9)+S1794</f>
        <v>5705814.9865884399</v>
      </c>
      <c r="P1794" s="176">
        <f t="shared" si="691"/>
        <v>5812708</v>
      </c>
      <c r="R1794" s="183">
        <f t="shared" si="705"/>
        <v>0</v>
      </c>
      <c r="S1794" s="179">
        <f t="shared" si="692"/>
        <v>0</v>
      </c>
      <c r="Y1794" s="179">
        <f t="shared" si="706"/>
        <v>24100.692775824573</v>
      </c>
      <c r="Z1794" s="179">
        <f t="shared" si="707"/>
        <v>1767.208552477663</v>
      </c>
      <c r="AA1794" s="179">
        <f t="shared" si="708"/>
        <v>50654.098671697619</v>
      </c>
      <c r="AB1794" s="179">
        <f t="shared" si="709"/>
        <v>76521.999999999854</v>
      </c>
      <c r="AC1794" s="179">
        <f t="shared" si="710"/>
        <v>5812708</v>
      </c>
      <c r="AE1794" s="179">
        <f t="shared" si="711"/>
        <v>76522</v>
      </c>
    </row>
    <row r="1795" spans="1:31" x14ac:dyDescent="0.2">
      <c r="A1795" s="171">
        <f t="shared" si="693"/>
        <v>110</v>
      </c>
      <c r="B1795" s="179">
        <f t="shared" si="694"/>
        <v>73299</v>
      </c>
      <c r="D1795" s="179">
        <f t="shared" si="695"/>
        <v>3223</v>
      </c>
      <c r="E1795" s="179">
        <f t="shared" si="696"/>
        <v>48877.049743175041</v>
      </c>
      <c r="F1795" s="179">
        <f t="shared" si="697"/>
        <v>1432.1150179607723</v>
      </c>
      <c r="G1795" s="179">
        <f t="shared" si="698"/>
        <v>3642327.7110470533</v>
      </c>
      <c r="H1795" s="179">
        <f t="shared" si="699"/>
        <v>105102.17088566556</v>
      </c>
      <c r="I1795" s="179">
        <f t="shared" si="700"/>
        <v>73299</v>
      </c>
      <c r="J1795" s="179">
        <f t="shared" si="701"/>
        <v>3223</v>
      </c>
      <c r="K1795" s="179">
        <f t="shared" si="702"/>
        <v>76522</v>
      </c>
      <c r="L1795" s="179">
        <f t="shared" si="690"/>
        <v>76522</v>
      </c>
      <c r="M1795" s="179">
        <f t="shared" si="703"/>
        <v>50201.852618587407</v>
      </c>
      <c r="N1795" s="179">
        <f t="shared" si="704"/>
        <v>5407789.3636551965</v>
      </c>
      <c r="O1795" s="179">
        <f>N1795*(1+Basic!$B$9)+S1795</f>
        <v>5678178.8318379568</v>
      </c>
      <c r="P1795" s="176">
        <f t="shared" si="691"/>
        <v>5783281</v>
      </c>
      <c r="R1795" s="183">
        <f t="shared" si="705"/>
        <v>0</v>
      </c>
      <c r="S1795" s="179">
        <f t="shared" si="692"/>
        <v>0</v>
      </c>
      <c r="Y1795" s="179">
        <f t="shared" si="706"/>
        <v>24421.950256824959</v>
      </c>
      <c r="Z1795" s="179">
        <f t="shared" si="707"/>
        <v>1790.8849820392206</v>
      </c>
      <c r="AA1795" s="179">
        <f t="shared" si="708"/>
        <v>50309.164761135813</v>
      </c>
      <c r="AB1795" s="179">
        <f t="shared" si="709"/>
        <v>76522</v>
      </c>
      <c r="AC1795" s="179">
        <f t="shared" si="710"/>
        <v>5783281</v>
      </c>
      <c r="AE1795" s="179">
        <f t="shared" si="711"/>
        <v>76522</v>
      </c>
    </row>
    <row r="1796" spans="1:31" x14ac:dyDescent="0.2">
      <c r="A1796" s="171">
        <f t="shared" si="693"/>
        <v>111</v>
      </c>
      <c r="B1796" s="179">
        <f t="shared" si="694"/>
        <v>73299</v>
      </c>
      <c r="D1796" s="179">
        <f t="shared" si="695"/>
        <v>3223</v>
      </c>
      <c r="E1796" s="179">
        <f t="shared" si="696"/>
        <v>48551.509963318975</v>
      </c>
      <c r="F1796" s="179">
        <f t="shared" si="697"/>
        <v>1408.1213800448256</v>
      </c>
      <c r="G1796" s="179">
        <f t="shared" si="698"/>
        <v>3617580.2210103725</v>
      </c>
      <c r="H1796" s="179">
        <f t="shared" si="699"/>
        <v>103287.29226571039</v>
      </c>
      <c r="I1796" s="179">
        <f t="shared" si="700"/>
        <v>73299</v>
      </c>
      <c r="J1796" s="179">
        <f t="shared" si="701"/>
        <v>3223</v>
      </c>
      <c r="K1796" s="179">
        <f t="shared" si="702"/>
        <v>76522</v>
      </c>
      <c r="L1796" s="179">
        <f t="shared" si="690"/>
        <v>76522</v>
      </c>
      <c r="M1796" s="179">
        <f t="shared" si="703"/>
        <v>49958.699594700498</v>
      </c>
      <c r="N1796" s="179">
        <f t="shared" si="704"/>
        <v>5381226.0632498972</v>
      </c>
      <c r="O1796" s="179">
        <f>N1796*(1+Basic!$B$9)+S1796</f>
        <v>5650287.3664123919</v>
      </c>
      <c r="P1796" s="176">
        <f t="shared" si="691"/>
        <v>5753575</v>
      </c>
      <c r="R1796" s="183">
        <f t="shared" si="705"/>
        <v>0</v>
      </c>
      <c r="S1796" s="179">
        <f t="shared" si="692"/>
        <v>0</v>
      </c>
      <c r="Y1796" s="179">
        <f t="shared" si="706"/>
        <v>24747.490036680829</v>
      </c>
      <c r="Z1796" s="179">
        <f t="shared" si="707"/>
        <v>1814.8786199551687</v>
      </c>
      <c r="AA1796" s="179">
        <f t="shared" si="708"/>
        <v>49959.631343363799</v>
      </c>
      <c r="AB1796" s="179">
        <f t="shared" si="709"/>
        <v>76521.999999999796</v>
      </c>
      <c r="AC1796" s="179">
        <f t="shared" si="710"/>
        <v>5753575</v>
      </c>
      <c r="AE1796" s="179">
        <f t="shared" si="711"/>
        <v>76522</v>
      </c>
    </row>
    <row r="1797" spans="1:31" x14ac:dyDescent="0.2">
      <c r="A1797" s="171">
        <f t="shared" si="693"/>
        <v>112</v>
      </c>
      <c r="B1797" s="179">
        <f t="shared" si="694"/>
        <v>73299</v>
      </c>
      <c r="D1797" s="179">
        <f t="shared" si="695"/>
        <v>3223</v>
      </c>
      <c r="E1797" s="179">
        <f t="shared" si="696"/>
        <v>48221.630802407984</v>
      </c>
      <c r="F1797" s="179">
        <f t="shared" si="697"/>
        <v>1383.8062839301585</v>
      </c>
      <c r="G1797" s="179">
        <f t="shared" si="698"/>
        <v>3592502.8518127804</v>
      </c>
      <c r="H1797" s="179">
        <f t="shared" si="699"/>
        <v>101448.09854964055</v>
      </c>
      <c r="I1797" s="179">
        <f t="shared" si="700"/>
        <v>73299</v>
      </c>
      <c r="J1797" s="179">
        <f t="shared" si="701"/>
        <v>3223</v>
      </c>
      <c r="K1797" s="179">
        <f t="shared" si="702"/>
        <v>76522</v>
      </c>
      <c r="L1797" s="179">
        <f t="shared" si="690"/>
        <v>76522</v>
      </c>
      <c r="M1797" s="179">
        <f t="shared" si="703"/>
        <v>49713.30025386982</v>
      </c>
      <c r="N1797" s="179">
        <f t="shared" si="704"/>
        <v>5354417.3635037672</v>
      </c>
      <c r="O1797" s="179">
        <f>N1797*(1+Basic!$B$9)+S1797</f>
        <v>5622138.2316789562</v>
      </c>
      <c r="P1797" s="176">
        <f t="shared" si="691"/>
        <v>5723586</v>
      </c>
      <c r="R1797" s="183">
        <f t="shared" si="705"/>
        <v>0</v>
      </c>
      <c r="S1797" s="179">
        <f t="shared" si="692"/>
        <v>0</v>
      </c>
      <c r="Y1797" s="179">
        <f t="shared" si="706"/>
        <v>25077.369197592139</v>
      </c>
      <c r="Z1797" s="179">
        <f t="shared" si="707"/>
        <v>1839.1937160698435</v>
      </c>
      <c r="AA1797" s="179">
        <f t="shared" si="708"/>
        <v>49605.437086338141</v>
      </c>
      <c r="AB1797" s="179">
        <f t="shared" si="709"/>
        <v>76522.000000000116</v>
      </c>
      <c r="AC1797" s="179">
        <f t="shared" si="710"/>
        <v>5723586</v>
      </c>
      <c r="AE1797" s="179">
        <f t="shared" si="711"/>
        <v>76522</v>
      </c>
    </row>
    <row r="1798" spans="1:31" x14ac:dyDescent="0.2">
      <c r="A1798" s="171">
        <f t="shared" si="693"/>
        <v>113</v>
      </c>
      <c r="B1798" s="179">
        <f t="shared" si="694"/>
        <v>73299</v>
      </c>
      <c r="D1798" s="179">
        <f t="shared" si="695"/>
        <v>3223</v>
      </c>
      <c r="E1798" s="179">
        <f t="shared" si="696"/>
        <v>47887.354417348521</v>
      </c>
      <c r="F1798" s="179">
        <f t="shared" si="697"/>
        <v>1359.1654228345362</v>
      </c>
      <c r="G1798" s="179">
        <f t="shared" si="698"/>
        <v>3567091.2062301291</v>
      </c>
      <c r="H1798" s="179">
        <f t="shared" si="699"/>
        <v>99584.263972475092</v>
      </c>
      <c r="I1798" s="179">
        <f t="shared" si="700"/>
        <v>73299</v>
      </c>
      <c r="J1798" s="179">
        <f t="shared" si="701"/>
        <v>3223</v>
      </c>
      <c r="K1798" s="179">
        <f t="shared" si="702"/>
        <v>76522</v>
      </c>
      <c r="L1798" s="179">
        <f t="shared" si="690"/>
        <v>76522</v>
      </c>
      <c r="M1798" s="179">
        <f t="shared" si="703"/>
        <v>49465.633843979151</v>
      </c>
      <c r="N1798" s="179">
        <f t="shared" si="704"/>
        <v>5327360.997347746</v>
      </c>
      <c r="O1798" s="179">
        <f>N1798*(1+Basic!$B$9)+S1798</f>
        <v>5593729.0472151339</v>
      </c>
      <c r="P1798" s="176">
        <f t="shared" si="691"/>
        <v>5693313</v>
      </c>
      <c r="R1798" s="183">
        <f t="shared" si="705"/>
        <v>0</v>
      </c>
      <c r="S1798" s="179">
        <f t="shared" si="692"/>
        <v>0</v>
      </c>
      <c r="Y1798" s="179">
        <f t="shared" si="706"/>
        <v>25411.645582651254</v>
      </c>
      <c r="Z1798" s="179">
        <f t="shared" si="707"/>
        <v>1863.8345771654567</v>
      </c>
      <c r="AA1798" s="179">
        <f t="shared" si="708"/>
        <v>49246.519840183057</v>
      </c>
      <c r="AB1798" s="179">
        <f t="shared" si="709"/>
        <v>76521.999999999767</v>
      </c>
      <c r="AC1798" s="179">
        <f t="shared" si="710"/>
        <v>5693313</v>
      </c>
      <c r="AE1798" s="179">
        <f t="shared" si="711"/>
        <v>76522</v>
      </c>
    </row>
    <row r="1799" spans="1:31" x14ac:dyDescent="0.2">
      <c r="A1799" s="171">
        <f t="shared" si="693"/>
        <v>114</v>
      </c>
      <c r="B1799" s="179">
        <f t="shared" si="694"/>
        <v>73299</v>
      </c>
      <c r="D1799" s="179">
        <f t="shared" si="695"/>
        <v>3223</v>
      </c>
      <c r="E1799" s="179">
        <f t="shared" si="696"/>
        <v>47548.622194010008</v>
      </c>
      <c r="F1799" s="179">
        <f t="shared" si="697"/>
        <v>1334.1944322749928</v>
      </c>
      <c r="G1799" s="179">
        <f t="shared" si="698"/>
        <v>3541340.8284241389</v>
      </c>
      <c r="H1799" s="179">
        <f t="shared" si="699"/>
        <v>97695.458404750083</v>
      </c>
      <c r="I1799" s="179">
        <f t="shared" si="700"/>
        <v>73299</v>
      </c>
      <c r="J1799" s="179">
        <f t="shared" si="701"/>
        <v>3223</v>
      </c>
      <c r="K1799" s="179">
        <f t="shared" si="702"/>
        <v>76522</v>
      </c>
      <c r="L1799" s="179">
        <f t="shared" si="690"/>
        <v>76522</v>
      </c>
      <c r="M1799" s="179">
        <f t="shared" si="703"/>
        <v>49215.679421198292</v>
      </c>
      <c r="N1799" s="179">
        <f t="shared" si="704"/>
        <v>5300054.6767689446</v>
      </c>
      <c r="O1799" s="179">
        <f>N1799*(1+Basic!$B$9)+S1799</f>
        <v>5565057.410607392</v>
      </c>
      <c r="P1799" s="176">
        <f t="shared" si="691"/>
        <v>5662753</v>
      </c>
      <c r="R1799" s="183">
        <f t="shared" si="705"/>
        <v>0</v>
      </c>
      <c r="S1799" s="179">
        <f t="shared" si="692"/>
        <v>0</v>
      </c>
      <c r="Y1799" s="179">
        <f t="shared" si="706"/>
        <v>25750.377805990167</v>
      </c>
      <c r="Z1799" s="179">
        <f t="shared" si="707"/>
        <v>1888.8055677250086</v>
      </c>
      <c r="AA1799" s="179">
        <f t="shared" si="708"/>
        <v>48882.816626284999</v>
      </c>
      <c r="AB1799" s="179">
        <f t="shared" si="709"/>
        <v>76522.000000000175</v>
      </c>
      <c r="AC1799" s="179">
        <f t="shared" si="710"/>
        <v>5662753</v>
      </c>
      <c r="AE1799" s="179">
        <f t="shared" si="711"/>
        <v>76522</v>
      </c>
    </row>
    <row r="1800" spans="1:31" x14ac:dyDescent="0.2">
      <c r="A1800" s="171">
        <f t="shared" si="693"/>
        <v>115</v>
      </c>
      <c r="B1800" s="179">
        <f t="shared" si="694"/>
        <v>73299</v>
      </c>
      <c r="D1800" s="179">
        <f t="shared" si="695"/>
        <v>3223</v>
      </c>
      <c r="E1800" s="179">
        <f t="shared" si="696"/>
        <v>47205.374736947073</v>
      </c>
      <c r="F1800" s="179">
        <f t="shared" si="697"/>
        <v>1308.8888892947759</v>
      </c>
      <c r="G1800" s="179">
        <f t="shared" si="698"/>
        <v>3515247.203161086</v>
      </c>
      <c r="H1800" s="179">
        <f t="shared" si="699"/>
        <v>95781.347294044856</v>
      </c>
      <c r="I1800" s="179">
        <f t="shared" si="700"/>
        <v>73299</v>
      </c>
      <c r="J1800" s="179">
        <f t="shared" si="701"/>
        <v>3223</v>
      </c>
      <c r="K1800" s="179">
        <f t="shared" si="702"/>
        <v>76522</v>
      </c>
      <c r="L1800" s="179">
        <f t="shared" si="690"/>
        <v>76522</v>
      </c>
      <c r="M1800" s="179">
        <f t="shared" si="703"/>
        <v>48963.415848212004</v>
      </c>
      <c r="N1800" s="179">
        <f t="shared" si="704"/>
        <v>5272496.0926171569</v>
      </c>
      <c r="O1800" s="179">
        <f>N1800*(1+Basic!$B$9)+S1800</f>
        <v>5536120.8972480148</v>
      </c>
      <c r="P1800" s="176">
        <f t="shared" si="691"/>
        <v>5631902</v>
      </c>
      <c r="R1800" s="183">
        <f t="shared" si="705"/>
        <v>0</v>
      </c>
      <c r="S1800" s="179">
        <f t="shared" si="692"/>
        <v>0</v>
      </c>
      <c r="Y1800" s="179">
        <f t="shared" si="706"/>
        <v>26093.625263052993</v>
      </c>
      <c r="Z1800" s="179">
        <f t="shared" si="707"/>
        <v>1914.1111107052275</v>
      </c>
      <c r="AA1800" s="179">
        <f t="shared" si="708"/>
        <v>48514.263626241845</v>
      </c>
      <c r="AB1800" s="179">
        <f t="shared" si="709"/>
        <v>76522.000000000058</v>
      </c>
      <c r="AC1800" s="179">
        <f t="shared" si="710"/>
        <v>5631902</v>
      </c>
      <c r="AE1800" s="179">
        <f t="shared" si="711"/>
        <v>76522</v>
      </c>
    </row>
    <row r="1801" spans="1:31" x14ac:dyDescent="0.2">
      <c r="A1801" s="171">
        <f t="shared" si="693"/>
        <v>116</v>
      </c>
      <c r="B1801" s="179">
        <f t="shared" si="694"/>
        <v>73299</v>
      </c>
      <c r="D1801" s="179">
        <f t="shared" si="695"/>
        <v>3223</v>
      </c>
      <c r="E1801" s="179">
        <f t="shared" si="696"/>
        <v>46857.551858984778</v>
      </c>
      <c r="F1801" s="179">
        <f t="shared" si="697"/>
        <v>1283.2443116799384</v>
      </c>
      <c r="G1801" s="179">
        <f t="shared" si="698"/>
        <v>3488805.7550200708</v>
      </c>
      <c r="H1801" s="179">
        <f t="shared" si="699"/>
        <v>93841.591605724796</v>
      </c>
      <c r="I1801" s="179">
        <f t="shared" si="700"/>
        <v>73299</v>
      </c>
      <c r="J1801" s="179">
        <f t="shared" si="701"/>
        <v>3223</v>
      </c>
      <c r="K1801" s="179">
        <f t="shared" si="702"/>
        <v>76522</v>
      </c>
      <c r="L1801" s="179">
        <f t="shared" si="690"/>
        <v>76522</v>
      </c>
      <c r="M1801" s="179">
        <f t="shared" si="703"/>
        <v>48708.821792432464</v>
      </c>
      <c r="N1801" s="179">
        <f t="shared" si="704"/>
        <v>5244682.914409589</v>
      </c>
      <c r="O1801" s="179">
        <f>N1801*(1+Basic!$B$9)+S1801</f>
        <v>5506917.060130069</v>
      </c>
      <c r="P1801" s="176">
        <f t="shared" si="691"/>
        <v>5600759</v>
      </c>
      <c r="R1801" s="183">
        <f t="shared" si="705"/>
        <v>0</v>
      </c>
      <c r="S1801" s="179">
        <f t="shared" si="692"/>
        <v>0</v>
      </c>
      <c r="Y1801" s="179">
        <f t="shared" si="706"/>
        <v>26441.448141015135</v>
      </c>
      <c r="Z1801" s="179">
        <f t="shared" si="707"/>
        <v>1939.7556883200596</v>
      </c>
      <c r="AA1801" s="179">
        <f t="shared" si="708"/>
        <v>48140.796170664718</v>
      </c>
      <c r="AB1801" s="179">
        <f t="shared" si="709"/>
        <v>76521.999999999913</v>
      </c>
      <c r="AC1801" s="179">
        <f t="shared" si="710"/>
        <v>5600759</v>
      </c>
      <c r="AE1801" s="179">
        <f t="shared" si="711"/>
        <v>76522</v>
      </c>
    </row>
    <row r="1802" spans="1:31" x14ac:dyDescent="0.2">
      <c r="A1802" s="171">
        <f t="shared" si="693"/>
        <v>117</v>
      </c>
      <c r="B1802" s="179">
        <f t="shared" si="694"/>
        <v>73299</v>
      </c>
      <c r="D1802" s="179">
        <f t="shared" si="695"/>
        <v>3223</v>
      </c>
      <c r="E1802" s="179">
        <f t="shared" si="696"/>
        <v>46505.092570664994</v>
      </c>
      <c r="F1802" s="179">
        <f t="shared" si="697"/>
        <v>1257.2561571654289</v>
      </c>
      <c r="G1802" s="179">
        <f t="shared" si="698"/>
        <v>3462011.8475907356</v>
      </c>
      <c r="H1802" s="179">
        <f t="shared" si="699"/>
        <v>91875.847762890218</v>
      </c>
      <c r="I1802" s="179">
        <f t="shared" si="700"/>
        <v>73299</v>
      </c>
      <c r="J1802" s="179">
        <f t="shared" si="701"/>
        <v>3223</v>
      </c>
      <c r="K1802" s="179">
        <f t="shared" si="702"/>
        <v>76522</v>
      </c>
      <c r="L1802" s="179">
        <f t="shared" si="690"/>
        <v>76522</v>
      </c>
      <c r="M1802" s="179">
        <f t="shared" si="703"/>
        <v>48451.875724195335</v>
      </c>
      <c r="N1802" s="179">
        <f t="shared" si="704"/>
        <v>5216612.7901337845</v>
      </c>
      <c r="O1802" s="179">
        <f>N1802*(1+Basic!$B$9)+S1802</f>
        <v>5477443.4296404738</v>
      </c>
      <c r="P1802" s="176">
        <f t="shared" si="691"/>
        <v>5569319</v>
      </c>
      <c r="R1802" s="183">
        <f t="shared" si="705"/>
        <v>0</v>
      </c>
      <c r="S1802" s="179">
        <f t="shared" si="692"/>
        <v>0</v>
      </c>
      <c r="Y1802" s="179">
        <f t="shared" si="706"/>
        <v>26793.907429335173</v>
      </c>
      <c r="Z1802" s="179">
        <f t="shared" si="707"/>
        <v>1965.7438428345777</v>
      </c>
      <c r="AA1802" s="179">
        <f t="shared" si="708"/>
        <v>47762.348727830424</v>
      </c>
      <c r="AB1802" s="179">
        <f t="shared" si="709"/>
        <v>76522.000000000175</v>
      </c>
      <c r="AC1802" s="179">
        <f t="shared" si="710"/>
        <v>5569319</v>
      </c>
      <c r="AE1802" s="179">
        <f t="shared" si="711"/>
        <v>76522</v>
      </c>
    </row>
    <row r="1803" spans="1:31" x14ac:dyDescent="0.2">
      <c r="A1803" s="171">
        <f t="shared" si="693"/>
        <v>118</v>
      </c>
      <c r="B1803" s="179">
        <f t="shared" si="694"/>
        <v>73299</v>
      </c>
      <c r="D1803" s="179">
        <f t="shared" si="695"/>
        <v>3223</v>
      </c>
      <c r="E1803" s="179">
        <f t="shared" si="696"/>
        <v>46147.93506955215</v>
      </c>
      <c r="F1803" s="179">
        <f t="shared" si="697"/>
        <v>1230.9198226305507</v>
      </c>
      <c r="G1803" s="179">
        <f t="shared" si="698"/>
        <v>3434860.7826602878</v>
      </c>
      <c r="H1803" s="179">
        <f t="shared" si="699"/>
        <v>89883.767585520764</v>
      </c>
      <c r="I1803" s="179">
        <f t="shared" si="700"/>
        <v>73299</v>
      </c>
      <c r="J1803" s="179">
        <f t="shared" si="701"/>
        <v>3223</v>
      </c>
      <c r="K1803" s="179">
        <f t="shared" si="702"/>
        <v>76522</v>
      </c>
      <c r="L1803" s="179">
        <f t="shared" si="690"/>
        <v>76522</v>
      </c>
      <c r="M1803" s="179">
        <f t="shared" si="703"/>
        <v>48192.555914939127</v>
      </c>
      <c r="N1803" s="179">
        <f t="shared" si="704"/>
        <v>5188283.3460487239</v>
      </c>
      <c r="O1803" s="179">
        <f>N1803*(1+Basic!$B$9)+S1803</f>
        <v>5447697.5133511601</v>
      </c>
      <c r="P1803" s="176">
        <f t="shared" si="691"/>
        <v>5537581</v>
      </c>
      <c r="R1803" s="183">
        <f t="shared" si="705"/>
        <v>0</v>
      </c>
      <c r="S1803" s="179">
        <f t="shared" si="692"/>
        <v>0</v>
      </c>
      <c r="Y1803" s="179">
        <f t="shared" si="706"/>
        <v>27151.064930447843</v>
      </c>
      <c r="Z1803" s="179">
        <f t="shared" si="707"/>
        <v>1992.0801773694548</v>
      </c>
      <c r="AA1803" s="179">
        <f t="shared" si="708"/>
        <v>47378.854892182702</v>
      </c>
      <c r="AB1803" s="179">
        <f t="shared" si="709"/>
        <v>76522</v>
      </c>
      <c r="AC1803" s="179">
        <f t="shared" si="710"/>
        <v>5537581</v>
      </c>
      <c r="AE1803" s="179">
        <f t="shared" si="711"/>
        <v>76522</v>
      </c>
    </row>
    <row r="1804" spans="1:31" x14ac:dyDescent="0.2">
      <c r="A1804" s="171">
        <f t="shared" si="693"/>
        <v>119</v>
      </c>
      <c r="B1804" s="179">
        <f t="shared" si="694"/>
        <v>73299</v>
      </c>
      <c r="D1804" s="179">
        <f t="shared" si="695"/>
        <v>3223</v>
      </c>
      <c r="E1804" s="179">
        <f t="shared" si="696"/>
        <v>45786.016729396426</v>
      </c>
      <c r="F1804" s="179">
        <f t="shared" si="697"/>
        <v>1204.2306432836378</v>
      </c>
      <c r="G1804" s="179">
        <f t="shared" si="698"/>
        <v>3407347.7993896841</v>
      </c>
      <c r="H1804" s="179">
        <f t="shared" si="699"/>
        <v>87864.998228804398</v>
      </c>
      <c r="I1804" s="179">
        <f t="shared" si="700"/>
        <v>73299</v>
      </c>
      <c r="J1804" s="179">
        <f t="shared" si="701"/>
        <v>3223</v>
      </c>
      <c r="K1804" s="179">
        <f t="shared" si="702"/>
        <v>76522</v>
      </c>
      <c r="L1804" s="179">
        <f t="shared" si="690"/>
        <v>76522</v>
      </c>
      <c r="M1804" s="179">
        <f t="shared" si="703"/>
        <v>47930.840435367681</v>
      </c>
      <c r="N1804" s="179">
        <f t="shared" si="704"/>
        <v>5159692.1864840919</v>
      </c>
      <c r="O1804" s="179">
        <f>N1804*(1+Basic!$B$9)+S1804</f>
        <v>5417676.7958082967</v>
      </c>
      <c r="P1804" s="176">
        <f t="shared" si="691"/>
        <v>5505542</v>
      </c>
      <c r="R1804" s="183">
        <f t="shared" si="705"/>
        <v>0</v>
      </c>
      <c r="S1804" s="179">
        <f t="shared" si="692"/>
        <v>0</v>
      </c>
      <c r="Y1804" s="179">
        <f t="shared" si="706"/>
        <v>27512.983270603698</v>
      </c>
      <c r="Z1804" s="179">
        <f t="shared" si="707"/>
        <v>2018.769356716366</v>
      </c>
      <c r="AA1804" s="179">
        <f t="shared" si="708"/>
        <v>46990.247372680067</v>
      </c>
      <c r="AB1804" s="179">
        <f t="shared" si="709"/>
        <v>76522.000000000131</v>
      </c>
      <c r="AC1804" s="179">
        <f t="shared" si="710"/>
        <v>5505542</v>
      </c>
      <c r="AE1804" s="179">
        <f t="shared" si="711"/>
        <v>76522</v>
      </c>
    </row>
    <row r="1805" spans="1:31" x14ac:dyDescent="0.2">
      <c r="A1805" s="171">
        <f t="shared" si="693"/>
        <v>120</v>
      </c>
      <c r="B1805" s="179">
        <f t="shared" si="694"/>
        <v>73299</v>
      </c>
      <c r="C1805" s="171">
        <f>-Basic!$B$29</f>
        <v>-18270</v>
      </c>
      <c r="D1805" s="179">
        <f t="shared" si="695"/>
        <v>-15047</v>
      </c>
      <c r="E1805" s="179">
        <f t="shared" si="696"/>
        <v>45419.274089152408</v>
      </c>
      <c r="F1805" s="179">
        <f t="shared" si="697"/>
        <v>1177.1838918358105</v>
      </c>
      <c r="G1805" s="179">
        <f t="shared" si="698"/>
        <v>3379468.0734788366</v>
      </c>
      <c r="H1805" s="179">
        <f t="shared" si="699"/>
        <v>104089.18212064021</v>
      </c>
      <c r="I1805" s="179">
        <f t="shared" si="700"/>
        <v>73299</v>
      </c>
      <c r="J1805" s="179">
        <f t="shared" si="701"/>
        <v>3223</v>
      </c>
      <c r="K1805" s="179">
        <f t="shared" si="702"/>
        <v>76522</v>
      </c>
      <c r="L1805" s="179">
        <f t="shared" si="690"/>
        <v>76522</v>
      </c>
      <c r="M1805" s="179">
        <f t="shared" si="703"/>
        <v>47666.707153595744</v>
      </c>
      <c r="N1805" s="179">
        <f t="shared" si="704"/>
        <v>5130836.8936376879</v>
      </c>
      <c r="O1805" s="179">
        <f>N1805*(1+Basic!$B$9)+S1805</f>
        <v>5387378.7383195721</v>
      </c>
      <c r="P1805" s="176">
        <f t="shared" si="691"/>
        <v>5491468</v>
      </c>
      <c r="R1805" s="183">
        <f t="shared" si="705"/>
        <v>0</v>
      </c>
      <c r="S1805" s="179">
        <f t="shared" si="692"/>
        <v>0</v>
      </c>
      <c r="Y1805" s="179">
        <f t="shared" si="706"/>
        <v>27879.725910847541</v>
      </c>
      <c r="Z1805" s="179">
        <f t="shared" si="707"/>
        <v>2045.8161081641883</v>
      </c>
      <c r="AA1805" s="179">
        <f t="shared" si="708"/>
        <v>46596.45798098822</v>
      </c>
      <c r="AB1805" s="179">
        <f t="shared" si="709"/>
        <v>76521.999999999942</v>
      </c>
      <c r="AC1805" s="179">
        <f t="shared" si="710"/>
        <v>5491468</v>
      </c>
      <c r="AE1805" s="179">
        <f t="shared" si="711"/>
        <v>58252</v>
      </c>
    </row>
    <row r="1806" spans="1:31" x14ac:dyDescent="0.2">
      <c r="A1806" s="171">
        <f t="shared" si="693"/>
        <v>121</v>
      </c>
      <c r="B1806" s="179">
        <f t="shared" si="694"/>
        <v>73299</v>
      </c>
      <c r="D1806" s="179">
        <f t="shared" si="695"/>
        <v>3223</v>
      </c>
      <c r="E1806" s="179">
        <f t="shared" si="696"/>
        <v>45047.642841851484</v>
      </c>
      <c r="F1806" s="179">
        <f t="shared" si="697"/>
        <v>1394.5497180538559</v>
      </c>
      <c r="G1806" s="179">
        <f t="shared" si="698"/>
        <v>3351216.7163206879</v>
      </c>
      <c r="H1806" s="179">
        <f t="shared" si="699"/>
        <v>102260.73183869406</v>
      </c>
      <c r="I1806" s="179">
        <f t="shared" si="700"/>
        <v>73299</v>
      </c>
      <c r="J1806" s="179">
        <f t="shared" si="701"/>
        <v>3223</v>
      </c>
      <c r="K1806" s="179">
        <f t="shared" si="702"/>
        <v>76522</v>
      </c>
      <c r="L1806" s="179">
        <f t="shared" si="690"/>
        <v>76522</v>
      </c>
      <c r="M1806" s="179">
        <f t="shared" si="703"/>
        <v>47400.13373327742</v>
      </c>
      <c r="N1806" s="179">
        <f t="shared" si="704"/>
        <v>5101715.0273709651</v>
      </c>
      <c r="O1806" s="179">
        <f>N1806*(1+Basic!$B$9)+S1806</f>
        <v>5356800.7787395138</v>
      </c>
      <c r="P1806" s="176">
        <f t="shared" si="691"/>
        <v>5459062</v>
      </c>
      <c r="R1806" s="183">
        <f t="shared" si="705"/>
        <v>0</v>
      </c>
      <c r="S1806" s="179">
        <f t="shared" si="692"/>
        <v>0</v>
      </c>
      <c r="Y1806" s="179">
        <f t="shared" si="706"/>
        <v>28251.357158148661</v>
      </c>
      <c r="Z1806" s="179">
        <f t="shared" si="707"/>
        <v>1828.4502819461486</v>
      </c>
      <c r="AA1806" s="179">
        <f t="shared" si="708"/>
        <v>46442.192559905343</v>
      </c>
      <c r="AB1806" s="179">
        <f t="shared" si="709"/>
        <v>76522.000000000146</v>
      </c>
      <c r="AC1806" s="179">
        <f t="shared" si="710"/>
        <v>5459062</v>
      </c>
      <c r="AE1806" s="179">
        <f t="shared" si="711"/>
        <v>76522</v>
      </c>
    </row>
    <row r="1807" spans="1:31" x14ac:dyDescent="0.2">
      <c r="A1807" s="171">
        <f t="shared" si="693"/>
        <v>122</v>
      </c>
      <c r="B1807" s="179">
        <f t="shared" si="694"/>
        <v>73299</v>
      </c>
      <c r="D1807" s="179">
        <f t="shared" si="695"/>
        <v>3223</v>
      </c>
      <c r="E1807" s="179">
        <f t="shared" si="696"/>
        <v>44671.057823325835</v>
      </c>
      <c r="F1807" s="179">
        <f t="shared" si="697"/>
        <v>1370.0527936548517</v>
      </c>
      <c r="G1807" s="179">
        <f t="shared" si="698"/>
        <v>3322588.7741440139</v>
      </c>
      <c r="H1807" s="179">
        <f t="shared" si="699"/>
        <v>100407.78463234891</v>
      </c>
      <c r="I1807" s="179">
        <f t="shared" si="700"/>
        <v>73299</v>
      </c>
      <c r="J1807" s="179">
        <f t="shared" si="701"/>
        <v>3223</v>
      </c>
      <c r="K1807" s="179">
        <f t="shared" si="702"/>
        <v>76522</v>
      </c>
      <c r="L1807" s="179">
        <f t="shared" si="690"/>
        <v>76522</v>
      </c>
      <c r="M1807" s="179">
        <f t="shared" si="703"/>
        <v>47131.097631717275</v>
      </c>
      <c r="N1807" s="179">
        <f t="shared" si="704"/>
        <v>5072324.1250026822</v>
      </c>
      <c r="O1807" s="179">
        <f>N1807*(1+Basic!$B$9)+S1807</f>
        <v>5325940.3312528161</v>
      </c>
      <c r="P1807" s="176">
        <f t="shared" si="691"/>
        <v>5426348</v>
      </c>
      <c r="R1807" s="183">
        <f t="shared" si="705"/>
        <v>0</v>
      </c>
      <c r="S1807" s="179">
        <f t="shared" si="692"/>
        <v>0</v>
      </c>
      <c r="Y1807" s="179">
        <f t="shared" si="706"/>
        <v>28627.942176674027</v>
      </c>
      <c r="Z1807" s="179">
        <f t="shared" si="707"/>
        <v>1852.947206345154</v>
      </c>
      <c r="AA1807" s="179">
        <f t="shared" si="708"/>
        <v>46041.110616980688</v>
      </c>
      <c r="AB1807" s="179">
        <f t="shared" si="709"/>
        <v>76521.999999999869</v>
      </c>
      <c r="AC1807" s="179">
        <f t="shared" si="710"/>
        <v>5426348</v>
      </c>
      <c r="AE1807" s="179">
        <f t="shared" si="711"/>
        <v>76522</v>
      </c>
    </row>
    <row r="1808" spans="1:31" x14ac:dyDescent="0.2">
      <c r="A1808" s="171">
        <f t="shared" si="693"/>
        <v>123</v>
      </c>
      <c r="B1808" s="179">
        <f t="shared" si="694"/>
        <v>73299</v>
      </c>
      <c r="D1808" s="179">
        <f t="shared" si="695"/>
        <v>3223</v>
      </c>
      <c r="E1808" s="179">
        <f t="shared" si="696"/>
        <v>44289.453000782145</v>
      </c>
      <c r="F1808" s="179">
        <f t="shared" si="697"/>
        <v>1345.2276682044239</v>
      </c>
      <c r="G1808" s="179">
        <f t="shared" si="698"/>
        <v>3293579.2271447959</v>
      </c>
      <c r="H1808" s="179">
        <f t="shared" si="699"/>
        <v>98530.012300553324</v>
      </c>
      <c r="I1808" s="179">
        <f t="shared" si="700"/>
        <v>73299</v>
      </c>
      <c r="J1808" s="179">
        <f t="shared" si="701"/>
        <v>3223</v>
      </c>
      <c r="K1808" s="179">
        <f t="shared" si="702"/>
        <v>76522</v>
      </c>
      <c r="L1808" s="179">
        <f t="shared" si="690"/>
        <v>76522</v>
      </c>
      <c r="M1808" s="179">
        <f t="shared" si="703"/>
        <v>46859.576097964011</v>
      </c>
      <c r="N1808" s="179">
        <f t="shared" si="704"/>
        <v>5042661.7011006465</v>
      </c>
      <c r="O1808" s="179">
        <f>N1808*(1+Basic!$B$9)+S1808</f>
        <v>5294794.7861556793</v>
      </c>
      <c r="P1808" s="176">
        <f t="shared" si="691"/>
        <v>5393325</v>
      </c>
      <c r="R1808" s="183">
        <f t="shared" si="705"/>
        <v>0</v>
      </c>
      <c r="S1808" s="179">
        <f t="shared" si="692"/>
        <v>0</v>
      </c>
      <c r="Y1808" s="179">
        <f t="shared" si="706"/>
        <v>29009.546999217942</v>
      </c>
      <c r="Z1808" s="179">
        <f t="shared" si="707"/>
        <v>1877.7723317955824</v>
      </c>
      <c r="AA1808" s="179">
        <f t="shared" si="708"/>
        <v>45634.68066898657</v>
      </c>
      <c r="AB1808" s="179">
        <f t="shared" si="709"/>
        <v>76522.000000000087</v>
      </c>
      <c r="AC1808" s="179">
        <f t="shared" si="710"/>
        <v>5393325</v>
      </c>
      <c r="AE1808" s="179">
        <f t="shared" si="711"/>
        <v>76522</v>
      </c>
    </row>
    <row r="1809" spans="1:31" x14ac:dyDescent="0.2">
      <c r="A1809" s="171">
        <f t="shared" si="693"/>
        <v>124</v>
      </c>
      <c r="B1809" s="179">
        <f t="shared" si="694"/>
        <v>73299</v>
      </c>
      <c r="D1809" s="179">
        <f t="shared" si="695"/>
        <v>3223</v>
      </c>
      <c r="E1809" s="179">
        <f t="shared" si="696"/>
        <v>43902.761461222952</v>
      </c>
      <c r="F1809" s="179">
        <f t="shared" si="697"/>
        <v>1320.0699445820035</v>
      </c>
      <c r="G1809" s="179">
        <f t="shared" si="698"/>
        <v>3264182.9886060189</v>
      </c>
      <c r="H1809" s="179">
        <f t="shared" si="699"/>
        <v>96627.082245135331</v>
      </c>
      <c r="I1809" s="179">
        <f t="shared" si="700"/>
        <v>73299</v>
      </c>
      <c r="J1809" s="179">
        <f t="shared" si="701"/>
        <v>3223</v>
      </c>
      <c r="K1809" s="179">
        <f t="shared" si="702"/>
        <v>76522</v>
      </c>
      <c r="L1809" s="179">
        <f t="shared" si="690"/>
        <v>76522</v>
      </c>
      <c r="M1809" s="179">
        <f t="shared" si="703"/>
        <v>46585.546170886599</v>
      </c>
      <c r="N1809" s="179">
        <f t="shared" si="704"/>
        <v>5012725.2472715331</v>
      </c>
      <c r="O1809" s="179">
        <f>N1809*(1+Basic!$B$9)+S1809</f>
        <v>5263361.5096351104</v>
      </c>
      <c r="P1809" s="176">
        <f t="shared" si="691"/>
        <v>5359989</v>
      </c>
      <c r="R1809" s="183">
        <f t="shared" si="705"/>
        <v>0</v>
      </c>
      <c r="S1809" s="179">
        <f t="shared" si="692"/>
        <v>0</v>
      </c>
      <c r="Y1809" s="179">
        <f t="shared" si="706"/>
        <v>29396.23853877699</v>
      </c>
      <c r="Z1809" s="179">
        <f t="shared" si="707"/>
        <v>1902.9300554179936</v>
      </c>
      <c r="AA1809" s="179">
        <f t="shared" si="708"/>
        <v>45222.831405804958</v>
      </c>
      <c r="AB1809" s="179">
        <f t="shared" si="709"/>
        <v>76521.999999999942</v>
      </c>
      <c r="AC1809" s="179">
        <f t="shared" si="710"/>
        <v>5359989</v>
      </c>
      <c r="AE1809" s="179">
        <f t="shared" si="711"/>
        <v>76522</v>
      </c>
    </row>
    <row r="1810" spans="1:31" x14ac:dyDescent="0.2">
      <c r="A1810" s="171">
        <f t="shared" si="693"/>
        <v>125</v>
      </c>
      <c r="B1810" s="179">
        <f t="shared" si="694"/>
        <v>73299</v>
      </c>
      <c r="D1810" s="179">
        <f t="shared" si="695"/>
        <v>3223</v>
      </c>
      <c r="E1810" s="179">
        <f t="shared" si="696"/>
        <v>43510.915399713769</v>
      </c>
      <c r="F1810" s="179">
        <f t="shared" si="697"/>
        <v>1294.5751667559689</v>
      </c>
      <c r="G1810" s="179">
        <f t="shared" si="698"/>
        <v>3234394.9040057329</v>
      </c>
      <c r="H1810" s="179">
        <f t="shared" si="699"/>
        <v>94698.657411891298</v>
      </c>
      <c r="I1810" s="179">
        <f t="shared" si="700"/>
        <v>73299</v>
      </c>
      <c r="J1810" s="179">
        <f t="shared" si="701"/>
        <v>3223</v>
      </c>
      <c r="K1810" s="179">
        <f t="shared" si="702"/>
        <v>76522</v>
      </c>
      <c r="L1810" s="179">
        <f t="shared" si="690"/>
        <v>76522</v>
      </c>
      <c r="M1810" s="179">
        <f t="shared" si="703"/>
        <v>46308.984677232482</v>
      </c>
      <c r="N1810" s="179">
        <f t="shared" si="704"/>
        <v>4982512.2319487659</v>
      </c>
      <c r="O1810" s="179">
        <f>N1810*(1+Basic!$B$9)+S1810</f>
        <v>5231637.8435462043</v>
      </c>
      <c r="P1810" s="176">
        <f t="shared" si="691"/>
        <v>5326337</v>
      </c>
      <c r="R1810" s="183">
        <f t="shared" si="705"/>
        <v>0</v>
      </c>
      <c r="S1810" s="179">
        <f t="shared" si="692"/>
        <v>0</v>
      </c>
      <c r="Y1810" s="179">
        <f t="shared" si="706"/>
        <v>29788.084600286093</v>
      </c>
      <c r="Z1810" s="179">
        <f t="shared" si="707"/>
        <v>1928.4248332440329</v>
      </c>
      <c r="AA1810" s="179">
        <f t="shared" si="708"/>
        <v>44805.490566469736</v>
      </c>
      <c r="AB1810" s="179">
        <f t="shared" si="709"/>
        <v>76521.999999999854</v>
      </c>
      <c r="AC1810" s="179">
        <f t="shared" si="710"/>
        <v>5326337</v>
      </c>
      <c r="AE1810" s="179">
        <f t="shared" si="711"/>
        <v>76522</v>
      </c>
    </row>
    <row r="1811" spans="1:31" x14ac:dyDescent="0.2">
      <c r="A1811" s="171">
        <f t="shared" si="693"/>
        <v>126</v>
      </c>
      <c r="B1811" s="179">
        <f t="shared" si="694"/>
        <v>73299</v>
      </c>
      <c r="D1811" s="179">
        <f t="shared" si="695"/>
        <v>3223</v>
      </c>
      <c r="E1811" s="179">
        <f t="shared" si="696"/>
        <v>43113.8461074937</v>
      </c>
      <c r="F1811" s="179">
        <f t="shared" si="697"/>
        <v>1268.738818994377</v>
      </c>
      <c r="G1811" s="179">
        <f t="shared" si="698"/>
        <v>3204209.7501132265</v>
      </c>
      <c r="H1811" s="179">
        <f t="shared" si="699"/>
        <v>92744.396230885672</v>
      </c>
      <c r="I1811" s="179">
        <f t="shared" si="700"/>
        <v>73299</v>
      </c>
      <c r="J1811" s="179">
        <f t="shared" si="701"/>
        <v>3223</v>
      </c>
      <c r="K1811" s="179">
        <f t="shared" si="702"/>
        <v>76522</v>
      </c>
      <c r="L1811" s="179">
        <f t="shared" si="690"/>
        <v>76522</v>
      </c>
      <c r="M1811" s="179">
        <f t="shared" si="703"/>
        <v>46029.868229668042</v>
      </c>
      <c r="N1811" s="179">
        <f t="shared" si="704"/>
        <v>4952020.1001784336</v>
      </c>
      <c r="O1811" s="179">
        <f>N1811*(1+Basic!$B$9)+S1811</f>
        <v>5199621.1051873555</v>
      </c>
      <c r="P1811" s="176">
        <f t="shared" si="691"/>
        <v>5292366</v>
      </c>
      <c r="R1811" s="183">
        <f t="shared" si="705"/>
        <v>0</v>
      </c>
      <c r="S1811" s="179">
        <f t="shared" si="692"/>
        <v>0</v>
      </c>
      <c r="Y1811" s="179">
        <f t="shared" si="706"/>
        <v>30185.15389250638</v>
      </c>
      <c r="Z1811" s="179">
        <f t="shared" si="707"/>
        <v>1954.261181005626</v>
      </c>
      <c r="AA1811" s="179">
        <f t="shared" si="708"/>
        <v>44382.584926488074</v>
      </c>
      <c r="AB1811" s="179">
        <f t="shared" si="709"/>
        <v>76522.000000000087</v>
      </c>
      <c r="AC1811" s="179">
        <f t="shared" si="710"/>
        <v>5292366</v>
      </c>
      <c r="AE1811" s="179">
        <f t="shared" si="711"/>
        <v>76522</v>
      </c>
    </row>
    <row r="1812" spans="1:31" x14ac:dyDescent="0.2">
      <c r="A1812" s="171">
        <f t="shared" si="693"/>
        <v>127</v>
      </c>
      <c r="B1812" s="179">
        <f t="shared" si="694"/>
        <v>73299</v>
      </c>
      <c r="D1812" s="179">
        <f t="shared" si="695"/>
        <v>3223</v>
      </c>
      <c r="E1812" s="179">
        <f t="shared" si="696"/>
        <v>42711.483959927624</v>
      </c>
      <c r="F1812" s="179">
        <f t="shared" si="697"/>
        <v>1242.5563250651201</v>
      </c>
      <c r="G1812" s="179">
        <f t="shared" si="698"/>
        <v>3173622.2340731542</v>
      </c>
      <c r="H1812" s="179">
        <f t="shared" si="699"/>
        <v>90763.952555950789</v>
      </c>
      <c r="I1812" s="179">
        <f t="shared" si="700"/>
        <v>73299</v>
      </c>
      <c r="J1812" s="179">
        <f t="shared" si="701"/>
        <v>3223</v>
      </c>
      <c r="K1812" s="179">
        <f t="shared" si="702"/>
        <v>76522</v>
      </c>
      <c r="L1812" s="179">
        <f t="shared" si="690"/>
        <v>76522</v>
      </c>
      <c r="M1812" s="179">
        <f t="shared" si="703"/>
        <v>45748.173224800768</v>
      </c>
      <c r="N1812" s="179">
        <f t="shared" si="704"/>
        <v>4921246.2734032348</v>
      </c>
      <c r="O1812" s="179">
        <f>N1812*(1+Basic!$B$9)+S1812</f>
        <v>5167308.5870733969</v>
      </c>
      <c r="P1812" s="176">
        <f t="shared" si="691"/>
        <v>5258073</v>
      </c>
      <c r="R1812" s="183">
        <f t="shared" si="705"/>
        <v>0</v>
      </c>
      <c r="S1812" s="179">
        <f t="shared" si="692"/>
        <v>0</v>
      </c>
      <c r="Y1812" s="179">
        <f t="shared" si="706"/>
        <v>30587.516040072311</v>
      </c>
      <c r="Z1812" s="179">
        <f t="shared" si="707"/>
        <v>1980.4436749348824</v>
      </c>
      <c r="AA1812" s="179">
        <f t="shared" si="708"/>
        <v>43954.040284992741</v>
      </c>
      <c r="AB1812" s="179">
        <f t="shared" si="709"/>
        <v>76521.999999999942</v>
      </c>
      <c r="AC1812" s="179">
        <f t="shared" si="710"/>
        <v>5258073</v>
      </c>
      <c r="AE1812" s="179">
        <f t="shared" si="711"/>
        <v>76522</v>
      </c>
    </row>
    <row r="1813" spans="1:31" x14ac:dyDescent="0.2">
      <c r="A1813" s="171">
        <f t="shared" si="693"/>
        <v>128</v>
      </c>
      <c r="B1813" s="179">
        <f t="shared" si="694"/>
        <v>73299</v>
      </c>
      <c r="D1813" s="179">
        <f t="shared" si="695"/>
        <v>3223</v>
      </c>
      <c r="E1813" s="179">
        <f t="shared" si="696"/>
        <v>42303.758404297747</v>
      </c>
      <c r="F1813" s="179">
        <f t="shared" si="697"/>
        <v>1216.0230474253649</v>
      </c>
      <c r="G1813" s="179">
        <f t="shared" si="698"/>
        <v>3142626.9924774519</v>
      </c>
      <c r="H1813" s="179">
        <f t="shared" si="699"/>
        <v>88756.975603376151</v>
      </c>
      <c r="I1813" s="179">
        <f t="shared" si="700"/>
        <v>73299</v>
      </c>
      <c r="J1813" s="179">
        <f t="shared" si="701"/>
        <v>3223</v>
      </c>
      <c r="K1813" s="179">
        <f t="shared" si="702"/>
        <v>76522</v>
      </c>
      <c r="L1813" s="179">
        <f t="shared" si="690"/>
        <v>76522</v>
      </c>
      <c r="M1813" s="179">
        <f t="shared" si="703"/>
        <v>45463.875841183304</v>
      </c>
      <c r="N1813" s="179">
        <f t="shared" si="704"/>
        <v>4890188.1492444184</v>
      </c>
      <c r="O1813" s="179">
        <f>N1813*(1+Basic!$B$9)+S1813</f>
        <v>5134697.5567066399</v>
      </c>
      <c r="P1813" s="176">
        <f t="shared" si="691"/>
        <v>5223455</v>
      </c>
      <c r="R1813" s="183">
        <f t="shared" si="705"/>
        <v>0</v>
      </c>
      <c r="S1813" s="179">
        <f t="shared" si="692"/>
        <v>0</v>
      </c>
      <c r="Y1813" s="179">
        <f t="shared" si="706"/>
        <v>30995.241595702246</v>
      </c>
      <c r="Z1813" s="179">
        <f t="shared" si="707"/>
        <v>2006.9769525746378</v>
      </c>
      <c r="AA1813" s="179">
        <f t="shared" si="708"/>
        <v>43519.781451723109</v>
      </c>
      <c r="AB1813" s="179">
        <f t="shared" si="709"/>
        <v>76522</v>
      </c>
      <c r="AC1813" s="179">
        <f t="shared" si="710"/>
        <v>5223455</v>
      </c>
      <c r="AE1813" s="179">
        <f t="shared" si="711"/>
        <v>76522</v>
      </c>
    </row>
    <row r="1814" spans="1:31" x14ac:dyDescent="0.2">
      <c r="A1814" s="171">
        <f t="shared" si="693"/>
        <v>129</v>
      </c>
      <c r="B1814" s="179">
        <f t="shared" si="694"/>
        <v>73299</v>
      </c>
      <c r="D1814" s="179">
        <f t="shared" si="695"/>
        <v>3223</v>
      </c>
      <c r="E1814" s="179">
        <f t="shared" si="696"/>
        <v>41890.597947432485</v>
      </c>
      <c r="F1814" s="179">
        <f t="shared" si="697"/>
        <v>1189.1342864001349</v>
      </c>
      <c r="G1814" s="179">
        <f t="shared" si="698"/>
        <v>3111218.5904248846</v>
      </c>
      <c r="H1814" s="179">
        <f t="shared" si="699"/>
        <v>86723.109889776286</v>
      </c>
      <c r="I1814" s="179">
        <f t="shared" si="700"/>
        <v>73299</v>
      </c>
      <c r="J1814" s="179">
        <f t="shared" si="701"/>
        <v>3223</v>
      </c>
      <c r="K1814" s="179">
        <f t="shared" si="702"/>
        <v>76522</v>
      </c>
      <c r="L1814" s="179">
        <f t="shared" ref="L1814:L1876" si="712">K1814</f>
        <v>76522</v>
      </c>
      <c r="M1814" s="179">
        <f t="shared" si="703"/>
        <v>45176.952037298965</v>
      </c>
      <c r="N1814" s="179">
        <f t="shared" si="704"/>
        <v>4858843.1012817174</v>
      </c>
      <c r="O1814" s="179">
        <f>N1814*(1+Basic!$B$9)+S1814</f>
        <v>5101785.2563458038</v>
      </c>
      <c r="P1814" s="176">
        <f t="shared" ref="P1814:P1876" si="713">ROUND((O1814+H1814)/1,0)</f>
        <v>5188508</v>
      </c>
      <c r="R1814" s="183">
        <f t="shared" si="705"/>
        <v>0</v>
      </c>
      <c r="S1814" s="179">
        <f t="shared" ref="S1814:S1877" si="714">S1815+R1814</f>
        <v>0</v>
      </c>
      <c r="Y1814" s="179">
        <f t="shared" si="706"/>
        <v>31408.40205256734</v>
      </c>
      <c r="Z1814" s="179">
        <f t="shared" si="707"/>
        <v>2033.8657135998656</v>
      </c>
      <c r="AA1814" s="179">
        <f t="shared" si="708"/>
        <v>43079.732233832619</v>
      </c>
      <c r="AB1814" s="179">
        <f t="shared" si="709"/>
        <v>76521.999999999825</v>
      </c>
      <c r="AC1814" s="179">
        <f t="shared" si="710"/>
        <v>5188508</v>
      </c>
      <c r="AE1814" s="179">
        <f t="shared" si="711"/>
        <v>76522</v>
      </c>
    </row>
    <row r="1815" spans="1:31" x14ac:dyDescent="0.2">
      <c r="A1815" s="171">
        <f t="shared" ref="A1815:A1877" si="715">A1814+1</f>
        <v>130</v>
      </c>
      <c r="B1815" s="179">
        <f t="shared" ref="B1815:B1877" si="716">$C$1681</f>
        <v>73299</v>
      </c>
      <c r="D1815" s="179">
        <f t="shared" ref="D1815:D1877" si="717">C1815+$F$1681</f>
        <v>3223</v>
      </c>
      <c r="E1815" s="179">
        <f t="shared" ref="E1815:E1877" si="718">G1814*$B$1684/$E$1681</f>
        <v>41471.930143170357</v>
      </c>
      <c r="F1815" s="179">
        <f t="shared" ref="F1815:F1877" si="719">H1814*$D$1684/$E$1681</f>
        <v>1161.8852793498847</v>
      </c>
      <c r="G1815" s="179">
        <f t="shared" ref="G1815:G1877" si="720">G1814+E1815-B1815</f>
        <v>3079391.5205680551</v>
      </c>
      <c r="H1815" s="179">
        <f t="shared" ref="H1815:H1877" si="721">H1814-D1815+F1815</f>
        <v>84661.995169126167</v>
      </c>
      <c r="I1815" s="179">
        <f t="shared" ref="I1815:I1877" si="722">B1815</f>
        <v>73299</v>
      </c>
      <c r="J1815" s="179">
        <f t="shared" ref="J1815:J1877" si="723">D1815-C1815</f>
        <v>3223</v>
      </c>
      <c r="K1815" s="179">
        <f t="shared" ref="K1815:K1877" si="724">J1815+I1815</f>
        <v>76522</v>
      </c>
      <c r="L1815" s="179">
        <f t="shared" si="712"/>
        <v>76522</v>
      </c>
      <c r="M1815" s="179">
        <f t="shared" ref="M1815:M1877" si="725">N1814*$L$1684/12</f>
        <v>44887.377549528675</v>
      </c>
      <c r="N1815" s="179">
        <f t="shared" ref="N1815:N1877" si="726">N1814+M1815-L1815</f>
        <v>4827208.4788312465</v>
      </c>
      <c r="O1815" s="179">
        <f>N1815*(1+Basic!$B$9)+S1815</f>
        <v>5068568.9027728094</v>
      </c>
      <c r="P1815" s="176">
        <f t="shared" si="713"/>
        <v>5153231</v>
      </c>
      <c r="R1815" s="183">
        <f t="shared" ref="R1815:R1877" si="727">ROUND($R$1681/1,0)</f>
        <v>0</v>
      </c>
      <c r="S1815" s="179">
        <f t="shared" si="714"/>
        <v>0</v>
      </c>
      <c r="Y1815" s="179">
        <f t="shared" ref="Y1815:Y1877" si="728">G1814-G1815</f>
        <v>31827.069856829476</v>
      </c>
      <c r="Z1815" s="179">
        <f t="shared" ref="Z1815:Z1877" si="729">H1814-H1815-C1815</f>
        <v>2061.1147206501191</v>
      </c>
      <c r="AA1815" s="179">
        <f t="shared" ref="AA1815:AA1877" si="730">E1815+F1815+R1815</f>
        <v>42633.815422520245</v>
      </c>
      <c r="AB1815" s="179">
        <f t="shared" ref="AB1815:AB1877" si="731">AA1815+Z1815+Y1815</f>
        <v>76521.99999999984</v>
      </c>
      <c r="AC1815" s="179">
        <f t="shared" ref="AC1815:AC1877" si="732">P1815</f>
        <v>5153231</v>
      </c>
      <c r="AE1815" s="179">
        <f t="shared" ref="AE1815:AE1877" si="733">B1815+D1815</f>
        <v>76522</v>
      </c>
    </row>
    <row r="1816" spans="1:31" x14ac:dyDescent="0.2">
      <c r="A1816" s="171">
        <f t="shared" si="715"/>
        <v>131</v>
      </c>
      <c r="B1816" s="179">
        <f t="shared" si="716"/>
        <v>73299</v>
      </c>
      <c r="D1816" s="179">
        <f t="shared" si="717"/>
        <v>3223</v>
      </c>
      <c r="E1816" s="179">
        <f t="shared" si="718"/>
        <v>41047.681579656863</v>
      </c>
      <c r="F1816" s="179">
        <f t="shared" si="719"/>
        <v>1134.2711998269242</v>
      </c>
      <c r="G1816" s="179">
        <f t="shared" si="720"/>
        <v>3047140.202147712</v>
      </c>
      <c r="H1816" s="179">
        <f t="shared" si="721"/>
        <v>82573.266368953089</v>
      </c>
      <c r="I1816" s="179">
        <f t="shared" si="722"/>
        <v>73299</v>
      </c>
      <c r="J1816" s="179">
        <f t="shared" si="723"/>
        <v>3223</v>
      </c>
      <c r="K1816" s="179">
        <f t="shared" si="724"/>
        <v>76522</v>
      </c>
      <c r="L1816" s="179">
        <f t="shared" si="712"/>
        <v>76522</v>
      </c>
      <c r="M1816" s="179">
        <f t="shared" si="725"/>
        <v>44595.127890099153</v>
      </c>
      <c r="N1816" s="179">
        <f t="shared" si="726"/>
        <v>4795281.6067213453</v>
      </c>
      <c r="O1816" s="179">
        <f>N1816*(1+Basic!$B$9)+S1816</f>
        <v>5035045.6870574132</v>
      </c>
      <c r="P1816" s="176">
        <f t="shared" si="713"/>
        <v>5117619</v>
      </c>
      <c r="R1816" s="183">
        <f t="shared" si="727"/>
        <v>0</v>
      </c>
      <c r="S1816" s="179">
        <f t="shared" si="714"/>
        <v>0</v>
      </c>
      <c r="Y1816" s="179">
        <f t="shared" si="728"/>
        <v>32251.318420343101</v>
      </c>
      <c r="Z1816" s="179">
        <f t="shared" si="729"/>
        <v>2088.7288001730776</v>
      </c>
      <c r="AA1816" s="179">
        <f t="shared" si="730"/>
        <v>42181.952779483785</v>
      </c>
      <c r="AB1816" s="179">
        <f t="shared" si="731"/>
        <v>76521.999999999971</v>
      </c>
      <c r="AC1816" s="179">
        <f t="shared" si="732"/>
        <v>5117619</v>
      </c>
      <c r="AE1816" s="179">
        <f t="shared" si="733"/>
        <v>76522</v>
      </c>
    </row>
    <row r="1817" spans="1:31" x14ac:dyDescent="0.2">
      <c r="A1817" s="171">
        <f t="shared" si="715"/>
        <v>132</v>
      </c>
      <c r="B1817" s="179">
        <f t="shared" si="716"/>
        <v>73299</v>
      </c>
      <c r="C1817" s="171">
        <f>-Basic!$B$30</f>
        <v>-16440</v>
      </c>
      <c r="D1817" s="179">
        <f t="shared" si="717"/>
        <v>-13217</v>
      </c>
      <c r="E1817" s="179">
        <f t="shared" si="718"/>
        <v>40617.777866471944</v>
      </c>
      <c r="F1817" s="179">
        <f t="shared" si="719"/>
        <v>1106.2871567205395</v>
      </c>
      <c r="G1817" s="179">
        <f t="shared" si="720"/>
        <v>3014458.980014184</v>
      </c>
      <c r="H1817" s="179">
        <f t="shared" si="721"/>
        <v>96896.553525673633</v>
      </c>
      <c r="I1817" s="179">
        <f t="shared" si="722"/>
        <v>73299</v>
      </c>
      <c r="J1817" s="179">
        <f t="shared" si="723"/>
        <v>3223</v>
      </c>
      <c r="K1817" s="179">
        <f t="shared" si="724"/>
        <v>76522</v>
      </c>
      <c r="L1817" s="179">
        <f t="shared" si="712"/>
        <v>76522</v>
      </c>
      <c r="M1817" s="179">
        <f t="shared" si="725"/>
        <v>44300.178345012049</v>
      </c>
      <c r="N1817" s="179">
        <f t="shared" si="726"/>
        <v>4763059.7850663578</v>
      </c>
      <c r="O1817" s="179">
        <f>N1817*(1+Basic!$B$9)+S1817</f>
        <v>5001212.7743196758</v>
      </c>
      <c r="P1817" s="176">
        <f t="shared" si="713"/>
        <v>5098109</v>
      </c>
      <c r="R1817" s="183">
        <f t="shared" si="727"/>
        <v>0</v>
      </c>
      <c r="S1817" s="179">
        <f t="shared" si="714"/>
        <v>0</v>
      </c>
      <c r="Y1817" s="179">
        <f t="shared" si="728"/>
        <v>32681.222133527976</v>
      </c>
      <c r="Z1817" s="179">
        <f t="shared" si="729"/>
        <v>2116.7128432794561</v>
      </c>
      <c r="AA1817" s="179">
        <f t="shared" si="730"/>
        <v>41724.065023192481</v>
      </c>
      <c r="AB1817" s="179">
        <f t="shared" si="731"/>
        <v>76521.999999999913</v>
      </c>
      <c r="AC1817" s="179">
        <f t="shared" si="732"/>
        <v>5098109</v>
      </c>
      <c r="AE1817" s="179">
        <f t="shared" si="733"/>
        <v>60082</v>
      </c>
    </row>
    <row r="1818" spans="1:31" x14ac:dyDescent="0.2">
      <c r="A1818" s="171">
        <f t="shared" si="715"/>
        <v>133</v>
      </c>
      <c r="B1818" s="179">
        <f t="shared" si="716"/>
        <v>73299</v>
      </c>
      <c r="D1818" s="179">
        <f t="shared" si="717"/>
        <v>3223</v>
      </c>
      <c r="E1818" s="179">
        <f t="shared" si="718"/>
        <v>40182.143621585921</v>
      </c>
      <c r="F1818" s="179">
        <f t="shared" si="719"/>
        <v>1298.18544681238</v>
      </c>
      <c r="G1818" s="179">
        <f t="shared" si="720"/>
        <v>2981342.1236357698</v>
      </c>
      <c r="H1818" s="179">
        <f t="shared" si="721"/>
        <v>94971.738972486011</v>
      </c>
      <c r="I1818" s="179">
        <f t="shared" si="722"/>
        <v>73299</v>
      </c>
      <c r="J1818" s="179">
        <f t="shared" si="723"/>
        <v>3223</v>
      </c>
      <c r="K1818" s="179">
        <f t="shared" si="724"/>
        <v>76522</v>
      </c>
      <c r="L1818" s="179">
        <f t="shared" si="712"/>
        <v>76522</v>
      </c>
      <c r="M1818" s="179">
        <f t="shared" si="725"/>
        <v>44002.503971954102</v>
      </c>
      <c r="N1818" s="179">
        <f t="shared" si="726"/>
        <v>4730540.2890383117</v>
      </c>
      <c r="O1818" s="179">
        <f>N1818*(1+Basic!$B$9)+S1818</f>
        <v>4967067.3034902271</v>
      </c>
      <c r="P1818" s="176">
        <f t="shared" si="713"/>
        <v>5062039</v>
      </c>
      <c r="R1818" s="183">
        <f t="shared" si="727"/>
        <v>0</v>
      </c>
      <c r="S1818" s="179">
        <f t="shared" si="714"/>
        <v>0</v>
      </c>
      <c r="Y1818" s="179">
        <f t="shared" si="728"/>
        <v>33116.856378414202</v>
      </c>
      <c r="Z1818" s="179">
        <f t="shared" si="729"/>
        <v>1924.8145531876216</v>
      </c>
      <c r="AA1818" s="179">
        <f t="shared" si="730"/>
        <v>41480.3290683983</v>
      </c>
      <c r="AB1818" s="179">
        <f t="shared" si="731"/>
        <v>76522.000000000116</v>
      </c>
      <c r="AC1818" s="179">
        <f t="shared" si="732"/>
        <v>5062039</v>
      </c>
      <c r="AE1818" s="179">
        <f t="shared" si="733"/>
        <v>76522</v>
      </c>
    </row>
    <row r="1819" spans="1:31" x14ac:dyDescent="0.2">
      <c r="A1819" s="171">
        <f t="shared" si="715"/>
        <v>134</v>
      </c>
      <c r="B1819" s="179">
        <f t="shared" si="716"/>
        <v>73299</v>
      </c>
      <c r="D1819" s="179">
        <f t="shared" si="717"/>
        <v>3223</v>
      </c>
      <c r="E1819" s="179">
        <f t="shared" si="718"/>
        <v>39740.702458141524</v>
      </c>
      <c r="F1819" s="179">
        <f t="shared" si="719"/>
        <v>1272.3974682946634</v>
      </c>
      <c r="G1819" s="179">
        <f t="shared" si="720"/>
        <v>2947783.8260939112</v>
      </c>
      <c r="H1819" s="179">
        <f t="shared" si="721"/>
        <v>93021.136440780669</v>
      </c>
      <c r="I1819" s="179">
        <f t="shared" si="722"/>
        <v>73299</v>
      </c>
      <c r="J1819" s="179">
        <f t="shared" si="723"/>
        <v>3223</v>
      </c>
      <c r="K1819" s="179">
        <f t="shared" si="724"/>
        <v>76522</v>
      </c>
      <c r="L1819" s="179">
        <f t="shared" si="712"/>
        <v>76522</v>
      </c>
      <c r="M1819" s="179">
        <f t="shared" si="725"/>
        <v>43702.079598187789</v>
      </c>
      <c r="N1819" s="179">
        <f t="shared" si="726"/>
        <v>4697720.3686364992</v>
      </c>
      <c r="O1819" s="179">
        <f>N1819*(1+Basic!$B$9)+S1819</f>
        <v>4932606.3870683247</v>
      </c>
      <c r="P1819" s="176">
        <f t="shared" si="713"/>
        <v>5025628</v>
      </c>
      <c r="R1819" s="183">
        <f t="shared" si="727"/>
        <v>0</v>
      </c>
      <c r="S1819" s="179">
        <f t="shared" si="714"/>
        <v>0</v>
      </c>
      <c r="Y1819" s="179">
        <f t="shared" si="728"/>
        <v>33558.297541858628</v>
      </c>
      <c r="Z1819" s="179">
        <f t="shared" si="729"/>
        <v>1950.6025317053427</v>
      </c>
      <c r="AA1819" s="179">
        <f t="shared" si="730"/>
        <v>41013.099926436189</v>
      </c>
      <c r="AB1819" s="179">
        <f t="shared" si="731"/>
        <v>76522.00000000016</v>
      </c>
      <c r="AC1819" s="179">
        <f t="shared" si="732"/>
        <v>5025628</v>
      </c>
      <c r="AE1819" s="179">
        <f t="shared" si="733"/>
        <v>76522</v>
      </c>
    </row>
    <row r="1820" spans="1:31" x14ac:dyDescent="0.2">
      <c r="A1820" s="171">
        <f t="shared" si="715"/>
        <v>135</v>
      </c>
      <c r="B1820" s="179">
        <f t="shared" si="716"/>
        <v>73299</v>
      </c>
      <c r="D1820" s="179">
        <f t="shared" si="717"/>
        <v>3223</v>
      </c>
      <c r="E1820" s="179">
        <f t="shared" si="718"/>
        <v>39293.376971059748</v>
      </c>
      <c r="F1820" s="179">
        <f t="shared" si="719"/>
        <v>1246.2639916431506</v>
      </c>
      <c r="G1820" s="179">
        <f t="shared" si="720"/>
        <v>2913778.2030649711</v>
      </c>
      <c r="H1820" s="179">
        <f t="shared" si="721"/>
        <v>91044.400432423819</v>
      </c>
      <c r="I1820" s="179">
        <f t="shared" si="722"/>
        <v>73299</v>
      </c>
      <c r="J1820" s="179">
        <f t="shared" si="723"/>
        <v>3223</v>
      </c>
      <c r="K1820" s="179">
        <f t="shared" si="724"/>
        <v>76522</v>
      </c>
      <c r="L1820" s="179">
        <f t="shared" si="712"/>
        <v>76522</v>
      </c>
      <c r="M1820" s="179">
        <f t="shared" si="725"/>
        <v>43398.87981842272</v>
      </c>
      <c r="N1820" s="179">
        <f t="shared" si="726"/>
        <v>4664597.2484549219</v>
      </c>
      <c r="O1820" s="179">
        <f>N1820*(1+Basic!$B$9)+S1820</f>
        <v>4897827.1108776685</v>
      </c>
      <c r="P1820" s="176">
        <f t="shared" si="713"/>
        <v>4988872</v>
      </c>
      <c r="R1820" s="183">
        <f t="shared" si="727"/>
        <v>0</v>
      </c>
      <c r="S1820" s="179">
        <f t="shared" si="714"/>
        <v>0</v>
      </c>
      <c r="Y1820" s="179">
        <f t="shared" si="728"/>
        <v>34005.623028940056</v>
      </c>
      <c r="Z1820" s="179">
        <f t="shared" si="729"/>
        <v>1976.7360083568492</v>
      </c>
      <c r="AA1820" s="179">
        <f t="shared" si="730"/>
        <v>40539.640962702899</v>
      </c>
      <c r="AB1820" s="179">
        <f t="shared" si="731"/>
        <v>76521.999999999796</v>
      </c>
      <c r="AC1820" s="179">
        <f t="shared" si="732"/>
        <v>4988872</v>
      </c>
      <c r="AE1820" s="179">
        <f t="shared" si="733"/>
        <v>76522</v>
      </c>
    </row>
    <row r="1821" spans="1:31" x14ac:dyDescent="0.2">
      <c r="A1821" s="171">
        <f t="shared" si="715"/>
        <v>136</v>
      </c>
      <c r="B1821" s="179">
        <f t="shared" si="716"/>
        <v>73299</v>
      </c>
      <c r="D1821" s="179">
        <f t="shared" si="717"/>
        <v>3223</v>
      </c>
      <c r="E1821" s="179">
        <f t="shared" si="718"/>
        <v>38840.088723467161</v>
      </c>
      <c r="F1821" s="179">
        <f t="shared" si="719"/>
        <v>1219.7803879971352</v>
      </c>
      <c r="G1821" s="179">
        <f t="shared" si="720"/>
        <v>2879319.2917884383</v>
      </c>
      <c r="H1821" s="179">
        <f t="shared" si="721"/>
        <v>89041.180820420952</v>
      </c>
      <c r="I1821" s="179">
        <f t="shared" si="722"/>
        <v>73299</v>
      </c>
      <c r="J1821" s="179">
        <f t="shared" si="723"/>
        <v>3223</v>
      </c>
      <c r="K1821" s="179">
        <f t="shared" si="724"/>
        <v>76522</v>
      </c>
      <c r="L1821" s="179">
        <f t="shared" si="712"/>
        <v>76522</v>
      </c>
      <c r="M1821" s="179">
        <f t="shared" si="725"/>
        <v>43092.878992667167</v>
      </c>
      <c r="N1821" s="179">
        <f t="shared" si="726"/>
        <v>4631168.1274475893</v>
      </c>
      <c r="O1821" s="179">
        <f>N1821*(1+Basic!$B$9)+S1821</f>
        <v>4862726.5338199688</v>
      </c>
      <c r="P1821" s="176">
        <f t="shared" si="713"/>
        <v>4951768</v>
      </c>
      <c r="R1821" s="183">
        <f t="shared" si="727"/>
        <v>0</v>
      </c>
      <c r="S1821" s="179">
        <f t="shared" si="714"/>
        <v>0</v>
      </c>
      <c r="Y1821" s="179">
        <f t="shared" si="728"/>
        <v>34458.911276532803</v>
      </c>
      <c r="Z1821" s="179">
        <f t="shared" si="729"/>
        <v>2003.2196120028675</v>
      </c>
      <c r="AA1821" s="179">
        <f t="shared" si="730"/>
        <v>40059.869111464293</v>
      </c>
      <c r="AB1821" s="179">
        <f t="shared" si="731"/>
        <v>76521.999999999971</v>
      </c>
      <c r="AC1821" s="179">
        <f t="shared" si="732"/>
        <v>4951768</v>
      </c>
      <c r="AE1821" s="179">
        <f t="shared" si="733"/>
        <v>76522</v>
      </c>
    </row>
    <row r="1822" spans="1:31" x14ac:dyDescent="0.2">
      <c r="A1822" s="171">
        <f t="shared" si="715"/>
        <v>137</v>
      </c>
      <c r="B1822" s="179">
        <f t="shared" si="716"/>
        <v>73299</v>
      </c>
      <c r="D1822" s="179">
        <f t="shared" si="717"/>
        <v>3223</v>
      </c>
      <c r="E1822" s="179">
        <f t="shared" si="718"/>
        <v>38380.758232942251</v>
      </c>
      <c r="F1822" s="179">
        <f t="shared" si="719"/>
        <v>1192.9419664800869</v>
      </c>
      <c r="G1822" s="179">
        <f t="shared" si="720"/>
        <v>2844401.0500213807</v>
      </c>
      <c r="H1822" s="179">
        <f t="shared" si="721"/>
        <v>87011.122786901033</v>
      </c>
      <c r="I1822" s="179">
        <f t="shared" si="722"/>
        <v>73299</v>
      </c>
      <c r="J1822" s="179">
        <f t="shared" si="723"/>
        <v>3223</v>
      </c>
      <c r="K1822" s="179">
        <f t="shared" si="724"/>
        <v>76522</v>
      </c>
      <c r="L1822" s="179">
        <f t="shared" si="712"/>
        <v>76522</v>
      </c>
      <c r="M1822" s="179">
        <f t="shared" si="725"/>
        <v>42784.051244059854</v>
      </c>
      <c r="N1822" s="179">
        <f t="shared" si="726"/>
        <v>4597430.1786916489</v>
      </c>
      <c r="O1822" s="179">
        <f>N1822*(1+Basic!$B$9)+S1822</f>
        <v>4827301.6876262315</v>
      </c>
      <c r="P1822" s="176">
        <f t="shared" si="713"/>
        <v>4914313</v>
      </c>
      <c r="R1822" s="183">
        <f t="shared" si="727"/>
        <v>0</v>
      </c>
      <c r="S1822" s="179">
        <f t="shared" si="714"/>
        <v>0</v>
      </c>
      <c r="Y1822" s="179">
        <f t="shared" si="728"/>
        <v>34918.241767057683</v>
      </c>
      <c r="Z1822" s="179">
        <f t="shared" si="729"/>
        <v>2030.0580335199193</v>
      </c>
      <c r="AA1822" s="179">
        <f t="shared" si="730"/>
        <v>39573.700199422339</v>
      </c>
      <c r="AB1822" s="179">
        <f t="shared" si="731"/>
        <v>76521.999999999942</v>
      </c>
      <c r="AC1822" s="179">
        <f t="shared" si="732"/>
        <v>4914313</v>
      </c>
      <c r="AE1822" s="179">
        <f t="shared" si="733"/>
        <v>76522</v>
      </c>
    </row>
    <row r="1823" spans="1:31" x14ac:dyDescent="0.2">
      <c r="A1823" s="171">
        <f t="shared" si="715"/>
        <v>138</v>
      </c>
      <c r="B1823" s="179">
        <f t="shared" si="716"/>
        <v>73299</v>
      </c>
      <c r="D1823" s="179">
        <f t="shared" si="717"/>
        <v>3223</v>
      </c>
      <c r="E1823" s="179">
        <f t="shared" si="718"/>
        <v>37915.304957578534</v>
      </c>
      <c r="F1823" s="179">
        <f t="shared" si="719"/>
        <v>1165.7439733687854</v>
      </c>
      <c r="G1823" s="179">
        <f t="shared" si="720"/>
        <v>2809017.3549789591</v>
      </c>
      <c r="H1823" s="179">
        <f t="shared" si="721"/>
        <v>84953.866760269811</v>
      </c>
      <c r="I1823" s="179">
        <f t="shared" si="722"/>
        <v>73299</v>
      </c>
      <c r="J1823" s="179">
        <f t="shared" si="723"/>
        <v>3223</v>
      </c>
      <c r="K1823" s="179">
        <f t="shared" si="724"/>
        <v>76522</v>
      </c>
      <c r="L1823" s="179">
        <f t="shared" si="712"/>
        <v>76522</v>
      </c>
      <c r="M1823" s="179">
        <f t="shared" si="725"/>
        <v>42472.370456681667</v>
      </c>
      <c r="N1823" s="179">
        <f t="shared" si="726"/>
        <v>4563380.5491483305</v>
      </c>
      <c r="O1823" s="179">
        <f>N1823*(1+Basic!$B$9)+S1823</f>
        <v>4791549.5766057475</v>
      </c>
      <c r="P1823" s="176">
        <f t="shared" si="713"/>
        <v>4876503</v>
      </c>
      <c r="R1823" s="183">
        <f t="shared" si="727"/>
        <v>0</v>
      </c>
      <c r="S1823" s="179">
        <f t="shared" si="714"/>
        <v>0</v>
      </c>
      <c r="Y1823" s="179">
        <f t="shared" si="728"/>
        <v>35383.695042421576</v>
      </c>
      <c r="Z1823" s="179">
        <f t="shared" si="729"/>
        <v>2057.2560266312212</v>
      </c>
      <c r="AA1823" s="179">
        <f t="shared" si="730"/>
        <v>39081.04893094732</v>
      </c>
      <c r="AB1823" s="179">
        <f t="shared" si="731"/>
        <v>76522.000000000116</v>
      </c>
      <c r="AC1823" s="179">
        <f t="shared" si="732"/>
        <v>4876503</v>
      </c>
      <c r="AE1823" s="179">
        <f t="shared" si="733"/>
        <v>76522</v>
      </c>
    </row>
    <row r="1824" spans="1:31" x14ac:dyDescent="0.2">
      <c r="A1824" s="171">
        <f t="shared" si="715"/>
        <v>139</v>
      </c>
      <c r="B1824" s="179">
        <f t="shared" si="716"/>
        <v>73299</v>
      </c>
      <c r="D1824" s="179">
        <f t="shared" si="717"/>
        <v>3223</v>
      </c>
      <c r="E1824" s="179">
        <f t="shared" si="718"/>
        <v>37443.647281861784</v>
      </c>
      <c r="F1824" s="179">
        <f t="shared" si="719"/>
        <v>1138.1815912513237</v>
      </c>
      <c r="G1824" s="179">
        <f t="shared" si="720"/>
        <v>2773162.0022608209</v>
      </c>
      <c r="H1824" s="179">
        <f t="shared" si="721"/>
        <v>82869.048351521138</v>
      </c>
      <c r="I1824" s="179">
        <f t="shared" si="722"/>
        <v>73299</v>
      </c>
      <c r="J1824" s="179">
        <f t="shared" si="723"/>
        <v>3223</v>
      </c>
      <c r="K1824" s="179">
        <f t="shared" si="724"/>
        <v>76522</v>
      </c>
      <c r="L1824" s="179">
        <f t="shared" si="712"/>
        <v>76522</v>
      </c>
      <c r="M1824" s="179">
        <f t="shared" si="725"/>
        <v>42157.810273347211</v>
      </c>
      <c r="N1824" s="179">
        <f t="shared" si="726"/>
        <v>4529016.3594216779</v>
      </c>
      <c r="O1824" s="179">
        <f>N1824*(1+Basic!$B$9)+S1824</f>
        <v>4755467.1773927622</v>
      </c>
      <c r="P1824" s="176">
        <f t="shared" si="713"/>
        <v>4838336</v>
      </c>
      <c r="R1824" s="183">
        <f t="shared" si="727"/>
        <v>0</v>
      </c>
      <c r="S1824" s="179">
        <f t="shared" si="714"/>
        <v>0</v>
      </c>
      <c r="Y1824" s="179">
        <f t="shared" si="728"/>
        <v>35855.352718138136</v>
      </c>
      <c r="Z1824" s="179">
        <f t="shared" si="729"/>
        <v>2084.8184087486734</v>
      </c>
      <c r="AA1824" s="179">
        <f t="shared" si="730"/>
        <v>38581.828873113111</v>
      </c>
      <c r="AB1824" s="179">
        <f t="shared" si="731"/>
        <v>76521.999999999913</v>
      </c>
      <c r="AC1824" s="179">
        <f t="shared" si="732"/>
        <v>4838336</v>
      </c>
      <c r="AE1824" s="179">
        <f t="shared" si="733"/>
        <v>76522</v>
      </c>
    </row>
    <row r="1825" spans="1:31" x14ac:dyDescent="0.2">
      <c r="A1825" s="171">
        <f t="shared" si="715"/>
        <v>140</v>
      </c>
      <c r="B1825" s="179">
        <f t="shared" si="716"/>
        <v>73299</v>
      </c>
      <c r="D1825" s="179">
        <f t="shared" si="717"/>
        <v>3223</v>
      </c>
      <c r="E1825" s="179">
        <f t="shared" si="718"/>
        <v>36965.702502359069</v>
      </c>
      <c r="F1825" s="179">
        <f t="shared" si="719"/>
        <v>1110.2499381738282</v>
      </c>
      <c r="G1825" s="179">
        <f t="shared" si="720"/>
        <v>2736828.7047631801</v>
      </c>
      <c r="H1825" s="179">
        <f t="shared" si="721"/>
        <v>80756.298289694969</v>
      </c>
      <c r="I1825" s="179">
        <f t="shared" si="722"/>
        <v>73299</v>
      </c>
      <c r="J1825" s="179">
        <f t="shared" si="723"/>
        <v>3223</v>
      </c>
      <c r="K1825" s="179">
        <f t="shared" si="724"/>
        <v>76522</v>
      </c>
      <c r="L1825" s="179">
        <f t="shared" si="712"/>
        <v>76522</v>
      </c>
      <c r="M1825" s="179">
        <f t="shared" si="725"/>
        <v>41840.344093375898</v>
      </c>
      <c r="N1825" s="179">
        <f t="shared" si="726"/>
        <v>4494334.7035150537</v>
      </c>
      <c r="O1825" s="179">
        <f>N1825*(1+Basic!$B$9)+S1825</f>
        <v>4719051.4386908067</v>
      </c>
      <c r="P1825" s="176">
        <f t="shared" si="713"/>
        <v>4799808</v>
      </c>
      <c r="R1825" s="183">
        <f t="shared" si="727"/>
        <v>0</v>
      </c>
      <c r="S1825" s="179">
        <f t="shared" si="714"/>
        <v>0</v>
      </c>
      <c r="Y1825" s="179">
        <f t="shared" si="728"/>
        <v>36333.29749764083</v>
      </c>
      <c r="Z1825" s="179">
        <f t="shared" si="729"/>
        <v>2112.7500618261693</v>
      </c>
      <c r="AA1825" s="179">
        <f t="shared" si="730"/>
        <v>38075.952440532899</v>
      </c>
      <c r="AB1825" s="179">
        <f t="shared" si="731"/>
        <v>76521.999999999898</v>
      </c>
      <c r="AC1825" s="179">
        <f t="shared" si="732"/>
        <v>4799808</v>
      </c>
      <c r="AE1825" s="179">
        <f t="shared" si="733"/>
        <v>76522</v>
      </c>
    </row>
    <row r="1826" spans="1:31" x14ac:dyDescent="0.2">
      <c r="A1826" s="171">
        <f t="shared" si="715"/>
        <v>141</v>
      </c>
      <c r="B1826" s="179">
        <f t="shared" si="716"/>
        <v>73299</v>
      </c>
      <c r="D1826" s="179">
        <f t="shared" si="717"/>
        <v>3223</v>
      </c>
      <c r="E1826" s="179">
        <f t="shared" si="718"/>
        <v>36481.386813217017</v>
      </c>
      <c r="F1826" s="179">
        <f t="shared" si="719"/>
        <v>1081.9440667757506</v>
      </c>
      <c r="G1826" s="179">
        <f t="shared" si="720"/>
        <v>2700011.091576397</v>
      </c>
      <c r="H1826" s="179">
        <f t="shared" si="721"/>
        <v>78615.242356470713</v>
      </c>
      <c r="I1826" s="179">
        <f t="shared" si="722"/>
        <v>73299</v>
      </c>
      <c r="J1826" s="179">
        <f t="shared" si="723"/>
        <v>3223</v>
      </c>
      <c r="K1826" s="179">
        <f t="shared" si="724"/>
        <v>76522</v>
      </c>
      <c r="L1826" s="179">
        <f t="shared" si="712"/>
        <v>76522</v>
      </c>
      <c r="M1826" s="179">
        <f t="shared" si="725"/>
        <v>41519.945070342445</v>
      </c>
      <c r="N1826" s="179">
        <f t="shared" si="726"/>
        <v>4459332.6485853959</v>
      </c>
      <c r="O1826" s="179">
        <f>N1826*(1+Basic!$B$9)+S1826</f>
        <v>4682299.281014666</v>
      </c>
      <c r="P1826" s="176">
        <f t="shared" si="713"/>
        <v>4760915</v>
      </c>
      <c r="R1826" s="183">
        <f t="shared" si="727"/>
        <v>0</v>
      </c>
      <c r="S1826" s="179">
        <f t="shared" si="714"/>
        <v>0</v>
      </c>
      <c r="Y1826" s="179">
        <f t="shared" si="728"/>
        <v>36817.613186783157</v>
      </c>
      <c r="Z1826" s="179">
        <f t="shared" si="729"/>
        <v>2141.0559332242556</v>
      </c>
      <c r="AA1826" s="179">
        <f t="shared" si="730"/>
        <v>37563.330879992769</v>
      </c>
      <c r="AB1826" s="179">
        <f t="shared" si="731"/>
        <v>76522.000000000175</v>
      </c>
      <c r="AC1826" s="179">
        <f t="shared" si="732"/>
        <v>4760915</v>
      </c>
      <c r="AE1826" s="179">
        <f t="shared" si="733"/>
        <v>76522</v>
      </c>
    </row>
    <row r="1827" spans="1:31" x14ac:dyDescent="0.2">
      <c r="A1827" s="171">
        <f t="shared" si="715"/>
        <v>142</v>
      </c>
      <c r="B1827" s="179">
        <f t="shared" si="716"/>
        <v>73299</v>
      </c>
      <c r="D1827" s="179">
        <f t="shared" si="717"/>
        <v>3223</v>
      </c>
      <c r="E1827" s="179">
        <f t="shared" si="718"/>
        <v>35990.615291466755</v>
      </c>
      <c r="F1827" s="179">
        <f t="shared" si="719"/>
        <v>1053.2589634135697</v>
      </c>
      <c r="G1827" s="179">
        <f t="shared" si="720"/>
        <v>2662702.7068678639</v>
      </c>
      <c r="H1827" s="179">
        <f t="shared" si="721"/>
        <v>76445.501319884279</v>
      </c>
      <c r="I1827" s="179">
        <f t="shared" si="722"/>
        <v>73299</v>
      </c>
      <c r="J1827" s="179">
        <f t="shared" si="723"/>
        <v>3223</v>
      </c>
      <c r="K1827" s="179">
        <f t="shared" si="724"/>
        <v>76522</v>
      </c>
      <c r="L1827" s="179">
        <f t="shared" si="712"/>
        <v>76522</v>
      </c>
      <c r="M1827" s="179">
        <f t="shared" si="725"/>
        <v>41196.586109806674</v>
      </c>
      <c r="N1827" s="179">
        <f t="shared" si="726"/>
        <v>4424007.2346952027</v>
      </c>
      <c r="O1827" s="179">
        <f>N1827*(1+Basic!$B$9)+S1827</f>
        <v>4645207.5964299627</v>
      </c>
      <c r="P1827" s="176">
        <f t="shared" si="713"/>
        <v>4721653</v>
      </c>
      <c r="R1827" s="183">
        <f t="shared" si="727"/>
        <v>0</v>
      </c>
      <c r="S1827" s="179">
        <f t="shared" si="714"/>
        <v>0</v>
      </c>
      <c r="Y1827" s="179">
        <f t="shared" si="728"/>
        <v>37308.384708533064</v>
      </c>
      <c r="Z1827" s="179">
        <f t="shared" si="729"/>
        <v>2169.7410365864343</v>
      </c>
      <c r="AA1827" s="179">
        <f t="shared" si="730"/>
        <v>37043.874254880327</v>
      </c>
      <c r="AB1827" s="179">
        <f t="shared" si="731"/>
        <v>76521.999999999825</v>
      </c>
      <c r="AC1827" s="179">
        <f t="shared" si="732"/>
        <v>4721653</v>
      </c>
      <c r="AE1827" s="179">
        <f t="shared" si="733"/>
        <v>76522</v>
      </c>
    </row>
    <row r="1828" spans="1:31" x14ac:dyDescent="0.2">
      <c r="A1828" s="171">
        <f t="shared" si="715"/>
        <v>143</v>
      </c>
      <c r="B1828" s="179">
        <f t="shared" si="716"/>
        <v>73299</v>
      </c>
      <c r="D1828" s="179">
        <f t="shared" si="717"/>
        <v>3223</v>
      </c>
      <c r="E1828" s="179">
        <f t="shared" si="718"/>
        <v>35493.301882132982</v>
      </c>
      <c r="F1828" s="179">
        <f t="shared" si="719"/>
        <v>1024.1895472727592</v>
      </c>
      <c r="G1828" s="179">
        <f t="shared" si="720"/>
        <v>2624897.0087499968</v>
      </c>
      <c r="H1828" s="179">
        <f t="shared" si="721"/>
        <v>74246.690867157042</v>
      </c>
      <c r="I1828" s="179">
        <f t="shared" si="722"/>
        <v>73299</v>
      </c>
      <c r="J1828" s="179">
        <f t="shared" si="723"/>
        <v>3223</v>
      </c>
      <c r="K1828" s="179">
        <f t="shared" si="724"/>
        <v>76522</v>
      </c>
      <c r="L1828" s="179">
        <f t="shared" si="712"/>
        <v>76522</v>
      </c>
      <c r="M1828" s="179">
        <f t="shared" si="725"/>
        <v>40870.23986702221</v>
      </c>
      <c r="N1828" s="179">
        <f t="shared" si="726"/>
        <v>4388355.4745622249</v>
      </c>
      <c r="O1828" s="179">
        <f>N1828*(1+Basic!$B$9)+S1828</f>
        <v>4607773.2482903367</v>
      </c>
      <c r="P1828" s="176">
        <f t="shared" si="713"/>
        <v>4682020</v>
      </c>
      <c r="R1828" s="183">
        <f t="shared" si="727"/>
        <v>0</v>
      </c>
      <c r="S1828" s="179">
        <f t="shared" si="714"/>
        <v>0</v>
      </c>
      <c r="Y1828" s="179">
        <f t="shared" si="728"/>
        <v>37805.698117867112</v>
      </c>
      <c r="Z1828" s="179">
        <f t="shared" si="729"/>
        <v>2198.8104527272371</v>
      </c>
      <c r="AA1828" s="179">
        <f t="shared" si="730"/>
        <v>36517.491429405738</v>
      </c>
      <c r="AB1828" s="179">
        <f t="shared" si="731"/>
        <v>76522.000000000087</v>
      </c>
      <c r="AC1828" s="179">
        <f t="shared" si="732"/>
        <v>4682020</v>
      </c>
      <c r="AE1828" s="179">
        <f t="shared" si="733"/>
        <v>76522</v>
      </c>
    </row>
    <row r="1829" spans="1:31" x14ac:dyDescent="0.2">
      <c r="A1829" s="171">
        <f t="shared" si="715"/>
        <v>144</v>
      </c>
      <c r="B1829" s="179">
        <f t="shared" si="716"/>
        <v>73299</v>
      </c>
      <c r="C1829" s="171">
        <f>-Basic!$B$31</f>
        <v>-14800</v>
      </c>
      <c r="D1829" s="179">
        <f t="shared" si="717"/>
        <v>-11577</v>
      </c>
      <c r="E1829" s="179">
        <f t="shared" si="718"/>
        <v>34989.359383144554</v>
      </c>
      <c r="F1829" s="179">
        <f t="shared" si="719"/>
        <v>994.73066946785241</v>
      </c>
      <c r="G1829" s="179">
        <f t="shared" si="720"/>
        <v>2586587.3681331412</v>
      </c>
      <c r="H1829" s="179">
        <f t="shared" si="721"/>
        <v>86818.421536624897</v>
      </c>
      <c r="I1829" s="179">
        <f t="shared" si="722"/>
        <v>73299</v>
      </c>
      <c r="J1829" s="179">
        <f t="shared" si="723"/>
        <v>3223</v>
      </c>
      <c r="K1829" s="179">
        <f t="shared" si="724"/>
        <v>76522</v>
      </c>
      <c r="L1829" s="179">
        <f t="shared" si="712"/>
        <v>76522</v>
      </c>
      <c r="M1829" s="179">
        <f t="shared" si="725"/>
        <v>40540.878744624155</v>
      </c>
      <c r="N1829" s="179">
        <f t="shared" si="726"/>
        <v>4352374.3533068495</v>
      </c>
      <c r="O1829" s="179">
        <f>N1829*(1+Basic!$B$9)+S1829</f>
        <v>4569993.0709721921</v>
      </c>
      <c r="P1829" s="176">
        <f t="shared" si="713"/>
        <v>4656811</v>
      </c>
      <c r="R1829" s="183">
        <f t="shared" si="727"/>
        <v>0</v>
      </c>
      <c r="S1829" s="179">
        <f t="shared" si="714"/>
        <v>0</v>
      </c>
      <c r="Y1829" s="179">
        <f t="shared" si="728"/>
        <v>38309.640616855584</v>
      </c>
      <c r="Z1829" s="179">
        <f t="shared" si="729"/>
        <v>2228.2693305321445</v>
      </c>
      <c r="AA1829" s="179">
        <f t="shared" si="730"/>
        <v>35984.09005261241</v>
      </c>
      <c r="AB1829" s="179">
        <f t="shared" si="731"/>
        <v>76522.000000000146</v>
      </c>
      <c r="AC1829" s="179">
        <f t="shared" si="732"/>
        <v>4656811</v>
      </c>
      <c r="AE1829" s="179">
        <f t="shared" si="733"/>
        <v>61722</v>
      </c>
    </row>
    <row r="1830" spans="1:31" x14ac:dyDescent="0.2">
      <c r="A1830" s="171">
        <f t="shared" si="715"/>
        <v>145</v>
      </c>
      <c r="B1830" s="179">
        <f t="shared" si="716"/>
        <v>73299</v>
      </c>
      <c r="D1830" s="179">
        <f t="shared" si="717"/>
        <v>3223</v>
      </c>
      <c r="E1830" s="179">
        <f t="shared" si="718"/>
        <v>34478.699430043918</v>
      </c>
      <c r="F1830" s="179">
        <f t="shared" si="719"/>
        <v>1163.1622307826083</v>
      </c>
      <c r="G1830" s="179">
        <f t="shared" si="720"/>
        <v>2547767.067563185</v>
      </c>
      <c r="H1830" s="179">
        <f t="shared" si="721"/>
        <v>84758.583767407501</v>
      </c>
      <c r="I1830" s="179">
        <f t="shared" si="722"/>
        <v>73299</v>
      </c>
      <c r="J1830" s="179">
        <f t="shared" si="723"/>
        <v>3223</v>
      </c>
      <c r="K1830" s="179">
        <f t="shared" si="724"/>
        <v>76522</v>
      </c>
      <c r="L1830" s="179">
        <f t="shared" si="712"/>
        <v>76522</v>
      </c>
      <c r="M1830" s="179">
        <f t="shared" si="725"/>
        <v>40208.474890295263</v>
      </c>
      <c r="N1830" s="179">
        <f t="shared" si="726"/>
        <v>4316060.8281971449</v>
      </c>
      <c r="O1830" s="179">
        <f>N1830*(1+Basic!$B$9)+S1830</f>
        <v>4531863.8696070025</v>
      </c>
      <c r="P1830" s="176">
        <f t="shared" si="713"/>
        <v>4616622</v>
      </c>
      <c r="R1830" s="183">
        <f t="shared" si="727"/>
        <v>0</v>
      </c>
      <c r="S1830" s="179">
        <f t="shared" si="714"/>
        <v>0</v>
      </c>
      <c r="Y1830" s="179">
        <f t="shared" si="728"/>
        <v>38820.300569956191</v>
      </c>
      <c r="Z1830" s="179">
        <f t="shared" si="729"/>
        <v>2059.8377692173963</v>
      </c>
      <c r="AA1830" s="179">
        <f t="shared" si="730"/>
        <v>35641.861660826529</v>
      </c>
      <c r="AB1830" s="179">
        <f t="shared" si="731"/>
        <v>76522.000000000116</v>
      </c>
      <c r="AC1830" s="179">
        <f t="shared" si="732"/>
        <v>4616622</v>
      </c>
      <c r="AE1830" s="179">
        <f t="shared" si="733"/>
        <v>76522</v>
      </c>
    </row>
    <row r="1831" spans="1:31" x14ac:dyDescent="0.2">
      <c r="A1831" s="171">
        <f t="shared" si="715"/>
        <v>146</v>
      </c>
      <c r="B1831" s="179">
        <f t="shared" si="716"/>
        <v>73299</v>
      </c>
      <c r="D1831" s="179">
        <f t="shared" si="717"/>
        <v>3223</v>
      </c>
      <c r="E1831" s="179">
        <f t="shared" si="718"/>
        <v>33961.232480492734</v>
      </c>
      <c r="F1831" s="179">
        <f t="shared" si="719"/>
        <v>1135.5652593992661</v>
      </c>
      <c r="G1831" s="179">
        <f t="shared" si="720"/>
        <v>2508429.3000436779</v>
      </c>
      <c r="H1831" s="179">
        <f t="shared" si="721"/>
        <v>82671.149026806772</v>
      </c>
      <c r="I1831" s="179">
        <f t="shared" si="722"/>
        <v>73299</v>
      </c>
      <c r="J1831" s="179">
        <f t="shared" si="723"/>
        <v>3223</v>
      </c>
      <c r="K1831" s="179">
        <f t="shared" si="724"/>
        <v>76522</v>
      </c>
      <c r="L1831" s="179">
        <f t="shared" si="712"/>
        <v>76522</v>
      </c>
      <c r="M1831" s="179">
        <f t="shared" si="725"/>
        <v>39873.000194410633</v>
      </c>
      <c r="N1831" s="179">
        <f t="shared" si="726"/>
        <v>4279411.8283915557</v>
      </c>
      <c r="O1831" s="179">
        <f>N1831*(1+Basic!$B$9)+S1831</f>
        <v>4493382.4198111333</v>
      </c>
      <c r="P1831" s="176">
        <f t="shared" si="713"/>
        <v>4576054</v>
      </c>
      <c r="R1831" s="183">
        <f t="shared" si="727"/>
        <v>0</v>
      </c>
      <c r="S1831" s="179">
        <f t="shared" si="714"/>
        <v>0</v>
      </c>
      <c r="Y1831" s="179">
        <f t="shared" si="728"/>
        <v>39337.767519507091</v>
      </c>
      <c r="Z1831" s="179">
        <f t="shared" si="729"/>
        <v>2087.4347406007291</v>
      </c>
      <c r="AA1831" s="179">
        <f t="shared" si="730"/>
        <v>35096.797739891997</v>
      </c>
      <c r="AB1831" s="179">
        <f t="shared" si="731"/>
        <v>76521.999999999825</v>
      </c>
      <c r="AC1831" s="179">
        <f t="shared" si="732"/>
        <v>4576054</v>
      </c>
      <c r="AE1831" s="179">
        <f t="shared" si="733"/>
        <v>76522</v>
      </c>
    </row>
    <row r="1832" spans="1:31" x14ac:dyDescent="0.2">
      <c r="A1832" s="171">
        <f t="shared" si="715"/>
        <v>147</v>
      </c>
      <c r="B1832" s="179">
        <f t="shared" si="716"/>
        <v>73299</v>
      </c>
      <c r="D1832" s="179">
        <f t="shared" si="717"/>
        <v>3223</v>
      </c>
      <c r="E1832" s="179">
        <f t="shared" si="718"/>
        <v>33436.867798570958</v>
      </c>
      <c r="F1832" s="179">
        <f t="shared" si="719"/>
        <v>1107.5985536412493</v>
      </c>
      <c r="G1832" s="179">
        <f t="shared" si="720"/>
        <v>2468567.1678422489</v>
      </c>
      <c r="H1832" s="179">
        <f t="shared" si="721"/>
        <v>80555.74758044802</v>
      </c>
      <c r="I1832" s="179">
        <f t="shared" si="722"/>
        <v>73299</v>
      </c>
      <c r="J1832" s="179">
        <f t="shared" si="723"/>
        <v>3223</v>
      </c>
      <c r="K1832" s="179">
        <f t="shared" si="724"/>
        <v>76522</v>
      </c>
      <c r="L1832" s="179">
        <f t="shared" si="712"/>
        <v>76522</v>
      </c>
      <c r="M1832" s="179">
        <f t="shared" si="725"/>
        <v>39534.426287660666</v>
      </c>
      <c r="N1832" s="179">
        <f t="shared" si="726"/>
        <v>4242424.2546792161</v>
      </c>
      <c r="O1832" s="179">
        <f>N1832*(1+Basic!$B$9)+S1832</f>
        <v>4454545.4674131768</v>
      </c>
      <c r="P1832" s="176">
        <f t="shared" si="713"/>
        <v>4535101</v>
      </c>
      <c r="R1832" s="183">
        <f t="shared" si="727"/>
        <v>0</v>
      </c>
      <c r="S1832" s="179">
        <f t="shared" si="714"/>
        <v>0</v>
      </c>
      <c r="Y1832" s="179">
        <f t="shared" si="728"/>
        <v>39862.132201428991</v>
      </c>
      <c r="Z1832" s="179">
        <f t="shared" si="729"/>
        <v>2115.4014463587519</v>
      </c>
      <c r="AA1832" s="179">
        <f t="shared" si="730"/>
        <v>34544.466352212206</v>
      </c>
      <c r="AB1832" s="179">
        <f t="shared" si="731"/>
        <v>76521.999999999942</v>
      </c>
      <c r="AC1832" s="179">
        <f t="shared" si="732"/>
        <v>4535101</v>
      </c>
      <c r="AE1832" s="179">
        <f t="shared" si="733"/>
        <v>76522</v>
      </c>
    </row>
    <row r="1833" spans="1:31" x14ac:dyDescent="0.2">
      <c r="A1833" s="171">
        <f t="shared" si="715"/>
        <v>148</v>
      </c>
      <c r="B1833" s="179">
        <f t="shared" si="716"/>
        <v>73299</v>
      </c>
      <c r="D1833" s="179">
        <f t="shared" si="717"/>
        <v>3223</v>
      </c>
      <c r="E1833" s="179">
        <f t="shared" si="718"/>
        <v>32905.513438866605</v>
      </c>
      <c r="F1833" s="179">
        <f t="shared" si="719"/>
        <v>1079.2571599393448</v>
      </c>
      <c r="G1833" s="179">
        <f t="shared" si="720"/>
        <v>2428173.6812811154</v>
      </c>
      <c r="H1833" s="179">
        <f t="shared" si="721"/>
        <v>78412.004740387361</v>
      </c>
      <c r="I1833" s="179">
        <f t="shared" si="722"/>
        <v>73299</v>
      </c>
      <c r="J1833" s="179">
        <f t="shared" si="723"/>
        <v>3223</v>
      </c>
      <c r="K1833" s="179">
        <f t="shared" si="724"/>
        <v>76522</v>
      </c>
      <c r="L1833" s="179">
        <f t="shared" si="712"/>
        <v>76522</v>
      </c>
      <c r="M1833" s="179">
        <f t="shared" si="725"/>
        <v>39192.724538651964</v>
      </c>
      <c r="N1833" s="179">
        <f t="shared" si="726"/>
        <v>4205094.9792178683</v>
      </c>
      <c r="O1833" s="179">
        <f>N1833*(1+Basic!$B$9)+S1833</f>
        <v>4415349.7281787619</v>
      </c>
      <c r="P1833" s="176">
        <f t="shared" si="713"/>
        <v>4493762</v>
      </c>
      <c r="R1833" s="183">
        <f t="shared" si="727"/>
        <v>0</v>
      </c>
      <c r="S1833" s="179">
        <f t="shared" si="714"/>
        <v>0</v>
      </c>
      <c r="Y1833" s="179">
        <f t="shared" si="728"/>
        <v>40393.486561133526</v>
      </c>
      <c r="Z1833" s="179">
        <f t="shared" si="729"/>
        <v>2143.7428400606586</v>
      </c>
      <c r="AA1833" s="179">
        <f t="shared" si="730"/>
        <v>33984.770598805946</v>
      </c>
      <c r="AB1833" s="179">
        <f t="shared" si="731"/>
        <v>76522.000000000131</v>
      </c>
      <c r="AC1833" s="179">
        <f t="shared" si="732"/>
        <v>4493762</v>
      </c>
      <c r="AE1833" s="179">
        <f t="shared" si="733"/>
        <v>76522</v>
      </c>
    </row>
    <row r="1834" spans="1:31" x14ac:dyDescent="0.2">
      <c r="A1834" s="171">
        <f t="shared" si="715"/>
        <v>149</v>
      </c>
      <c r="B1834" s="179">
        <f t="shared" si="716"/>
        <v>73299</v>
      </c>
      <c r="D1834" s="179">
        <f t="shared" si="717"/>
        <v>3223</v>
      </c>
      <c r="E1834" s="179">
        <f t="shared" si="718"/>
        <v>32367.076230353512</v>
      </c>
      <c r="F1834" s="179">
        <f t="shared" si="719"/>
        <v>1050.5360583581867</v>
      </c>
      <c r="G1834" s="179">
        <f t="shared" si="720"/>
        <v>2387241.7575114691</v>
      </c>
      <c r="H1834" s="179">
        <f t="shared" si="721"/>
        <v>76239.540798745555</v>
      </c>
      <c r="I1834" s="179">
        <f t="shared" si="722"/>
        <v>73299</v>
      </c>
      <c r="J1834" s="179">
        <f t="shared" si="723"/>
        <v>3223</v>
      </c>
      <c r="K1834" s="179">
        <f t="shared" si="724"/>
        <v>76522</v>
      </c>
      <c r="L1834" s="179">
        <f t="shared" si="712"/>
        <v>76522</v>
      </c>
      <c r="M1834" s="179">
        <f t="shared" si="725"/>
        <v>38847.866051486191</v>
      </c>
      <c r="N1834" s="179">
        <f t="shared" si="726"/>
        <v>4167420.8452693541</v>
      </c>
      <c r="O1834" s="179">
        <f>N1834*(1+Basic!$B$9)+S1834</f>
        <v>4375791.8875328219</v>
      </c>
      <c r="P1834" s="176">
        <f t="shared" si="713"/>
        <v>4452031</v>
      </c>
      <c r="R1834" s="183">
        <f t="shared" si="727"/>
        <v>0</v>
      </c>
      <c r="S1834" s="179">
        <f t="shared" si="714"/>
        <v>0</v>
      </c>
      <c r="Y1834" s="179">
        <f t="shared" si="728"/>
        <v>40931.923769646324</v>
      </c>
      <c r="Z1834" s="179">
        <f t="shared" si="729"/>
        <v>2172.4639416418067</v>
      </c>
      <c r="AA1834" s="179">
        <f t="shared" si="730"/>
        <v>33417.612288711702</v>
      </c>
      <c r="AB1834" s="179">
        <f t="shared" si="731"/>
        <v>76521.999999999825</v>
      </c>
      <c r="AC1834" s="179">
        <f t="shared" si="732"/>
        <v>4452031</v>
      </c>
      <c r="AE1834" s="179">
        <f t="shared" si="733"/>
        <v>76522</v>
      </c>
    </row>
    <row r="1835" spans="1:31" x14ac:dyDescent="0.2">
      <c r="A1835" s="171">
        <f t="shared" si="715"/>
        <v>150</v>
      </c>
      <c r="B1835" s="179">
        <f t="shared" si="716"/>
        <v>73299</v>
      </c>
      <c r="D1835" s="179">
        <f t="shared" si="717"/>
        <v>3223</v>
      </c>
      <c r="E1835" s="179">
        <f t="shared" si="718"/>
        <v>31821.461760054099</v>
      </c>
      <c r="F1835" s="179">
        <f t="shared" si="719"/>
        <v>1021.430161707107</v>
      </c>
      <c r="G1835" s="179">
        <f t="shared" si="720"/>
        <v>2345764.2192715229</v>
      </c>
      <c r="H1835" s="179">
        <f t="shared" si="721"/>
        <v>74037.970960452658</v>
      </c>
      <c r="I1835" s="179">
        <f t="shared" si="722"/>
        <v>73299</v>
      </c>
      <c r="J1835" s="179">
        <f t="shared" si="723"/>
        <v>3223</v>
      </c>
      <c r="K1835" s="179">
        <f t="shared" si="724"/>
        <v>76522</v>
      </c>
      <c r="L1835" s="179">
        <f t="shared" si="712"/>
        <v>76522</v>
      </c>
      <c r="M1835" s="179">
        <f t="shared" si="725"/>
        <v>38499.821663316427</v>
      </c>
      <c r="N1835" s="179">
        <f t="shared" si="726"/>
        <v>4129398.6669326704</v>
      </c>
      <c r="O1835" s="179">
        <f>N1835*(1+Basic!$B$9)+S1835</f>
        <v>4335868.6002793042</v>
      </c>
      <c r="P1835" s="176">
        <f t="shared" si="713"/>
        <v>4409907</v>
      </c>
      <c r="R1835" s="183">
        <f t="shared" si="727"/>
        <v>0</v>
      </c>
      <c r="S1835" s="179">
        <f t="shared" si="714"/>
        <v>0</v>
      </c>
      <c r="Y1835" s="179">
        <f t="shared" si="728"/>
        <v>41477.538239946123</v>
      </c>
      <c r="Z1835" s="179">
        <f t="shared" si="729"/>
        <v>2201.5698382928967</v>
      </c>
      <c r="AA1835" s="179">
        <f t="shared" si="730"/>
        <v>32842.891921761206</v>
      </c>
      <c r="AB1835" s="179">
        <f t="shared" si="731"/>
        <v>76522.000000000233</v>
      </c>
      <c r="AC1835" s="179">
        <f t="shared" si="732"/>
        <v>4409907</v>
      </c>
      <c r="AE1835" s="179">
        <f t="shared" si="733"/>
        <v>76522</v>
      </c>
    </row>
    <row r="1836" spans="1:31" x14ac:dyDescent="0.2">
      <c r="A1836" s="171">
        <f t="shared" si="715"/>
        <v>151</v>
      </c>
      <c r="B1836" s="179">
        <f t="shared" si="716"/>
        <v>73299</v>
      </c>
      <c r="D1836" s="179">
        <f t="shared" si="717"/>
        <v>3223</v>
      </c>
      <c r="E1836" s="179">
        <f t="shared" si="718"/>
        <v>31268.574356484427</v>
      </c>
      <c r="F1836" s="179">
        <f t="shared" si="719"/>
        <v>991.93431463907234</v>
      </c>
      <c r="G1836" s="179">
        <f t="shared" si="720"/>
        <v>2303733.7936280072</v>
      </c>
      <c r="H1836" s="179">
        <f t="shared" si="721"/>
        <v>71806.905275091733</v>
      </c>
      <c r="I1836" s="179">
        <f t="shared" si="722"/>
        <v>73299</v>
      </c>
      <c r="J1836" s="179">
        <f t="shared" si="723"/>
        <v>3223</v>
      </c>
      <c r="K1836" s="179">
        <f t="shared" si="724"/>
        <v>76522</v>
      </c>
      <c r="L1836" s="179">
        <f t="shared" si="712"/>
        <v>76522</v>
      </c>
      <c r="M1836" s="179">
        <f t="shared" si="725"/>
        <v>38148.561941881089</v>
      </c>
      <c r="N1836" s="179">
        <f t="shared" si="726"/>
        <v>4091025.2288745516</v>
      </c>
      <c r="O1836" s="179">
        <f>N1836*(1+Basic!$B$9)+S1836</f>
        <v>4295576.4903182797</v>
      </c>
      <c r="P1836" s="176">
        <f t="shared" si="713"/>
        <v>4367383</v>
      </c>
      <c r="R1836" s="183">
        <f t="shared" si="727"/>
        <v>0</v>
      </c>
      <c r="S1836" s="179">
        <f t="shared" si="714"/>
        <v>0</v>
      </c>
      <c r="Y1836" s="179">
        <f t="shared" si="728"/>
        <v>42030.425643515773</v>
      </c>
      <c r="Z1836" s="179">
        <f t="shared" si="729"/>
        <v>2231.0656853609253</v>
      </c>
      <c r="AA1836" s="179">
        <f t="shared" si="730"/>
        <v>32260.508671123498</v>
      </c>
      <c r="AB1836" s="179">
        <f t="shared" si="731"/>
        <v>76522.000000000204</v>
      </c>
      <c r="AC1836" s="179">
        <f t="shared" si="732"/>
        <v>4367383</v>
      </c>
      <c r="AE1836" s="179">
        <f t="shared" si="733"/>
        <v>76522</v>
      </c>
    </row>
    <row r="1837" spans="1:31" x14ac:dyDescent="0.2">
      <c r="A1837" s="171">
        <f t="shared" si="715"/>
        <v>152</v>
      </c>
      <c r="B1837" s="179">
        <f t="shared" si="716"/>
        <v>73299</v>
      </c>
      <c r="D1837" s="179">
        <f t="shared" si="717"/>
        <v>3223</v>
      </c>
      <c r="E1837" s="179">
        <f t="shared" si="718"/>
        <v>30708.31707287853</v>
      </c>
      <c r="F1837" s="179">
        <f t="shared" si="719"/>
        <v>962.043292737549</v>
      </c>
      <c r="G1837" s="179">
        <f t="shared" si="720"/>
        <v>2261143.1107008858</v>
      </c>
      <c r="H1837" s="179">
        <f t="shared" si="721"/>
        <v>69545.948567829284</v>
      </c>
      <c r="I1837" s="179">
        <f t="shared" si="722"/>
        <v>73299</v>
      </c>
      <c r="J1837" s="179">
        <f t="shared" si="723"/>
        <v>3223</v>
      </c>
      <c r="K1837" s="179">
        <f t="shared" si="724"/>
        <v>76522</v>
      </c>
      <c r="L1837" s="179">
        <f t="shared" si="712"/>
        <v>76522</v>
      </c>
      <c r="M1837" s="179">
        <f t="shared" si="725"/>
        <v>37794.057183014964</v>
      </c>
      <c r="N1837" s="179">
        <f t="shared" si="726"/>
        <v>4052297.2860575668</v>
      </c>
      <c r="O1837" s="179">
        <f>N1837*(1+Basic!$B$9)+S1837</f>
        <v>4254912.1503604455</v>
      </c>
      <c r="P1837" s="176">
        <f t="shared" si="713"/>
        <v>4324458</v>
      </c>
      <c r="R1837" s="183">
        <f t="shared" si="727"/>
        <v>0</v>
      </c>
      <c r="S1837" s="179">
        <f t="shared" si="714"/>
        <v>0</v>
      </c>
      <c r="Y1837" s="179">
        <f t="shared" si="728"/>
        <v>42590.682927121408</v>
      </c>
      <c r="Z1837" s="179">
        <f t="shared" si="729"/>
        <v>2260.9567072624486</v>
      </c>
      <c r="AA1837" s="179">
        <f t="shared" si="730"/>
        <v>31670.360365616078</v>
      </c>
      <c r="AB1837" s="179">
        <f t="shared" si="731"/>
        <v>76521.999999999942</v>
      </c>
      <c r="AC1837" s="179">
        <f t="shared" si="732"/>
        <v>4324458</v>
      </c>
      <c r="AE1837" s="179">
        <f t="shared" si="733"/>
        <v>76522</v>
      </c>
    </row>
    <row r="1838" spans="1:31" x14ac:dyDescent="0.2">
      <c r="A1838" s="171">
        <f t="shared" si="715"/>
        <v>153</v>
      </c>
      <c r="B1838" s="179">
        <f t="shared" si="716"/>
        <v>73299</v>
      </c>
      <c r="D1838" s="179">
        <f t="shared" si="717"/>
        <v>3223</v>
      </c>
      <c r="E1838" s="179">
        <f t="shared" si="718"/>
        <v>30140.591670189198</v>
      </c>
      <c r="F1838" s="179">
        <f t="shared" si="719"/>
        <v>931.75180159113506</v>
      </c>
      <c r="G1838" s="179">
        <f t="shared" si="720"/>
        <v>2217984.7023710748</v>
      </c>
      <c r="H1838" s="179">
        <f t="shared" si="721"/>
        <v>67254.700369420418</v>
      </c>
      <c r="I1838" s="179">
        <f t="shared" si="722"/>
        <v>73299</v>
      </c>
      <c r="J1838" s="179">
        <f t="shared" si="723"/>
        <v>3223</v>
      </c>
      <c r="K1838" s="179">
        <f t="shared" si="724"/>
        <v>76522</v>
      </c>
      <c r="L1838" s="179">
        <f t="shared" si="712"/>
        <v>76522</v>
      </c>
      <c r="M1838" s="179">
        <f t="shared" si="725"/>
        <v>37436.277408137277</v>
      </c>
      <c r="N1838" s="179">
        <f t="shared" si="726"/>
        <v>4013211.5634657042</v>
      </c>
      <c r="O1838" s="179">
        <f>N1838*(1+Basic!$B$9)+S1838</f>
        <v>4213872.1416389896</v>
      </c>
      <c r="P1838" s="176">
        <f t="shared" si="713"/>
        <v>4281127</v>
      </c>
      <c r="R1838" s="183">
        <f t="shared" si="727"/>
        <v>0</v>
      </c>
      <c r="S1838" s="179">
        <f t="shared" si="714"/>
        <v>0</v>
      </c>
      <c r="Y1838" s="179">
        <f t="shared" si="728"/>
        <v>43158.408329810947</v>
      </c>
      <c r="Z1838" s="179">
        <f t="shared" si="729"/>
        <v>2291.2481984088663</v>
      </c>
      <c r="AA1838" s="179">
        <f t="shared" si="730"/>
        <v>31072.343471780332</v>
      </c>
      <c r="AB1838" s="179">
        <f t="shared" si="731"/>
        <v>76522.000000000146</v>
      </c>
      <c r="AC1838" s="179">
        <f t="shared" si="732"/>
        <v>4281127</v>
      </c>
      <c r="AE1838" s="179">
        <f t="shared" si="733"/>
        <v>76522</v>
      </c>
    </row>
    <row r="1839" spans="1:31" x14ac:dyDescent="0.2">
      <c r="A1839" s="171">
        <f t="shared" si="715"/>
        <v>154</v>
      </c>
      <c r="B1839" s="179">
        <f t="shared" si="716"/>
        <v>73299</v>
      </c>
      <c r="D1839" s="179">
        <f t="shared" si="717"/>
        <v>3223</v>
      </c>
      <c r="E1839" s="179">
        <f t="shared" si="718"/>
        <v>29565.298599862082</v>
      </c>
      <c r="F1839" s="179">
        <f t="shared" si="719"/>
        <v>901.05447585579441</v>
      </c>
      <c r="G1839" s="179">
        <f t="shared" si="720"/>
        <v>2174251.0009709368</v>
      </c>
      <c r="H1839" s="179">
        <f t="shared" si="721"/>
        <v>64932.754845276213</v>
      </c>
      <c r="I1839" s="179">
        <f t="shared" si="722"/>
        <v>73299</v>
      </c>
      <c r="J1839" s="179">
        <f t="shared" si="723"/>
        <v>3223</v>
      </c>
      <c r="K1839" s="179">
        <f t="shared" si="724"/>
        <v>76522</v>
      </c>
      <c r="L1839" s="179">
        <f t="shared" si="712"/>
        <v>76522</v>
      </c>
      <c r="M1839" s="179">
        <f t="shared" si="725"/>
        <v>37075.192361716603</v>
      </c>
      <c r="N1839" s="179">
        <f t="shared" si="726"/>
        <v>3973764.7558274209</v>
      </c>
      <c r="O1839" s="179">
        <f>N1839*(1+Basic!$B$9)+S1839</f>
        <v>4172452.9936187919</v>
      </c>
      <c r="P1839" s="176">
        <f t="shared" si="713"/>
        <v>4237386</v>
      </c>
      <c r="R1839" s="183">
        <f t="shared" si="727"/>
        <v>0</v>
      </c>
      <c r="S1839" s="179">
        <f t="shared" si="714"/>
        <v>0</v>
      </c>
      <c r="Y1839" s="179">
        <f t="shared" si="728"/>
        <v>43733.701400137972</v>
      </c>
      <c r="Z1839" s="179">
        <f t="shared" si="729"/>
        <v>2321.9455241442047</v>
      </c>
      <c r="AA1839" s="179">
        <f t="shared" si="730"/>
        <v>30466.353075717878</v>
      </c>
      <c r="AB1839" s="179">
        <f t="shared" si="731"/>
        <v>76522.000000000058</v>
      </c>
      <c r="AC1839" s="179">
        <f t="shared" si="732"/>
        <v>4237386</v>
      </c>
      <c r="AE1839" s="179">
        <f t="shared" si="733"/>
        <v>76522</v>
      </c>
    </row>
    <row r="1840" spans="1:31" x14ac:dyDescent="0.2">
      <c r="A1840" s="171">
        <f t="shared" si="715"/>
        <v>155</v>
      </c>
      <c r="B1840" s="179">
        <f t="shared" si="716"/>
        <v>73299</v>
      </c>
      <c r="D1840" s="179">
        <f t="shared" si="717"/>
        <v>3223</v>
      </c>
      <c r="E1840" s="179">
        <f t="shared" si="718"/>
        <v>28982.33698638024</v>
      </c>
      <c r="F1840" s="179">
        <f t="shared" si="719"/>
        <v>869.94587830452576</v>
      </c>
      <c r="G1840" s="179">
        <f t="shared" si="720"/>
        <v>2129934.337957317</v>
      </c>
      <c r="H1840" s="179">
        <f t="shared" si="721"/>
        <v>62579.70072358074</v>
      </c>
      <c r="I1840" s="179">
        <f t="shared" si="722"/>
        <v>73299</v>
      </c>
      <c r="J1840" s="179">
        <f t="shared" si="723"/>
        <v>3223</v>
      </c>
      <c r="K1840" s="179">
        <f t="shared" si="724"/>
        <v>76522</v>
      </c>
      <c r="L1840" s="179">
        <f t="shared" si="712"/>
        <v>76522</v>
      </c>
      <c r="M1840" s="179">
        <f t="shared" si="725"/>
        <v>36710.771508712278</v>
      </c>
      <c r="N1840" s="179">
        <f t="shared" si="726"/>
        <v>3933953.5273361332</v>
      </c>
      <c r="O1840" s="179">
        <f>N1840*(1+Basic!$B$9)+S1840</f>
        <v>4130651.2037029401</v>
      </c>
      <c r="P1840" s="176">
        <f t="shared" si="713"/>
        <v>4193231</v>
      </c>
      <c r="R1840" s="183">
        <f t="shared" si="727"/>
        <v>0</v>
      </c>
      <c r="S1840" s="179">
        <f t="shared" si="714"/>
        <v>0</v>
      </c>
      <c r="Y1840" s="179">
        <f t="shared" si="728"/>
        <v>44316.663013619836</v>
      </c>
      <c r="Z1840" s="179">
        <f t="shared" si="729"/>
        <v>2353.0541216954734</v>
      </c>
      <c r="AA1840" s="179">
        <f t="shared" si="730"/>
        <v>29852.282864684767</v>
      </c>
      <c r="AB1840" s="179">
        <f t="shared" si="731"/>
        <v>76522.000000000073</v>
      </c>
      <c r="AC1840" s="179">
        <f t="shared" si="732"/>
        <v>4193231</v>
      </c>
      <c r="AE1840" s="179">
        <f t="shared" si="733"/>
        <v>76522</v>
      </c>
    </row>
    <row r="1841" spans="1:31" x14ac:dyDescent="0.2">
      <c r="A1841" s="171">
        <f t="shared" si="715"/>
        <v>156</v>
      </c>
      <c r="B1841" s="179">
        <f t="shared" si="716"/>
        <v>73299</v>
      </c>
      <c r="C1841" s="171">
        <f>-Basic!$B$32</f>
        <v>-13320</v>
      </c>
      <c r="D1841" s="179">
        <f t="shared" si="717"/>
        <v>-10097</v>
      </c>
      <c r="E1841" s="179">
        <f t="shared" si="718"/>
        <v>28391.604609575985</v>
      </c>
      <c r="F1841" s="179">
        <f t="shared" si="719"/>
        <v>838.4204988643005</v>
      </c>
      <c r="G1841" s="179">
        <f t="shared" si="720"/>
        <v>2085026.9425668931</v>
      </c>
      <c r="H1841" s="179">
        <f t="shared" si="721"/>
        <v>73515.121222445043</v>
      </c>
      <c r="I1841" s="179">
        <f t="shared" si="722"/>
        <v>73299</v>
      </c>
      <c r="J1841" s="179">
        <f t="shared" si="723"/>
        <v>3223</v>
      </c>
      <c r="K1841" s="179">
        <f t="shared" si="724"/>
        <v>76522</v>
      </c>
      <c r="L1841" s="179">
        <f t="shared" si="712"/>
        <v>76522</v>
      </c>
      <c r="M1841" s="179">
        <f t="shared" si="725"/>
        <v>36342.984031992237</v>
      </c>
      <c r="N1841" s="179">
        <f t="shared" si="726"/>
        <v>3893774.5113681252</v>
      </c>
      <c r="O1841" s="179">
        <f>N1841*(1+Basic!$B$9)+S1841</f>
        <v>4088463.2369365315</v>
      </c>
      <c r="P1841" s="176">
        <f t="shared" si="713"/>
        <v>4161978</v>
      </c>
      <c r="R1841" s="183">
        <f t="shared" si="727"/>
        <v>0</v>
      </c>
      <c r="S1841" s="179">
        <f t="shared" si="714"/>
        <v>0</v>
      </c>
      <c r="Y1841" s="179">
        <f t="shared" si="728"/>
        <v>44907.395390423946</v>
      </c>
      <c r="Z1841" s="179">
        <f t="shared" si="729"/>
        <v>2384.5795011356968</v>
      </c>
      <c r="AA1841" s="179">
        <f t="shared" si="730"/>
        <v>29230.025108440284</v>
      </c>
      <c r="AB1841" s="179">
        <f t="shared" si="731"/>
        <v>76521.999999999927</v>
      </c>
      <c r="AC1841" s="179">
        <f t="shared" si="732"/>
        <v>4161978</v>
      </c>
      <c r="AE1841" s="179">
        <f t="shared" si="733"/>
        <v>63202</v>
      </c>
    </row>
    <row r="1842" spans="1:31" x14ac:dyDescent="0.2">
      <c r="A1842" s="171">
        <f t="shared" si="715"/>
        <v>157</v>
      </c>
      <c r="B1842" s="179">
        <f t="shared" si="716"/>
        <v>73299</v>
      </c>
      <c r="D1842" s="179">
        <f t="shared" si="717"/>
        <v>3223</v>
      </c>
      <c r="E1842" s="179">
        <f t="shared" si="718"/>
        <v>27792.997886706973</v>
      </c>
      <c r="F1842" s="179">
        <f t="shared" si="719"/>
        <v>984.92936042703923</v>
      </c>
      <c r="G1842" s="179">
        <f t="shared" si="720"/>
        <v>2039520.9404536001</v>
      </c>
      <c r="H1842" s="179">
        <f t="shared" si="721"/>
        <v>71277.050582872078</v>
      </c>
      <c r="I1842" s="179">
        <f t="shared" si="722"/>
        <v>73299</v>
      </c>
      <c r="J1842" s="179">
        <f t="shared" si="723"/>
        <v>3223</v>
      </c>
      <c r="K1842" s="179">
        <f t="shared" si="724"/>
        <v>76522</v>
      </c>
      <c r="L1842" s="179">
        <f t="shared" si="712"/>
        <v>76522</v>
      </c>
      <c r="M1842" s="179">
        <f t="shared" si="725"/>
        <v>35971.798829726955</v>
      </c>
      <c r="N1842" s="179">
        <f t="shared" si="726"/>
        <v>3853224.3101978521</v>
      </c>
      <c r="O1842" s="179">
        <f>N1842*(1+Basic!$B$9)+S1842</f>
        <v>4045885.525707745</v>
      </c>
      <c r="P1842" s="176">
        <f t="shared" si="713"/>
        <v>4117163</v>
      </c>
      <c r="R1842" s="183">
        <f t="shared" si="727"/>
        <v>0</v>
      </c>
      <c r="S1842" s="179">
        <f t="shared" si="714"/>
        <v>0</v>
      </c>
      <c r="Y1842" s="179">
        <f t="shared" si="728"/>
        <v>45506.002113292925</v>
      </c>
      <c r="Z1842" s="179">
        <f t="shared" si="729"/>
        <v>2238.0706395729649</v>
      </c>
      <c r="AA1842" s="179">
        <f t="shared" si="730"/>
        <v>28777.927247134012</v>
      </c>
      <c r="AB1842" s="179">
        <f t="shared" si="731"/>
        <v>76521.999999999898</v>
      </c>
      <c r="AC1842" s="179">
        <f t="shared" si="732"/>
        <v>4117163</v>
      </c>
      <c r="AE1842" s="179">
        <f t="shared" si="733"/>
        <v>76522</v>
      </c>
    </row>
    <row r="1843" spans="1:31" x14ac:dyDescent="0.2">
      <c r="A1843" s="171">
        <f t="shared" si="715"/>
        <v>158</v>
      </c>
      <c r="B1843" s="179">
        <f t="shared" si="716"/>
        <v>73299</v>
      </c>
      <c r="D1843" s="179">
        <f t="shared" si="717"/>
        <v>3223</v>
      </c>
      <c r="E1843" s="179">
        <f t="shared" si="718"/>
        <v>27186.411854293314</v>
      </c>
      <c r="F1843" s="179">
        <f t="shared" si="719"/>
        <v>954.94448864868571</v>
      </c>
      <c r="G1843" s="179">
        <f t="shared" si="720"/>
        <v>1993408.3523078933</v>
      </c>
      <c r="H1843" s="179">
        <f t="shared" si="721"/>
        <v>69008.995071520767</v>
      </c>
      <c r="I1843" s="179">
        <f t="shared" si="722"/>
        <v>73299</v>
      </c>
      <c r="J1843" s="179">
        <f t="shared" si="723"/>
        <v>3223</v>
      </c>
      <c r="K1843" s="179">
        <f t="shared" si="724"/>
        <v>76522</v>
      </c>
      <c r="L1843" s="179">
        <f t="shared" si="712"/>
        <v>76522</v>
      </c>
      <c r="M1843" s="179">
        <f t="shared" si="725"/>
        <v>35597.184512759362</v>
      </c>
      <c r="N1843" s="179">
        <f t="shared" si="726"/>
        <v>3812299.4947106116</v>
      </c>
      <c r="O1843" s="179">
        <f>N1843*(1+Basic!$B$9)+S1843</f>
        <v>4002914.4694461422</v>
      </c>
      <c r="P1843" s="176">
        <f t="shared" si="713"/>
        <v>4071923</v>
      </c>
      <c r="R1843" s="183">
        <f t="shared" si="727"/>
        <v>0</v>
      </c>
      <c r="S1843" s="179">
        <f t="shared" si="714"/>
        <v>0</v>
      </c>
      <c r="Y1843" s="179">
        <f t="shared" si="728"/>
        <v>46112.588145706803</v>
      </c>
      <c r="Z1843" s="179">
        <f t="shared" si="729"/>
        <v>2268.055511351311</v>
      </c>
      <c r="AA1843" s="179">
        <f t="shared" si="730"/>
        <v>28141.356342941999</v>
      </c>
      <c r="AB1843" s="179">
        <f t="shared" si="731"/>
        <v>76522.000000000116</v>
      </c>
      <c r="AC1843" s="179">
        <f t="shared" si="732"/>
        <v>4071923</v>
      </c>
      <c r="AE1843" s="179">
        <f t="shared" si="733"/>
        <v>76522</v>
      </c>
    </row>
    <row r="1844" spans="1:31" x14ac:dyDescent="0.2">
      <c r="A1844" s="171">
        <f t="shared" si="715"/>
        <v>159</v>
      </c>
      <c r="B1844" s="179">
        <f t="shared" si="716"/>
        <v>73299</v>
      </c>
      <c r="D1844" s="179">
        <f t="shared" si="717"/>
        <v>3223</v>
      </c>
      <c r="E1844" s="179">
        <f t="shared" si="718"/>
        <v>26571.740149712645</v>
      </c>
      <c r="F1844" s="179">
        <f t="shared" si="719"/>
        <v>924.5578902582821</v>
      </c>
      <c r="G1844" s="179">
        <f t="shared" si="720"/>
        <v>1946681.092457606</v>
      </c>
      <c r="H1844" s="179">
        <f t="shared" si="721"/>
        <v>66710.552961779045</v>
      </c>
      <c r="I1844" s="179">
        <f t="shared" si="722"/>
        <v>73299</v>
      </c>
      <c r="J1844" s="179">
        <f t="shared" si="723"/>
        <v>3223</v>
      </c>
      <c r="K1844" s="179">
        <f t="shared" si="724"/>
        <v>76522</v>
      </c>
      <c r="L1844" s="179">
        <f t="shared" si="712"/>
        <v>76522</v>
      </c>
      <c r="M1844" s="179">
        <f t="shared" si="725"/>
        <v>35219.109401950373</v>
      </c>
      <c r="N1844" s="179">
        <f t="shared" si="726"/>
        <v>3770996.6041125618</v>
      </c>
      <c r="O1844" s="179">
        <f>N1844*(1+Basic!$B$9)+S1844</f>
        <v>3959546.43431819</v>
      </c>
      <c r="P1844" s="176">
        <f t="shared" si="713"/>
        <v>4026257</v>
      </c>
      <c r="R1844" s="183">
        <f t="shared" si="727"/>
        <v>0</v>
      </c>
      <c r="S1844" s="179">
        <f t="shared" si="714"/>
        <v>0</v>
      </c>
      <c r="Y1844" s="179">
        <f t="shared" si="728"/>
        <v>46727.259850287344</v>
      </c>
      <c r="Z1844" s="179">
        <f t="shared" si="729"/>
        <v>2298.4421097417217</v>
      </c>
      <c r="AA1844" s="179">
        <f t="shared" si="730"/>
        <v>27496.298039970927</v>
      </c>
      <c r="AB1844" s="179">
        <f t="shared" si="731"/>
        <v>76522</v>
      </c>
      <c r="AC1844" s="179">
        <f t="shared" si="732"/>
        <v>4026257</v>
      </c>
      <c r="AE1844" s="179">
        <f t="shared" si="733"/>
        <v>76522</v>
      </c>
    </row>
    <row r="1845" spans="1:31" x14ac:dyDescent="0.2">
      <c r="A1845" s="171">
        <f t="shared" si="715"/>
        <v>160</v>
      </c>
      <c r="B1845" s="179">
        <f t="shared" si="716"/>
        <v>73299</v>
      </c>
      <c r="D1845" s="179">
        <f t="shared" si="717"/>
        <v>3223</v>
      </c>
      <c r="E1845" s="179">
        <f t="shared" si="718"/>
        <v>25948.874992549823</v>
      </c>
      <c r="F1845" s="179">
        <f t="shared" si="719"/>
        <v>893.76418306603546</v>
      </c>
      <c r="G1845" s="179">
        <f t="shared" si="720"/>
        <v>1899330.9674501559</v>
      </c>
      <c r="H1845" s="179">
        <f t="shared" si="721"/>
        <v>64381.317144845081</v>
      </c>
      <c r="I1845" s="179">
        <f t="shared" si="722"/>
        <v>73299</v>
      </c>
      <c r="J1845" s="179">
        <f t="shared" si="723"/>
        <v>3223</v>
      </c>
      <c r="K1845" s="179">
        <f t="shared" si="724"/>
        <v>76522</v>
      </c>
      <c r="L1845" s="179">
        <f t="shared" si="712"/>
        <v>76522</v>
      </c>
      <c r="M1845" s="179">
        <f t="shared" si="725"/>
        <v>34837.541525500012</v>
      </c>
      <c r="N1845" s="179">
        <f t="shared" si="726"/>
        <v>3729312.1456380617</v>
      </c>
      <c r="O1845" s="179">
        <f>N1845*(1+Basic!$B$9)+S1845</f>
        <v>3915777.752919965</v>
      </c>
      <c r="P1845" s="176">
        <f t="shared" si="713"/>
        <v>3980159</v>
      </c>
      <c r="R1845" s="183">
        <f t="shared" si="727"/>
        <v>0</v>
      </c>
      <c r="S1845" s="179">
        <f t="shared" si="714"/>
        <v>0</v>
      </c>
      <c r="Y1845" s="179">
        <f t="shared" si="728"/>
        <v>47350.125007450115</v>
      </c>
      <c r="Z1845" s="179">
        <f t="shared" si="729"/>
        <v>2329.2358169339641</v>
      </c>
      <c r="AA1845" s="179">
        <f t="shared" si="730"/>
        <v>26842.639175615859</v>
      </c>
      <c r="AB1845" s="179">
        <f t="shared" si="731"/>
        <v>76521.999999999942</v>
      </c>
      <c r="AC1845" s="179">
        <f t="shared" si="732"/>
        <v>3980159</v>
      </c>
      <c r="AE1845" s="179">
        <f t="shared" si="733"/>
        <v>76522</v>
      </c>
    </row>
    <row r="1846" spans="1:31" x14ac:dyDescent="0.2">
      <c r="A1846" s="171">
        <f t="shared" si="715"/>
        <v>161</v>
      </c>
      <c r="B1846" s="179">
        <f t="shared" si="716"/>
        <v>73299</v>
      </c>
      <c r="D1846" s="179">
        <f t="shared" si="717"/>
        <v>3223</v>
      </c>
      <c r="E1846" s="179">
        <f t="shared" si="718"/>
        <v>25317.707165698037</v>
      </c>
      <c r="F1846" s="179">
        <f t="shared" si="719"/>
        <v>862.55791277349465</v>
      </c>
      <c r="G1846" s="179">
        <f t="shared" si="720"/>
        <v>1851349.6746158539</v>
      </c>
      <c r="H1846" s="179">
        <f t="shared" si="721"/>
        <v>62020.875057618578</v>
      </c>
      <c r="I1846" s="179">
        <f t="shared" si="722"/>
        <v>73299</v>
      </c>
      <c r="J1846" s="179">
        <f t="shared" si="723"/>
        <v>3223</v>
      </c>
      <c r="K1846" s="179">
        <f t="shared" si="724"/>
        <v>76522</v>
      </c>
      <c r="L1846" s="179">
        <f t="shared" si="712"/>
        <v>76522</v>
      </c>
      <c r="M1846" s="179">
        <f t="shared" si="725"/>
        <v>34452.448616243702</v>
      </c>
      <c r="N1846" s="179">
        <f t="shared" si="726"/>
        <v>3687242.5942543056</v>
      </c>
      <c r="O1846" s="179">
        <f>N1846*(1+Basic!$B$9)+S1846</f>
        <v>3871604.7239670209</v>
      </c>
      <c r="P1846" s="176">
        <f t="shared" si="713"/>
        <v>3933626</v>
      </c>
      <c r="R1846" s="183">
        <f t="shared" si="727"/>
        <v>0</v>
      </c>
      <c r="S1846" s="179">
        <f t="shared" si="714"/>
        <v>0</v>
      </c>
      <c r="Y1846" s="179">
        <f t="shared" si="728"/>
        <v>47981.292834301945</v>
      </c>
      <c r="Z1846" s="179">
        <f t="shared" si="729"/>
        <v>2360.4420872265036</v>
      </c>
      <c r="AA1846" s="179">
        <f t="shared" si="730"/>
        <v>26180.265078471533</v>
      </c>
      <c r="AB1846" s="179">
        <f t="shared" si="731"/>
        <v>76521.999999999985</v>
      </c>
      <c r="AC1846" s="179">
        <f t="shared" si="732"/>
        <v>3933626</v>
      </c>
      <c r="AE1846" s="179">
        <f t="shared" si="733"/>
        <v>76522</v>
      </c>
    </row>
    <row r="1847" spans="1:31" x14ac:dyDescent="0.2">
      <c r="A1847" s="171">
        <f t="shared" si="715"/>
        <v>162</v>
      </c>
      <c r="B1847" s="179">
        <f t="shared" si="716"/>
        <v>73299</v>
      </c>
      <c r="D1847" s="179">
        <f t="shared" si="717"/>
        <v>3223</v>
      </c>
      <c r="E1847" s="179">
        <f t="shared" si="718"/>
        <v>24678.125996207975</v>
      </c>
      <c r="F1847" s="179">
        <f t="shared" si="719"/>
        <v>830.93355200746419</v>
      </c>
      <c r="G1847" s="179">
        <f t="shared" si="720"/>
        <v>1802728.800612062</v>
      </c>
      <c r="H1847" s="179">
        <f t="shared" si="721"/>
        <v>59628.808609626045</v>
      </c>
      <c r="I1847" s="179">
        <f t="shared" si="722"/>
        <v>73299</v>
      </c>
      <c r="J1847" s="179">
        <f t="shared" si="723"/>
        <v>3223</v>
      </c>
      <c r="K1847" s="179">
        <f t="shared" si="724"/>
        <v>76522</v>
      </c>
      <c r="L1847" s="179">
        <f t="shared" si="712"/>
        <v>76522</v>
      </c>
      <c r="M1847" s="179">
        <f t="shared" si="725"/>
        <v>34063.798108923591</v>
      </c>
      <c r="N1847" s="179">
        <f t="shared" si="726"/>
        <v>3644784.3923632293</v>
      </c>
      <c r="O1847" s="179">
        <f>N1847*(1+Basic!$B$9)+S1847</f>
        <v>3827023.611981391</v>
      </c>
      <c r="P1847" s="176">
        <f t="shared" si="713"/>
        <v>3886652</v>
      </c>
      <c r="R1847" s="183">
        <f t="shared" si="727"/>
        <v>0</v>
      </c>
      <c r="S1847" s="179">
        <f t="shared" si="714"/>
        <v>0</v>
      </c>
      <c r="Y1847" s="179">
        <f t="shared" si="728"/>
        <v>48620.874003791949</v>
      </c>
      <c r="Z1847" s="179">
        <f t="shared" si="729"/>
        <v>2392.0664479925326</v>
      </c>
      <c r="AA1847" s="179">
        <f t="shared" si="730"/>
        <v>25509.059548215439</v>
      </c>
      <c r="AB1847" s="179">
        <f t="shared" si="731"/>
        <v>76521.999999999913</v>
      </c>
      <c r="AC1847" s="179">
        <f t="shared" si="732"/>
        <v>3886652</v>
      </c>
      <c r="AE1847" s="179">
        <f t="shared" si="733"/>
        <v>76522</v>
      </c>
    </row>
    <row r="1848" spans="1:31" x14ac:dyDescent="0.2">
      <c r="A1848" s="171">
        <f t="shared" si="715"/>
        <v>163</v>
      </c>
      <c r="B1848" s="179">
        <f t="shared" si="716"/>
        <v>73299</v>
      </c>
      <c r="D1848" s="179">
        <f t="shared" si="717"/>
        <v>3223</v>
      </c>
      <c r="E1848" s="179">
        <f t="shared" si="718"/>
        <v>24030.019335881745</v>
      </c>
      <c r="F1848" s="179">
        <f t="shared" si="719"/>
        <v>798.88549934097489</v>
      </c>
      <c r="G1848" s="179">
        <f t="shared" si="720"/>
        <v>1753459.8199479438</v>
      </c>
      <c r="H1848" s="179">
        <f t="shared" si="721"/>
        <v>57204.694108967022</v>
      </c>
      <c r="I1848" s="179">
        <f t="shared" si="722"/>
        <v>73299</v>
      </c>
      <c r="J1848" s="179">
        <f t="shared" si="723"/>
        <v>3223</v>
      </c>
      <c r="K1848" s="179">
        <f t="shared" si="724"/>
        <v>76522</v>
      </c>
      <c r="L1848" s="179">
        <f t="shared" si="712"/>
        <v>76522</v>
      </c>
      <c r="M1848" s="179">
        <f t="shared" si="725"/>
        <v>33671.557137434698</v>
      </c>
      <c r="N1848" s="179">
        <f t="shared" si="726"/>
        <v>3601933.9495006641</v>
      </c>
      <c r="O1848" s="179">
        <f>N1848*(1+Basic!$B$9)+S1848</f>
        <v>3782030.6469756975</v>
      </c>
      <c r="P1848" s="176">
        <f t="shared" si="713"/>
        <v>3839235</v>
      </c>
      <c r="R1848" s="183">
        <f t="shared" si="727"/>
        <v>0</v>
      </c>
      <c r="S1848" s="179">
        <f t="shared" si="714"/>
        <v>0</v>
      </c>
      <c r="Y1848" s="179">
        <f t="shared" si="728"/>
        <v>49268.980664118193</v>
      </c>
      <c r="Z1848" s="179">
        <f t="shared" si="729"/>
        <v>2424.1145006590232</v>
      </c>
      <c r="AA1848" s="179">
        <f t="shared" si="730"/>
        <v>24828.904835222718</v>
      </c>
      <c r="AB1848" s="179">
        <f t="shared" si="731"/>
        <v>76521.999999999942</v>
      </c>
      <c r="AC1848" s="179">
        <f t="shared" si="732"/>
        <v>3839235</v>
      </c>
      <c r="AE1848" s="179">
        <f t="shared" si="733"/>
        <v>76522</v>
      </c>
    </row>
    <row r="1849" spans="1:31" x14ac:dyDescent="0.2">
      <c r="A1849" s="171">
        <f t="shared" si="715"/>
        <v>164</v>
      </c>
      <c r="B1849" s="179">
        <f t="shared" si="716"/>
        <v>73299</v>
      </c>
      <c r="D1849" s="179">
        <f t="shared" si="717"/>
        <v>3223</v>
      </c>
      <c r="E1849" s="179">
        <f t="shared" si="718"/>
        <v>23373.273541608101</v>
      </c>
      <c r="F1849" s="179">
        <f t="shared" si="719"/>
        <v>766.40807830113783</v>
      </c>
      <c r="G1849" s="179">
        <f t="shared" si="720"/>
        <v>1703534.0934895519</v>
      </c>
      <c r="H1849" s="179">
        <f t="shared" si="721"/>
        <v>54748.102187268159</v>
      </c>
      <c r="I1849" s="179">
        <f t="shared" si="722"/>
        <v>73299</v>
      </c>
      <c r="J1849" s="179">
        <f t="shared" si="723"/>
        <v>3223</v>
      </c>
      <c r="K1849" s="179">
        <f t="shared" si="724"/>
        <v>76522</v>
      </c>
      <c r="L1849" s="179">
        <f t="shared" si="712"/>
        <v>76522</v>
      </c>
      <c r="M1849" s="179">
        <f t="shared" si="725"/>
        <v>33275.692532045592</v>
      </c>
      <c r="N1849" s="179">
        <f t="shared" si="726"/>
        <v>3558687.6420327099</v>
      </c>
      <c r="O1849" s="179">
        <f>N1849*(1+Basic!$B$9)+S1849</f>
        <v>3736622.0241343454</v>
      </c>
      <c r="P1849" s="176">
        <f t="shared" si="713"/>
        <v>3791370</v>
      </c>
      <c r="R1849" s="183">
        <f t="shared" si="727"/>
        <v>0</v>
      </c>
      <c r="S1849" s="179">
        <f t="shared" si="714"/>
        <v>0</v>
      </c>
      <c r="Y1849" s="179">
        <f t="shared" si="728"/>
        <v>49925.726458391873</v>
      </c>
      <c r="Z1849" s="179">
        <f t="shared" si="729"/>
        <v>2456.5919216988623</v>
      </c>
      <c r="AA1849" s="179">
        <f t="shared" si="730"/>
        <v>24139.681619909239</v>
      </c>
      <c r="AB1849" s="179">
        <f t="shared" si="731"/>
        <v>76521.999999999971</v>
      </c>
      <c r="AC1849" s="179">
        <f t="shared" si="732"/>
        <v>3791370</v>
      </c>
      <c r="AE1849" s="179">
        <f t="shared" si="733"/>
        <v>76522</v>
      </c>
    </row>
    <row r="1850" spans="1:31" x14ac:dyDescent="0.2">
      <c r="A1850" s="171">
        <f t="shared" si="715"/>
        <v>165</v>
      </c>
      <c r="B1850" s="179">
        <f t="shared" si="716"/>
        <v>73299</v>
      </c>
      <c r="D1850" s="179">
        <f t="shared" si="717"/>
        <v>3223</v>
      </c>
      <c r="E1850" s="179">
        <f t="shared" si="718"/>
        <v>22707.77345543553</v>
      </c>
      <c r="F1850" s="179">
        <f t="shared" si="719"/>
        <v>733.49553636370638</v>
      </c>
      <c r="G1850" s="179">
        <f t="shared" si="720"/>
        <v>1652942.8669449876</v>
      </c>
      <c r="H1850" s="179">
        <f t="shared" si="721"/>
        <v>52258.597723631865</v>
      </c>
      <c r="I1850" s="179">
        <f t="shared" si="722"/>
        <v>73299</v>
      </c>
      <c r="J1850" s="179">
        <f t="shared" si="723"/>
        <v>3223</v>
      </c>
      <c r="K1850" s="179">
        <f t="shared" si="724"/>
        <v>76522</v>
      </c>
      <c r="L1850" s="179">
        <f t="shared" si="712"/>
        <v>76522</v>
      </c>
      <c r="M1850" s="179">
        <f t="shared" si="725"/>
        <v>32876.170816593411</v>
      </c>
      <c r="N1850" s="179">
        <f t="shared" si="726"/>
        <v>3515041.8128493032</v>
      </c>
      <c r="O1850" s="179">
        <f>N1850*(1+Basic!$B$9)+S1850</f>
        <v>3690793.9034917685</v>
      </c>
      <c r="P1850" s="176">
        <f t="shared" si="713"/>
        <v>3743053</v>
      </c>
      <c r="R1850" s="183">
        <f t="shared" si="727"/>
        <v>0</v>
      </c>
      <c r="S1850" s="179">
        <f t="shared" si="714"/>
        <v>0</v>
      </c>
      <c r="Y1850" s="179">
        <f t="shared" si="728"/>
        <v>50591.226544564357</v>
      </c>
      <c r="Z1850" s="179">
        <f t="shared" si="729"/>
        <v>2489.5044636362945</v>
      </c>
      <c r="AA1850" s="179">
        <f t="shared" si="730"/>
        <v>23441.268991799236</v>
      </c>
      <c r="AB1850" s="179">
        <f t="shared" si="731"/>
        <v>76521.999999999884</v>
      </c>
      <c r="AC1850" s="179">
        <f t="shared" si="732"/>
        <v>3743053</v>
      </c>
      <c r="AE1850" s="179">
        <f t="shared" si="733"/>
        <v>76522</v>
      </c>
    </row>
    <row r="1851" spans="1:31" x14ac:dyDescent="0.2">
      <c r="A1851" s="171">
        <f t="shared" si="715"/>
        <v>166</v>
      </c>
      <c r="B1851" s="179">
        <f t="shared" si="716"/>
        <v>73299</v>
      </c>
      <c r="D1851" s="179">
        <f t="shared" si="717"/>
        <v>3223</v>
      </c>
      <c r="E1851" s="179">
        <f t="shared" si="718"/>
        <v>22033.402384379751</v>
      </c>
      <c r="F1851" s="179">
        <f t="shared" si="719"/>
        <v>700.14204393416605</v>
      </c>
      <c r="G1851" s="179">
        <f t="shared" si="720"/>
        <v>1601677.2693293672</v>
      </c>
      <c r="H1851" s="179">
        <f t="shared" si="721"/>
        <v>49735.739767566032</v>
      </c>
      <c r="I1851" s="179">
        <f t="shared" si="722"/>
        <v>73299</v>
      </c>
      <c r="J1851" s="179">
        <f t="shared" si="723"/>
        <v>3223</v>
      </c>
      <c r="K1851" s="179">
        <f t="shared" si="724"/>
        <v>76522</v>
      </c>
      <c r="L1851" s="179">
        <f t="shared" si="712"/>
        <v>76522</v>
      </c>
      <c r="M1851" s="179">
        <f t="shared" si="725"/>
        <v>32472.958205652958</v>
      </c>
      <c r="N1851" s="179">
        <f t="shared" si="726"/>
        <v>3470992.7710549561</v>
      </c>
      <c r="O1851" s="179">
        <f>N1851*(1+Basic!$B$9)+S1851</f>
        <v>3644542.4096077043</v>
      </c>
      <c r="P1851" s="176">
        <f t="shared" si="713"/>
        <v>3694278</v>
      </c>
      <c r="R1851" s="183">
        <f t="shared" si="727"/>
        <v>0</v>
      </c>
      <c r="S1851" s="179">
        <f t="shared" si="714"/>
        <v>0</v>
      </c>
      <c r="Y1851" s="179">
        <f t="shared" si="728"/>
        <v>51265.597615620354</v>
      </c>
      <c r="Z1851" s="179">
        <f t="shared" si="729"/>
        <v>2522.8579560658327</v>
      </c>
      <c r="AA1851" s="179">
        <f t="shared" si="730"/>
        <v>22733.544428313919</v>
      </c>
      <c r="AB1851" s="179">
        <f t="shared" si="731"/>
        <v>76522.000000000102</v>
      </c>
      <c r="AC1851" s="179">
        <f t="shared" si="732"/>
        <v>3694278</v>
      </c>
      <c r="AE1851" s="179">
        <f t="shared" si="733"/>
        <v>76522</v>
      </c>
    </row>
    <row r="1852" spans="1:31" x14ac:dyDescent="0.2">
      <c r="A1852" s="171">
        <f t="shared" si="715"/>
        <v>167</v>
      </c>
      <c r="B1852" s="179">
        <f t="shared" si="716"/>
        <v>73299</v>
      </c>
      <c r="D1852" s="179">
        <f t="shared" si="717"/>
        <v>3223</v>
      </c>
      <c r="E1852" s="179">
        <f t="shared" si="718"/>
        <v>21350.042079962008</v>
      </c>
      <c r="F1852" s="179">
        <f t="shared" si="719"/>
        <v>666.34169331517614</v>
      </c>
      <c r="G1852" s="179">
        <f t="shared" si="720"/>
        <v>1549728.3114093293</v>
      </c>
      <c r="H1852" s="179">
        <f t="shared" si="721"/>
        <v>47179.081460881207</v>
      </c>
      <c r="I1852" s="179">
        <f t="shared" si="722"/>
        <v>73299</v>
      </c>
      <c r="J1852" s="179">
        <f t="shared" si="723"/>
        <v>3223</v>
      </c>
      <c r="K1852" s="179">
        <f t="shared" si="724"/>
        <v>76522</v>
      </c>
      <c r="L1852" s="179">
        <f t="shared" si="712"/>
        <v>76522</v>
      </c>
      <c r="M1852" s="179">
        <f t="shared" si="725"/>
        <v>32066.020601679647</v>
      </c>
      <c r="N1852" s="179">
        <f t="shared" si="726"/>
        <v>3426536.7916566357</v>
      </c>
      <c r="O1852" s="179">
        <f>N1852*(1+Basic!$B$9)+S1852</f>
        <v>3597863.6312394678</v>
      </c>
      <c r="P1852" s="176">
        <f t="shared" si="713"/>
        <v>3645043</v>
      </c>
      <c r="R1852" s="183">
        <f t="shared" si="727"/>
        <v>0</v>
      </c>
      <c r="S1852" s="179">
        <f t="shared" si="714"/>
        <v>0</v>
      </c>
      <c r="Y1852" s="179">
        <f t="shared" si="728"/>
        <v>51948.957920037908</v>
      </c>
      <c r="Z1852" s="179">
        <f t="shared" si="729"/>
        <v>2556.6583066848252</v>
      </c>
      <c r="AA1852" s="179">
        <f t="shared" si="730"/>
        <v>22016.383773277183</v>
      </c>
      <c r="AB1852" s="179">
        <f t="shared" si="731"/>
        <v>76521.999999999913</v>
      </c>
      <c r="AC1852" s="179">
        <f t="shared" si="732"/>
        <v>3645043</v>
      </c>
      <c r="AE1852" s="179">
        <f t="shared" si="733"/>
        <v>76522</v>
      </c>
    </row>
    <row r="1853" spans="1:31" x14ac:dyDescent="0.2">
      <c r="A1853" s="171">
        <f t="shared" si="715"/>
        <v>168</v>
      </c>
      <c r="B1853" s="179">
        <f t="shared" si="716"/>
        <v>73299</v>
      </c>
      <c r="C1853" s="171">
        <f>-Basic!$B$33</f>
        <v>-11990</v>
      </c>
      <c r="D1853" s="179">
        <f t="shared" si="717"/>
        <v>-8767</v>
      </c>
      <c r="E1853" s="179">
        <f t="shared" si="718"/>
        <v>20657.572717474661</v>
      </c>
      <c r="F1853" s="179">
        <f t="shared" si="719"/>
        <v>632.08849766017465</v>
      </c>
      <c r="G1853" s="179">
        <f t="shared" si="720"/>
        <v>1497086.8841268041</v>
      </c>
      <c r="H1853" s="179">
        <f t="shared" si="721"/>
        <v>56578.169958541381</v>
      </c>
      <c r="I1853" s="179">
        <f t="shared" si="722"/>
        <v>73299</v>
      </c>
      <c r="J1853" s="179">
        <f t="shared" si="723"/>
        <v>3223</v>
      </c>
      <c r="K1853" s="179">
        <f t="shared" si="724"/>
        <v>76522</v>
      </c>
      <c r="L1853" s="179">
        <f t="shared" si="712"/>
        <v>76522</v>
      </c>
      <c r="M1853" s="179">
        <f t="shared" si="725"/>
        <v>31655.32359212606</v>
      </c>
      <c r="N1853" s="179">
        <f t="shared" si="726"/>
        <v>3381670.1152487616</v>
      </c>
      <c r="O1853" s="179">
        <f>N1853*(1+Basic!$B$9)+S1853</f>
        <v>3550753.6210111999</v>
      </c>
      <c r="P1853" s="176">
        <f t="shared" si="713"/>
        <v>3607332</v>
      </c>
      <c r="R1853" s="183">
        <f t="shared" si="727"/>
        <v>0</v>
      </c>
      <c r="S1853" s="179">
        <f t="shared" si="714"/>
        <v>0</v>
      </c>
      <c r="Y1853" s="179">
        <f t="shared" si="728"/>
        <v>52641.427282525226</v>
      </c>
      <c r="Z1853" s="179">
        <f t="shared" si="729"/>
        <v>2590.9115023398263</v>
      </c>
      <c r="AA1853" s="179">
        <f t="shared" si="730"/>
        <v>21289.661215134834</v>
      </c>
      <c r="AB1853" s="179">
        <f t="shared" si="731"/>
        <v>76521.999999999884</v>
      </c>
      <c r="AC1853" s="179">
        <f t="shared" si="732"/>
        <v>3607332</v>
      </c>
      <c r="AE1853" s="179">
        <f t="shared" si="733"/>
        <v>64532</v>
      </c>
    </row>
    <row r="1854" spans="1:31" x14ac:dyDescent="0.2">
      <c r="A1854" s="171">
        <f t="shared" si="715"/>
        <v>169</v>
      </c>
      <c r="B1854" s="179">
        <f t="shared" si="716"/>
        <v>73299</v>
      </c>
      <c r="D1854" s="179">
        <f t="shared" si="717"/>
        <v>3223</v>
      </c>
      <c r="E1854" s="179">
        <f t="shared" si="718"/>
        <v>19955.872874970337</v>
      </c>
      <c r="F1854" s="179">
        <f t="shared" si="719"/>
        <v>758.014131307517</v>
      </c>
      <c r="G1854" s="179">
        <f t="shared" si="720"/>
        <v>1443743.7570017744</v>
      </c>
      <c r="H1854" s="179">
        <f t="shared" si="721"/>
        <v>54113.184089848895</v>
      </c>
      <c r="I1854" s="179">
        <f t="shared" si="722"/>
        <v>73299</v>
      </c>
      <c r="J1854" s="179">
        <f t="shared" si="723"/>
        <v>3223</v>
      </c>
      <c r="K1854" s="179">
        <f t="shared" si="724"/>
        <v>76522</v>
      </c>
      <c r="L1854" s="179">
        <f t="shared" si="712"/>
        <v>76522</v>
      </c>
      <c r="M1854" s="179">
        <f t="shared" si="725"/>
        <v>31240.832446531855</v>
      </c>
      <c r="N1854" s="179">
        <f t="shared" si="726"/>
        <v>3336388.9476952935</v>
      </c>
      <c r="O1854" s="179">
        <f>N1854*(1+Basic!$B$9)+S1854</f>
        <v>3503208.3950800584</v>
      </c>
      <c r="P1854" s="176">
        <f t="shared" si="713"/>
        <v>3557322</v>
      </c>
      <c r="R1854" s="183">
        <f t="shared" si="727"/>
        <v>0</v>
      </c>
      <c r="S1854" s="179">
        <f t="shared" si="714"/>
        <v>0</v>
      </c>
      <c r="Y1854" s="179">
        <f t="shared" si="728"/>
        <v>53343.127125029685</v>
      </c>
      <c r="Z1854" s="179">
        <f t="shared" si="729"/>
        <v>2464.9858686924854</v>
      </c>
      <c r="AA1854" s="179">
        <f t="shared" si="730"/>
        <v>20713.887006277855</v>
      </c>
      <c r="AB1854" s="179">
        <f t="shared" si="731"/>
        <v>76522.000000000029</v>
      </c>
      <c r="AC1854" s="179">
        <f t="shared" si="732"/>
        <v>3557322</v>
      </c>
      <c r="AE1854" s="179">
        <f t="shared" si="733"/>
        <v>76522</v>
      </c>
    </row>
    <row r="1855" spans="1:31" x14ac:dyDescent="0.2">
      <c r="A1855" s="171">
        <f t="shared" si="715"/>
        <v>170</v>
      </c>
      <c r="B1855" s="179">
        <f t="shared" si="716"/>
        <v>73299</v>
      </c>
      <c r="D1855" s="179">
        <f t="shared" si="717"/>
        <v>3223</v>
      </c>
      <c r="E1855" s="179">
        <f t="shared" si="718"/>
        <v>19244.819511971058</v>
      </c>
      <c r="F1855" s="179">
        <f t="shared" si="719"/>
        <v>724.98913026362652</v>
      </c>
      <c r="G1855" s="179">
        <f t="shared" si="720"/>
        <v>1389689.5765137454</v>
      </c>
      <c r="H1855" s="179">
        <f t="shared" si="721"/>
        <v>51615.17322011252</v>
      </c>
      <c r="I1855" s="179">
        <f t="shared" si="722"/>
        <v>73299</v>
      </c>
      <c r="J1855" s="179">
        <f t="shared" si="723"/>
        <v>3223</v>
      </c>
      <c r="K1855" s="179">
        <f t="shared" si="724"/>
        <v>76522</v>
      </c>
      <c r="L1855" s="179">
        <f t="shared" si="712"/>
        <v>76522</v>
      </c>
      <c r="M1855" s="179">
        <f t="shared" si="725"/>
        <v>30822.512113586785</v>
      </c>
      <c r="N1855" s="179">
        <f t="shared" si="726"/>
        <v>3290689.4598088805</v>
      </c>
      <c r="O1855" s="179">
        <f>N1855*(1+Basic!$B$9)+S1855</f>
        <v>3455223.9327993249</v>
      </c>
      <c r="P1855" s="176">
        <f t="shared" si="713"/>
        <v>3506839</v>
      </c>
      <c r="R1855" s="183">
        <f t="shared" si="727"/>
        <v>0</v>
      </c>
      <c r="S1855" s="179">
        <f t="shared" si="714"/>
        <v>0</v>
      </c>
      <c r="Y1855" s="179">
        <f t="shared" si="728"/>
        <v>54054.180488029029</v>
      </c>
      <c r="Z1855" s="179">
        <f t="shared" si="729"/>
        <v>2498.0108697363758</v>
      </c>
      <c r="AA1855" s="179">
        <f t="shared" si="730"/>
        <v>19969.808642234686</v>
      </c>
      <c r="AB1855" s="179">
        <f t="shared" si="731"/>
        <v>76522.000000000087</v>
      </c>
      <c r="AC1855" s="179">
        <f t="shared" si="732"/>
        <v>3506839</v>
      </c>
      <c r="AE1855" s="179">
        <f t="shared" si="733"/>
        <v>76522</v>
      </c>
    </row>
    <row r="1856" spans="1:31" x14ac:dyDescent="0.2">
      <c r="A1856" s="171">
        <f t="shared" si="715"/>
        <v>171</v>
      </c>
      <c r="B1856" s="179">
        <f t="shared" si="716"/>
        <v>73299</v>
      </c>
      <c r="D1856" s="179">
        <f t="shared" si="717"/>
        <v>3223</v>
      </c>
      <c r="E1856" s="179">
        <f t="shared" si="718"/>
        <v>18524.28794789355</v>
      </c>
      <c r="F1856" s="179">
        <f t="shared" si="719"/>
        <v>691.52167204065006</v>
      </c>
      <c r="G1856" s="179">
        <f t="shared" si="720"/>
        <v>1334914.864461639</v>
      </c>
      <c r="H1856" s="179">
        <f t="shared" si="721"/>
        <v>49083.694892153173</v>
      </c>
      <c r="I1856" s="179">
        <f t="shared" si="722"/>
        <v>73299</v>
      </c>
      <c r="J1856" s="179">
        <f t="shared" si="723"/>
        <v>3223</v>
      </c>
      <c r="K1856" s="179">
        <f t="shared" si="724"/>
        <v>76522</v>
      </c>
      <c r="L1856" s="179">
        <f t="shared" si="712"/>
        <v>76522</v>
      </c>
      <c r="M1856" s="179">
        <f t="shared" si="725"/>
        <v>30400.32721816664</v>
      </c>
      <c r="N1856" s="179">
        <f t="shared" si="726"/>
        <v>3244567.787027047</v>
      </c>
      <c r="O1856" s="179">
        <f>N1856*(1+Basic!$B$9)+S1856</f>
        <v>3406796.1763783996</v>
      </c>
      <c r="P1856" s="176">
        <f t="shared" si="713"/>
        <v>3455880</v>
      </c>
      <c r="R1856" s="183">
        <f t="shared" si="727"/>
        <v>0</v>
      </c>
      <c r="S1856" s="179">
        <f t="shared" si="714"/>
        <v>0</v>
      </c>
      <c r="Y1856" s="179">
        <f t="shared" si="728"/>
        <v>54774.712052106392</v>
      </c>
      <c r="Z1856" s="179">
        <f t="shared" si="729"/>
        <v>2531.4783279593466</v>
      </c>
      <c r="AA1856" s="179">
        <f t="shared" si="730"/>
        <v>19215.8096199342</v>
      </c>
      <c r="AB1856" s="179">
        <f t="shared" si="731"/>
        <v>76521.999999999942</v>
      </c>
      <c r="AC1856" s="179">
        <f t="shared" si="732"/>
        <v>3455880</v>
      </c>
      <c r="AE1856" s="179">
        <f t="shared" si="733"/>
        <v>76522</v>
      </c>
    </row>
    <row r="1857" spans="1:31" x14ac:dyDescent="0.2">
      <c r="A1857" s="171">
        <f t="shared" si="715"/>
        <v>172</v>
      </c>
      <c r="B1857" s="179">
        <f t="shared" si="716"/>
        <v>73299</v>
      </c>
      <c r="D1857" s="179">
        <f t="shared" si="717"/>
        <v>3223</v>
      </c>
      <c r="E1857" s="179">
        <f t="shared" si="718"/>
        <v>17794.151840186954</v>
      </c>
      <c r="F1857" s="179">
        <f t="shared" si="719"/>
        <v>657.60582875519174</v>
      </c>
      <c r="G1857" s="179">
        <f t="shared" si="720"/>
        <v>1279410.0163018259</v>
      </c>
      <c r="H1857" s="179">
        <f t="shared" si="721"/>
        <v>46518.300720908366</v>
      </c>
      <c r="I1857" s="179">
        <f t="shared" si="722"/>
        <v>73299</v>
      </c>
      <c r="J1857" s="179">
        <f t="shared" si="723"/>
        <v>3223</v>
      </c>
      <c r="K1857" s="179">
        <f t="shared" si="724"/>
        <v>76522</v>
      </c>
      <c r="L1857" s="179">
        <f t="shared" si="712"/>
        <v>76522</v>
      </c>
      <c r="M1857" s="179">
        <f t="shared" si="725"/>
        <v>29974.242058341686</v>
      </c>
      <c r="N1857" s="179">
        <f t="shared" si="726"/>
        <v>3198020.0290853889</v>
      </c>
      <c r="O1857" s="179">
        <f>N1857*(1+Basic!$B$9)+S1857</f>
        <v>3357921.0305396584</v>
      </c>
      <c r="P1857" s="176">
        <f t="shared" si="713"/>
        <v>3404439</v>
      </c>
      <c r="R1857" s="183">
        <f t="shared" si="727"/>
        <v>0</v>
      </c>
      <c r="S1857" s="179">
        <f t="shared" si="714"/>
        <v>0</v>
      </c>
      <c r="Y1857" s="179">
        <f t="shared" si="728"/>
        <v>55504.848159813089</v>
      </c>
      <c r="Z1857" s="179">
        <f t="shared" si="729"/>
        <v>2565.3941712448068</v>
      </c>
      <c r="AA1857" s="179">
        <f t="shared" si="730"/>
        <v>18451.757668942148</v>
      </c>
      <c r="AB1857" s="179">
        <f t="shared" si="731"/>
        <v>76522.000000000044</v>
      </c>
      <c r="AC1857" s="179">
        <f t="shared" si="732"/>
        <v>3404439</v>
      </c>
      <c r="AE1857" s="179">
        <f t="shared" si="733"/>
        <v>76522</v>
      </c>
    </row>
    <row r="1858" spans="1:31" x14ac:dyDescent="0.2">
      <c r="A1858" s="171">
        <f t="shared" si="715"/>
        <v>173</v>
      </c>
      <c r="B1858" s="179">
        <f t="shared" si="716"/>
        <v>73299</v>
      </c>
      <c r="D1858" s="179">
        <f t="shared" si="717"/>
        <v>3223</v>
      </c>
      <c r="E1858" s="179">
        <f t="shared" si="718"/>
        <v>17054.283162179123</v>
      </c>
      <c r="F1858" s="179">
        <f t="shared" si="719"/>
        <v>623.23559310418989</v>
      </c>
      <c r="G1858" s="179">
        <f t="shared" si="720"/>
        <v>1223165.299464005</v>
      </c>
      <c r="H1858" s="179">
        <f t="shared" si="721"/>
        <v>43918.536314012556</v>
      </c>
      <c r="I1858" s="179">
        <f t="shared" si="722"/>
        <v>73299</v>
      </c>
      <c r="J1858" s="179">
        <f t="shared" si="723"/>
        <v>3223</v>
      </c>
      <c r="K1858" s="179">
        <f t="shared" si="724"/>
        <v>76522</v>
      </c>
      <c r="L1858" s="179">
        <f t="shared" si="712"/>
        <v>76522</v>
      </c>
      <c r="M1858" s="179">
        <f t="shared" si="725"/>
        <v>29544.220602357625</v>
      </c>
      <c r="N1858" s="179">
        <f t="shared" si="726"/>
        <v>3151042.2496877466</v>
      </c>
      <c r="O1858" s="179">
        <f>N1858*(1+Basic!$B$9)+S1858</f>
        <v>3308594.3621721342</v>
      </c>
      <c r="P1858" s="176">
        <f t="shared" si="713"/>
        <v>3352513</v>
      </c>
      <c r="R1858" s="183">
        <f t="shared" si="727"/>
        <v>0</v>
      </c>
      <c r="S1858" s="179">
        <f t="shared" si="714"/>
        <v>0</v>
      </c>
      <c r="Y1858" s="179">
        <f t="shared" si="728"/>
        <v>56244.71683782083</v>
      </c>
      <c r="Z1858" s="179">
        <f t="shared" si="729"/>
        <v>2599.7644068958107</v>
      </c>
      <c r="AA1858" s="179">
        <f t="shared" si="730"/>
        <v>17677.518755283312</v>
      </c>
      <c r="AB1858" s="179">
        <f t="shared" si="731"/>
        <v>76521.999999999956</v>
      </c>
      <c r="AC1858" s="179">
        <f t="shared" si="732"/>
        <v>3352513</v>
      </c>
      <c r="AE1858" s="179">
        <f t="shared" si="733"/>
        <v>76522</v>
      </c>
    </row>
    <row r="1859" spans="1:31" x14ac:dyDescent="0.2">
      <c r="A1859" s="171">
        <f t="shared" si="715"/>
        <v>174</v>
      </c>
      <c r="B1859" s="179">
        <f t="shared" si="716"/>
        <v>73299</v>
      </c>
      <c r="D1859" s="179">
        <f t="shared" si="717"/>
        <v>3223</v>
      </c>
      <c r="E1859" s="179">
        <f t="shared" si="718"/>
        <v>16304.55218062763</v>
      </c>
      <c r="F1859" s="179">
        <f t="shared" si="719"/>
        <v>588.40487730087978</v>
      </c>
      <c r="G1859" s="179">
        <f t="shared" si="720"/>
        <v>1166170.8516446326</v>
      </c>
      <c r="H1859" s="179">
        <f t="shared" si="721"/>
        <v>41283.941191313432</v>
      </c>
      <c r="I1859" s="179">
        <f t="shared" si="722"/>
        <v>73299</v>
      </c>
      <c r="J1859" s="179">
        <f t="shared" si="723"/>
        <v>3223</v>
      </c>
      <c r="K1859" s="179">
        <f t="shared" si="724"/>
        <v>76522</v>
      </c>
      <c r="L1859" s="179">
        <f t="shared" si="712"/>
        <v>76522</v>
      </c>
      <c r="M1859" s="179">
        <f t="shared" si="725"/>
        <v>29110.226485588519</v>
      </c>
      <c r="N1859" s="179">
        <f t="shared" si="726"/>
        <v>3103630.4761733352</v>
      </c>
      <c r="O1859" s="179">
        <f>N1859*(1+Basic!$B$9)+S1859</f>
        <v>3258811.9999820022</v>
      </c>
      <c r="P1859" s="176">
        <f t="shared" si="713"/>
        <v>3300096</v>
      </c>
      <c r="R1859" s="183">
        <f t="shared" si="727"/>
        <v>0</v>
      </c>
      <c r="S1859" s="179">
        <f t="shared" si="714"/>
        <v>0</v>
      </c>
      <c r="Y1859" s="179">
        <f t="shared" si="728"/>
        <v>56994.447819372406</v>
      </c>
      <c r="Z1859" s="179">
        <f t="shared" si="729"/>
        <v>2634.5951226991237</v>
      </c>
      <c r="AA1859" s="179">
        <f t="shared" si="730"/>
        <v>16892.95705792851</v>
      </c>
      <c r="AB1859" s="179">
        <f t="shared" si="731"/>
        <v>76522.000000000044</v>
      </c>
      <c r="AC1859" s="179">
        <f t="shared" si="732"/>
        <v>3300096</v>
      </c>
      <c r="AE1859" s="179">
        <f t="shared" si="733"/>
        <v>76522</v>
      </c>
    </row>
    <row r="1860" spans="1:31" x14ac:dyDescent="0.2">
      <c r="A1860" s="171">
        <f t="shared" si="715"/>
        <v>175</v>
      </c>
      <c r="B1860" s="179">
        <f t="shared" si="716"/>
        <v>73299</v>
      </c>
      <c r="D1860" s="179">
        <f t="shared" si="717"/>
        <v>3223</v>
      </c>
      <c r="E1860" s="179">
        <f t="shared" si="718"/>
        <v>15544.827432971508</v>
      </c>
      <c r="F1860" s="179">
        <f t="shared" si="719"/>
        <v>553.10751199650224</v>
      </c>
      <c r="G1860" s="179">
        <f t="shared" si="720"/>
        <v>1108416.6790776041</v>
      </c>
      <c r="H1860" s="179">
        <f t="shared" si="721"/>
        <v>38614.048703309934</v>
      </c>
      <c r="I1860" s="179">
        <f t="shared" si="722"/>
        <v>73299</v>
      </c>
      <c r="J1860" s="179">
        <f t="shared" si="723"/>
        <v>3223</v>
      </c>
      <c r="K1860" s="179">
        <f t="shared" si="724"/>
        <v>76522</v>
      </c>
      <c r="L1860" s="179">
        <f t="shared" si="712"/>
        <v>76522</v>
      </c>
      <c r="M1860" s="179">
        <f t="shared" si="725"/>
        <v>28672.223007461649</v>
      </c>
      <c r="N1860" s="179">
        <f t="shared" si="726"/>
        <v>3055780.6991807967</v>
      </c>
      <c r="O1860" s="179">
        <f>N1860*(1+Basic!$B$9)+S1860</f>
        <v>3208569.7341398369</v>
      </c>
      <c r="P1860" s="176">
        <f t="shared" si="713"/>
        <v>3247184</v>
      </c>
      <c r="R1860" s="183">
        <f t="shared" si="727"/>
        <v>0</v>
      </c>
      <c r="S1860" s="179">
        <f t="shared" si="714"/>
        <v>0</v>
      </c>
      <c r="Y1860" s="179">
        <f t="shared" si="728"/>
        <v>57754.172567028552</v>
      </c>
      <c r="Z1860" s="179">
        <f t="shared" si="729"/>
        <v>2669.8924880034974</v>
      </c>
      <c r="AA1860" s="179">
        <f t="shared" si="730"/>
        <v>16097.93494496801</v>
      </c>
      <c r="AB1860" s="179">
        <f t="shared" si="731"/>
        <v>76522.000000000058</v>
      </c>
      <c r="AC1860" s="179">
        <f t="shared" si="732"/>
        <v>3247184</v>
      </c>
      <c r="AE1860" s="179">
        <f t="shared" si="733"/>
        <v>76522</v>
      </c>
    </row>
    <row r="1861" spans="1:31" x14ac:dyDescent="0.2">
      <c r="A1861" s="171">
        <f t="shared" si="715"/>
        <v>176</v>
      </c>
      <c r="B1861" s="179">
        <f t="shared" si="716"/>
        <v>73299</v>
      </c>
      <c r="D1861" s="179">
        <f t="shared" si="717"/>
        <v>3223</v>
      </c>
      <c r="E1861" s="179">
        <f t="shared" si="718"/>
        <v>14774.975704279786</v>
      </c>
      <c r="F1861" s="179">
        <f t="shared" si="719"/>
        <v>517.33724518756469</v>
      </c>
      <c r="G1861" s="179">
        <f t="shared" si="720"/>
        <v>1049892.6547818838</v>
      </c>
      <c r="H1861" s="179">
        <f t="shared" si="721"/>
        <v>35908.385948497496</v>
      </c>
      <c r="I1861" s="179">
        <f t="shared" si="722"/>
        <v>73299</v>
      </c>
      <c r="J1861" s="179">
        <f t="shared" si="723"/>
        <v>3223</v>
      </c>
      <c r="K1861" s="179">
        <f t="shared" si="724"/>
        <v>76522</v>
      </c>
      <c r="L1861" s="179">
        <f t="shared" si="712"/>
        <v>76522</v>
      </c>
      <c r="M1861" s="179">
        <f t="shared" si="725"/>
        <v>28230.173128353956</v>
      </c>
      <c r="N1861" s="179">
        <f t="shared" si="726"/>
        <v>3007488.8723091506</v>
      </c>
      <c r="O1861" s="179">
        <f>N1861*(1+Basic!$B$9)+S1861</f>
        <v>3157863.3159246081</v>
      </c>
      <c r="P1861" s="176">
        <f t="shared" si="713"/>
        <v>3193772</v>
      </c>
      <c r="R1861" s="183">
        <f t="shared" si="727"/>
        <v>0</v>
      </c>
      <c r="S1861" s="179">
        <f t="shared" si="714"/>
        <v>0</v>
      </c>
      <c r="Y1861" s="179">
        <f t="shared" si="728"/>
        <v>58524.024295720272</v>
      </c>
      <c r="Z1861" s="179">
        <f t="shared" si="729"/>
        <v>2705.6627548124379</v>
      </c>
      <c r="AA1861" s="179">
        <f t="shared" si="730"/>
        <v>15292.31294946735</v>
      </c>
      <c r="AB1861" s="179">
        <f t="shared" si="731"/>
        <v>76522.000000000058</v>
      </c>
      <c r="AC1861" s="179">
        <f t="shared" si="732"/>
        <v>3193772</v>
      </c>
      <c r="AE1861" s="179">
        <f t="shared" si="733"/>
        <v>76522</v>
      </c>
    </row>
    <row r="1862" spans="1:31" x14ac:dyDescent="0.2">
      <c r="A1862" s="171">
        <f t="shared" si="715"/>
        <v>177</v>
      </c>
      <c r="B1862" s="179">
        <f t="shared" si="716"/>
        <v>73299</v>
      </c>
      <c r="D1862" s="179">
        <f t="shared" si="717"/>
        <v>3223</v>
      </c>
      <c r="E1862" s="179">
        <f t="shared" si="718"/>
        <v>13994.862003892746</v>
      </c>
      <c r="F1862" s="179">
        <f t="shared" si="719"/>
        <v>481.08774110846304</v>
      </c>
      <c r="G1862" s="179">
        <f t="shared" si="720"/>
        <v>990588.51678577648</v>
      </c>
      <c r="H1862" s="179">
        <f t="shared" si="721"/>
        <v>33166.473689605962</v>
      </c>
      <c r="I1862" s="179">
        <f t="shared" si="722"/>
        <v>73299</v>
      </c>
      <c r="J1862" s="179">
        <f t="shared" si="723"/>
        <v>3223</v>
      </c>
      <c r="K1862" s="179">
        <f t="shared" si="724"/>
        <v>76522</v>
      </c>
      <c r="L1862" s="179">
        <f t="shared" si="712"/>
        <v>76522</v>
      </c>
      <c r="M1862" s="179">
        <f t="shared" si="725"/>
        <v>27784.039466459784</v>
      </c>
      <c r="N1862" s="179">
        <f t="shared" si="726"/>
        <v>2958750.9117756104</v>
      </c>
      <c r="O1862" s="179">
        <f>N1862*(1+Basic!$B$9)+S1862</f>
        <v>3106688.4573643911</v>
      </c>
      <c r="P1862" s="176">
        <f t="shared" si="713"/>
        <v>3139855</v>
      </c>
      <c r="R1862" s="183">
        <f t="shared" si="727"/>
        <v>0</v>
      </c>
      <c r="S1862" s="179">
        <f t="shared" si="714"/>
        <v>0</v>
      </c>
      <c r="Y1862" s="179">
        <f t="shared" si="728"/>
        <v>59304.13799610734</v>
      </c>
      <c r="Z1862" s="179">
        <f t="shared" si="729"/>
        <v>2741.9122588915343</v>
      </c>
      <c r="AA1862" s="179">
        <f t="shared" si="730"/>
        <v>14475.94974500121</v>
      </c>
      <c r="AB1862" s="179">
        <f t="shared" si="731"/>
        <v>76522.000000000087</v>
      </c>
      <c r="AC1862" s="179">
        <f t="shared" si="732"/>
        <v>3139855</v>
      </c>
      <c r="AE1862" s="179">
        <f t="shared" si="733"/>
        <v>76522</v>
      </c>
    </row>
    <row r="1863" spans="1:31" x14ac:dyDescent="0.2">
      <c r="A1863" s="171">
        <f t="shared" si="715"/>
        <v>178</v>
      </c>
      <c r="B1863" s="179">
        <f t="shared" si="716"/>
        <v>73299</v>
      </c>
      <c r="D1863" s="179">
        <f t="shared" si="717"/>
        <v>3223</v>
      </c>
      <c r="E1863" s="179">
        <f t="shared" si="718"/>
        <v>13204.349541751786</v>
      </c>
      <c r="F1863" s="179">
        <f t="shared" si="719"/>
        <v>444.3525791092664</v>
      </c>
      <c r="G1863" s="179">
        <f t="shared" si="720"/>
        <v>930493.86632752826</v>
      </c>
      <c r="H1863" s="179">
        <f t="shared" si="721"/>
        <v>30387.826268715227</v>
      </c>
      <c r="I1863" s="179">
        <f t="shared" si="722"/>
        <v>73299</v>
      </c>
      <c r="J1863" s="179">
        <f t="shared" si="723"/>
        <v>3223</v>
      </c>
      <c r="K1863" s="179">
        <f t="shared" si="724"/>
        <v>76522</v>
      </c>
      <c r="L1863" s="179">
        <f t="shared" si="712"/>
        <v>76522</v>
      </c>
      <c r="M1863" s="179">
        <f t="shared" si="725"/>
        <v>27333.784294629691</v>
      </c>
      <c r="N1863" s="179">
        <f t="shared" si="726"/>
        <v>2909562.6960702399</v>
      </c>
      <c r="O1863" s="179">
        <f>N1863*(1+Basic!$B$9)+S1863</f>
        <v>3055040.830873752</v>
      </c>
      <c r="P1863" s="176">
        <f t="shared" si="713"/>
        <v>3085429</v>
      </c>
      <c r="R1863" s="183">
        <f t="shared" si="727"/>
        <v>0</v>
      </c>
      <c r="S1863" s="179">
        <f t="shared" si="714"/>
        <v>0</v>
      </c>
      <c r="Y1863" s="179">
        <f t="shared" si="728"/>
        <v>60094.650458248216</v>
      </c>
      <c r="Z1863" s="179">
        <f t="shared" si="729"/>
        <v>2778.6474208907348</v>
      </c>
      <c r="AA1863" s="179">
        <f t="shared" si="730"/>
        <v>13648.702120861053</v>
      </c>
      <c r="AB1863" s="179">
        <f t="shared" si="731"/>
        <v>76522</v>
      </c>
      <c r="AC1863" s="179">
        <f t="shared" si="732"/>
        <v>3085429</v>
      </c>
      <c r="AE1863" s="179">
        <f t="shared" si="733"/>
        <v>76522</v>
      </c>
    </row>
    <row r="1864" spans="1:31" x14ac:dyDescent="0.2">
      <c r="A1864" s="171">
        <f t="shared" si="715"/>
        <v>179</v>
      </c>
      <c r="B1864" s="179">
        <f t="shared" si="716"/>
        <v>73299</v>
      </c>
      <c r="D1864" s="179">
        <f t="shared" si="717"/>
        <v>3223</v>
      </c>
      <c r="E1864" s="179">
        <f t="shared" si="718"/>
        <v>12403.299704413819</v>
      </c>
      <c r="F1864" s="179">
        <f t="shared" si="719"/>
        <v>407.12525251846728</v>
      </c>
      <c r="G1864" s="179">
        <f t="shared" si="720"/>
        <v>869598.16603194212</v>
      </c>
      <c r="H1864" s="179">
        <f t="shared" si="721"/>
        <v>27571.951521233696</v>
      </c>
      <c r="I1864" s="179">
        <f t="shared" si="722"/>
        <v>73299</v>
      </c>
      <c r="J1864" s="179">
        <f t="shared" si="723"/>
        <v>3223</v>
      </c>
      <c r="K1864" s="179">
        <f t="shared" si="724"/>
        <v>76522</v>
      </c>
      <c r="L1864" s="179">
        <f t="shared" si="712"/>
        <v>76522</v>
      </c>
      <c r="M1864" s="179">
        <f t="shared" si="725"/>
        <v>26879.36953718009</v>
      </c>
      <c r="N1864" s="179">
        <f t="shared" si="726"/>
        <v>2859920.0656074202</v>
      </c>
      <c r="O1864" s="179">
        <f>N1864*(1+Basic!$B$9)+S1864</f>
        <v>3002916.0688877911</v>
      </c>
      <c r="P1864" s="176">
        <f t="shared" si="713"/>
        <v>3030488</v>
      </c>
      <c r="R1864" s="183">
        <f t="shared" si="727"/>
        <v>0</v>
      </c>
      <c r="S1864" s="179">
        <f t="shared" si="714"/>
        <v>0</v>
      </c>
      <c r="Y1864" s="179">
        <f t="shared" si="728"/>
        <v>60895.700295586139</v>
      </c>
      <c r="Z1864" s="179">
        <f t="shared" si="729"/>
        <v>2815.8747474815318</v>
      </c>
      <c r="AA1864" s="179">
        <f t="shared" si="730"/>
        <v>12810.424956932286</v>
      </c>
      <c r="AB1864" s="179">
        <f t="shared" si="731"/>
        <v>76521.999999999956</v>
      </c>
      <c r="AC1864" s="179">
        <f t="shared" si="732"/>
        <v>3030488</v>
      </c>
      <c r="AE1864" s="179">
        <f t="shared" si="733"/>
        <v>76522</v>
      </c>
    </row>
    <row r="1865" spans="1:31" x14ac:dyDescent="0.2">
      <c r="A1865" s="171">
        <f t="shared" si="715"/>
        <v>180</v>
      </c>
      <c r="B1865" s="179">
        <f t="shared" si="716"/>
        <v>73299</v>
      </c>
      <c r="C1865" s="171">
        <f>-Basic!$B$34</f>
        <v>-10790</v>
      </c>
      <c r="D1865" s="179">
        <f t="shared" si="717"/>
        <v>-7567</v>
      </c>
      <c r="E1865" s="179">
        <f t="shared" si="718"/>
        <v>11591.572030745896</v>
      </c>
      <c r="F1865" s="179">
        <f t="shared" si="719"/>
        <v>369.39916749049524</v>
      </c>
      <c r="G1865" s="179">
        <f t="shared" si="720"/>
        <v>807890.73806268803</v>
      </c>
      <c r="H1865" s="179">
        <f t="shared" si="721"/>
        <v>35508.350688724197</v>
      </c>
      <c r="I1865" s="179">
        <f t="shared" si="722"/>
        <v>73299</v>
      </c>
      <c r="J1865" s="179">
        <f t="shared" si="723"/>
        <v>3223</v>
      </c>
      <c r="K1865" s="179">
        <f t="shared" si="724"/>
        <v>76522</v>
      </c>
      <c r="L1865" s="179">
        <f t="shared" si="712"/>
        <v>76522</v>
      </c>
      <c r="M1865" s="179">
        <f t="shared" si="725"/>
        <v>26420.756766673356</v>
      </c>
      <c r="N1865" s="179">
        <f t="shared" si="726"/>
        <v>2809818.8223740933</v>
      </c>
      <c r="O1865" s="179">
        <f>N1865*(1+Basic!$B$9)+S1865</f>
        <v>2950309.763492798</v>
      </c>
      <c r="P1865" s="176">
        <f t="shared" si="713"/>
        <v>2985818</v>
      </c>
      <c r="R1865" s="183">
        <f t="shared" si="727"/>
        <v>0</v>
      </c>
      <c r="S1865" s="179">
        <f t="shared" si="714"/>
        <v>0</v>
      </c>
      <c r="Y1865" s="179">
        <f t="shared" si="728"/>
        <v>61707.427969254088</v>
      </c>
      <c r="Z1865" s="179">
        <f t="shared" si="729"/>
        <v>2853.600832509499</v>
      </c>
      <c r="AA1865" s="179">
        <f t="shared" si="730"/>
        <v>11960.971198236392</v>
      </c>
      <c r="AB1865" s="179">
        <f t="shared" si="731"/>
        <v>76521.999999999971</v>
      </c>
      <c r="AC1865" s="179">
        <f t="shared" si="732"/>
        <v>2985818</v>
      </c>
      <c r="AE1865" s="179">
        <f t="shared" si="733"/>
        <v>65732</v>
      </c>
    </row>
    <row r="1866" spans="1:31" x14ac:dyDescent="0.2">
      <c r="A1866" s="171">
        <f t="shared" si="715"/>
        <v>181</v>
      </c>
      <c r="B1866" s="179">
        <f t="shared" si="716"/>
        <v>73299</v>
      </c>
      <c r="D1866" s="179">
        <f t="shared" si="717"/>
        <v>3223</v>
      </c>
      <c r="E1866" s="179">
        <f t="shared" si="718"/>
        <v>10769.024187295869</v>
      </c>
      <c r="F1866" s="179">
        <f t="shared" si="719"/>
        <v>475.72821144973369</v>
      </c>
      <c r="G1866" s="179">
        <f t="shared" si="720"/>
        <v>745360.76224998385</v>
      </c>
      <c r="H1866" s="179">
        <f t="shared" si="721"/>
        <v>32761.078900173929</v>
      </c>
      <c r="I1866" s="179">
        <f t="shared" si="722"/>
        <v>73299</v>
      </c>
      <c r="J1866" s="179">
        <f t="shared" si="723"/>
        <v>3223</v>
      </c>
      <c r="K1866" s="179">
        <f t="shared" si="724"/>
        <v>76522</v>
      </c>
      <c r="L1866" s="179">
        <f t="shared" si="712"/>
        <v>76522</v>
      </c>
      <c r="M1866" s="179">
        <f t="shared" si="725"/>
        <v>25957.907200668258</v>
      </c>
      <c r="N1866" s="179">
        <f t="shared" si="726"/>
        <v>2759254.7295747618</v>
      </c>
      <c r="O1866" s="179">
        <f>N1866*(1+Basic!$B$9)+S1866</f>
        <v>2897217.4660534998</v>
      </c>
      <c r="P1866" s="176">
        <f t="shared" si="713"/>
        <v>2929979</v>
      </c>
      <c r="R1866" s="183">
        <f t="shared" si="727"/>
        <v>0</v>
      </c>
      <c r="S1866" s="179">
        <f t="shared" si="714"/>
        <v>0</v>
      </c>
      <c r="Y1866" s="179">
        <f t="shared" si="728"/>
        <v>62529.975812704186</v>
      </c>
      <c r="Z1866" s="179">
        <f t="shared" si="729"/>
        <v>2747.271788550268</v>
      </c>
      <c r="AA1866" s="179">
        <f t="shared" si="730"/>
        <v>11244.752398745602</v>
      </c>
      <c r="AB1866" s="179">
        <f t="shared" si="731"/>
        <v>76522.000000000058</v>
      </c>
      <c r="AC1866" s="179">
        <f t="shared" si="732"/>
        <v>2929979</v>
      </c>
      <c r="AE1866" s="179">
        <f t="shared" si="733"/>
        <v>76522</v>
      </c>
    </row>
    <row r="1867" spans="1:31" x14ac:dyDescent="0.2">
      <c r="A1867" s="171">
        <f t="shared" si="715"/>
        <v>182</v>
      </c>
      <c r="B1867" s="179">
        <f t="shared" si="716"/>
        <v>73299</v>
      </c>
      <c r="D1867" s="179">
        <f t="shared" si="717"/>
        <v>3223</v>
      </c>
      <c r="E1867" s="179">
        <f t="shared" si="718"/>
        <v>9935.5119433347481</v>
      </c>
      <c r="F1867" s="179">
        <f t="shared" si="719"/>
        <v>438.92124438470586</v>
      </c>
      <c r="G1867" s="179">
        <f t="shared" si="720"/>
        <v>681997.27419331856</v>
      </c>
      <c r="H1867" s="179">
        <f t="shared" si="721"/>
        <v>29977.000144558635</v>
      </c>
      <c r="I1867" s="179">
        <f t="shared" si="722"/>
        <v>73299</v>
      </c>
      <c r="J1867" s="179">
        <f t="shared" si="723"/>
        <v>3223</v>
      </c>
      <c r="K1867" s="179">
        <f t="shared" si="724"/>
        <v>76522</v>
      </c>
      <c r="L1867" s="179">
        <f t="shared" si="712"/>
        <v>76522</v>
      </c>
      <c r="M1867" s="179">
        <f t="shared" si="725"/>
        <v>25490.781698440318</v>
      </c>
      <c r="N1867" s="179">
        <f t="shared" si="726"/>
        <v>2708223.511273202</v>
      </c>
      <c r="O1867" s="179">
        <f>N1867*(1+Basic!$B$9)+S1867</f>
        <v>2843634.6868368625</v>
      </c>
      <c r="P1867" s="176">
        <f t="shared" si="713"/>
        <v>2873612</v>
      </c>
      <c r="R1867" s="183">
        <f t="shared" si="727"/>
        <v>0</v>
      </c>
      <c r="S1867" s="179">
        <f t="shared" si="714"/>
        <v>0</v>
      </c>
      <c r="Y1867" s="179">
        <f t="shared" si="728"/>
        <v>63363.488056665286</v>
      </c>
      <c r="Z1867" s="179">
        <f t="shared" si="729"/>
        <v>2784.0787556152936</v>
      </c>
      <c r="AA1867" s="179">
        <f t="shared" si="730"/>
        <v>10374.433187719455</v>
      </c>
      <c r="AB1867" s="179">
        <f t="shared" si="731"/>
        <v>76522.000000000029</v>
      </c>
      <c r="AC1867" s="179">
        <f t="shared" si="732"/>
        <v>2873612</v>
      </c>
      <c r="AE1867" s="179">
        <f t="shared" si="733"/>
        <v>76522</v>
      </c>
    </row>
    <row r="1868" spans="1:31" x14ac:dyDescent="0.2">
      <c r="A1868" s="171">
        <f t="shared" si="715"/>
        <v>183</v>
      </c>
      <c r="B1868" s="179">
        <f t="shared" si="716"/>
        <v>73299</v>
      </c>
      <c r="D1868" s="179">
        <f t="shared" si="717"/>
        <v>3223</v>
      </c>
      <c r="E1868" s="179">
        <f t="shared" si="718"/>
        <v>9090.8891455663779</v>
      </c>
      <c r="F1868" s="179">
        <f t="shared" si="719"/>
        <v>401.62115070942701</v>
      </c>
      <c r="G1868" s="179">
        <f t="shared" si="720"/>
        <v>617789.16333888494</v>
      </c>
      <c r="H1868" s="179">
        <f t="shared" si="721"/>
        <v>27155.621295268062</v>
      </c>
      <c r="I1868" s="179">
        <f t="shared" si="722"/>
        <v>73299</v>
      </c>
      <c r="J1868" s="179">
        <f t="shared" si="723"/>
        <v>3223</v>
      </c>
      <c r="K1868" s="179">
        <f t="shared" si="724"/>
        <v>76522</v>
      </c>
      <c r="L1868" s="179">
        <f t="shared" si="712"/>
        <v>76522</v>
      </c>
      <c r="M1868" s="179">
        <f t="shared" si="725"/>
        <v>25019.340757671871</v>
      </c>
      <c r="N1868" s="179">
        <f t="shared" si="726"/>
        <v>2656720.8520308738</v>
      </c>
      <c r="O1868" s="179">
        <f>N1868*(1+Basic!$B$9)+S1868</f>
        <v>2789556.8946324177</v>
      </c>
      <c r="P1868" s="176">
        <f t="shared" si="713"/>
        <v>2816713</v>
      </c>
      <c r="R1868" s="183">
        <f t="shared" si="727"/>
        <v>0</v>
      </c>
      <c r="S1868" s="179">
        <f t="shared" si="714"/>
        <v>0</v>
      </c>
      <c r="Y1868" s="179">
        <f t="shared" si="728"/>
        <v>64208.110854433617</v>
      </c>
      <c r="Z1868" s="179">
        <f t="shared" si="729"/>
        <v>2821.3788492905733</v>
      </c>
      <c r="AA1868" s="179">
        <f t="shared" si="730"/>
        <v>9492.5102962758046</v>
      </c>
      <c r="AB1868" s="179">
        <f t="shared" si="731"/>
        <v>76522</v>
      </c>
      <c r="AC1868" s="179">
        <f t="shared" si="732"/>
        <v>2816713</v>
      </c>
      <c r="AE1868" s="179">
        <f t="shared" si="733"/>
        <v>76522</v>
      </c>
    </row>
    <row r="1869" spans="1:31" x14ac:dyDescent="0.2">
      <c r="A1869" s="171">
        <f t="shared" si="715"/>
        <v>184</v>
      </c>
      <c r="B1869" s="179">
        <f t="shared" si="716"/>
        <v>73299</v>
      </c>
      <c r="D1869" s="179">
        <f t="shared" si="717"/>
        <v>3223</v>
      </c>
      <c r="E1869" s="179">
        <f t="shared" si="718"/>
        <v>8235.0076924999903</v>
      </c>
      <c r="F1869" s="179">
        <f t="shared" si="719"/>
        <v>363.82132368954422</v>
      </c>
      <c r="G1869" s="179">
        <f t="shared" si="720"/>
        <v>552725.17103138496</v>
      </c>
      <c r="H1869" s="179">
        <f t="shared" si="721"/>
        <v>24296.442618957604</v>
      </c>
      <c r="I1869" s="179">
        <f t="shared" si="722"/>
        <v>73299</v>
      </c>
      <c r="J1869" s="179">
        <f t="shared" si="723"/>
        <v>3223</v>
      </c>
      <c r="K1869" s="179">
        <f t="shared" si="724"/>
        <v>76522</v>
      </c>
      <c r="L1869" s="179">
        <f t="shared" si="712"/>
        <v>76522</v>
      </c>
      <c r="M1869" s="179">
        <f t="shared" si="725"/>
        <v>24543.544511111599</v>
      </c>
      <c r="N1869" s="179">
        <f t="shared" si="726"/>
        <v>2604742.3965419852</v>
      </c>
      <c r="O1869" s="179">
        <f>N1869*(1+Basic!$B$9)+S1869</f>
        <v>2734979.5163690844</v>
      </c>
      <c r="P1869" s="176">
        <f t="shared" si="713"/>
        <v>2759276</v>
      </c>
      <c r="R1869" s="183">
        <f t="shared" si="727"/>
        <v>0</v>
      </c>
      <c r="S1869" s="179">
        <f t="shared" si="714"/>
        <v>0</v>
      </c>
      <c r="Y1869" s="179">
        <f t="shared" si="728"/>
        <v>65063.992307499982</v>
      </c>
      <c r="Z1869" s="179">
        <f t="shared" si="729"/>
        <v>2859.1786763104574</v>
      </c>
      <c r="AA1869" s="179">
        <f t="shared" si="730"/>
        <v>8598.8290161895347</v>
      </c>
      <c r="AB1869" s="179">
        <f t="shared" si="731"/>
        <v>76521.999999999971</v>
      </c>
      <c r="AC1869" s="179">
        <f t="shared" si="732"/>
        <v>2759276</v>
      </c>
      <c r="AE1869" s="179">
        <f t="shared" si="733"/>
        <v>76522</v>
      </c>
    </row>
    <row r="1870" spans="1:31" x14ac:dyDescent="0.2">
      <c r="A1870" s="171">
        <f t="shared" si="715"/>
        <v>185</v>
      </c>
      <c r="B1870" s="179">
        <f t="shared" si="716"/>
        <v>73299</v>
      </c>
      <c r="D1870" s="179">
        <f t="shared" si="717"/>
        <v>3223</v>
      </c>
      <c r="E1870" s="179">
        <f t="shared" si="718"/>
        <v>7367.717508481157</v>
      </c>
      <c r="F1870" s="179">
        <f t="shared" si="719"/>
        <v>325.51506807603511</v>
      </c>
      <c r="G1870" s="179">
        <f t="shared" si="720"/>
        <v>486793.88853986608</v>
      </c>
      <c r="H1870" s="179">
        <f t="shared" si="721"/>
        <v>21398.957687033639</v>
      </c>
      <c r="I1870" s="179">
        <f t="shared" si="722"/>
        <v>73299</v>
      </c>
      <c r="J1870" s="179">
        <f t="shared" si="723"/>
        <v>3223</v>
      </c>
      <c r="K1870" s="179">
        <f t="shared" si="724"/>
        <v>76522</v>
      </c>
      <c r="L1870" s="179">
        <f t="shared" si="712"/>
        <v>76522</v>
      </c>
      <c r="M1870" s="179">
        <f t="shared" si="725"/>
        <v>24063.352723203148</v>
      </c>
      <c r="N1870" s="179">
        <f t="shared" si="726"/>
        <v>2552283.7492651884</v>
      </c>
      <c r="O1870" s="179">
        <f>N1870*(1+Basic!$B$9)+S1870</f>
        <v>2679897.9367284477</v>
      </c>
      <c r="P1870" s="176">
        <f t="shared" si="713"/>
        <v>2701297</v>
      </c>
      <c r="R1870" s="183">
        <f t="shared" si="727"/>
        <v>0</v>
      </c>
      <c r="S1870" s="179">
        <f t="shared" si="714"/>
        <v>0</v>
      </c>
      <c r="Y1870" s="179">
        <f t="shared" si="728"/>
        <v>65931.282491518883</v>
      </c>
      <c r="Z1870" s="179">
        <f t="shared" si="729"/>
        <v>2897.4849319239656</v>
      </c>
      <c r="AA1870" s="179">
        <f t="shared" si="730"/>
        <v>7693.2325765571923</v>
      </c>
      <c r="AB1870" s="179">
        <f t="shared" si="731"/>
        <v>76522.000000000044</v>
      </c>
      <c r="AC1870" s="179">
        <f t="shared" si="732"/>
        <v>2701297</v>
      </c>
      <c r="AE1870" s="179">
        <f t="shared" si="733"/>
        <v>76522</v>
      </c>
    </row>
    <row r="1871" spans="1:31" x14ac:dyDescent="0.2">
      <c r="A1871" s="171">
        <f t="shared" si="715"/>
        <v>186</v>
      </c>
      <c r="B1871" s="179">
        <f t="shared" si="716"/>
        <v>73299</v>
      </c>
      <c r="D1871" s="179">
        <f t="shared" si="717"/>
        <v>3223</v>
      </c>
      <c r="E1871" s="179">
        <f t="shared" si="718"/>
        <v>6488.8665173765776</v>
      </c>
      <c r="F1871" s="179">
        <f t="shared" si="719"/>
        <v>286.69559891932028</v>
      </c>
      <c r="G1871" s="179">
        <f t="shared" si="720"/>
        <v>419983.75505724264</v>
      </c>
      <c r="H1871" s="179">
        <f t="shared" si="721"/>
        <v>18462.653285952958</v>
      </c>
      <c r="I1871" s="179">
        <f t="shared" si="722"/>
        <v>73299</v>
      </c>
      <c r="J1871" s="179">
        <f t="shared" si="723"/>
        <v>3223</v>
      </c>
      <c r="K1871" s="179">
        <f t="shared" si="724"/>
        <v>76522</v>
      </c>
      <c r="L1871" s="179">
        <f t="shared" si="712"/>
        <v>76522</v>
      </c>
      <c r="M1871" s="179">
        <f t="shared" si="725"/>
        <v>23578.724786682622</v>
      </c>
      <c r="N1871" s="179">
        <f t="shared" si="726"/>
        <v>2499340.4740518709</v>
      </c>
      <c r="O1871" s="179">
        <f>N1871*(1+Basic!$B$9)+S1871</f>
        <v>2624307.4977544644</v>
      </c>
      <c r="P1871" s="176">
        <f t="shared" si="713"/>
        <v>2642770</v>
      </c>
      <c r="R1871" s="183">
        <f t="shared" si="727"/>
        <v>0</v>
      </c>
      <c r="S1871" s="179">
        <f t="shared" si="714"/>
        <v>0</v>
      </c>
      <c r="Y1871" s="179">
        <f t="shared" si="728"/>
        <v>66810.133482623438</v>
      </c>
      <c r="Z1871" s="179">
        <f t="shared" si="729"/>
        <v>2936.3044010806807</v>
      </c>
      <c r="AA1871" s="179">
        <f t="shared" si="730"/>
        <v>6775.5621162958978</v>
      </c>
      <c r="AB1871" s="179">
        <f t="shared" si="731"/>
        <v>76522.000000000015</v>
      </c>
      <c r="AC1871" s="179">
        <f t="shared" si="732"/>
        <v>2642770</v>
      </c>
      <c r="AE1871" s="179">
        <f t="shared" si="733"/>
        <v>76522</v>
      </c>
    </row>
    <row r="1872" spans="1:31" x14ac:dyDescent="0.2">
      <c r="A1872" s="171">
        <f t="shared" si="715"/>
        <v>187</v>
      </c>
      <c r="B1872" s="179">
        <f t="shared" si="716"/>
        <v>73299</v>
      </c>
      <c r="D1872" s="179">
        <f t="shared" si="717"/>
        <v>3223</v>
      </c>
      <c r="E1872" s="179">
        <f t="shared" si="718"/>
        <v>5598.3006159080933</v>
      </c>
      <c r="F1872" s="179">
        <f t="shared" si="719"/>
        <v>247.35604036748705</v>
      </c>
      <c r="G1872" s="179">
        <f t="shared" si="720"/>
        <v>352283.05567315075</v>
      </c>
      <c r="H1872" s="179">
        <f t="shared" si="721"/>
        <v>15487.009326320445</v>
      </c>
      <c r="I1872" s="179">
        <f t="shared" si="722"/>
        <v>73299</v>
      </c>
      <c r="J1872" s="179">
        <f t="shared" si="723"/>
        <v>3223</v>
      </c>
      <c r="K1872" s="179">
        <f t="shared" si="724"/>
        <v>76522</v>
      </c>
      <c r="L1872" s="179">
        <f t="shared" si="712"/>
        <v>76522</v>
      </c>
      <c r="M1872" s="179">
        <f t="shared" si="725"/>
        <v>23089.619719144655</v>
      </c>
      <c r="N1872" s="179">
        <f t="shared" si="726"/>
        <v>2445908.0937710153</v>
      </c>
      <c r="O1872" s="179">
        <f>N1872*(1+Basic!$B$9)+S1872</f>
        <v>2568203.4984595664</v>
      </c>
      <c r="P1872" s="176">
        <f t="shared" si="713"/>
        <v>2583691</v>
      </c>
      <c r="R1872" s="183">
        <f t="shared" si="727"/>
        <v>0</v>
      </c>
      <c r="S1872" s="179">
        <f t="shared" si="714"/>
        <v>0</v>
      </c>
      <c r="Y1872" s="179">
        <f t="shared" si="728"/>
        <v>67700.699384091888</v>
      </c>
      <c r="Z1872" s="179">
        <f t="shared" si="729"/>
        <v>2975.6439596325126</v>
      </c>
      <c r="AA1872" s="179">
        <f t="shared" si="730"/>
        <v>5845.6566562755806</v>
      </c>
      <c r="AB1872" s="179">
        <f t="shared" si="731"/>
        <v>76521.999999999985</v>
      </c>
      <c r="AC1872" s="179">
        <f t="shared" si="732"/>
        <v>2583691</v>
      </c>
      <c r="AE1872" s="179">
        <f t="shared" si="733"/>
        <v>76522</v>
      </c>
    </row>
    <row r="1873" spans="1:31" x14ac:dyDescent="0.2">
      <c r="A1873" s="171">
        <f t="shared" si="715"/>
        <v>188</v>
      </c>
      <c r="B1873" s="179">
        <f t="shared" si="716"/>
        <v>73299</v>
      </c>
      <c r="D1873" s="179">
        <f t="shared" si="717"/>
        <v>3223</v>
      </c>
      <c r="E1873" s="179">
        <f t="shared" si="718"/>
        <v>4695.8636466312391</v>
      </c>
      <c r="F1873" s="179">
        <f t="shared" si="719"/>
        <v>207.48942444841236</v>
      </c>
      <c r="G1873" s="179">
        <f t="shared" si="720"/>
        <v>283679.919319782</v>
      </c>
      <c r="H1873" s="179">
        <f t="shared" si="721"/>
        <v>12471.498750768858</v>
      </c>
      <c r="I1873" s="179">
        <f t="shared" si="722"/>
        <v>73299</v>
      </c>
      <c r="J1873" s="179">
        <f t="shared" si="723"/>
        <v>3223</v>
      </c>
      <c r="K1873" s="179">
        <f t="shared" si="724"/>
        <v>76522</v>
      </c>
      <c r="L1873" s="179">
        <f t="shared" si="712"/>
        <v>76522</v>
      </c>
      <c r="M1873" s="179">
        <f t="shared" si="725"/>
        <v>22595.996159576727</v>
      </c>
      <c r="N1873" s="179">
        <f t="shared" si="726"/>
        <v>2391982.0899305921</v>
      </c>
      <c r="O1873" s="179">
        <f>N1873*(1+Basic!$B$9)+S1873</f>
        <v>2511581.1944271219</v>
      </c>
      <c r="P1873" s="176">
        <f t="shared" si="713"/>
        <v>2524053</v>
      </c>
      <c r="R1873" s="183">
        <f t="shared" si="727"/>
        <v>0</v>
      </c>
      <c r="S1873" s="179">
        <f t="shared" si="714"/>
        <v>0</v>
      </c>
      <c r="Y1873" s="179">
        <f t="shared" si="728"/>
        <v>68603.136353368754</v>
      </c>
      <c r="Z1873" s="179">
        <f t="shared" si="729"/>
        <v>3015.510575551587</v>
      </c>
      <c r="AA1873" s="179">
        <f t="shared" si="730"/>
        <v>4903.3530710796513</v>
      </c>
      <c r="AB1873" s="179">
        <f t="shared" si="731"/>
        <v>76522</v>
      </c>
      <c r="AC1873" s="179">
        <f t="shared" si="732"/>
        <v>2524053</v>
      </c>
      <c r="AE1873" s="179">
        <f t="shared" si="733"/>
        <v>76522</v>
      </c>
    </row>
    <row r="1874" spans="1:31" x14ac:dyDescent="0.2">
      <c r="A1874" s="171">
        <f t="shared" si="715"/>
        <v>189</v>
      </c>
      <c r="B1874" s="179">
        <f t="shared" si="716"/>
        <v>73299</v>
      </c>
      <c r="D1874" s="179">
        <f t="shared" si="717"/>
        <v>3223</v>
      </c>
      <c r="E1874" s="179">
        <f t="shared" si="718"/>
        <v>3781.3973705536214</v>
      </c>
      <c r="F1874" s="179">
        <f t="shared" si="719"/>
        <v>167.0886898355692</v>
      </c>
      <c r="G1874" s="179">
        <f t="shared" si="720"/>
        <v>214162.31669033563</v>
      </c>
      <c r="H1874" s="179">
        <f t="shared" si="721"/>
        <v>9415.5874406044277</v>
      </c>
      <c r="I1874" s="179">
        <f t="shared" si="722"/>
        <v>73299</v>
      </c>
      <c r="J1874" s="179">
        <f t="shared" si="723"/>
        <v>3223</v>
      </c>
      <c r="K1874" s="179">
        <f t="shared" si="724"/>
        <v>76522</v>
      </c>
      <c r="L1874" s="179">
        <f t="shared" si="712"/>
        <v>76522</v>
      </c>
      <c r="M1874" s="179">
        <f t="shared" si="725"/>
        <v>22097.812364861504</v>
      </c>
      <c r="N1874" s="179">
        <f t="shared" si="726"/>
        <v>2337557.9022954535</v>
      </c>
      <c r="O1874" s="179">
        <f>N1874*(1+Basic!$B$9)+S1874</f>
        <v>2454435.7974102264</v>
      </c>
      <c r="P1874" s="176">
        <f t="shared" si="713"/>
        <v>2463851</v>
      </c>
      <c r="R1874" s="183">
        <f t="shared" si="727"/>
        <v>0</v>
      </c>
      <c r="S1874" s="179">
        <f t="shared" si="714"/>
        <v>0</v>
      </c>
      <c r="Y1874" s="179">
        <f t="shared" si="728"/>
        <v>69517.602629446366</v>
      </c>
      <c r="Z1874" s="179">
        <f t="shared" si="729"/>
        <v>3055.9113101644307</v>
      </c>
      <c r="AA1874" s="179">
        <f t="shared" si="730"/>
        <v>3948.4860603891907</v>
      </c>
      <c r="AB1874" s="179">
        <f t="shared" si="731"/>
        <v>76521.999999999985</v>
      </c>
      <c r="AC1874" s="179">
        <f t="shared" si="732"/>
        <v>2463851</v>
      </c>
      <c r="AE1874" s="179">
        <f t="shared" si="733"/>
        <v>76522</v>
      </c>
    </row>
    <row r="1875" spans="1:31" x14ac:dyDescent="0.2">
      <c r="A1875" s="171">
        <f t="shared" si="715"/>
        <v>190</v>
      </c>
      <c r="B1875" s="179">
        <f t="shared" si="716"/>
        <v>73299</v>
      </c>
      <c r="D1875" s="179">
        <f t="shared" si="717"/>
        <v>3223</v>
      </c>
      <c r="E1875" s="179">
        <f t="shared" si="718"/>
        <v>2854.741439388285</v>
      </c>
      <c r="F1875" s="179">
        <f t="shared" si="719"/>
        <v>126.1466805972975</v>
      </c>
      <c r="G1875" s="179">
        <f t="shared" si="720"/>
        <v>143718.05812972391</v>
      </c>
      <c r="H1875" s="179">
        <f t="shared" si="721"/>
        <v>6318.7341212017254</v>
      </c>
      <c r="I1875" s="179">
        <f t="shared" si="722"/>
        <v>73299</v>
      </c>
      <c r="J1875" s="179">
        <f t="shared" si="723"/>
        <v>3223</v>
      </c>
      <c r="K1875" s="179">
        <f t="shared" si="724"/>
        <v>76522</v>
      </c>
      <c r="L1875" s="179">
        <f t="shared" si="712"/>
        <v>76522</v>
      </c>
      <c r="M1875" s="179">
        <f t="shared" si="725"/>
        <v>21595.026206246828</v>
      </c>
      <c r="N1875" s="179">
        <f t="shared" si="726"/>
        <v>2282630.9285017005</v>
      </c>
      <c r="O1875" s="179">
        <f>N1875*(1+Basic!$B$9)+S1875</f>
        <v>2396762.4749267856</v>
      </c>
      <c r="P1875" s="176">
        <f t="shared" si="713"/>
        <v>2403081</v>
      </c>
      <c r="R1875" s="183">
        <f t="shared" si="727"/>
        <v>0</v>
      </c>
      <c r="S1875" s="179">
        <f t="shared" si="714"/>
        <v>0</v>
      </c>
      <c r="Y1875" s="179">
        <f t="shared" si="728"/>
        <v>70444.258560611721</v>
      </c>
      <c r="Z1875" s="179">
        <f t="shared" si="729"/>
        <v>3096.8533194027023</v>
      </c>
      <c r="AA1875" s="179">
        <f t="shared" si="730"/>
        <v>2980.8881199855823</v>
      </c>
      <c r="AB1875" s="179">
        <f t="shared" si="731"/>
        <v>76522</v>
      </c>
      <c r="AC1875" s="179">
        <f t="shared" si="732"/>
        <v>2403081</v>
      </c>
      <c r="AE1875" s="179">
        <f t="shared" si="733"/>
        <v>76522</v>
      </c>
    </row>
    <row r="1876" spans="1:31" x14ac:dyDescent="0.2">
      <c r="A1876" s="171">
        <f t="shared" si="715"/>
        <v>191</v>
      </c>
      <c r="B1876" s="179">
        <f t="shared" si="716"/>
        <v>73299</v>
      </c>
      <c r="D1876" s="179">
        <f t="shared" si="717"/>
        <v>3223</v>
      </c>
      <c r="E1876" s="179">
        <f t="shared" si="718"/>
        <v>1915.7333674372401</v>
      </c>
      <c r="F1876" s="179">
        <f t="shared" si="719"/>
        <v>84.656144929318501</v>
      </c>
      <c r="G1876" s="179">
        <f t="shared" si="720"/>
        <v>72334.791497161146</v>
      </c>
      <c r="H1876" s="179">
        <f t="shared" si="721"/>
        <v>3180.390266131044</v>
      </c>
      <c r="I1876" s="179">
        <f t="shared" si="722"/>
        <v>73299</v>
      </c>
      <c r="J1876" s="179">
        <f t="shared" si="723"/>
        <v>3223</v>
      </c>
      <c r="K1876" s="179">
        <f t="shared" si="724"/>
        <v>76522</v>
      </c>
      <c r="L1876" s="179">
        <f t="shared" si="712"/>
        <v>76522</v>
      </c>
      <c r="M1876" s="179">
        <f t="shared" si="725"/>
        <v>21087.595165783128</v>
      </c>
      <c r="N1876" s="179">
        <f t="shared" si="726"/>
        <v>2227196.5236674836</v>
      </c>
      <c r="O1876" s="179">
        <f>N1876*(1+Basic!$B$9)+S1876</f>
        <v>2338556.3498508581</v>
      </c>
      <c r="P1876" s="176">
        <f t="shared" si="713"/>
        <v>2341737</v>
      </c>
      <c r="R1876" s="183">
        <f t="shared" si="727"/>
        <v>0</v>
      </c>
      <c r="S1876" s="179">
        <f t="shared" si="714"/>
        <v>0</v>
      </c>
      <c r="Y1876" s="179">
        <f t="shared" si="728"/>
        <v>71383.266632562765</v>
      </c>
      <c r="Z1876" s="179">
        <f t="shared" si="729"/>
        <v>3138.3438550706815</v>
      </c>
      <c r="AA1876" s="179">
        <f t="shared" si="730"/>
        <v>2000.3895123665586</v>
      </c>
      <c r="AB1876" s="179">
        <f t="shared" si="731"/>
        <v>76522</v>
      </c>
      <c r="AC1876" s="179">
        <f t="shared" si="732"/>
        <v>2341737</v>
      </c>
      <c r="AE1876" s="179">
        <f t="shared" si="733"/>
        <v>76522</v>
      </c>
    </row>
    <row r="1877" spans="1:31" x14ac:dyDescent="0.2">
      <c r="A1877" s="171">
        <f t="shared" si="715"/>
        <v>192</v>
      </c>
      <c r="B1877" s="179">
        <f t="shared" si="716"/>
        <v>73299</v>
      </c>
      <c r="D1877" s="179">
        <f t="shared" si="717"/>
        <v>3223</v>
      </c>
      <c r="E1877" s="179">
        <f t="shared" si="718"/>
        <v>964.20850310018977</v>
      </c>
      <c r="F1877" s="179">
        <f t="shared" si="719"/>
        <v>42.609733870267398</v>
      </c>
      <c r="G1877" s="179">
        <f t="shared" si="720"/>
        <v>2.6133784558624029E-7</v>
      </c>
      <c r="H1877" s="179">
        <f t="shared" si="721"/>
        <v>1.3113705676914833E-9</v>
      </c>
      <c r="I1877" s="179">
        <f t="shared" si="722"/>
        <v>73299</v>
      </c>
      <c r="J1877" s="179">
        <f t="shared" si="723"/>
        <v>3223</v>
      </c>
      <c r="K1877" s="179">
        <f t="shared" si="724"/>
        <v>76522</v>
      </c>
      <c r="L1877" s="179">
        <f>K1877+Basic!B8</f>
        <v>2247772</v>
      </c>
      <c r="M1877" s="179">
        <f t="shared" si="725"/>
        <v>20575.476332727882</v>
      </c>
      <c r="N1877" s="179">
        <f t="shared" si="726"/>
        <v>2.1141022443771362E-7</v>
      </c>
      <c r="O1877" s="179">
        <f>N1877*(1+Basic!$B$9)</f>
        <v>2.2198073565959933E-7</v>
      </c>
      <c r="P1877" s="179">
        <f>O1877+H1877+Basic!$B$8</f>
        <v>2171250.0000002235</v>
      </c>
      <c r="R1877" s="183">
        <f t="shared" si="727"/>
        <v>0</v>
      </c>
      <c r="S1877" s="179">
        <f t="shared" si="714"/>
        <v>0</v>
      </c>
      <c r="Y1877" s="179">
        <f t="shared" si="728"/>
        <v>72334.791496899808</v>
      </c>
      <c r="Z1877" s="179">
        <f t="shared" si="729"/>
        <v>3180.3902661297325</v>
      </c>
      <c r="AA1877" s="179">
        <f t="shared" si="730"/>
        <v>1006.8182369704572</v>
      </c>
      <c r="AB1877" s="179">
        <f t="shared" si="731"/>
        <v>76522</v>
      </c>
      <c r="AC1877" s="179">
        <f t="shared" si="732"/>
        <v>2171250.0000002235</v>
      </c>
      <c r="AE1877" s="179">
        <f t="shared" si="733"/>
        <v>76522</v>
      </c>
    </row>
    <row r="1878" spans="1:31" ht="15" x14ac:dyDescent="0.2">
      <c r="A1878" s="170" t="s">
        <v>5</v>
      </c>
      <c r="B1878" s="190">
        <f>SUM(B1685:B1877)</f>
        <v>9007158</v>
      </c>
      <c r="C1878" s="190">
        <f>SUM(C1685:C1877)</f>
        <v>-427013</v>
      </c>
      <c r="D1878" s="190">
        <f>SUM(D1685:D1877)</f>
        <v>191803</v>
      </c>
      <c r="E1878" s="190">
        <f>SUM(E1685:E1877)</f>
        <v>9007158.0000002552</v>
      </c>
      <c r="F1878" s="190">
        <f>SUM(F1685:F1877)</f>
        <v>191803.00000000128</v>
      </c>
      <c r="G1878" s="190"/>
      <c r="H1878" s="190"/>
      <c r="I1878" s="190">
        <f>SUM(I1685:I1877)</f>
        <v>14073408</v>
      </c>
      <c r="J1878" s="190">
        <f>SUM(J1685:J1877)</f>
        <v>592604.5</v>
      </c>
      <c r="K1878" s="190">
        <f>SUM(K1685:K1877)</f>
        <v>14692224</v>
      </c>
      <c r="L1878" s="190">
        <f>SUM(L1685:L1877)</f>
        <v>9625974</v>
      </c>
      <c r="M1878" s="190">
        <f>SUM(M1685:M1877)</f>
        <v>9625974.0000002068</v>
      </c>
      <c r="N1878" s="187"/>
      <c r="O1878" s="190"/>
      <c r="P1878" s="190"/>
      <c r="R1878" s="172">
        <f>SUM(R1686:R1877)</f>
        <v>0</v>
      </c>
      <c r="Y1878" s="191">
        <f>SUM(Y1686:Y1877)</f>
        <v>5066249.9999997411</v>
      </c>
      <c r="Z1878" s="191">
        <f>SUM(Z1686:Z1877)</f>
        <v>427012.99999999901</v>
      </c>
      <c r="AA1878" s="191">
        <f>SUM(AA1686:AA1877)</f>
        <v>9198961.0000002645</v>
      </c>
      <c r="AB1878" s="191">
        <f>SUM(AB1686:AB1877)</f>
        <v>14692224</v>
      </c>
    </row>
    <row r="1889" spans="1:31" ht="25.5" x14ac:dyDescent="0.35">
      <c r="C1889" s="262" t="s">
        <v>112</v>
      </c>
      <c r="D1889" s="262"/>
      <c r="E1889" s="262"/>
      <c r="F1889" s="262"/>
    </row>
    <row r="1890" spans="1:31" x14ac:dyDescent="0.2">
      <c r="A1890" s="171" t="s">
        <v>33</v>
      </c>
      <c r="B1890" s="171" t="s">
        <v>39</v>
      </c>
      <c r="D1890" s="171" t="s">
        <v>160</v>
      </c>
      <c r="E1890" s="171" t="s">
        <v>38</v>
      </c>
      <c r="G1890" s="171" t="s">
        <v>57</v>
      </c>
    </row>
    <row r="1891" spans="1:31" ht="18" x14ac:dyDescent="0.25">
      <c r="A1891" s="181">
        <f>Basic!$B$10</f>
        <v>0.16</v>
      </c>
      <c r="B1891" s="177">
        <v>72393.506437812219</v>
      </c>
      <c r="C1891" s="176">
        <f>ROUND(B1891/1,0)</f>
        <v>72394</v>
      </c>
      <c r="D1891" s="177">
        <v>3195.2327463117108</v>
      </c>
      <c r="E1891" s="176">
        <f>$E$2</f>
        <v>12</v>
      </c>
      <c r="F1891" s="176">
        <f>ROUND(D1891/1,0)</f>
        <v>3195</v>
      </c>
      <c r="G1891" s="192">
        <f>-(B1895)/R1893</f>
        <v>24834.558823529413</v>
      </c>
      <c r="H1891" s="179">
        <f>(Basic!$B$19+Basic!$B$20+Basic!$B$21+Basic!$B$22+Basic!$B$23+Basic!$B$24+Basic!$B$25+Basic!$B$26+Basic!$B$27+Basic!$B$28+Basic!$B$29+Basic!$B$30+Basic!$B$31+Basic!$B$32+Basic!$B$33+Basic!$B$34+Basic!$B$35)/R1893</f>
        <v>2140.7990196078431</v>
      </c>
      <c r="J1891" s="179"/>
      <c r="K1891" s="179"/>
      <c r="R1891" s="172">
        <f>$S$1/$R$1893</f>
        <v>0</v>
      </c>
    </row>
    <row r="1892" spans="1:31" ht="15" x14ac:dyDescent="0.2">
      <c r="A1892" s="170" t="s">
        <v>37</v>
      </c>
      <c r="B1892" s="179" t="s">
        <v>37</v>
      </c>
      <c r="C1892" s="171" t="s">
        <v>37</v>
      </c>
      <c r="D1892" s="171" t="s">
        <v>37</v>
      </c>
      <c r="E1892" s="171" t="s">
        <v>37</v>
      </c>
      <c r="F1892" s="171" t="s">
        <v>37</v>
      </c>
      <c r="G1892" s="171" t="s">
        <v>37</v>
      </c>
      <c r="H1892" s="171" t="s">
        <v>37</v>
      </c>
      <c r="J1892" s="179"/>
      <c r="L1892" s="179"/>
      <c r="M1892" s="180" t="s">
        <v>31</v>
      </c>
      <c r="N1892" s="180"/>
      <c r="O1892" s="180"/>
    </row>
    <row r="1893" spans="1:31" ht="15" x14ac:dyDescent="0.2">
      <c r="A1893" s="170"/>
      <c r="B1893" s="180" t="s">
        <v>11</v>
      </c>
      <c r="C1893" s="180"/>
      <c r="D1893" s="180"/>
      <c r="E1893" s="180" t="s">
        <v>27</v>
      </c>
      <c r="F1893" s="180"/>
      <c r="G1893" s="180" t="s">
        <v>162</v>
      </c>
      <c r="H1893" s="180"/>
      <c r="I1893" s="180" t="s">
        <v>6</v>
      </c>
      <c r="J1893" s="180"/>
      <c r="K1893" s="180"/>
      <c r="L1893" s="171" t="s">
        <v>32</v>
      </c>
      <c r="M1893" s="171" t="s">
        <v>2</v>
      </c>
      <c r="N1893" s="180" t="s">
        <v>162</v>
      </c>
      <c r="O1893" s="180" t="s">
        <v>29</v>
      </c>
      <c r="P1893" s="180" t="s">
        <v>30</v>
      </c>
      <c r="R1893" s="172">
        <f>$E$2*17</f>
        <v>204</v>
      </c>
    </row>
    <row r="1894" spans="1:31" x14ac:dyDescent="0.2">
      <c r="B1894" s="181">
        <f>IRR(B1895:B2099,0)*E1891</f>
        <v>0.1599664593683503</v>
      </c>
      <c r="D1894" s="181">
        <f>IRR(D1895:D2099,0)*E1891</f>
        <v>0.16089101388727567</v>
      </c>
      <c r="E1894" s="171" t="s">
        <v>28</v>
      </c>
      <c r="F1894" s="171" t="s">
        <v>161</v>
      </c>
      <c r="G1894" s="171" t="s">
        <v>162</v>
      </c>
      <c r="H1894" s="171" t="s">
        <v>161</v>
      </c>
      <c r="I1894" s="171" t="s">
        <v>28</v>
      </c>
      <c r="J1894" s="179" t="s">
        <v>161</v>
      </c>
      <c r="K1894" s="179" t="s">
        <v>5</v>
      </c>
      <c r="L1894" s="174">
        <f>IRR(L1895:L2099,0)*E1891</f>
        <v>0.11136574078227301</v>
      </c>
      <c r="AE1894" s="174">
        <f>IRR(AE1895:AE2099,0)*$AE$2</f>
        <v>0.15998210434627946</v>
      </c>
    </row>
    <row r="1895" spans="1:31" x14ac:dyDescent="0.2">
      <c r="A1895" s="171">
        <v>0</v>
      </c>
      <c r="B1895" s="171">
        <f>-(Basic!$B$6-Basic!$B$8)</f>
        <v>-5066250</v>
      </c>
      <c r="C1895" s="171">
        <f>-Basic!$B$19</f>
        <v>-52423</v>
      </c>
      <c r="D1895" s="179">
        <f>C1895</f>
        <v>-52423</v>
      </c>
      <c r="G1895" s="179">
        <f>-B1895</f>
        <v>5066250</v>
      </c>
      <c r="H1895" s="171">
        <f>-D1895</f>
        <v>52423</v>
      </c>
      <c r="J1895" s="171">
        <f>-Basic!$B$19/2</f>
        <v>-26211.5</v>
      </c>
      <c r="L1895" s="179">
        <f>B1895-Basic!$B$8</f>
        <v>-7237500</v>
      </c>
      <c r="N1895" s="179">
        <f>-L1895</f>
        <v>7237500</v>
      </c>
      <c r="Y1895" s="171" t="s">
        <v>163</v>
      </c>
      <c r="Z1895" s="171" t="s">
        <v>61</v>
      </c>
      <c r="AA1895" s="171" t="s">
        <v>2</v>
      </c>
      <c r="AB1895" s="171" t="s">
        <v>6</v>
      </c>
      <c r="AC1895" s="171" t="s">
        <v>65</v>
      </c>
      <c r="AE1895" s="179">
        <f>B1895+D1895</f>
        <v>-5118673</v>
      </c>
    </row>
    <row r="1896" spans="1:31" x14ac:dyDescent="0.2">
      <c r="A1896" s="171">
        <f>A1895+1</f>
        <v>1</v>
      </c>
      <c r="B1896" s="179">
        <f>$C$1891</f>
        <v>72394</v>
      </c>
      <c r="D1896" s="179">
        <f>C1896+$F$1891</f>
        <v>3195</v>
      </c>
      <c r="E1896" s="179">
        <f>G1895*$B$1894/$E$1891</f>
        <v>67535.839564575392</v>
      </c>
      <c r="F1896" s="179">
        <f>H1895*$D$1894/$E$1891</f>
        <v>702.86580175105439</v>
      </c>
      <c r="G1896" s="179">
        <f>G1895+E1896-B1896</f>
        <v>5061391.8395645758</v>
      </c>
      <c r="H1896" s="179">
        <f>H1895-D1896+F1896</f>
        <v>49930.865801751053</v>
      </c>
      <c r="I1896" s="179">
        <f>B1896</f>
        <v>72394</v>
      </c>
      <c r="J1896" s="179">
        <f>D1896-C1896</f>
        <v>3195</v>
      </c>
      <c r="K1896" s="179">
        <f>J1896+I1896</f>
        <v>75589</v>
      </c>
      <c r="L1896" s="179">
        <f t="shared" ref="L1896:L1959" si="734">K1896</f>
        <v>75589</v>
      </c>
      <c r="M1896" s="179">
        <f>N1895*$L$1894/12</f>
        <v>67167.462409308413</v>
      </c>
      <c r="N1896" s="179">
        <f>N1895+M1896-L1896</f>
        <v>7229078.4624093082</v>
      </c>
      <c r="O1896" s="179">
        <f>N1896*(1+Basic!$B$9)+S1896</f>
        <v>7590532.3855297742</v>
      </c>
      <c r="P1896" s="176">
        <f t="shared" ref="P1896:P1959" si="735">ROUND((O1896+H1896)/1,0)</f>
        <v>7640463</v>
      </c>
      <c r="R1896" s="183">
        <f>ROUND($R$1891/1,0)</f>
        <v>0</v>
      </c>
      <c r="S1896" s="179">
        <f t="shared" ref="S1896:S1959" si="736">S1897+R1896</f>
        <v>0</v>
      </c>
      <c r="Y1896" s="179">
        <f>G1895-G1896</f>
        <v>4858.1604354241863</v>
      </c>
      <c r="Z1896" s="179">
        <f>H1895-H1896-C1896</f>
        <v>2492.1341982489466</v>
      </c>
      <c r="AA1896" s="179">
        <f>E1896+F1896+R1896</f>
        <v>68238.705366326452</v>
      </c>
      <c r="AB1896" s="179">
        <f>AA1896+Z1896+Y1896</f>
        <v>75588.999999999593</v>
      </c>
      <c r="AC1896" s="179">
        <f>P1896</f>
        <v>7640463</v>
      </c>
      <c r="AE1896" s="179">
        <f>B1896+D1896</f>
        <v>75589</v>
      </c>
    </row>
    <row r="1897" spans="1:31" x14ac:dyDescent="0.2">
      <c r="A1897" s="171">
        <f t="shared" ref="A1897:A1960" si="737">A1896+1</f>
        <v>2</v>
      </c>
      <c r="B1897" s="179">
        <f t="shared" ref="B1897:B1960" si="738">$C$1891</f>
        <v>72394</v>
      </c>
      <c r="D1897" s="179">
        <f t="shared" ref="D1897:D1960" si="739">C1897+$F$1891</f>
        <v>3195</v>
      </c>
      <c r="E1897" s="179">
        <f t="shared" ref="E1897:E1960" si="740">G1896*$B$1894/$E$1891</f>
        <v>67471.077670917206</v>
      </c>
      <c r="F1897" s="179">
        <f t="shared" ref="F1897:F1960" si="741">H1896*$D$1894/$E$1891</f>
        <v>669.45230192610222</v>
      </c>
      <c r="G1897" s="179">
        <f t="shared" ref="G1897:G1960" si="742">G1896+E1897-B1897</f>
        <v>5056468.9172354927</v>
      </c>
      <c r="H1897" s="179">
        <f t="shared" ref="H1897:H1960" si="743">H1896-D1897+F1897</f>
        <v>47405.318103677157</v>
      </c>
      <c r="I1897" s="179">
        <f t="shared" ref="I1897:I1960" si="744">B1897</f>
        <v>72394</v>
      </c>
      <c r="J1897" s="179">
        <f t="shared" ref="J1897:J1960" si="745">D1897-C1897</f>
        <v>3195</v>
      </c>
      <c r="K1897" s="179">
        <f t="shared" ref="K1897:K1960" si="746">J1897+I1897</f>
        <v>75589</v>
      </c>
      <c r="L1897" s="179">
        <f t="shared" si="734"/>
        <v>75589</v>
      </c>
      <c r="M1897" s="179">
        <f t="shared" ref="M1897:M1960" si="747">N1896*$L$1894/12</f>
        <v>67089.30651161565</v>
      </c>
      <c r="N1897" s="179">
        <f t="shared" ref="N1897:N1960" si="748">N1896+M1897-L1897</f>
        <v>7220578.7689209236</v>
      </c>
      <c r="O1897" s="179">
        <f>N1897*(1+Basic!$B$9)+S1897</f>
        <v>7581607.7073669704</v>
      </c>
      <c r="P1897" s="176">
        <f t="shared" si="735"/>
        <v>7629013</v>
      </c>
      <c r="R1897" s="183">
        <f t="shared" ref="R1897:R1960" si="749">ROUND($R$1891/1,0)</f>
        <v>0</v>
      </c>
      <c r="S1897" s="179">
        <f t="shared" si="736"/>
        <v>0</v>
      </c>
      <c r="Y1897" s="179">
        <f t="shared" ref="Y1897:Y1960" si="750">G1896-G1897</f>
        <v>4922.9223290830851</v>
      </c>
      <c r="Z1897" s="179">
        <f t="shared" ref="Z1897:Z1960" si="751">H1896-H1897-C1897</f>
        <v>2525.5476980738968</v>
      </c>
      <c r="AA1897" s="179">
        <f t="shared" ref="AA1897:AA1960" si="752">E1897+F1897+R1897</f>
        <v>68140.529972843302</v>
      </c>
      <c r="AB1897" s="179">
        <f t="shared" ref="AB1897:AB1960" si="753">AA1897+Z1897+Y1897</f>
        <v>75589.000000000291</v>
      </c>
      <c r="AC1897" s="179">
        <f t="shared" ref="AC1897:AC1960" si="754">P1897</f>
        <v>7629013</v>
      </c>
      <c r="AE1897" s="179">
        <f t="shared" ref="AE1897:AE1960" si="755">B1897+D1897</f>
        <v>75589</v>
      </c>
    </row>
    <row r="1898" spans="1:31" x14ac:dyDescent="0.2">
      <c r="A1898" s="171">
        <f t="shared" si="737"/>
        <v>3</v>
      </c>
      <c r="B1898" s="179">
        <f t="shared" si="738"/>
        <v>72394</v>
      </c>
      <c r="D1898" s="179">
        <f t="shared" si="739"/>
        <v>3195</v>
      </c>
      <c r="E1898" s="179">
        <f t="shared" si="740"/>
        <v>67405.452466356466</v>
      </c>
      <c r="F1898" s="179">
        <f t="shared" si="741"/>
        <v>635.59080777912015</v>
      </c>
      <c r="G1898" s="179">
        <f t="shared" si="742"/>
        <v>5051480.3697018493</v>
      </c>
      <c r="H1898" s="179">
        <f t="shared" si="743"/>
        <v>44845.908911456274</v>
      </c>
      <c r="I1898" s="179">
        <f t="shared" si="744"/>
        <v>72394</v>
      </c>
      <c r="J1898" s="179">
        <f t="shared" si="745"/>
        <v>3195</v>
      </c>
      <c r="K1898" s="179">
        <f t="shared" si="746"/>
        <v>75589</v>
      </c>
      <c r="L1898" s="179">
        <f t="shared" si="734"/>
        <v>75589</v>
      </c>
      <c r="M1898" s="179">
        <f t="shared" si="747"/>
        <v>67010.425289802632</v>
      </c>
      <c r="N1898" s="179">
        <f t="shared" si="748"/>
        <v>7212000.1942107258</v>
      </c>
      <c r="O1898" s="179">
        <f>N1898*(1+Basic!$B$9)+S1898</f>
        <v>7572600.2039212622</v>
      </c>
      <c r="P1898" s="176">
        <f t="shared" si="735"/>
        <v>7617446</v>
      </c>
      <c r="R1898" s="183">
        <f t="shared" si="749"/>
        <v>0</v>
      </c>
      <c r="S1898" s="179">
        <f t="shared" si="736"/>
        <v>0</v>
      </c>
      <c r="Y1898" s="179">
        <f t="shared" si="750"/>
        <v>4988.547533643432</v>
      </c>
      <c r="Z1898" s="179">
        <f t="shared" si="751"/>
        <v>2559.4091922208827</v>
      </c>
      <c r="AA1898" s="179">
        <f t="shared" si="752"/>
        <v>68041.043274135591</v>
      </c>
      <c r="AB1898" s="179">
        <f t="shared" si="753"/>
        <v>75588.999999999913</v>
      </c>
      <c r="AC1898" s="179">
        <f t="shared" si="754"/>
        <v>7617446</v>
      </c>
      <c r="AE1898" s="179">
        <f t="shared" si="755"/>
        <v>75589</v>
      </c>
    </row>
    <row r="1899" spans="1:31" x14ac:dyDescent="0.2">
      <c r="A1899" s="171">
        <f t="shared" si="737"/>
        <v>4</v>
      </c>
      <c r="B1899" s="179">
        <f t="shared" si="738"/>
        <v>72394</v>
      </c>
      <c r="D1899" s="179">
        <f t="shared" si="739"/>
        <v>3195</v>
      </c>
      <c r="E1899" s="179">
        <f t="shared" si="740"/>
        <v>67338.952442494177</v>
      </c>
      <c r="F1899" s="179">
        <f t="shared" si="741"/>
        <v>601.27531278838421</v>
      </c>
      <c r="G1899" s="179">
        <f t="shared" si="742"/>
        <v>5046425.3221443435</v>
      </c>
      <c r="H1899" s="179">
        <f t="shared" si="743"/>
        <v>42252.184224244658</v>
      </c>
      <c r="I1899" s="179">
        <f t="shared" si="744"/>
        <v>72394</v>
      </c>
      <c r="J1899" s="179">
        <f t="shared" si="745"/>
        <v>3195</v>
      </c>
      <c r="K1899" s="179">
        <f t="shared" si="746"/>
        <v>75589</v>
      </c>
      <c r="L1899" s="179">
        <f t="shared" si="734"/>
        <v>75589</v>
      </c>
      <c r="M1899" s="179">
        <f t="shared" si="747"/>
        <v>66930.812012514521</v>
      </c>
      <c r="N1899" s="179">
        <f t="shared" si="748"/>
        <v>7203342.0062232399</v>
      </c>
      <c r="O1899" s="179">
        <f>N1899*(1+Basic!$B$9)+S1899</f>
        <v>7563509.1065344019</v>
      </c>
      <c r="P1899" s="176">
        <f t="shared" si="735"/>
        <v>7605761</v>
      </c>
      <c r="R1899" s="183">
        <f t="shared" si="749"/>
        <v>0</v>
      </c>
      <c r="S1899" s="179">
        <f t="shared" si="736"/>
        <v>0</v>
      </c>
      <c r="Y1899" s="179">
        <f t="shared" si="750"/>
        <v>5055.047557505779</v>
      </c>
      <c r="Z1899" s="179">
        <f t="shared" si="751"/>
        <v>2593.7246872116157</v>
      </c>
      <c r="AA1899" s="179">
        <f t="shared" si="752"/>
        <v>67940.227755282554</v>
      </c>
      <c r="AB1899" s="179">
        <f t="shared" si="753"/>
        <v>75588.999999999942</v>
      </c>
      <c r="AC1899" s="179">
        <f t="shared" si="754"/>
        <v>7605761</v>
      </c>
      <c r="AE1899" s="179">
        <f t="shared" si="755"/>
        <v>75589</v>
      </c>
    </row>
    <row r="1900" spans="1:31" x14ac:dyDescent="0.2">
      <c r="A1900" s="171">
        <f t="shared" si="737"/>
        <v>5</v>
      </c>
      <c r="B1900" s="179">
        <f t="shared" si="738"/>
        <v>72394</v>
      </c>
      <c r="D1900" s="179">
        <f t="shared" si="739"/>
        <v>3195</v>
      </c>
      <c r="E1900" s="179">
        <f t="shared" si="740"/>
        <v>67271.565937518099</v>
      </c>
      <c r="F1900" s="179">
        <f t="shared" si="741"/>
        <v>566.4997298992231</v>
      </c>
      <c r="G1900" s="179">
        <f t="shared" si="742"/>
        <v>5041302.8880818617</v>
      </c>
      <c r="H1900" s="179">
        <f t="shared" si="743"/>
        <v>39623.683954143882</v>
      </c>
      <c r="I1900" s="179">
        <f t="shared" si="744"/>
        <v>72394</v>
      </c>
      <c r="J1900" s="179">
        <f t="shared" si="745"/>
        <v>3195</v>
      </c>
      <c r="K1900" s="179">
        <f t="shared" si="746"/>
        <v>75589</v>
      </c>
      <c r="L1900" s="179">
        <f t="shared" si="734"/>
        <v>75589</v>
      </c>
      <c r="M1900" s="179">
        <f t="shared" si="747"/>
        <v>66850.459885926321</v>
      </c>
      <c r="N1900" s="179">
        <f t="shared" si="748"/>
        <v>7194603.4661091659</v>
      </c>
      <c r="O1900" s="179">
        <f>N1900*(1+Basic!$B$9)+S1900</f>
        <v>7554333.6394146243</v>
      </c>
      <c r="P1900" s="176">
        <f t="shared" si="735"/>
        <v>7593957</v>
      </c>
      <c r="R1900" s="183">
        <f t="shared" si="749"/>
        <v>0</v>
      </c>
      <c r="S1900" s="179">
        <f t="shared" si="736"/>
        <v>0</v>
      </c>
      <c r="Y1900" s="179">
        <f t="shared" si="750"/>
        <v>5122.4340624818578</v>
      </c>
      <c r="Z1900" s="179">
        <f t="shared" si="751"/>
        <v>2628.5002701007761</v>
      </c>
      <c r="AA1900" s="179">
        <f t="shared" si="752"/>
        <v>67838.065667417322</v>
      </c>
      <c r="AB1900" s="179">
        <f t="shared" si="753"/>
        <v>75588.999999999956</v>
      </c>
      <c r="AC1900" s="179">
        <f t="shared" si="754"/>
        <v>7593957</v>
      </c>
      <c r="AE1900" s="179">
        <f t="shared" si="755"/>
        <v>75589</v>
      </c>
    </row>
    <row r="1901" spans="1:31" x14ac:dyDescent="0.2">
      <c r="A1901" s="171">
        <f t="shared" si="737"/>
        <v>6</v>
      </c>
      <c r="B1901" s="179">
        <f t="shared" si="738"/>
        <v>72394</v>
      </c>
      <c r="D1901" s="179">
        <f t="shared" si="739"/>
        <v>3195</v>
      </c>
      <c r="E1901" s="179">
        <f t="shared" si="740"/>
        <v>67203.281134157849</v>
      </c>
      <c r="F1901" s="179">
        <f t="shared" si="741"/>
        <v>531.2578904442654</v>
      </c>
      <c r="G1901" s="179">
        <f t="shared" si="742"/>
        <v>5036112.1692160191</v>
      </c>
      <c r="H1901" s="179">
        <f t="shared" si="743"/>
        <v>36959.941844588146</v>
      </c>
      <c r="I1901" s="179">
        <f t="shared" si="744"/>
        <v>72394</v>
      </c>
      <c r="J1901" s="179">
        <f t="shared" si="745"/>
        <v>3195</v>
      </c>
      <c r="K1901" s="179">
        <f t="shared" si="746"/>
        <v>75589</v>
      </c>
      <c r="L1901" s="179">
        <f t="shared" si="734"/>
        <v>75589</v>
      </c>
      <c r="M1901" s="179">
        <f t="shared" si="747"/>
        <v>66769.362053163029</v>
      </c>
      <c r="N1901" s="179">
        <f t="shared" si="748"/>
        <v>7185783.8281623293</v>
      </c>
      <c r="O1901" s="179">
        <f>N1901*(1+Basic!$B$9)+S1901</f>
        <v>7545073.0195704456</v>
      </c>
      <c r="P1901" s="176">
        <f t="shared" si="735"/>
        <v>7582033</v>
      </c>
      <c r="R1901" s="183">
        <f t="shared" si="749"/>
        <v>0</v>
      </c>
      <c r="S1901" s="179">
        <f t="shared" si="736"/>
        <v>0</v>
      </c>
      <c r="Y1901" s="179">
        <f t="shared" si="750"/>
        <v>5190.7188658425584</v>
      </c>
      <c r="Z1901" s="179">
        <f t="shared" si="751"/>
        <v>2663.7421095557365</v>
      </c>
      <c r="AA1901" s="179">
        <f t="shared" si="752"/>
        <v>67734.539024602112</v>
      </c>
      <c r="AB1901" s="179">
        <f t="shared" si="753"/>
        <v>75589.000000000407</v>
      </c>
      <c r="AC1901" s="179">
        <f t="shared" si="754"/>
        <v>7582033</v>
      </c>
      <c r="AE1901" s="179">
        <f t="shared" si="755"/>
        <v>75589</v>
      </c>
    </row>
    <row r="1902" spans="1:31" x14ac:dyDescent="0.2">
      <c r="A1902" s="171">
        <f t="shared" si="737"/>
        <v>7</v>
      </c>
      <c r="B1902" s="179">
        <f t="shared" si="738"/>
        <v>72394</v>
      </c>
      <c r="D1902" s="179">
        <f t="shared" si="739"/>
        <v>3195</v>
      </c>
      <c r="E1902" s="179">
        <f t="shared" si="740"/>
        <v>67134.086057612396</v>
      </c>
      <c r="F1902" s="179">
        <f t="shared" si="741"/>
        <v>495.543543049211</v>
      </c>
      <c r="G1902" s="179">
        <f t="shared" si="742"/>
        <v>5030852.2552736318</v>
      </c>
      <c r="H1902" s="179">
        <f t="shared" si="743"/>
        <v>34260.48538763736</v>
      </c>
      <c r="I1902" s="179">
        <f t="shared" si="744"/>
        <v>72394</v>
      </c>
      <c r="J1902" s="179">
        <f t="shared" si="745"/>
        <v>3195</v>
      </c>
      <c r="K1902" s="179">
        <f t="shared" si="746"/>
        <v>75589</v>
      </c>
      <c r="L1902" s="179">
        <f t="shared" si="734"/>
        <v>75589</v>
      </c>
      <c r="M1902" s="179">
        <f t="shared" si="747"/>
        <v>66687.511593714618</v>
      </c>
      <c r="N1902" s="179">
        <f t="shared" si="748"/>
        <v>7176882.3397560436</v>
      </c>
      <c r="O1902" s="179">
        <f>N1902*(1+Basic!$B$9)+S1902</f>
        <v>7535726.4567438457</v>
      </c>
      <c r="P1902" s="176">
        <f t="shared" si="735"/>
        <v>7569987</v>
      </c>
      <c r="R1902" s="183">
        <f t="shared" si="749"/>
        <v>0</v>
      </c>
      <c r="S1902" s="179">
        <f t="shared" si="736"/>
        <v>0</v>
      </c>
      <c r="Y1902" s="179">
        <f t="shared" si="750"/>
        <v>5259.9139423873276</v>
      </c>
      <c r="Z1902" s="179">
        <f t="shared" si="751"/>
        <v>2699.4564569507857</v>
      </c>
      <c r="AA1902" s="179">
        <f t="shared" si="752"/>
        <v>67629.629600661603</v>
      </c>
      <c r="AB1902" s="179">
        <f t="shared" si="753"/>
        <v>75588.999999999709</v>
      </c>
      <c r="AC1902" s="179">
        <f t="shared" si="754"/>
        <v>7569987</v>
      </c>
      <c r="AE1902" s="179">
        <f t="shared" si="755"/>
        <v>75589</v>
      </c>
    </row>
    <row r="1903" spans="1:31" x14ac:dyDescent="0.2">
      <c r="A1903" s="171">
        <f t="shared" si="737"/>
        <v>8</v>
      </c>
      <c r="B1903" s="179">
        <f t="shared" si="738"/>
        <v>72394</v>
      </c>
      <c r="D1903" s="179">
        <f t="shared" si="739"/>
        <v>3195</v>
      </c>
      <c r="E1903" s="179">
        <f t="shared" si="740"/>
        <v>67063.968573450242</v>
      </c>
      <c r="F1903" s="179">
        <f t="shared" si="741"/>
        <v>459.35035252393067</v>
      </c>
      <c r="G1903" s="179">
        <f t="shared" si="742"/>
        <v>5025522.2238470819</v>
      </c>
      <c r="H1903" s="179">
        <f t="shared" si="743"/>
        <v>31524.835740161292</v>
      </c>
      <c r="I1903" s="179">
        <f t="shared" si="744"/>
        <v>72394</v>
      </c>
      <c r="J1903" s="179">
        <f t="shared" si="745"/>
        <v>3195</v>
      </c>
      <c r="K1903" s="179">
        <f t="shared" si="746"/>
        <v>75589</v>
      </c>
      <c r="L1903" s="179">
        <f t="shared" si="734"/>
        <v>75589</v>
      </c>
      <c r="M1903" s="179">
        <f t="shared" si="747"/>
        <v>66604.901522845379</v>
      </c>
      <c r="N1903" s="179">
        <f t="shared" si="748"/>
        <v>7167898.2412788887</v>
      </c>
      <c r="O1903" s="179">
        <f>N1903*(1+Basic!$B$9)+S1903</f>
        <v>7526293.1533428337</v>
      </c>
      <c r="P1903" s="176">
        <f t="shared" si="735"/>
        <v>7557818</v>
      </c>
      <c r="R1903" s="183">
        <f t="shared" si="749"/>
        <v>0</v>
      </c>
      <c r="S1903" s="179">
        <f t="shared" si="736"/>
        <v>0</v>
      </c>
      <c r="Y1903" s="179">
        <f t="shared" si="750"/>
        <v>5330.0314265498891</v>
      </c>
      <c r="Z1903" s="179">
        <f t="shared" si="751"/>
        <v>2735.6496474760679</v>
      </c>
      <c r="AA1903" s="179">
        <f t="shared" si="752"/>
        <v>67523.318925974178</v>
      </c>
      <c r="AB1903" s="179">
        <f t="shared" si="753"/>
        <v>75589.000000000131</v>
      </c>
      <c r="AC1903" s="179">
        <f t="shared" si="754"/>
        <v>7557818</v>
      </c>
      <c r="AE1903" s="179">
        <f t="shared" si="755"/>
        <v>75589</v>
      </c>
    </row>
    <row r="1904" spans="1:31" x14ac:dyDescent="0.2">
      <c r="A1904" s="171">
        <f t="shared" si="737"/>
        <v>9</v>
      </c>
      <c r="B1904" s="179">
        <f t="shared" si="738"/>
        <v>72394</v>
      </c>
      <c r="D1904" s="179">
        <f t="shared" si="739"/>
        <v>3195</v>
      </c>
      <c r="E1904" s="179">
        <f t="shared" si="740"/>
        <v>66992.916385481309</v>
      </c>
      <c r="F1904" s="179">
        <f t="shared" si="741"/>
        <v>422.67189873869785</v>
      </c>
      <c r="G1904" s="179">
        <f t="shared" si="742"/>
        <v>5020121.140232563</v>
      </c>
      <c r="H1904" s="179">
        <f t="shared" si="743"/>
        <v>28752.507638899991</v>
      </c>
      <c r="I1904" s="179">
        <f t="shared" si="744"/>
        <v>72394</v>
      </c>
      <c r="J1904" s="179">
        <f t="shared" si="745"/>
        <v>3195</v>
      </c>
      <c r="K1904" s="179">
        <f t="shared" si="746"/>
        <v>75589</v>
      </c>
      <c r="L1904" s="179">
        <f t="shared" si="734"/>
        <v>75589</v>
      </c>
      <c r="M1904" s="179">
        <f t="shared" si="747"/>
        <v>66521.524790997952</v>
      </c>
      <c r="N1904" s="179">
        <f t="shared" si="748"/>
        <v>7158830.7660698863</v>
      </c>
      <c r="O1904" s="179">
        <f>N1904*(1+Basic!$B$9)+S1904</f>
        <v>7516772.3043733807</v>
      </c>
      <c r="P1904" s="176">
        <f t="shared" si="735"/>
        <v>7545525</v>
      </c>
      <c r="R1904" s="183">
        <f t="shared" si="749"/>
        <v>0</v>
      </c>
      <c r="S1904" s="179">
        <f t="shared" si="736"/>
        <v>0</v>
      </c>
      <c r="Y1904" s="179">
        <f t="shared" si="750"/>
        <v>5401.0836145188659</v>
      </c>
      <c r="Z1904" s="179">
        <f t="shared" si="751"/>
        <v>2772.3281012613006</v>
      </c>
      <c r="AA1904" s="179">
        <f t="shared" si="752"/>
        <v>67415.588284220008</v>
      </c>
      <c r="AB1904" s="179">
        <f t="shared" si="753"/>
        <v>75589.000000000175</v>
      </c>
      <c r="AC1904" s="179">
        <f t="shared" si="754"/>
        <v>7545525</v>
      </c>
      <c r="AE1904" s="179">
        <f t="shared" si="755"/>
        <v>75589</v>
      </c>
    </row>
    <row r="1905" spans="1:31" x14ac:dyDescent="0.2">
      <c r="A1905" s="171">
        <f t="shared" si="737"/>
        <v>10</v>
      </c>
      <c r="B1905" s="179">
        <f t="shared" si="738"/>
        <v>72394</v>
      </c>
      <c r="D1905" s="179">
        <f t="shared" si="739"/>
        <v>3195</v>
      </c>
      <c r="E1905" s="179">
        <f t="shared" si="740"/>
        <v>66920.917033600723</v>
      </c>
      <c r="F1905" s="179">
        <f t="shared" si="741"/>
        <v>385.50167548535484</v>
      </c>
      <c r="G1905" s="179">
        <f t="shared" si="742"/>
        <v>5014648.0572661636</v>
      </c>
      <c r="H1905" s="179">
        <f t="shared" si="743"/>
        <v>25943.009314385345</v>
      </c>
      <c r="I1905" s="179">
        <f t="shared" si="744"/>
        <v>72394</v>
      </c>
      <c r="J1905" s="179">
        <f t="shared" si="745"/>
        <v>3195</v>
      </c>
      <c r="K1905" s="179">
        <f t="shared" si="746"/>
        <v>75589</v>
      </c>
      <c r="L1905" s="179">
        <f t="shared" si="734"/>
        <v>75589</v>
      </c>
      <c r="M1905" s="179">
        <f t="shared" si="747"/>
        <v>66437.374283191661</v>
      </c>
      <c r="N1905" s="179">
        <f t="shared" si="748"/>
        <v>7149679.140353078</v>
      </c>
      <c r="O1905" s="179">
        <f>N1905*(1+Basic!$B$9)+S1905</f>
        <v>7507163.0973707326</v>
      </c>
      <c r="P1905" s="176">
        <f t="shared" si="735"/>
        <v>7533106</v>
      </c>
      <c r="R1905" s="183">
        <f t="shared" si="749"/>
        <v>0</v>
      </c>
      <c r="S1905" s="179">
        <f t="shared" si="736"/>
        <v>0</v>
      </c>
      <c r="Y1905" s="179">
        <f t="shared" si="750"/>
        <v>5473.0829663993791</v>
      </c>
      <c r="Z1905" s="179">
        <f t="shared" si="751"/>
        <v>2809.4983245146468</v>
      </c>
      <c r="AA1905" s="179">
        <f t="shared" si="752"/>
        <v>67306.41870908608</v>
      </c>
      <c r="AB1905" s="179">
        <f t="shared" si="753"/>
        <v>75589.000000000102</v>
      </c>
      <c r="AC1905" s="179">
        <f t="shared" si="754"/>
        <v>7533106</v>
      </c>
      <c r="AE1905" s="179">
        <f t="shared" si="755"/>
        <v>75589</v>
      </c>
    </row>
    <row r="1906" spans="1:31" x14ac:dyDescent="0.2">
      <c r="A1906" s="171">
        <f t="shared" si="737"/>
        <v>11</v>
      </c>
      <c r="B1906" s="179">
        <f t="shared" si="738"/>
        <v>72394</v>
      </c>
      <c r="D1906" s="179">
        <f t="shared" si="739"/>
        <v>3195</v>
      </c>
      <c r="E1906" s="179">
        <f t="shared" si="740"/>
        <v>66847.957891603714</v>
      </c>
      <c r="F1906" s="179">
        <f t="shared" si="741"/>
        <v>347.83308932320784</v>
      </c>
      <c r="G1906" s="179">
        <f t="shared" si="742"/>
        <v>5009102.0151577676</v>
      </c>
      <c r="H1906" s="179">
        <f t="shared" si="743"/>
        <v>23095.842403708553</v>
      </c>
      <c r="I1906" s="179">
        <f t="shared" si="744"/>
        <v>72394</v>
      </c>
      <c r="J1906" s="179">
        <f t="shared" si="745"/>
        <v>3195</v>
      </c>
      <c r="K1906" s="179">
        <f t="shared" si="746"/>
        <v>75589</v>
      </c>
      <c r="L1906" s="179">
        <f t="shared" si="734"/>
        <v>75589</v>
      </c>
      <c r="M1906" s="179">
        <f t="shared" si="747"/>
        <v>66352.442818415453</v>
      </c>
      <c r="N1906" s="179">
        <f t="shared" si="748"/>
        <v>7140442.5831714934</v>
      </c>
      <c r="O1906" s="179">
        <f>N1906*(1+Basic!$B$9)+S1906</f>
        <v>7497464.7123300685</v>
      </c>
      <c r="P1906" s="176">
        <f t="shared" si="735"/>
        <v>7520561</v>
      </c>
      <c r="R1906" s="183">
        <f t="shared" si="749"/>
        <v>0</v>
      </c>
      <c r="S1906" s="179">
        <f t="shared" si="736"/>
        <v>0</v>
      </c>
      <c r="Y1906" s="179">
        <f t="shared" si="750"/>
        <v>5546.0421083960682</v>
      </c>
      <c r="Z1906" s="179">
        <f t="shared" si="751"/>
        <v>2847.1669106767913</v>
      </c>
      <c r="AA1906" s="179">
        <f t="shared" si="752"/>
        <v>67195.790980926919</v>
      </c>
      <c r="AB1906" s="179">
        <f t="shared" si="753"/>
        <v>75588.999999999782</v>
      </c>
      <c r="AC1906" s="179">
        <f t="shared" si="754"/>
        <v>7520561</v>
      </c>
      <c r="AE1906" s="179">
        <f t="shared" si="755"/>
        <v>75589</v>
      </c>
    </row>
    <row r="1907" spans="1:31" x14ac:dyDescent="0.2">
      <c r="A1907" s="171">
        <f t="shared" si="737"/>
        <v>12</v>
      </c>
      <c r="B1907" s="179">
        <f t="shared" si="738"/>
        <v>72394</v>
      </c>
      <c r="C1907" s="171">
        <f>-Basic!$B$20</f>
        <v>-47180</v>
      </c>
      <c r="D1907" s="179">
        <f t="shared" si="739"/>
        <v>-43985</v>
      </c>
      <c r="E1907" s="179">
        <f t="shared" si="740"/>
        <v>66774.026164971394</v>
      </c>
      <c r="F1907" s="179">
        <f t="shared" si="741"/>
        <v>309.65945840945022</v>
      </c>
      <c r="G1907" s="179">
        <f t="shared" si="742"/>
        <v>5003482.0413227389</v>
      </c>
      <c r="H1907" s="179">
        <f t="shared" si="743"/>
        <v>67390.501862118006</v>
      </c>
      <c r="I1907" s="179">
        <f t="shared" si="744"/>
        <v>72394</v>
      </c>
      <c r="J1907" s="179">
        <f t="shared" si="745"/>
        <v>3195</v>
      </c>
      <c r="K1907" s="179">
        <f t="shared" si="746"/>
        <v>75589</v>
      </c>
      <c r="L1907" s="179">
        <f t="shared" si="734"/>
        <v>75589</v>
      </c>
      <c r="M1907" s="179">
        <f t="shared" si="747"/>
        <v>66266.72314901503</v>
      </c>
      <c r="N1907" s="179">
        <f t="shared" si="748"/>
        <v>7131120.306320508</v>
      </c>
      <c r="O1907" s="179">
        <f>N1907*(1+Basic!$B$9)+S1907</f>
        <v>7487676.3216365334</v>
      </c>
      <c r="P1907" s="176">
        <f t="shared" si="735"/>
        <v>7555067</v>
      </c>
      <c r="R1907" s="183">
        <f t="shared" si="749"/>
        <v>0</v>
      </c>
      <c r="S1907" s="179">
        <f t="shared" si="736"/>
        <v>0</v>
      </c>
      <c r="Y1907" s="179">
        <f t="shared" si="750"/>
        <v>5619.973835028708</v>
      </c>
      <c r="Z1907" s="179">
        <f t="shared" si="751"/>
        <v>2885.3405415905436</v>
      </c>
      <c r="AA1907" s="179">
        <f t="shared" si="752"/>
        <v>67083.68562338085</v>
      </c>
      <c r="AB1907" s="179">
        <f t="shared" si="753"/>
        <v>75589.000000000102</v>
      </c>
      <c r="AC1907" s="179">
        <f t="shared" si="754"/>
        <v>7555067</v>
      </c>
      <c r="AE1907" s="179">
        <f t="shared" si="755"/>
        <v>28409</v>
      </c>
    </row>
    <row r="1908" spans="1:31" x14ac:dyDescent="0.2">
      <c r="A1908" s="171">
        <f t="shared" si="737"/>
        <v>13</v>
      </c>
      <c r="B1908" s="179">
        <f t="shared" si="738"/>
        <v>72394</v>
      </c>
      <c r="D1908" s="179">
        <f t="shared" si="739"/>
        <v>3195</v>
      </c>
      <c r="E1908" s="179">
        <f t="shared" si="740"/>
        <v>66699.10888862703</v>
      </c>
      <c r="F1908" s="179">
        <f t="shared" si="741"/>
        <v>903.54384758070876</v>
      </c>
      <c r="G1908" s="179">
        <f t="shared" si="742"/>
        <v>4997787.1502113659</v>
      </c>
      <c r="H1908" s="179">
        <f t="shared" si="743"/>
        <v>65099.045709698716</v>
      </c>
      <c r="I1908" s="179">
        <f t="shared" si="744"/>
        <v>72394</v>
      </c>
      <c r="J1908" s="179">
        <f t="shared" si="745"/>
        <v>3195</v>
      </c>
      <c r="K1908" s="179">
        <f t="shared" si="746"/>
        <v>75589</v>
      </c>
      <c r="L1908" s="179">
        <f t="shared" si="734"/>
        <v>75589</v>
      </c>
      <c r="M1908" s="179">
        <f t="shared" si="747"/>
        <v>66180.207960074418</v>
      </c>
      <c r="N1908" s="179">
        <f t="shared" si="748"/>
        <v>7121711.5142805828</v>
      </c>
      <c r="O1908" s="179">
        <f>N1908*(1+Basic!$B$9)+S1908</f>
        <v>7477797.0899946121</v>
      </c>
      <c r="P1908" s="176">
        <f t="shared" si="735"/>
        <v>7542896</v>
      </c>
      <c r="R1908" s="183">
        <f t="shared" si="749"/>
        <v>0</v>
      </c>
      <c r="S1908" s="179">
        <f t="shared" si="736"/>
        <v>0</v>
      </c>
      <c r="Y1908" s="179">
        <f t="shared" si="750"/>
        <v>5694.89111137297</v>
      </c>
      <c r="Z1908" s="179">
        <f t="shared" si="751"/>
        <v>2291.4561524192904</v>
      </c>
      <c r="AA1908" s="179">
        <f t="shared" si="752"/>
        <v>67602.652736207732</v>
      </c>
      <c r="AB1908" s="179">
        <f t="shared" si="753"/>
        <v>75589</v>
      </c>
      <c r="AC1908" s="179">
        <f t="shared" si="754"/>
        <v>7542896</v>
      </c>
      <c r="AE1908" s="179">
        <f t="shared" si="755"/>
        <v>75589</v>
      </c>
    </row>
    <row r="1909" spans="1:31" x14ac:dyDescent="0.2">
      <c r="A1909" s="171">
        <f t="shared" si="737"/>
        <v>14</v>
      </c>
      <c r="B1909" s="179">
        <f t="shared" si="738"/>
        <v>72394</v>
      </c>
      <c r="D1909" s="179">
        <f t="shared" si="739"/>
        <v>3195</v>
      </c>
      <c r="E1909" s="179">
        <f t="shared" si="740"/>
        <v>66623.192924662479</v>
      </c>
      <c r="F1909" s="179">
        <f t="shared" si="741"/>
        <v>872.82095561062749</v>
      </c>
      <c r="G1909" s="179">
        <f t="shared" si="742"/>
        <v>4992016.3431360284</v>
      </c>
      <c r="H1909" s="179">
        <f t="shared" si="743"/>
        <v>62776.866665309346</v>
      </c>
      <c r="I1909" s="179">
        <f t="shared" si="744"/>
        <v>72394</v>
      </c>
      <c r="J1909" s="179">
        <f t="shared" si="745"/>
        <v>3195</v>
      </c>
      <c r="K1909" s="179">
        <f t="shared" si="746"/>
        <v>75589</v>
      </c>
      <c r="L1909" s="179">
        <f t="shared" si="734"/>
        <v>75589</v>
      </c>
      <c r="M1909" s="179">
        <f t="shared" si="747"/>
        <v>66092.889868791695</v>
      </c>
      <c r="N1909" s="179">
        <f t="shared" si="748"/>
        <v>7112215.4041493749</v>
      </c>
      <c r="O1909" s="179">
        <f>N1909*(1+Basic!$B$9)+S1909</f>
        <v>7467826.1743568443</v>
      </c>
      <c r="P1909" s="176">
        <f t="shared" si="735"/>
        <v>7530603</v>
      </c>
      <c r="R1909" s="183">
        <f t="shared" si="749"/>
        <v>0</v>
      </c>
      <c r="S1909" s="179">
        <f t="shared" si="736"/>
        <v>0</v>
      </c>
      <c r="Y1909" s="179">
        <f t="shared" si="750"/>
        <v>5770.8070753375068</v>
      </c>
      <c r="Z1909" s="179">
        <f t="shared" si="751"/>
        <v>2322.1790443893697</v>
      </c>
      <c r="AA1909" s="179">
        <f t="shared" si="752"/>
        <v>67496.013880273109</v>
      </c>
      <c r="AB1909" s="179">
        <f t="shared" si="753"/>
        <v>75588.999999999985</v>
      </c>
      <c r="AC1909" s="179">
        <f t="shared" si="754"/>
        <v>7530603</v>
      </c>
      <c r="AE1909" s="179">
        <f t="shared" si="755"/>
        <v>75589</v>
      </c>
    </row>
    <row r="1910" spans="1:31" x14ac:dyDescent="0.2">
      <c r="A1910" s="171">
        <f t="shared" si="737"/>
        <v>15</v>
      </c>
      <c r="B1910" s="179">
        <f t="shared" si="738"/>
        <v>72394</v>
      </c>
      <c r="D1910" s="179">
        <f t="shared" si="739"/>
        <v>3195</v>
      </c>
      <c r="E1910" s="179">
        <f t="shared" si="740"/>
        <v>66546.264960034183</v>
      </c>
      <c r="F1910" s="179">
        <f t="shared" si="741"/>
        <v>841.68614387066157</v>
      </c>
      <c r="G1910" s="179">
        <f t="shared" si="742"/>
        <v>4986168.6080960622</v>
      </c>
      <c r="H1910" s="179">
        <f t="shared" si="743"/>
        <v>60423.552809180008</v>
      </c>
      <c r="I1910" s="179">
        <f t="shared" si="744"/>
        <v>72394</v>
      </c>
      <c r="J1910" s="179">
        <f t="shared" si="745"/>
        <v>3195</v>
      </c>
      <c r="K1910" s="179">
        <f t="shared" si="746"/>
        <v>75589</v>
      </c>
      <c r="L1910" s="179">
        <f t="shared" si="734"/>
        <v>75589</v>
      </c>
      <c r="M1910" s="179">
        <f t="shared" si="747"/>
        <v>66004.761423849035</v>
      </c>
      <c r="N1910" s="179">
        <f t="shared" si="748"/>
        <v>7102631.1655732244</v>
      </c>
      <c r="O1910" s="179">
        <f>N1910*(1+Basic!$B$9)+S1910</f>
        <v>7457762.7238518856</v>
      </c>
      <c r="P1910" s="176">
        <f t="shared" si="735"/>
        <v>7518186</v>
      </c>
      <c r="R1910" s="183">
        <f t="shared" si="749"/>
        <v>0</v>
      </c>
      <c r="S1910" s="179">
        <f t="shared" si="736"/>
        <v>0</v>
      </c>
      <c r="Y1910" s="179">
        <f t="shared" si="750"/>
        <v>5847.7350399661809</v>
      </c>
      <c r="Z1910" s="179">
        <f t="shared" si="751"/>
        <v>2353.3138561293381</v>
      </c>
      <c r="AA1910" s="179">
        <f t="shared" si="752"/>
        <v>67387.951103904838</v>
      </c>
      <c r="AB1910" s="179">
        <f t="shared" si="753"/>
        <v>75589.000000000349</v>
      </c>
      <c r="AC1910" s="179">
        <f t="shared" si="754"/>
        <v>7518186</v>
      </c>
      <c r="AE1910" s="179">
        <f t="shared" si="755"/>
        <v>75589</v>
      </c>
    </row>
    <row r="1911" spans="1:31" x14ac:dyDescent="0.2">
      <c r="A1911" s="171">
        <f t="shared" si="737"/>
        <v>16</v>
      </c>
      <c r="B1911" s="179">
        <f t="shared" si="738"/>
        <v>72394</v>
      </c>
      <c r="D1911" s="179">
        <f t="shared" si="739"/>
        <v>3195</v>
      </c>
      <c r="E1911" s="179">
        <f t="shared" si="740"/>
        <v>66468.31150422855</v>
      </c>
      <c r="F1911" s="179">
        <f t="shared" si="741"/>
        <v>810.13388951169293</v>
      </c>
      <c r="G1911" s="179">
        <f t="shared" si="742"/>
        <v>4980242.9196002912</v>
      </c>
      <c r="H1911" s="179">
        <f t="shared" si="743"/>
        <v>58038.686698691701</v>
      </c>
      <c r="I1911" s="179">
        <f t="shared" si="744"/>
        <v>72394</v>
      </c>
      <c r="J1911" s="179">
        <f t="shared" si="745"/>
        <v>3195</v>
      </c>
      <c r="K1911" s="179">
        <f t="shared" si="746"/>
        <v>75589</v>
      </c>
      <c r="L1911" s="179">
        <f t="shared" si="734"/>
        <v>75589</v>
      </c>
      <c r="M1911" s="179">
        <f t="shared" si="747"/>
        <v>65915.815104776775</v>
      </c>
      <c r="N1911" s="179">
        <f t="shared" si="748"/>
        <v>7092957.9806780014</v>
      </c>
      <c r="O1911" s="179">
        <f>N1911*(1+Basic!$B$9)+S1911</f>
        <v>7447605.8797119018</v>
      </c>
      <c r="P1911" s="176">
        <f t="shared" si="735"/>
        <v>7505645</v>
      </c>
      <c r="R1911" s="183">
        <f t="shared" si="749"/>
        <v>0</v>
      </c>
      <c r="S1911" s="179">
        <f t="shared" si="736"/>
        <v>0</v>
      </c>
      <c r="Y1911" s="179">
        <f t="shared" si="750"/>
        <v>5925.6884957710281</v>
      </c>
      <c r="Z1911" s="179">
        <f t="shared" si="751"/>
        <v>2384.8661104883067</v>
      </c>
      <c r="AA1911" s="179">
        <f t="shared" si="752"/>
        <v>67278.445393740243</v>
      </c>
      <c r="AB1911" s="179">
        <f t="shared" si="753"/>
        <v>75588.999999999578</v>
      </c>
      <c r="AC1911" s="179">
        <f t="shared" si="754"/>
        <v>7505645</v>
      </c>
      <c r="AE1911" s="179">
        <f t="shared" si="755"/>
        <v>75589</v>
      </c>
    </row>
    <row r="1912" spans="1:31" x14ac:dyDescent="0.2">
      <c r="A1912" s="171">
        <f t="shared" si="737"/>
        <v>17</v>
      </c>
      <c r="B1912" s="179">
        <f t="shared" si="738"/>
        <v>72394</v>
      </c>
      <c r="D1912" s="179">
        <f t="shared" si="739"/>
        <v>3195</v>
      </c>
      <c r="E1912" s="179">
        <f t="shared" si="740"/>
        <v>66389.318886896188</v>
      </c>
      <c r="F1912" s="179">
        <f t="shared" si="741"/>
        <v>778.15859563653737</v>
      </c>
      <c r="G1912" s="179">
        <f t="shared" si="742"/>
        <v>4974238.2384871878</v>
      </c>
      <c r="H1912" s="179">
        <f t="shared" si="743"/>
        <v>55621.845294328239</v>
      </c>
      <c r="I1912" s="179">
        <f t="shared" si="744"/>
        <v>72394</v>
      </c>
      <c r="J1912" s="179">
        <f t="shared" si="745"/>
        <v>3195</v>
      </c>
      <c r="K1912" s="179">
        <f t="shared" si="746"/>
        <v>75589</v>
      </c>
      <c r="L1912" s="179">
        <f t="shared" si="734"/>
        <v>75589</v>
      </c>
      <c r="M1912" s="179">
        <f t="shared" si="747"/>
        <v>65826.04332131175</v>
      </c>
      <c r="N1912" s="179">
        <f t="shared" si="748"/>
        <v>7083195.0239993129</v>
      </c>
      <c r="O1912" s="179">
        <f>N1912*(1+Basic!$B$9)+S1912</f>
        <v>7437354.7751992792</v>
      </c>
      <c r="P1912" s="176">
        <f t="shared" si="735"/>
        <v>7492977</v>
      </c>
      <c r="R1912" s="183">
        <f t="shared" si="749"/>
        <v>0</v>
      </c>
      <c r="S1912" s="179">
        <f t="shared" si="736"/>
        <v>0</v>
      </c>
      <c r="Y1912" s="179">
        <f t="shared" si="750"/>
        <v>6004.6811131034046</v>
      </c>
      <c r="Z1912" s="179">
        <f t="shared" si="751"/>
        <v>2416.8414043634621</v>
      </c>
      <c r="AA1912" s="179">
        <f t="shared" si="752"/>
        <v>67167.477482532719</v>
      </c>
      <c r="AB1912" s="179">
        <f t="shared" si="753"/>
        <v>75588.999999999593</v>
      </c>
      <c r="AC1912" s="179">
        <f t="shared" si="754"/>
        <v>7492977</v>
      </c>
      <c r="AE1912" s="179">
        <f t="shared" si="755"/>
        <v>75589</v>
      </c>
    </row>
    <row r="1913" spans="1:31" x14ac:dyDescent="0.2">
      <c r="A1913" s="171">
        <f t="shared" si="737"/>
        <v>18</v>
      </c>
      <c r="B1913" s="179">
        <f t="shared" si="738"/>
        <v>72394</v>
      </c>
      <c r="D1913" s="179">
        <f t="shared" si="739"/>
        <v>3195</v>
      </c>
      <c r="E1913" s="179">
        <f t="shared" si="740"/>
        <v>66309.273255454595</v>
      </c>
      <c r="F1913" s="179">
        <f t="shared" si="741"/>
        <v>745.75459030713864</v>
      </c>
      <c r="G1913" s="179">
        <f t="shared" si="742"/>
        <v>4968153.5117426421</v>
      </c>
      <c r="H1913" s="179">
        <f t="shared" si="743"/>
        <v>53172.599884635376</v>
      </c>
      <c r="I1913" s="179">
        <f t="shared" si="744"/>
        <v>72394</v>
      </c>
      <c r="J1913" s="179">
        <f t="shared" si="745"/>
        <v>3195</v>
      </c>
      <c r="K1913" s="179">
        <f t="shared" si="746"/>
        <v>75589</v>
      </c>
      <c r="L1913" s="179">
        <f t="shared" si="734"/>
        <v>75589</v>
      </c>
      <c r="M1913" s="179">
        <f t="shared" si="747"/>
        <v>65735.438412749456</v>
      </c>
      <c r="N1913" s="179">
        <f t="shared" si="748"/>
        <v>7073341.4624120621</v>
      </c>
      <c r="O1913" s="179">
        <f>N1913*(1+Basic!$B$9)+S1913</f>
        <v>7427008.5355326654</v>
      </c>
      <c r="P1913" s="176">
        <f t="shared" si="735"/>
        <v>7480181</v>
      </c>
      <c r="R1913" s="183">
        <f t="shared" si="749"/>
        <v>0</v>
      </c>
      <c r="S1913" s="179">
        <f t="shared" si="736"/>
        <v>0</v>
      </c>
      <c r="Y1913" s="179">
        <f t="shared" si="750"/>
        <v>6084.7267445456237</v>
      </c>
      <c r="Z1913" s="179">
        <f t="shared" si="751"/>
        <v>2449.2454096928632</v>
      </c>
      <c r="AA1913" s="179">
        <f t="shared" si="752"/>
        <v>67055.027845761739</v>
      </c>
      <c r="AB1913" s="179">
        <f t="shared" si="753"/>
        <v>75589.000000000233</v>
      </c>
      <c r="AC1913" s="179">
        <f t="shared" si="754"/>
        <v>7480181</v>
      </c>
      <c r="AE1913" s="179">
        <f t="shared" si="755"/>
        <v>75589</v>
      </c>
    </row>
    <row r="1914" spans="1:31" x14ac:dyDescent="0.2">
      <c r="A1914" s="171">
        <f t="shared" si="737"/>
        <v>19</v>
      </c>
      <c r="B1914" s="179">
        <f t="shared" si="738"/>
        <v>72394</v>
      </c>
      <c r="D1914" s="179">
        <f t="shared" si="739"/>
        <v>3195</v>
      </c>
      <c r="E1914" s="179">
        <f t="shared" si="740"/>
        <v>66228.16057265886</v>
      </c>
      <c r="F1914" s="179">
        <f t="shared" si="741"/>
        <v>712.91612553845198</v>
      </c>
      <c r="G1914" s="179">
        <f t="shared" si="742"/>
        <v>4961987.6723153014</v>
      </c>
      <c r="H1914" s="179">
        <f t="shared" si="743"/>
        <v>50690.516010173829</v>
      </c>
      <c r="I1914" s="179">
        <f t="shared" si="744"/>
        <v>72394</v>
      </c>
      <c r="J1914" s="179">
        <f t="shared" si="745"/>
        <v>3195</v>
      </c>
      <c r="K1914" s="179">
        <f t="shared" si="746"/>
        <v>75589</v>
      </c>
      <c r="L1914" s="179">
        <f t="shared" si="734"/>
        <v>75589</v>
      </c>
      <c r="M1914" s="179">
        <f t="shared" si="747"/>
        <v>65643.992647290477</v>
      </c>
      <c r="N1914" s="179">
        <f t="shared" si="748"/>
        <v>7063396.4550593523</v>
      </c>
      <c r="O1914" s="179">
        <f>N1914*(1+Basic!$B$9)+S1914</f>
        <v>7416566.2778123198</v>
      </c>
      <c r="P1914" s="176">
        <f t="shared" si="735"/>
        <v>7467257</v>
      </c>
      <c r="R1914" s="183">
        <f t="shared" si="749"/>
        <v>0</v>
      </c>
      <c r="S1914" s="179">
        <f t="shared" si="736"/>
        <v>0</v>
      </c>
      <c r="Y1914" s="179">
        <f t="shared" si="750"/>
        <v>6165.8394273407757</v>
      </c>
      <c r="Z1914" s="179">
        <f t="shared" si="751"/>
        <v>2482.0838744615467</v>
      </c>
      <c r="AA1914" s="179">
        <f t="shared" si="752"/>
        <v>66941.076698197314</v>
      </c>
      <c r="AB1914" s="179">
        <f t="shared" si="753"/>
        <v>75588.999999999636</v>
      </c>
      <c r="AC1914" s="179">
        <f t="shared" si="754"/>
        <v>7467257</v>
      </c>
      <c r="AE1914" s="179">
        <f t="shared" si="755"/>
        <v>75589</v>
      </c>
    </row>
    <row r="1915" spans="1:31" x14ac:dyDescent="0.2">
      <c r="A1915" s="171">
        <f t="shared" si="737"/>
        <v>20</v>
      </c>
      <c r="B1915" s="179">
        <f t="shared" si="738"/>
        <v>72394</v>
      </c>
      <c r="D1915" s="179">
        <f t="shared" si="739"/>
        <v>3195</v>
      </c>
      <c r="E1915" s="179">
        <f t="shared" si="740"/>
        <v>66145.966614140067</v>
      </c>
      <c r="F1915" s="179">
        <f t="shared" si="741"/>
        <v>679.63737627883722</v>
      </c>
      <c r="G1915" s="179">
        <f t="shared" si="742"/>
        <v>4955739.6389294416</v>
      </c>
      <c r="H1915" s="179">
        <f t="shared" si="743"/>
        <v>48175.153386452665</v>
      </c>
      <c r="I1915" s="179">
        <f t="shared" si="744"/>
        <v>72394</v>
      </c>
      <c r="J1915" s="179">
        <f t="shared" si="745"/>
        <v>3195</v>
      </c>
      <c r="K1915" s="179">
        <f t="shared" si="746"/>
        <v>75589</v>
      </c>
      <c r="L1915" s="179">
        <f t="shared" si="734"/>
        <v>75589</v>
      </c>
      <c r="M1915" s="179">
        <f t="shared" si="747"/>
        <v>65551.698221380488</v>
      </c>
      <c r="N1915" s="179">
        <f t="shared" si="748"/>
        <v>7053359.1532807332</v>
      </c>
      <c r="O1915" s="179">
        <f>N1915*(1+Basic!$B$9)+S1915</f>
        <v>7406027.1109447703</v>
      </c>
      <c r="P1915" s="176">
        <f t="shared" si="735"/>
        <v>7454202</v>
      </c>
      <c r="R1915" s="183">
        <f t="shared" si="749"/>
        <v>0</v>
      </c>
      <c r="S1915" s="179">
        <f t="shared" si="736"/>
        <v>0</v>
      </c>
      <c r="Y1915" s="179">
        <f t="shared" si="750"/>
        <v>6248.0333858598024</v>
      </c>
      <c r="Z1915" s="179">
        <f t="shared" si="751"/>
        <v>2515.3626237211647</v>
      </c>
      <c r="AA1915" s="179">
        <f t="shared" si="752"/>
        <v>66825.603990418909</v>
      </c>
      <c r="AB1915" s="179">
        <f t="shared" si="753"/>
        <v>75588.999999999884</v>
      </c>
      <c r="AC1915" s="179">
        <f t="shared" si="754"/>
        <v>7454202</v>
      </c>
      <c r="AE1915" s="179">
        <f t="shared" si="755"/>
        <v>75589</v>
      </c>
    </row>
    <row r="1916" spans="1:31" x14ac:dyDescent="0.2">
      <c r="A1916" s="171">
        <f t="shared" si="737"/>
        <v>21</v>
      </c>
      <c r="B1916" s="179">
        <f t="shared" si="738"/>
        <v>72394</v>
      </c>
      <c r="D1916" s="179">
        <f t="shared" si="739"/>
        <v>3195</v>
      </c>
      <c r="E1916" s="179">
        <f t="shared" si="740"/>
        <v>66062.676965910796</v>
      </c>
      <c r="F1916" s="179">
        <f t="shared" si="741"/>
        <v>645.91243937678257</v>
      </c>
      <c r="G1916" s="179">
        <f t="shared" si="742"/>
        <v>4949408.3158953525</v>
      </c>
      <c r="H1916" s="179">
        <f t="shared" si="743"/>
        <v>45626.06582582945</v>
      </c>
      <c r="I1916" s="179">
        <f t="shared" si="744"/>
        <v>72394</v>
      </c>
      <c r="J1916" s="179">
        <f t="shared" si="745"/>
        <v>3195</v>
      </c>
      <c r="K1916" s="179">
        <f t="shared" si="746"/>
        <v>75589</v>
      </c>
      <c r="L1916" s="179">
        <f t="shared" si="734"/>
        <v>75589</v>
      </c>
      <c r="M1916" s="179">
        <f t="shared" si="747"/>
        <v>65458.547259044572</v>
      </c>
      <c r="N1916" s="179">
        <f t="shared" si="748"/>
        <v>7043228.700539778</v>
      </c>
      <c r="O1916" s="179">
        <f>N1916*(1+Basic!$B$9)+S1916</f>
        <v>7395390.1355667673</v>
      </c>
      <c r="P1916" s="176">
        <f t="shared" si="735"/>
        <v>7441016</v>
      </c>
      <c r="R1916" s="183">
        <f t="shared" si="749"/>
        <v>0</v>
      </c>
      <c r="S1916" s="179">
        <f t="shared" si="736"/>
        <v>0</v>
      </c>
      <c r="Y1916" s="179">
        <f t="shared" si="750"/>
        <v>6331.3230340890586</v>
      </c>
      <c r="Z1916" s="179">
        <f t="shared" si="751"/>
        <v>2549.0875606232148</v>
      </c>
      <c r="AA1916" s="179">
        <f t="shared" si="752"/>
        <v>66708.589405287581</v>
      </c>
      <c r="AB1916" s="179">
        <f t="shared" si="753"/>
        <v>75588.999999999854</v>
      </c>
      <c r="AC1916" s="179">
        <f t="shared" si="754"/>
        <v>7441016</v>
      </c>
      <c r="AE1916" s="179">
        <f t="shared" si="755"/>
        <v>75589</v>
      </c>
    </row>
    <row r="1917" spans="1:31" x14ac:dyDescent="0.2">
      <c r="A1917" s="171">
        <f t="shared" si="737"/>
        <v>22</v>
      </c>
      <c r="B1917" s="179">
        <f t="shared" si="738"/>
        <v>72394</v>
      </c>
      <c r="D1917" s="179">
        <f t="shared" si="739"/>
        <v>3195</v>
      </c>
      <c r="E1917" s="179">
        <f t="shared" si="740"/>
        <v>65978.277021837421</v>
      </c>
      <c r="F1917" s="179">
        <f t="shared" si="741"/>
        <v>611.73533253377332</v>
      </c>
      <c r="G1917" s="179">
        <f t="shared" si="742"/>
        <v>4942992.5929171899</v>
      </c>
      <c r="H1917" s="179">
        <f t="shared" si="743"/>
        <v>43042.801158363225</v>
      </c>
      <c r="I1917" s="179">
        <f t="shared" si="744"/>
        <v>72394</v>
      </c>
      <c r="J1917" s="179">
        <f t="shared" si="745"/>
        <v>3195</v>
      </c>
      <c r="K1917" s="179">
        <f t="shared" si="746"/>
        <v>75589</v>
      </c>
      <c r="L1917" s="179">
        <f t="shared" si="734"/>
        <v>75589</v>
      </c>
      <c r="M1917" s="179">
        <f t="shared" si="747"/>
        <v>65364.531811214874</v>
      </c>
      <c r="N1917" s="179">
        <f t="shared" si="748"/>
        <v>7033004.232350993</v>
      </c>
      <c r="O1917" s="179">
        <f>N1917*(1+Basic!$B$9)+S1917</f>
        <v>7384654.4439685429</v>
      </c>
      <c r="P1917" s="176">
        <f t="shared" si="735"/>
        <v>7427697</v>
      </c>
      <c r="R1917" s="183">
        <f t="shared" si="749"/>
        <v>0</v>
      </c>
      <c r="S1917" s="179">
        <f t="shared" si="736"/>
        <v>0</v>
      </c>
      <c r="Y1917" s="179">
        <f t="shared" si="750"/>
        <v>6415.7229781625792</v>
      </c>
      <c r="Z1917" s="179">
        <f t="shared" si="751"/>
        <v>2583.2646674662246</v>
      </c>
      <c r="AA1917" s="179">
        <f t="shared" si="752"/>
        <v>66590.012354371196</v>
      </c>
      <c r="AB1917" s="179">
        <f t="shared" si="753"/>
        <v>75589</v>
      </c>
      <c r="AC1917" s="179">
        <f t="shared" si="754"/>
        <v>7427697</v>
      </c>
      <c r="AE1917" s="179">
        <f t="shared" si="755"/>
        <v>75589</v>
      </c>
    </row>
    <row r="1918" spans="1:31" x14ac:dyDescent="0.2">
      <c r="A1918" s="171">
        <f t="shared" si="737"/>
        <v>23</v>
      </c>
      <c r="B1918" s="179">
        <f t="shared" si="738"/>
        <v>72394</v>
      </c>
      <c r="D1918" s="179">
        <f t="shared" si="739"/>
        <v>3195</v>
      </c>
      <c r="E1918" s="179">
        <f t="shared" si="740"/>
        <v>65892.751981078676</v>
      </c>
      <c r="F1918" s="179">
        <f t="shared" si="741"/>
        <v>577.09999324312196</v>
      </c>
      <c r="G1918" s="179">
        <f t="shared" si="742"/>
        <v>4936491.3448982686</v>
      </c>
      <c r="H1918" s="179">
        <f t="shared" si="743"/>
        <v>40424.901151606347</v>
      </c>
      <c r="I1918" s="179">
        <f t="shared" si="744"/>
        <v>72394</v>
      </c>
      <c r="J1918" s="179">
        <f t="shared" si="745"/>
        <v>3195</v>
      </c>
      <c r="K1918" s="179">
        <f t="shared" si="746"/>
        <v>75589</v>
      </c>
      <c r="L1918" s="179">
        <f t="shared" si="734"/>
        <v>75589</v>
      </c>
      <c r="M1918" s="179">
        <f t="shared" si="747"/>
        <v>65269.643855052476</v>
      </c>
      <c r="N1918" s="179">
        <f t="shared" si="748"/>
        <v>7022684.876206045</v>
      </c>
      <c r="O1918" s="179">
        <f>N1918*(1+Basic!$B$9)+S1918</f>
        <v>7373819.1200163476</v>
      </c>
      <c r="P1918" s="176">
        <f t="shared" si="735"/>
        <v>7414244</v>
      </c>
      <c r="R1918" s="183">
        <f t="shared" si="749"/>
        <v>0</v>
      </c>
      <c r="S1918" s="179">
        <f t="shared" si="736"/>
        <v>0</v>
      </c>
      <c r="Y1918" s="179">
        <f t="shared" si="750"/>
        <v>6501.2480189213529</v>
      </c>
      <c r="Z1918" s="179">
        <f t="shared" si="751"/>
        <v>2617.9000067568777</v>
      </c>
      <c r="AA1918" s="179">
        <f t="shared" si="752"/>
        <v>66469.851974321791</v>
      </c>
      <c r="AB1918" s="179">
        <f t="shared" si="753"/>
        <v>75589.000000000029</v>
      </c>
      <c r="AC1918" s="179">
        <f t="shared" si="754"/>
        <v>7414244</v>
      </c>
      <c r="AE1918" s="179">
        <f t="shared" si="755"/>
        <v>75589</v>
      </c>
    </row>
    <row r="1919" spans="1:31" x14ac:dyDescent="0.2">
      <c r="A1919" s="171">
        <f t="shared" si="737"/>
        <v>24</v>
      </c>
      <c r="B1919" s="179">
        <f t="shared" si="738"/>
        <v>72394</v>
      </c>
      <c r="C1919" s="171">
        <f>-Basic!$B$21</f>
        <v>-42460</v>
      </c>
      <c r="D1919" s="179">
        <f t="shared" si="739"/>
        <v>-39265</v>
      </c>
      <c r="E1919" s="179">
        <f t="shared" si="740"/>
        <v>65806.08684549015</v>
      </c>
      <c r="F1919" s="179">
        <f t="shared" si="741"/>
        <v>542.00027771457019</v>
      </c>
      <c r="G1919" s="179">
        <f t="shared" si="742"/>
        <v>4929903.4317437587</v>
      </c>
      <c r="H1919" s="179">
        <f t="shared" si="743"/>
        <v>80231.901429320918</v>
      </c>
      <c r="I1919" s="179">
        <f t="shared" si="744"/>
        <v>72394</v>
      </c>
      <c r="J1919" s="179">
        <f t="shared" si="745"/>
        <v>3195</v>
      </c>
      <c r="K1919" s="179">
        <f t="shared" si="746"/>
        <v>75589</v>
      </c>
      <c r="L1919" s="179">
        <f t="shared" si="734"/>
        <v>75589</v>
      </c>
      <c r="M1919" s="179">
        <f t="shared" si="747"/>
        <v>65173.875293262623</v>
      </c>
      <c r="N1919" s="179">
        <f t="shared" si="748"/>
        <v>7012269.7514993073</v>
      </c>
      <c r="O1919" s="179">
        <f>N1919*(1+Basic!$B$9)+S1919</f>
        <v>7362883.239074273</v>
      </c>
      <c r="P1919" s="176">
        <f t="shared" si="735"/>
        <v>7443115</v>
      </c>
      <c r="R1919" s="183">
        <f t="shared" si="749"/>
        <v>0</v>
      </c>
      <c r="S1919" s="179">
        <f t="shared" si="736"/>
        <v>0</v>
      </c>
      <c r="Y1919" s="179">
        <f t="shared" si="750"/>
        <v>6587.9131545098498</v>
      </c>
      <c r="Z1919" s="179">
        <f t="shared" si="751"/>
        <v>2652.999722285429</v>
      </c>
      <c r="AA1919" s="179">
        <f t="shared" si="752"/>
        <v>66348.087123204721</v>
      </c>
      <c r="AB1919" s="179">
        <f t="shared" si="753"/>
        <v>75589</v>
      </c>
      <c r="AC1919" s="179">
        <f t="shared" si="754"/>
        <v>7443115</v>
      </c>
      <c r="AE1919" s="179">
        <f t="shared" si="755"/>
        <v>33129</v>
      </c>
    </row>
    <row r="1920" spans="1:31" x14ac:dyDescent="0.2">
      <c r="A1920" s="171">
        <f t="shared" si="737"/>
        <v>25</v>
      </c>
      <c r="B1920" s="179">
        <f t="shared" si="738"/>
        <v>72394</v>
      </c>
      <c r="D1920" s="179">
        <f t="shared" si="739"/>
        <v>3195</v>
      </c>
      <c r="E1920" s="179">
        <f t="shared" si="740"/>
        <v>65718.266416994054</v>
      </c>
      <c r="F1920" s="179">
        <f t="shared" si="741"/>
        <v>1075.7159972556171</v>
      </c>
      <c r="G1920" s="179">
        <f t="shared" si="742"/>
        <v>4923227.6981607527</v>
      </c>
      <c r="H1920" s="179">
        <f t="shared" si="743"/>
        <v>78112.617426576529</v>
      </c>
      <c r="I1920" s="179">
        <f t="shared" si="744"/>
        <v>72394</v>
      </c>
      <c r="J1920" s="179">
        <f t="shared" si="745"/>
        <v>3195</v>
      </c>
      <c r="K1920" s="179">
        <f t="shared" si="746"/>
        <v>75589</v>
      </c>
      <c r="L1920" s="179">
        <f t="shared" si="734"/>
        <v>75589</v>
      </c>
      <c r="M1920" s="179">
        <f t="shared" si="747"/>
        <v>65077.217953403822</v>
      </c>
      <c r="N1920" s="179">
        <f t="shared" si="748"/>
        <v>7001757.9694527108</v>
      </c>
      <c r="O1920" s="179">
        <f>N1920*(1+Basic!$B$9)+S1920</f>
        <v>7351845.8679253468</v>
      </c>
      <c r="P1920" s="176">
        <f t="shared" si="735"/>
        <v>7429958</v>
      </c>
      <c r="R1920" s="183">
        <f t="shared" si="749"/>
        <v>0</v>
      </c>
      <c r="S1920" s="179">
        <f t="shared" si="736"/>
        <v>0</v>
      </c>
      <c r="Y1920" s="179">
        <f t="shared" si="750"/>
        <v>6675.7335830060765</v>
      </c>
      <c r="Z1920" s="179">
        <f t="shared" si="751"/>
        <v>2119.284002744389</v>
      </c>
      <c r="AA1920" s="179">
        <f t="shared" si="752"/>
        <v>66793.982414249665</v>
      </c>
      <c r="AB1920" s="179">
        <f t="shared" si="753"/>
        <v>75589.000000000131</v>
      </c>
      <c r="AC1920" s="179">
        <f t="shared" si="754"/>
        <v>7429958</v>
      </c>
      <c r="AE1920" s="179">
        <f t="shared" si="755"/>
        <v>75589</v>
      </c>
    </row>
    <row r="1921" spans="1:31" x14ac:dyDescent="0.2">
      <c r="A1921" s="171">
        <f t="shared" si="737"/>
        <v>26</v>
      </c>
      <c r="B1921" s="179">
        <f t="shared" si="738"/>
        <v>72394</v>
      </c>
      <c r="D1921" s="179">
        <f t="shared" si="739"/>
        <v>3195</v>
      </c>
      <c r="E1921" s="179">
        <f t="shared" si="740"/>
        <v>65629.27529491407</v>
      </c>
      <c r="F1921" s="179">
        <f t="shared" si="741"/>
        <v>1047.3015179292313</v>
      </c>
      <c r="G1921" s="179">
        <f t="shared" si="742"/>
        <v>4916462.9734556666</v>
      </c>
      <c r="H1921" s="179">
        <f t="shared" si="743"/>
        <v>75964.918944505756</v>
      </c>
      <c r="I1921" s="179">
        <f t="shared" si="744"/>
        <v>72394</v>
      </c>
      <c r="J1921" s="179">
        <f t="shared" si="745"/>
        <v>3195</v>
      </c>
      <c r="K1921" s="179">
        <f t="shared" si="746"/>
        <v>75589</v>
      </c>
      <c r="L1921" s="179">
        <f t="shared" si="734"/>
        <v>75589</v>
      </c>
      <c r="M1921" s="179">
        <f t="shared" si="747"/>
        <v>64979.663587190407</v>
      </c>
      <c r="N1921" s="179">
        <f t="shared" si="748"/>
        <v>6991148.633039901</v>
      </c>
      <c r="O1921" s="179">
        <f>N1921*(1+Basic!$B$9)+S1921</f>
        <v>7340706.0646918966</v>
      </c>
      <c r="P1921" s="176">
        <f t="shared" si="735"/>
        <v>7416671</v>
      </c>
      <c r="R1921" s="183">
        <f t="shared" si="749"/>
        <v>0</v>
      </c>
      <c r="S1921" s="179">
        <f t="shared" si="736"/>
        <v>0</v>
      </c>
      <c r="Y1921" s="179">
        <f t="shared" si="750"/>
        <v>6764.7247050860897</v>
      </c>
      <c r="Z1921" s="179">
        <f t="shared" si="751"/>
        <v>2147.698482070773</v>
      </c>
      <c r="AA1921" s="179">
        <f t="shared" si="752"/>
        <v>66676.576812843297</v>
      </c>
      <c r="AB1921" s="179">
        <f t="shared" si="753"/>
        <v>75589.00000000016</v>
      </c>
      <c r="AC1921" s="179">
        <f t="shared" si="754"/>
        <v>7416671</v>
      </c>
      <c r="AE1921" s="179">
        <f t="shared" si="755"/>
        <v>75589</v>
      </c>
    </row>
    <row r="1922" spans="1:31" x14ac:dyDescent="0.2">
      <c r="A1922" s="171">
        <f t="shared" si="737"/>
        <v>27</v>
      </c>
      <c r="B1922" s="179">
        <f t="shared" si="738"/>
        <v>72394</v>
      </c>
      <c r="D1922" s="179">
        <f t="shared" si="739"/>
        <v>3195</v>
      </c>
      <c r="E1922" s="179">
        <f t="shared" si="740"/>
        <v>65539.097873274543</v>
      </c>
      <c r="F1922" s="179">
        <f t="shared" si="741"/>
        <v>1018.5060690705205</v>
      </c>
      <c r="G1922" s="179">
        <f t="shared" si="742"/>
        <v>4909608.0713289408</v>
      </c>
      <c r="H1922" s="179">
        <f t="shared" si="743"/>
        <v>73788.42501357627</v>
      </c>
      <c r="I1922" s="179">
        <f t="shared" si="744"/>
        <v>72394</v>
      </c>
      <c r="J1922" s="179">
        <f t="shared" si="745"/>
        <v>3195</v>
      </c>
      <c r="K1922" s="179">
        <f t="shared" si="746"/>
        <v>75589</v>
      </c>
      <c r="L1922" s="179">
        <f t="shared" si="734"/>
        <v>75589</v>
      </c>
      <c r="M1922" s="179">
        <f t="shared" si="747"/>
        <v>64881.203869788667</v>
      </c>
      <c r="N1922" s="179">
        <f t="shared" si="748"/>
        <v>6980440.8369096899</v>
      </c>
      <c r="O1922" s="179">
        <f>N1922*(1+Basic!$B$9)+S1922</f>
        <v>7329462.8787551746</v>
      </c>
      <c r="P1922" s="176">
        <f t="shared" si="735"/>
        <v>7403251</v>
      </c>
      <c r="R1922" s="183">
        <f t="shared" si="749"/>
        <v>0</v>
      </c>
      <c r="S1922" s="179">
        <f t="shared" si="736"/>
        <v>0</v>
      </c>
      <c r="Y1922" s="179">
        <f t="shared" si="750"/>
        <v>6854.9021267257631</v>
      </c>
      <c r="Z1922" s="179">
        <f t="shared" si="751"/>
        <v>2176.4939309294859</v>
      </c>
      <c r="AA1922" s="179">
        <f t="shared" si="752"/>
        <v>66557.603942345057</v>
      </c>
      <c r="AB1922" s="179">
        <f t="shared" si="753"/>
        <v>75589.000000000306</v>
      </c>
      <c r="AC1922" s="179">
        <f t="shared" si="754"/>
        <v>7403251</v>
      </c>
      <c r="AE1922" s="179">
        <f t="shared" si="755"/>
        <v>75589</v>
      </c>
    </row>
    <row r="1923" spans="1:31" x14ac:dyDescent="0.2">
      <c r="A1923" s="171">
        <f t="shared" si="737"/>
        <v>28</v>
      </c>
      <c r="B1923" s="179">
        <f t="shared" si="738"/>
        <v>72394</v>
      </c>
      <c r="D1923" s="179">
        <f t="shared" si="739"/>
        <v>3195</v>
      </c>
      <c r="E1923" s="179">
        <f t="shared" si="740"/>
        <v>65447.718338063809</v>
      </c>
      <c r="F1923" s="179">
        <f t="shared" si="741"/>
        <v>989.32454279829153</v>
      </c>
      <c r="G1923" s="179">
        <f t="shared" si="742"/>
        <v>4902661.7896670047</v>
      </c>
      <c r="H1923" s="179">
        <f t="shared" si="743"/>
        <v>71582.749556374562</v>
      </c>
      <c r="I1923" s="179">
        <f t="shared" si="744"/>
        <v>72394</v>
      </c>
      <c r="J1923" s="179">
        <f t="shared" si="745"/>
        <v>3195</v>
      </c>
      <c r="K1923" s="179">
        <f t="shared" si="746"/>
        <v>75589</v>
      </c>
      <c r="L1923" s="179">
        <f t="shared" si="734"/>
        <v>75589</v>
      </c>
      <c r="M1923" s="179">
        <f t="shared" si="747"/>
        <v>64781.830399106453</v>
      </c>
      <c r="N1923" s="179">
        <f t="shared" si="748"/>
        <v>6969633.6673087962</v>
      </c>
      <c r="O1923" s="179">
        <f>N1923*(1+Basic!$B$9)+S1923</f>
        <v>7318115.3506742362</v>
      </c>
      <c r="P1923" s="176">
        <f t="shared" si="735"/>
        <v>7389698</v>
      </c>
      <c r="R1923" s="183">
        <f t="shared" si="749"/>
        <v>0</v>
      </c>
      <c r="S1923" s="179">
        <f t="shared" si="736"/>
        <v>0</v>
      </c>
      <c r="Y1923" s="179">
        <f t="shared" si="750"/>
        <v>6946.2816619360819</v>
      </c>
      <c r="Z1923" s="179">
        <f t="shared" si="751"/>
        <v>2205.6754572017089</v>
      </c>
      <c r="AA1923" s="179">
        <f t="shared" si="752"/>
        <v>66437.042880862107</v>
      </c>
      <c r="AB1923" s="179">
        <f t="shared" si="753"/>
        <v>75588.999999999898</v>
      </c>
      <c r="AC1923" s="179">
        <f t="shared" si="754"/>
        <v>7389698</v>
      </c>
      <c r="AE1923" s="179">
        <f t="shared" si="755"/>
        <v>75589</v>
      </c>
    </row>
    <row r="1924" spans="1:31" x14ac:dyDescent="0.2">
      <c r="A1924" s="171">
        <f t="shared" si="737"/>
        <v>29</v>
      </c>
      <c r="B1924" s="179">
        <f t="shared" si="738"/>
        <v>72394</v>
      </c>
      <c r="D1924" s="179">
        <f t="shared" si="739"/>
        <v>3195</v>
      </c>
      <c r="E1924" s="179">
        <f t="shared" si="740"/>
        <v>65355.120664460876</v>
      </c>
      <c r="F1924" s="179">
        <f t="shared" si="741"/>
        <v>959.751762747003</v>
      </c>
      <c r="G1924" s="179">
        <f t="shared" si="742"/>
        <v>4895622.9103314653</v>
      </c>
      <c r="H1924" s="179">
        <f t="shared" si="743"/>
        <v>69347.501319121569</v>
      </c>
      <c r="I1924" s="179">
        <f t="shared" si="744"/>
        <v>72394</v>
      </c>
      <c r="J1924" s="179">
        <f t="shared" si="745"/>
        <v>3195</v>
      </c>
      <c r="K1924" s="179">
        <f t="shared" si="746"/>
        <v>75589</v>
      </c>
      <c r="L1924" s="179">
        <f t="shared" si="734"/>
        <v>75589</v>
      </c>
      <c r="M1924" s="179">
        <f t="shared" si="747"/>
        <v>64681.534695076181</v>
      </c>
      <c r="N1924" s="179">
        <f t="shared" si="748"/>
        <v>6958726.202003872</v>
      </c>
      <c r="O1924" s="179">
        <f>N1924*(1+Basic!$B$9)+S1924</f>
        <v>7306662.5121040661</v>
      </c>
      <c r="P1924" s="176">
        <f t="shared" si="735"/>
        <v>7376010</v>
      </c>
      <c r="R1924" s="183">
        <f t="shared" si="749"/>
        <v>0</v>
      </c>
      <c r="S1924" s="179">
        <f t="shared" si="736"/>
        <v>0</v>
      </c>
      <c r="Y1924" s="179">
        <f t="shared" si="750"/>
        <v>7038.8793355394155</v>
      </c>
      <c r="Z1924" s="179">
        <f t="shared" si="751"/>
        <v>2235.2482372529921</v>
      </c>
      <c r="AA1924" s="179">
        <f t="shared" si="752"/>
        <v>66314.872427207883</v>
      </c>
      <c r="AB1924" s="179">
        <f t="shared" si="753"/>
        <v>75589.000000000291</v>
      </c>
      <c r="AC1924" s="179">
        <f t="shared" si="754"/>
        <v>7376010</v>
      </c>
      <c r="AE1924" s="179">
        <f t="shared" si="755"/>
        <v>75589</v>
      </c>
    </row>
    <row r="1925" spans="1:31" x14ac:dyDescent="0.2">
      <c r="A1925" s="171">
        <f t="shared" si="737"/>
        <v>30</v>
      </c>
      <c r="B1925" s="179">
        <f t="shared" si="738"/>
        <v>72394</v>
      </c>
      <c r="D1925" s="179">
        <f t="shared" si="739"/>
        <v>3195</v>
      </c>
      <c r="E1925" s="179">
        <f t="shared" si="740"/>
        <v>65261.288614025259</v>
      </c>
      <c r="F1925" s="179">
        <f t="shared" si="741"/>
        <v>929.78248314855466</v>
      </c>
      <c r="G1925" s="179">
        <f t="shared" si="742"/>
        <v>4888490.1989454906</v>
      </c>
      <c r="H1925" s="179">
        <f t="shared" si="743"/>
        <v>67082.283802270118</v>
      </c>
      <c r="I1925" s="179">
        <f t="shared" si="744"/>
        <v>72394</v>
      </c>
      <c r="J1925" s="179">
        <f t="shared" si="745"/>
        <v>3195</v>
      </c>
      <c r="K1925" s="179">
        <f t="shared" si="746"/>
        <v>75589</v>
      </c>
      <c r="L1925" s="179">
        <f t="shared" si="734"/>
        <v>75589</v>
      </c>
      <c r="M1925" s="179">
        <f t="shared" si="747"/>
        <v>64580.308198931198</v>
      </c>
      <c r="N1925" s="179">
        <f t="shared" si="748"/>
        <v>6947717.5102028036</v>
      </c>
      <c r="O1925" s="179">
        <f>N1925*(1+Basic!$B$9)+S1925</f>
        <v>7295103.385712944</v>
      </c>
      <c r="P1925" s="176">
        <f t="shared" si="735"/>
        <v>7362186</v>
      </c>
      <c r="R1925" s="183">
        <f t="shared" si="749"/>
        <v>0</v>
      </c>
      <c r="S1925" s="179">
        <f t="shared" si="736"/>
        <v>0</v>
      </c>
      <c r="Y1925" s="179">
        <f t="shared" si="750"/>
        <v>7132.7113859746605</v>
      </c>
      <c r="Z1925" s="179">
        <f t="shared" si="751"/>
        <v>2265.2175168514514</v>
      </c>
      <c r="AA1925" s="179">
        <f t="shared" si="752"/>
        <v>66191.071097173815</v>
      </c>
      <c r="AB1925" s="179">
        <f t="shared" si="753"/>
        <v>75588.999999999927</v>
      </c>
      <c r="AC1925" s="179">
        <f t="shared" si="754"/>
        <v>7362186</v>
      </c>
      <c r="AE1925" s="179">
        <f t="shared" si="755"/>
        <v>75589</v>
      </c>
    </row>
    <row r="1926" spans="1:31" x14ac:dyDescent="0.2">
      <c r="A1926" s="171">
        <f t="shared" si="737"/>
        <v>31</v>
      </c>
      <c r="B1926" s="179">
        <f t="shared" si="738"/>
        <v>72394</v>
      </c>
      <c r="D1926" s="179">
        <f t="shared" si="739"/>
        <v>3195</v>
      </c>
      <c r="E1926" s="179">
        <f t="shared" si="740"/>
        <v>65166.205731849383</v>
      </c>
      <c r="F1926" s="179">
        <f t="shared" si="741"/>
        <v>899.4113879017674</v>
      </c>
      <c r="G1926" s="179">
        <f t="shared" si="742"/>
        <v>4881262.4046773398</v>
      </c>
      <c r="H1926" s="179">
        <f t="shared" si="743"/>
        <v>64786.695190171886</v>
      </c>
      <c r="I1926" s="179">
        <f t="shared" si="744"/>
        <v>72394</v>
      </c>
      <c r="J1926" s="179">
        <f t="shared" si="745"/>
        <v>3195</v>
      </c>
      <c r="K1926" s="179">
        <f t="shared" si="746"/>
        <v>75589</v>
      </c>
      <c r="L1926" s="179">
        <f t="shared" si="734"/>
        <v>75589</v>
      </c>
      <c r="M1926" s="179">
        <f t="shared" si="747"/>
        <v>64478.142272475387</v>
      </c>
      <c r="N1926" s="179">
        <f t="shared" si="748"/>
        <v>6936606.6524752788</v>
      </c>
      <c r="O1926" s="179">
        <f>N1926*(1+Basic!$B$9)+S1926</f>
        <v>7283436.9850990428</v>
      </c>
      <c r="P1926" s="176">
        <f t="shared" si="735"/>
        <v>7348224</v>
      </c>
      <c r="R1926" s="183">
        <f t="shared" si="749"/>
        <v>0</v>
      </c>
      <c r="S1926" s="179">
        <f t="shared" si="736"/>
        <v>0</v>
      </c>
      <c r="Y1926" s="179">
        <f t="shared" si="750"/>
        <v>7227.7942681508139</v>
      </c>
      <c r="Z1926" s="179">
        <f t="shared" si="751"/>
        <v>2295.5886120982323</v>
      </c>
      <c r="AA1926" s="179">
        <f t="shared" si="752"/>
        <v>66065.617119751143</v>
      </c>
      <c r="AB1926" s="179">
        <f t="shared" si="753"/>
        <v>75589.000000000189</v>
      </c>
      <c r="AC1926" s="179">
        <f t="shared" si="754"/>
        <v>7348224</v>
      </c>
      <c r="AE1926" s="179">
        <f t="shared" si="755"/>
        <v>75589</v>
      </c>
    </row>
    <row r="1927" spans="1:31" x14ac:dyDescent="0.2">
      <c r="A1927" s="171">
        <f t="shared" si="737"/>
        <v>32</v>
      </c>
      <c r="B1927" s="179">
        <f t="shared" si="738"/>
        <v>72394</v>
      </c>
      <c r="C1927" s="179"/>
      <c r="D1927" s="179">
        <f t="shared" si="739"/>
        <v>3195</v>
      </c>
      <c r="E1927" s="179">
        <f t="shared" si="740"/>
        <v>65069.855343672796</v>
      </c>
      <c r="F1927" s="179">
        <f t="shared" si="741"/>
        <v>868.63308962938675</v>
      </c>
      <c r="G1927" s="179">
        <f t="shared" si="742"/>
        <v>4873938.2600210123</v>
      </c>
      <c r="H1927" s="179">
        <f t="shared" si="743"/>
        <v>62460.328279801273</v>
      </c>
      <c r="I1927" s="179">
        <f t="shared" si="744"/>
        <v>72394</v>
      </c>
      <c r="J1927" s="179">
        <f t="shared" si="745"/>
        <v>3195</v>
      </c>
      <c r="K1927" s="179">
        <f t="shared" si="746"/>
        <v>75589</v>
      </c>
      <c r="L1927" s="179">
        <f t="shared" si="734"/>
        <v>75589</v>
      </c>
      <c r="M1927" s="179">
        <f t="shared" si="747"/>
        <v>64375.028197346044</v>
      </c>
      <c r="N1927" s="179">
        <f t="shared" si="748"/>
        <v>6925392.6806726251</v>
      </c>
      <c r="O1927" s="179">
        <f>N1927*(1+Basic!$B$9)+S1927</f>
        <v>7271662.3147062566</v>
      </c>
      <c r="P1927" s="176">
        <f t="shared" si="735"/>
        <v>7334123</v>
      </c>
      <c r="R1927" s="183">
        <f t="shared" si="749"/>
        <v>0</v>
      </c>
      <c r="S1927" s="179">
        <f t="shared" si="736"/>
        <v>0</v>
      </c>
      <c r="Y1927" s="179">
        <f t="shared" si="750"/>
        <v>7324.1446563275531</v>
      </c>
      <c r="Z1927" s="179">
        <f t="shared" si="751"/>
        <v>2326.3669103706125</v>
      </c>
      <c r="AA1927" s="179">
        <f t="shared" si="752"/>
        <v>65938.488433302176</v>
      </c>
      <c r="AB1927" s="179">
        <f t="shared" si="753"/>
        <v>75589.000000000349</v>
      </c>
      <c r="AC1927" s="179">
        <f t="shared" si="754"/>
        <v>7334123</v>
      </c>
      <c r="AE1927" s="179">
        <f t="shared" si="755"/>
        <v>75589</v>
      </c>
    </row>
    <row r="1928" spans="1:31" x14ac:dyDescent="0.2">
      <c r="A1928" s="171">
        <f t="shared" si="737"/>
        <v>33</v>
      </c>
      <c r="B1928" s="179">
        <f t="shared" si="738"/>
        <v>72394</v>
      </c>
      <c r="C1928" s="179"/>
      <c r="D1928" s="179">
        <f t="shared" si="739"/>
        <v>3195</v>
      </c>
      <c r="E1928" s="179">
        <f t="shared" si="740"/>
        <v>64972.220552958264</v>
      </c>
      <c r="F1928" s="179">
        <f t="shared" si="741"/>
        <v>837.44212872244191</v>
      </c>
      <c r="G1928" s="179">
        <f t="shared" si="742"/>
        <v>4866516.4805739708</v>
      </c>
      <c r="H1928" s="179">
        <f t="shared" si="743"/>
        <v>60102.770408523713</v>
      </c>
      <c r="I1928" s="179">
        <f t="shared" si="744"/>
        <v>72394</v>
      </c>
      <c r="J1928" s="179">
        <f t="shared" si="745"/>
        <v>3195</v>
      </c>
      <c r="K1928" s="179">
        <f t="shared" si="746"/>
        <v>75589</v>
      </c>
      <c r="L1928" s="179">
        <f t="shared" si="734"/>
        <v>75589</v>
      </c>
      <c r="M1928" s="179">
        <f t="shared" si="747"/>
        <v>64270.957174269868</v>
      </c>
      <c r="N1928" s="179">
        <f t="shared" si="748"/>
        <v>6914074.6378468946</v>
      </c>
      <c r="O1928" s="179">
        <f>N1928*(1+Basic!$B$9)+S1928</f>
        <v>7259778.36973924</v>
      </c>
      <c r="P1928" s="176">
        <f t="shared" si="735"/>
        <v>7319881</v>
      </c>
      <c r="R1928" s="183">
        <f t="shared" si="749"/>
        <v>0</v>
      </c>
      <c r="S1928" s="179">
        <f t="shared" si="736"/>
        <v>0</v>
      </c>
      <c r="Y1928" s="179">
        <f t="shared" si="750"/>
        <v>7421.7794470414519</v>
      </c>
      <c r="Z1928" s="179">
        <f t="shared" si="751"/>
        <v>2357.5578712775605</v>
      </c>
      <c r="AA1928" s="179">
        <f t="shared" si="752"/>
        <v>65809.662681680711</v>
      </c>
      <c r="AB1928" s="179">
        <f t="shared" si="753"/>
        <v>75588.999999999724</v>
      </c>
      <c r="AC1928" s="179">
        <f t="shared" si="754"/>
        <v>7319881</v>
      </c>
      <c r="AE1928" s="179">
        <f t="shared" si="755"/>
        <v>75589</v>
      </c>
    </row>
    <row r="1929" spans="1:31" x14ac:dyDescent="0.2">
      <c r="A1929" s="171">
        <f t="shared" si="737"/>
        <v>34</v>
      </c>
      <c r="B1929" s="179">
        <f t="shared" si="738"/>
        <v>72394</v>
      </c>
      <c r="C1929" s="179"/>
      <c r="D1929" s="179">
        <f t="shared" si="739"/>
        <v>3195</v>
      </c>
      <c r="E1929" s="179">
        <f t="shared" si="740"/>
        <v>64873.284237928601</v>
      </c>
      <c r="F1929" s="179">
        <f t="shared" si="741"/>
        <v>805.8329723717942</v>
      </c>
      <c r="G1929" s="179">
        <f t="shared" si="742"/>
        <v>4858995.7648118995</v>
      </c>
      <c r="H1929" s="179">
        <f t="shared" si="743"/>
        <v>57713.603380895504</v>
      </c>
      <c r="I1929" s="179">
        <f t="shared" si="744"/>
        <v>72394</v>
      </c>
      <c r="J1929" s="179">
        <f t="shared" si="745"/>
        <v>3195</v>
      </c>
      <c r="K1929" s="179">
        <f t="shared" si="746"/>
        <v>75589</v>
      </c>
      <c r="L1929" s="179">
        <f t="shared" si="734"/>
        <v>75589</v>
      </c>
      <c r="M1929" s="179">
        <f t="shared" si="747"/>
        <v>64165.920322312122</v>
      </c>
      <c r="N1929" s="179">
        <f t="shared" si="748"/>
        <v>6902651.5581692066</v>
      </c>
      <c r="O1929" s="179">
        <f>N1929*(1+Basic!$B$9)+S1929</f>
        <v>7247784.1360776676</v>
      </c>
      <c r="P1929" s="176">
        <f t="shared" si="735"/>
        <v>7305498</v>
      </c>
      <c r="R1929" s="183">
        <f t="shared" si="749"/>
        <v>0</v>
      </c>
      <c r="S1929" s="179">
        <f t="shared" si="736"/>
        <v>0</v>
      </c>
      <c r="Y1929" s="179">
        <f t="shared" si="750"/>
        <v>7520.7157620713115</v>
      </c>
      <c r="Z1929" s="179">
        <f t="shared" si="751"/>
        <v>2389.1670276282093</v>
      </c>
      <c r="AA1929" s="179">
        <f t="shared" si="752"/>
        <v>65679.117210300392</v>
      </c>
      <c r="AB1929" s="179">
        <f t="shared" si="753"/>
        <v>75588.999999999913</v>
      </c>
      <c r="AC1929" s="179">
        <f t="shared" si="754"/>
        <v>7305498</v>
      </c>
      <c r="AE1929" s="179">
        <f t="shared" si="755"/>
        <v>75589</v>
      </c>
    </row>
    <row r="1930" spans="1:31" x14ac:dyDescent="0.2">
      <c r="A1930" s="171">
        <f t="shared" si="737"/>
        <v>35</v>
      </c>
      <c r="B1930" s="179">
        <f t="shared" si="738"/>
        <v>72394</v>
      </c>
      <c r="C1930" s="179"/>
      <c r="D1930" s="179">
        <f t="shared" si="739"/>
        <v>3195</v>
      </c>
      <c r="E1930" s="179">
        <f t="shared" si="740"/>
        <v>64773.02904856408</v>
      </c>
      <c r="F1930" s="179">
        <f t="shared" si="741"/>
        <v>773.80001358669824</v>
      </c>
      <c r="G1930" s="179">
        <f t="shared" si="742"/>
        <v>4851374.7938604634</v>
      </c>
      <c r="H1930" s="179">
        <f t="shared" si="743"/>
        <v>55292.4033944822</v>
      </c>
      <c r="I1930" s="179">
        <f t="shared" si="744"/>
        <v>72394</v>
      </c>
      <c r="J1930" s="179">
        <f t="shared" si="745"/>
        <v>3195</v>
      </c>
      <c r="K1930" s="179">
        <f t="shared" si="746"/>
        <v>75589</v>
      </c>
      <c r="L1930" s="179">
        <f t="shared" si="734"/>
        <v>75589</v>
      </c>
      <c r="M1930" s="179">
        <f t="shared" si="747"/>
        <v>64059.908678118729</v>
      </c>
      <c r="N1930" s="179">
        <f t="shared" si="748"/>
        <v>6891122.4668473257</v>
      </c>
      <c r="O1930" s="179">
        <f>N1930*(1+Basic!$B$9)+S1930</f>
        <v>7235678.5901896926</v>
      </c>
      <c r="P1930" s="176">
        <f t="shared" si="735"/>
        <v>7290971</v>
      </c>
      <c r="R1930" s="183">
        <f t="shared" si="749"/>
        <v>0</v>
      </c>
      <c r="S1930" s="179">
        <f t="shared" si="736"/>
        <v>0</v>
      </c>
      <c r="Y1930" s="179">
        <f t="shared" si="750"/>
        <v>7620.9709514360875</v>
      </c>
      <c r="Z1930" s="179">
        <f t="shared" si="751"/>
        <v>2421.1999864133031</v>
      </c>
      <c r="AA1930" s="179">
        <f t="shared" si="752"/>
        <v>65546.829062150777</v>
      </c>
      <c r="AB1930" s="179">
        <f t="shared" si="753"/>
        <v>75589.000000000175</v>
      </c>
      <c r="AC1930" s="179">
        <f t="shared" si="754"/>
        <v>7290971</v>
      </c>
      <c r="AE1930" s="179">
        <f t="shared" si="755"/>
        <v>75589</v>
      </c>
    </row>
    <row r="1931" spans="1:31" x14ac:dyDescent="0.2">
      <c r="A1931" s="171">
        <f t="shared" si="737"/>
        <v>36</v>
      </c>
      <c r="B1931" s="179">
        <f t="shared" si="738"/>
        <v>72394</v>
      </c>
      <c r="C1931" s="171">
        <f>-Basic!$B$22</f>
        <v>-38210</v>
      </c>
      <c r="D1931" s="179">
        <f t="shared" si="739"/>
        <v>-35015</v>
      </c>
      <c r="E1931" s="179">
        <f t="shared" si="740"/>
        <v>64671.437403559888</v>
      </c>
      <c r="F1931" s="179">
        <f t="shared" si="741"/>
        <v>741.3375702002071</v>
      </c>
      <c r="G1931" s="179">
        <f t="shared" si="742"/>
        <v>4843652.2312640231</v>
      </c>
      <c r="H1931" s="179">
        <f t="shared" si="743"/>
        <v>91048.740964682409</v>
      </c>
      <c r="I1931" s="179">
        <f t="shared" si="744"/>
        <v>72394</v>
      </c>
      <c r="J1931" s="179">
        <f t="shared" si="745"/>
        <v>3195</v>
      </c>
      <c r="K1931" s="179">
        <f t="shared" si="746"/>
        <v>75589</v>
      </c>
      <c r="L1931" s="179">
        <f t="shared" si="734"/>
        <v>75589</v>
      </c>
      <c r="M1931" s="179">
        <f t="shared" si="747"/>
        <v>63952.913195151421</v>
      </c>
      <c r="N1931" s="179">
        <f t="shared" si="748"/>
        <v>6879486.3800424775</v>
      </c>
      <c r="O1931" s="179">
        <f>N1931*(1+Basic!$B$9)+S1931</f>
        <v>7223460.699044602</v>
      </c>
      <c r="P1931" s="176">
        <f t="shared" si="735"/>
        <v>7314509</v>
      </c>
      <c r="R1931" s="183">
        <f t="shared" si="749"/>
        <v>0</v>
      </c>
      <c r="S1931" s="179">
        <f t="shared" si="736"/>
        <v>0</v>
      </c>
      <c r="Y1931" s="179">
        <f t="shared" si="750"/>
        <v>7722.5625964403152</v>
      </c>
      <c r="Z1931" s="179">
        <f t="shared" si="751"/>
        <v>2453.6624297997914</v>
      </c>
      <c r="AA1931" s="179">
        <f t="shared" si="752"/>
        <v>65412.774973760097</v>
      </c>
      <c r="AB1931" s="179">
        <f t="shared" si="753"/>
        <v>75589.000000000204</v>
      </c>
      <c r="AC1931" s="179">
        <f t="shared" si="754"/>
        <v>7314509</v>
      </c>
      <c r="AE1931" s="179">
        <f t="shared" si="755"/>
        <v>37379</v>
      </c>
    </row>
    <row r="1932" spans="1:31" x14ac:dyDescent="0.2">
      <c r="A1932" s="171">
        <f t="shared" si="737"/>
        <v>37</v>
      </c>
      <c r="B1932" s="179">
        <f t="shared" si="738"/>
        <v>72394</v>
      </c>
      <c r="D1932" s="179">
        <f t="shared" si="739"/>
        <v>3195</v>
      </c>
      <c r="E1932" s="179">
        <f t="shared" si="740"/>
        <v>64568.491487242973</v>
      </c>
      <c r="F1932" s="179">
        <f t="shared" si="741"/>
        <v>1220.743687247307</v>
      </c>
      <c r="G1932" s="179">
        <f t="shared" si="742"/>
        <v>4835826.7227512663</v>
      </c>
      <c r="H1932" s="179">
        <f t="shared" si="743"/>
        <v>89074.484651929713</v>
      </c>
      <c r="I1932" s="179">
        <f t="shared" si="744"/>
        <v>72394</v>
      </c>
      <c r="J1932" s="179">
        <f t="shared" si="745"/>
        <v>3195</v>
      </c>
      <c r="K1932" s="179">
        <f t="shared" si="746"/>
        <v>75589</v>
      </c>
      <c r="L1932" s="179">
        <f t="shared" si="734"/>
        <v>75589</v>
      </c>
      <c r="M1932" s="179">
        <f t="shared" si="747"/>
        <v>63844.924742915689</v>
      </c>
      <c r="N1932" s="179">
        <f t="shared" si="748"/>
        <v>6867742.3047853932</v>
      </c>
      <c r="O1932" s="179">
        <f>N1932*(1+Basic!$B$9)+S1932</f>
        <v>7211129.4200246632</v>
      </c>
      <c r="P1932" s="176">
        <f t="shared" si="735"/>
        <v>7300204</v>
      </c>
      <c r="R1932" s="183">
        <f t="shared" si="749"/>
        <v>0</v>
      </c>
      <c r="S1932" s="179">
        <f t="shared" si="736"/>
        <v>0</v>
      </c>
      <c r="Y1932" s="179">
        <f t="shared" si="750"/>
        <v>7825.5085127567872</v>
      </c>
      <c r="Z1932" s="179">
        <f t="shared" si="751"/>
        <v>1974.2563127526955</v>
      </c>
      <c r="AA1932" s="179">
        <f t="shared" si="752"/>
        <v>65789.235174490284</v>
      </c>
      <c r="AB1932" s="179">
        <f t="shared" si="753"/>
        <v>75588.999999999767</v>
      </c>
      <c r="AC1932" s="179">
        <f t="shared" si="754"/>
        <v>7300204</v>
      </c>
      <c r="AE1932" s="179">
        <f t="shared" si="755"/>
        <v>75589</v>
      </c>
    </row>
    <row r="1933" spans="1:31" x14ac:dyDescent="0.2">
      <c r="A1933" s="171">
        <f t="shared" si="737"/>
        <v>38</v>
      </c>
      <c r="B1933" s="179">
        <f t="shared" si="738"/>
        <v>72394</v>
      </c>
      <c r="D1933" s="179">
        <f t="shared" si="739"/>
        <v>3195</v>
      </c>
      <c r="E1933" s="179">
        <f t="shared" si="740"/>
        <v>64464.173246447754</v>
      </c>
      <c r="F1933" s="179">
        <f t="shared" si="741"/>
        <v>1194.2736789279622</v>
      </c>
      <c r="G1933" s="179">
        <f t="shared" si="742"/>
        <v>4827896.8959977143</v>
      </c>
      <c r="H1933" s="179">
        <f t="shared" si="743"/>
        <v>87073.758330857672</v>
      </c>
      <c r="I1933" s="179">
        <f t="shared" si="744"/>
        <v>72394</v>
      </c>
      <c r="J1933" s="179">
        <f t="shared" si="745"/>
        <v>3195</v>
      </c>
      <c r="K1933" s="179">
        <f t="shared" si="746"/>
        <v>75589</v>
      </c>
      <c r="L1933" s="179">
        <f t="shared" si="734"/>
        <v>75589</v>
      </c>
      <c r="M1933" s="179">
        <f t="shared" si="747"/>
        <v>63735.934106181696</v>
      </c>
      <c r="N1933" s="179">
        <f t="shared" si="748"/>
        <v>6855889.2388915746</v>
      </c>
      <c r="O1933" s="179">
        <f>N1933*(1+Basic!$B$9)+S1933</f>
        <v>7198683.7008361537</v>
      </c>
      <c r="P1933" s="176">
        <f t="shared" si="735"/>
        <v>7285757</v>
      </c>
      <c r="R1933" s="183">
        <f t="shared" si="749"/>
        <v>0</v>
      </c>
      <c r="S1933" s="179">
        <f t="shared" si="736"/>
        <v>0</v>
      </c>
      <c r="Y1933" s="179">
        <f t="shared" si="750"/>
        <v>7929.8267535520718</v>
      </c>
      <c r="Z1933" s="179">
        <f t="shared" si="751"/>
        <v>2000.7263210720412</v>
      </c>
      <c r="AA1933" s="179">
        <f t="shared" si="752"/>
        <v>65658.446925375712</v>
      </c>
      <c r="AB1933" s="179">
        <f t="shared" si="753"/>
        <v>75588.999999999825</v>
      </c>
      <c r="AC1933" s="179">
        <f t="shared" si="754"/>
        <v>7285757</v>
      </c>
      <c r="AE1933" s="179">
        <f t="shared" si="755"/>
        <v>75589</v>
      </c>
    </row>
    <row r="1934" spans="1:31" x14ac:dyDescent="0.2">
      <c r="A1934" s="171">
        <f t="shared" si="737"/>
        <v>39</v>
      </c>
      <c r="B1934" s="179">
        <f t="shared" si="738"/>
        <v>72394</v>
      </c>
      <c r="D1934" s="179">
        <f t="shared" si="739"/>
        <v>3195</v>
      </c>
      <c r="E1934" s="179">
        <f t="shared" si="740"/>
        <v>64358.464387350243</v>
      </c>
      <c r="F1934" s="179">
        <f t="shared" si="741"/>
        <v>1167.4487717356089</v>
      </c>
      <c r="G1934" s="179">
        <f t="shared" si="742"/>
        <v>4819861.360385064</v>
      </c>
      <c r="H1934" s="179">
        <f t="shared" si="743"/>
        <v>85046.207102593282</v>
      </c>
      <c r="I1934" s="179">
        <f t="shared" si="744"/>
        <v>72394</v>
      </c>
      <c r="J1934" s="179">
        <f t="shared" si="745"/>
        <v>3195</v>
      </c>
      <c r="K1934" s="179">
        <f t="shared" si="746"/>
        <v>75589</v>
      </c>
      <c r="L1934" s="179">
        <f t="shared" si="734"/>
        <v>75589</v>
      </c>
      <c r="M1934" s="179">
        <f t="shared" si="747"/>
        <v>63625.931984197843</v>
      </c>
      <c r="N1934" s="179">
        <f t="shared" si="748"/>
        <v>6843926.1708757728</v>
      </c>
      <c r="O1934" s="179">
        <f>N1934*(1+Basic!$B$9)+S1934</f>
        <v>7186122.479419562</v>
      </c>
      <c r="P1934" s="176">
        <f t="shared" si="735"/>
        <v>7271169</v>
      </c>
      <c r="R1934" s="183">
        <f t="shared" si="749"/>
        <v>0</v>
      </c>
      <c r="S1934" s="179">
        <f t="shared" si="736"/>
        <v>0</v>
      </c>
      <c r="Y1934" s="179">
        <f t="shared" si="750"/>
        <v>8035.5356126502156</v>
      </c>
      <c r="Z1934" s="179">
        <f t="shared" si="751"/>
        <v>2027.5512282643904</v>
      </c>
      <c r="AA1934" s="179">
        <f t="shared" si="752"/>
        <v>65525.913159085852</v>
      </c>
      <c r="AB1934" s="179">
        <f t="shared" si="753"/>
        <v>75589.000000000466</v>
      </c>
      <c r="AC1934" s="179">
        <f t="shared" si="754"/>
        <v>7271169</v>
      </c>
      <c r="AE1934" s="179">
        <f t="shared" si="755"/>
        <v>75589</v>
      </c>
    </row>
    <row r="1935" spans="1:31" x14ac:dyDescent="0.2">
      <c r="A1935" s="171">
        <f t="shared" si="737"/>
        <v>40</v>
      </c>
      <c r="B1935" s="179">
        <f t="shared" si="738"/>
        <v>72394</v>
      </c>
      <c r="D1935" s="179">
        <f t="shared" si="739"/>
        <v>3195</v>
      </c>
      <c r="E1935" s="179">
        <f t="shared" si="740"/>
        <v>64251.346372259919</v>
      </c>
      <c r="F1935" s="179">
        <f t="shared" si="741"/>
        <v>1140.2642073336215</v>
      </c>
      <c r="G1935" s="179">
        <f t="shared" si="742"/>
        <v>4811718.7067573238</v>
      </c>
      <c r="H1935" s="179">
        <f t="shared" si="743"/>
        <v>82991.471309926899</v>
      </c>
      <c r="I1935" s="179">
        <f t="shared" si="744"/>
        <v>72394</v>
      </c>
      <c r="J1935" s="179">
        <f t="shared" si="745"/>
        <v>3195</v>
      </c>
      <c r="K1935" s="179">
        <f t="shared" si="746"/>
        <v>75589</v>
      </c>
      <c r="L1935" s="179">
        <f t="shared" si="734"/>
        <v>75589</v>
      </c>
      <c r="M1935" s="179">
        <f t="shared" si="747"/>
        <v>63514.908989897136</v>
      </c>
      <c r="N1935" s="179">
        <f t="shared" si="748"/>
        <v>6831852.0798656698</v>
      </c>
      <c r="O1935" s="179">
        <f>N1935*(1+Basic!$B$9)+S1935</f>
        <v>7173444.6838589534</v>
      </c>
      <c r="P1935" s="176">
        <f t="shared" si="735"/>
        <v>7256436</v>
      </c>
      <c r="R1935" s="183">
        <f t="shared" si="749"/>
        <v>0</v>
      </c>
      <c r="S1935" s="179">
        <f t="shared" si="736"/>
        <v>0</v>
      </c>
      <c r="Y1935" s="179">
        <f t="shared" si="750"/>
        <v>8142.6536277402192</v>
      </c>
      <c r="Z1935" s="179">
        <f t="shared" si="751"/>
        <v>2054.7357926663826</v>
      </c>
      <c r="AA1935" s="179">
        <f t="shared" si="752"/>
        <v>65391.610579593544</v>
      </c>
      <c r="AB1935" s="179">
        <f t="shared" si="753"/>
        <v>75589.000000000146</v>
      </c>
      <c r="AC1935" s="179">
        <f t="shared" si="754"/>
        <v>7256436</v>
      </c>
      <c r="AE1935" s="179">
        <f t="shared" si="755"/>
        <v>75589</v>
      </c>
    </row>
    <row r="1936" spans="1:31" x14ac:dyDescent="0.2">
      <c r="A1936" s="171">
        <f t="shared" si="737"/>
        <v>41</v>
      </c>
      <c r="B1936" s="179">
        <f t="shared" si="738"/>
        <v>72394</v>
      </c>
      <c r="D1936" s="179">
        <f t="shared" si="739"/>
        <v>3195</v>
      </c>
      <c r="E1936" s="179">
        <f t="shared" si="740"/>
        <v>64142.800416368875</v>
      </c>
      <c r="F1936" s="179">
        <f t="shared" si="741"/>
        <v>1112.7151635875741</v>
      </c>
      <c r="G1936" s="179">
        <f t="shared" si="742"/>
        <v>4803467.5071736928</v>
      </c>
      <c r="H1936" s="179">
        <f t="shared" si="743"/>
        <v>80909.186473514477</v>
      </c>
      <c r="I1936" s="179">
        <f t="shared" si="744"/>
        <v>72394</v>
      </c>
      <c r="J1936" s="179">
        <f t="shared" si="745"/>
        <v>3195</v>
      </c>
      <c r="K1936" s="179">
        <f t="shared" si="746"/>
        <v>75589</v>
      </c>
      <c r="L1936" s="179">
        <f t="shared" si="734"/>
        <v>75589</v>
      </c>
      <c r="M1936" s="179">
        <f t="shared" si="747"/>
        <v>63402.855649096076</v>
      </c>
      <c r="N1936" s="179">
        <f t="shared" si="748"/>
        <v>6819665.9355147658</v>
      </c>
      <c r="O1936" s="179">
        <f>N1936*(1+Basic!$B$9)+S1936</f>
        <v>7160649.2322905045</v>
      </c>
      <c r="P1936" s="176">
        <f t="shared" si="735"/>
        <v>7241558</v>
      </c>
      <c r="R1936" s="183">
        <f t="shared" si="749"/>
        <v>0</v>
      </c>
      <c r="S1936" s="179">
        <f t="shared" si="736"/>
        <v>0</v>
      </c>
      <c r="Y1936" s="179">
        <f t="shared" si="750"/>
        <v>8251.1995836310089</v>
      </c>
      <c r="Z1936" s="179">
        <f t="shared" si="751"/>
        <v>2082.284836412422</v>
      </c>
      <c r="AA1936" s="179">
        <f t="shared" si="752"/>
        <v>65255.515579956445</v>
      </c>
      <c r="AB1936" s="179">
        <f t="shared" si="753"/>
        <v>75588.999999999884</v>
      </c>
      <c r="AC1936" s="179">
        <f t="shared" si="754"/>
        <v>7241558</v>
      </c>
      <c r="AE1936" s="179">
        <f t="shared" si="755"/>
        <v>75589</v>
      </c>
    </row>
    <row r="1937" spans="1:31" x14ac:dyDescent="0.2">
      <c r="A1937" s="171">
        <f t="shared" si="737"/>
        <v>42</v>
      </c>
      <c r="B1937" s="179">
        <f t="shared" si="738"/>
        <v>72394</v>
      </c>
      <c r="D1937" s="179">
        <f t="shared" si="739"/>
        <v>3195</v>
      </c>
      <c r="E1937" s="179">
        <f t="shared" si="740"/>
        <v>64032.807484457619</v>
      </c>
      <c r="F1937" s="179">
        <f t="shared" si="741"/>
        <v>1084.7967537098662</v>
      </c>
      <c r="G1937" s="179">
        <f t="shared" si="742"/>
        <v>4795106.3146581501</v>
      </c>
      <c r="H1937" s="179">
        <f t="shared" si="743"/>
        <v>78798.983227224337</v>
      </c>
      <c r="I1937" s="179">
        <f t="shared" si="744"/>
        <v>72394</v>
      </c>
      <c r="J1937" s="179">
        <f t="shared" si="745"/>
        <v>3195</v>
      </c>
      <c r="K1937" s="179">
        <f t="shared" si="746"/>
        <v>75589</v>
      </c>
      <c r="L1937" s="179">
        <f t="shared" si="734"/>
        <v>75589</v>
      </c>
      <c r="M1937" s="179">
        <f t="shared" si="747"/>
        <v>63289.762399686238</v>
      </c>
      <c r="N1937" s="179">
        <f t="shared" si="748"/>
        <v>6807366.6979144523</v>
      </c>
      <c r="O1937" s="179">
        <f>N1937*(1+Basic!$B$9)+S1937</f>
        <v>7147735.0328101749</v>
      </c>
      <c r="P1937" s="176">
        <f t="shared" si="735"/>
        <v>7226534</v>
      </c>
      <c r="R1937" s="183">
        <f t="shared" si="749"/>
        <v>0</v>
      </c>
      <c r="S1937" s="179">
        <f t="shared" si="736"/>
        <v>0</v>
      </c>
      <c r="Y1937" s="179">
        <f t="shared" si="750"/>
        <v>8361.1925155427307</v>
      </c>
      <c r="Z1937" s="179">
        <f t="shared" si="751"/>
        <v>2110.2032462901407</v>
      </c>
      <c r="AA1937" s="179">
        <f t="shared" si="752"/>
        <v>65117.604238167485</v>
      </c>
      <c r="AB1937" s="179">
        <f t="shared" si="753"/>
        <v>75589.000000000349</v>
      </c>
      <c r="AC1937" s="179">
        <f t="shared" si="754"/>
        <v>7226534</v>
      </c>
      <c r="AE1937" s="179">
        <f t="shared" si="755"/>
        <v>75589</v>
      </c>
    </row>
    <row r="1938" spans="1:31" x14ac:dyDescent="0.2">
      <c r="A1938" s="171">
        <f t="shared" si="737"/>
        <v>43</v>
      </c>
      <c r="B1938" s="179">
        <f t="shared" si="738"/>
        <v>72394</v>
      </c>
      <c r="D1938" s="179">
        <f t="shared" si="739"/>
        <v>3195</v>
      </c>
      <c r="E1938" s="179">
        <f t="shared" si="740"/>
        <v>63921.34828755691</v>
      </c>
      <c r="F1938" s="179">
        <f t="shared" si="741"/>
        <v>1056.5040253928794</v>
      </c>
      <c r="G1938" s="179">
        <f t="shared" si="742"/>
        <v>4786633.6629457073</v>
      </c>
      <c r="H1938" s="179">
        <f t="shared" si="743"/>
        <v>76660.487252617211</v>
      </c>
      <c r="I1938" s="179">
        <f t="shared" si="744"/>
        <v>72394</v>
      </c>
      <c r="J1938" s="179">
        <f t="shared" si="745"/>
        <v>3195</v>
      </c>
      <c r="K1938" s="179">
        <f t="shared" si="746"/>
        <v>75589</v>
      </c>
      <c r="L1938" s="179">
        <f t="shared" si="734"/>
        <v>75589</v>
      </c>
      <c r="M1938" s="179">
        <f t="shared" si="747"/>
        <v>63175.61959081822</v>
      </c>
      <c r="N1938" s="179">
        <f t="shared" si="748"/>
        <v>6794953.3175052702</v>
      </c>
      <c r="O1938" s="179">
        <f>N1938*(1+Basic!$B$9)+S1938</f>
        <v>7134700.9833805338</v>
      </c>
      <c r="P1938" s="176">
        <f t="shared" si="735"/>
        <v>7211361</v>
      </c>
      <c r="R1938" s="183">
        <f t="shared" si="749"/>
        <v>0</v>
      </c>
      <c r="S1938" s="179">
        <f t="shared" si="736"/>
        <v>0</v>
      </c>
      <c r="Y1938" s="179">
        <f t="shared" si="750"/>
        <v>8472.6517124427482</v>
      </c>
      <c r="Z1938" s="179">
        <f t="shared" si="751"/>
        <v>2138.4959746071254</v>
      </c>
      <c r="AA1938" s="179">
        <f t="shared" si="752"/>
        <v>64977.852312949792</v>
      </c>
      <c r="AB1938" s="179">
        <f t="shared" si="753"/>
        <v>75588.999999999665</v>
      </c>
      <c r="AC1938" s="179">
        <f t="shared" si="754"/>
        <v>7211361</v>
      </c>
      <c r="AE1938" s="179">
        <f t="shared" si="755"/>
        <v>75589</v>
      </c>
    </row>
    <row r="1939" spans="1:31" x14ac:dyDescent="0.2">
      <c r="A1939" s="171">
        <f t="shared" si="737"/>
        <v>44</v>
      </c>
      <c r="B1939" s="179">
        <f t="shared" si="738"/>
        <v>72394</v>
      </c>
      <c r="D1939" s="179">
        <f t="shared" si="739"/>
        <v>3195</v>
      </c>
      <c r="E1939" s="179">
        <f t="shared" si="740"/>
        <v>63808.403279565187</v>
      </c>
      <c r="F1939" s="179">
        <f t="shared" si="741"/>
        <v>1027.831959930513</v>
      </c>
      <c r="G1939" s="179">
        <f t="shared" si="742"/>
        <v>4778048.0662252726</v>
      </c>
      <c r="H1939" s="179">
        <f t="shared" si="743"/>
        <v>74493.319212547722</v>
      </c>
      <c r="I1939" s="179">
        <f t="shared" si="744"/>
        <v>72394</v>
      </c>
      <c r="J1939" s="179">
        <f t="shared" si="745"/>
        <v>3195</v>
      </c>
      <c r="K1939" s="179">
        <f t="shared" si="746"/>
        <v>75589</v>
      </c>
      <c r="L1939" s="179">
        <f t="shared" si="734"/>
        <v>75589</v>
      </c>
      <c r="M1939" s="179">
        <f t="shared" si="747"/>
        <v>63060.417482078163</v>
      </c>
      <c r="N1939" s="179">
        <f t="shared" si="748"/>
        <v>6782424.7349873483</v>
      </c>
      <c r="O1939" s="179">
        <f>N1939*(1+Basic!$B$9)+S1939</f>
        <v>7121545.9717367161</v>
      </c>
      <c r="P1939" s="176">
        <f t="shared" si="735"/>
        <v>7196039</v>
      </c>
      <c r="R1939" s="183">
        <f t="shared" si="749"/>
        <v>0</v>
      </c>
      <c r="S1939" s="179">
        <f t="shared" si="736"/>
        <v>0</v>
      </c>
      <c r="Y1939" s="179">
        <f t="shared" si="750"/>
        <v>8585.5967204347253</v>
      </c>
      <c r="Z1939" s="179">
        <f t="shared" si="751"/>
        <v>2167.1680400694895</v>
      </c>
      <c r="AA1939" s="179">
        <f t="shared" si="752"/>
        <v>64836.235239495698</v>
      </c>
      <c r="AB1939" s="179">
        <f t="shared" si="753"/>
        <v>75588.999999999913</v>
      </c>
      <c r="AC1939" s="179">
        <f t="shared" si="754"/>
        <v>7196039</v>
      </c>
      <c r="AE1939" s="179">
        <f t="shared" si="755"/>
        <v>75589</v>
      </c>
    </row>
    <row r="1940" spans="1:31" ht="15" x14ac:dyDescent="0.2">
      <c r="A1940" s="171">
        <f t="shared" si="737"/>
        <v>45</v>
      </c>
      <c r="B1940" s="179">
        <f t="shared" si="738"/>
        <v>72394</v>
      </c>
      <c r="C1940" s="190"/>
      <c r="D1940" s="179">
        <f t="shared" si="739"/>
        <v>3195</v>
      </c>
      <c r="E1940" s="179">
        <f t="shared" si="740"/>
        <v>63693.952653820823</v>
      </c>
      <c r="F1940" s="179">
        <f t="shared" si="741"/>
        <v>998.77547132793961</v>
      </c>
      <c r="G1940" s="179">
        <f t="shared" si="742"/>
        <v>4769348.0188790932</v>
      </c>
      <c r="H1940" s="179">
        <f t="shared" si="743"/>
        <v>72297.094683875664</v>
      </c>
      <c r="I1940" s="179">
        <f t="shared" si="744"/>
        <v>72394</v>
      </c>
      <c r="J1940" s="179">
        <f t="shared" si="745"/>
        <v>3195</v>
      </c>
      <c r="K1940" s="179">
        <f t="shared" si="746"/>
        <v>75589</v>
      </c>
      <c r="L1940" s="179">
        <f t="shared" si="734"/>
        <v>75589</v>
      </c>
      <c r="M1940" s="179">
        <f t="shared" si="747"/>
        <v>62944.146242656483</v>
      </c>
      <c r="N1940" s="179">
        <f t="shared" si="748"/>
        <v>6769779.8812300051</v>
      </c>
      <c r="O1940" s="179">
        <f>N1940*(1+Basic!$B$9)+S1940</f>
        <v>7108268.8752915058</v>
      </c>
      <c r="P1940" s="176">
        <f t="shared" si="735"/>
        <v>7180566</v>
      </c>
      <c r="R1940" s="183">
        <f t="shared" si="749"/>
        <v>0</v>
      </c>
      <c r="S1940" s="179">
        <f t="shared" si="736"/>
        <v>0</v>
      </c>
      <c r="Y1940" s="179">
        <f t="shared" si="750"/>
        <v>8700.0473461793736</v>
      </c>
      <c r="Z1940" s="179">
        <f t="shared" si="751"/>
        <v>2196.2245286720572</v>
      </c>
      <c r="AA1940" s="179">
        <f t="shared" si="752"/>
        <v>64692.728125148766</v>
      </c>
      <c r="AB1940" s="179">
        <f t="shared" si="753"/>
        <v>75589.000000000204</v>
      </c>
      <c r="AC1940" s="179">
        <f t="shared" si="754"/>
        <v>7180566</v>
      </c>
      <c r="AE1940" s="179">
        <f t="shared" si="755"/>
        <v>75589</v>
      </c>
    </row>
    <row r="1941" spans="1:31" ht="15" x14ac:dyDescent="0.2">
      <c r="A1941" s="171">
        <f t="shared" si="737"/>
        <v>46</v>
      </c>
      <c r="B1941" s="179">
        <f t="shared" si="738"/>
        <v>72394</v>
      </c>
      <c r="C1941" s="190"/>
      <c r="D1941" s="179">
        <f t="shared" si="739"/>
        <v>3195</v>
      </c>
      <c r="E1941" s="179">
        <f t="shared" si="740"/>
        <v>63577.976339628709</v>
      </c>
      <c r="F1941" s="179">
        <f t="shared" si="741"/>
        <v>969.32940539942695</v>
      </c>
      <c r="G1941" s="179">
        <f t="shared" si="742"/>
        <v>4760531.9952187221</v>
      </c>
      <c r="H1941" s="179">
        <f t="shared" si="743"/>
        <v>70071.424089275097</v>
      </c>
      <c r="I1941" s="179">
        <f t="shared" si="744"/>
        <v>72394</v>
      </c>
      <c r="J1941" s="179">
        <f t="shared" si="745"/>
        <v>3195</v>
      </c>
      <c r="K1941" s="179">
        <f t="shared" si="746"/>
        <v>75589</v>
      </c>
      <c r="L1941" s="179">
        <f t="shared" si="734"/>
        <v>75589</v>
      </c>
      <c r="M1941" s="179">
        <f t="shared" si="747"/>
        <v>62826.795950508975</v>
      </c>
      <c r="N1941" s="179">
        <f t="shared" si="748"/>
        <v>6757017.6771805137</v>
      </c>
      <c r="O1941" s="179">
        <f>N1941*(1+Basic!$B$9)+S1941</f>
        <v>7094868.56103954</v>
      </c>
      <c r="P1941" s="176">
        <f t="shared" si="735"/>
        <v>7164940</v>
      </c>
      <c r="R1941" s="183">
        <f t="shared" si="749"/>
        <v>0</v>
      </c>
      <c r="S1941" s="179">
        <f t="shared" si="736"/>
        <v>0</v>
      </c>
      <c r="Y1941" s="179">
        <f t="shared" si="750"/>
        <v>8816.02366037108</v>
      </c>
      <c r="Z1941" s="179">
        <f t="shared" si="751"/>
        <v>2225.6705946005677</v>
      </c>
      <c r="AA1941" s="179">
        <f t="shared" si="752"/>
        <v>64547.305745028134</v>
      </c>
      <c r="AB1941" s="179">
        <f t="shared" si="753"/>
        <v>75588.999999999782</v>
      </c>
      <c r="AC1941" s="179">
        <f t="shared" si="754"/>
        <v>7164940</v>
      </c>
      <c r="AE1941" s="179">
        <f t="shared" si="755"/>
        <v>75589</v>
      </c>
    </row>
    <row r="1942" spans="1:31" ht="15" x14ac:dyDescent="0.2">
      <c r="A1942" s="171">
        <f t="shared" si="737"/>
        <v>47</v>
      </c>
      <c r="B1942" s="179">
        <f t="shared" si="738"/>
        <v>72394</v>
      </c>
      <c r="C1942" s="190"/>
      <c r="D1942" s="179">
        <f t="shared" si="739"/>
        <v>3195</v>
      </c>
      <c r="E1942" s="179">
        <f t="shared" si="740"/>
        <v>63460.45399874061</v>
      </c>
      <c r="F1942" s="179">
        <f t="shared" si="741"/>
        <v>939.48853885406186</v>
      </c>
      <c r="G1942" s="179">
        <f t="shared" si="742"/>
        <v>4751598.4492174629</v>
      </c>
      <c r="H1942" s="179">
        <f t="shared" si="743"/>
        <v>67815.912628129154</v>
      </c>
      <c r="I1942" s="179">
        <f t="shared" si="744"/>
        <v>72394</v>
      </c>
      <c r="J1942" s="179">
        <f t="shared" si="745"/>
        <v>3195</v>
      </c>
      <c r="K1942" s="179">
        <f t="shared" si="746"/>
        <v>75589</v>
      </c>
      <c r="L1942" s="179">
        <f t="shared" si="734"/>
        <v>75589</v>
      </c>
      <c r="M1942" s="179">
        <f t="shared" si="747"/>
        <v>62708.356591510128</v>
      </c>
      <c r="N1942" s="179">
        <f t="shared" si="748"/>
        <v>6744137.0337720243</v>
      </c>
      <c r="O1942" s="179">
        <f>N1942*(1+Basic!$B$9)+S1942</f>
        <v>7081343.8854606254</v>
      </c>
      <c r="P1942" s="176">
        <f t="shared" si="735"/>
        <v>7149160</v>
      </c>
      <c r="R1942" s="183">
        <f t="shared" si="749"/>
        <v>0</v>
      </c>
      <c r="S1942" s="179">
        <f t="shared" si="736"/>
        <v>0</v>
      </c>
      <c r="Y1942" s="179">
        <f t="shared" si="750"/>
        <v>8933.5460012592375</v>
      </c>
      <c r="Z1942" s="179">
        <f t="shared" si="751"/>
        <v>2255.511461145943</v>
      </c>
      <c r="AA1942" s="179">
        <f t="shared" si="752"/>
        <v>64399.942537594674</v>
      </c>
      <c r="AB1942" s="179">
        <f t="shared" si="753"/>
        <v>75588.999999999854</v>
      </c>
      <c r="AC1942" s="179">
        <f t="shared" si="754"/>
        <v>7149160</v>
      </c>
      <c r="AE1942" s="179">
        <f t="shared" si="755"/>
        <v>75589</v>
      </c>
    </row>
    <row r="1943" spans="1:31" x14ac:dyDescent="0.2">
      <c r="A1943" s="171">
        <f t="shared" si="737"/>
        <v>48</v>
      </c>
      <c r="B1943" s="179">
        <f t="shared" si="738"/>
        <v>72394</v>
      </c>
      <c r="C1943" s="171">
        <f>-Basic!$B$23</f>
        <v>-34390</v>
      </c>
      <c r="D1943" s="179">
        <f t="shared" si="739"/>
        <v>-31195</v>
      </c>
      <c r="E1943" s="179">
        <f t="shared" si="740"/>
        <v>63341.365021788464</v>
      </c>
      <c r="F1943" s="179">
        <f t="shared" si="741"/>
        <v>909.24757836921674</v>
      </c>
      <c r="G1943" s="179">
        <f t="shared" si="742"/>
        <v>4742545.8142392514</v>
      </c>
      <c r="H1943" s="179">
        <f t="shared" si="743"/>
        <v>99920.160206498374</v>
      </c>
      <c r="I1943" s="179">
        <f t="shared" si="744"/>
        <v>72394</v>
      </c>
      <c r="J1943" s="179">
        <f t="shared" si="745"/>
        <v>3195</v>
      </c>
      <c r="K1943" s="179">
        <f t="shared" si="746"/>
        <v>75589</v>
      </c>
      <c r="L1943" s="179">
        <f t="shared" si="734"/>
        <v>75589</v>
      </c>
      <c r="M1943" s="179">
        <f t="shared" si="747"/>
        <v>62588.818058598576</v>
      </c>
      <c r="N1943" s="179">
        <f t="shared" si="748"/>
        <v>6731136.8518306231</v>
      </c>
      <c r="O1943" s="179">
        <f>N1943*(1+Basic!$B$9)+S1943</f>
        <v>7067693.6944221547</v>
      </c>
      <c r="P1943" s="176">
        <f t="shared" si="735"/>
        <v>7167614</v>
      </c>
      <c r="R1943" s="183">
        <f t="shared" si="749"/>
        <v>0</v>
      </c>
      <c r="S1943" s="179">
        <f t="shared" si="736"/>
        <v>0</v>
      </c>
      <c r="Y1943" s="179">
        <f t="shared" si="750"/>
        <v>9052.6349782114848</v>
      </c>
      <c r="Z1943" s="179">
        <f t="shared" si="751"/>
        <v>2285.7524216307793</v>
      </c>
      <c r="AA1943" s="179">
        <f t="shared" si="752"/>
        <v>64250.612600157678</v>
      </c>
      <c r="AB1943" s="179">
        <f t="shared" si="753"/>
        <v>75588.999999999942</v>
      </c>
      <c r="AC1943" s="179">
        <f t="shared" si="754"/>
        <v>7167614</v>
      </c>
      <c r="AE1943" s="179">
        <f t="shared" si="755"/>
        <v>41199</v>
      </c>
    </row>
    <row r="1944" spans="1:31" x14ac:dyDescent="0.2">
      <c r="A1944" s="171">
        <f t="shared" si="737"/>
        <v>49</v>
      </c>
      <c r="B1944" s="179">
        <f t="shared" si="738"/>
        <v>72394</v>
      </c>
      <c r="D1944" s="179">
        <f t="shared" si="739"/>
        <v>3195</v>
      </c>
      <c r="E1944" s="179">
        <f t="shared" si="740"/>
        <v>63220.688524670251</v>
      </c>
      <c r="F1944" s="179">
        <f t="shared" si="741"/>
        <v>1339.6879902835451</v>
      </c>
      <c r="G1944" s="179">
        <f t="shared" si="742"/>
        <v>4733372.5027639214</v>
      </c>
      <c r="H1944" s="179">
        <f t="shared" si="743"/>
        <v>98064.848196781924</v>
      </c>
      <c r="I1944" s="179">
        <f t="shared" si="744"/>
        <v>72394</v>
      </c>
      <c r="J1944" s="179">
        <f t="shared" si="745"/>
        <v>3195</v>
      </c>
      <c r="K1944" s="179">
        <f t="shared" si="746"/>
        <v>75589</v>
      </c>
      <c r="L1944" s="179">
        <f t="shared" si="734"/>
        <v>75589</v>
      </c>
      <c r="M1944" s="179">
        <f t="shared" si="747"/>
        <v>62468.170150914528</v>
      </c>
      <c r="N1944" s="179">
        <f t="shared" si="748"/>
        <v>6718016.0219815373</v>
      </c>
      <c r="O1944" s="179">
        <f>N1944*(1+Basic!$B$9)+S1944</f>
        <v>7053916.8230806142</v>
      </c>
      <c r="P1944" s="176">
        <f t="shared" si="735"/>
        <v>7151982</v>
      </c>
      <c r="R1944" s="183">
        <f t="shared" si="749"/>
        <v>0</v>
      </c>
      <c r="S1944" s="179">
        <f t="shared" si="736"/>
        <v>0</v>
      </c>
      <c r="Y1944" s="179">
        <f t="shared" si="750"/>
        <v>9173.3114753300324</v>
      </c>
      <c r="Z1944" s="179">
        <f t="shared" si="751"/>
        <v>1855.3120097164501</v>
      </c>
      <c r="AA1944" s="179">
        <f t="shared" si="752"/>
        <v>64560.376514953794</v>
      </c>
      <c r="AB1944" s="179">
        <f t="shared" si="753"/>
        <v>75589.000000000276</v>
      </c>
      <c r="AC1944" s="179">
        <f t="shared" si="754"/>
        <v>7151982</v>
      </c>
      <c r="AE1944" s="179">
        <f t="shared" si="755"/>
        <v>75589</v>
      </c>
    </row>
    <row r="1945" spans="1:31" x14ac:dyDescent="0.2">
      <c r="A1945" s="171">
        <f t="shared" si="737"/>
        <v>50</v>
      </c>
      <c r="B1945" s="179">
        <f t="shared" si="738"/>
        <v>72394</v>
      </c>
      <c r="D1945" s="179">
        <f t="shared" si="739"/>
        <v>3195</v>
      </c>
      <c r="E1945" s="179">
        <f t="shared" si="740"/>
        <v>63098.403344887622</v>
      </c>
      <c r="F1945" s="179">
        <f t="shared" si="741"/>
        <v>1314.8127377568351</v>
      </c>
      <c r="G1945" s="179">
        <f t="shared" si="742"/>
        <v>4724076.9061088087</v>
      </c>
      <c r="H1945" s="179">
        <f t="shared" si="743"/>
        <v>96184.660934538755</v>
      </c>
      <c r="I1945" s="179">
        <f t="shared" si="744"/>
        <v>72394</v>
      </c>
      <c r="J1945" s="179">
        <f t="shared" si="745"/>
        <v>3195</v>
      </c>
      <c r="K1945" s="179">
        <f t="shared" si="746"/>
        <v>75589</v>
      </c>
      <c r="L1945" s="179">
        <f t="shared" si="734"/>
        <v>75589</v>
      </c>
      <c r="M1945" s="179">
        <f t="shared" si="747"/>
        <v>62346.402572929401</v>
      </c>
      <c r="N1945" s="179">
        <f t="shared" si="748"/>
        <v>6704773.4245544672</v>
      </c>
      <c r="O1945" s="179">
        <f>N1945*(1+Basic!$B$9)+S1945</f>
        <v>7040012.0957821906</v>
      </c>
      <c r="P1945" s="176">
        <f t="shared" si="735"/>
        <v>7136197</v>
      </c>
      <c r="R1945" s="183">
        <f t="shared" si="749"/>
        <v>0</v>
      </c>
      <c r="S1945" s="179">
        <f t="shared" si="736"/>
        <v>0</v>
      </c>
      <c r="Y1945" s="179">
        <f t="shared" si="750"/>
        <v>9295.5966551126912</v>
      </c>
      <c r="Z1945" s="179">
        <f t="shared" si="751"/>
        <v>1880.1872622431692</v>
      </c>
      <c r="AA1945" s="179">
        <f t="shared" si="752"/>
        <v>64413.21608264446</v>
      </c>
      <c r="AB1945" s="179">
        <f t="shared" si="753"/>
        <v>75589.00000000032</v>
      </c>
      <c r="AC1945" s="179">
        <f t="shared" si="754"/>
        <v>7136197</v>
      </c>
      <c r="AE1945" s="179">
        <f t="shared" si="755"/>
        <v>75589</v>
      </c>
    </row>
    <row r="1946" spans="1:31" x14ac:dyDescent="0.2">
      <c r="A1946" s="171">
        <f t="shared" si="737"/>
        <v>51</v>
      </c>
      <c r="B1946" s="179">
        <f t="shared" si="738"/>
        <v>72394</v>
      </c>
      <c r="D1946" s="179">
        <f t="shared" si="739"/>
        <v>3195</v>
      </c>
      <c r="E1946" s="179">
        <f t="shared" si="740"/>
        <v>62974.48803783473</v>
      </c>
      <c r="F1946" s="179">
        <f t="shared" si="741"/>
        <v>1289.6039681801481</v>
      </c>
      <c r="G1946" s="179">
        <f t="shared" si="742"/>
        <v>4714657.3941466436</v>
      </c>
      <c r="H1946" s="179">
        <f t="shared" si="743"/>
        <v>94279.264902718904</v>
      </c>
      <c r="I1946" s="179">
        <f t="shared" si="744"/>
        <v>72394</v>
      </c>
      <c r="J1946" s="179">
        <f t="shared" si="745"/>
        <v>3195</v>
      </c>
      <c r="K1946" s="179">
        <f t="shared" si="746"/>
        <v>75589</v>
      </c>
      <c r="L1946" s="179">
        <f t="shared" si="734"/>
        <v>75589</v>
      </c>
      <c r="M1946" s="179">
        <f t="shared" si="747"/>
        <v>62223.504933567143</v>
      </c>
      <c r="N1946" s="179">
        <f t="shared" si="748"/>
        <v>6691407.929488034</v>
      </c>
      <c r="O1946" s="179">
        <f>N1946*(1+Basic!$B$9)+S1946</f>
        <v>7025978.3259624364</v>
      </c>
      <c r="P1946" s="176">
        <f t="shared" si="735"/>
        <v>7120258</v>
      </c>
      <c r="R1946" s="183">
        <f t="shared" si="749"/>
        <v>0</v>
      </c>
      <c r="S1946" s="179">
        <f t="shared" si="736"/>
        <v>0</v>
      </c>
      <c r="Y1946" s="179">
        <f t="shared" si="750"/>
        <v>9419.5119621651247</v>
      </c>
      <c r="Z1946" s="179">
        <f t="shared" si="751"/>
        <v>1905.3960318198515</v>
      </c>
      <c r="AA1946" s="179">
        <f t="shared" si="752"/>
        <v>64264.092006014878</v>
      </c>
      <c r="AB1946" s="179">
        <f t="shared" si="753"/>
        <v>75588.999999999854</v>
      </c>
      <c r="AC1946" s="179">
        <f t="shared" si="754"/>
        <v>7120258</v>
      </c>
      <c r="AE1946" s="179">
        <f t="shared" si="755"/>
        <v>75589</v>
      </c>
    </row>
    <row r="1947" spans="1:31" x14ac:dyDescent="0.2">
      <c r="A1947" s="171">
        <f t="shared" si="737"/>
        <v>52</v>
      </c>
      <c r="B1947" s="179">
        <f t="shared" si="738"/>
        <v>72394</v>
      </c>
      <c r="D1947" s="179">
        <f t="shared" si="739"/>
        <v>3195</v>
      </c>
      <c r="E1947" s="179">
        <f t="shared" si="740"/>
        <v>62848.920873037619</v>
      </c>
      <c r="F1947" s="179">
        <f t="shared" si="741"/>
        <v>1264.0572098954574</v>
      </c>
      <c r="G1947" s="179">
        <f t="shared" si="742"/>
        <v>4705112.3150196811</v>
      </c>
      <c r="H1947" s="179">
        <f t="shared" si="743"/>
        <v>92348.322112614362</v>
      </c>
      <c r="I1947" s="179">
        <f t="shared" si="744"/>
        <v>72394</v>
      </c>
      <c r="J1947" s="179">
        <f t="shared" si="745"/>
        <v>3195</v>
      </c>
      <c r="K1947" s="179">
        <f t="shared" si="746"/>
        <v>75589</v>
      </c>
      <c r="L1947" s="179">
        <f t="shared" si="734"/>
        <v>75589</v>
      </c>
      <c r="M1947" s="179">
        <f t="shared" si="747"/>
        <v>62099.466745317543</v>
      </c>
      <c r="N1947" s="179">
        <f t="shared" si="748"/>
        <v>6677918.3962333519</v>
      </c>
      <c r="O1947" s="179">
        <f>N1947*(1+Basic!$B$9)+S1947</f>
        <v>7011814.3160450198</v>
      </c>
      <c r="P1947" s="176">
        <f t="shared" si="735"/>
        <v>7104163</v>
      </c>
      <c r="R1947" s="183">
        <f t="shared" si="749"/>
        <v>0</v>
      </c>
      <c r="S1947" s="179">
        <f t="shared" si="736"/>
        <v>0</v>
      </c>
      <c r="Y1947" s="179">
        <f t="shared" si="750"/>
        <v>9545.0791269624606</v>
      </c>
      <c r="Z1947" s="179">
        <f t="shared" si="751"/>
        <v>1930.9427901045419</v>
      </c>
      <c r="AA1947" s="179">
        <f t="shared" si="752"/>
        <v>64112.978082933078</v>
      </c>
      <c r="AB1947" s="179">
        <f t="shared" si="753"/>
        <v>75589.000000000087</v>
      </c>
      <c r="AC1947" s="179">
        <f t="shared" si="754"/>
        <v>7104163</v>
      </c>
      <c r="AE1947" s="179">
        <f t="shared" si="755"/>
        <v>75589</v>
      </c>
    </row>
    <row r="1948" spans="1:31" x14ac:dyDescent="0.2">
      <c r="A1948" s="171">
        <f t="shared" si="737"/>
        <v>53</v>
      </c>
      <c r="B1948" s="179">
        <f t="shared" si="738"/>
        <v>72394</v>
      </c>
      <c r="D1948" s="179">
        <f t="shared" si="739"/>
        <v>3195</v>
      </c>
      <c r="E1948" s="179">
        <f t="shared" si="740"/>
        <v>62721.679830343368</v>
      </c>
      <c r="F1948" s="179">
        <f t="shared" si="741"/>
        <v>1238.1679312906037</v>
      </c>
      <c r="G1948" s="179">
        <f t="shared" si="742"/>
        <v>4695439.9948500246</v>
      </c>
      <c r="H1948" s="179">
        <f t="shared" si="743"/>
        <v>90391.490043904967</v>
      </c>
      <c r="I1948" s="179">
        <f t="shared" si="744"/>
        <v>72394</v>
      </c>
      <c r="J1948" s="179">
        <f t="shared" si="745"/>
        <v>3195</v>
      </c>
      <c r="K1948" s="179">
        <f t="shared" si="746"/>
        <v>75589</v>
      </c>
      <c r="L1948" s="179">
        <f t="shared" si="734"/>
        <v>75589</v>
      </c>
      <c r="M1948" s="179">
        <f t="shared" si="747"/>
        <v>61974.277423341315</v>
      </c>
      <c r="N1948" s="179">
        <f t="shared" si="748"/>
        <v>6664303.6736566937</v>
      </c>
      <c r="O1948" s="179">
        <f>N1948*(1+Basic!$B$9)+S1948</f>
        <v>6997518.8573395284</v>
      </c>
      <c r="P1948" s="176">
        <f t="shared" si="735"/>
        <v>7087910</v>
      </c>
      <c r="R1948" s="183">
        <f t="shared" si="749"/>
        <v>0</v>
      </c>
      <c r="S1948" s="179">
        <f t="shared" si="736"/>
        <v>0</v>
      </c>
      <c r="Y1948" s="179">
        <f t="shared" si="750"/>
        <v>9672.3201696565375</v>
      </c>
      <c r="Z1948" s="179">
        <f t="shared" si="751"/>
        <v>1956.8320687093947</v>
      </c>
      <c r="AA1948" s="179">
        <f t="shared" si="752"/>
        <v>63959.847761633973</v>
      </c>
      <c r="AB1948" s="179">
        <f t="shared" si="753"/>
        <v>75588.999999999913</v>
      </c>
      <c r="AC1948" s="179">
        <f t="shared" si="754"/>
        <v>7087910</v>
      </c>
      <c r="AE1948" s="179">
        <f t="shared" si="755"/>
        <v>75589</v>
      </c>
    </row>
    <row r="1949" spans="1:31" ht="15" x14ac:dyDescent="0.2">
      <c r="A1949" s="171">
        <f t="shared" si="737"/>
        <v>54</v>
      </c>
      <c r="B1949" s="179">
        <f t="shared" si="738"/>
        <v>72394</v>
      </c>
      <c r="C1949" s="190"/>
      <c r="D1949" s="179">
        <f t="shared" si="739"/>
        <v>3195</v>
      </c>
      <c r="E1949" s="179">
        <f t="shared" si="740"/>
        <v>62592.742596058619</v>
      </c>
      <c r="F1949" s="179">
        <f t="shared" si="741"/>
        <v>1211.9315399954546</v>
      </c>
      <c r="G1949" s="179">
        <f t="shared" si="742"/>
        <v>4685638.7374460828</v>
      </c>
      <c r="H1949" s="179">
        <f t="shared" si="743"/>
        <v>88408.421583900417</v>
      </c>
      <c r="I1949" s="179">
        <f t="shared" si="744"/>
        <v>72394</v>
      </c>
      <c r="J1949" s="179">
        <f t="shared" si="745"/>
        <v>3195</v>
      </c>
      <c r="K1949" s="179">
        <f t="shared" si="746"/>
        <v>75589</v>
      </c>
      <c r="L1949" s="179">
        <f t="shared" si="734"/>
        <v>75589</v>
      </c>
      <c r="M1949" s="179">
        <f t="shared" si="747"/>
        <v>61847.926284566762</v>
      </c>
      <c r="N1949" s="179">
        <f t="shared" si="748"/>
        <v>6650562.5999412602</v>
      </c>
      <c r="O1949" s="179">
        <f>N1949*(1+Basic!$B$9)+S1949</f>
        <v>6983090.7299383236</v>
      </c>
      <c r="P1949" s="176">
        <f t="shared" si="735"/>
        <v>7071499</v>
      </c>
      <c r="R1949" s="183">
        <f t="shared" si="749"/>
        <v>0</v>
      </c>
      <c r="S1949" s="179">
        <f t="shared" si="736"/>
        <v>0</v>
      </c>
      <c r="Y1949" s="179">
        <f t="shared" si="750"/>
        <v>9801.257403941825</v>
      </c>
      <c r="Z1949" s="179">
        <f t="shared" si="751"/>
        <v>1983.0684600045497</v>
      </c>
      <c r="AA1949" s="179">
        <f t="shared" si="752"/>
        <v>63804.674136054076</v>
      </c>
      <c r="AB1949" s="179">
        <f t="shared" si="753"/>
        <v>75589.000000000451</v>
      </c>
      <c r="AC1949" s="179">
        <f t="shared" si="754"/>
        <v>7071499</v>
      </c>
      <c r="AE1949" s="179">
        <f t="shared" si="755"/>
        <v>75589</v>
      </c>
    </row>
    <row r="1950" spans="1:31" ht="15" x14ac:dyDescent="0.2">
      <c r="A1950" s="171">
        <f t="shared" si="737"/>
        <v>55</v>
      </c>
      <c r="B1950" s="179">
        <f t="shared" si="738"/>
        <v>72394</v>
      </c>
      <c r="C1950" s="190"/>
      <c r="D1950" s="179">
        <f t="shared" si="739"/>
        <v>3195</v>
      </c>
      <c r="E1950" s="179">
        <f t="shared" si="740"/>
        <v>62462.086559036419</v>
      </c>
      <c r="F1950" s="179">
        <f t="shared" si="741"/>
        <v>1185.3433820672869</v>
      </c>
      <c r="G1950" s="179">
        <f t="shared" si="742"/>
        <v>4675706.8240051195</v>
      </c>
      <c r="H1950" s="179">
        <f t="shared" si="743"/>
        <v>86398.764965967697</v>
      </c>
      <c r="I1950" s="179">
        <f t="shared" si="744"/>
        <v>72394</v>
      </c>
      <c r="J1950" s="179">
        <f t="shared" si="745"/>
        <v>3195</v>
      </c>
      <c r="K1950" s="179">
        <f t="shared" si="746"/>
        <v>75589</v>
      </c>
      <c r="L1950" s="179">
        <f t="shared" si="734"/>
        <v>75589</v>
      </c>
      <c r="M1950" s="179">
        <f t="shared" si="747"/>
        <v>61720.402546778176</v>
      </c>
      <c r="N1950" s="179">
        <f t="shared" si="748"/>
        <v>6636694.0024880385</v>
      </c>
      <c r="O1950" s="179">
        <f>N1950*(1+Basic!$B$9)+S1950</f>
        <v>6968528.702612441</v>
      </c>
      <c r="P1950" s="176">
        <f t="shared" si="735"/>
        <v>7054927</v>
      </c>
      <c r="R1950" s="183">
        <f t="shared" si="749"/>
        <v>0</v>
      </c>
      <c r="S1950" s="179">
        <f t="shared" si="736"/>
        <v>0</v>
      </c>
      <c r="Y1950" s="179">
        <f t="shared" si="750"/>
        <v>9931.9134409632534</v>
      </c>
      <c r="Z1950" s="179">
        <f t="shared" si="751"/>
        <v>2009.6566179327201</v>
      </c>
      <c r="AA1950" s="179">
        <f t="shared" si="752"/>
        <v>63647.429941103706</v>
      </c>
      <c r="AB1950" s="179">
        <f t="shared" si="753"/>
        <v>75588.99999999968</v>
      </c>
      <c r="AC1950" s="179">
        <f t="shared" si="754"/>
        <v>7054927</v>
      </c>
      <c r="AE1950" s="179">
        <f t="shared" si="755"/>
        <v>75589</v>
      </c>
    </row>
    <row r="1951" spans="1:31" ht="15" x14ac:dyDescent="0.2">
      <c r="A1951" s="171">
        <f t="shared" si="737"/>
        <v>56</v>
      </c>
      <c r="B1951" s="179">
        <f t="shared" si="738"/>
        <v>72394</v>
      </c>
      <c r="C1951" s="190"/>
      <c r="D1951" s="179">
        <f t="shared" si="739"/>
        <v>3195</v>
      </c>
      <c r="E1951" s="179">
        <f t="shared" si="740"/>
        <v>62329.688806711092</v>
      </c>
      <c r="F1951" s="179">
        <f t="shared" si="741"/>
        <v>1158.3987411652479</v>
      </c>
      <c r="G1951" s="179">
        <f t="shared" si="742"/>
        <v>4665642.5128118303</v>
      </c>
      <c r="H1951" s="179">
        <f t="shared" si="743"/>
        <v>84362.163707132946</v>
      </c>
      <c r="I1951" s="179">
        <f t="shared" si="744"/>
        <v>72394</v>
      </c>
      <c r="J1951" s="179">
        <f t="shared" si="745"/>
        <v>3195</v>
      </c>
      <c r="K1951" s="179">
        <f t="shared" si="746"/>
        <v>75589</v>
      </c>
      <c r="L1951" s="179">
        <f t="shared" si="734"/>
        <v>75589</v>
      </c>
      <c r="M1951" s="179">
        <f t="shared" si="747"/>
        <v>61591.695327695743</v>
      </c>
      <c r="N1951" s="179">
        <f t="shared" si="748"/>
        <v>6622696.697815734</v>
      </c>
      <c r="O1951" s="179">
        <f>N1951*(1+Basic!$B$9)+S1951</f>
        <v>6953831.5327065205</v>
      </c>
      <c r="P1951" s="176">
        <f t="shared" si="735"/>
        <v>7038194</v>
      </c>
      <c r="R1951" s="183">
        <f t="shared" si="749"/>
        <v>0</v>
      </c>
      <c r="S1951" s="179">
        <f t="shared" si="736"/>
        <v>0</v>
      </c>
      <c r="Y1951" s="179">
        <f t="shared" si="750"/>
        <v>10064.311193289235</v>
      </c>
      <c r="Z1951" s="179">
        <f t="shared" si="751"/>
        <v>2036.6012588347512</v>
      </c>
      <c r="AA1951" s="179">
        <f t="shared" si="752"/>
        <v>63488.087547876341</v>
      </c>
      <c r="AB1951" s="179">
        <f t="shared" si="753"/>
        <v>75589.00000000032</v>
      </c>
      <c r="AC1951" s="179">
        <f t="shared" si="754"/>
        <v>7038194</v>
      </c>
      <c r="AE1951" s="179">
        <f t="shared" si="755"/>
        <v>75589</v>
      </c>
    </row>
    <row r="1952" spans="1:31" ht="15" x14ac:dyDescent="0.2">
      <c r="A1952" s="171">
        <f t="shared" si="737"/>
        <v>57</v>
      </c>
      <c r="B1952" s="179">
        <f t="shared" si="738"/>
        <v>72394</v>
      </c>
      <c r="C1952" s="190"/>
      <c r="D1952" s="179">
        <f t="shared" si="739"/>
        <v>3195</v>
      </c>
      <c r="E1952" s="179">
        <f t="shared" si="740"/>
        <v>62195.526121080118</v>
      </c>
      <c r="F1952" s="179">
        <f t="shared" si="741"/>
        <v>1131.0928377137459</v>
      </c>
      <c r="G1952" s="179">
        <f t="shared" si="742"/>
        <v>4655444.0389329102</v>
      </c>
      <c r="H1952" s="179">
        <f t="shared" si="743"/>
        <v>82298.256544846692</v>
      </c>
      <c r="I1952" s="179">
        <f t="shared" si="744"/>
        <v>72394</v>
      </c>
      <c r="J1952" s="179">
        <f t="shared" si="745"/>
        <v>3195</v>
      </c>
      <c r="K1952" s="179">
        <f t="shared" si="746"/>
        <v>75589</v>
      </c>
      <c r="L1952" s="179">
        <f t="shared" si="734"/>
        <v>75589</v>
      </c>
      <c r="M1952" s="179">
        <f t="shared" si="747"/>
        <v>61461.793644046877</v>
      </c>
      <c r="N1952" s="179">
        <f t="shared" si="748"/>
        <v>6608569.4914597813</v>
      </c>
      <c r="O1952" s="179">
        <f>N1952*(1+Basic!$B$9)+S1952</f>
        <v>6938997.9660327705</v>
      </c>
      <c r="P1952" s="176">
        <f t="shared" si="735"/>
        <v>7021296</v>
      </c>
      <c r="R1952" s="183">
        <f t="shared" si="749"/>
        <v>0</v>
      </c>
      <c r="S1952" s="179">
        <f t="shared" si="736"/>
        <v>0</v>
      </c>
      <c r="Y1952" s="179">
        <f t="shared" si="750"/>
        <v>10198.473878920078</v>
      </c>
      <c r="Z1952" s="179">
        <f t="shared" si="751"/>
        <v>2063.9071622862539</v>
      </c>
      <c r="AA1952" s="179">
        <f t="shared" si="752"/>
        <v>63326.618958793864</v>
      </c>
      <c r="AB1952" s="179">
        <f t="shared" si="753"/>
        <v>75589.000000000204</v>
      </c>
      <c r="AC1952" s="179">
        <f t="shared" si="754"/>
        <v>7021296</v>
      </c>
      <c r="AE1952" s="179">
        <f t="shared" si="755"/>
        <v>75589</v>
      </c>
    </row>
    <row r="1953" spans="1:31" ht="15" x14ac:dyDescent="0.2">
      <c r="A1953" s="171">
        <f t="shared" si="737"/>
        <v>58</v>
      </c>
      <c r="B1953" s="179">
        <f t="shared" si="738"/>
        <v>72394</v>
      </c>
      <c r="C1953" s="190"/>
      <c r="D1953" s="179">
        <f t="shared" si="739"/>
        <v>3195</v>
      </c>
      <c r="E1953" s="179">
        <f t="shared" si="740"/>
        <v>62059.574974632502</v>
      </c>
      <c r="F1953" s="179">
        <f t="shared" si="741"/>
        <v>1103.4208280546254</v>
      </c>
      <c r="G1953" s="179">
        <f t="shared" si="742"/>
        <v>4645109.613907543</v>
      </c>
      <c r="H1953" s="179">
        <f t="shared" si="743"/>
        <v>80206.677372901322</v>
      </c>
      <c r="I1953" s="179">
        <f t="shared" si="744"/>
        <v>72394</v>
      </c>
      <c r="J1953" s="179">
        <f t="shared" si="745"/>
        <v>3195</v>
      </c>
      <c r="K1953" s="179">
        <f t="shared" si="746"/>
        <v>75589</v>
      </c>
      <c r="L1953" s="179">
        <f t="shared" si="734"/>
        <v>75589</v>
      </c>
      <c r="M1953" s="179">
        <f t="shared" si="747"/>
        <v>61330.686410628987</v>
      </c>
      <c r="N1953" s="179">
        <f t="shared" si="748"/>
        <v>6594311.1778704105</v>
      </c>
      <c r="O1953" s="179">
        <f>N1953*(1+Basic!$B$9)+S1953</f>
        <v>6924026.7367639309</v>
      </c>
      <c r="P1953" s="176">
        <f t="shared" si="735"/>
        <v>7004233</v>
      </c>
      <c r="R1953" s="183">
        <f t="shared" si="749"/>
        <v>0</v>
      </c>
      <c r="S1953" s="179">
        <f t="shared" si="736"/>
        <v>0</v>
      </c>
      <c r="Y1953" s="179">
        <f t="shared" si="750"/>
        <v>10334.425025367178</v>
      </c>
      <c r="Z1953" s="179">
        <f t="shared" si="751"/>
        <v>2091.57917194537</v>
      </c>
      <c r="AA1953" s="179">
        <f t="shared" si="752"/>
        <v>63162.995802687125</v>
      </c>
      <c r="AB1953" s="179">
        <f t="shared" si="753"/>
        <v>75588.99999999968</v>
      </c>
      <c r="AC1953" s="179">
        <f t="shared" si="754"/>
        <v>7004233</v>
      </c>
      <c r="AE1953" s="179">
        <f t="shared" si="755"/>
        <v>75589</v>
      </c>
    </row>
    <row r="1954" spans="1:31" ht="15" x14ac:dyDescent="0.2">
      <c r="A1954" s="171">
        <f t="shared" si="737"/>
        <v>59</v>
      </c>
      <c r="B1954" s="179">
        <f t="shared" si="738"/>
        <v>72394</v>
      </c>
      <c r="C1954" s="190"/>
      <c r="D1954" s="179">
        <f t="shared" si="739"/>
        <v>3195</v>
      </c>
      <c r="E1954" s="179">
        <f t="shared" si="740"/>
        <v>61921.81152622286</v>
      </c>
      <c r="F1954" s="179">
        <f t="shared" si="741"/>
        <v>1075.3778035879754</v>
      </c>
      <c r="G1954" s="179">
        <f t="shared" si="742"/>
        <v>4634637.4254337661</v>
      </c>
      <c r="H1954" s="179">
        <f t="shared" si="743"/>
        <v>78087.055176489303</v>
      </c>
      <c r="I1954" s="179">
        <f t="shared" si="744"/>
        <v>72394</v>
      </c>
      <c r="J1954" s="179">
        <f t="shared" si="745"/>
        <v>3195</v>
      </c>
      <c r="K1954" s="179">
        <f t="shared" si="746"/>
        <v>75589</v>
      </c>
      <c r="L1954" s="179">
        <f t="shared" si="734"/>
        <v>75589</v>
      </c>
      <c r="M1954" s="179">
        <f t="shared" si="747"/>
        <v>61198.362439363467</v>
      </c>
      <c r="N1954" s="179">
        <f t="shared" si="748"/>
        <v>6579920.5403097738</v>
      </c>
      <c r="O1954" s="179">
        <f>N1954*(1+Basic!$B$9)+S1954</f>
        <v>6908916.5673252624</v>
      </c>
      <c r="P1954" s="176">
        <f t="shared" si="735"/>
        <v>6987004</v>
      </c>
      <c r="R1954" s="183">
        <f t="shared" si="749"/>
        <v>0</v>
      </c>
      <c r="S1954" s="179">
        <f t="shared" si="736"/>
        <v>0</v>
      </c>
      <c r="Y1954" s="179">
        <f t="shared" si="750"/>
        <v>10472.188473776914</v>
      </c>
      <c r="Z1954" s="179">
        <f t="shared" si="751"/>
        <v>2119.6221964120195</v>
      </c>
      <c r="AA1954" s="179">
        <f t="shared" si="752"/>
        <v>62997.189329810833</v>
      </c>
      <c r="AB1954" s="179">
        <f t="shared" si="753"/>
        <v>75588.999999999767</v>
      </c>
      <c r="AC1954" s="179">
        <f t="shared" si="754"/>
        <v>6987004</v>
      </c>
      <c r="AE1954" s="179">
        <f t="shared" si="755"/>
        <v>75589</v>
      </c>
    </row>
    <row r="1955" spans="1:31" x14ac:dyDescent="0.2">
      <c r="A1955" s="171">
        <f t="shared" si="737"/>
        <v>60</v>
      </c>
      <c r="B1955" s="179">
        <f t="shared" si="738"/>
        <v>72394</v>
      </c>
      <c r="C1955" s="171">
        <f>-Basic!$B$24</f>
        <v>-30950</v>
      </c>
      <c r="D1955" s="179">
        <f t="shared" si="739"/>
        <v>-27755</v>
      </c>
      <c r="E1955" s="179">
        <f t="shared" si="740"/>
        <v>61782.211616890512</v>
      </c>
      <c r="F1955" s="179">
        <f t="shared" si="741"/>
        <v>1046.9587899014168</v>
      </c>
      <c r="G1955" s="179">
        <f t="shared" si="742"/>
        <v>4624025.6370506566</v>
      </c>
      <c r="H1955" s="179">
        <f t="shared" si="743"/>
        <v>106889.01396639072</v>
      </c>
      <c r="I1955" s="179">
        <f t="shared" si="744"/>
        <v>72394</v>
      </c>
      <c r="J1955" s="179">
        <f t="shared" si="745"/>
        <v>3195</v>
      </c>
      <c r="K1955" s="179">
        <f t="shared" si="746"/>
        <v>75589</v>
      </c>
      <c r="L1955" s="179">
        <f t="shared" si="734"/>
        <v>75589</v>
      </c>
      <c r="M1955" s="179">
        <f t="shared" si="747"/>
        <v>61064.810438341003</v>
      </c>
      <c r="N1955" s="179">
        <f t="shared" si="748"/>
        <v>6565396.3507481152</v>
      </c>
      <c r="O1955" s="179">
        <f>N1955*(1+Basic!$B$9)+S1955</f>
        <v>6893666.1682855217</v>
      </c>
      <c r="P1955" s="176">
        <f t="shared" si="735"/>
        <v>7000555</v>
      </c>
      <c r="R1955" s="183">
        <f t="shared" si="749"/>
        <v>0</v>
      </c>
      <c r="S1955" s="179">
        <f t="shared" si="736"/>
        <v>0</v>
      </c>
      <c r="Y1955" s="179">
        <f t="shared" si="750"/>
        <v>10611.788383109495</v>
      </c>
      <c r="Z1955" s="179">
        <f t="shared" si="751"/>
        <v>2148.041210098585</v>
      </c>
      <c r="AA1955" s="179">
        <f t="shared" si="752"/>
        <v>62829.170406791927</v>
      </c>
      <c r="AB1955" s="179">
        <f t="shared" si="753"/>
        <v>75589</v>
      </c>
      <c r="AC1955" s="179">
        <f t="shared" si="754"/>
        <v>7000555</v>
      </c>
      <c r="AE1955" s="179">
        <f t="shared" si="755"/>
        <v>44639</v>
      </c>
    </row>
    <row r="1956" spans="1:31" x14ac:dyDescent="0.2">
      <c r="A1956" s="171">
        <f t="shared" si="737"/>
        <v>61</v>
      </c>
      <c r="B1956" s="179">
        <f t="shared" si="738"/>
        <v>72394</v>
      </c>
      <c r="D1956" s="179">
        <f t="shared" si="739"/>
        <v>3195</v>
      </c>
      <c r="E1956" s="179">
        <f t="shared" si="740"/>
        <v>61640.750765622826</v>
      </c>
      <c r="F1956" s="179">
        <f t="shared" si="741"/>
        <v>1433.1234858719808</v>
      </c>
      <c r="G1956" s="179">
        <f t="shared" si="742"/>
        <v>4613272.3878162792</v>
      </c>
      <c r="H1956" s="179">
        <f t="shared" si="743"/>
        <v>105127.1374522627</v>
      </c>
      <c r="I1956" s="179">
        <f t="shared" si="744"/>
        <v>72394</v>
      </c>
      <c r="J1956" s="179">
        <f t="shared" si="745"/>
        <v>3195</v>
      </c>
      <c r="K1956" s="179">
        <f t="shared" si="746"/>
        <v>75589</v>
      </c>
      <c r="L1956" s="179">
        <f t="shared" si="734"/>
        <v>75589</v>
      </c>
      <c r="M1956" s="179">
        <f t="shared" si="747"/>
        <v>60930.019010857977</v>
      </c>
      <c r="N1956" s="179">
        <f t="shared" si="748"/>
        <v>6550737.3697589729</v>
      </c>
      <c r="O1956" s="179">
        <f>N1956*(1+Basic!$B$9)+S1956</f>
        <v>6878274.2382469214</v>
      </c>
      <c r="P1956" s="176">
        <f t="shared" si="735"/>
        <v>6983401</v>
      </c>
      <c r="R1956" s="183">
        <f t="shared" si="749"/>
        <v>0</v>
      </c>
      <c r="S1956" s="179">
        <f t="shared" si="736"/>
        <v>0</v>
      </c>
      <c r="Y1956" s="179">
        <f t="shared" si="750"/>
        <v>10753.249234377407</v>
      </c>
      <c r="Z1956" s="179">
        <f t="shared" si="751"/>
        <v>1761.8765141280164</v>
      </c>
      <c r="AA1956" s="179">
        <f t="shared" si="752"/>
        <v>63073.87425149481</v>
      </c>
      <c r="AB1956" s="179">
        <f t="shared" si="753"/>
        <v>75589.000000000233</v>
      </c>
      <c r="AC1956" s="179">
        <f t="shared" si="754"/>
        <v>6983401</v>
      </c>
      <c r="AE1956" s="179">
        <f t="shared" si="755"/>
        <v>75589</v>
      </c>
    </row>
    <row r="1957" spans="1:31" x14ac:dyDescent="0.2">
      <c r="A1957" s="171">
        <f t="shared" si="737"/>
        <v>62</v>
      </c>
      <c r="B1957" s="179">
        <f t="shared" si="738"/>
        <v>72394</v>
      </c>
      <c r="D1957" s="179">
        <f t="shared" si="739"/>
        <v>3195</v>
      </c>
      <c r="E1957" s="179">
        <f t="shared" si="740"/>
        <v>61497.4041650621</v>
      </c>
      <c r="F1957" s="179">
        <f t="shared" si="741"/>
        <v>1409.5009776467948</v>
      </c>
      <c r="G1957" s="179">
        <f t="shared" si="742"/>
        <v>4602375.7919813413</v>
      </c>
      <c r="H1957" s="179">
        <f t="shared" si="743"/>
        <v>103341.63842990949</v>
      </c>
      <c r="I1957" s="179">
        <f t="shared" si="744"/>
        <v>72394</v>
      </c>
      <c r="J1957" s="179">
        <f t="shared" si="745"/>
        <v>3195</v>
      </c>
      <c r="K1957" s="179">
        <f t="shared" si="746"/>
        <v>75589</v>
      </c>
      <c r="L1957" s="179">
        <f t="shared" si="734"/>
        <v>75589</v>
      </c>
      <c r="M1957" s="179">
        <f t="shared" si="747"/>
        <v>60793.97665444389</v>
      </c>
      <c r="N1957" s="179">
        <f t="shared" si="748"/>
        <v>6535942.3464134168</v>
      </c>
      <c r="O1957" s="179">
        <f>N1957*(1+Basic!$B$9)+S1957</f>
        <v>6862739.4637340875</v>
      </c>
      <c r="P1957" s="176">
        <f t="shared" si="735"/>
        <v>6966081</v>
      </c>
      <c r="R1957" s="183">
        <f t="shared" si="749"/>
        <v>0</v>
      </c>
      <c r="S1957" s="179">
        <f t="shared" si="736"/>
        <v>0</v>
      </c>
      <c r="Y1957" s="179">
        <f t="shared" si="750"/>
        <v>10896.595834937878</v>
      </c>
      <c r="Z1957" s="179">
        <f t="shared" si="751"/>
        <v>1785.4990223532077</v>
      </c>
      <c r="AA1957" s="179">
        <f t="shared" si="752"/>
        <v>62906.905142708893</v>
      </c>
      <c r="AB1957" s="179">
        <f t="shared" si="753"/>
        <v>75588.999999999971</v>
      </c>
      <c r="AC1957" s="179">
        <f t="shared" si="754"/>
        <v>6966081</v>
      </c>
      <c r="AE1957" s="179">
        <f t="shared" si="755"/>
        <v>75589</v>
      </c>
    </row>
    <row r="1958" spans="1:31" x14ac:dyDescent="0.2">
      <c r="A1958" s="171">
        <f t="shared" si="737"/>
        <v>63</v>
      </c>
      <c r="B1958" s="179">
        <f t="shared" si="738"/>
        <v>72394</v>
      </c>
      <c r="D1958" s="179">
        <f t="shared" si="739"/>
        <v>3195</v>
      </c>
      <c r="E1958" s="179">
        <f t="shared" si="740"/>
        <v>61352.146677155193</v>
      </c>
      <c r="F1958" s="179">
        <f t="shared" si="741"/>
        <v>1385.561748646699</v>
      </c>
      <c r="G1958" s="179">
        <f t="shared" si="742"/>
        <v>4591333.9386584964</v>
      </c>
      <c r="H1958" s="179">
        <f t="shared" si="743"/>
        <v>101532.20017855619</v>
      </c>
      <c r="I1958" s="179">
        <f t="shared" si="744"/>
        <v>72394</v>
      </c>
      <c r="J1958" s="179">
        <f t="shared" si="745"/>
        <v>3195</v>
      </c>
      <c r="K1958" s="179">
        <f t="shared" si="746"/>
        <v>75589</v>
      </c>
      <c r="L1958" s="179">
        <f t="shared" si="734"/>
        <v>75589</v>
      </c>
      <c r="M1958" s="179">
        <f t="shared" si="747"/>
        <v>60656.67175987982</v>
      </c>
      <c r="N1958" s="179">
        <f t="shared" si="748"/>
        <v>6521010.0181732969</v>
      </c>
      <c r="O1958" s="179">
        <f>N1958*(1+Basic!$B$9)+S1958</f>
        <v>6847060.5190819623</v>
      </c>
      <c r="P1958" s="176">
        <f t="shared" si="735"/>
        <v>6948593</v>
      </c>
      <c r="R1958" s="183">
        <f t="shared" si="749"/>
        <v>0</v>
      </c>
      <c r="S1958" s="179">
        <f t="shared" si="736"/>
        <v>0</v>
      </c>
      <c r="Y1958" s="179">
        <f t="shared" si="750"/>
        <v>11041.853322844952</v>
      </c>
      <c r="Z1958" s="179">
        <f t="shared" si="751"/>
        <v>1809.4382513533055</v>
      </c>
      <c r="AA1958" s="179">
        <f t="shared" si="752"/>
        <v>62737.708425801895</v>
      </c>
      <c r="AB1958" s="179">
        <f t="shared" si="753"/>
        <v>75589.000000000146</v>
      </c>
      <c r="AC1958" s="179">
        <f t="shared" si="754"/>
        <v>6948593</v>
      </c>
      <c r="AE1958" s="179">
        <f t="shared" si="755"/>
        <v>75589</v>
      </c>
    </row>
    <row r="1959" spans="1:31" x14ac:dyDescent="0.2">
      <c r="A1959" s="171">
        <f t="shared" si="737"/>
        <v>64</v>
      </c>
      <c r="B1959" s="179">
        <f t="shared" si="738"/>
        <v>72394</v>
      </c>
      <c r="D1959" s="179">
        <f t="shared" si="739"/>
        <v>3195</v>
      </c>
      <c r="E1959" s="179">
        <f t="shared" si="740"/>
        <v>61204.952828745176</v>
      </c>
      <c r="F1959" s="179">
        <f t="shared" si="741"/>
        <v>1361.3015524111447</v>
      </c>
      <c r="G1959" s="179">
        <f t="shared" si="742"/>
        <v>4580144.8914872417</v>
      </c>
      <c r="H1959" s="179">
        <f t="shared" si="743"/>
        <v>99698.501730967328</v>
      </c>
      <c r="I1959" s="179">
        <f t="shared" si="744"/>
        <v>72394</v>
      </c>
      <c r="J1959" s="179">
        <f t="shared" si="745"/>
        <v>3195</v>
      </c>
      <c r="K1959" s="179">
        <f t="shared" si="746"/>
        <v>75589</v>
      </c>
      <c r="L1959" s="179">
        <f t="shared" si="734"/>
        <v>75589</v>
      </c>
      <c r="M1959" s="179">
        <f t="shared" si="747"/>
        <v>60518.092610207736</v>
      </c>
      <c r="N1959" s="179">
        <f t="shared" si="748"/>
        <v>6505939.1107835043</v>
      </c>
      <c r="O1959" s="179">
        <f>N1959*(1+Basic!$B$9)+S1959</f>
        <v>6831236.0663226796</v>
      </c>
      <c r="P1959" s="176">
        <f t="shared" si="735"/>
        <v>6930935</v>
      </c>
      <c r="R1959" s="183">
        <f t="shared" si="749"/>
        <v>0</v>
      </c>
      <c r="S1959" s="179">
        <f t="shared" si="736"/>
        <v>0</v>
      </c>
      <c r="Y1959" s="179">
        <f t="shared" si="750"/>
        <v>11189.047171254642</v>
      </c>
      <c r="Z1959" s="179">
        <f t="shared" si="751"/>
        <v>1833.6984475888603</v>
      </c>
      <c r="AA1959" s="179">
        <f t="shared" si="752"/>
        <v>62566.254381156323</v>
      </c>
      <c r="AB1959" s="179">
        <f t="shared" si="753"/>
        <v>75588.999999999825</v>
      </c>
      <c r="AC1959" s="179">
        <f t="shared" si="754"/>
        <v>6930935</v>
      </c>
      <c r="AE1959" s="179">
        <f t="shared" si="755"/>
        <v>75589</v>
      </c>
    </row>
    <row r="1960" spans="1:31" ht="15" x14ac:dyDescent="0.2">
      <c r="A1960" s="171">
        <f t="shared" si="737"/>
        <v>65</v>
      </c>
      <c r="B1960" s="179">
        <f t="shared" si="738"/>
        <v>72394</v>
      </c>
      <c r="C1960" s="190"/>
      <c r="D1960" s="179">
        <f t="shared" si="739"/>
        <v>3195</v>
      </c>
      <c r="E1960" s="179">
        <f t="shared" si="740"/>
        <v>61055.796807104256</v>
      </c>
      <c r="F1960" s="179">
        <f t="shared" si="741"/>
        <v>1336.7160855448035</v>
      </c>
      <c r="G1960" s="179">
        <f t="shared" si="742"/>
        <v>4568806.6882943455</v>
      </c>
      <c r="H1960" s="179">
        <f t="shared" si="743"/>
        <v>97840.21781651213</v>
      </c>
      <c r="I1960" s="179">
        <f t="shared" si="744"/>
        <v>72394</v>
      </c>
      <c r="J1960" s="179">
        <f t="shared" si="745"/>
        <v>3195</v>
      </c>
      <c r="K1960" s="179">
        <f t="shared" si="746"/>
        <v>75589</v>
      </c>
      <c r="L1960" s="179">
        <f t="shared" ref="L1960:L2023" si="756">K1960</f>
        <v>75589</v>
      </c>
      <c r="M1960" s="179">
        <f t="shared" si="747"/>
        <v>60378.227379730633</v>
      </c>
      <c r="N1960" s="179">
        <f t="shared" si="748"/>
        <v>6490728.3381632352</v>
      </c>
      <c r="O1960" s="179">
        <f>N1960*(1+Basic!$B$9)+S1960</f>
        <v>6815264.7550713969</v>
      </c>
      <c r="P1960" s="176">
        <f t="shared" ref="P1960:P2023" si="757">ROUND((O1960+H1960)/1,0)</f>
        <v>6913105</v>
      </c>
      <c r="R1960" s="183">
        <f t="shared" si="749"/>
        <v>0</v>
      </c>
      <c r="S1960" s="179">
        <f t="shared" ref="S1960:S2023" si="758">S1961+R1960</f>
        <v>0</v>
      </c>
      <c r="Y1960" s="179">
        <f t="shared" si="750"/>
        <v>11338.20319289621</v>
      </c>
      <c r="Z1960" s="179">
        <f t="shared" si="751"/>
        <v>1858.2839144551981</v>
      </c>
      <c r="AA1960" s="179">
        <f t="shared" si="752"/>
        <v>62392.512892649058</v>
      </c>
      <c r="AB1960" s="179">
        <f t="shared" si="753"/>
        <v>75589.000000000466</v>
      </c>
      <c r="AC1960" s="179">
        <f t="shared" si="754"/>
        <v>6913105</v>
      </c>
      <c r="AE1960" s="179">
        <f t="shared" si="755"/>
        <v>75589</v>
      </c>
    </row>
    <row r="1961" spans="1:31" ht="15" x14ac:dyDescent="0.2">
      <c r="A1961" s="171">
        <f t="shared" ref="A1961:A2024" si="759">A1960+1</f>
        <v>66</v>
      </c>
      <c r="B1961" s="179">
        <f t="shared" ref="B1961:B2024" si="760">$C$1891</f>
        <v>72394</v>
      </c>
      <c r="C1961" s="190"/>
      <c r="D1961" s="179">
        <f t="shared" ref="D1961:D2024" si="761">C1961+$F$1891</f>
        <v>3195</v>
      </c>
      <c r="E1961" s="179">
        <f t="shared" ref="E1961:E2024" si="762">G1960*$B$1894/$E$1891</f>
        <v>60904.652455407042</v>
      </c>
      <c r="F1961" s="179">
        <f t="shared" ref="F1961:F2024" si="763">H1960*$D$1894/$E$1891</f>
        <v>1311.8009869542109</v>
      </c>
      <c r="G1961" s="179">
        <f t="shared" ref="G1961:G2024" si="764">G1960+E1961-B1961</f>
        <v>4557317.3407497527</v>
      </c>
      <c r="H1961" s="179">
        <f t="shared" ref="H1961:H2024" si="765">H1960-D1961+F1961</f>
        <v>95957.018803466344</v>
      </c>
      <c r="I1961" s="179">
        <f t="shared" ref="I1961:I2024" si="766">B1961</f>
        <v>72394</v>
      </c>
      <c r="J1961" s="179">
        <f t="shared" ref="J1961:J2024" si="767">D1961-C1961</f>
        <v>3195</v>
      </c>
      <c r="K1961" s="179">
        <f t="shared" ref="K1961:K2024" si="768">J1961+I1961</f>
        <v>75589</v>
      </c>
      <c r="L1961" s="179">
        <f t="shared" si="756"/>
        <v>75589</v>
      </c>
      <c r="M1961" s="179">
        <f t="shared" ref="M1961:M2024" si="769">N1960*$L$1894/12</f>
        <v>60237.064133003383</v>
      </c>
      <c r="N1961" s="179">
        <f t="shared" ref="N1961:N2024" si="770">N1960+M1961-L1961</f>
        <v>6475376.4022962386</v>
      </c>
      <c r="O1961" s="179">
        <f>N1961*(1+Basic!$B$9)+S1961</f>
        <v>6799145.2224110505</v>
      </c>
      <c r="P1961" s="176">
        <f t="shared" si="757"/>
        <v>6895102</v>
      </c>
      <c r="R1961" s="183">
        <f t="shared" ref="R1961:R2024" si="771">ROUND($R$1891/1,0)</f>
        <v>0</v>
      </c>
      <c r="S1961" s="179">
        <f t="shared" si="758"/>
        <v>0</v>
      </c>
      <c r="Y1961" s="179">
        <f t="shared" ref="Y1961:Y2024" si="772">G1960-G1961</f>
        <v>11489.347544592805</v>
      </c>
      <c r="Z1961" s="179">
        <f t="shared" ref="Z1961:Z2024" si="773">H1960-H1961-C1961</f>
        <v>1883.1990130457853</v>
      </c>
      <c r="AA1961" s="179">
        <f t="shared" ref="AA1961:AA2024" si="774">E1961+F1961+R1961</f>
        <v>62216.453442361249</v>
      </c>
      <c r="AB1961" s="179">
        <f t="shared" ref="AB1961:AB2024" si="775">AA1961+Z1961+Y1961</f>
        <v>75588.99999999984</v>
      </c>
      <c r="AC1961" s="179">
        <f t="shared" ref="AC1961:AC2024" si="776">P1961</f>
        <v>6895102</v>
      </c>
      <c r="AE1961" s="179">
        <f t="shared" ref="AE1961:AE2024" si="777">B1961+D1961</f>
        <v>75589</v>
      </c>
    </row>
    <row r="1962" spans="1:31" ht="15" x14ac:dyDescent="0.2">
      <c r="A1962" s="171">
        <f t="shared" si="759"/>
        <v>67</v>
      </c>
      <c r="B1962" s="179">
        <f t="shared" si="760"/>
        <v>72394</v>
      </c>
      <c r="C1962" s="190"/>
      <c r="D1962" s="179">
        <f t="shared" si="761"/>
        <v>3195</v>
      </c>
      <c r="E1962" s="179">
        <f t="shared" si="762"/>
        <v>60751.493268143626</v>
      </c>
      <c r="F1962" s="179">
        <f t="shared" si="763"/>
        <v>1286.5518370741731</v>
      </c>
      <c r="G1962" s="179">
        <f t="shared" si="764"/>
        <v>4545674.8340178961</v>
      </c>
      <c r="H1962" s="179">
        <f t="shared" si="765"/>
        <v>94048.570640540522</v>
      </c>
      <c r="I1962" s="179">
        <f t="shared" si="766"/>
        <v>72394</v>
      </c>
      <c r="J1962" s="179">
        <f t="shared" si="767"/>
        <v>3195</v>
      </c>
      <c r="K1962" s="179">
        <f t="shared" si="768"/>
        <v>75589</v>
      </c>
      <c r="L1962" s="179">
        <f t="shared" si="756"/>
        <v>75589</v>
      </c>
      <c r="M1962" s="179">
        <f t="shared" si="769"/>
        <v>60094.590823814215</v>
      </c>
      <c r="N1962" s="179">
        <f t="shared" si="770"/>
        <v>6459881.9931200529</v>
      </c>
      <c r="O1962" s="179">
        <f>N1962*(1+Basic!$B$9)+S1962</f>
        <v>6782876.0927760554</v>
      </c>
      <c r="P1962" s="176">
        <f t="shared" si="757"/>
        <v>6876925</v>
      </c>
      <c r="R1962" s="183">
        <f t="shared" si="771"/>
        <v>0</v>
      </c>
      <c r="S1962" s="179">
        <f t="shared" si="758"/>
        <v>0</v>
      </c>
      <c r="Y1962" s="179">
        <f t="shared" si="772"/>
        <v>11642.506731856614</v>
      </c>
      <c r="Z1962" s="179">
        <f t="shared" si="773"/>
        <v>1908.4481629258225</v>
      </c>
      <c r="AA1962" s="179">
        <f t="shared" si="774"/>
        <v>62038.045105217796</v>
      </c>
      <c r="AB1962" s="179">
        <f t="shared" si="775"/>
        <v>75589.000000000233</v>
      </c>
      <c r="AC1962" s="179">
        <f t="shared" si="776"/>
        <v>6876925</v>
      </c>
      <c r="AE1962" s="179">
        <f t="shared" si="777"/>
        <v>75589</v>
      </c>
    </row>
    <row r="1963" spans="1:31" ht="15" x14ac:dyDescent="0.2">
      <c r="A1963" s="171">
        <f t="shared" si="759"/>
        <v>68</v>
      </c>
      <c r="B1963" s="179">
        <f t="shared" si="760"/>
        <v>72394</v>
      </c>
      <c r="C1963" s="190"/>
      <c r="D1963" s="179">
        <f t="shared" si="761"/>
        <v>3195</v>
      </c>
      <c r="E1963" s="179">
        <f t="shared" si="762"/>
        <v>60596.292386471352</v>
      </c>
      <c r="F1963" s="179">
        <f t="shared" si="763"/>
        <v>1260.9641570838028</v>
      </c>
      <c r="G1963" s="179">
        <f t="shared" si="764"/>
        <v>4533877.1264043674</v>
      </c>
      <c r="H1963" s="179">
        <f t="shared" si="765"/>
        <v>92114.534797624321</v>
      </c>
      <c r="I1963" s="179">
        <f t="shared" si="766"/>
        <v>72394</v>
      </c>
      <c r="J1963" s="179">
        <f t="shared" si="767"/>
        <v>3195</v>
      </c>
      <c r="K1963" s="179">
        <f t="shared" si="768"/>
        <v>75589</v>
      </c>
      <c r="L1963" s="179">
        <f t="shared" si="756"/>
        <v>75589</v>
      </c>
      <c r="M1963" s="179">
        <f t="shared" si="769"/>
        <v>59950.795294156742</v>
      </c>
      <c r="N1963" s="179">
        <f t="shared" si="770"/>
        <v>6444243.7884142091</v>
      </c>
      <c r="O1963" s="179">
        <f>N1963*(1+Basic!$B$9)+S1963</f>
        <v>6766455.9778349195</v>
      </c>
      <c r="P1963" s="176">
        <f t="shared" si="757"/>
        <v>6858571</v>
      </c>
      <c r="R1963" s="183">
        <f t="shared" si="771"/>
        <v>0</v>
      </c>
      <c r="S1963" s="179">
        <f t="shared" si="758"/>
        <v>0</v>
      </c>
      <c r="Y1963" s="179">
        <f t="shared" si="772"/>
        <v>11797.707613528706</v>
      </c>
      <c r="Z1963" s="179">
        <f t="shared" si="773"/>
        <v>1934.0358429162006</v>
      </c>
      <c r="AA1963" s="179">
        <f t="shared" si="774"/>
        <v>61857.256543555151</v>
      </c>
      <c r="AB1963" s="179">
        <f t="shared" si="775"/>
        <v>75589.000000000058</v>
      </c>
      <c r="AC1963" s="179">
        <f t="shared" si="776"/>
        <v>6858571</v>
      </c>
      <c r="AE1963" s="179">
        <f t="shared" si="777"/>
        <v>75589</v>
      </c>
    </row>
    <row r="1964" spans="1:31" ht="15" x14ac:dyDescent="0.2">
      <c r="A1964" s="171">
        <f t="shared" si="759"/>
        <v>69</v>
      </c>
      <c r="B1964" s="179">
        <f t="shared" si="760"/>
        <v>72394</v>
      </c>
      <c r="C1964" s="190"/>
      <c r="D1964" s="179">
        <f t="shared" si="761"/>
        <v>3195</v>
      </c>
      <c r="E1964" s="179">
        <f t="shared" si="762"/>
        <v>60439.022593504757</v>
      </c>
      <c r="F1964" s="179">
        <f t="shared" si="763"/>
        <v>1235.0334081120427</v>
      </c>
      <c r="G1964" s="179">
        <f t="shared" si="764"/>
        <v>4521922.1489978721</v>
      </c>
      <c r="H1964" s="179">
        <f t="shared" si="765"/>
        <v>90154.568205736359</v>
      </c>
      <c r="I1964" s="179">
        <f t="shared" si="766"/>
        <v>72394</v>
      </c>
      <c r="J1964" s="179">
        <f t="shared" si="767"/>
        <v>3195</v>
      </c>
      <c r="K1964" s="179">
        <f t="shared" si="768"/>
        <v>75589</v>
      </c>
      <c r="L1964" s="179">
        <f t="shared" si="756"/>
        <v>75589</v>
      </c>
      <c r="M1964" s="179">
        <f t="shared" si="769"/>
        <v>59805.665273192484</v>
      </c>
      <c r="N1964" s="179">
        <f t="shared" si="770"/>
        <v>6428460.4536874015</v>
      </c>
      <c r="O1964" s="179">
        <f>N1964*(1+Basic!$B$9)+S1964</f>
        <v>6749883.4763717717</v>
      </c>
      <c r="P1964" s="176">
        <f t="shared" si="757"/>
        <v>6840038</v>
      </c>
      <c r="R1964" s="183">
        <f t="shared" si="771"/>
        <v>0</v>
      </c>
      <c r="S1964" s="179">
        <f t="shared" si="758"/>
        <v>0</v>
      </c>
      <c r="Y1964" s="179">
        <f t="shared" si="772"/>
        <v>11954.977406495251</v>
      </c>
      <c r="Z1964" s="179">
        <f t="shared" si="773"/>
        <v>1959.9665918879618</v>
      </c>
      <c r="AA1964" s="179">
        <f t="shared" si="774"/>
        <v>61674.056001616802</v>
      </c>
      <c r="AB1964" s="179">
        <f t="shared" si="775"/>
        <v>75589.000000000015</v>
      </c>
      <c r="AC1964" s="179">
        <f t="shared" si="776"/>
        <v>6840038</v>
      </c>
      <c r="AE1964" s="179">
        <f t="shared" si="777"/>
        <v>75589</v>
      </c>
    </row>
    <row r="1965" spans="1:31" ht="15" x14ac:dyDescent="0.2">
      <c r="A1965" s="171">
        <f t="shared" si="759"/>
        <v>70</v>
      </c>
      <c r="B1965" s="179">
        <f t="shared" si="760"/>
        <v>72394</v>
      </c>
      <c r="C1965" s="190"/>
      <c r="D1965" s="179">
        <f t="shared" si="761"/>
        <v>3195</v>
      </c>
      <c r="E1965" s="179">
        <f t="shared" si="762"/>
        <v>60279.656309542617</v>
      </c>
      <c r="F1965" s="179">
        <f t="shared" si="763"/>
        <v>1208.7549904325392</v>
      </c>
      <c r="G1965" s="179">
        <f t="shared" si="764"/>
        <v>4509807.8053074144</v>
      </c>
      <c r="H1965" s="179">
        <f t="shared" si="765"/>
        <v>88168.323196168902</v>
      </c>
      <c r="I1965" s="179">
        <f t="shared" si="766"/>
        <v>72394</v>
      </c>
      <c r="J1965" s="179">
        <f t="shared" si="767"/>
        <v>3195</v>
      </c>
      <c r="K1965" s="179">
        <f t="shared" si="768"/>
        <v>75589</v>
      </c>
      <c r="L1965" s="179">
        <f t="shared" si="756"/>
        <v>75589</v>
      </c>
      <c r="M1965" s="179">
        <f t="shared" si="769"/>
        <v>59659.188376203696</v>
      </c>
      <c r="N1965" s="179">
        <f t="shared" si="770"/>
        <v>6412530.6420636056</v>
      </c>
      <c r="O1965" s="179">
        <f>N1965*(1+Basic!$B$9)+S1965</f>
        <v>6733157.1741667865</v>
      </c>
      <c r="P1965" s="176">
        <f t="shared" si="757"/>
        <v>6821325</v>
      </c>
      <c r="R1965" s="183">
        <f t="shared" si="771"/>
        <v>0</v>
      </c>
      <c r="S1965" s="179">
        <f t="shared" si="758"/>
        <v>0</v>
      </c>
      <c r="Y1965" s="179">
        <f t="shared" si="772"/>
        <v>12114.343690457754</v>
      </c>
      <c r="Z1965" s="179">
        <f t="shared" si="773"/>
        <v>1986.2450095674576</v>
      </c>
      <c r="AA1965" s="179">
        <f t="shared" si="774"/>
        <v>61488.41129997516</v>
      </c>
      <c r="AB1965" s="179">
        <f t="shared" si="775"/>
        <v>75589.000000000378</v>
      </c>
      <c r="AC1965" s="179">
        <f t="shared" si="776"/>
        <v>6821325</v>
      </c>
      <c r="AE1965" s="179">
        <f t="shared" si="777"/>
        <v>75589</v>
      </c>
    </row>
    <row r="1966" spans="1:31" ht="15" x14ac:dyDescent="0.2">
      <c r="A1966" s="171">
        <f t="shared" si="759"/>
        <v>71</v>
      </c>
      <c r="B1966" s="179">
        <f t="shared" si="760"/>
        <v>72394</v>
      </c>
      <c r="C1966" s="190"/>
      <c r="D1966" s="179">
        <f t="shared" si="761"/>
        <v>3195</v>
      </c>
      <c r="E1966" s="179">
        <f t="shared" si="762"/>
        <v>60118.165587231459</v>
      </c>
      <c r="F1966" s="179">
        <f t="shared" si="763"/>
        <v>1182.1242426477183</v>
      </c>
      <c r="G1966" s="179">
        <f t="shared" si="764"/>
        <v>4497531.9708946459</v>
      </c>
      <c r="H1966" s="179">
        <f t="shared" si="765"/>
        <v>86155.447438816627</v>
      </c>
      <c r="I1966" s="179">
        <f t="shared" si="766"/>
        <v>72394</v>
      </c>
      <c r="J1966" s="179">
        <f t="shared" si="767"/>
        <v>3195</v>
      </c>
      <c r="K1966" s="179">
        <f t="shared" si="768"/>
        <v>75589</v>
      </c>
      <c r="L1966" s="179">
        <f t="shared" si="756"/>
        <v>75589</v>
      </c>
      <c r="M1966" s="179">
        <f t="shared" si="769"/>
        <v>59511.352103536519</v>
      </c>
      <c r="N1966" s="179">
        <f t="shared" si="770"/>
        <v>6396452.9941671425</v>
      </c>
      <c r="O1966" s="179">
        <f>N1966*(1+Basic!$B$9)+S1966</f>
        <v>6716275.6438755002</v>
      </c>
      <c r="P1966" s="176">
        <f t="shared" si="757"/>
        <v>6802431</v>
      </c>
      <c r="R1966" s="183">
        <f t="shared" si="771"/>
        <v>0</v>
      </c>
      <c r="S1966" s="179">
        <f t="shared" si="758"/>
        <v>0</v>
      </c>
      <c r="Y1966" s="179">
        <f t="shared" si="772"/>
        <v>12275.834412768483</v>
      </c>
      <c r="Z1966" s="179">
        <f t="shared" si="773"/>
        <v>2012.8757573522744</v>
      </c>
      <c r="AA1966" s="179">
        <f t="shared" si="774"/>
        <v>61300.289829879177</v>
      </c>
      <c r="AB1966" s="179">
        <f t="shared" si="775"/>
        <v>75588.999999999942</v>
      </c>
      <c r="AC1966" s="179">
        <f t="shared" si="776"/>
        <v>6802431</v>
      </c>
      <c r="AE1966" s="179">
        <f t="shared" si="777"/>
        <v>75589</v>
      </c>
    </row>
    <row r="1967" spans="1:31" x14ac:dyDescent="0.2">
      <c r="A1967" s="171">
        <f t="shared" si="759"/>
        <v>72</v>
      </c>
      <c r="B1967" s="179">
        <f t="shared" si="760"/>
        <v>72394</v>
      </c>
      <c r="C1967" s="171">
        <f>-Basic!$B$25</f>
        <v>-27860</v>
      </c>
      <c r="D1967" s="179">
        <f t="shared" si="761"/>
        <v>-24665</v>
      </c>
      <c r="E1967" s="179">
        <f t="shared" si="762"/>
        <v>59954.522106664568</v>
      </c>
      <c r="F1967" s="179">
        <f t="shared" si="763"/>
        <v>1155.1364408619245</v>
      </c>
      <c r="G1967" s="179">
        <f t="shared" si="764"/>
        <v>4485092.4930013102</v>
      </c>
      <c r="H1967" s="179">
        <f t="shared" si="765"/>
        <v>111975.58387967855</v>
      </c>
      <c r="I1967" s="179">
        <f t="shared" si="766"/>
        <v>72394</v>
      </c>
      <c r="J1967" s="179">
        <f t="shared" si="767"/>
        <v>3195</v>
      </c>
      <c r="K1967" s="179">
        <f t="shared" si="768"/>
        <v>75589</v>
      </c>
      <c r="L1967" s="179">
        <f t="shared" si="756"/>
        <v>75589</v>
      </c>
      <c r="M1967" s="179">
        <f t="shared" si="769"/>
        <v>59362.143839534343</v>
      </c>
      <c r="N1967" s="179">
        <f t="shared" si="770"/>
        <v>6380226.1380066769</v>
      </c>
      <c r="O1967" s="179">
        <f>N1967*(1+Basic!$B$9)+S1967</f>
        <v>6699237.4449070115</v>
      </c>
      <c r="P1967" s="176">
        <f t="shared" si="757"/>
        <v>6811213</v>
      </c>
      <c r="R1967" s="183">
        <f t="shared" si="771"/>
        <v>0</v>
      </c>
      <c r="S1967" s="179">
        <f t="shared" si="758"/>
        <v>0</v>
      </c>
      <c r="Y1967" s="179">
        <f t="shared" si="772"/>
        <v>12439.477893335745</v>
      </c>
      <c r="Z1967" s="179">
        <f t="shared" si="773"/>
        <v>2039.8635591380735</v>
      </c>
      <c r="AA1967" s="179">
        <f t="shared" si="774"/>
        <v>61109.658547526495</v>
      </c>
      <c r="AB1967" s="179">
        <f t="shared" si="775"/>
        <v>75589.00000000032</v>
      </c>
      <c r="AC1967" s="179">
        <f t="shared" si="776"/>
        <v>6811213</v>
      </c>
      <c r="AE1967" s="179">
        <f t="shared" si="777"/>
        <v>47729</v>
      </c>
    </row>
    <row r="1968" spans="1:31" x14ac:dyDescent="0.2">
      <c r="A1968" s="171">
        <f t="shared" si="759"/>
        <v>73</v>
      </c>
      <c r="B1968" s="179">
        <f t="shared" si="760"/>
        <v>72394</v>
      </c>
      <c r="D1968" s="179">
        <f t="shared" si="761"/>
        <v>3195</v>
      </c>
      <c r="E1968" s="179">
        <f t="shared" si="762"/>
        <v>59788.69717041558</v>
      </c>
      <c r="F1968" s="179">
        <f t="shared" si="763"/>
        <v>1501.3221017517635</v>
      </c>
      <c r="G1968" s="179">
        <f t="shared" si="764"/>
        <v>4472487.190171726</v>
      </c>
      <c r="H1968" s="179">
        <f t="shared" si="765"/>
        <v>110281.90598143032</v>
      </c>
      <c r="I1968" s="179">
        <f t="shared" si="766"/>
        <v>72394</v>
      </c>
      <c r="J1968" s="179">
        <f t="shared" si="767"/>
        <v>3195</v>
      </c>
      <c r="K1968" s="179">
        <f t="shared" si="768"/>
        <v>75589</v>
      </c>
      <c r="L1968" s="179">
        <f t="shared" si="756"/>
        <v>75589</v>
      </c>
      <c r="M1968" s="179">
        <f t="shared" si="769"/>
        <v>59211.550851461208</v>
      </c>
      <c r="N1968" s="179">
        <f t="shared" si="770"/>
        <v>6363848.6888581384</v>
      </c>
      <c r="O1968" s="179">
        <f>N1968*(1+Basic!$B$9)+S1968</f>
        <v>6682041.123301046</v>
      </c>
      <c r="P1968" s="176">
        <f t="shared" si="757"/>
        <v>6792323</v>
      </c>
      <c r="R1968" s="183">
        <f t="shared" si="771"/>
        <v>0</v>
      </c>
      <c r="S1968" s="179">
        <f t="shared" si="758"/>
        <v>0</v>
      </c>
      <c r="Y1968" s="179">
        <f t="shared" si="772"/>
        <v>12605.302829584107</v>
      </c>
      <c r="Z1968" s="179">
        <f t="shared" si="773"/>
        <v>1693.6778982482356</v>
      </c>
      <c r="AA1968" s="179">
        <f t="shared" si="774"/>
        <v>61290.019272167345</v>
      </c>
      <c r="AB1968" s="179">
        <f t="shared" si="775"/>
        <v>75588.99999999968</v>
      </c>
      <c r="AC1968" s="179">
        <f t="shared" si="776"/>
        <v>6792323</v>
      </c>
      <c r="AE1968" s="179">
        <f t="shared" si="777"/>
        <v>75589</v>
      </c>
    </row>
    <row r="1969" spans="1:31" x14ac:dyDescent="0.2">
      <c r="A1969" s="171">
        <f t="shared" si="759"/>
        <v>74</v>
      </c>
      <c r="B1969" s="179">
        <f t="shared" si="760"/>
        <v>72394</v>
      </c>
      <c r="D1969" s="179">
        <f t="shared" si="761"/>
        <v>3195</v>
      </c>
      <c r="E1969" s="179">
        <f t="shared" si="762"/>
        <v>59620.661698506046</v>
      </c>
      <c r="F1969" s="179">
        <f t="shared" si="763"/>
        <v>1478.6139722311279</v>
      </c>
      <c r="G1969" s="179">
        <f t="shared" si="764"/>
        <v>4459713.8518702323</v>
      </c>
      <c r="H1969" s="179">
        <f t="shared" si="765"/>
        <v>108565.51995366145</v>
      </c>
      <c r="I1969" s="179">
        <f t="shared" si="766"/>
        <v>72394</v>
      </c>
      <c r="J1969" s="179">
        <f t="shared" si="767"/>
        <v>3195</v>
      </c>
      <c r="K1969" s="179">
        <f t="shared" si="768"/>
        <v>75589</v>
      </c>
      <c r="L1969" s="179">
        <f t="shared" si="756"/>
        <v>75589</v>
      </c>
      <c r="M1969" s="179">
        <f t="shared" si="769"/>
        <v>59059.56028841529</v>
      </c>
      <c r="N1969" s="179">
        <f t="shared" si="770"/>
        <v>6347319.2491465537</v>
      </c>
      <c r="O1969" s="179">
        <f>N1969*(1+Basic!$B$9)+S1969</f>
        <v>6664685.2116038818</v>
      </c>
      <c r="P1969" s="176">
        <f t="shared" si="757"/>
        <v>6773251</v>
      </c>
      <c r="R1969" s="183">
        <f t="shared" si="771"/>
        <v>0</v>
      </c>
      <c r="S1969" s="179">
        <f t="shared" si="758"/>
        <v>0</v>
      </c>
      <c r="Y1969" s="179">
        <f t="shared" si="772"/>
        <v>12773.338301493786</v>
      </c>
      <c r="Z1969" s="179">
        <f t="shared" si="773"/>
        <v>1716.3860277688655</v>
      </c>
      <c r="AA1969" s="179">
        <f t="shared" si="774"/>
        <v>61099.275670737174</v>
      </c>
      <c r="AB1969" s="179">
        <f t="shared" si="775"/>
        <v>75588.999999999825</v>
      </c>
      <c r="AC1969" s="179">
        <f t="shared" si="776"/>
        <v>6773251</v>
      </c>
      <c r="AE1969" s="179">
        <f t="shared" si="777"/>
        <v>75589</v>
      </c>
    </row>
    <row r="1970" spans="1:31" x14ac:dyDescent="0.2">
      <c r="A1970" s="171">
        <f t="shared" si="759"/>
        <v>75</v>
      </c>
      <c r="B1970" s="179">
        <f t="shared" si="760"/>
        <v>72394</v>
      </c>
      <c r="D1970" s="179">
        <f t="shared" si="761"/>
        <v>3195</v>
      </c>
      <c r="E1970" s="179">
        <f t="shared" si="762"/>
        <v>59450.386223305708</v>
      </c>
      <c r="F1970" s="179">
        <f t="shared" si="763"/>
        <v>1455.6013815453207</v>
      </c>
      <c r="G1970" s="179">
        <f t="shared" si="764"/>
        <v>4446770.2380935382</v>
      </c>
      <c r="H1970" s="179">
        <f t="shared" si="765"/>
        <v>106826.12133520677</v>
      </c>
      <c r="I1970" s="179">
        <f t="shared" si="766"/>
        <v>72394</v>
      </c>
      <c r="J1970" s="179">
        <f t="shared" si="767"/>
        <v>3195</v>
      </c>
      <c r="K1970" s="179">
        <f t="shared" si="768"/>
        <v>75589</v>
      </c>
      <c r="L1970" s="179">
        <f t="shared" si="756"/>
        <v>75589</v>
      </c>
      <c r="M1970" s="179">
        <f t="shared" si="769"/>
        <v>58906.159180232236</v>
      </c>
      <c r="N1970" s="179">
        <f t="shared" si="770"/>
        <v>6330636.408326786</v>
      </c>
      <c r="O1970" s="179">
        <f>N1970*(1+Basic!$B$9)+S1970</f>
        <v>6647168.2287431257</v>
      </c>
      <c r="P1970" s="176">
        <f t="shared" si="757"/>
        <v>6753994</v>
      </c>
      <c r="R1970" s="183">
        <f t="shared" si="771"/>
        <v>0</v>
      </c>
      <c r="S1970" s="179">
        <f t="shared" si="758"/>
        <v>0</v>
      </c>
      <c r="Y1970" s="179">
        <f t="shared" si="772"/>
        <v>12943.613776694052</v>
      </c>
      <c r="Z1970" s="179">
        <f t="shared" si="773"/>
        <v>1739.3986184546811</v>
      </c>
      <c r="AA1970" s="179">
        <f t="shared" si="774"/>
        <v>60905.987604851027</v>
      </c>
      <c r="AB1970" s="179">
        <f t="shared" si="775"/>
        <v>75588.999999999767</v>
      </c>
      <c r="AC1970" s="179">
        <f t="shared" si="776"/>
        <v>6753994</v>
      </c>
      <c r="AE1970" s="179">
        <f t="shared" si="777"/>
        <v>75589</v>
      </c>
    </row>
    <row r="1971" spans="1:31" x14ac:dyDescent="0.2">
      <c r="A1971" s="171">
        <f t="shared" si="759"/>
        <v>76</v>
      </c>
      <c r="B1971" s="179">
        <f t="shared" si="760"/>
        <v>72394</v>
      </c>
      <c r="D1971" s="179">
        <f t="shared" si="761"/>
        <v>3195</v>
      </c>
      <c r="E1971" s="179">
        <f t="shared" si="762"/>
        <v>59277.840884364945</v>
      </c>
      <c r="F1971" s="179">
        <f t="shared" si="763"/>
        <v>1432.2802476055458</v>
      </c>
      <c r="G1971" s="179">
        <f t="shared" si="764"/>
        <v>4433654.0789779034</v>
      </c>
      <c r="H1971" s="179">
        <f t="shared" si="765"/>
        <v>105063.40158281232</v>
      </c>
      <c r="I1971" s="179">
        <f t="shared" si="766"/>
        <v>72394</v>
      </c>
      <c r="J1971" s="179">
        <f t="shared" si="767"/>
        <v>3195</v>
      </c>
      <c r="K1971" s="179">
        <f t="shared" si="768"/>
        <v>75589</v>
      </c>
      <c r="L1971" s="179">
        <f t="shared" si="756"/>
        <v>75589</v>
      </c>
      <c r="M1971" s="179">
        <f t="shared" si="769"/>
        <v>58751.334436378391</v>
      </c>
      <c r="N1971" s="179">
        <f t="shared" si="770"/>
        <v>6313798.7427631645</v>
      </c>
      <c r="O1971" s="179">
        <f>N1971*(1+Basic!$B$9)+S1971</f>
        <v>6629488.6799013233</v>
      </c>
      <c r="P1971" s="176">
        <f t="shared" si="757"/>
        <v>6734552</v>
      </c>
      <c r="R1971" s="183">
        <f t="shared" si="771"/>
        <v>0</v>
      </c>
      <c r="S1971" s="179">
        <f t="shared" si="758"/>
        <v>0</v>
      </c>
      <c r="Y1971" s="179">
        <f t="shared" si="772"/>
        <v>13116.159115634859</v>
      </c>
      <c r="Z1971" s="179">
        <f t="shared" si="773"/>
        <v>1762.7197523944487</v>
      </c>
      <c r="AA1971" s="179">
        <f t="shared" si="774"/>
        <v>60710.121131970489</v>
      </c>
      <c r="AB1971" s="179">
        <f t="shared" si="775"/>
        <v>75588.999999999796</v>
      </c>
      <c r="AC1971" s="179">
        <f t="shared" si="776"/>
        <v>6734552</v>
      </c>
      <c r="AE1971" s="179">
        <f t="shared" si="777"/>
        <v>75589</v>
      </c>
    </row>
    <row r="1972" spans="1:31" x14ac:dyDescent="0.2">
      <c r="A1972" s="171">
        <f t="shared" si="759"/>
        <v>77</v>
      </c>
      <c r="B1972" s="179">
        <f t="shared" si="760"/>
        <v>72394</v>
      </c>
      <c r="D1972" s="179">
        <f t="shared" si="761"/>
        <v>3195</v>
      </c>
      <c r="E1972" s="179">
        <f t="shared" si="762"/>
        <v>59102.995423178276</v>
      </c>
      <c r="F1972" s="179">
        <f t="shared" si="763"/>
        <v>1408.6464335920564</v>
      </c>
      <c r="G1972" s="179">
        <f t="shared" si="764"/>
        <v>4420363.0744010815</v>
      </c>
      <c r="H1972" s="179">
        <f t="shared" si="765"/>
        <v>103277.04801640438</v>
      </c>
      <c r="I1972" s="179">
        <f t="shared" si="766"/>
        <v>72394</v>
      </c>
      <c r="J1972" s="179">
        <f t="shared" si="767"/>
        <v>3195</v>
      </c>
      <c r="K1972" s="179">
        <f t="shared" si="768"/>
        <v>75589</v>
      </c>
      <c r="L1972" s="179">
        <f t="shared" si="756"/>
        <v>75589</v>
      </c>
      <c r="M1972" s="179">
        <f t="shared" si="769"/>
        <v>58595.072844833652</v>
      </c>
      <c r="N1972" s="179">
        <f t="shared" si="770"/>
        <v>6296804.8156079985</v>
      </c>
      <c r="O1972" s="179">
        <f>N1972*(1+Basic!$B$9)+S1972</f>
        <v>6611645.0563883986</v>
      </c>
      <c r="P1972" s="176">
        <f t="shared" si="757"/>
        <v>6714922</v>
      </c>
      <c r="R1972" s="183">
        <f t="shared" si="771"/>
        <v>0</v>
      </c>
      <c r="S1972" s="179">
        <f t="shared" si="758"/>
        <v>0</v>
      </c>
      <c r="Y1972" s="179">
        <f t="shared" si="772"/>
        <v>13291.004576821811</v>
      </c>
      <c r="Z1972" s="179">
        <f t="shared" si="773"/>
        <v>1786.3535664079391</v>
      </c>
      <c r="AA1972" s="179">
        <f t="shared" si="774"/>
        <v>60511.641856770329</v>
      </c>
      <c r="AB1972" s="179">
        <f t="shared" si="775"/>
        <v>75589.000000000087</v>
      </c>
      <c r="AC1972" s="179">
        <f t="shared" si="776"/>
        <v>6714922</v>
      </c>
      <c r="AE1972" s="179">
        <f t="shared" si="777"/>
        <v>75589</v>
      </c>
    </row>
    <row r="1973" spans="1:31" x14ac:dyDescent="0.2">
      <c r="A1973" s="171">
        <f t="shared" si="759"/>
        <v>78</v>
      </c>
      <c r="B1973" s="179">
        <f t="shared" si="760"/>
        <v>72394</v>
      </c>
      <c r="D1973" s="179">
        <f t="shared" si="761"/>
        <v>3195</v>
      </c>
      <c r="E1973" s="179">
        <f t="shared" si="762"/>
        <v>58925.819177878053</v>
      </c>
      <c r="F1973" s="179">
        <f t="shared" si="763"/>
        <v>1384.695747220346</v>
      </c>
      <c r="G1973" s="179">
        <f t="shared" si="764"/>
        <v>4406894.8935789596</v>
      </c>
      <c r="H1973" s="179">
        <f t="shared" si="765"/>
        <v>101466.74376362473</v>
      </c>
      <c r="I1973" s="179">
        <f t="shared" si="766"/>
        <v>72394</v>
      </c>
      <c r="J1973" s="179">
        <f t="shared" si="767"/>
        <v>3195</v>
      </c>
      <c r="K1973" s="179">
        <f t="shared" si="768"/>
        <v>75589</v>
      </c>
      <c r="L1973" s="179">
        <f t="shared" si="756"/>
        <v>75589</v>
      </c>
      <c r="M1973" s="179">
        <f t="shared" si="769"/>
        <v>58437.361070964071</v>
      </c>
      <c r="N1973" s="179">
        <f t="shared" si="770"/>
        <v>6279653.176678963</v>
      </c>
      <c r="O1973" s="179">
        <f>N1973*(1+Basic!$B$9)+S1973</f>
        <v>6593635.835512911</v>
      </c>
      <c r="P1973" s="176">
        <f t="shared" si="757"/>
        <v>6695103</v>
      </c>
      <c r="R1973" s="183">
        <f t="shared" si="771"/>
        <v>0</v>
      </c>
      <c r="S1973" s="179">
        <f t="shared" si="758"/>
        <v>0</v>
      </c>
      <c r="Y1973" s="179">
        <f t="shared" si="772"/>
        <v>13468.180822121911</v>
      </c>
      <c r="Z1973" s="179">
        <f t="shared" si="773"/>
        <v>1810.3042527796497</v>
      </c>
      <c r="AA1973" s="179">
        <f t="shared" si="774"/>
        <v>60310.514925098396</v>
      </c>
      <c r="AB1973" s="179">
        <f t="shared" si="775"/>
        <v>75588.999999999956</v>
      </c>
      <c r="AC1973" s="179">
        <f t="shared" si="776"/>
        <v>6695103</v>
      </c>
      <c r="AE1973" s="179">
        <f t="shared" si="777"/>
        <v>75589</v>
      </c>
    </row>
    <row r="1974" spans="1:31" x14ac:dyDescent="0.2">
      <c r="A1974" s="171">
        <f t="shared" si="759"/>
        <v>79</v>
      </c>
      <c r="B1974" s="179">
        <f t="shared" si="760"/>
        <v>72394</v>
      </c>
      <c r="D1974" s="179">
        <f t="shared" si="761"/>
        <v>3195</v>
      </c>
      <c r="E1974" s="179">
        <f t="shared" si="762"/>
        <v>58746.28107785742</v>
      </c>
      <c r="F1974" s="179">
        <f t="shared" si="763"/>
        <v>1360.423939997499</v>
      </c>
      <c r="G1974" s="179">
        <f t="shared" si="764"/>
        <v>4393247.1746568168</v>
      </c>
      <c r="H1974" s="179">
        <f t="shared" si="765"/>
        <v>99632.167703622239</v>
      </c>
      <c r="I1974" s="179">
        <f t="shared" si="766"/>
        <v>72394</v>
      </c>
      <c r="J1974" s="179">
        <f t="shared" si="767"/>
        <v>3195</v>
      </c>
      <c r="K1974" s="179">
        <f t="shared" si="768"/>
        <v>75589</v>
      </c>
      <c r="L1974" s="179">
        <f t="shared" si="756"/>
        <v>75589</v>
      </c>
      <c r="M1974" s="179">
        <f t="shared" si="769"/>
        <v>58278.185656383888</v>
      </c>
      <c r="N1974" s="179">
        <f t="shared" si="770"/>
        <v>6262342.3623353466</v>
      </c>
      <c r="O1974" s="179">
        <f>N1974*(1+Basic!$B$9)+S1974</f>
        <v>6575459.4804521138</v>
      </c>
      <c r="P1974" s="176">
        <f t="shared" si="757"/>
        <v>6675092</v>
      </c>
      <c r="R1974" s="183">
        <f t="shared" si="771"/>
        <v>0</v>
      </c>
      <c r="S1974" s="179">
        <f t="shared" si="758"/>
        <v>0</v>
      </c>
      <c r="Y1974" s="179">
        <f t="shared" si="772"/>
        <v>13647.718922142871</v>
      </c>
      <c r="Z1974" s="179">
        <f t="shared" si="773"/>
        <v>1834.5760600024951</v>
      </c>
      <c r="AA1974" s="179">
        <f t="shared" si="774"/>
        <v>60106.705017854918</v>
      </c>
      <c r="AB1974" s="179">
        <f t="shared" si="775"/>
        <v>75589.000000000291</v>
      </c>
      <c r="AC1974" s="179">
        <f t="shared" si="776"/>
        <v>6675092</v>
      </c>
      <c r="AE1974" s="179">
        <f t="shared" si="777"/>
        <v>75589</v>
      </c>
    </row>
    <row r="1975" spans="1:31" x14ac:dyDescent="0.2">
      <c r="A1975" s="171">
        <f t="shared" si="759"/>
        <v>80</v>
      </c>
      <c r="B1975" s="179">
        <f t="shared" si="760"/>
        <v>72394</v>
      </c>
      <c r="D1975" s="179">
        <f t="shared" si="761"/>
        <v>3195</v>
      </c>
      <c r="E1975" s="179">
        <f t="shared" si="762"/>
        <v>58564.349638321619</v>
      </c>
      <c r="F1975" s="179">
        <f t="shared" si="763"/>
        <v>1335.826706468572</v>
      </c>
      <c r="G1975" s="179">
        <f t="shared" si="764"/>
        <v>4379417.5242951382</v>
      </c>
      <c r="H1975" s="179">
        <f t="shared" si="765"/>
        <v>97772.994410090818</v>
      </c>
      <c r="I1975" s="179">
        <f t="shared" si="766"/>
        <v>72394</v>
      </c>
      <c r="J1975" s="179">
        <f t="shared" si="767"/>
        <v>3195</v>
      </c>
      <c r="K1975" s="179">
        <f t="shared" si="768"/>
        <v>75589</v>
      </c>
      <c r="L1975" s="179">
        <f t="shared" si="756"/>
        <v>75589</v>
      </c>
      <c r="M1975" s="179">
        <f t="shared" si="769"/>
        <v>58117.533017807116</v>
      </c>
      <c r="N1975" s="179">
        <f t="shared" si="770"/>
        <v>6244870.8953531533</v>
      </c>
      <c r="O1975" s="179">
        <f>N1975*(1+Basic!$B$9)+S1975</f>
        <v>6557114.4401208116</v>
      </c>
      <c r="P1975" s="176">
        <f t="shared" si="757"/>
        <v>6654887</v>
      </c>
      <c r="R1975" s="183">
        <f t="shared" si="771"/>
        <v>0</v>
      </c>
      <c r="S1975" s="179">
        <f t="shared" si="758"/>
        <v>0</v>
      </c>
      <c r="Y1975" s="179">
        <f t="shared" si="772"/>
        <v>13829.650361678563</v>
      </c>
      <c r="Z1975" s="179">
        <f t="shared" si="773"/>
        <v>1859.1732935314212</v>
      </c>
      <c r="AA1975" s="179">
        <f t="shared" si="774"/>
        <v>59900.17634479019</v>
      </c>
      <c r="AB1975" s="179">
        <f t="shared" si="775"/>
        <v>75589.000000000175</v>
      </c>
      <c r="AC1975" s="179">
        <f t="shared" si="776"/>
        <v>6654887</v>
      </c>
      <c r="AE1975" s="179">
        <f t="shared" si="777"/>
        <v>75589</v>
      </c>
    </row>
    <row r="1976" spans="1:31" x14ac:dyDescent="0.2">
      <c r="A1976" s="171">
        <f t="shared" si="759"/>
        <v>81</v>
      </c>
      <c r="B1976" s="179">
        <f t="shared" si="760"/>
        <v>72394</v>
      </c>
      <c r="D1976" s="179">
        <f t="shared" si="761"/>
        <v>3195</v>
      </c>
      <c r="E1976" s="179">
        <f t="shared" si="762"/>
        <v>58379.992954766618</v>
      </c>
      <c r="F1976" s="179">
        <f t="shared" si="763"/>
        <v>1310.8996834528707</v>
      </c>
      <c r="G1976" s="179">
        <f t="shared" si="764"/>
        <v>4365403.5172499046</v>
      </c>
      <c r="H1976" s="179">
        <f t="shared" si="765"/>
        <v>95888.894093543684</v>
      </c>
      <c r="I1976" s="179">
        <f t="shared" si="766"/>
        <v>72394</v>
      </c>
      <c r="J1976" s="179">
        <f t="shared" si="767"/>
        <v>3195</v>
      </c>
      <c r="K1976" s="179">
        <f t="shared" si="768"/>
        <v>75589</v>
      </c>
      <c r="L1976" s="179">
        <f t="shared" si="756"/>
        <v>75589</v>
      </c>
      <c r="M1976" s="179">
        <f t="shared" si="769"/>
        <v>57955.389445888373</v>
      </c>
      <c r="N1976" s="179">
        <f t="shared" si="770"/>
        <v>6227237.2847990422</v>
      </c>
      <c r="O1976" s="179">
        <f>N1976*(1+Basic!$B$9)+S1976</f>
        <v>6538599.1490389947</v>
      </c>
      <c r="P1976" s="176">
        <f t="shared" si="757"/>
        <v>6634488</v>
      </c>
      <c r="R1976" s="183">
        <f t="shared" si="771"/>
        <v>0</v>
      </c>
      <c r="S1976" s="179">
        <f t="shared" si="758"/>
        <v>0</v>
      </c>
      <c r="Y1976" s="179">
        <f t="shared" si="772"/>
        <v>14014.007045233622</v>
      </c>
      <c r="Z1976" s="179">
        <f t="shared" si="773"/>
        <v>1884.1003165471338</v>
      </c>
      <c r="AA1976" s="179">
        <f t="shared" si="774"/>
        <v>59690.892638219491</v>
      </c>
      <c r="AB1976" s="179">
        <f t="shared" si="775"/>
        <v>75589.000000000247</v>
      </c>
      <c r="AC1976" s="179">
        <f t="shared" si="776"/>
        <v>6634488</v>
      </c>
      <c r="AE1976" s="179">
        <f t="shared" si="777"/>
        <v>75589</v>
      </c>
    </row>
    <row r="1977" spans="1:31" x14ac:dyDescent="0.2">
      <c r="A1977" s="171">
        <f t="shared" si="759"/>
        <v>82</v>
      </c>
      <c r="B1977" s="179">
        <f t="shared" si="760"/>
        <v>72394</v>
      </c>
      <c r="D1977" s="179">
        <f t="shared" si="761"/>
        <v>3195</v>
      </c>
      <c r="E1977" s="179">
        <f t="shared" si="762"/>
        <v>58193.178697384195</v>
      </c>
      <c r="F1977" s="179">
        <f t="shared" si="763"/>
        <v>1285.6384492699869</v>
      </c>
      <c r="G1977" s="179">
        <f t="shared" si="764"/>
        <v>4351202.6959472885</v>
      </c>
      <c r="H1977" s="179">
        <f t="shared" si="765"/>
        <v>93979.532542813671</v>
      </c>
      <c r="I1977" s="179">
        <f t="shared" si="766"/>
        <v>72394</v>
      </c>
      <c r="J1977" s="179">
        <f t="shared" si="767"/>
        <v>3195</v>
      </c>
      <c r="K1977" s="179">
        <f t="shared" si="768"/>
        <v>75589</v>
      </c>
      <c r="L1977" s="179">
        <f t="shared" si="756"/>
        <v>75589</v>
      </c>
      <c r="M1977" s="179">
        <f t="shared" si="769"/>
        <v>57791.741104052984</v>
      </c>
      <c r="N1977" s="179">
        <f t="shared" si="770"/>
        <v>6209440.0259030955</v>
      </c>
      <c r="O1977" s="179">
        <f>N1977*(1+Basic!$B$9)+S1977</f>
        <v>6519912.0271982504</v>
      </c>
      <c r="P1977" s="176">
        <f t="shared" si="757"/>
        <v>6613892</v>
      </c>
      <c r="R1977" s="183">
        <f t="shared" si="771"/>
        <v>0</v>
      </c>
      <c r="S1977" s="179">
        <f t="shared" si="758"/>
        <v>0</v>
      </c>
      <c r="Y1977" s="179">
        <f t="shared" si="772"/>
        <v>14200.821302616037</v>
      </c>
      <c r="Z1977" s="179">
        <f t="shared" si="773"/>
        <v>1909.3615507300128</v>
      </c>
      <c r="AA1977" s="179">
        <f t="shared" si="774"/>
        <v>59478.817146654183</v>
      </c>
      <c r="AB1977" s="179">
        <f t="shared" si="775"/>
        <v>75589.000000000233</v>
      </c>
      <c r="AC1977" s="179">
        <f t="shared" si="776"/>
        <v>6613892</v>
      </c>
      <c r="AE1977" s="179">
        <f t="shared" si="777"/>
        <v>75589</v>
      </c>
    </row>
    <row r="1978" spans="1:31" x14ac:dyDescent="0.2">
      <c r="A1978" s="171">
        <f t="shared" si="759"/>
        <v>83</v>
      </c>
      <c r="B1978" s="179">
        <f t="shared" si="760"/>
        <v>72394</v>
      </c>
      <c r="D1978" s="179">
        <f t="shared" si="761"/>
        <v>3195</v>
      </c>
      <c r="E1978" s="179">
        <f t="shared" si="762"/>
        <v>58003.874105392351</v>
      </c>
      <c r="F1978" s="179">
        <f t="shared" si="763"/>
        <v>1260.0385229554593</v>
      </c>
      <c r="G1978" s="179">
        <f t="shared" si="764"/>
        <v>4336812.5700526806</v>
      </c>
      <c r="H1978" s="179">
        <f t="shared" si="765"/>
        <v>92044.571065769123</v>
      </c>
      <c r="I1978" s="179">
        <f t="shared" si="766"/>
        <v>72394</v>
      </c>
      <c r="J1978" s="179">
        <f t="shared" si="767"/>
        <v>3195</v>
      </c>
      <c r="K1978" s="179">
        <f t="shared" si="768"/>
        <v>75589</v>
      </c>
      <c r="L1978" s="179">
        <f t="shared" si="756"/>
        <v>75589</v>
      </c>
      <c r="M1978" s="179">
        <f t="shared" si="769"/>
        <v>57626.57402731623</v>
      </c>
      <c r="N1978" s="179">
        <f t="shared" si="770"/>
        <v>6191477.5999304121</v>
      </c>
      <c r="O1978" s="179">
        <f>N1978*(1+Basic!$B$9)+S1978</f>
        <v>6501051.4799269326</v>
      </c>
      <c r="P1978" s="176">
        <f t="shared" si="757"/>
        <v>6593096</v>
      </c>
      <c r="R1978" s="183">
        <f t="shared" si="771"/>
        <v>0</v>
      </c>
      <c r="S1978" s="179">
        <f t="shared" si="758"/>
        <v>0</v>
      </c>
      <c r="Y1978" s="179">
        <f t="shared" si="772"/>
        <v>14390.125894607976</v>
      </c>
      <c r="Z1978" s="179">
        <f t="shared" si="773"/>
        <v>1934.9614770445478</v>
      </c>
      <c r="AA1978" s="179">
        <f t="shared" si="774"/>
        <v>59263.912628347811</v>
      </c>
      <c r="AB1978" s="179">
        <f t="shared" si="775"/>
        <v>75589.000000000335</v>
      </c>
      <c r="AC1978" s="179">
        <f t="shared" si="776"/>
        <v>6593096</v>
      </c>
      <c r="AE1978" s="179">
        <f t="shared" si="777"/>
        <v>75589</v>
      </c>
    </row>
    <row r="1979" spans="1:31" x14ac:dyDescent="0.2">
      <c r="A1979" s="171">
        <f t="shared" si="759"/>
        <v>84</v>
      </c>
      <c r="B1979" s="179">
        <f t="shared" si="760"/>
        <v>72394</v>
      </c>
      <c r="C1979" s="171">
        <f>-Basic!$B$26</f>
        <v>-25070</v>
      </c>
      <c r="D1979" s="179">
        <f t="shared" si="761"/>
        <v>-21875</v>
      </c>
      <c r="E1979" s="179">
        <f t="shared" si="762"/>
        <v>57812.045981290248</v>
      </c>
      <c r="F1979" s="179">
        <f t="shared" si="763"/>
        <v>1234.0953634659161</v>
      </c>
      <c r="G1979" s="179">
        <f t="shared" si="764"/>
        <v>4322230.6160339704</v>
      </c>
      <c r="H1979" s="179">
        <f t="shared" si="765"/>
        <v>115153.66642923503</v>
      </c>
      <c r="I1979" s="179">
        <f t="shared" si="766"/>
        <v>72394</v>
      </c>
      <c r="J1979" s="179">
        <f t="shared" si="767"/>
        <v>3195</v>
      </c>
      <c r="K1979" s="179">
        <f t="shared" si="768"/>
        <v>75589</v>
      </c>
      <c r="L1979" s="179">
        <f t="shared" si="756"/>
        <v>75589</v>
      </c>
      <c r="M1979" s="179">
        <f t="shared" si="769"/>
        <v>57459.874121091678</v>
      </c>
      <c r="N1979" s="179">
        <f t="shared" si="770"/>
        <v>6173348.4740515035</v>
      </c>
      <c r="O1979" s="179">
        <f>N1979*(1+Basic!$B$9)+S1979</f>
        <v>6482015.8977540787</v>
      </c>
      <c r="P1979" s="176">
        <f t="shared" si="757"/>
        <v>6597170</v>
      </c>
      <c r="R1979" s="183">
        <f t="shared" si="771"/>
        <v>0</v>
      </c>
      <c r="S1979" s="179">
        <f t="shared" si="758"/>
        <v>0</v>
      </c>
      <c r="Y1979" s="179">
        <f t="shared" si="772"/>
        <v>14581.954018710181</v>
      </c>
      <c r="Z1979" s="179">
        <f t="shared" si="773"/>
        <v>1960.904636534091</v>
      </c>
      <c r="AA1979" s="179">
        <f t="shared" si="774"/>
        <v>59046.141344756164</v>
      </c>
      <c r="AB1979" s="179">
        <f t="shared" si="775"/>
        <v>75589.000000000437</v>
      </c>
      <c r="AC1979" s="179">
        <f t="shared" si="776"/>
        <v>6597170</v>
      </c>
      <c r="AE1979" s="179">
        <f t="shared" si="777"/>
        <v>50519</v>
      </c>
    </row>
    <row r="1980" spans="1:31" x14ac:dyDescent="0.2">
      <c r="A1980" s="171">
        <f t="shared" si="759"/>
        <v>85</v>
      </c>
      <c r="B1980" s="179">
        <f t="shared" si="760"/>
        <v>72394</v>
      </c>
      <c r="D1980" s="179">
        <f t="shared" si="761"/>
        <v>3195</v>
      </c>
      <c r="E1980" s="179">
        <f t="shared" si="762"/>
        <v>57617.660685036484</v>
      </c>
      <c r="F1980" s="179">
        <f t="shared" si="763"/>
        <v>1543.9325120530636</v>
      </c>
      <c r="G1980" s="179">
        <f t="shared" si="764"/>
        <v>4307454.2767190067</v>
      </c>
      <c r="H1980" s="179">
        <f t="shared" si="765"/>
        <v>113502.5989412881</v>
      </c>
      <c r="I1980" s="179">
        <f t="shared" si="766"/>
        <v>72394</v>
      </c>
      <c r="J1980" s="179">
        <f t="shared" si="767"/>
        <v>3195</v>
      </c>
      <c r="K1980" s="179">
        <f t="shared" si="768"/>
        <v>75589</v>
      </c>
      <c r="L1980" s="179">
        <f t="shared" si="756"/>
        <v>75589</v>
      </c>
      <c r="M1980" s="179">
        <f t="shared" si="769"/>
        <v>57291.627159988369</v>
      </c>
      <c r="N1980" s="179">
        <f t="shared" si="770"/>
        <v>6155051.101211492</v>
      </c>
      <c r="O1980" s="179">
        <f>N1980*(1+Basic!$B$9)+S1980</f>
        <v>6462803.6562720668</v>
      </c>
      <c r="P1980" s="176">
        <f t="shared" si="757"/>
        <v>6576306</v>
      </c>
      <c r="R1980" s="183">
        <f t="shared" si="771"/>
        <v>0</v>
      </c>
      <c r="S1980" s="179">
        <f t="shared" si="758"/>
        <v>0</v>
      </c>
      <c r="Y1980" s="179">
        <f t="shared" si="772"/>
        <v>14776.339314963669</v>
      </c>
      <c r="Z1980" s="179">
        <f t="shared" si="773"/>
        <v>1651.0674879469298</v>
      </c>
      <c r="AA1980" s="179">
        <f t="shared" si="774"/>
        <v>59161.593197089547</v>
      </c>
      <c r="AB1980" s="179">
        <f t="shared" si="775"/>
        <v>75589.000000000146</v>
      </c>
      <c r="AC1980" s="179">
        <f t="shared" si="776"/>
        <v>6576306</v>
      </c>
      <c r="AE1980" s="179">
        <f t="shared" si="777"/>
        <v>75589</v>
      </c>
    </row>
    <row r="1981" spans="1:31" x14ac:dyDescent="0.2">
      <c r="A1981" s="171">
        <f t="shared" si="759"/>
        <v>86</v>
      </c>
      <c r="B1981" s="179">
        <f t="shared" si="760"/>
        <v>72394</v>
      </c>
      <c r="D1981" s="179">
        <f t="shared" si="761"/>
        <v>3195</v>
      </c>
      <c r="E1981" s="179">
        <f t="shared" si="762"/>
        <v>57420.684128149813</v>
      </c>
      <c r="F1981" s="179">
        <f t="shared" si="763"/>
        <v>1521.795685208722</v>
      </c>
      <c r="G1981" s="179">
        <f t="shared" si="764"/>
        <v>4292480.9608471561</v>
      </c>
      <c r="H1981" s="179">
        <f t="shared" si="765"/>
        <v>111829.39462649683</v>
      </c>
      <c r="I1981" s="179">
        <f t="shared" si="766"/>
        <v>72394</v>
      </c>
      <c r="J1981" s="179">
        <f t="shared" si="767"/>
        <v>3195</v>
      </c>
      <c r="K1981" s="179">
        <f t="shared" si="768"/>
        <v>75589</v>
      </c>
      <c r="L1981" s="179">
        <f t="shared" si="756"/>
        <v>75589</v>
      </c>
      <c r="M1981" s="179">
        <f t="shared" si="769"/>
        <v>57121.81878659693</v>
      </c>
      <c r="N1981" s="179">
        <f t="shared" si="770"/>
        <v>6136583.9199980889</v>
      </c>
      <c r="O1981" s="179">
        <f>N1981*(1+Basic!$B$9)+S1981</f>
        <v>6443413.1159979934</v>
      </c>
      <c r="P1981" s="176">
        <f t="shared" si="757"/>
        <v>6555243</v>
      </c>
      <c r="R1981" s="183">
        <f t="shared" si="771"/>
        <v>0</v>
      </c>
      <c r="S1981" s="179">
        <f t="shared" si="758"/>
        <v>0</v>
      </c>
      <c r="Y1981" s="179">
        <f t="shared" si="772"/>
        <v>14973.315871850587</v>
      </c>
      <c r="Z1981" s="179">
        <f t="shared" si="773"/>
        <v>1673.2043147912773</v>
      </c>
      <c r="AA1981" s="179">
        <f t="shared" si="774"/>
        <v>58942.479813358535</v>
      </c>
      <c r="AB1981" s="179">
        <f t="shared" si="775"/>
        <v>75589.000000000407</v>
      </c>
      <c r="AC1981" s="179">
        <f t="shared" si="776"/>
        <v>6555243</v>
      </c>
      <c r="AE1981" s="179">
        <f t="shared" si="777"/>
        <v>75589</v>
      </c>
    </row>
    <row r="1982" spans="1:31" x14ac:dyDescent="0.2">
      <c r="A1982" s="171">
        <f t="shared" si="759"/>
        <v>87</v>
      </c>
      <c r="B1982" s="179">
        <f t="shared" si="760"/>
        <v>72394</v>
      </c>
      <c r="D1982" s="179">
        <f t="shared" si="761"/>
        <v>3195</v>
      </c>
      <c r="E1982" s="179">
        <f t="shared" si="762"/>
        <v>57221.08176773115</v>
      </c>
      <c r="F1982" s="179">
        <f t="shared" si="763"/>
        <v>1499.3620569881111</v>
      </c>
      <c r="G1982" s="179">
        <f t="shared" si="764"/>
        <v>4277308.0426148875</v>
      </c>
      <c r="H1982" s="179">
        <f t="shared" si="765"/>
        <v>110133.75668348494</v>
      </c>
      <c r="I1982" s="179">
        <f t="shared" si="766"/>
        <v>72394</v>
      </c>
      <c r="J1982" s="179">
        <f t="shared" si="767"/>
        <v>3195</v>
      </c>
      <c r="K1982" s="179">
        <f t="shared" si="768"/>
        <v>75589</v>
      </c>
      <c r="L1982" s="179">
        <f t="shared" si="756"/>
        <v>75589</v>
      </c>
      <c r="M1982" s="179">
        <f t="shared" si="769"/>
        <v>56950.434510264335</v>
      </c>
      <c r="N1982" s="179">
        <f t="shared" si="770"/>
        <v>6117945.3545083534</v>
      </c>
      <c r="O1982" s="179">
        <f>N1982*(1+Basic!$B$9)+S1982</f>
        <v>6423842.6222337717</v>
      </c>
      <c r="P1982" s="176">
        <f t="shared" si="757"/>
        <v>6533976</v>
      </c>
      <c r="R1982" s="183">
        <f t="shared" si="771"/>
        <v>0</v>
      </c>
      <c r="S1982" s="179">
        <f t="shared" si="758"/>
        <v>0</v>
      </c>
      <c r="Y1982" s="179">
        <f t="shared" si="772"/>
        <v>15172.918232268654</v>
      </c>
      <c r="Z1982" s="179">
        <f t="shared" si="773"/>
        <v>1695.6379430118832</v>
      </c>
      <c r="AA1982" s="179">
        <f t="shared" si="774"/>
        <v>58720.443824719259</v>
      </c>
      <c r="AB1982" s="179">
        <f t="shared" si="775"/>
        <v>75588.999999999796</v>
      </c>
      <c r="AC1982" s="179">
        <f t="shared" si="776"/>
        <v>6533976</v>
      </c>
      <c r="AE1982" s="179">
        <f t="shared" si="777"/>
        <v>75589</v>
      </c>
    </row>
    <row r="1983" spans="1:31" x14ac:dyDescent="0.2">
      <c r="A1983" s="171">
        <f t="shared" si="759"/>
        <v>88</v>
      </c>
      <c r="B1983" s="179">
        <f t="shared" si="760"/>
        <v>72394</v>
      </c>
      <c r="D1983" s="179">
        <f t="shared" si="761"/>
        <v>3195</v>
      </c>
      <c r="E1983" s="179">
        <f t="shared" si="762"/>
        <v>57018.818600406026</v>
      </c>
      <c r="F1983" s="179">
        <f t="shared" si="763"/>
        <v>1476.6276480017013</v>
      </c>
      <c r="G1983" s="179">
        <f t="shared" si="764"/>
        <v>4261932.8612152934</v>
      </c>
      <c r="H1983" s="179">
        <f t="shared" si="765"/>
        <v>108415.38433148664</v>
      </c>
      <c r="I1983" s="179">
        <f t="shared" si="766"/>
        <v>72394</v>
      </c>
      <c r="J1983" s="179">
        <f t="shared" si="767"/>
        <v>3195</v>
      </c>
      <c r="K1983" s="179">
        <f t="shared" si="768"/>
        <v>75589</v>
      </c>
      <c r="L1983" s="179">
        <f t="shared" si="756"/>
        <v>75589</v>
      </c>
      <c r="M1983" s="179">
        <f t="shared" si="769"/>
        <v>56777.459705857385</v>
      </c>
      <c r="N1983" s="179">
        <f t="shared" si="770"/>
        <v>6099133.814214211</v>
      </c>
      <c r="O1983" s="179">
        <f>N1983*(1+Basic!$B$9)+S1983</f>
        <v>6404090.5049249213</v>
      </c>
      <c r="P1983" s="176">
        <f t="shared" si="757"/>
        <v>6512506</v>
      </c>
      <c r="R1983" s="183">
        <f t="shared" si="771"/>
        <v>0</v>
      </c>
      <c r="S1983" s="179">
        <f t="shared" si="758"/>
        <v>0</v>
      </c>
      <c r="Y1983" s="179">
        <f t="shared" si="772"/>
        <v>15375.181399594061</v>
      </c>
      <c r="Z1983" s="179">
        <f t="shared" si="773"/>
        <v>1718.3723519983032</v>
      </c>
      <c r="AA1983" s="179">
        <f t="shared" si="774"/>
        <v>58495.44624840773</v>
      </c>
      <c r="AB1983" s="179">
        <f t="shared" si="775"/>
        <v>75589.000000000087</v>
      </c>
      <c r="AC1983" s="179">
        <f t="shared" si="776"/>
        <v>6512506</v>
      </c>
      <c r="AE1983" s="179">
        <f t="shared" si="777"/>
        <v>75589</v>
      </c>
    </row>
    <row r="1984" spans="1:31" x14ac:dyDescent="0.2">
      <c r="A1984" s="171">
        <f t="shared" si="759"/>
        <v>89</v>
      </c>
      <c r="B1984" s="179">
        <f t="shared" si="760"/>
        <v>72394</v>
      </c>
      <c r="D1984" s="179">
        <f t="shared" si="761"/>
        <v>3195</v>
      </c>
      <c r="E1984" s="179">
        <f t="shared" si="762"/>
        <v>56813.859156186103</v>
      </c>
      <c r="F1984" s="179">
        <f t="shared" si="763"/>
        <v>1453.5884255059621</v>
      </c>
      <c r="G1984" s="179">
        <f t="shared" si="764"/>
        <v>4246352.7203714792</v>
      </c>
      <c r="H1984" s="179">
        <f t="shared" si="765"/>
        <v>106673.9727569926</v>
      </c>
      <c r="I1984" s="179">
        <f t="shared" si="766"/>
        <v>72394</v>
      </c>
      <c r="J1984" s="179">
        <f t="shared" si="767"/>
        <v>3195</v>
      </c>
      <c r="K1984" s="179">
        <f t="shared" si="768"/>
        <v>75589</v>
      </c>
      <c r="L1984" s="179">
        <f t="shared" si="756"/>
        <v>75589</v>
      </c>
      <c r="M1984" s="179">
        <f t="shared" si="769"/>
        <v>56602.879612514662</v>
      </c>
      <c r="N1984" s="179">
        <f t="shared" si="770"/>
        <v>6080147.6938267257</v>
      </c>
      <c r="O1984" s="179">
        <f>N1984*(1+Basic!$B$9)+S1984</f>
        <v>6384155.0785180619</v>
      </c>
      <c r="P1984" s="176">
        <f t="shared" si="757"/>
        <v>6490829</v>
      </c>
      <c r="R1984" s="183">
        <f t="shared" si="771"/>
        <v>0</v>
      </c>
      <c r="S1984" s="179">
        <f t="shared" si="758"/>
        <v>0</v>
      </c>
      <c r="Y1984" s="179">
        <f t="shared" si="772"/>
        <v>15580.140843814239</v>
      </c>
      <c r="Z1984" s="179">
        <f t="shared" si="773"/>
        <v>1741.4115744940354</v>
      </c>
      <c r="AA1984" s="179">
        <f t="shared" si="774"/>
        <v>58267.447581692068</v>
      </c>
      <c r="AB1984" s="179">
        <f t="shared" si="775"/>
        <v>75589.000000000349</v>
      </c>
      <c r="AC1984" s="179">
        <f t="shared" si="776"/>
        <v>6490829</v>
      </c>
      <c r="AE1984" s="179">
        <f t="shared" si="777"/>
        <v>75589</v>
      </c>
    </row>
    <row r="1985" spans="1:31" x14ac:dyDescent="0.2">
      <c r="A1985" s="171">
        <f t="shared" si="759"/>
        <v>90</v>
      </c>
      <c r="B1985" s="179">
        <f t="shared" si="760"/>
        <v>72394</v>
      </c>
      <c r="D1985" s="179">
        <f t="shared" si="761"/>
        <v>3195</v>
      </c>
      <c r="E1985" s="179">
        <f t="shared" si="762"/>
        <v>56606.167492248998</v>
      </c>
      <c r="F1985" s="179">
        <f t="shared" si="763"/>
        <v>1430.2403026880136</v>
      </c>
      <c r="G1985" s="179">
        <f t="shared" si="764"/>
        <v>4230564.8878637282</v>
      </c>
      <c r="H1985" s="179">
        <f t="shared" si="765"/>
        <v>104909.21305968062</v>
      </c>
      <c r="I1985" s="179">
        <f t="shared" si="766"/>
        <v>72394</v>
      </c>
      <c r="J1985" s="179">
        <f t="shared" si="767"/>
        <v>3195</v>
      </c>
      <c r="K1985" s="179">
        <f t="shared" si="768"/>
        <v>75589</v>
      </c>
      <c r="L1985" s="179">
        <f t="shared" si="756"/>
        <v>75589</v>
      </c>
      <c r="M1985" s="179">
        <f t="shared" si="769"/>
        <v>56426.679332386848</v>
      </c>
      <c r="N1985" s="179">
        <f t="shared" si="770"/>
        <v>6060985.3731591124</v>
      </c>
      <c r="O1985" s="179">
        <f>N1985*(1+Basic!$B$9)+S1985</f>
        <v>6364034.6418170687</v>
      </c>
      <c r="P1985" s="176">
        <f t="shared" si="757"/>
        <v>6468944</v>
      </c>
      <c r="R1985" s="183">
        <f t="shared" si="771"/>
        <v>0</v>
      </c>
      <c r="S1985" s="179">
        <f t="shared" si="758"/>
        <v>0</v>
      </c>
      <c r="Y1985" s="179">
        <f t="shared" si="772"/>
        <v>15787.832507750951</v>
      </c>
      <c r="Z1985" s="179">
        <f t="shared" si="773"/>
        <v>1764.7596973119798</v>
      </c>
      <c r="AA1985" s="179">
        <f t="shared" si="774"/>
        <v>58036.407794937011</v>
      </c>
      <c r="AB1985" s="179">
        <f t="shared" si="775"/>
        <v>75588.999999999942</v>
      </c>
      <c r="AC1985" s="179">
        <f t="shared" si="776"/>
        <v>6468944</v>
      </c>
      <c r="AE1985" s="179">
        <f t="shared" si="777"/>
        <v>75589</v>
      </c>
    </row>
    <row r="1986" spans="1:31" x14ac:dyDescent="0.2">
      <c r="A1986" s="171">
        <f t="shared" si="759"/>
        <v>91</v>
      </c>
      <c r="B1986" s="179">
        <f t="shared" si="760"/>
        <v>72394</v>
      </c>
      <c r="D1986" s="179">
        <f t="shared" si="761"/>
        <v>3195</v>
      </c>
      <c r="E1986" s="179">
        <f t="shared" si="762"/>
        <v>56395.707186635213</v>
      </c>
      <c r="F1986" s="179">
        <f t="shared" si="763"/>
        <v>1406.5791379406865</v>
      </c>
      <c r="G1986" s="179">
        <f t="shared" si="764"/>
        <v>4214566.5950503638</v>
      </c>
      <c r="H1986" s="179">
        <f t="shared" si="765"/>
        <v>103120.79219762131</v>
      </c>
      <c r="I1986" s="179">
        <f t="shared" si="766"/>
        <v>72394</v>
      </c>
      <c r="J1986" s="179">
        <f t="shared" si="767"/>
        <v>3195</v>
      </c>
      <c r="K1986" s="179">
        <f t="shared" si="768"/>
        <v>75589</v>
      </c>
      <c r="L1986" s="179">
        <f t="shared" si="756"/>
        <v>75589</v>
      </c>
      <c r="M1986" s="179">
        <f t="shared" si="769"/>
        <v>56248.843829365498</v>
      </c>
      <c r="N1986" s="179">
        <f t="shared" si="770"/>
        <v>6041645.2169884779</v>
      </c>
      <c r="O1986" s="179">
        <f>N1986*(1+Basic!$B$9)+S1986</f>
        <v>6343727.4778379016</v>
      </c>
      <c r="P1986" s="176">
        <f t="shared" si="757"/>
        <v>6446848</v>
      </c>
      <c r="R1986" s="183">
        <f t="shared" si="771"/>
        <v>0</v>
      </c>
      <c r="S1986" s="179">
        <f t="shared" si="758"/>
        <v>0</v>
      </c>
      <c r="Y1986" s="179">
        <f t="shared" si="772"/>
        <v>15998.292813364416</v>
      </c>
      <c r="Z1986" s="179">
        <f t="shared" si="773"/>
        <v>1788.4208620593126</v>
      </c>
      <c r="AA1986" s="179">
        <f t="shared" si="774"/>
        <v>57802.2863245759</v>
      </c>
      <c r="AB1986" s="179">
        <f t="shared" si="775"/>
        <v>75588.999999999622</v>
      </c>
      <c r="AC1986" s="179">
        <f t="shared" si="776"/>
        <v>6446848</v>
      </c>
      <c r="AE1986" s="179">
        <f t="shared" si="777"/>
        <v>75589</v>
      </c>
    </row>
    <row r="1987" spans="1:31" x14ac:dyDescent="0.2">
      <c r="A1987" s="171">
        <f t="shared" si="759"/>
        <v>92</v>
      </c>
      <c r="B1987" s="179">
        <f t="shared" si="760"/>
        <v>72394</v>
      </c>
      <c r="D1987" s="179">
        <f t="shared" si="761"/>
        <v>3195</v>
      </c>
      <c r="E1987" s="179">
        <f t="shared" si="762"/>
        <v>56182.441331860871</v>
      </c>
      <c r="F1987" s="179">
        <f t="shared" si="763"/>
        <v>1382.6007341278635</v>
      </c>
      <c r="G1987" s="179">
        <f t="shared" si="764"/>
        <v>4198355.0363822244</v>
      </c>
      <c r="H1987" s="179">
        <f t="shared" si="765"/>
        <v>101308.39293174917</v>
      </c>
      <c r="I1987" s="179">
        <f t="shared" si="766"/>
        <v>72394</v>
      </c>
      <c r="J1987" s="179">
        <f t="shared" si="767"/>
        <v>3195</v>
      </c>
      <c r="K1987" s="179">
        <f t="shared" si="768"/>
        <v>75589</v>
      </c>
      <c r="L1987" s="179">
        <f t="shared" si="756"/>
        <v>75589</v>
      </c>
      <c r="M1987" s="179">
        <f t="shared" si="769"/>
        <v>56069.357927799865</v>
      </c>
      <c r="N1987" s="179">
        <f t="shared" si="770"/>
        <v>6022125.574916278</v>
      </c>
      <c r="O1987" s="179">
        <f>N1987*(1+Basic!$B$9)+S1987</f>
        <v>6323231.8536620922</v>
      </c>
      <c r="P1987" s="176">
        <f t="shared" si="757"/>
        <v>6424540</v>
      </c>
      <c r="R1987" s="183">
        <f t="shared" si="771"/>
        <v>0</v>
      </c>
      <c r="S1987" s="179">
        <f t="shared" si="758"/>
        <v>0</v>
      </c>
      <c r="Y1987" s="179">
        <f t="shared" si="772"/>
        <v>16211.558668139391</v>
      </c>
      <c r="Z1987" s="179">
        <f t="shared" si="773"/>
        <v>1812.3992658721399</v>
      </c>
      <c r="AA1987" s="179">
        <f t="shared" si="774"/>
        <v>57565.042065988731</v>
      </c>
      <c r="AB1987" s="179">
        <f t="shared" si="775"/>
        <v>75589.000000000262</v>
      </c>
      <c r="AC1987" s="179">
        <f t="shared" si="776"/>
        <v>6424540</v>
      </c>
      <c r="AE1987" s="179">
        <f t="shared" si="777"/>
        <v>75589</v>
      </c>
    </row>
    <row r="1988" spans="1:31" x14ac:dyDescent="0.2">
      <c r="A1988" s="171">
        <f t="shared" si="759"/>
        <v>93</v>
      </c>
      <c r="B1988" s="179">
        <f t="shared" si="760"/>
        <v>72394</v>
      </c>
      <c r="D1988" s="179">
        <f t="shared" si="761"/>
        <v>3195</v>
      </c>
      <c r="E1988" s="179">
        <f t="shared" si="762"/>
        <v>55966.332528445491</v>
      </c>
      <c r="F1988" s="179">
        <f t="shared" si="763"/>
        <v>1358.3008378399697</v>
      </c>
      <c r="G1988" s="179">
        <f t="shared" si="764"/>
        <v>4181927.3689106703</v>
      </c>
      <c r="H1988" s="179">
        <f t="shared" si="765"/>
        <v>99471.693769589139</v>
      </c>
      <c r="I1988" s="179">
        <f t="shared" si="766"/>
        <v>72394</v>
      </c>
      <c r="J1988" s="179">
        <f t="shared" si="767"/>
        <v>3195</v>
      </c>
      <c r="K1988" s="179">
        <f t="shared" si="768"/>
        <v>75589</v>
      </c>
      <c r="L1988" s="179">
        <f t="shared" si="756"/>
        <v>75589</v>
      </c>
      <c r="M1988" s="179">
        <f t="shared" si="769"/>
        <v>55888.206311201917</v>
      </c>
      <c r="N1988" s="179">
        <f t="shared" si="770"/>
        <v>6002424.7812274797</v>
      </c>
      <c r="O1988" s="179">
        <f>N1988*(1+Basic!$B$9)+S1988</f>
        <v>6302546.0202888539</v>
      </c>
      <c r="P1988" s="176">
        <f t="shared" si="757"/>
        <v>6402018</v>
      </c>
      <c r="R1988" s="183">
        <f t="shared" si="771"/>
        <v>0</v>
      </c>
      <c r="S1988" s="179">
        <f t="shared" si="758"/>
        <v>0</v>
      </c>
      <c r="Y1988" s="179">
        <f t="shared" si="772"/>
        <v>16427.66747155413</v>
      </c>
      <c r="Z1988" s="179">
        <f t="shared" si="773"/>
        <v>1836.6991621600318</v>
      </c>
      <c r="AA1988" s="179">
        <f t="shared" si="774"/>
        <v>57324.633366285459</v>
      </c>
      <c r="AB1988" s="179">
        <f t="shared" si="775"/>
        <v>75588.999999999622</v>
      </c>
      <c r="AC1988" s="179">
        <f t="shared" si="776"/>
        <v>6402018</v>
      </c>
      <c r="AE1988" s="179">
        <f t="shared" si="777"/>
        <v>75589</v>
      </c>
    </row>
    <row r="1989" spans="1:31" x14ac:dyDescent="0.2">
      <c r="A1989" s="171">
        <f t="shared" si="759"/>
        <v>94</v>
      </c>
      <c r="B1989" s="179">
        <f t="shared" si="760"/>
        <v>72394</v>
      </c>
      <c r="D1989" s="179">
        <f t="shared" si="761"/>
        <v>3195</v>
      </c>
      <c r="E1989" s="179">
        <f t="shared" si="762"/>
        <v>55747.342878353404</v>
      </c>
      <c r="F1989" s="179">
        <f t="shared" si="763"/>
        <v>1333.6751386394833</v>
      </c>
      <c r="G1989" s="179">
        <f t="shared" si="764"/>
        <v>4165280.7117890241</v>
      </c>
      <c r="H1989" s="179">
        <f t="shared" si="765"/>
        <v>97610.368908228629</v>
      </c>
      <c r="I1989" s="179">
        <f t="shared" si="766"/>
        <v>72394</v>
      </c>
      <c r="J1989" s="179">
        <f t="shared" si="767"/>
        <v>3195</v>
      </c>
      <c r="K1989" s="179">
        <f t="shared" si="768"/>
        <v>75589</v>
      </c>
      <c r="L1989" s="179">
        <f t="shared" si="756"/>
        <v>75589</v>
      </c>
      <c r="M1989" s="179">
        <f t="shared" si="769"/>
        <v>55705.373520939283</v>
      </c>
      <c r="N1989" s="179">
        <f t="shared" si="770"/>
        <v>5982541.1547484193</v>
      </c>
      <c r="O1989" s="179">
        <f>N1989*(1+Basic!$B$9)+S1989</f>
        <v>6281668.2124858405</v>
      </c>
      <c r="P1989" s="176">
        <f t="shared" si="757"/>
        <v>6379279</v>
      </c>
      <c r="R1989" s="183">
        <f t="shared" si="771"/>
        <v>0</v>
      </c>
      <c r="S1989" s="179">
        <f t="shared" si="758"/>
        <v>0</v>
      </c>
      <c r="Y1989" s="179">
        <f t="shared" si="772"/>
        <v>16646.657121646218</v>
      </c>
      <c r="Z1989" s="179">
        <f t="shared" si="773"/>
        <v>1861.3248613605101</v>
      </c>
      <c r="AA1989" s="179">
        <f t="shared" si="774"/>
        <v>57081.018016992886</v>
      </c>
      <c r="AB1989" s="179">
        <f t="shared" si="775"/>
        <v>75588.999999999622</v>
      </c>
      <c r="AC1989" s="179">
        <f t="shared" si="776"/>
        <v>6379279</v>
      </c>
      <c r="AE1989" s="179">
        <f t="shared" si="777"/>
        <v>75589</v>
      </c>
    </row>
    <row r="1990" spans="1:31" x14ac:dyDescent="0.2">
      <c r="A1990" s="171">
        <f t="shared" si="759"/>
        <v>95</v>
      </c>
      <c r="B1990" s="179">
        <f t="shared" si="760"/>
        <v>72394</v>
      </c>
      <c r="D1990" s="179">
        <f t="shared" si="761"/>
        <v>3195</v>
      </c>
      <c r="E1990" s="179">
        <f t="shared" si="762"/>
        <v>55525.433978347683</v>
      </c>
      <c r="F1990" s="179">
        <f t="shared" si="763"/>
        <v>1308.7192682963262</v>
      </c>
      <c r="G1990" s="179">
        <f t="shared" si="764"/>
        <v>4148412.1457673721</v>
      </c>
      <c r="H1990" s="179">
        <f t="shared" si="765"/>
        <v>95724.088176524951</v>
      </c>
      <c r="I1990" s="179">
        <f t="shared" si="766"/>
        <v>72394</v>
      </c>
      <c r="J1990" s="179">
        <f t="shared" si="767"/>
        <v>3195</v>
      </c>
      <c r="K1990" s="179">
        <f t="shared" si="768"/>
        <v>75589</v>
      </c>
      <c r="L1990" s="179">
        <f t="shared" si="756"/>
        <v>75589</v>
      </c>
      <c r="M1990" s="179">
        <f t="shared" si="769"/>
        <v>55520.843954916061</v>
      </c>
      <c r="N1990" s="179">
        <f t="shared" si="770"/>
        <v>5962472.9987033354</v>
      </c>
      <c r="O1990" s="179">
        <f>N1990*(1+Basic!$B$9)+S1990</f>
        <v>6260596.6486385027</v>
      </c>
      <c r="P1990" s="176">
        <f t="shared" si="757"/>
        <v>6356321</v>
      </c>
      <c r="R1990" s="183">
        <f t="shared" si="771"/>
        <v>0</v>
      </c>
      <c r="S1990" s="179">
        <f t="shared" si="758"/>
        <v>0</v>
      </c>
      <c r="Y1990" s="179">
        <f t="shared" si="772"/>
        <v>16868.566021651961</v>
      </c>
      <c r="Z1990" s="179">
        <f t="shared" si="773"/>
        <v>1886.2807317036786</v>
      </c>
      <c r="AA1990" s="179">
        <f t="shared" si="774"/>
        <v>56834.153246644011</v>
      </c>
      <c r="AB1990" s="179">
        <f t="shared" si="775"/>
        <v>75588.999999999651</v>
      </c>
      <c r="AC1990" s="179">
        <f t="shared" si="776"/>
        <v>6356321</v>
      </c>
      <c r="AE1990" s="179">
        <f t="shared" si="777"/>
        <v>75589</v>
      </c>
    </row>
    <row r="1991" spans="1:31" x14ac:dyDescent="0.2">
      <c r="A1991" s="171">
        <f t="shared" si="759"/>
        <v>96</v>
      </c>
      <c r="B1991" s="179">
        <f t="shared" si="760"/>
        <v>72394</v>
      </c>
      <c r="C1991" s="171">
        <f>-Basic!$B$27</f>
        <v>-22560</v>
      </c>
      <c r="D1991" s="179">
        <f t="shared" si="761"/>
        <v>-19365</v>
      </c>
      <c r="E1991" s="179">
        <f t="shared" si="762"/>
        <v>55300.5669132556</v>
      </c>
      <c r="F1991" s="179">
        <f t="shared" si="763"/>
        <v>1283.4288000130064</v>
      </c>
      <c r="G1991" s="179">
        <f t="shared" si="764"/>
        <v>4131318.7126806276</v>
      </c>
      <c r="H1991" s="179">
        <f t="shared" si="765"/>
        <v>116372.51697653795</v>
      </c>
      <c r="I1991" s="179">
        <f t="shared" si="766"/>
        <v>72394</v>
      </c>
      <c r="J1991" s="179">
        <f t="shared" si="767"/>
        <v>3195</v>
      </c>
      <c r="K1991" s="179">
        <f t="shared" si="768"/>
        <v>75589</v>
      </c>
      <c r="L1991" s="179">
        <f t="shared" si="756"/>
        <v>75589</v>
      </c>
      <c r="M1991" s="179">
        <f t="shared" si="769"/>
        <v>55334.601866241479</v>
      </c>
      <c r="N1991" s="179">
        <f t="shared" si="770"/>
        <v>5942218.600569577</v>
      </c>
      <c r="O1991" s="179">
        <f>N1991*(1+Basic!$B$9)+S1991</f>
        <v>6239329.5305980565</v>
      </c>
      <c r="P1991" s="176">
        <f t="shared" si="757"/>
        <v>6355702</v>
      </c>
      <c r="R1991" s="183">
        <f t="shared" si="771"/>
        <v>0</v>
      </c>
      <c r="S1991" s="179">
        <f t="shared" si="758"/>
        <v>0</v>
      </c>
      <c r="Y1991" s="179">
        <f t="shared" si="772"/>
        <v>17093.43308674451</v>
      </c>
      <c r="Z1991" s="179">
        <f t="shared" si="773"/>
        <v>1911.5711999869964</v>
      </c>
      <c r="AA1991" s="179">
        <f t="shared" si="774"/>
        <v>56583.995713268603</v>
      </c>
      <c r="AB1991" s="179">
        <f t="shared" si="775"/>
        <v>75589.000000000116</v>
      </c>
      <c r="AC1991" s="179">
        <f t="shared" si="776"/>
        <v>6355702</v>
      </c>
      <c r="AE1991" s="179">
        <f t="shared" si="777"/>
        <v>53029</v>
      </c>
    </row>
    <row r="1992" spans="1:31" x14ac:dyDescent="0.2">
      <c r="A1992" s="171">
        <f t="shared" si="759"/>
        <v>97</v>
      </c>
      <c r="B1992" s="179">
        <f t="shared" si="760"/>
        <v>72394</v>
      </c>
      <c r="D1992" s="179">
        <f t="shared" si="761"/>
        <v>3195</v>
      </c>
      <c r="E1992" s="179">
        <f t="shared" si="762"/>
        <v>55072.70224914424</v>
      </c>
      <c r="F1992" s="179">
        <f t="shared" si="763"/>
        <v>1560.2743537474491</v>
      </c>
      <c r="G1992" s="179">
        <f t="shared" si="764"/>
        <v>4113997.4149297718</v>
      </c>
      <c r="H1992" s="179">
        <f t="shared" si="765"/>
        <v>114737.7913302854</v>
      </c>
      <c r="I1992" s="179">
        <f t="shared" si="766"/>
        <v>72394</v>
      </c>
      <c r="J1992" s="179">
        <f t="shared" si="767"/>
        <v>3195</v>
      </c>
      <c r="K1992" s="179">
        <f t="shared" si="768"/>
        <v>75589</v>
      </c>
      <c r="L1992" s="179">
        <f t="shared" si="756"/>
        <v>75589</v>
      </c>
      <c r="M1992" s="179">
        <f t="shared" si="769"/>
        <v>55146.631361886051</v>
      </c>
      <c r="N1992" s="179">
        <f t="shared" si="770"/>
        <v>5921776.2319314629</v>
      </c>
      <c r="O1992" s="179">
        <f>N1992*(1+Basic!$B$9)+S1992</f>
        <v>6217865.0435280362</v>
      </c>
      <c r="P1992" s="176">
        <f t="shared" si="757"/>
        <v>6332603</v>
      </c>
      <c r="R1992" s="183">
        <f t="shared" si="771"/>
        <v>0</v>
      </c>
      <c r="S1992" s="179">
        <f t="shared" si="758"/>
        <v>0</v>
      </c>
      <c r="Y1992" s="179">
        <f t="shared" si="772"/>
        <v>17321.297750855796</v>
      </c>
      <c r="Z1992" s="179">
        <f t="shared" si="773"/>
        <v>1634.7256462525547</v>
      </c>
      <c r="AA1992" s="179">
        <f t="shared" si="774"/>
        <v>56632.976602891693</v>
      </c>
      <c r="AB1992" s="179">
        <f t="shared" si="775"/>
        <v>75589.000000000044</v>
      </c>
      <c r="AC1992" s="179">
        <f t="shared" si="776"/>
        <v>6332603</v>
      </c>
      <c r="AE1992" s="179">
        <f t="shared" si="777"/>
        <v>75589</v>
      </c>
    </row>
    <row r="1993" spans="1:31" x14ac:dyDescent="0.2">
      <c r="A1993" s="171">
        <f t="shared" si="759"/>
        <v>98</v>
      </c>
      <c r="B1993" s="179">
        <f t="shared" si="760"/>
        <v>72394</v>
      </c>
      <c r="D1993" s="179">
        <f t="shared" si="761"/>
        <v>3195</v>
      </c>
      <c r="E1993" s="179">
        <f t="shared" si="762"/>
        <v>54841.80002640513</v>
      </c>
      <c r="F1993" s="179">
        <f t="shared" si="763"/>
        <v>1538.3566315263572</v>
      </c>
      <c r="G1993" s="179">
        <f t="shared" si="764"/>
        <v>4096445.2149561769</v>
      </c>
      <c r="H1993" s="179">
        <f t="shared" si="765"/>
        <v>113081.14796181176</v>
      </c>
      <c r="I1993" s="179">
        <f t="shared" si="766"/>
        <v>72394</v>
      </c>
      <c r="J1993" s="179">
        <f t="shared" si="767"/>
        <v>3195</v>
      </c>
      <c r="K1993" s="179">
        <f t="shared" si="768"/>
        <v>75589</v>
      </c>
      <c r="L1993" s="179">
        <f t="shared" si="756"/>
        <v>75589</v>
      </c>
      <c r="M1993" s="179">
        <f t="shared" si="769"/>
        <v>54956.916401325398</v>
      </c>
      <c r="N1993" s="179">
        <f t="shared" si="770"/>
        <v>5901144.1483327886</v>
      </c>
      <c r="O1993" s="179">
        <f>N1993*(1+Basic!$B$9)+S1993</f>
        <v>6196201.3557494283</v>
      </c>
      <c r="P1993" s="176">
        <f t="shared" si="757"/>
        <v>6309283</v>
      </c>
      <c r="R1993" s="183">
        <f t="shared" si="771"/>
        <v>0</v>
      </c>
      <c r="S1993" s="179">
        <f t="shared" si="758"/>
        <v>0</v>
      </c>
      <c r="Y1993" s="179">
        <f t="shared" si="772"/>
        <v>17552.199973594863</v>
      </c>
      <c r="Z1993" s="179">
        <f t="shared" si="773"/>
        <v>1656.6433684736403</v>
      </c>
      <c r="AA1993" s="179">
        <f t="shared" si="774"/>
        <v>56380.156657931489</v>
      </c>
      <c r="AB1993" s="179">
        <f t="shared" si="775"/>
        <v>75589</v>
      </c>
      <c r="AC1993" s="179">
        <f t="shared" si="776"/>
        <v>6309283</v>
      </c>
      <c r="AE1993" s="179">
        <f t="shared" si="777"/>
        <v>75589</v>
      </c>
    </row>
    <row r="1994" spans="1:31" x14ac:dyDescent="0.2">
      <c r="A1994" s="171">
        <f t="shared" si="759"/>
        <v>99</v>
      </c>
      <c r="B1994" s="179">
        <f t="shared" si="760"/>
        <v>72394</v>
      </c>
      <c r="D1994" s="179">
        <f t="shared" si="761"/>
        <v>3195</v>
      </c>
      <c r="E1994" s="179">
        <f t="shared" si="762"/>
        <v>54607.819752746691</v>
      </c>
      <c r="F1994" s="179">
        <f t="shared" si="763"/>
        <v>1516.1450455927443</v>
      </c>
      <c r="G1994" s="179">
        <f t="shared" si="764"/>
        <v>4078659.0347089237</v>
      </c>
      <c r="H1994" s="179">
        <f t="shared" si="765"/>
        <v>111402.2930074045</v>
      </c>
      <c r="I1994" s="179">
        <f t="shared" si="766"/>
        <v>72394</v>
      </c>
      <c r="J1994" s="179">
        <f t="shared" si="767"/>
        <v>3195</v>
      </c>
      <c r="K1994" s="179">
        <f t="shared" si="768"/>
        <v>75589</v>
      </c>
      <c r="L1994" s="179">
        <f t="shared" si="756"/>
        <v>75589</v>
      </c>
      <c r="M1994" s="179">
        <f t="shared" si="769"/>
        <v>54765.440795171387</v>
      </c>
      <c r="N1994" s="179">
        <f t="shared" si="770"/>
        <v>5880320.5891279597</v>
      </c>
      <c r="O1994" s="179">
        <f>N1994*(1+Basic!$B$9)+S1994</f>
        <v>6174336.6185843581</v>
      </c>
      <c r="P1994" s="176">
        <f t="shared" si="757"/>
        <v>6285739</v>
      </c>
      <c r="R1994" s="183">
        <f t="shared" si="771"/>
        <v>0</v>
      </c>
      <c r="S1994" s="179">
        <f t="shared" si="758"/>
        <v>0</v>
      </c>
      <c r="Y1994" s="179">
        <f t="shared" si="772"/>
        <v>17786.180247253273</v>
      </c>
      <c r="Z1994" s="179">
        <f t="shared" si="773"/>
        <v>1678.8549544072594</v>
      </c>
      <c r="AA1994" s="179">
        <f t="shared" si="774"/>
        <v>56123.964798339439</v>
      </c>
      <c r="AB1994" s="179">
        <f t="shared" si="775"/>
        <v>75588.999999999971</v>
      </c>
      <c r="AC1994" s="179">
        <f t="shared" si="776"/>
        <v>6285739</v>
      </c>
      <c r="AE1994" s="179">
        <f t="shared" si="777"/>
        <v>75589</v>
      </c>
    </row>
    <row r="1995" spans="1:31" x14ac:dyDescent="0.2">
      <c r="A1995" s="171">
        <f t="shared" si="759"/>
        <v>100</v>
      </c>
      <c r="B1995" s="179">
        <f t="shared" si="760"/>
        <v>72394</v>
      </c>
      <c r="D1995" s="179">
        <f t="shared" si="761"/>
        <v>3195</v>
      </c>
      <c r="E1995" s="179">
        <f t="shared" si="762"/>
        <v>54370.720396093326</v>
      </c>
      <c r="F1995" s="179">
        <f t="shared" si="763"/>
        <v>1493.6356559440558</v>
      </c>
      <c r="G1995" s="179">
        <f t="shared" si="764"/>
        <v>4060635.7551050168</v>
      </c>
      <c r="H1995" s="179">
        <f t="shared" si="765"/>
        <v>109700.92866334856</v>
      </c>
      <c r="I1995" s="179">
        <f t="shared" si="766"/>
        <v>72394</v>
      </c>
      <c r="J1995" s="179">
        <f t="shared" si="767"/>
        <v>3195</v>
      </c>
      <c r="K1995" s="179">
        <f t="shared" si="768"/>
        <v>75589</v>
      </c>
      <c r="L1995" s="179">
        <f t="shared" si="756"/>
        <v>75589</v>
      </c>
      <c r="M1995" s="179">
        <f t="shared" si="769"/>
        <v>54572.188203790611</v>
      </c>
      <c r="N1995" s="179">
        <f t="shared" si="770"/>
        <v>5859303.7773317499</v>
      </c>
      <c r="O1995" s="179">
        <f>N1995*(1+Basic!$B$9)+S1995</f>
        <v>6152268.9661983373</v>
      </c>
      <c r="P1995" s="176">
        <f t="shared" si="757"/>
        <v>6261970</v>
      </c>
      <c r="R1995" s="183">
        <f t="shared" si="771"/>
        <v>0</v>
      </c>
      <c r="S1995" s="179">
        <f t="shared" si="758"/>
        <v>0</v>
      </c>
      <c r="Y1995" s="179">
        <f t="shared" si="772"/>
        <v>18023.279603906907</v>
      </c>
      <c r="Z1995" s="179">
        <f t="shared" si="773"/>
        <v>1701.364344055939</v>
      </c>
      <c r="AA1995" s="179">
        <f t="shared" si="774"/>
        <v>55864.356052037379</v>
      </c>
      <c r="AB1995" s="179">
        <f t="shared" si="775"/>
        <v>75589.000000000233</v>
      </c>
      <c r="AC1995" s="179">
        <f t="shared" si="776"/>
        <v>6261970</v>
      </c>
      <c r="AE1995" s="179">
        <f t="shared" si="777"/>
        <v>75589</v>
      </c>
    </row>
    <row r="1996" spans="1:31" x14ac:dyDescent="0.2">
      <c r="A1996" s="171">
        <f t="shared" si="759"/>
        <v>101</v>
      </c>
      <c r="B1996" s="179">
        <f t="shared" si="760"/>
        <v>72394</v>
      </c>
      <c r="D1996" s="179">
        <f t="shared" si="761"/>
        <v>3195</v>
      </c>
      <c r="E1996" s="179">
        <f t="shared" si="762"/>
        <v>54130.460377389762</v>
      </c>
      <c r="F1996" s="179">
        <f t="shared" si="763"/>
        <v>1470.824469751821</v>
      </c>
      <c r="G1996" s="179">
        <f t="shared" si="764"/>
        <v>4042372.2154824063</v>
      </c>
      <c r="H1996" s="179">
        <f t="shared" si="765"/>
        <v>107976.75313310038</v>
      </c>
      <c r="I1996" s="179">
        <f t="shared" si="766"/>
        <v>72394</v>
      </c>
      <c r="J1996" s="179">
        <f t="shared" si="767"/>
        <v>3195</v>
      </c>
      <c r="K1996" s="179">
        <f t="shared" si="768"/>
        <v>75589</v>
      </c>
      <c r="L1996" s="179">
        <f t="shared" si="756"/>
        <v>75589</v>
      </c>
      <c r="M1996" s="179">
        <f t="shared" si="769"/>
        <v>54377.142135910071</v>
      </c>
      <c r="N1996" s="179">
        <f t="shared" si="770"/>
        <v>5838091.9194676597</v>
      </c>
      <c r="O1996" s="179">
        <f>N1996*(1+Basic!$B$9)+S1996</f>
        <v>6129996.5154410433</v>
      </c>
      <c r="P1996" s="176">
        <f t="shared" si="757"/>
        <v>6237973</v>
      </c>
      <c r="R1996" s="183">
        <f t="shared" si="771"/>
        <v>0</v>
      </c>
      <c r="S1996" s="179">
        <f t="shared" si="758"/>
        <v>0</v>
      </c>
      <c r="Y1996" s="179">
        <f t="shared" si="772"/>
        <v>18263.539622610435</v>
      </c>
      <c r="Z1996" s="179">
        <f t="shared" si="773"/>
        <v>1724.1755302481761</v>
      </c>
      <c r="AA1996" s="179">
        <f t="shared" si="774"/>
        <v>55601.284847141585</v>
      </c>
      <c r="AB1996" s="179">
        <f t="shared" si="775"/>
        <v>75589.000000000204</v>
      </c>
      <c r="AC1996" s="179">
        <f t="shared" si="776"/>
        <v>6237973</v>
      </c>
      <c r="AE1996" s="179">
        <f t="shared" si="777"/>
        <v>75589</v>
      </c>
    </row>
    <row r="1997" spans="1:31" x14ac:dyDescent="0.2">
      <c r="A1997" s="171">
        <f t="shared" si="759"/>
        <v>102</v>
      </c>
      <c r="B1997" s="179">
        <f t="shared" si="760"/>
        <v>72394</v>
      </c>
      <c r="D1997" s="179">
        <f t="shared" si="761"/>
        <v>3195</v>
      </c>
      <c r="E1997" s="179">
        <f t="shared" si="762"/>
        <v>53886.997563309538</v>
      </c>
      <c r="F1997" s="179">
        <f t="shared" si="763"/>
        <v>1447.7074406533827</v>
      </c>
      <c r="G1997" s="179">
        <f t="shared" si="764"/>
        <v>4023865.2130457158</v>
      </c>
      <c r="H1997" s="179">
        <f t="shared" si="765"/>
        <v>106229.46057375376</v>
      </c>
      <c r="I1997" s="179">
        <f t="shared" si="766"/>
        <v>72394</v>
      </c>
      <c r="J1997" s="179">
        <f t="shared" si="767"/>
        <v>3195</v>
      </c>
      <c r="K1997" s="179">
        <f t="shared" si="768"/>
        <v>75589</v>
      </c>
      <c r="L1997" s="179">
        <f t="shared" si="756"/>
        <v>75589</v>
      </c>
      <c r="M1997" s="179">
        <f t="shared" si="769"/>
        <v>54180.285947209843</v>
      </c>
      <c r="N1997" s="179">
        <f t="shared" si="770"/>
        <v>5816683.2054148698</v>
      </c>
      <c r="O1997" s="179">
        <f>N1997*(1+Basic!$B$9)+S1997</f>
        <v>6107517.3656856138</v>
      </c>
      <c r="P1997" s="176">
        <f t="shared" si="757"/>
        <v>6213747</v>
      </c>
      <c r="R1997" s="183">
        <f t="shared" si="771"/>
        <v>0</v>
      </c>
      <c r="S1997" s="179">
        <f t="shared" si="758"/>
        <v>0</v>
      </c>
      <c r="Y1997" s="179">
        <f t="shared" si="772"/>
        <v>18507.002436690498</v>
      </c>
      <c r="Z1997" s="179">
        <f t="shared" si="773"/>
        <v>1747.2925593466207</v>
      </c>
      <c r="AA1997" s="179">
        <f t="shared" si="774"/>
        <v>55334.705003962918</v>
      </c>
      <c r="AB1997" s="179">
        <f t="shared" si="775"/>
        <v>75589.000000000029</v>
      </c>
      <c r="AC1997" s="179">
        <f t="shared" si="776"/>
        <v>6213747</v>
      </c>
      <c r="AE1997" s="179">
        <f t="shared" si="777"/>
        <v>75589</v>
      </c>
    </row>
    <row r="1998" spans="1:31" x14ac:dyDescent="0.2">
      <c r="A1998" s="171">
        <f t="shared" si="759"/>
        <v>103</v>
      </c>
      <c r="B1998" s="179">
        <f t="shared" si="760"/>
        <v>72394</v>
      </c>
      <c r="D1998" s="179">
        <f t="shared" si="761"/>
        <v>3195</v>
      </c>
      <c r="E1998" s="179">
        <f t="shared" si="762"/>
        <v>53640.289258866309</v>
      </c>
      <c r="F1998" s="179">
        <f t="shared" si="763"/>
        <v>1424.2804680341351</v>
      </c>
      <c r="G1998" s="179">
        <f t="shared" si="764"/>
        <v>4005111.5023045819</v>
      </c>
      <c r="H1998" s="179">
        <f t="shared" si="765"/>
        <v>104458.7410417879</v>
      </c>
      <c r="I1998" s="179">
        <f t="shared" si="766"/>
        <v>72394</v>
      </c>
      <c r="J1998" s="179">
        <f t="shared" si="767"/>
        <v>3195</v>
      </c>
      <c r="K1998" s="179">
        <f t="shared" si="768"/>
        <v>75589</v>
      </c>
      <c r="L1998" s="179">
        <f t="shared" si="756"/>
        <v>75589</v>
      </c>
      <c r="M1998" s="179">
        <f t="shared" si="769"/>
        <v>53981.602838902771</v>
      </c>
      <c r="N1998" s="179">
        <f t="shared" si="770"/>
        <v>5795075.8082537726</v>
      </c>
      <c r="O1998" s="179">
        <f>N1998*(1+Basic!$B$9)+S1998</f>
        <v>6084829.5986664612</v>
      </c>
      <c r="P1998" s="176">
        <f t="shared" si="757"/>
        <v>6189288</v>
      </c>
      <c r="R1998" s="183">
        <f t="shared" si="771"/>
        <v>0</v>
      </c>
      <c r="S1998" s="179">
        <f t="shared" si="758"/>
        <v>0</v>
      </c>
      <c r="Y1998" s="179">
        <f t="shared" si="772"/>
        <v>18753.710741133895</v>
      </c>
      <c r="Z1998" s="179">
        <f t="shared" si="773"/>
        <v>1770.719531965864</v>
      </c>
      <c r="AA1998" s="179">
        <f t="shared" si="774"/>
        <v>55064.569726900445</v>
      </c>
      <c r="AB1998" s="179">
        <f t="shared" si="775"/>
        <v>75589.000000000204</v>
      </c>
      <c r="AC1998" s="179">
        <f t="shared" si="776"/>
        <v>6189288</v>
      </c>
      <c r="AE1998" s="179">
        <f t="shared" si="777"/>
        <v>75589</v>
      </c>
    </row>
    <row r="1999" spans="1:31" x14ac:dyDescent="0.2">
      <c r="A1999" s="171">
        <f t="shared" si="759"/>
        <v>104</v>
      </c>
      <c r="B1999" s="179">
        <f t="shared" si="760"/>
        <v>72394</v>
      </c>
      <c r="D1999" s="179">
        <f t="shared" si="761"/>
        <v>3195</v>
      </c>
      <c r="E1999" s="179">
        <f t="shared" si="762"/>
        <v>53390.292199926531</v>
      </c>
      <c r="F1999" s="179">
        <f t="shared" si="763"/>
        <v>1400.5393963001359</v>
      </c>
      <c r="G1999" s="179">
        <f t="shared" si="764"/>
        <v>3986107.7945045084</v>
      </c>
      <c r="H1999" s="179">
        <f t="shared" si="765"/>
        <v>102664.28043808804</v>
      </c>
      <c r="I1999" s="179">
        <f t="shared" si="766"/>
        <v>72394</v>
      </c>
      <c r="J1999" s="179">
        <f t="shared" si="767"/>
        <v>3195</v>
      </c>
      <c r="K1999" s="179">
        <f t="shared" si="768"/>
        <v>75589</v>
      </c>
      <c r="L1999" s="179">
        <f t="shared" si="756"/>
        <v>75589</v>
      </c>
      <c r="M1999" s="179">
        <f t="shared" si="769"/>
        <v>53781.075856300908</v>
      </c>
      <c r="N1999" s="179">
        <f t="shared" si="770"/>
        <v>5773267.8841100736</v>
      </c>
      <c r="O1999" s="179">
        <f>N1999*(1+Basic!$B$9)+S1999</f>
        <v>6061931.2783155777</v>
      </c>
      <c r="P1999" s="176">
        <f t="shared" si="757"/>
        <v>6164596</v>
      </c>
      <c r="R1999" s="183">
        <f t="shared" si="771"/>
        <v>0</v>
      </c>
      <c r="S1999" s="179">
        <f t="shared" si="758"/>
        <v>0</v>
      </c>
      <c r="Y1999" s="179">
        <f t="shared" si="772"/>
        <v>19003.707800073549</v>
      </c>
      <c r="Z1999" s="179">
        <f t="shared" si="773"/>
        <v>1794.4606036998593</v>
      </c>
      <c r="AA1999" s="179">
        <f t="shared" si="774"/>
        <v>54790.831596226664</v>
      </c>
      <c r="AB1999" s="179">
        <f t="shared" si="775"/>
        <v>75589.000000000073</v>
      </c>
      <c r="AC1999" s="179">
        <f t="shared" si="776"/>
        <v>6164596</v>
      </c>
      <c r="AE1999" s="179">
        <f t="shared" si="777"/>
        <v>75589</v>
      </c>
    </row>
    <row r="2000" spans="1:31" x14ac:dyDescent="0.2">
      <c r="A2000" s="171">
        <f t="shared" si="759"/>
        <v>105</v>
      </c>
      <c r="B2000" s="179">
        <f t="shared" si="760"/>
        <v>72394</v>
      </c>
      <c r="D2000" s="179">
        <f t="shared" si="761"/>
        <v>3195</v>
      </c>
      <c r="E2000" s="179">
        <f t="shared" si="762"/>
        <v>53136.962545622489</v>
      </c>
      <c r="F2000" s="179">
        <f t="shared" si="763"/>
        <v>1376.4800141409657</v>
      </c>
      <c r="G2000" s="179">
        <f t="shared" si="764"/>
        <v>3966850.757050131</v>
      </c>
      <c r="H2000" s="179">
        <f t="shared" si="765"/>
        <v>100845.76045222901</v>
      </c>
      <c r="I2000" s="179">
        <f t="shared" si="766"/>
        <v>72394</v>
      </c>
      <c r="J2000" s="179">
        <f t="shared" si="767"/>
        <v>3195</v>
      </c>
      <c r="K2000" s="179">
        <f t="shared" si="768"/>
        <v>75589</v>
      </c>
      <c r="L2000" s="179">
        <f t="shared" si="756"/>
        <v>75589</v>
      </c>
      <c r="M2000" s="179">
        <f t="shared" si="769"/>
        <v>53578.687887368687</v>
      </c>
      <c r="N2000" s="179">
        <f t="shared" si="770"/>
        <v>5751257.5719974423</v>
      </c>
      <c r="O2000" s="179">
        <f>N2000*(1+Basic!$B$9)+S2000</f>
        <v>6038820.4505973151</v>
      </c>
      <c r="P2000" s="176">
        <f t="shared" si="757"/>
        <v>6139666</v>
      </c>
      <c r="R2000" s="183">
        <f t="shared" si="771"/>
        <v>0</v>
      </c>
      <c r="S2000" s="179">
        <f t="shared" si="758"/>
        <v>0</v>
      </c>
      <c r="Y2000" s="179">
        <f t="shared" si="772"/>
        <v>19257.037454377394</v>
      </c>
      <c r="Z2000" s="179">
        <f t="shared" si="773"/>
        <v>1818.5199858590349</v>
      </c>
      <c r="AA2000" s="179">
        <f t="shared" si="774"/>
        <v>54513.442559763454</v>
      </c>
      <c r="AB2000" s="179">
        <f t="shared" si="775"/>
        <v>75588.999999999884</v>
      </c>
      <c r="AC2000" s="179">
        <f t="shared" si="776"/>
        <v>6139666</v>
      </c>
      <c r="AE2000" s="179">
        <f t="shared" si="777"/>
        <v>75589</v>
      </c>
    </row>
    <row r="2001" spans="1:31" x14ac:dyDescent="0.2">
      <c r="A2001" s="171">
        <f t="shared" si="759"/>
        <v>106</v>
      </c>
      <c r="B2001" s="179">
        <f t="shared" si="760"/>
        <v>72394</v>
      </c>
      <c r="D2001" s="179">
        <f t="shared" si="761"/>
        <v>3195</v>
      </c>
      <c r="E2001" s="179">
        <f t="shared" si="762"/>
        <v>52880.255870664114</v>
      </c>
      <c r="F2001" s="179">
        <f t="shared" si="763"/>
        <v>1352.0980537827043</v>
      </c>
      <c r="G2001" s="179">
        <f t="shared" si="764"/>
        <v>3947337.012920795</v>
      </c>
      <c r="H2001" s="179">
        <f t="shared" si="765"/>
        <v>99002.858506011704</v>
      </c>
      <c r="I2001" s="179">
        <f t="shared" si="766"/>
        <v>72394</v>
      </c>
      <c r="J2001" s="179">
        <f t="shared" si="767"/>
        <v>3195</v>
      </c>
      <c r="K2001" s="179">
        <f t="shared" si="768"/>
        <v>75589</v>
      </c>
      <c r="L2001" s="179">
        <f t="shared" si="756"/>
        <v>75589</v>
      </c>
      <c r="M2001" s="179">
        <f t="shared" si="769"/>
        <v>53374.42166126267</v>
      </c>
      <c r="N2001" s="179">
        <f t="shared" si="770"/>
        <v>5729042.9936587047</v>
      </c>
      <c r="O2001" s="179">
        <f>N2001*(1+Basic!$B$9)+S2001</f>
        <v>6015495.14334164</v>
      </c>
      <c r="P2001" s="176">
        <f t="shared" si="757"/>
        <v>6114498</v>
      </c>
      <c r="R2001" s="183">
        <f t="shared" si="771"/>
        <v>0</v>
      </c>
      <c r="S2001" s="179">
        <f t="shared" si="758"/>
        <v>0</v>
      </c>
      <c r="Y2001" s="179">
        <f t="shared" si="772"/>
        <v>19513.744129335973</v>
      </c>
      <c r="Z2001" s="179">
        <f t="shared" si="773"/>
        <v>1842.9019462173019</v>
      </c>
      <c r="AA2001" s="179">
        <f t="shared" si="774"/>
        <v>54232.353924446819</v>
      </c>
      <c r="AB2001" s="179">
        <f t="shared" si="775"/>
        <v>75589.000000000087</v>
      </c>
      <c r="AC2001" s="179">
        <f t="shared" si="776"/>
        <v>6114498</v>
      </c>
      <c r="AE2001" s="179">
        <f t="shared" si="777"/>
        <v>75589</v>
      </c>
    </row>
    <row r="2002" spans="1:31" x14ac:dyDescent="0.2">
      <c r="A2002" s="171">
        <f t="shared" si="759"/>
        <v>107</v>
      </c>
      <c r="B2002" s="179">
        <f t="shared" si="760"/>
        <v>72394</v>
      </c>
      <c r="D2002" s="179">
        <f t="shared" si="761"/>
        <v>3195</v>
      </c>
      <c r="E2002" s="179">
        <f t="shared" si="762"/>
        <v>52620.127157548297</v>
      </c>
      <c r="F2002" s="179">
        <f t="shared" si="763"/>
        <v>1327.3891902308931</v>
      </c>
      <c r="G2002" s="179">
        <f t="shared" si="764"/>
        <v>3927563.1400783435</v>
      </c>
      <c r="H2002" s="179">
        <f t="shared" si="765"/>
        <v>97135.247696242601</v>
      </c>
      <c r="I2002" s="179">
        <f t="shared" si="766"/>
        <v>72394</v>
      </c>
      <c r="J2002" s="179">
        <f t="shared" si="767"/>
        <v>3195</v>
      </c>
      <c r="K2002" s="179">
        <f t="shared" si="768"/>
        <v>75589</v>
      </c>
      <c r="L2002" s="179">
        <f t="shared" si="756"/>
        <v>75589</v>
      </c>
      <c r="M2002" s="179">
        <f t="shared" si="769"/>
        <v>53168.259746857722</v>
      </c>
      <c r="N2002" s="179">
        <f t="shared" si="770"/>
        <v>5706622.2534055626</v>
      </c>
      <c r="O2002" s="179">
        <f>N2002*(1+Basic!$B$9)+S2002</f>
        <v>5991953.3660758408</v>
      </c>
      <c r="P2002" s="176">
        <f t="shared" si="757"/>
        <v>6089089</v>
      </c>
      <c r="R2002" s="183">
        <f t="shared" si="771"/>
        <v>0</v>
      </c>
      <c r="S2002" s="179">
        <f t="shared" si="758"/>
        <v>0</v>
      </c>
      <c r="Y2002" s="179">
        <f t="shared" si="772"/>
        <v>19773.872842451558</v>
      </c>
      <c r="Z2002" s="179">
        <f t="shared" si="773"/>
        <v>1867.6108097691031</v>
      </c>
      <c r="AA2002" s="179">
        <f t="shared" si="774"/>
        <v>53947.516347779187</v>
      </c>
      <c r="AB2002" s="179">
        <f t="shared" si="775"/>
        <v>75588.999999999854</v>
      </c>
      <c r="AC2002" s="179">
        <f t="shared" si="776"/>
        <v>6089089</v>
      </c>
      <c r="AE2002" s="179">
        <f t="shared" si="777"/>
        <v>75589</v>
      </c>
    </row>
    <row r="2003" spans="1:31" x14ac:dyDescent="0.2">
      <c r="A2003" s="171">
        <f t="shared" si="759"/>
        <v>108</v>
      </c>
      <c r="B2003" s="179">
        <f t="shared" si="760"/>
        <v>72394</v>
      </c>
      <c r="C2003" s="171">
        <f>-Basic!$B$28</f>
        <v>-20300</v>
      </c>
      <c r="D2003" s="179">
        <f t="shared" si="761"/>
        <v>-17105</v>
      </c>
      <c r="E2003" s="179">
        <f t="shared" si="762"/>
        <v>52356.530788664386</v>
      </c>
      <c r="F2003" s="179">
        <f t="shared" si="763"/>
        <v>1302.3490405033442</v>
      </c>
      <c r="G2003" s="179">
        <f t="shared" si="764"/>
        <v>3907525.6708670077</v>
      </c>
      <c r="H2003" s="179">
        <f t="shared" si="765"/>
        <v>115542.59673674594</v>
      </c>
      <c r="I2003" s="179">
        <f t="shared" si="766"/>
        <v>72394</v>
      </c>
      <c r="J2003" s="179">
        <f t="shared" si="767"/>
        <v>3195</v>
      </c>
      <c r="K2003" s="179">
        <f t="shared" si="768"/>
        <v>75589</v>
      </c>
      <c r="L2003" s="179">
        <f t="shared" si="756"/>
        <v>75589</v>
      </c>
      <c r="M2003" s="179">
        <f t="shared" si="769"/>
        <v>52960.184551259554</v>
      </c>
      <c r="N2003" s="179">
        <f t="shared" si="770"/>
        <v>5683993.4379568221</v>
      </c>
      <c r="O2003" s="179">
        <f>N2003*(1+Basic!$B$9)+S2003</f>
        <v>5968193.1098546637</v>
      </c>
      <c r="P2003" s="176">
        <f t="shared" si="757"/>
        <v>6083736</v>
      </c>
      <c r="R2003" s="183">
        <f t="shared" si="771"/>
        <v>0</v>
      </c>
      <c r="S2003" s="179">
        <f t="shared" si="758"/>
        <v>0</v>
      </c>
      <c r="Y2003" s="179">
        <f t="shared" si="772"/>
        <v>20037.46921133576</v>
      </c>
      <c r="Z2003" s="179">
        <f t="shared" si="773"/>
        <v>1892.6509594966628</v>
      </c>
      <c r="AA2003" s="179">
        <f t="shared" si="774"/>
        <v>53658.87982916773</v>
      </c>
      <c r="AB2003" s="179">
        <f t="shared" si="775"/>
        <v>75589.000000000146</v>
      </c>
      <c r="AC2003" s="179">
        <f t="shared" si="776"/>
        <v>6083736</v>
      </c>
      <c r="AE2003" s="179">
        <f t="shared" si="777"/>
        <v>55289</v>
      </c>
    </row>
    <row r="2004" spans="1:31" x14ac:dyDescent="0.2">
      <c r="A2004" s="171">
        <f t="shared" si="759"/>
        <v>109</v>
      </c>
      <c r="B2004" s="179">
        <f t="shared" si="760"/>
        <v>72394</v>
      </c>
      <c r="D2004" s="179">
        <f t="shared" si="761"/>
        <v>3195</v>
      </c>
      <c r="E2004" s="179">
        <f t="shared" si="762"/>
        <v>52089.420538294413</v>
      </c>
      <c r="F2004" s="179">
        <f t="shared" si="763"/>
        <v>1549.1471280119738</v>
      </c>
      <c r="G2004" s="179">
        <f t="shared" si="764"/>
        <v>3887221.0914053023</v>
      </c>
      <c r="H2004" s="179">
        <f t="shared" si="765"/>
        <v>113896.74386475791</v>
      </c>
      <c r="I2004" s="179">
        <f t="shared" si="766"/>
        <v>72394</v>
      </c>
      <c r="J2004" s="179">
        <f t="shared" si="767"/>
        <v>3195</v>
      </c>
      <c r="K2004" s="179">
        <f t="shared" si="768"/>
        <v>75589</v>
      </c>
      <c r="L2004" s="179">
        <f t="shared" si="756"/>
        <v>75589</v>
      </c>
      <c r="M2004" s="179">
        <f t="shared" si="769"/>
        <v>52750.178318303362</v>
      </c>
      <c r="N2004" s="179">
        <f t="shared" si="770"/>
        <v>5661154.6162751252</v>
      </c>
      <c r="O2004" s="179">
        <f>N2004*(1+Basic!$B$9)+S2004</f>
        <v>5944212.3470888818</v>
      </c>
      <c r="P2004" s="176">
        <f t="shared" si="757"/>
        <v>6058109</v>
      </c>
      <c r="R2004" s="183">
        <f t="shared" si="771"/>
        <v>0</v>
      </c>
      <c r="S2004" s="179">
        <f t="shared" si="758"/>
        <v>0</v>
      </c>
      <c r="Y2004" s="179">
        <f t="shared" si="772"/>
        <v>20304.579461705405</v>
      </c>
      <c r="Z2004" s="179">
        <f t="shared" si="773"/>
        <v>1645.8528719880269</v>
      </c>
      <c r="AA2004" s="179">
        <f t="shared" si="774"/>
        <v>53638.567666306386</v>
      </c>
      <c r="AB2004" s="179">
        <f t="shared" si="775"/>
        <v>75588.999999999825</v>
      </c>
      <c r="AC2004" s="179">
        <f t="shared" si="776"/>
        <v>6058109</v>
      </c>
      <c r="AE2004" s="179">
        <f t="shared" si="777"/>
        <v>75589</v>
      </c>
    </row>
    <row r="2005" spans="1:31" x14ac:dyDescent="0.2">
      <c r="A2005" s="171">
        <f t="shared" si="759"/>
        <v>110</v>
      </c>
      <c r="B2005" s="179">
        <f t="shared" si="760"/>
        <v>72394</v>
      </c>
      <c r="D2005" s="179">
        <f t="shared" si="761"/>
        <v>3195</v>
      </c>
      <c r="E2005" s="179">
        <f t="shared" si="762"/>
        <v>51818.749564506717</v>
      </c>
      <c r="F2005" s="179">
        <f t="shared" si="763"/>
        <v>1527.0802165716871</v>
      </c>
      <c r="G2005" s="179">
        <f t="shared" si="764"/>
        <v>3866645.8409698089</v>
      </c>
      <c r="H2005" s="179">
        <f t="shared" si="765"/>
        <v>112228.8240813296</v>
      </c>
      <c r="I2005" s="179">
        <f t="shared" si="766"/>
        <v>72394</v>
      </c>
      <c r="J2005" s="179">
        <f t="shared" si="767"/>
        <v>3195</v>
      </c>
      <c r="K2005" s="179">
        <f t="shared" si="768"/>
        <v>75589</v>
      </c>
      <c r="L2005" s="179">
        <f t="shared" si="756"/>
        <v>75589</v>
      </c>
      <c r="M2005" s="179">
        <f t="shared" si="769"/>
        <v>52538.223127038655</v>
      </c>
      <c r="N2005" s="179">
        <f t="shared" si="770"/>
        <v>5638103.8394021634</v>
      </c>
      <c r="O2005" s="179">
        <f>N2005*(1+Basic!$B$9)+S2005</f>
        <v>5920009.0313722715</v>
      </c>
      <c r="P2005" s="176">
        <f t="shared" si="757"/>
        <v>6032238</v>
      </c>
      <c r="R2005" s="183">
        <f t="shared" si="771"/>
        <v>0</v>
      </c>
      <c r="S2005" s="179">
        <f t="shared" si="758"/>
        <v>0</v>
      </c>
      <c r="Y2005" s="179">
        <f t="shared" si="772"/>
        <v>20575.250435493421</v>
      </c>
      <c r="Z2005" s="179">
        <f t="shared" si="773"/>
        <v>1667.9197834283113</v>
      </c>
      <c r="AA2005" s="179">
        <f t="shared" si="774"/>
        <v>53345.829781078406</v>
      </c>
      <c r="AB2005" s="179">
        <f t="shared" si="775"/>
        <v>75589.000000000146</v>
      </c>
      <c r="AC2005" s="179">
        <f t="shared" si="776"/>
        <v>6032238</v>
      </c>
      <c r="AE2005" s="179">
        <f t="shared" si="777"/>
        <v>75589</v>
      </c>
    </row>
    <row r="2006" spans="1:31" x14ac:dyDescent="0.2">
      <c r="A2006" s="171">
        <f t="shared" si="759"/>
        <v>111</v>
      </c>
      <c r="B2006" s="179">
        <f t="shared" si="760"/>
        <v>72394</v>
      </c>
      <c r="D2006" s="179">
        <f t="shared" si="761"/>
        <v>3195</v>
      </c>
      <c r="E2006" s="179">
        <f t="shared" si="762"/>
        <v>51544.470400941471</v>
      </c>
      <c r="F2006" s="179">
        <f t="shared" si="763"/>
        <v>1504.7174411518181</v>
      </c>
      <c r="G2006" s="179">
        <f t="shared" si="764"/>
        <v>3845796.3113707504</v>
      </c>
      <c r="H2006" s="179">
        <f t="shared" si="765"/>
        <v>110538.54152248142</v>
      </c>
      <c r="I2006" s="179">
        <f t="shared" si="766"/>
        <v>72394</v>
      </c>
      <c r="J2006" s="179">
        <f t="shared" si="767"/>
        <v>3195</v>
      </c>
      <c r="K2006" s="179">
        <f t="shared" si="768"/>
        <v>75589</v>
      </c>
      <c r="L2006" s="179">
        <f t="shared" si="756"/>
        <v>75589</v>
      </c>
      <c r="M2006" s="179">
        <f t="shared" si="769"/>
        <v>52324.300890199964</v>
      </c>
      <c r="N2006" s="179">
        <f t="shared" si="770"/>
        <v>5614839.1402923632</v>
      </c>
      <c r="O2006" s="179">
        <f>N2006*(1+Basic!$B$9)+S2006</f>
        <v>5895581.0973069817</v>
      </c>
      <c r="P2006" s="176">
        <f t="shared" si="757"/>
        <v>6006120</v>
      </c>
      <c r="R2006" s="183">
        <f t="shared" si="771"/>
        <v>0</v>
      </c>
      <c r="S2006" s="179">
        <f t="shared" si="758"/>
        <v>0</v>
      </c>
      <c r="Y2006" s="179">
        <f t="shared" si="772"/>
        <v>20849.529599058442</v>
      </c>
      <c r="Z2006" s="179">
        <f t="shared" si="773"/>
        <v>1690.2825588481792</v>
      </c>
      <c r="AA2006" s="179">
        <f t="shared" si="774"/>
        <v>53049.187842093292</v>
      </c>
      <c r="AB2006" s="179">
        <f t="shared" si="775"/>
        <v>75588.999999999913</v>
      </c>
      <c r="AC2006" s="179">
        <f t="shared" si="776"/>
        <v>6006120</v>
      </c>
      <c r="AE2006" s="179">
        <f t="shared" si="777"/>
        <v>75589</v>
      </c>
    </row>
    <row r="2007" spans="1:31" x14ac:dyDescent="0.2">
      <c r="A2007" s="171">
        <f t="shared" si="759"/>
        <v>112</v>
      </c>
      <c r="B2007" s="179">
        <f t="shared" si="760"/>
        <v>72394</v>
      </c>
      <c r="D2007" s="179">
        <f t="shared" si="761"/>
        <v>3195</v>
      </c>
      <c r="E2007" s="179">
        <f t="shared" si="762"/>
        <v>51266.534948486718</v>
      </c>
      <c r="F2007" s="179">
        <f t="shared" si="763"/>
        <v>1482.0548349310629</v>
      </c>
      <c r="G2007" s="179">
        <f t="shared" si="764"/>
        <v>3824668.8463192373</v>
      </c>
      <c r="H2007" s="179">
        <f t="shared" si="765"/>
        <v>108825.59635741249</v>
      </c>
      <c r="I2007" s="179">
        <f t="shared" si="766"/>
        <v>72394</v>
      </c>
      <c r="J2007" s="179">
        <f t="shared" si="767"/>
        <v>3195</v>
      </c>
      <c r="K2007" s="179">
        <f t="shared" si="768"/>
        <v>75589</v>
      </c>
      <c r="L2007" s="179">
        <f t="shared" si="756"/>
        <v>75589</v>
      </c>
      <c r="M2007" s="179">
        <f t="shared" si="769"/>
        <v>52108.393352663326</v>
      </c>
      <c r="N2007" s="179">
        <f t="shared" si="770"/>
        <v>5591358.5336450264</v>
      </c>
      <c r="O2007" s="179">
        <f>N2007*(1+Basic!$B$9)+S2007</f>
        <v>5870926.4603272779</v>
      </c>
      <c r="P2007" s="176">
        <f t="shared" si="757"/>
        <v>5979752</v>
      </c>
      <c r="R2007" s="183">
        <f t="shared" si="771"/>
        <v>0</v>
      </c>
      <c r="S2007" s="179">
        <f t="shared" si="758"/>
        <v>0</v>
      </c>
      <c r="Y2007" s="179">
        <f t="shared" si="772"/>
        <v>21127.465051513165</v>
      </c>
      <c r="Z2007" s="179">
        <f t="shared" si="773"/>
        <v>1712.9451650689298</v>
      </c>
      <c r="AA2007" s="179">
        <f t="shared" si="774"/>
        <v>52748.589783417781</v>
      </c>
      <c r="AB2007" s="179">
        <f t="shared" si="775"/>
        <v>75588.999999999884</v>
      </c>
      <c r="AC2007" s="179">
        <f t="shared" si="776"/>
        <v>5979752</v>
      </c>
      <c r="AE2007" s="179">
        <f t="shared" si="777"/>
        <v>75589</v>
      </c>
    </row>
    <row r="2008" spans="1:31" x14ac:dyDescent="0.2">
      <c r="A2008" s="171">
        <f t="shared" si="759"/>
        <v>113</v>
      </c>
      <c r="B2008" s="179">
        <f t="shared" si="760"/>
        <v>72394</v>
      </c>
      <c r="D2008" s="179">
        <f t="shared" si="761"/>
        <v>3195</v>
      </c>
      <c r="E2008" s="179">
        <f t="shared" si="762"/>
        <v>50984.894466843456</v>
      </c>
      <c r="F2008" s="179">
        <f t="shared" si="763"/>
        <v>1459.088377902626</v>
      </c>
      <c r="G2008" s="179">
        <f t="shared" si="764"/>
        <v>3803259.7407860807</v>
      </c>
      <c r="H2008" s="179">
        <f t="shared" si="765"/>
        <v>107089.68473531511</v>
      </c>
      <c r="I2008" s="179">
        <f t="shared" si="766"/>
        <v>72394</v>
      </c>
      <c r="J2008" s="179">
        <f t="shared" si="767"/>
        <v>3195</v>
      </c>
      <c r="K2008" s="179">
        <f t="shared" si="768"/>
        <v>75589</v>
      </c>
      <c r="L2008" s="179">
        <f t="shared" si="756"/>
        <v>75589</v>
      </c>
      <c r="M2008" s="179">
        <f t="shared" si="769"/>
        <v>51890.482089888515</v>
      </c>
      <c r="N2008" s="179">
        <f t="shared" si="770"/>
        <v>5567660.0157349147</v>
      </c>
      <c r="O2008" s="179">
        <f>N2008*(1+Basic!$B$9)+S2008</f>
        <v>5846043.0165216606</v>
      </c>
      <c r="P2008" s="176">
        <f t="shared" si="757"/>
        <v>5953133</v>
      </c>
      <c r="R2008" s="183">
        <f t="shared" si="771"/>
        <v>0</v>
      </c>
      <c r="S2008" s="179">
        <f t="shared" si="758"/>
        <v>0</v>
      </c>
      <c r="Y2008" s="179">
        <f t="shared" si="772"/>
        <v>21409.105533156544</v>
      </c>
      <c r="Z2008" s="179">
        <f t="shared" si="773"/>
        <v>1735.911622097381</v>
      </c>
      <c r="AA2008" s="179">
        <f t="shared" si="774"/>
        <v>52443.982844746082</v>
      </c>
      <c r="AB2008" s="179">
        <f t="shared" si="775"/>
        <v>75589</v>
      </c>
      <c r="AC2008" s="179">
        <f t="shared" si="776"/>
        <v>5953133</v>
      </c>
      <c r="AE2008" s="179">
        <f t="shared" si="777"/>
        <v>75589</v>
      </c>
    </row>
    <row r="2009" spans="1:31" x14ac:dyDescent="0.2">
      <c r="A2009" s="171">
        <f t="shared" si="759"/>
        <v>114</v>
      </c>
      <c r="B2009" s="179">
        <f t="shared" si="760"/>
        <v>72394</v>
      </c>
      <c r="D2009" s="179">
        <f t="shared" si="761"/>
        <v>3195</v>
      </c>
      <c r="E2009" s="179">
        <f t="shared" si="762"/>
        <v>50699.499565978251</v>
      </c>
      <c r="F2009" s="179">
        <f t="shared" si="763"/>
        <v>1435.8139961611296</v>
      </c>
      <c r="G2009" s="179">
        <f t="shared" si="764"/>
        <v>3781565.2403520588</v>
      </c>
      <c r="H2009" s="179">
        <f t="shared" si="765"/>
        <v>105330.49873147624</v>
      </c>
      <c r="I2009" s="179">
        <f t="shared" si="766"/>
        <v>72394</v>
      </c>
      <c r="J2009" s="179">
        <f t="shared" si="767"/>
        <v>3195</v>
      </c>
      <c r="K2009" s="179">
        <f t="shared" si="768"/>
        <v>75589</v>
      </c>
      <c r="L2009" s="179">
        <f t="shared" si="756"/>
        <v>75589</v>
      </c>
      <c r="M2009" s="179">
        <f t="shared" si="769"/>
        <v>51670.548506346713</v>
      </c>
      <c r="N2009" s="179">
        <f t="shared" si="770"/>
        <v>5543741.5642412612</v>
      </c>
      <c r="O2009" s="179">
        <f>N2009*(1+Basic!$B$9)+S2009</f>
        <v>5820928.642453325</v>
      </c>
      <c r="P2009" s="176">
        <f t="shared" si="757"/>
        <v>5926259</v>
      </c>
      <c r="R2009" s="183">
        <f t="shared" si="771"/>
        <v>0</v>
      </c>
      <c r="S2009" s="179">
        <f t="shared" si="758"/>
        <v>0</v>
      </c>
      <c r="Y2009" s="179">
        <f t="shared" si="772"/>
        <v>21694.500434021931</v>
      </c>
      <c r="Z2009" s="179">
        <f t="shared" si="773"/>
        <v>1759.1860038388695</v>
      </c>
      <c r="AA2009" s="179">
        <f t="shared" si="774"/>
        <v>52135.313562139381</v>
      </c>
      <c r="AB2009" s="179">
        <f t="shared" si="775"/>
        <v>75589.000000000175</v>
      </c>
      <c r="AC2009" s="179">
        <f t="shared" si="776"/>
        <v>5926259</v>
      </c>
      <c r="AE2009" s="179">
        <f t="shared" si="777"/>
        <v>75589</v>
      </c>
    </row>
    <row r="2010" spans="1:31" x14ac:dyDescent="0.2">
      <c r="A2010" s="171">
        <f t="shared" si="759"/>
        <v>115</v>
      </c>
      <c r="B2010" s="179">
        <f t="shared" si="760"/>
        <v>72394</v>
      </c>
      <c r="D2010" s="179">
        <f t="shared" si="761"/>
        <v>3195</v>
      </c>
      <c r="E2010" s="179">
        <f t="shared" si="762"/>
        <v>50410.300197461947</v>
      </c>
      <c r="F2010" s="179">
        <f t="shared" si="763"/>
        <v>1412.227561179968</v>
      </c>
      <c r="G2010" s="179">
        <f t="shared" si="764"/>
        <v>3759581.5405495209</v>
      </c>
      <c r="H2010" s="179">
        <f t="shared" si="765"/>
        <v>103547.72629265621</v>
      </c>
      <c r="I2010" s="179">
        <f t="shared" si="766"/>
        <v>72394</v>
      </c>
      <c r="J2010" s="179">
        <f t="shared" si="767"/>
        <v>3195</v>
      </c>
      <c r="K2010" s="179">
        <f t="shared" si="768"/>
        <v>75589</v>
      </c>
      <c r="L2010" s="179">
        <f t="shared" si="756"/>
        <v>75589</v>
      </c>
      <c r="M2010" s="179">
        <f t="shared" si="769"/>
        <v>51448.573833933748</v>
      </c>
      <c r="N2010" s="179">
        <f t="shared" si="770"/>
        <v>5519601.1380751953</v>
      </c>
      <c r="O2010" s="179">
        <f>N2010*(1+Basic!$B$9)+S2010</f>
        <v>5795581.1949789552</v>
      </c>
      <c r="P2010" s="176">
        <f t="shared" si="757"/>
        <v>5899129</v>
      </c>
      <c r="R2010" s="183">
        <f t="shared" si="771"/>
        <v>0</v>
      </c>
      <c r="S2010" s="179">
        <f t="shared" si="758"/>
        <v>0</v>
      </c>
      <c r="Y2010" s="179">
        <f t="shared" si="772"/>
        <v>21983.699802537914</v>
      </c>
      <c r="Z2010" s="179">
        <f t="shared" si="773"/>
        <v>1782.7724388200295</v>
      </c>
      <c r="AA2010" s="179">
        <f t="shared" si="774"/>
        <v>51822.527758641918</v>
      </c>
      <c r="AB2010" s="179">
        <f t="shared" si="775"/>
        <v>75588.999999999854</v>
      </c>
      <c r="AC2010" s="179">
        <f t="shared" si="776"/>
        <v>5899129</v>
      </c>
      <c r="AE2010" s="179">
        <f t="shared" si="777"/>
        <v>75589</v>
      </c>
    </row>
    <row r="2011" spans="1:31" x14ac:dyDescent="0.2">
      <c r="A2011" s="171">
        <f t="shared" si="759"/>
        <v>116</v>
      </c>
      <c r="B2011" s="179">
        <f t="shared" si="760"/>
        <v>72394</v>
      </c>
      <c r="D2011" s="179">
        <f t="shared" si="761"/>
        <v>3195</v>
      </c>
      <c r="E2011" s="179">
        <f t="shared" si="762"/>
        <v>50117.245645692892</v>
      </c>
      <c r="F2011" s="179">
        <f t="shared" si="763"/>
        <v>1388.3248890789644</v>
      </c>
      <c r="G2011" s="179">
        <f t="shared" si="764"/>
        <v>3737304.7861952139</v>
      </c>
      <c r="H2011" s="179">
        <f t="shared" si="765"/>
        <v>101741.05118173518</v>
      </c>
      <c r="I2011" s="179">
        <f t="shared" si="766"/>
        <v>72394</v>
      </c>
      <c r="J2011" s="179">
        <f t="shared" si="767"/>
        <v>3195</v>
      </c>
      <c r="K2011" s="179">
        <f t="shared" si="768"/>
        <v>75589</v>
      </c>
      <c r="L2011" s="179">
        <f t="shared" si="756"/>
        <v>75589</v>
      </c>
      <c r="M2011" s="179">
        <f t="shared" si="769"/>
        <v>51224.539130368445</v>
      </c>
      <c r="N2011" s="179">
        <f t="shared" si="770"/>
        <v>5495236.6772055635</v>
      </c>
      <c r="O2011" s="179">
        <f>N2011*(1+Basic!$B$9)+S2011</f>
        <v>5769998.5110658417</v>
      </c>
      <c r="P2011" s="176">
        <f t="shared" si="757"/>
        <v>5871740</v>
      </c>
      <c r="R2011" s="183">
        <f t="shared" si="771"/>
        <v>0</v>
      </c>
      <c r="S2011" s="179">
        <f t="shared" si="758"/>
        <v>0</v>
      </c>
      <c r="Y2011" s="179">
        <f t="shared" si="772"/>
        <v>22276.754354306962</v>
      </c>
      <c r="Z2011" s="179">
        <f t="shared" si="773"/>
        <v>1806.6751109210309</v>
      </c>
      <c r="AA2011" s="179">
        <f t="shared" si="774"/>
        <v>51505.570534771854</v>
      </c>
      <c r="AB2011" s="179">
        <f t="shared" si="775"/>
        <v>75588.999999999854</v>
      </c>
      <c r="AC2011" s="179">
        <f t="shared" si="776"/>
        <v>5871740</v>
      </c>
      <c r="AE2011" s="179">
        <f t="shared" si="777"/>
        <v>75589</v>
      </c>
    </row>
    <row r="2012" spans="1:31" x14ac:dyDescent="0.2">
      <c r="A2012" s="171">
        <f t="shared" si="759"/>
        <v>117</v>
      </c>
      <c r="B2012" s="179">
        <f t="shared" si="760"/>
        <v>72394</v>
      </c>
      <c r="D2012" s="179">
        <f t="shared" si="761"/>
        <v>3195</v>
      </c>
      <c r="E2012" s="179">
        <f t="shared" si="762"/>
        <v>49820.284519003151</v>
      </c>
      <c r="F2012" s="179">
        <f t="shared" si="763"/>
        <v>1364.1017398822148</v>
      </c>
      <c r="G2012" s="179">
        <f t="shared" si="764"/>
        <v>3714731.0707142171</v>
      </c>
      <c r="H2012" s="179">
        <f t="shared" si="765"/>
        <v>99910.152921617395</v>
      </c>
      <c r="I2012" s="179">
        <f t="shared" si="766"/>
        <v>72394</v>
      </c>
      <c r="J2012" s="179">
        <f t="shared" si="767"/>
        <v>3195</v>
      </c>
      <c r="K2012" s="179">
        <f t="shared" si="768"/>
        <v>75589</v>
      </c>
      <c r="L2012" s="179">
        <f t="shared" si="756"/>
        <v>75589</v>
      </c>
      <c r="M2012" s="179">
        <f t="shared" si="769"/>
        <v>50998.425277576171</v>
      </c>
      <c r="N2012" s="179">
        <f t="shared" si="770"/>
        <v>5470646.1024831394</v>
      </c>
      <c r="O2012" s="179">
        <f>N2012*(1+Basic!$B$9)+S2012</f>
        <v>5744178.4076072965</v>
      </c>
      <c r="P2012" s="176">
        <f t="shared" si="757"/>
        <v>5844089</v>
      </c>
      <c r="R2012" s="183">
        <f t="shared" si="771"/>
        <v>0</v>
      </c>
      <c r="S2012" s="179">
        <f t="shared" si="758"/>
        <v>0</v>
      </c>
      <c r="Y2012" s="179">
        <f t="shared" si="772"/>
        <v>22573.715480996761</v>
      </c>
      <c r="Z2012" s="179">
        <f t="shared" si="773"/>
        <v>1830.898260117785</v>
      </c>
      <c r="AA2012" s="179">
        <f t="shared" si="774"/>
        <v>51184.386258885366</v>
      </c>
      <c r="AB2012" s="179">
        <f t="shared" si="775"/>
        <v>75588.999999999913</v>
      </c>
      <c r="AC2012" s="179">
        <f t="shared" si="776"/>
        <v>5844089</v>
      </c>
      <c r="AE2012" s="179">
        <f t="shared" si="777"/>
        <v>75589</v>
      </c>
    </row>
    <row r="2013" spans="1:31" x14ac:dyDescent="0.2">
      <c r="A2013" s="171">
        <f t="shared" si="759"/>
        <v>118</v>
      </c>
      <c r="B2013" s="179">
        <f t="shared" si="760"/>
        <v>72394</v>
      </c>
      <c r="D2013" s="179">
        <f t="shared" si="761"/>
        <v>3195</v>
      </c>
      <c r="E2013" s="179">
        <f t="shared" si="762"/>
        <v>49519.364740646182</v>
      </c>
      <c r="F2013" s="179">
        <f t="shared" si="763"/>
        <v>1339.5538167659818</v>
      </c>
      <c r="G2013" s="179">
        <f t="shared" si="764"/>
        <v>3691856.4354548631</v>
      </c>
      <c r="H2013" s="179">
        <f t="shared" si="765"/>
        <v>98054.706738383378</v>
      </c>
      <c r="I2013" s="179">
        <f t="shared" si="766"/>
        <v>72394</v>
      </c>
      <c r="J2013" s="179">
        <f t="shared" si="767"/>
        <v>3195</v>
      </c>
      <c r="K2013" s="179">
        <f t="shared" si="768"/>
        <v>75589</v>
      </c>
      <c r="L2013" s="179">
        <f t="shared" si="756"/>
        <v>75589</v>
      </c>
      <c r="M2013" s="179">
        <f t="shared" si="769"/>
        <v>50770.212980057455</v>
      </c>
      <c r="N2013" s="179">
        <f t="shared" si="770"/>
        <v>5445827.3154631965</v>
      </c>
      <c r="O2013" s="179">
        <f>N2013*(1+Basic!$B$9)+S2013</f>
        <v>5718118.6812363565</v>
      </c>
      <c r="P2013" s="176">
        <f t="shared" si="757"/>
        <v>5816173</v>
      </c>
      <c r="R2013" s="183">
        <f t="shared" si="771"/>
        <v>0</v>
      </c>
      <c r="S2013" s="179">
        <f t="shared" si="758"/>
        <v>0</v>
      </c>
      <c r="Y2013" s="179">
        <f t="shared" si="772"/>
        <v>22874.635259354021</v>
      </c>
      <c r="Z2013" s="179">
        <f t="shared" si="773"/>
        <v>1855.4461832340166</v>
      </c>
      <c r="AA2013" s="179">
        <f t="shared" si="774"/>
        <v>50858.918557412166</v>
      </c>
      <c r="AB2013" s="179">
        <f t="shared" si="775"/>
        <v>75589.000000000204</v>
      </c>
      <c r="AC2013" s="179">
        <f t="shared" si="776"/>
        <v>5816173</v>
      </c>
      <c r="AE2013" s="179">
        <f t="shared" si="777"/>
        <v>75589</v>
      </c>
    </row>
    <row r="2014" spans="1:31" x14ac:dyDescent="0.2">
      <c r="A2014" s="171">
        <f t="shared" si="759"/>
        <v>119</v>
      </c>
      <c r="B2014" s="179">
        <f t="shared" si="760"/>
        <v>72394</v>
      </c>
      <c r="D2014" s="179">
        <f t="shared" si="761"/>
        <v>3195</v>
      </c>
      <c r="E2014" s="179">
        <f t="shared" si="762"/>
        <v>49214.433539664409</v>
      </c>
      <c r="F2014" s="179">
        <f t="shared" si="763"/>
        <v>1314.6767652964986</v>
      </c>
      <c r="G2014" s="179">
        <f t="shared" si="764"/>
        <v>3668676.8689945275</v>
      </c>
      <c r="H2014" s="179">
        <f t="shared" si="765"/>
        <v>96174.38350367987</v>
      </c>
      <c r="I2014" s="179">
        <f t="shared" si="766"/>
        <v>72394</v>
      </c>
      <c r="J2014" s="179">
        <f t="shared" si="767"/>
        <v>3195</v>
      </c>
      <c r="K2014" s="179">
        <f t="shared" si="768"/>
        <v>75589</v>
      </c>
      <c r="L2014" s="179">
        <f t="shared" si="756"/>
        <v>75589</v>
      </c>
      <c r="M2014" s="179">
        <f t="shared" si="769"/>
        <v>50539.882763241338</v>
      </c>
      <c r="N2014" s="179">
        <f t="shared" si="770"/>
        <v>5420778.1982264379</v>
      </c>
      <c r="O2014" s="179">
        <f>N2014*(1+Basic!$B$9)+S2014</f>
        <v>5691817.1081377603</v>
      </c>
      <c r="P2014" s="176">
        <f t="shared" si="757"/>
        <v>5787991</v>
      </c>
      <c r="R2014" s="183">
        <f t="shared" si="771"/>
        <v>0</v>
      </c>
      <c r="S2014" s="179">
        <f t="shared" si="758"/>
        <v>0</v>
      </c>
      <c r="Y2014" s="179">
        <f t="shared" si="772"/>
        <v>23179.566460335627</v>
      </c>
      <c r="Z2014" s="179">
        <f t="shared" si="773"/>
        <v>1880.3232347035082</v>
      </c>
      <c r="AA2014" s="179">
        <f t="shared" si="774"/>
        <v>50529.110304960908</v>
      </c>
      <c r="AB2014" s="179">
        <f t="shared" si="775"/>
        <v>75589.000000000044</v>
      </c>
      <c r="AC2014" s="179">
        <f t="shared" si="776"/>
        <v>5787991</v>
      </c>
      <c r="AE2014" s="179">
        <f t="shared" si="777"/>
        <v>75589</v>
      </c>
    </row>
    <row r="2015" spans="1:31" x14ac:dyDescent="0.2">
      <c r="A2015" s="171">
        <f t="shared" si="759"/>
        <v>120</v>
      </c>
      <c r="B2015" s="179">
        <f t="shared" si="760"/>
        <v>72394</v>
      </c>
      <c r="C2015" s="171">
        <f>-Basic!$B$29</f>
        <v>-18270</v>
      </c>
      <c r="D2015" s="179">
        <f t="shared" si="761"/>
        <v>-15075</v>
      </c>
      <c r="E2015" s="179">
        <f t="shared" si="762"/>
        <v>48905.437441634975</v>
      </c>
      <c r="F2015" s="179">
        <f t="shared" si="763"/>
        <v>1289.4661726575612</v>
      </c>
      <c r="G2015" s="179">
        <f t="shared" si="764"/>
        <v>3645188.3064361624</v>
      </c>
      <c r="H2015" s="179">
        <f t="shared" si="765"/>
        <v>112538.84967633743</v>
      </c>
      <c r="I2015" s="179">
        <f t="shared" si="766"/>
        <v>72394</v>
      </c>
      <c r="J2015" s="179">
        <f t="shared" si="767"/>
        <v>3195</v>
      </c>
      <c r="K2015" s="179">
        <f t="shared" si="768"/>
        <v>75589</v>
      </c>
      <c r="L2015" s="179">
        <f t="shared" si="756"/>
        <v>75589</v>
      </c>
      <c r="M2015" s="179">
        <f t="shared" si="769"/>
        <v>50307.414971823542</v>
      </c>
      <c r="N2015" s="179">
        <f t="shared" si="770"/>
        <v>5395496.6131982617</v>
      </c>
      <c r="O2015" s="179">
        <f>N2015*(1+Basic!$B$9)+S2015</f>
        <v>5665271.4438581746</v>
      </c>
      <c r="P2015" s="176">
        <f t="shared" si="757"/>
        <v>5777810</v>
      </c>
      <c r="R2015" s="183">
        <f t="shared" si="771"/>
        <v>0</v>
      </c>
      <c r="S2015" s="179">
        <f t="shared" si="758"/>
        <v>0</v>
      </c>
      <c r="Y2015" s="179">
        <f t="shared" si="772"/>
        <v>23488.562558365054</v>
      </c>
      <c r="Z2015" s="179">
        <f t="shared" si="773"/>
        <v>1905.5338273424422</v>
      </c>
      <c r="AA2015" s="179">
        <f t="shared" si="774"/>
        <v>50194.903614292532</v>
      </c>
      <c r="AB2015" s="179">
        <f t="shared" si="775"/>
        <v>75589.000000000029</v>
      </c>
      <c r="AC2015" s="179">
        <f t="shared" si="776"/>
        <v>5777810</v>
      </c>
      <c r="AE2015" s="179">
        <f t="shared" si="777"/>
        <v>57319</v>
      </c>
    </row>
    <row r="2016" spans="1:31" x14ac:dyDescent="0.2">
      <c r="A2016" s="171">
        <f t="shared" si="759"/>
        <v>121</v>
      </c>
      <c r="B2016" s="179">
        <f t="shared" si="760"/>
        <v>72394</v>
      </c>
      <c r="D2016" s="179">
        <f t="shared" si="761"/>
        <v>3195</v>
      </c>
      <c r="E2016" s="179">
        <f t="shared" si="762"/>
        <v>48592.322259292174</v>
      </c>
      <c r="F2016" s="179">
        <f t="shared" si="763"/>
        <v>1508.874135511136</v>
      </c>
      <c r="G2016" s="179">
        <f t="shared" si="764"/>
        <v>3621386.6286954544</v>
      </c>
      <c r="H2016" s="179">
        <f t="shared" si="765"/>
        <v>110852.72381184857</v>
      </c>
      <c r="I2016" s="179">
        <f t="shared" si="766"/>
        <v>72394</v>
      </c>
      <c r="J2016" s="179">
        <f t="shared" si="767"/>
        <v>3195</v>
      </c>
      <c r="K2016" s="179">
        <f t="shared" si="768"/>
        <v>75589</v>
      </c>
      <c r="L2016" s="179">
        <f t="shared" si="756"/>
        <v>75589</v>
      </c>
      <c r="M2016" s="179">
        <f t="shared" si="769"/>
        <v>50072.789768089133</v>
      </c>
      <c r="N2016" s="179">
        <f t="shared" si="770"/>
        <v>5369980.4029663512</v>
      </c>
      <c r="O2016" s="179">
        <f>N2016*(1+Basic!$B$9)+S2016</f>
        <v>5638479.4231146695</v>
      </c>
      <c r="P2016" s="176">
        <f t="shared" si="757"/>
        <v>5749332</v>
      </c>
      <c r="R2016" s="183">
        <f t="shared" si="771"/>
        <v>0</v>
      </c>
      <c r="S2016" s="179">
        <f t="shared" si="758"/>
        <v>0</v>
      </c>
      <c r="Y2016" s="179">
        <f t="shared" si="772"/>
        <v>23801.677740707994</v>
      </c>
      <c r="Z2016" s="179">
        <f t="shared" si="773"/>
        <v>1686.1258644888585</v>
      </c>
      <c r="AA2016" s="179">
        <f t="shared" si="774"/>
        <v>50101.196394803308</v>
      </c>
      <c r="AB2016" s="179">
        <f t="shared" si="775"/>
        <v>75589.00000000016</v>
      </c>
      <c r="AC2016" s="179">
        <f t="shared" si="776"/>
        <v>5749332</v>
      </c>
      <c r="AE2016" s="179">
        <f t="shared" si="777"/>
        <v>75589</v>
      </c>
    </row>
    <row r="2017" spans="1:31" x14ac:dyDescent="0.2">
      <c r="A2017" s="171">
        <f t="shared" si="759"/>
        <v>122</v>
      </c>
      <c r="B2017" s="179">
        <f t="shared" si="760"/>
        <v>72394</v>
      </c>
      <c r="D2017" s="179">
        <f t="shared" si="761"/>
        <v>3195</v>
      </c>
      <c r="E2017" s="179">
        <f t="shared" si="762"/>
        <v>48275.033083024871</v>
      </c>
      <c r="F2017" s="179">
        <f t="shared" si="763"/>
        <v>1486.2672605212053</v>
      </c>
      <c r="G2017" s="179">
        <f t="shared" si="764"/>
        <v>3597267.6617784793</v>
      </c>
      <c r="H2017" s="179">
        <f t="shared" si="765"/>
        <v>109143.99107236977</v>
      </c>
      <c r="I2017" s="179">
        <f t="shared" si="766"/>
        <v>72394</v>
      </c>
      <c r="J2017" s="179">
        <f t="shared" si="767"/>
        <v>3195</v>
      </c>
      <c r="K2017" s="179">
        <f t="shared" si="768"/>
        <v>75589</v>
      </c>
      <c r="L2017" s="179">
        <f t="shared" si="756"/>
        <v>75589</v>
      </c>
      <c r="M2017" s="179">
        <f t="shared" si="769"/>
        <v>49835.987130219721</v>
      </c>
      <c r="N2017" s="179">
        <f t="shared" si="770"/>
        <v>5344227.3900965713</v>
      </c>
      <c r="O2017" s="179">
        <f>N2017*(1+Basic!$B$9)+S2017</f>
        <v>5611438.7596014002</v>
      </c>
      <c r="P2017" s="176">
        <f t="shared" si="757"/>
        <v>5720583</v>
      </c>
      <c r="R2017" s="183">
        <f t="shared" si="771"/>
        <v>0</v>
      </c>
      <c r="S2017" s="179">
        <f t="shared" si="758"/>
        <v>0</v>
      </c>
      <c r="Y2017" s="179">
        <f t="shared" si="772"/>
        <v>24118.9669169751</v>
      </c>
      <c r="Z2017" s="179">
        <f t="shared" si="773"/>
        <v>1708.7327394788008</v>
      </c>
      <c r="AA2017" s="179">
        <f t="shared" si="774"/>
        <v>49761.300343546078</v>
      </c>
      <c r="AB2017" s="179">
        <f t="shared" si="775"/>
        <v>75588.999999999971</v>
      </c>
      <c r="AC2017" s="179">
        <f t="shared" si="776"/>
        <v>5720583</v>
      </c>
      <c r="AE2017" s="179">
        <f t="shared" si="777"/>
        <v>75589</v>
      </c>
    </row>
    <row r="2018" spans="1:31" x14ac:dyDescent="0.2">
      <c r="A2018" s="171">
        <f t="shared" si="759"/>
        <v>123</v>
      </c>
      <c r="B2018" s="179">
        <f t="shared" si="760"/>
        <v>72394</v>
      </c>
      <c r="D2018" s="179">
        <f t="shared" si="761"/>
        <v>3195</v>
      </c>
      <c r="E2018" s="179">
        <f t="shared" si="762"/>
        <v>47953.514271247295</v>
      </c>
      <c r="F2018" s="179">
        <f t="shared" si="763"/>
        <v>1463.3572819447782</v>
      </c>
      <c r="G2018" s="179">
        <f t="shared" si="764"/>
        <v>3572827.1760497265</v>
      </c>
      <c r="H2018" s="179">
        <f t="shared" si="765"/>
        <v>107412.34835431454</v>
      </c>
      <c r="I2018" s="179">
        <f t="shared" si="766"/>
        <v>72394</v>
      </c>
      <c r="J2018" s="179">
        <f t="shared" si="767"/>
        <v>3195</v>
      </c>
      <c r="K2018" s="179">
        <f t="shared" si="768"/>
        <v>75589</v>
      </c>
      <c r="L2018" s="179">
        <f t="shared" si="756"/>
        <v>75589</v>
      </c>
      <c r="M2018" s="179">
        <f t="shared" si="769"/>
        <v>49596.98685058485</v>
      </c>
      <c r="N2018" s="179">
        <f t="shared" si="770"/>
        <v>5318235.3769471562</v>
      </c>
      <c r="O2018" s="179">
        <f>N2018*(1+Basic!$B$9)+S2018</f>
        <v>5584147.1457945146</v>
      </c>
      <c r="P2018" s="176">
        <f t="shared" si="757"/>
        <v>5691559</v>
      </c>
      <c r="R2018" s="183">
        <f t="shared" si="771"/>
        <v>0</v>
      </c>
      <c r="S2018" s="179">
        <f t="shared" si="758"/>
        <v>0</v>
      </c>
      <c r="Y2018" s="179">
        <f t="shared" si="772"/>
        <v>24440.485728752799</v>
      </c>
      <c r="Z2018" s="179">
        <f t="shared" si="773"/>
        <v>1731.6427180552273</v>
      </c>
      <c r="AA2018" s="179">
        <f t="shared" si="774"/>
        <v>49416.871553192075</v>
      </c>
      <c r="AB2018" s="179">
        <f t="shared" si="775"/>
        <v>75589.000000000102</v>
      </c>
      <c r="AC2018" s="179">
        <f t="shared" si="776"/>
        <v>5691559</v>
      </c>
      <c r="AE2018" s="179">
        <f t="shared" si="777"/>
        <v>75589</v>
      </c>
    </row>
    <row r="2019" spans="1:31" x14ac:dyDescent="0.2">
      <c r="A2019" s="171">
        <f t="shared" si="759"/>
        <v>124</v>
      </c>
      <c r="B2019" s="179">
        <f t="shared" si="760"/>
        <v>72394</v>
      </c>
      <c r="D2019" s="179">
        <f t="shared" si="761"/>
        <v>3195</v>
      </c>
      <c r="E2019" s="179">
        <f t="shared" si="762"/>
        <v>47627.70944064136</v>
      </c>
      <c r="F2019" s="179">
        <f t="shared" si="763"/>
        <v>1440.1401358949095</v>
      </c>
      <c r="G2019" s="179">
        <f t="shared" si="764"/>
        <v>3548060.8854903681</v>
      </c>
      <c r="H2019" s="179">
        <f t="shared" si="765"/>
        <v>105657.48849020945</v>
      </c>
      <c r="I2019" s="179">
        <f t="shared" si="766"/>
        <v>72394</v>
      </c>
      <c r="J2019" s="179">
        <f t="shared" si="767"/>
        <v>3195</v>
      </c>
      <c r="K2019" s="179">
        <f t="shared" si="768"/>
        <v>75589</v>
      </c>
      <c r="L2019" s="179">
        <f t="shared" si="756"/>
        <v>75589</v>
      </c>
      <c r="M2019" s="179">
        <f t="shared" si="769"/>
        <v>49355.768534017581</v>
      </c>
      <c r="N2019" s="179">
        <f t="shared" si="770"/>
        <v>5292002.1454811739</v>
      </c>
      <c r="O2019" s="179">
        <f>N2019*(1+Basic!$B$9)+S2019</f>
        <v>5556602.2527552331</v>
      </c>
      <c r="P2019" s="176">
        <f t="shared" si="757"/>
        <v>5662260</v>
      </c>
      <c r="R2019" s="183">
        <f t="shared" si="771"/>
        <v>0</v>
      </c>
      <c r="S2019" s="179">
        <f t="shared" si="758"/>
        <v>0</v>
      </c>
      <c r="Y2019" s="179">
        <f t="shared" si="772"/>
        <v>24766.290559358429</v>
      </c>
      <c r="Z2019" s="179">
        <f t="shared" si="773"/>
        <v>1754.8598641050921</v>
      </c>
      <c r="AA2019" s="179">
        <f t="shared" si="774"/>
        <v>49067.849576536268</v>
      </c>
      <c r="AB2019" s="179">
        <f t="shared" si="775"/>
        <v>75588.999999999796</v>
      </c>
      <c r="AC2019" s="179">
        <f t="shared" si="776"/>
        <v>5662260</v>
      </c>
      <c r="AE2019" s="179">
        <f t="shared" si="777"/>
        <v>75589</v>
      </c>
    </row>
    <row r="2020" spans="1:31" x14ac:dyDescent="0.2">
      <c r="A2020" s="171">
        <f t="shared" si="759"/>
        <v>125</v>
      </c>
      <c r="B2020" s="179">
        <f t="shared" si="760"/>
        <v>72394</v>
      </c>
      <c r="D2020" s="179">
        <f t="shared" si="761"/>
        <v>3195</v>
      </c>
      <c r="E2020" s="179">
        <f t="shared" si="762"/>
        <v>47297.561456268995</v>
      </c>
      <c r="F2020" s="179">
        <f t="shared" si="763"/>
        <v>1416.6117039977464</v>
      </c>
      <c r="G2020" s="179">
        <f t="shared" si="764"/>
        <v>3522964.4469466372</v>
      </c>
      <c r="H2020" s="179">
        <f t="shared" si="765"/>
        <v>103879.10019420719</v>
      </c>
      <c r="I2020" s="179">
        <f t="shared" si="766"/>
        <v>72394</v>
      </c>
      <c r="J2020" s="179">
        <f t="shared" si="767"/>
        <v>3195</v>
      </c>
      <c r="K2020" s="179">
        <f t="shared" si="768"/>
        <v>75589</v>
      </c>
      <c r="L2020" s="179">
        <f t="shared" si="756"/>
        <v>75589</v>
      </c>
      <c r="M2020" s="179">
        <f t="shared" si="769"/>
        <v>49112.311596074091</v>
      </c>
      <c r="N2020" s="179">
        <f t="shared" si="770"/>
        <v>5265525.457077248</v>
      </c>
      <c r="O2020" s="179">
        <f>N2020*(1+Basic!$B$9)+S2020</f>
        <v>5528801.7299311105</v>
      </c>
      <c r="P2020" s="176">
        <f t="shared" si="757"/>
        <v>5632681</v>
      </c>
      <c r="R2020" s="183">
        <f t="shared" si="771"/>
        <v>0</v>
      </c>
      <c r="S2020" s="179">
        <f t="shared" si="758"/>
        <v>0</v>
      </c>
      <c r="Y2020" s="179">
        <f t="shared" si="772"/>
        <v>25096.438543730881</v>
      </c>
      <c r="Z2020" s="179">
        <f t="shared" si="773"/>
        <v>1778.3882960022602</v>
      </c>
      <c r="AA2020" s="179">
        <f t="shared" si="774"/>
        <v>48714.173160266742</v>
      </c>
      <c r="AB2020" s="179">
        <f t="shared" si="775"/>
        <v>75588.999999999884</v>
      </c>
      <c r="AC2020" s="179">
        <f t="shared" si="776"/>
        <v>5632681</v>
      </c>
      <c r="AE2020" s="179">
        <f t="shared" si="777"/>
        <v>75589</v>
      </c>
    </row>
    <row r="2021" spans="1:31" x14ac:dyDescent="0.2">
      <c r="A2021" s="171">
        <f t="shared" si="759"/>
        <v>126</v>
      </c>
      <c r="B2021" s="179">
        <f t="shared" si="760"/>
        <v>72394</v>
      </c>
      <c r="D2021" s="179">
        <f t="shared" si="761"/>
        <v>3195</v>
      </c>
      <c r="E2021" s="179">
        <f t="shared" si="762"/>
        <v>46963.012421552667</v>
      </c>
      <c r="F2021" s="179">
        <f t="shared" si="763"/>
        <v>1392.767812661991</v>
      </c>
      <c r="G2021" s="179">
        <f t="shared" si="764"/>
        <v>3497533.4593681898</v>
      </c>
      <c r="H2021" s="179">
        <f t="shared" si="765"/>
        <v>102076.86800686918</v>
      </c>
      <c r="I2021" s="179">
        <f t="shared" si="766"/>
        <v>72394</v>
      </c>
      <c r="J2021" s="179">
        <f t="shared" si="767"/>
        <v>3195</v>
      </c>
      <c r="K2021" s="179">
        <f t="shared" si="768"/>
        <v>75589</v>
      </c>
      <c r="L2021" s="179">
        <f t="shared" si="756"/>
        <v>75589</v>
      </c>
      <c r="M2021" s="179">
        <f t="shared" si="769"/>
        <v>48866.595261277042</v>
      </c>
      <c r="N2021" s="179">
        <f t="shared" si="770"/>
        <v>5238803.0523385247</v>
      </c>
      <c r="O2021" s="179">
        <f>N2021*(1+Basic!$B$9)+S2021</f>
        <v>5500743.2049554512</v>
      </c>
      <c r="P2021" s="176">
        <f t="shared" si="757"/>
        <v>5602820</v>
      </c>
      <c r="R2021" s="183">
        <f t="shared" si="771"/>
        <v>0</v>
      </c>
      <c r="S2021" s="179">
        <f t="shared" si="758"/>
        <v>0</v>
      </c>
      <c r="Y2021" s="179">
        <f t="shared" si="772"/>
        <v>25430.987578447443</v>
      </c>
      <c r="Z2021" s="179">
        <f t="shared" si="773"/>
        <v>1802.2321873380133</v>
      </c>
      <c r="AA2021" s="179">
        <f t="shared" si="774"/>
        <v>48355.780234214661</v>
      </c>
      <c r="AB2021" s="179">
        <f t="shared" si="775"/>
        <v>75589.000000000116</v>
      </c>
      <c r="AC2021" s="179">
        <f t="shared" si="776"/>
        <v>5602820</v>
      </c>
      <c r="AE2021" s="179">
        <f t="shared" si="777"/>
        <v>75589</v>
      </c>
    </row>
    <row r="2022" spans="1:31" x14ac:dyDescent="0.2">
      <c r="A2022" s="171">
        <f t="shared" si="759"/>
        <v>127</v>
      </c>
      <c r="B2022" s="179">
        <f t="shared" si="760"/>
        <v>72394</v>
      </c>
      <c r="D2022" s="179">
        <f t="shared" si="761"/>
        <v>3195</v>
      </c>
      <c r="E2022" s="179">
        <f t="shared" si="762"/>
        <v>46624.003668122263</v>
      </c>
      <c r="F2022" s="179">
        <f t="shared" si="763"/>
        <v>1368.6042323385661</v>
      </c>
      <c r="G2022" s="179">
        <f t="shared" si="764"/>
        <v>3471763.4630363123</v>
      </c>
      <c r="H2022" s="179">
        <f t="shared" si="765"/>
        <v>100250.47223920774</v>
      </c>
      <c r="I2022" s="179">
        <f t="shared" si="766"/>
        <v>72394</v>
      </c>
      <c r="J2022" s="179">
        <f t="shared" si="767"/>
        <v>3195</v>
      </c>
      <c r="K2022" s="179">
        <f t="shared" si="768"/>
        <v>75589</v>
      </c>
      <c r="L2022" s="179">
        <f t="shared" si="756"/>
        <v>75589</v>
      </c>
      <c r="M2022" s="179">
        <f t="shared" si="769"/>
        <v>48618.59856134274</v>
      </c>
      <c r="N2022" s="179">
        <f t="shared" si="770"/>
        <v>5211832.6508998675</v>
      </c>
      <c r="O2022" s="179">
        <f>N2022*(1+Basic!$B$9)+S2022</f>
        <v>5472424.283444861</v>
      </c>
      <c r="P2022" s="176">
        <f t="shared" si="757"/>
        <v>5572675</v>
      </c>
      <c r="R2022" s="183">
        <f t="shared" si="771"/>
        <v>0</v>
      </c>
      <c r="S2022" s="179">
        <f t="shared" si="758"/>
        <v>0</v>
      </c>
      <c r="Y2022" s="179">
        <f t="shared" si="772"/>
        <v>25769.996331877541</v>
      </c>
      <c r="Z2022" s="179">
        <f t="shared" si="773"/>
        <v>1826.3957676614373</v>
      </c>
      <c r="AA2022" s="179">
        <f t="shared" si="774"/>
        <v>47992.607900460825</v>
      </c>
      <c r="AB2022" s="179">
        <f t="shared" si="775"/>
        <v>75588.999999999796</v>
      </c>
      <c r="AC2022" s="179">
        <f t="shared" si="776"/>
        <v>5572675</v>
      </c>
      <c r="AE2022" s="179">
        <f t="shared" si="777"/>
        <v>75589</v>
      </c>
    </row>
    <row r="2023" spans="1:31" x14ac:dyDescent="0.2">
      <c r="A2023" s="171">
        <f t="shared" si="759"/>
        <v>128</v>
      </c>
      <c r="B2023" s="179">
        <f t="shared" si="760"/>
        <v>72394</v>
      </c>
      <c r="D2023" s="179">
        <f t="shared" si="761"/>
        <v>3195</v>
      </c>
      <c r="E2023" s="179">
        <f t="shared" si="762"/>
        <v>46280.475745526783</v>
      </c>
      <c r="F2023" s="179">
        <f t="shared" si="763"/>
        <v>1344.1166767703596</v>
      </c>
      <c r="G2023" s="179">
        <f t="shared" si="764"/>
        <v>3445649.9387818389</v>
      </c>
      <c r="H2023" s="179">
        <f t="shared" si="765"/>
        <v>98399.588915978093</v>
      </c>
      <c r="I2023" s="179">
        <f t="shared" si="766"/>
        <v>72394</v>
      </c>
      <c r="J2023" s="179">
        <f t="shared" si="767"/>
        <v>3195</v>
      </c>
      <c r="K2023" s="179">
        <f t="shared" si="768"/>
        <v>75589</v>
      </c>
      <c r="L2023" s="179">
        <f t="shared" si="756"/>
        <v>75589</v>
      </c>
      <c r="M2023" s="179">
        <f t="shared" si="769"/>
        <v>48368.300333391788</v>
      </c>
      <c r="N2023" s="179">
        <f t="shared" si="770"/>
        <v>5184611.9512332594</v>
      </c>
      <c r="O2023" s="179">
        <f>N2023*(1+Basic!$B$9)+S2023</f>
        <v>5443842.5487949224</v>
      </c>
      <c r="P2023" s="176">
        <f t="shared" si="757"/>
        <v>5542242</v>
      </c>
      <c r="R2023" s="183">
        <f t="shared" si="771"/>
        <v>0</v>
      </c>
      <c r="S2023" s="179">
        <f t="shared" si="758"/>
        <v>0</v>
      </c>
      <c r="Y2023" s="179">
        <f t="shared" si="772"/>
        <v>26113.524254473392</v>
      </c>
      <c r="Z2023" s="179">
        <f t="shared" si="773"/>
        <v>1850.8833232296456</v>
      </c>
      <c r="AA2023" s="179">
        <f t="shared" si="774"/>
        <v>47624.592422297144</v>
      </c>
      <c r="AB2023" s="179">
        <f t="shared" si="775"/>
        <v>75589.000000000175</v>
      </c>
      <c r="AC2023" s="179">
        <f t="shared" si="776"/>
        <v>5542242</v>
      </c>
      <c r="AE2023" s="179">
        <f t="shared" si="777"/>
        <v>75589</v>
      </c>
    </row>
    <row r="2024" spans="1:31" x14ac:dyDescent="0.2">
      <c r="A2024" s="171">
        <f t="shared" si="759"/>
        <v>129</v>
      </c>
      <c r="B2024" s="179">
        <f t="shared" si="760"/>
        <v>72394</v>
      </c>
      <c r="D2024" s="179">
        <f t="shared" si="761"/>
        <v>3195</v>
      </c>
      <c r="E2024" s="179">
        <f t="shared" si="762"/>
        <v>45932.368410808645</v>
      </c>
      <c r="F2024" s="179">
        <f t="shared" si="763"/>
        <v>1319.3008022319041</v>
      </c>
      <c r="G2024" s="179">
        <f t="shared" si="764"/>
        <v>3419188.3071926474</v>
      </c>
      <c r="H2024" s="179">
        <f t="shared" si="765"/>
        <v>96523.88971820999</v>
      </c>
      <c r="I2024" s="179">
        <f t="shared" si="766"/>
        <v>72394</v>
      </c>
      <c r="J2024" s="179">
        <f t="shared" si="767"/>
        <v>3195</v>
      </c>
      <c r="K2024" s="179">
        <f t="shared" si="768"/>
        <v>75589</v>
      </c>
      <c r="L2024" s="179">
        <f t="shared" ref="L2024:L2087" si="778">K2024</f>
        <v>75589</v>
      </c>
      <c r="M2024" s="179">
        <f t="shared" si="769"/>
        <v>48115.679218143159</v>
      </c>
      <c r="N2024" s="179">
        <f t="shared" si="770"/>
        <v>5157138.6304514026</v>
      </c>
      <c r="O2024" s="179">
        <f>N2024*(1+Basic!$B$9)+S2024</f>
        <v>5414995.5619739732</v>
      </c>
      <c r="P2024" s="176">
        <f t="shared" ref="P2024:P2087" si="779">ROUND((O2024+H2024)/1,0)</f>
        <v>5511519</v>
      </c>
      <c r="R2024" s="183">
        <f t="shared" si="771"/>
        <v>0</v>
      </c>
      <c r="S2024" s="179">
        <f t="shared" ref="S2024:S2087" si="780">S2025+R2024</f>
        <v>0</v>
      </c>
      <c r="Y2024" s="179">
        <f t="shared" si="772"/>
        <v>26461.6315891915</v>
      </c>
      <c r="Z2024" s="179">
        <f t="shared" si="773"/>
        <v>1875.6991977681027</v>
      </c>
      <c r="AA2024" s="179">
        <f t="shared" si="774"/>
        <v>47251.66921304055</v>
      </c>
      <c r="AB2024" s="179">
        <f t="shared" si="775"/>
        <v>75589.000000000146</v>
      </c>
      <c r="AC2024" s="179">
        <f t="shared" si="776"/>
        <v>5511519</v>
      </c>
      <c r="AE2024" s="179">
        <f t="shared" si="777"/>
        <v>75589</v>
      </c>
    </row>
    <row r="2025" spans="1:31" x14ac:dyDescent="0.2">
      <c r="A2025" s="171">
        <f t="shared" ref="A2025:A2088" si="781">A2024+1</f>
        <v>130</v>
      </c>
      <c r="B2025" s="179">
        <f t="shared" ref="B2025:B2088" si="782">$C$1891</f>
        <v>72394</v>
      </c>
      <c r="D2025" s="179">
        <f t="shared" ref="D2025:D2088" si="783">C2025+$F$1891</f>
        <v>3195</v>
      </c>
      <c r="E2025" s="179">
        <f t="shared" ref="E2025:E2088" si="784">G2024*$B$1894/$E$1891</f>
        <v>45579.620617939254</v>
      </c>
      <c r="F2025" s="179">
        <f t="shared" ref="F2025:F2088" si="785">H2024*$D$1894/$E$1891</f>
        <v>1294.1522067588658</v>
      </c>
      <c r="G2025" s="179">
        <f t="shared" ref="G2025:G2088" si="786">G2024+E2025-B2025</f>
        <v>3392373.9278105865</v>
      </c>
      <c r="H2025" s="179">
        <f t="shared" ref="H2025:H2088" si="787">H2024-D2025+F2025</f>
        <v>94623.041924968857</v>
      </c>
      <c r="I2025" s="179">
        <f t="shared" ref="I2025:I2088" si="788">B2025</f>
        <v>72394</v>
      </c>
      <c r="J2025" s="179">
        <f t="shared" ref="J2025:J2088" si="789">D2025-C2025</f>
        <v>3195</v>
      </c>
      <c r="K2025" s="179">
        <f t="shared" ref="K2025:K2088" si="790">J2025+I2025</f>
        <v>75589</v>
      </c>
      <c r="L2025" s="179">
        <f t="shared" si="778"/>
        <v>75589</v>
      </c>
      <c r="M2025" s="179">
        <f t="shared" ref="M2025:M2088" si="791">N2024*$L$1894/12</f>
        <v>47860.713658091445</v>
      </c>
      <c r="N2025" s="179">
        <f t="shared" ref="N2025:N2088" si="792">N2024+M2025-L2025</f>
        <v>5129410.3441094942</v>
      </c>
      <c r="O2025" s="179">
        <f>N2025*(1+Basic!$B$9)+S2025</f>
        <v>5385880.8613149691</v>
      </c>
      <c r="P2025" s="176">
        <f t="shared" si="779"/>
        <v>5480504</v>
      </c>
      <c r="R2025" s="183">
        <f t="shared" ref="R2025:R2088" si="793">ROUND($R$1891/1,0)</f>
        <v>0</v>
      </c>
      <c r="S2025" s="179">
        <f t="shared" si="780"/>
        <v>0</v>
      </c>
      <c r="Y2025" s="179">
        <f t="shared" ref="Y2025:Y2088" si="794">G2024-G2025</f>
        <v>26814.379382060841</v>
      </c>
      <c r="Z2025" s="179">
        <f t="shared" ref="Z2025:Z2088" si="795">H2024-H2025-C2025</f>
        <v>1900.8477932411333</v>
      </c>
      <c r="AA2025" s="179">
        <f t="shared" ref="AA2025:AA2088" si="796">E2025+F2025+R2025</f>
        <v>46873.772824698121</v>
      </c>
      <c r="AB2025" s="179">
        <f t="shared" ref="AB2025:AB2088" si="797">AA2025+Z2025+Y2025</f>
        <v>75589.000000000087</v>
      </c>
      <c r="AC2025" s="179">
        <f t="shared" ref="AC2025:AC2088" si="798">P2025</f>
        <v>5480504</v>
      </c>
      <c r="AE2025" s="179">
        <f t="shared" ref="AE2025:AE2088" si="799">B2025+D2025</f>
        <v>75589</v>
      </c>
    </row>
    <row r="2026" spans="1:31" x14ac:dyDescent="0.2">
      <c r="A2026" s="171">
        <f t="shared" si="781"/>
        <v>131</v>
      </c>
      <c r="B2026" s="179">
        <f t="shared" si="782"/>
        <v>72394</v>
      </c>
      <c r="D2026" s="179">
        <f t="shared" si="783"/>
        <v>3195</v>
      </c>
      <c r="E2026" s="179">
        <f t="shared" si="784"/>
        <v>45222.170507113595</v>
      </c>
      <c r="F2026" s="179">
        <f t="shared" si="785"/>
        <v>1268.6664293672027</v>
      </c>
      <c r="G2026" s="179">
        <f t="shared" si="786"/>
        <v>3365202.0983177</v>
      </c>
      <c r="H2026" s="179">
        <f t="shared" si="787"/>
        <v>92696.708354336064</v>
      </c>
      <c r="I2026" s="179">
        <f t="shared" si="788"/>
        <v>72394</v>
      </c>
      <c r="J2026" s="179">
        <f t="shared" si="789"/>
        <v>3195</v>
      </c>
      <c r="K2026" s="179">
        <f t="shared" si="790"/>
        <v>75589</v>
      </c>
      <c r="L2026" s="179">
        <f t="shared" si="778"/>
        <v>75589</v>
      </c>
      <c r="M2026" s="179">
        <f t="shared" si="791"/>
        <v>47603.381895667313</v>
      </c>
      <c r="N2026" s="179">
        <f t="shared" si="792"/>
        <v>5101424.7260051612</v>
      </c>
      <c r="O2026" s="179">
        <f>N2026*(1+Basic!$B$9)+S2026</f>
        <v>5356495.9623054191</v>
      </c>
      <c r="P2026" s="176">
        <f t="shared" si="779"/>
        <v>5449193</v>
      </c>
      <c r="R2026" s="183">
        <f t="shared" si="793"/>
        <v>0</v>
      </c>
      <c r="S2026" s="179">
        <f t="shared" si="780"/>
        <v>0</v>
      </c>
      <c r="Y2026" s="179">
        <f t="shared" si="794"/>
        <v>27171.829492886551</v>
      </c>
      <c r="Z2026" s="179">
        <f t="shared" si="795"/>
        <v>1926.3335706327925</v>
      </c>
      <c r="AA2026" s="179">
        <f t="shared" si="796"/>
        <v>46490.836936480795</v>
      </c>
      <c r="AB2026" s="179">
        <f t="shared" si="797"/>
        <v>75589.000000000146</v>
      </c>
      <c r="AC2026" s="179">
        <f t="shared" si="798"/>
        <v>5449193</v>
      </c>
      <c r="AE2026" s="179">
        <f t="shared" si="799"/>
        <v>75589</v>
      </c>
    </row>
    <row r="2027" spans="1:31" x14ac:dyDescent="0.2">
      <c r="A2027" s="171">
        <f t="shared" si="781"/>
        <v>132</v>
      </c>
      <c r="B2027" s="179">
        <f t="shared" si="782"/>
        <v>72394</v>
      </c>
      <c r="C2027" s="171">
        <f>-Basic!$B$30</f>
        <v>-16440</v>
      </c>
      <c r="D2027" s="179">
        <f t="shared" si="783"/>
        <v>-13245</v>
      </c>
      <c r="E2027" s="179">
        <f t="shared" si="784"/>
        <v>44859.955393902121</v>
      </c>
      <c r="F2027" s="179">
        <f t="shared" si="785"/>
        <v>1242.8389492618521</v>
      </c>
      <c r="G2027" s="179">
        <f t="shared" si="786"/>
        <v>3337668.053711602</v>
      </c>
      <c r="H2027" s="179">
        <f t="shared" si="787"/>
        <v>107184.54730359792</v>
      </c>
      <c r="I2027" s="179">
        <f t="shared" si="788"/>
        <v>72394</v>
      </c>
      <c r="J2027" s="179">
        <f t="shared" si="789"/>
        <v>3195</v>
      </c>
      <c r="K2027" s="179">
        <f t="shared" si="790"/>
        <v>75589</v>
      </c>
      <c r="L2027" s="179">
        <f t="shared" si="778"/>
        <v>75589</v>
      </c>
      <c r="M2027" s="179">
        <f t="shared" si="791"/>
        <v>47343.661971380738</v>
      </c>
      <c r="N2027" s="179">
        <f t="shared" si="792"/>
        <v>5073179.3879765421</v>
      </c>
      <c r="O2027" s="179">
        <f>N2027*(1+Basic!$B$9)+S2027</f>
        <v>5326838.3573753694</v>
      </c>
      <c r="P2027" s="176">
        <f t="shared" si="779"/>
        <v>5434023</v>
      </c>
      <c r="R2027" s="183">
        <f t="shared" si="793"/>
        <v>0</v>
      </c>
      <c r="S2027" s="179">
        <f t="shared" si="780"/>
        <v>0</v>
      </c>
      <c r="Y2027" s="179">
        <f t="shared" si="794"/>
        <v>27534.044606097974</v>
      </c>
      <c r="Z2027" s="179">
        <f t="shared" si="795"/>
        <v>1952.1610507381411</v>
      </c>
      <c r="AA2027" s="179">
        <f t="shared" si="796"/>
        <v>46102.794343163972</v>
      </c>
      <c r="AB2027" s="179">
        <f t="shared" si="797"/>
        <v>75589.000000000087</v>
      </c>
      <c r="AC2027" s="179">
        <f t="shared" si="798"/>
        <v>5434023</v>
      </c>
      <c r="AE2027" s="179">
        <f t="shared" si="799"/>
        <v>59149</v>
      </c>
    </row>
    <row r="2028" spans="1:31" x14ac:dyDescent="0.2">
      <c r="A2028" s="171">
        <f t="shared" si="781"/>
        <v>133</v>
      </c>
      <c r="B2028" s="179">
        <f t="shared" si="782"/>
        <v>72394</v>
      </c>
      <c r="D2028" s="179">
        <f t="shared" si="783"/>
        <v>3195</v>
      </c>
      <c r="E2028" s="179">
        <f t="shared" si="784"/>
        <v>44492.911758258153</v>
      </c>
      <c r="F2028" s="179">
        <f t="shared" si="785"/>
        <v>1437.0858740603774</v>
      </c>
      <c r="G2028" s="179">
        <f t="shared" si="786"/>
        <v>3309766.96546986</v>
      </c>
      <c r="H2028" s="179">
        <f t="shared" si="787"/>
        <v>105426.6331776583</v>
      </c>
      <c r="I2028" s="179">
        <f t="shared" si="788"/>
        <v>72394</v>
      </c>
      <c r="J2028" s="179">
        <f t="shared" si="789"/>
        <v>3195</v>
      </c>
      <c r="K2028" s="179">
        <f t="shared" si="790"/>
        <v>75589</v>
      </c>
      <c r="L2028" s="179">
        <f t="shared" si="778"/>
        <v>75589</v>
      </c>
      <c r="M2028" s="179">
        <f t="shared" si="791"/>
        <v>47081.531721947169</v>
      </c>
      <c r="N2028" s="179">
        <f t="shared" si="792"/>
        <v>5044671.9196984889</v>
      </c>
      <c r="O2028" s="179">
        <f>N2028*(1+Basic!$B$9)+S2028</f>
        <v>5296905.5156834135</v>
      </c>
      <c r="P2028" s="176">
        <f t="shared" si="779"/>
        <v>5402332</v>
      </c>
      <c r="R2028" s="183">
        <f t="shared" si="793"/>
        <v>0</v>
      </c>
      <c r="S2028" s="179">
        <f t="shared" si="780"/>
        <v>0</v>
      </c>
      <c r="Y2028" s="179">
        <f t="shared" si="794"/>
        <v>27901.088241741993</v>
      </c>
      <c r="Z2028" s="179">
        <f t="shared" si="795"/>
        <v>1757.9141259396274</v>
      </c>
      <c r="AA2028" s="179">
        <f t="shared" si="796"/>
        <v>45929.997632318533</v>
      </c>
      <c r="AB2028" s="179">
        <f t="shared" si="797"/>
        <v>75589.000000000146</v>
      </c>
      <c r="AC2028" s="179">
        <f t="shared" si="798"/>
        <v>5402332</v>
      </c>
      <c r="AE2028" s="179">
        <f t="shared" si="799"/>
        <v>75589</v>
      </c>
    </row>
    <row r="2029" spans="1:31" x14ac:dyDescent="0.2">
      <c r="A2029" s="171">
        <f t="shared" si="781"/>
        <v>134</v>
      </c>
      <c r="B2029" s="179">
        <f t="shared" si="782"/>
        <v>72394</v>
      </c>
      <c r="D2029" s="179">
        <f t="shared" si="783"/>
        <v>3195</v>
      </c>
      <c r="E2029" s="179">
        <f t="shared" si="784"/>
        <v>44120.975233378536</v>
      </c>
      <c r="F2029" s="179">
        <f t="shared" si="785"/>
        <v>1413.5164918896116</v>
      </c>
      <c r="G2029" s="179">
        <f t="shared" si="786"/>
        <v>3281493.9407032384</v>
      </c>
      <c r="H2029" s="179">
        <f t="shared" si="787"/>
        <v>103645.14966954791</v>
      </c>
      <c r="I2029" s="179">
        <f t="shared" si="788"/>
        <v>72394</v>
      </c>
      <c r="J2029" s="179">
        <f t="shared" si="789"/>
        <v>3195</v>
      </c>
      <c r="K2029" s="179">
        <f t="shared" si="790"/>
        <v>75589</v>
      </c>
      <c r="L2029" s="179">
        <f t="shared" si="778"/>
        <v>75589</v>
      </c>
      <c r="M2029" s="179">
        <f t="shared" si="791"/>
        <v>46816.96877839612</v>
      </c>
      <c r="N2029" s="179">
        <f t="shared" si="792"/>
        <v>5015899.8884768849</v>
      </c>
      <c r="O2029" s="179">
        <f>N2029*(1+Basic!$B$9)+S2029</f>
        <v>5266694.8829007298</v>
      </c>
      <c r="P2029" s="176">
        <f t="shared" si="779"/>
        <v>5370340</v>
      </c>
      <c r="R2029" s="183">
        <f t="shared" si="793"/>
        <v>0</v>
      </c>
      <c r="S2029" s="179">
        <f t="shared" si="780"/>
        <v>0</v>
      </c>
      <c r="Y2029" s="179">
        <f t="shared" si="794"/>
        <v>28273.024766621646</v>
      </c>
      <c r="Z2029" s="179">
        <f t="shared" si="795"/>
        <v>1781.4835081103811</v>
      </c>
      <c r="AA2029" s="179">
        <f t="shared" si="796"/>
        <v>45534.491725268148</v>
      </c>
      <c r="AB2029" s="179">
        <f t="shared" si="797"/>
        <v>75589.000000000175</v>
      </c>
      <c r="AC2029" s="179">
        <f t="shared" si="798"/>
        <v>5370340</v>
      </c>
      <c r="AE2029" s="179">
        <f t="shared" si="799"/>
        <v>75589</v>
      </c>
    </row>
    <row r="2030" spans="1:31" x14ac:dyDescent="0.2">
      <c r="A2030" s="171">
        <f t="shared" si="781"/>
        <v>135</v>
      </c>
      <c r="B2030" s="179">
        <f t="shared" si="782"/>
        <v>72394</v>
      </c>
      <c r="D2030" s="179">
        <f t="shared" si="783"/>
        <v>3195</v>
      </c>
      <c r="E2030" s="179">
        <f t="shared" si="784"/>
        <v>43744.080594416031</v>
      </c>
      <c r="F2030" s="179">
        <f t="shared" si="785"/>
        <v>1389.6311012359999</v>
      </c>
      <c r="G2030" s="179">
        <f t="shared" si="786"/>
        <v>3252844.0212976546</v>
      </c>
      <c r="H2030" s="179">
        <f t="shared" si="787"/>
        <v>101839.78077078391</v>
      </c>
      <c r="I2030" s="179">
        <f t="shared" si="788"/>
        <v>72394</v>
      </c>
      <c r="J2030" s="179">
        <f t="shared" si="789"/>
        <v>3195</v>
      </c>
      <c r="K2030" s="179">
        <f t="shared" si="790"/>
        <v>75589</v>
      </c>
      <c r="L2030" s="179">
        <f t="shared" si="778"/>
        <v>75589</v>
      </c>
      <c r="M2030" s="179">
        <f t="shared" si="791"/>
        <v>46549.950564162405</v>
      </c>
      <c r="N2030" s="179">
        <f t="shared" si="792"/>
        <v>4986860.8390410477</v>
      </c>
      <c r="O2030" s="179">
        <f>N2030*(1+Basic!$B$9)+S2030</f>
        <v>5236203.8809930999</v>
      </c>
      <c r="P2030" s="176">
        <f t="shared" si="779"/>
        <v>5338044</v>
      </c>
      <c r="R2030" s="183">
        <f t="shared" si="793"/>
        <v>0</v>
      </c>
      <c r="S2030" s="179">
        <f t="shared" si="780"/>
        <v>0</v>
      </c>
      <c r="Y2030" s="179">
        <f t="shared" si="794"/>
        <v>28649.919405583758</v>
      </c>
      <c r="Z2030" s="179">
        <f t="shared" si="795"/>
        <v>1805.3688987640053</v>
      </c>
      <c r="AA2030" s="179">
        <f t="shared" si="796"/>
        <v>45133.711695652033</v>
      </c>
      <c r="AB2030" s="179">
        <f t="shared" si="797"/>
        <v>75588.999999999796</v>
      </c>
      <c r="AC2030" s="179">
        <f t="shared" si="798"/>
        <v>5338044</v>
      </c>
      <c r="AE2030" s="179">
        <f t="shared" si="799"/>
        <v>75589</v>
      </c>
    </row>
    <row r="2031" spans="1:31" x14ac:dyDescent="0.2">
      <c r="A2031" s="171">
        <f t="shared" si="781"/>
        <v>136</v>
      </c>
      <c r="B2031" s="179">
        <f t="shared" si="782"/>
        <v>72394</v>
      </c>
      <c r="D2031" s="179">
        <f t="shared" si="783"/>
        <v>3195</v>
      </c>
      <c r="E2031" s="179">
        <f t="shared" si="784"/>
        <v>43362.161747041035</v>
      </c>
      <c r="F2031" s="179">
        <f t="shared" si="785"/>
        <v>1365.4254651891088</v>
      </c>
      <c r="G2031" s="179">
        <f t="shared" si="786"/>
        <v>3223812.1830446958</v>
      </c>
      <c r="H2031" s="179">
        <f t="shared" si="787"/>
        <v>100010.20623597302</v>
      </c>
      <c r="I2031" s="179">
        <f t="shared" si="788"/>
        <v>72394</v>
      </c>
      <c r="J2031" s="179">
        <f t="shared" si="789"/>
        <v>3195</v>
      </c>
      <c r="K2031" s="179">
        <f t="shared" si="790"/>
        <v>75589</v>
      </c>
      <c r="L2031" s="179">
        <f t="shared" si="778"/>
        <v>75589</v>
      </c>
      <c r="M2031" s="179">
        <f t="shared" si="791"/>
        <v>46280.454293159484</v>
      </c>
      <c r="N2031" s="179">
        <f t="shared" si="792"/>
        <v>4957552.2933342075</v>
      </c>
      <c r="O2031" s="179">
        <f>N2031*(1+Basic!$B$9)+S2031</f>
        <v>5205429.9080009181</v>
      </c>
      <c r="P2031" s="176">
        <f t="shared" si="779"/>
        <v>5305440</v>
      </c>
      <c r="R2031" s="183">
        <f t="shared" si="793"/>
        <v>0</v>
      </c>
      <c r="S2031" s="179">
        <f t="shared" si="780"/>
        <v>0</v>
      </c>
      <c r="Y2031" s="179">
        <f t="shared" si="794"/>
        <v>29031.838252958842</v>
      </c>
      <c r="Z2031" s="179">
        <f t="shared" si="795"/>
        <v>1829.5745348108903</v>
      </c>
      <c r="AA2031" s="179">
        <f t="shared" si="796"/>
        <v>44727.587212230144</v>
      </c>
      <c r="AB2031" s="179">
        <f t="shared" si="797"/>
        <v>75588.999999999884</v>
      </c>
      <c r="AC2031" s="179">
        <f t="shared" si="798"/>
        <v>5305440</v>
      </c>
      <c r="AE2031" s="179">
        <f t="shared" si="799"/>
        <v>75589</v>
      </c>
    </row>
    <row r="2032" spans="1:31" x14ac:dyDescent="0.2">
      <c r="A2032" s="171">
        <f t="shared" si="781"/>
        <v>137</v>
      </c>
      <c r="B2032" s="179">
        <f t="shared" si="782"/>
        <v>72394</v>
      </c>
      <c r="D2032" s="179">
        <f t="shared" si="783"/>
        <v>3195</v>
      </c>
      <c r="E2032" s="179">
        <f t="shared" si="784"/>
        <v>42975.151715851003</v>
      </c>
      <c r="F2032" s="179">
        <f t="shared" si="785"/>
        <v>1340.8952900317699</v>
      </c>
      <c r="G2032" s="179">
        <f t="shared" si="786"/>
        <v>3194393.3347605467</v>
      </c>
      <c r="H2032" s="179">
        <f t="shared" si="787"/>
        <v>98156.101526004786</v>
      </c>
      <c r="I2032" s="179">
        <f t="shared" si="788"/>
        <v>72394</v>
      </c>
      <c r="J2032" s="179">
        <f t="shared" si="789"/>
        <v>3195</v>
      </c>
      <c r="K2032" s="179">
        <f t="shared" si="790"/>
        <v>75589</v>
      </c>
      <c r="L2032" s="179">
        <f t="shared" si="778"/>
        <v>75589</v>
      </c>
      <c r="M2032" s="179">
        <f t="shared" si="791"/>
        <v>46008.456967835045</v>
      </c>
      <c r="N2032" s="179">
        <f t="shared" si="792"/>
        <v>4927971.7503020428</v>
      </c>
      <c r="O2032" s="179">
        <f>N2032*(1+Basic!$B$9)+S2032</f>
        <v>5174370.3378171455</v>
      </c>
      <c r="P2032" s="176">
        <f t="shared" si="779"/>
        <v>5272526</v>
      </c>
      <c r="R2032" s="183">
        <f t="shared" si="793"/>
        <v>0</v>
      </c>
      <c r="S2032" s="179">
        <f t="shared" si="780"/>
        <v>0</v>
      </c>
      <c r="Y2032" s="179">
        <f t="shared" si="794"/>
        <v>29418.848284149077</v>
      </c>
      <c r="Z2032" s="179">
        <f t="shared" si="795"/>
        <v>1854.1047099682328</v>
      </c>
      <c r="AA2032" s="179">
        <f t="shared" si="796"/>
        <v>44316.04700588277</v>
      </c>
      <c r="AB2032" s="179">
        <f t="shared" si="797"/>
        <v>75589.000000000087</v>
      </c>
      <c r="AC2032" s="179">
        <f t="shared" si="798"/>
        <v>5272526</v>
      </c>
      <c r="AE2032" s="179">
        <f t="shared" si="799"/>
        <v>75589</v>
      </c>
    </row>
    <row r="2033" spans="1:31" x14ac:dyDescent="0.2">
      <c r="A2033" s="171">
        <f t="shared" si="781"/>
        <v>138</v>
      </c>
      <c r="B2033" s="179">
        <f t="shared" si="782"/>
        <v>72394</v>
      </c>
      <c r="D2033" s="179">
        <f t="shared" si="783"/>
        <v>3195</v>
      </c>
      <c r="E2033" s="179">
        <f t="shared" si="784"/>
        <v>42582.982632625171</v>
      </c>
      <c r="F2033" s="179">
        <f t="shared" si="785"/>
        <v>1316.0362244784396</v>
      </c>
      <c r="G2033" s="179">
        <f t="shared" si="786"/>
        <v>3164582.3173931721</v>
      </c>
      <c r="H2033" s="179">
        <f t="shared" si="787"/>
        <v>96277.13775048322</v>
      </c>
      <c r="I2033" s="179">
        <f t="shared" si="788"/>
        <v>72394</v>
      </c>
      <c r="J2033" s="179">
        <f t="shared" si="789"/>
        <v>3195</v>
      </c>
      <c r="K2033" s="179">
        <f t="shared" si="790"/>
        <v>75589</v>
      </c>
      <c r="L2033" s="179">
        <f t="shared" si="778"/>
        <v>75589</v>
      </c>
      <c r="M2033" s="179">
        <f t="shared" si="791"/>
        <v>45733.935377208458</v>
      </c>
      <c r="N2033" s="179">
        <f t="shared" si="792"/>
        <v>4898116.6856792513</v>
      </c>
      <c r="O2033" s="179">
        <f>N2033*(1+Basic!$B$9)+S2033</f>
        <v>5143022.5199632142</v>
      </c>
      <c r="P2033" s="176">
        <f t="shared" si="779"/>
        <v>5239300</v>
      </c>
      <c r="R2033" s="183">
        <f t="shared" si="793"/>
        <v>0</v>
      </c>
      <c r="S2033" s="179">
        <f t="shared" si="780"/>
        <v>0</v>
      </c>
      <c r="Y2033" s="179">
        <f t="shared" si="794"/>
        <v>29811.017367374618</v>
      </c>
      <c r="Z2033" s="179">
        <f t="shared" si="795"/>
        <v>1878.9637755215663</v>
      </c>
      <c r="AA2033" s="179">
        <f t="shared" si="796"/>
        <v>43899.018857103612</v>
      </c>
      <c r="AB2033" s="179">
        <f t="shared" si="797"/>
        <v>75588.999999999796</v>
      </c>
      <c r="AC2033" s="179">
        <f t="shared" si="798"/>
        <v>5239300</v>
      </c>
      <c r="AE2033" s="179">
        <f t="shared" si="799"/>
        <v>75589</v>
      </c>
    </row>
    <row r="2034" spans="1:31" x14ac:dyDescent="0.2">
      <c r="A2034" s="171">
        <f t="shared" si="781"/>
        <v>139</v>
      </c>
      <c r="B2034" s="179">
        <f t="shared" si="782"/>
        <v>72394</v>
      </c>
      <c r="D2034" s="179">
        <f t="shared" si="783"/>
        <v>3195</v>
      </c>
      <c r="E2034" s="179">
        <f t="shared" si="784"/>
        <v>42185.58572442289</v>
      </c>
      <c r="F2034" s="179">
        <f t="shared" si="785"/>
        <v>1290.8438589033456</v>
      </c>
      <c r="G2034" s="179">
        <f t="shared" si="786"/>
        <v>3134373.9031175948</v>
      </c>
      <c r="H2034" s="179">
        <f t="shared" si="787"/>
        <v>94372.981609386567</v>
      </c>
      <c r="I2034" s="179">
        <f t="shared" si="788"/>
        <v>72394</v>
      </c>
      <c r="J2034" s="179">
        <f t="shared" si="789"/>
        <v>3195</v>
      </c>
      <c r="K2034" s="179">
        <f t="shared" si="790"/>
        <v>75589</v>
      </c>
      <c r="L2034" s="179">
        <f t="shared" si="778"/>
        <v>75589</v>
      </c>
      <c r="M2034" s="179">
        <f t="shared" si="791"/>
        <v>45456.866094890145</v>
      </c>
      <c r="N2034" s="179">
        <f t="shared" si="792"/>
        <v>4867984.5517741414</v>
      </c>
      <c r="O2034" s="179">
        <f>N2034*(1+Basic!$B$9)+S2034</f>
        <v>5111383.779362849</v>
      </c>
      <c r="P2034" s="176">
        <f t="shared" si="779"/>
        <v>5205757</v>
      </c>
      <c r="R2034" s="183">
        <f t="shared" si="793"/>
        <v>0</v>
      </c>
      <c r="S2034" s="179">
        <f t="shared" si="780"/>
        <v>0</v>
      </c>
      <c r="Y2034" s="179">
        <f t="shared" si="794"/>
        <v>30208.414275577292</v>
      </c>
      <c r="Z2034" s="179">
        <f t="shared" si="795"/>
        <v>1904.1561410966533</v>
      </c>
      <c r="AA2034" s="179">
        <f t="shared" si="796"/>
        <v>43476.429583326237</v>
      </c>
      <c r="AB2034" s="179">
        <f t="shared" si="797"/>
        <v>75589.000000000175</v>
      </c>
      <c r="AC2034" s="179">
        <f t="shared" si="798"/>
        <v>5205757</v>
      </c>
      <c r="AE2034" s="179">
        <f t="shared" si="799"/>
        <v>75589</v>
      </c>
    </row>
    <row r="2035" spans="1:31" x14ac:dyDescent="0.2">
      <c r="A2035" s="171">
        <f t="shared" si="781"/>
        <v>140</v>
      </c>
      <c r="B2035" s="179">
        <f t="shared" si="782"/>
        <v>72394</v>
      </c>
      <c r="D2035" s="179">
        <f t="shared" si="783"/>
        <v>3195</v>
      </c>
      <c r="E2035" s="179">
        <f t="shared" si="784"/>
        <v>41782.891301523188</v>
      </c>
      <c r="F2035" s="179">
        <f t="shared" si="785"/>
        <v>1265.3137245582855</v>
      </c>
      <c r="G2035" s="179">
        <f t="shared" si="786"/>
        <v>3103762.7944191177</v>
      </c>
      <c r="H2035" s="179">
        <f t="shared" si="787"/>
        <v>92443.295333944858</v>
      </c>
      <c r="I2035" s="179">
        <f t="shared" si="788"/>
        <v>72394</v>
      </c>
      <c r="J2035" s="179">
        <f t="shared" si="789"/>
        <v>3195</v>
      </c>
      <c r="K2035" s="179">
        <f t="shared" si="790"/>
        <v>75589</v>
      </c>
      <c r="L2035" s="179">
        <f t="shared" si="778"/>
        <v>75589</v>
      </c>
      <c r="M2035" s="179">
        <f t="shared" si="791"/>
        <v>45177.225477082371</v>
      </c>
      <c r="N2035" s="179">
        <f t="shared" si="792"/>
        <v>4837572.777251224</v>
      </c>
      <c r="O2035" s="179">
        <f>N2035*(1+Basic!$B$9)+S2035</f>
        <v>5079451.4161137855</v>
      </c>
      <c r="P2035" s="176">
        <f t="shared" si="779"/>
        <v>5171895</v>
      </c>
      <c r="R2035" s="183">
        <f t="shared" si="793"/>
        <v>0</v>
      </c>
      <c r="S2035" s="179">
        <f t="shared" si="780"/>
        <v>0</v>
      </c>
      <c r="Y2035" s="179">
        <f t="shared" si="794"/>
        <v>30611.108698477037</v>
      </c>
      <c r="Z2035" s="179">
        <f t="shared" si="795"/>
        <v>1929.6862754417089</v>
      </c>
      <c r="AA2035" s="179">
        <f t="shared" si="796"/>
        <v>43048.205026081472</v>
      </c>
      <c r="AB2035" s="179">
        <f t="shared" si="797"/>
        <v>75589.000000000218</v>
      </c>
      <c r="AC2035" s="179">
        <f t="shared" si="798"/>
        <v>5171895</v>
      </c>
      <c r="AE2035" s="179">
        <f t="shared" si="799"/>
        <v>75589</v>
      </c>
    </row>
    <row r="2036" spans="1:31" x14ac:dyDescent="0.2">
      <c r="A2036" s="171">
        <f t="shared" si="781"/>
        <v>141</v>
      </c>
      <c r="B2036" s="179">
        <f t="shared" si="782"/>
        <v>72394</v>
      </c>
      <c r="D2036" s="179">
        <f t="shared" si="783"/>
        <v>3195</v>
      </c>
      <c r="E2036" s="179">
        <f t="shared" si="784"/>
        <v>41374.828745203595</v>
      </c>
      <c r="F2036" s="179">
        <f t="shared" si="785"/>
        <v>1239.4412927799374</v>
      </c>
      <c r="G2036" s="179">
        <f t="shared" si="786"/>
        <v>3072743.6231643213</v>
      </c>
      <c r="H2036" s="179">
        <f t="shared" si="787"/>
        <v>90487.7366267248</v>
      </c>
      <c r="I2036" s="179">
        <f t="shared" si="788"/>
        <v>72394</v>
      </c>
      <c r="J2036" s="179">
        <f t="shared" si="789"/>
        <v>3195</v>
      </c>
      <c r="K2036" s="179">
        <f t="shared" si="790"/>
        <v>75589</v>
      </c>
      <c r="L2036" s="179">
        <f t="shared" si="778"/>
        <v>75589</v>
      </c>
      <c r="M2036" s="179">
        <f t="shared" si="791"/>
        <v>44894.989660561696</v>
      </c>
      <c r="N2036" s="179">
        <f t="shared" si="792"/>
        <v>4806878.766911786</v>
      </c>
      <c r="O2036" s="179">
        <f>N2036*(1+Basic!$B$9)+S2036</f>
        <v>5047222.7052573757</v>
      </c>
      <c r="P2036" s="176">
        <f t="shared" si="779"/>
        <v>5137710</v>
      </c>
      <c r="R2036" s="183">
        <f t="shared" si="793"/>
        <v>0</v>
      </c>
      <c r="S2036" s="179">
        <f t="shared" si="780"/>
        <v>0</v>
      </c>
      <c r="Y2036" s="179">
        <f t="shared" si="794"/>
        <v>31019.171254796442</v>
      </c>
      <c r="Z2036" s="179">
        <f t="shared" si="795"/>
        <v>1955.5587072200578</v>
      </c>
      <c r="AA2036" s="179">
        <f t="shared" si="796"/>
        <v>42614.27003798353</v>
      </c>
      <c r="AB2036" s="179">
        <f t="shared" si="797"/>
        <v>75589.000000000029</v>
      </c>
      <c r="AC2036" s="179">
        <f t="shared" si="798"/>
        <v>5137710</v>
      </c>
      <c r="AE2036" s="179">
        <f t="shared" si="799"/>
        <v>75589</v>
      </c>
    </row>
    <row r="2037" spans="1:31" x14ac:dyDescent="0.2">
      <c r="A2037" s="171">
        <f t="shared" si="781"/>
        <v>142</v>
      </c>
      <c r="B2037" s="179">
        <f t="shared" si="782"/>
        <v>72394</v>
      </c>
      <c r="D2037" s="179">
        <f t="shared" si="783"/>
        <v>3195</v>
      </c>
      <c r="E2037" s="179">
        <f t="shared" si="784"/>
        <v>40961.326495356072</v>
      </c>
      <c r="F2037" s="179">
        <f t="shared" si="785"/>
        <v>1213.2219741865435</v>
      </c>
      <c r="G2037" s="179">
        <f t="shared" si="786"/>
        <v>3041310.9496596772</v>
      </c>
      <c r="H2037" s="179">
        <f t="shared" si="787"/>
        <v>88505.958600911341</v>
      </c>
      <c r="I2037" s="179">
        <f t="shared" si="788"/>
        <v>72394</v>
      </c>
      <c r="J2037" s="179">
        <f t="shared" si="789"/>
        <v>3195</v>
      </c>
      <c r="K2037" s="179">
        <f t="shared" si="790"/>
        <v>75589</v>
      </c>
      <c r="L2037" s="179">
        <f t="shared" si="778"/>
        <v>75589</v>
      </c>
      <c r="M2037" s="179">
        <f t="shared" si="791"/>
        <v>44610.134560642509</v>
      </c>
      <c r="N2037" s="179">
        <f t="shared" si="792"/>
        <v>4775899.9014724288</v>
      </c>
      <c r="O2037" s="179">
        <f>N2037*(1+Basic!$B$9)+S2037</f>
        <v>5014694.8965460509</v>
      </c>
      <c r="P2037" s="176">
        <f t="shared" si="779"/>
        <v>5103201</v>
      </c>
      <c r="R2037" s="183">
        <f t="shared" si="793"/>
        <v>0</v>
      </c>
      <c r="S2037" s="179">
        <f t="shared" si="780"/>
        <v>0</v>
      </c>
      <c r="Y2037" s="179">
        <f t="shared" si="794"/>
        <v>31432.673504644074</v>
      </c>
      <c r="Z2037" s="179">
        <f t="shared" si="795"/>
        <v>1981.778025813459</v>
      </c>
      <c r="AA2037" s="179">
        <f t="shared" si="796"/>
        <v>42174.548469542613</v>
      </c>
      <c r="AB2037" s="179">
        <f t="shared" si="797"/>
        <v>75589.000000000146</v>
      </c>
      <c r="AC2037" s="179">
        <f t="shared" si="798"/>
        <v>5103201</v>
      </c>
      <c r="AE2037" s="179">
        <f t="shared" si="799"/>
        <v>75589</v>
      </c>
    </row>
    <row r="2038" spans="1:31" x14ac:dyDescent="0.2">
      <c r="A2038" s="171">
        <f t="shared" si="781"/>
        <v>143</v>
      </c>
      <c r="B2038" s="179">
        <f t="shared" si="782"/>
        <v>72394</v>
      </c>
      <c r="D2038" s="179">
        <f t="shared" si="783"/>
        <v>3195</v>
      </c>
      <c r="E2038" s="179">
        <f t="shared" si="784"/>
        <v>40542.312037937802</v>
      </c>
      <c r="F2038" s="179">
        <f t="shared" si="785"/>
        <v>1186.6511178638227</v>
      </c>
      <c r="G2038" s="179">
        <f t="shared" si="786"/>
        <v>3009459.261697615</v>
      </c>
      <c r="H2038" s="179">
        <f t="shared" si="787"/>
        <v>86497.609718775158</v>
      </c>
      <c r="I2038" s="179">
        <f t="shared" si="788"/>
        <v>72394</v>
      </c>
      <c r="J2038" s="179">
        <f t="shared" si="789"/>
        <v>3195</v>
      </c>
      <c r="K2038" s="179">
        <f t="shared" si="790"/>
        <v>75589</v>
      </c>
      <c r="L2038" s="179">
        <f t="shared" si="778"/>
        <v>75589</v>
      </c>
      <c r="M2038" s="179">
        <f t="shared" si="791"/>
        <v>44322.635869121812</v>
      </c>
      <c r="N2038" s="179">
        <f t="shared" si="792"/>
        <v>4744633.5373415509</v>
      </c>
      <c r="O2038" s="179">
        <f>N2038*(1+Basic!$B$9)+S2038</f>
        <v>4981865.214208629</v>
      </c>
      <c r="P2038" s="176">
        <f t="shared" si="779"/>
        <v>5068363</v>
      </c>
      <c r="R2038" s="183">
        <f t="shared" si="793"/>
        <v>0</v>
      </c>
      <c r="S2038" s="179">
        <f t="shared" si="780"/>
        <v>0</v>
      </c>
      <c r="Y2038" s="179">
        <f t="shared" si="794"/>
        <v>31851.687962062191</v>
      </c>
      <c r="Z2038" s="179">
        <f t="shared" si="795"/>
        <v>2008.3488821361825</v>
      </c>
      <c r="AA2038" s="179">
        <f t="shared" si="796"/>
        <v>41728.963155801626</v>
      </c>
      <c r="AB2038" s="179">
        <f t="shared" si="797"/>
        <v>75589</v>
      </c>
      <c r="AC2038" s="179">
        <f t="shared" si="798"/>
        <v>5068363</v>
      </c>
      <c r="AE2038" s="179">
        <f t="shared" si="799"/>
        <v>75589</v>
      </c>
    </row>
    <row r="2039" spans="1:31" x14ac:dyDescent="0.2">
      <c r="A2039" s="171">
        <f t="shared" si="781"/>
        <v>144</v>
      </c>
      <c r="B2039" s="179">
        <f t="shared" si="782"/>
        <v>72394</v>
      </c>
      <c r="C2039" s="171">
        <f>-Basic!$B$31</f>
        <v>-14800</v>
      </c>
      <c r="D2039" s="179">
        <f t="shared" si="783"/>
        <v>-11605</v>
      </c>
      <c r="E2039" s="179">
        <f t="shared" si="784"/>
        <v>40117.711892254752</v>
      </c>
      <c r="F2039" s="179">
        <f t="shared" si="785"/>
        <v>1159.7240105399671</v>
      </c>
      <c r="G2039" s="179">
        <f t="shared" si="786"/>
        <v>2977182.9735898697</v>
      </c>
      <c r="H2039" s="179">
        <f t="shared" si="787"/>
        <v>99262.333729315127</v>
      </c>
      <c r="I2039" s="179">
        <f t="shared" si="788"/>
        <v>72394</v>
      </c>
      <c r="J2039" s="179">
        <f t="shared" si="789"/>
        <v>3195</v>
      </c>
      <c r="K2039" s="179">
        <f t="shared" si="790"/>
        <v>75589</v>
      </c>
      <c r="L2039" s="179">
        <f t="shared" si="778"/>
        <v>75589</v>
      </c>
      <c r="M2039" s="179">
        <f t="shared" si="791"/>
        <v>44032.469052204855</v>
      </c>
      <c r="N2039" s="179">
        <f t="shared" si="792"/>
        <v>4713077.0063937558</v>
      </c>
      <c r="O2039" s="179">
        <f>N2039*(1+Basic!$B$9)+S2039</f>
        <v>4948730.856713444</v>
      </c>
      <c r="P2039" s="176">
        <f t="shared" si="779"/>
        <v>5047993</v>
      </c>
      <c r="R2039" s="183">
        <f t="shared" si="793"/>
        <v>0</v>
      </c>
      <c r="S2039" s="179">
        <f t="shared" si="780"/>
        <v>0</v>
      </c>
      <c r="Y2039" s="179">
        <f t="shared" si="794"/>
        <v>32276.288107745349</v>
      </c>
      <c r="Z2039" s="179">
        <f t="shared" si="795"/>
        <v>2035.2759894600313</v>
      </c>
      <c r="AA2039" s="179">
        <f t="shared" si="796"/>
        <v>41277.435902794721</v>
      </c>
      <c r="AB2039" s="179">
        <f t="shared" si="797"/>
        <v>75589.000000000102</v>
      </c>
      <c r="AC2039" s="179">
        <f t="shared" si="798"/>
        <v>5047993</v>
      </c>
      <c r="AE2039" s="179">
        <f t="shared" si="799"/>
        <v>60789</v>
      </c>
    </row>
    <row r="2040" spans="1:31" x14ac:dyDescent="0.2">
      <c r="A2040" s="171">
        <f t="shared" si="781"/>
        <v>145</v>
      </c>
      <c r="B2040" s="179">
        <f t="shared" si="782"/>
        <v>72394</v>
      </c>
      <c r="D2040" s="179">
        <f t="shared" si="783"/>
        <v>3195</v>
      </c>
      <c r="E2040" s="179">
        <f t="shared" si="784"/>
        <v>39687.451598075684</v>
      </c>
      <c r="F2040" s="179">
        <f t="shared" si="785"/>
        <v>1330.8681262105526</v>
      </c>
      <c r="G2040" s="179">
        <f t="shared" si="786"/>
        <v>2944476.4251879454</v>
      </c>
      <c r="H2040" s="179">
        <f t="shared" si="787"/>
        <v>97398.20185552568</v>
      </c>
      <c r="I2040" s="179">
        <f t="shared" si="788"/>
        <v>72394</v>
      </c>
      <c r="J2040" s="179">
        <f t="shared" si="789"/>
        <v>3195</v>
      </c>
      <c r="K2040" s="179">
        <f t="shared" si="790"/>
        <v>75589</v>
      </c>
      <c r="L2040" s="179">
        <f t="shared" si="778"/>
        <v>75589</v>
      </c>
      <c r="M2040" s="179">
        <f t="shared" si="791"/>
        <v>43739.609348411526</v>
      </c>
      <c r="N2040" s="179">
        <f t="shared" si="792"/>
        <v>4681227.6157421675</v>
      </c>
      <c r="O2040" s="179">
        <f>N2040*(1+Basic!$B$9)+S2040</f>
        <v>4915288.9965292765</v>
      </c>
      <c r="P2040" s="176">
        <f t="shared" si="779"/>
        <v>5012687</v>
      </c>
      <c r="R2040" s="183">
        <f t="shared" si="793"/>
        <v>0</v>
      </c>
      <c r="S2040" s="179">
        <f t="shared" si="780"/>
        <v>0</v>
      </c>
      <c r="Y2040" s="179">
        <f t="shared" si="794"/>
        <v>32706.548401924316</v>
      </c>
      <c r="Z2040" s="179">
        <f t="shared" si="795"/>
        <v>1864.1318737894471</v>
      </c>
      <c r="AA2040" s="179">
        <f t="shared" si="796"/>
        <v>41018.319724286237</v>
      </c>
      <c r="AB2040" s="179">
        <f t="shared" si="797"/>
        <v>75589</v>
      </c>
      <c r="AC2040" s="179">
        <f t="shared" si="798"/>
        <v>5012687</v>
      </c>
      <c r="AE2040" s="179">
        <f t="shared" si="799"/>
        <v>75589</v>
      </c>
    </row>
    <row r="2041" spans="1:31" x14ac:dyDescent="0.2">
      <c r="A2041" s="171">
        <f t="shared" si="781"/>
        <v>146</v>
      </c>
      <c r="B2041" s="179">
        <f t="shared" si="782"/>
        <v>72394</v>
      </c>
      <c r="D2041" s="179">
        <f t="shared" si="783"/>
        <v>3195</v>
      </c>
      <c r="E2041" s="179">
        <f t="shared" si="784"/>
        <v>39251.4557025744</v>
      </c>
      <c r="F2041" s="179">
        <f t="shared" si="785"/>
        <v>1305.8746206110884</v>
      </c>
      <c r="G2041" s="179">
        <f t="shared" si="786"/>
        <v>2911333.8808905198</v>
      </c>
      <c r="H2041" s="179">
        <f t="shared" si="787"/>
        <v>95509.076476136775</v>
      </c>
      <c r="I2041" s="179">
        <f t="shared" si="788"/>
        <v>72394</v>
      </c>
      <c r="J2041" s="179">
        <f t="shared" si="789"/>
        <v>3195</v>
      </c>
      <c r="K2041" s="179">
        <f t="shared" si="790"/>
        <v>75589</v>
      </c>
      <c r="L2041" s="179">
        <f t="shared" si="778"/>
        <v>75589</v>
      </c>
      <c r="M2041" s="179">
        <f t="shared" si="791"/>
        <v>43444.031766463348</v>
      </c>
      <c r="N2041" s="179">
        <f t="shared" si="792"/>
        <v>4649082.6475086305</v>
      </c>
      <c r="O2041" s="179">
        <f>N2041*(1+Basic!$B$9)+S2041</f>
        <v>4881536.7798840627</v>
      </c>
      <c r="P2041" s="176">
        <f t="shared" si="779"/>
        <v>4977046</v>
      </c>
      <c r="R2041" s="183">
        <f t="shared" si="793"/>
        <v>0</v>
      </c>
      <c r="S2041" s="179">
        <f t="shared" si="780"/>
        <v>0</v>
      </c>
      <c r="Y2041" s="179">
        <f t="shared" si="794"/>
        <v>33142.544297425542</v>
      </c>
      <c r="Z2041" s="179">
        <f t="shared" si="795"/>
        <v>1889.1253793889045</v>
      </c>
      <c r="AA2041" s="179">
        <f t="shared" si="796"/>
        <v>40557.330323185488</v>
      </c>
      <c r="AB2041" s="179">
        <f t="shared" si="797"/>
        <v>75588.999999999942</v>
      </c>
      <c r="AC2041" s="179">
        <f t="shared" si="798"/>
        <v>4977046</v>
      </c>
      <c r="AE2041" s="179">
        <f t="shared" si="799"/>
        <v>75589</v>
      </c>
    </row>
    <row r="2042" spans="1:31" x14ac:dyDescent="0.2">
      <c r="A2042" s="171">
        <f t="shared" si="781"/>
        <v>147</v>
      </c>
      <c r="B2042" s="179">
        <f t="shared" si="782"/>
        <v>72394</v>
      </c>
      <c r="D2042" s="179">
        <f t="shared" si="783"/>
        <v>3195</v>
      </c>
      <c r="E2042" s="179">
        <f t="shared" si="784"/>
        <v>38809.647747097908</v>
      </c>
      <c r="F2042" s="179">
        <f t="shared" si="785"/>
        <v>1280.546012473583</v>
      </c>
      <c r="G2042" s="179">
        <f t="shared" si="786"/>
        <v>2877749.5286376178</v>
      </c>
      <c r="H2042" s="179">
        <f t="shared" si="787"/>
        <v>93594.622488610359</v>
      </c>
      <c r="I2042" s="179">
        <f t="shared" si="788"/>
        <v>72394</v>
      </c>
      <c r="J2042" s="179">
        <f t="shared" si="789"/>
        <v>3195</v>
      </c>
      <c r="K2042" s="179">
        <f t="shared" si="790"/>
        <v>75589</v>
      </c>
      <c r="L2042" s="179">
        <f t="shared" si="778"/>
        <v>75589</v>
      </c>
      <c r="M2042" s="179">
        <f t="shared" si="791"/>
        <v>43145.711083150811</v>
      </c>
      <c r="N2042" s="179">
        <f t="shared" si="792"/>
        <v>4616639.358591781</v>
      </c>
      <c r="O2042" s="179">
        <f>N2042*(1+Basic!$B$9)+S2042</f>
        <v>4847471.3265213706</v>
      </c>
      <c r="P2042" s="176">
        <f t="shared" si="779"/>
        <v>4941066</v>
      </c>
      <c r="R2042" s="183">
        <f t="shared" si="793"/>
        <v>0</v>
      </c>
      <c r="S2042" s="179">
        <f t="shared" si="780"/>
        <v>0</v>
      </c>
      <c r="Y2042" s="179">
        <f t="shared" si="794"/>
        <v>33584.352252901997</v>
      </c>
      <c r="Z2042" s="179">
        <f t="shared" si="795"/>
        <v>1914.4539875264163</v>
      </c>
      <c r="AA2042" s="179">
        <f t="shared" si="796"/>
        <v>40090.193759571492</v>
      </c>
      <c r="AB2042" s="179">
        <f t="shared" si="797"/>
        <v>75588.999999999913</v>
      </c>
      <c r="AC2042" s="179">
        <f t="shared" si="798"/>
        <v>4941066</v>
      </c>
      <c r="AE2042" s="179">
        <f t="shared" si="799"/>
        <v>75589</v>
      </c>
    </row>
    <row r="2043" spans="1:31" x14ac:dyDescent="0.2">
      <c r="A2043" s="171">
        <f t="shared" si="781"/>
        <v>148</v>
      </c>
      <c r="B2043" s="179">
        <f t="shared" si="782"/>
        <v>72394</v>
      </c>
      <c r="D2043" s="179">
        <f t="shared" si="783"/>
        <v>3195</v>
      </c>
      <c r="E2043" s="179">
        <f t="shared" si="784"/>
        <v>38361.950253758223</v>
      </c>
      <c r="F2043" s="179">
        <f t="shared" si="785"/>
        <v>1254.8778088824445</v>
      </c>
      <c r="G2043" s="179">
        <f t="shared" si="786"/>
        <v>2843717.4788913759</v>
      </c>
      <c r="H2043" s="179">
        <f t="shared" si="787"/>
        <v>91654.500297492807</v>
      </c>
      <c r="I2043" s="179">
        <f t="shared" si="788"/>
        <v>72394</v>
      </c>
      <c r="J2043" s="179">
        <f t="shared" si="789"/>
        <v>3195</v>
      </c>
      <c r="K2043" s="179">
        <f t="shared" si="790"/>
        <v>75589</v>
      </c>
      <c r="L2043" s="179">
        <f t="shared" si="778"/>
        <v>75589</v>
      </c>
      <c r="M2043" s="179">
        <f t="shared" si="791"/>
        <v>42844.621841180953</v>
      </c>
      <c r="N2043" s="179">
        <f t="shared" si="792"/>
        <v>4583894.9804329621</v>
      </c>
      <c r="O2043" s="179">
        <f>N2043*(1+Basic!$B$9)+S2043</f>
        <v>4813089.7294546105</v>
      </c>
      <c r="P2043" s="176">
        <f t="shared" si="779"/>
        <v>4904744</v>
      </c>
      <c r="R2043" s="183">
        <f t="shared" si="793"/>
        <v>0</v>
      </c>
      <c r="S2043" s="179">
        <f t="shared" si="780"/>
        <v>0</v>
      </c>
      <c r="Y2043" s="179">
        <f t="shared" si="794"/>
        <v>34032.049746241886</v>
      </c>
      <c r="Z2043" s="179">
        <f t="shared" si="795"/>
        <v>1940.1221911175526</v>
      </c>
      <c r="AA2043" s="179">
        <f t="shared" si="796"/>
        <v>39616.82806264067</v>
      </c>
      <c r="AB2043" s="179">
        <f t="shared" si="797"/>
        <v>75589.000000000116</v>
      </c>
      <c r="AC2043" s="179">
        <f t="shared" si="798"/>
        <v>4904744</v>
      </c>
      <c r="AE2043" s="179">
        <f t="shared" si="799"/>
        <v>75589</v>
      </c>
    </row>
    <row r="2044" spans="1:31" x14ac:dyDescent="0.2">
      <c r="A2044" s="171">
        <f t="shared" si="781"/>
        <v>149</v>
      </c>
      <c r="B2044" s="179">
        <f t="shared" si="782"/>
        <v>72394</v>
      </c>
      <c r="D2044" s="179">
        <f t="shared" si="783"/>
        <v>3195</v>
      </c>
      <c r="E2044" s="179">
        <f t="shared" si="784"/>
        <v>37908.284711845401</v>
      </c>
      <c r="F2044" s="179">
        <f t="shared" si="785"/>
        <v>1228.8654566829357</v>
      </c>
      <c r="G2044" s="179">
        <f t="shared" si="786"/>
        <v>2809231.7636032212</v>
      </c>
      <c r="H2044" s="179">
        <f t="shared" si="787"/>
        <v>89688.365754175742</v>
      </c>
      <c r="I2044" s="179">
        <f t="shared" si="788"/>
        <v>72394</v>
      </c>
      <c r="J2044" s="179">
        <f t="shared" si="789"/>
        <v>3195</v>
      </c>
      <c r="K2044" s="179">
        <f t="shared" si="790"/>
        <v>75589</v>
      </c>
      <c r="L2044" s="179">
        <f t="shared" si="778"/>
        <v>75589</v>
      </c>
      <c r="M2044" s="179">
        <f t="shared" si="791"/>
        <v>42540.738347004975</v>
      </c>
      <c r="N2044" s="179">
        <f t="shared" si="792"/>
        <v>4550846.7187799672</v>
      </c>
      <c r="O2044" s="179">
        <f>N2044*(1+Basic!$B$9)+S2044</f>
        <v>4778389.0547189657</v>
      </c>
      <c r="P2044" s="176">
        <f t="shared" si="779"/>
        <v>4868077</v>
      </c>
      <c r="R2044" s="183">
        <f t="shared" si="793"/>
        <v>0</v>
      </c>
      <c r="S2044" s="179">
        <f t="shared" si="780"/>
        <v>0</v>
      </c>
      <c r="Y2044" s="179">
        <f t="shared" si="794"/>
        <v>34485.715288154781</v>
      </c>
      <c r="Z2044" s="179">
        <f t="shared" si="795"/>
        <v>1966.1345433170645</v>
      </c>
      <c r="AA2044" s="179">
        <f t="shared" si="796"/>
        <v>39137.150168528337</v>
      </c>
      <c r="AB2044" s="179">
        <f t="shared" si="797"/>
        <v>75589.000000000175</v>
      </c>
      <c r="AC2044" s="179">
        <f t="shared" si="798"/>
        <v>4868077</v>
      </c>
      <c r="AE2044" s="179">
        <f t="shared" si="799"/>
        <v>75589</v>
      </c>
    </row>
    <row r="2045" spans="1:31" x14ac:dyDescent="0.2">
      <c r="A2045" s="171">
        <f t="shared" si="781"/>
        <v>150</v>
      </c>
      <c r="B2045" s="179">
        <f t="shared" si="782"/>
        <v>72394</v>
      </c>
      <c r="D2045" s="179">
        <f t="shared" si="783"/>
        <v>3195</v>
      </c>
      <c r="E2045" s="179">
        <f t="shared" si="784"/>
        <v>37448.571564059479</v>
      </c>
      <c r="F2045" s="179">
        <f t="shared" si="785"/>
        <v>1202.5043416735123</v>
      </c>
      <c r="G2045" s="179">
        <f t="shared" si="786"/>
        <v>2774286.3351672809</v>
      </c>
      <c r="H2045" s="179">
        <f t="shared" si="787"/>
        <v>87695.870095849255</v>
      </c>
      <c r="I2045" s="179">
        <f t="shared" si="788"/>
        <v>72394</v>
      </c>
      <c r="J2045" s="179">
        <f t="shared" si="789"/>
        <v>3195</v>
      </c>
      <c r="K2045" s="179">
        <f t="shared" si="790"/>
        <v>75589</v>
      </c>
      <c r="L2045" s="179">
        <f t="shared" si="778"/>
        <v>75589</v>
      </c>
      <c r="M2045" s="179">
        <f t="shared" si="791"/>
        <v>42234.034668625631</v>
      </c>
      <c r="N2045" s="179">
        <f t="shared" si="792"/>
        <v>4517491.7534485925</v>
      </c>
      <c r="O2045" s="179">
        <f>N2045*(1+Basic!$B$9)+S2045</f>
        <v>4743366.3411210226</v>
      </c>
      <c r="P2045" s="176">
        <f t="shared" si="779"/>
        <v>4831062</v>
      </c>
      <c r="R2045" s="183">
        <f t="shared" si="793"/>
        <v>0</v>
      </c>
      <c r="S2045" s="179">
        <f t="shared" si="780"/>
        <v>0</v>
      </c>
      <c r="Y2045" s="179">
        <f t="shared" si="794"/>
        <v>34945.428435940295</v>
      </c>
      <c r="Z2045" s="179">
        <f t="shared" si="795"/>
        <v>1992.4956583264866</v>
      </c>
      <c r="AA2045" s="179">
        <f t="shared" si="796"/>
        <v>38651.075905732992</v>
      </c>
      <c r="AB2045" s="179">
        <f t="shared" si="797"/>
        <v>75588.999999999767</v>
      </c>
      <c r="AC2045" s="179">
        <f t="shared" si="798"/>
        <v>4831062</v>
      </c>
      <c r="AE2045" s="179">
        <f t="shared" si="799"/>
        <v>75589</v>
      </c>
    </row>
    <row r="2046" spans="1:31" x14ac:dyDescent="0.2">
      <c r="A2046" s="171">
        <f t="shared" si="781"/>
        <v>151</v>
      </c>
      <c r="B2046" s="179">
        <f t="shared" si="782"/>
        <v>72394</v>
      </c>
      <c r="D2046" s="179">
        <f t="shared" si="783"/>
        <v>3195</v>
      </c>
      <c r="E2046" s="179">
        <f t="shared" si="784"/>
        <v>36982.730192558862</v>
      </c>
      <c r="F2046" s="179">
        <f t="shared" si="785"/>
        <v>1175.7897877873338</v>
      </c>
      <c r="G2046" s="179">
        <f t="shared" si="786"/>
        <v>2738875.0653598397</v>
      </c>
      <c r="H2046" s="179">
        <f t="shared" si="787"/>
        <v>85676.659883636588</v>
      </c>
      <c r="I2046" s="179">
        <f t="shared" si="788"/>
        <v>72394</v>
      </c>
      <c r="J2046" s="179">
        <f t="shared" si="789"/>
        <v>3195</v>
      </c>
      <c r="K2046" s="179">
        <f t="shared" si="790"/>
        <v>75589</v>
      </c>
      <c r="L2046" s="179">
        <f t="shared" si="778"/>
        <v>75589</v>
      </c>
      <c r="M2046" s="179">
        <f t="shared" si="791"/>
        <v>41924.484633384331</v>
      </c>
      <c r="N2046" s="179">
        <f t="shared" si="792"/>
        <v>4483827.2380819768</v>
      </c>
      <c r="O2046" s="179">
        <f>N2046*(1+Basic!$B$9)+S2046</f>
        <v>4708018.5999860754</v>
      </c>
      <c r="P2046" s="176">
        <f t="shared" si="779"/>
        <v>4793695</v>
      </c>
      <c r="R2046" s="183">
        <f t="shared" si="793"/>
        <v>0</v>
      </c>
      <c r="S2046" s="179">
        <f t="shared" si="780"/>
        <v>0</v>
      </c>
      <c r="Y2046" s="179">
        <f t="shared" si="794"/>
        <v>35411.26980744116</v>
      </c>
      <c r="Z2046" s="179">
        <f t="shared" si="795"/>
        <v>2019.2102122126671</v>
      </c>
      <c r="AA2046" s="179">
        <f t="shared" si="796"/>
        <v>38158.519980346195</v>
      </c>
      <c r="AB2046" s="179">
        <f t="shared" si="797"/>
        <v>75589.000000000029</v>
      </c>
      <c r="AC2046" s="179">
        <f t="shared" si="798"/>
        <v>4793695</v>
      </c>
      <c r="AE2046" s="179">
        <f t="shared" si="799"/>
        <v>75589</v>
      </c>
    </row>
    <row r="2047" spans="1:31" x14ac:dyDescent="0.2">
      <c r="A2047" s="171">
        <f t="shared" si="781"/>
        <v>152</v>
      </c>
      <c r="B2047" s="179">
        <f t="shared" si="782"/>
        <v>72394</v>
      </c>
      <c r="D2047" s="179">
        <f t="shared" si="783"/>
        <v>3195</v>
      </c>
      <c r="E2047" s="179">
        <f t="shared" si="784"/>
        <v>36510.678904822715</v>
      </c>
      <c r="F2047" s="179">
        <f t="shared" si="785"/>
        <v>1148.7170562627973</v>
      </c>
      <c r="G2047" s="179">
        <f t="shared" si="786"/>
        <v>2702991.7442646623</v>
      </c>
      <c r="H2047" s="179">
        <f t="shared" si="787"/>
        <v>83630.37693989939</v>
      </c>
      <c r="I2047" s="179">
        <f t="shared" si="788"/>
        <v>72394</v>
      </c>
      <c r="J2047" s="179">
        <f t="shared" si="789"/>
        <v>3195</v>
      </c>
      <c r="K2047" s="179">
        <f t="shared" si="790"/>
        <v>75589</v>
      </c>
      <c r="L2047" s="179">
        <f t="shared" si="778"/>
        <v>75589</v>
      </c>
      <c r="M2047" s="179">
        <f t="shared" si="791"/>
        <v>41612.061825727716</v>
      </c>
      <c r="N2047" s="179">
        <f t="shared" si="792"/>
        <v>4449850.2999077048</v>
      </c>
      <c r="O2047" s="179">
        <f>N2047*(1+Basic!$B$9)+S2047</f>
        <v>4672342.8149030907</v>
      </c>
      <c r="P2047" s="176">
        <f t="shared" si="779"/>
        <v>4755973</v>
      </c>
      <c r="R2047" s="183">
        <f t="shared" si="793"/>
        <v>0</v>
      </c>
      <c r="S2047" s="179">
        <f t="shared" si="780"/>
        <v>0</v>
      </c>
      <c r="Y2047" s="179">
        <f t="shared" si="794"/>
        <v>35883.321095177438</v>
      </c>
      <c r="Z2047" s="179">
        <f t="shared" si="795"/>
        <v>2046.2829437371984</v>
      </c>
      <c r="AA2047" s="179">
        <f t="shared" si="796"/>
        <v>37659.395961085509</v>
      </c>
      <c r="AB2047" s="179">
        <f t="shared" si="797"/>
        <v>75589.000000000146</v>
      </c>
      <c r="AC2047" s="179">
        <f t="shared" si="798"/>
        <v>4755973</v>
      </c>
      <c r="AE2047" s="179">
        <f t="shared" si="799"/>
        <v>75589</v>
      </c>
    </row>
    <row r="2048" spans="1:31" x14ac:dyDescent="0.2">
      <c r="A2048" s="171">
        <f t="shared" si="781"/>
        <v>153</v>
      </c>
      <c r="B2048" s="179">
        <f t="shared" si="782"/>
        <v>72394</v>
      </c>
      <c r="D2048" s="179">
        <f t="shared" si="783"/>
        <v>3195</v>
      </c>
      <c r="E2048" s="179">
        <f t="shared" si="784"/>
        <v>36032.334919324952</v>
      </c>
      <c r="F2048" s="179">
        <f t="shared" si="785"/>
        <v>1121.2813448029544</v>
      </c>
      <c r="G2048" s="179">
        <f t="shared" si="786"/>
        <v>2666630.0791839873</v>
      </c>
      <c r="H2048" s="179">
        <f t="shared" si="787"/>
        <v>81556.658284702338</v>
      </c>
      <c r="I2048" s="179">
        <f t="shared" si="788"/>
        <v>72394</v>
      </c>
      <c r="J2048" s="179">
        <f t="shared" si="789"/>
        <v>3195</v>
      </c>
      <c r="K2048" s="179">
        <f t="shared" si="790"/>
        <v>75589</v>
      </c>
      <c r="L2048" s="179">
        <f t="shared" si="778"/>
        <v>75589</v>
      </c>
      <c r="M2048" s="179">
        <f t="shared" si="791"/>
        <v>41296.739584953444</v>
      </c>
      <c r="N2048" s="179">
        <f t="shared" si="792"/>
        <v>4415558.0394926583</v>
      </c>
      <c r="O2048" s="179">
        <f>N2048*(1+Basic!$B$9)+S2048</f>
        <v>4636335.9414672917</v>
      </c>
      <c r="P2048" s="176">
        <f t="shared" si="779"/>
        <v>4717893</v>
      </c>
      <c r="R2048" s="183">
        <f t="shared" si="793"/>
        <v>0</v>
      </c>
      <c r="S2048" s="179">
        <f t="shared" si="780"/>
        <v>0</v>
      </c>
      <c r="Y2048" s="179">
        <f t="shared" si="794"/>
        <v>36361.665080674924</v>
      </c>
      <c r="Z2048" s="179">
        <f t="shared" si="795"/>
        <v>2073.7186551970517</v>
      </c>
      <c r="AA2048" s="179">
        <f t="shared" si="796"/>
        <v>37153.616264127908</v>
      </c>
      <c r="AB2048" s="179">
        <f t="shared" si="797"/>
        <v>75588.999999999884</v>
      </c>
      <c r="AC2048" s="179">
        <f t="shared" si="798"/>
        <v>4717893</v>
      </c>
      <c r="AE2048" s="179">
        <f t="shared" si="799"/>
        <v>75589</v>
      </c>
    </row>
    <row r="2049" spans="1:31" x14ac:dyDescent="0.2">
      <c r="A2049" s="171">
        <f t="shared" si="781"/>
        <v>154</v>
      </c>
      <c r="B2049" s="179">
        <f t="shared" si="782"/>
        <v>72394</v>
      </c>
      <c r="D2049" s="179">
        <f t="shared" si="783"/>
        <v>3195</v>
      </c>
      <c r="E2049" s="179">
        <f t="shared" si="784"/>
        <v>35547.614351017175</v>
      </c>
      <c r="F2049" s="179">
        <f t="shared" si="785"/>
        <v>1093.4777867236533</v>
      </c>
      <c r="G2049" s="179">
        <f t="shared" si="786"/>
        <v>2629783.6935350047</v>
      </c>
      <c r="H2049" s="179">
        <f t="shared" si="787"/>
        <v>79455.136071425994</v>
      </c>
      <c r="I2049" s="179">
        <f t="shared" si="788"/>
        <v>72394</v>
      </c>
      <c r="J2049" s="179">
        <f t="shared" si="789"/>
        <v>3195</v>
      </c>
      <c r="K2049" s="179">
        <f t="shared" si="790"/>
        <v>75589</v>
      </c>
      <c r="L2049" s="179">
        <f t="shared" si="778"/>
        <v>75589</v>
      </c>
      <c r="M2049" s="179">
        <f t="shared" si="791"/>
        <v>40978.491002935087</v>
      </c>
      <c r="N2049" s="179">
        <f t="shared" si="792"/>
        <v>4380947.5304955933</v>
      </c>
      <c r="O2049" s="179">
        <f>N2049*(1+Basic!$B$9)+S2049</f>
        <v>4599994.9070203733</v>
      </c>
      <c r="P2049" s="176">
        <f t="shared" si="779"/>
        <v>4679450</v>
      </c>
      <c r="R2049" s="183">
        <f t="shared" si="793"/>
        <v>0</v>
      </c>
      <c r="S2049" s="179">
        <f t="shared" si="780"/>
        <v>0</v>
      </c>
      <c r="Y2049" s="179">
        <f t="shared" si="794"/>
        <v>36846.385648982599</v>
      </c>
      <c r="Z2049" s="179">
        <f t="shared" si="795"/>
        <v>2101.5222132763447</v>
      </c>
      <c r="AA2049" s="179">
        <f t="shared" si="796"/>
        <v>36641.09213774083</v>
      </c>
      <c r="AB2049" s="179">
        <f t="shared" si="797"/>
        <v>75588.999999999767</v>
      </c>
      <c r="AC2049" s="179">
        <f t="shared" si="798"/>
        <v>4679450</v>
      </c>
      <c r="AE2049" s="179">
        <f t="shared" si="799"/>
        <v>75589</v>
      </c>
    </row>
    <row r="2050" spans="1:31" x14ac:dyDescent="0.2">
      <c r="A2050" s="171">
        <f t="shared" si="781"/>
        <v>155</v>
      </c>
      <c r="B2050" s="179">
        <f t="shared" si="782"/>
        <v>72394</v>
      </c>
      <c r="D2050" s="179">
        <f t="shared" si="783"/>
        <v>3195</v>
      </c>
      <c r="E2050" s="179">
        <f t="shared" si="784"/>
        <v>35056.432196618123</v>
      </c>
      <c r="F2050" s="179">
        <f t="shared" si="785"/>
        <v>1065.3014500902648</v>
      </c>
      <c r="G2050" s="179">
        <f t="shared" si="786"/>
        <v>2592446.1257316228</v>
      </c>
      <c r="H2050" s="179">
        <f t="shared" si="787"/>
        <v>77325.437521516258</v>
      </c>
      <c r="I2050" s="179">
        <f t="shared" si="788"/>
        <v>72394</v>
      </c>
      <c r="J2050" s="179">
        <f t="shared" si="789"/>
        <v>3195</v>
      </c>
      <c r="K2050" s="179">
        <f t="shared" si="790"/>
        <v>75589</v>
      </c>
      <c r="L2050" s="179">
        <f t="shared" si="778"/>
        <v>75589</v>
      </c>
      <c r="M2050" s="179">
        <f t="shared" si="791"/>
        <v>40657.288921825944</v>
      </c>
      <c r="N2050" s="179">
        <f t="shared" si="792"/>
        <v>4346015.8194174189</v>
      </c>
      <c r="O2050" s="179">
        <f>N2050*(1+Basic!$B$9)+S2050</f>
        <v>4563316.6103882901</v>
      </c>
      <c r="P2050" s="176">
        <f t="shared" si="779"/>
        <v>4640642</v>
      </c>
      <c r="R2050" s="183">
        <f t="shared" si="793"/>
        <v>0</v>
      </c>
      <c r="S2050" s="179">
        <f t="shared" si="780"/>
        <v>0</v>
      </c>
      <c r="Y2050" s="179">
        <f t="shared" si="794"/>
        <v>37337.567803381942</v>
      </c>
      <c r="Z2050" s="179">
        <f t="shared" si="795"/>
        <v>2129.6985499097354</v>
      </c>
      <c r="AA2050" s="179">
        <f t="shared" si="796"/>
        <v>36121.733646708388</v>
      </c>
      <c r="AB2050" s="179">
        <f t="shared" si="797"/>
        <v>75589.000000000058</v>
      </c>
      <c r="AC2050" s="179">
        <f t="shared" si="798"/>
        <v>4640642</v>
      </c>
      <c r="AE2050" s="179">
        <f t="shared" si="799"/>
        <v>75589</v>
      </c>
    </row>
    <row r="2051" spans="1:31" x14ac:dyDescent="0.2">
      <c r="A2051" s="171">
        <f t="shared" si="781"/>
        <v>156</v>
      </c>
      <c r="B2051" s="179">
        <f t="shared" si="782"/>
        <v>72394</v>
      </c>
      <c r="C2051" s="171">
        <f>-Basic!$B$32</f>
        <v>-13320</v>
      </c>
      <c r="D2051" s="179">
        <f t="shared" si="783"/>
        <v>-10125</v>
      </c>
      <c r="E2051" s="179">
        <f t="shared" si="784"/>
        <v>34558.702319707067</v>
      </c>
      <c r="F2051" s="179">
        <f t="shared" si="785"/>
        <v>1036.7473368428284</v>
      </c>
      <c r="G2051" s="179">
        <f t="shared" si="786"/>
        <v>2554610.8280513301</v>
      </c>
      <c r="H2051" s="179">
        <f t="shared" si="787"/>
        <v>88487.184858359091</v>
      </c>
      <c r="I2051" s="179">
        <f t="shared" si="788"/>
        <v>72394</v>
      </c>
      <c r="J2051" s="179">
        <f t="shared" si="789"/>
        <v>3195</v>
      </c>
      <c r="K2051" s="179">
        <f t="shared" si="790"/>
        <v>75589</v>
      </c>
      <c r="L2051" s="179">
        <f t="shared" si="778"/>
        <v>75589</v>
      </c>
      <c r="M2051" s="179">
        <f t="shared" si="791"/>
        <v>40333.105931741513</v>
      </c>
      <c r="N2051" s="179">
        <f t="shared" si="792"/>
        <v>4310759.9253491601</v>
      </c>
      <c r="O2051" s="179">
        <f>N2051*(1+Basic!$B$9)+S2051</f>
        <v>4526297.9216166185</v>
      </c>
      <c r="P2051" s="176">
        <f t="shared" si="779"/>
        <v>4614785</v>
      </c>
      <c r="R2051" s="183">
        <f t="shared" si="793"/>
        <v>0</v>
      </c>
      <c r="S2051" s="179">
        <f t="shared" si="780"/>
        <v>0</v>
      </c>
      <c r="Y2051" s="179">
        <f t="shared" si="794"/>
        <v>37835.297680292744</v>
      </c>
      <c r="Z2051" s="179">
        <f t="shared" si="795"/>
        <v>2158.2526631571673</v>
      </c>
      <c r="AA2051" s="179">
        <f t="shared" si="796"/>
        <v>35595.449656549892</v>
      </c>
      <c r="AB2051" s="179">
        <f t="shared" si="797"/>
        <v>75588.999999999796</v>
      </c>
      <c r="AC2051" s="179">
        <f t="shared" si="798"/>
        <v>4614785</v>
      </c>
      <c r="AE2051" s="179">
        <f t="shared" si="799"/>
        <v>62269</v>
      </c>
    </row>
    <row r="2052" spans="1:31" x14ac:dyDescent="0.2">
      <c r="A2052" s="171">
        <f t="shared" si="781"/>
        <v>157</v>
      </c>
      <c r="B2052" s="179">
        <f t="shared" si="782"/>
        <v>72394</v>
      </c>
      <c r="D2052" s="179">
        <f t="shared" si="783"/>
        <v>3195</v>
      </c>
      <c r="E2052" s="179">
        <f t="shared" si="784"/>
        <v>34054.337435618399</v>
      </c>
      <c r="F2052" s="179">
        <f t="shared" si="785"/>
        <v>1186.3994073243484</v>
      </c>
      <c r="G2052" s="179">
        <f t="shared" si="786"/>
        <v>2516271.1654869486</v>
      </c>
      <c r="H2052" s="179">
        <f t="shared" si="787"/>
        <v>86478.584265683443</v>
      </c>
      <c r="I2052" s="179">
        <f t="shared" si="788"/>
        <v>72394</v>
      </c>
      <c r="J2052" s="179">
        <f t="shared" si="789"/>
        <v>3195</v>
      </c>
      <c r="K2052" s="179">
        <f t="shared" si="790"/>
        <v>75589</v>
      </c>
      <c r="L2052" s="179">
        <f t="shared" si="778"/>
        <v>75589</v>
      </c>
      <c r="M2052" s="179">
        <f t="shared" si="791"/>
        <v>40005.914368420425</v>
      </c>
      <c r="N2052" s="179">
        <f t="shared" si="792"/>
        <v>4275176.8397175809</v>
      </c>
      <c r="O2052" s="179">
        <f>N2052*(1+Basic!$B$9)+S2052</f>
        <v>4488935.6817034604</v>
      </c>
      <c r="P2052" s="176">
        <f t="shared" si="779"/>
        <v>4575414</v>
      </c>
      <c r="R2052" s="183">
        <f t="shared" si="793"/>
        <v>0</v>
      </c>
      <c r="S2052" s="179">
        <f t="shared" si="780"/>
        <v>0</v>
      </c>
      <c r="Y2052" s="179">
        <f t="shared" si="794"/>
        <v>38339.662564381491</v>
      </c>
      <c r="Z2052" s="179">
        <f t="shared" si="795"/>
        <v>2008.6005926756479</v>
      </c>
      <c r="AA2052" s="179">
        <f t="shared" si="796"/>
        <v>35240.736842942744</v>
      </c>
      <c r="AB2052" s="179">
        <f t="shared" si="797"/>
        <v>75588.999999999884</v>
      </c>
      <c r="AC2052" s="179">
        <f t="shared" si="798"/>
        <v>4575414</v>
      </c>
      <c r="AE2052" s="179">
        <f t="shared" si="799"/>
        <v>75589</v>
      </c>
    </row>
    <row r="2053" spans="1:31" x14ac:dyDescent="0.2">
      <c r="A2053" s="171">
        <f t="shared" si="781"/>
        <v>158</v>
      </c>
      <c r="B2053" s="179">
        <f t="shared" si="782"/>
        <v>72394</v>
      </c>
      <c r="D2053" s="179">
        <f t="shared" si="783"/>
        <v>3195</v>
      </c>
      <c r="E2053" s="179">
        <f t="shared" si="784"/>
        <v>33543.249096134947</v>
      </c>
      <c r="F2053" s="179">
        <f t="shared" si="785"/>
        <v>1159.4689251701677</v>
      </c>
      <c r="G2053" s="179">
        <f t="shared" si="786"/>
        <v>2477420.4145830837</v>
      </c>
      <c r="H2053" s="179">
        <f t="shared" si="787"/>
        <v>84443.053190853607</v>
      </c>
      <c r="I2053" s="179">
        <f t="shared" si="788"/>
        <v>72394</v>
      </c>
      <c r="J2053" s="179">
        <f t="shared" si="789"/>
        <v>3195</v>
      </c>
      <c r="K2053" s="179">
        <f t="shared" si="790"/>
        <v>75589</v>
      </c>
      <c r="L2053" s="179">
        <f t="shared" si="778"/>
        <v>75589</v>
      </c>
      <c r="M2053" s="179">
        <f t="shared" si="791"/>
        <v>39675.68631086377</v>
      </c>
      <c r="N2053" s="179">
        <f t="shared" si="792"/>
        <v>4239263.526028445</v>
      </c>
      <c r="O2053" s="179">
        <f>N2053*(1+Basic!$B$9)+S2053</f>
        <v>4451226.7023298675</v>
      </c>
      <c r="P2053" s="176">
        <f t="shared" si="779"/>
        <v>4535670</v>
      </c>
      <c r="R2053" s="183">
        <f t="shared" si="793"/>
        <v>0</v>
      </c>
      <c r="S2053" s="179">
        <f t="shared" si="780"/>
        <v>0</v>
      </c>
      <c r="Y2053" s="179">
        <f t="shared" si="794"/>
        <v>38850.750903864857</v>
      </c>
      <c r="Z2053" s="179">
        <f t="shared" si="795"/>
        <v>2035.5310748298361</v>
      </c>
      <c r="AA2053" s="179">
        <f t="shared" si="796"/>
        <v>34702.718021305118</v>
      </c>
      <c r="AB2053" s="179">
        <f t="shared" si="797"/>
        <v>75588.999999999811</v>
      </c>
      <c r="AC2053" s="179">
        <f t="shared" si="798"/>
        <v>4535670</v>
      </c>
      <c r="AE2053" s="179">
        <f t="shared" si="799"/>
        <v>75589</v>
      </c>
    </row>
    <row r="2054" spans="1:31" x14ac:dyDescent="0.2">
      <c r="A2054" s="171">
        <f t="shared" si="781"/>
        <v>159</v>
      </c>
      <c r="B2054" s="179">
        <f t="shared" si="782"/>
        <v>72394</v>
      </c>
      <c r="D2054" s="179">
        <f t="shared" si="783"/>
        <v>3195</v>
      </c>
      <c r="E2054" s="179">
        <f t="shared" si="784"/>
        <v>33025.347673977201</v>
      </c>
      <c r="F2054" s="179">
        <f t="shared" si="785"/>
        <v>1132.177370301132</v>
      </c>
      <c r="G2054" s="179">
        <f t="shared" si="786"/>
        <v>2438051.762257061</v>
      </c>
      <c r="H2054" s="179">
        <f t="shared" si="787"/>
        <v>82380.230561154734</v>
      </c>
      <c r="I2054" s="179">
        <f t="shared" si="788"/>
        <v>72394</v>
      </c>
      <c r="J2054" s="179">
        <f t="shared" si="789"/>
        <v>3195</v>
      </c>
      <c r="K2054" s="179">
        <f t="shared" si="790"/>
        <v>75589</v>
      </c>
      <c r="L2054" s="179">
        <f t="shared" si="778"/>
        <v>75589</v>
      </c>
      <c r="M2054" s="179">
        <f t="shared" si="791"/>
        <v>39342.393578952375</v>
      </c>
      <c r="N2054" s="179">
        <f t="shared" si="792"/>
        <v>4203016.9196073972</v>
      </c>
      <c r="O2054" s="179">
        <f>N2054*(1+Basic!$B$9)+S2054</f>
        <v>4413167.7655877676</v>
      </c>
      <c r="P2054" s="176">
        <f t="shared" si="779"/>
        <v>4495548</v>
      </c>
      <c r="R2054" s="183">
        <f t="shared" si="793"/>
        <v>0</v>
      </c>
      <c r="S2054" s="179">
        <f t="shared" si="780"/>
        <v>0</v>
      </c>
      <c r="Y2054" s="179">
        <f t="shared" si="794"/>
        <v>39368.65232602274</v>
      </c>
      <c r="Z2054" s="179">
        <f t="shared" si="795"/>
        <v>2062.8226296988723</v>
      </c>
      <c r="AA2054" s="179">
        <f t="shared" si="796"/>
        <v>34157.525044278336</v>
      </c>
      <c r="AB2054" s="179">
        <f t="shared" si="797"/>
        <v>75588.999999999942</v>
      </c>
      <c r="AC2054" s="179">
        <f t="shared" si="798"/>
        <v>4495548</v>
      </c>
      <c r="AE2054" s="179">
        <f t="shared" si="799"/>
        <v>75589</v>
      </c>
    </row>
    <row r="2055" spans="1:31" x14ac:dyDescent="0.2">
      <c r="A2055" s="171">
        <f t="shared" si="781"/>
        <v>160</v>
      </c>
      <c r="B2055" s="179">
        <f t="shared" si="782"/>
        <v>72394</v>
      </c>
      <c r="D2055" s="179">
        <f t="shared" si="783"/>
        <v>3195</v>
      </c>
      <c r="E2055" s="179">
        <f t="shared" si="784"/>
        <v>32500.542347085749</v>
      </c>
      <c r="F2055" s="179">
        <f t="shared" si="785"/>
        <v>1104.5199016043098</v>
      </c>
      <c r="G2055" s="179">
        <f t="shared" si="786"/>
        <v>2398158.3046041466</v>
      </c>
      <c r="H2055" s="179">
        <f t="shared" si="787"/>
        <v>80289.750462759039</v>
      </c>
      <c r="I2055" s="179">
        <f t="shared" si="788"/>
        <v>72394</v>
      </c>
      <c r="J2055" s="179">
        <f t="shared" si="789"/>
        <v>3195</v>
      </c>
      <c r="K2055" s="179">
        <f t="shared" si="790"/>
        <v>75589</v>
      </c>
      <c r="L2055" s="179">
        <f t="shared" si="778"/>
        <v>75589</v>
      </c>
      <c r="M2055" s="179">
        <f t="shared" si="791"/>
        <v>39006.007731042082</v>
      </c>
      <c r="N2055" s="179">
        <f t="shared" si="792"/>
        <v>4166433.927338439</v>
      </c>
      <c r="O2055" s="179">
        <f>N2055*(1+Basic!$B$9)+S2055</f>
        <v>4374755.623705361</v>
      </c>
      <c r="P2055" s="176">
        <f t="shared" si="779"/>
        <v>4455045</v>
      </c>
      <c r="R2055" s="183">
        <f t="shared" si="793"/>
        <v>0</v>
      </c>
      <c r="S2055" s="179">
        <f t="shared" si="780"/>
        <v>0</v>
      </c>
      <c r="Y2055" s="179">
        <f t="shared" si="794"/>
        <v>39893.457652914338</v>
      </c>
      <c r="Z2055" s="179">
        <f t="shared" si="795"/>
        <v>2090.4800983956957</v>
      </c>
      <c r="AA2055" s="179">
        <f t="shared" si="796"/>
        <v>33605.062248690061</v>
      </c>
      <c r="AB2055" s="179">
        <f t="shared" si="797"/>
        <v>75589.000000000087</v>
      </c>
      <c r="AC2055" s="179">
        <f t="shared" si="798"/>
        <v>4455045</v>
      </c>
      <c r="AE2055" s="179">
        <f t="shared" si="799"/>
        <v>75589</v>
      </c>
    </row>
    <row r="2056" spans="1:31" x14ac:dyDescent="0.2">
      <c r="A2056" s="171">
        <f t="shared" si="781"/>
        <v>161</v>
      </c>
      <c r="B2056" s="179">
        <f t="shared" si="782"/>
        <v>72394</v>
      </c>
      <c r="D2056" s="179">
        <f t="shared" si="783"/>
        <v>3195</v>
      </c>
      <c r="E2056" s="179">
        <f t="shared" si="784"/>
        <v>31968.741082694254</v>
      </c>
      <c r="F2056" s="179">
        <f t="shared" si="785"/>
        <v>1076.4916130591384</v>
      </c>
      <c r="G2056" s="179">
        <f t="shared" si="786"/>
        <v>2357733.045686841</v>
      </c>
      <c r="H2056" s="179">
        <f t="shared" si="787"/>
        <v>78171.242075818183</v>
      </c>
      <c r="I2056" s="179">
        <f t="shared" si="788"/>
        <v>72394</v>
      </c>
      <c r="J2056" s="179">
        <f t="shared" si="789"/>
        <v>3195</v>
      </c>
      <c r="K2056" s="179">
        <f t="shared" si="790"/>
        <v>75589</v>
      </c>
      <c r="L2056" s="179">
        <f t="shared" si="778"/>
        <v>75589</v>
      </c>
      <c r="M2056" s="179">
        <f t="shared" si="791"/>
        <v>38666.500061536695</v>
      </c>
      <c r="N2056" s="179">
        <f t="shared" si="792"/>
        <v>4129511.4273999762</v>
      </c>
      <c r="O2056" s="179">
        <f>N2056*(1+Basic!$B$9)+S2056</f>
        <v>4335986.9987699753</v>
      </c>
      <c r="P2056" s="176">
        <f t="shared" si="779"/>
        <v>4414158</v>
      </c>
      <c r="R2056" s="183">
        <f t="shared" si="793"/>
        <v>0</v>
      </c>
      <c r="S2056" s="179">
        <f t="shared" si="780"/>
        <v>0</v>
      </c>
      <c r="Y2056" s="179">
        <f t="shared" si="794"/>
        <v>40425.258917305619</v>
      </c>
      <c r="Z2056" s="179">
        <f t="shared" si="795"/>
        <v>2118.5083869408554</v>
      </c>
      <c r="AA2056" s="179">
        <f t="shared" si="796"/>
        <v>33045.232695753395</v>
      </c>
      <c r="AB2056" s="179">
        <f t="shared" si="797"/>
        <v>75588.999999999869</v>
      </c>
      <c r="AC2056" s="179">
        <f t="shared" si="798"/>
        <v>4414158</v>
      </c>
      <c r="AE2056" s="179">
        <f t="shared" si="799"/>
        <v>75589</v>
      </c>
    </row>
    <row r="2057" spans="1:31" x14ac:dyDescent="0.2">
      <c r="A2057" s="171">
        <f t="shared" si="781"/>
        <v>162</v>
      </c>
      <c r="B2057" s="179">
        <f t="shared" si="782"/>
        <v>72394</v>
      </c>
      <c r="D2057" s="179">
        <f t="shared" si="783"/>
        <v>3195</v>
      </c>
      <c r="E2057" s="179">
        <f t="shared" si="784"/>
        <v>31429.850621190071</v>
      </c>
      <c r="F2057" s="179">
        <f t="shared" si="785"/>
        <v>1048.0875328671709</v>
      </c>
      <c r="G2057" s="179">
        <f t="shared" si="786"/>
        <v>2316768.8963080309</v>
      </c>
      <c r="H2057" s="179">
        <f t="shared" si="787"/>
        <v>76024.329608685352</v>
      </c>
      <c r="I2057" s="179">
        <f t="shared" si="788"/>
        <v>72394</v>
      </c>
      <c r="J2057" s="179">
        <f t="shared" si="789"/>
        <v>3195</v>
      </c>
      <c r="K2057" s="179">
        <f t="shared" si="790"/>
        <v>75589</v>
      </c>
      <c r="L2057" s="179">
        <f t="shared" si="778"/>
        <v>75589</v>
      </c>
      <c r="M2057" s="179">
        <f t="shared" si="791"/>
        <v>38323.841598438332</v>
      </c>
      <c r="N2057" s="179">
        <f t="shared" si="792"/>
        <v>4092246.2689984143</v>
      </c>
      <c r="O2057" s="179">
        <f>N2057*(1+Basic!$B$9)+S2057</f>
        <v>4296858.5824483354</v>
      </c>
      <c r="P2057" s="176">
        <f t="shared" si="779"/>
        <v>4372883</v>
      </c>
      <c r="R2057" s="183">
        <f t="shared" si="793"/>
        <v>0</v>
      </c>
      <c r="S2057" s="179">
        <f t="shared" si="780"/>
        <v>0</v>
      </c>
      <c r="Y2057" s="179">
        <f t="shared" si="794"/>
        <v>40964.149378810078</v>
      </c>
      <c r="Z2057" s="179">
        <f t="shared" si="795"/>
        <v>2146.9124671328318</v>
      </c>
      <c r="AA2057" s="179">
        <f t="shared" si="796"/>
        <v>32477.938154057243</v>
      </c>
      <c r="AB2057" s="179">
        <f t="shared" si="797"/>
        <v>75589.000000000146</v>
      </c>
      <c r="AC2057" s="179">
        <f t="shared" si="798"/>
        <v>4372883</v>
      </c>
      <c r="AE2057" s="179">
        <f t="shared" si="799"/>
        <v>75589</v>
      </c>
    </row>
    <row r="2058" spans="1:31" x14ac:dyDescent="0.2">
      <c r="A2058" s="171">
        <f t="shared" si="781"/>
        <v>163</v>
      </c>
      <c r="B2058" s="179">
        <f t="shared" si="782"/>
        <v>72394</v>
      </c>
      <c r="D2058" s="179">
        <f t="shared" si="783"/>
        <v>3195</v>
      </c>
      <c r="E2058" s="179">
        <f t="shared" si="784"/>
        <v>30883.776459759698</v>
      </c>
      <c r="F2058" s="179">
        <f t="shared" si="785"/>
        <v>1019.3026225701515</v>
      </c>
      <c r="G2058" s="179">
        <f t="shared" si="786"/>
        <v>2275258.6727677905</v>
      </c>
      <c r="H2058" s="179">
        <f t="shared" si="787"/>
        <v>73848.632231255498</v>
      </c>
      <c r="I2058" s="179">
        <f t="shared" si="788"/>
        <v>72394</v>
      </c>
      <c r="J2058" s="179">
        <f t="shared" si="789"/>
        <v>3195</v>
      </c>
      <c r="K2058" s="179">
        <f t="shared" si="790"/>
        <v>75589</v>
      </c>
      <c r="L2058" s="179">
        <f t="shared" si="778"/>
        <v>75589</v>
      </c>
      <c r="M2058" s="179">
        <f t="shared" si="791"/>
        <v>37978.003100875103</v>
      </c>
      <c r="N2058" s="179">
        <f t="shared" si="792"/>
        <v>4054635.2720992896</v>
      </c>
      <c r="O2058" s="179">
        <f>N2058*(1+Basic!$B$9)+S2058</f>
        <v>4257367.0357042542</v>
      </c>
      <c r="P2058" s="176">
        <f t="shared" si="779"/>
        <v>4331216</v>
      </c>
      <c r="R2058" s="183">
        <f t="shared" si="793"/>
        <v>0</v>
      </c>
      <c r="S2058" s="179">
        <f t="shared" si="780"/>
        <v>0</v>
      </c>
      <c r="Y2058" s="179">
        <f t="shared" si="794"/>
        <v>41510.223540240433</v>
      </c>
      <c r="Z2058" s="179">
        <f t="shared" si="795"/>
        <v>2175.6973774298531</v>
      </c>
      <c r="AA2058" s="179">
        <f t="shared" si="796"/>
        <v>31903.079082329848</v>
      </c>
      <c r="AB2058" s="179">
        <f t="shared" si="797"/>
        <v>75589.000000000131</v>
      </c>
      <c r="AC2058" s="179">
        <f t="shared" si="798"/>
        <v>4331216</v>
      </c>
      <c r="AE2058" s="179">
        <f t="shared" si="799"/>
        <v>75589</v>
      </c>
    </row>
    <row r="2059" spans="1:31" x14ac:dyDescent="0.2">
      <c r="A2059" s="171">
        <f t="shared" si="781"/>
        <v>164</v>
      </c>
      <c r="B2059" s="179">
        <f t="shared" si="782"/>
        <v>72394</v>
      </c>
      <c r="D2059" s="179">
        <f t="shared" si="783"/>
        <v>3195</v>
      </c>
      <c r="E2059" s="179">
        <f t="shared" si="784"/>
        <v>30330.422835816284</v>
      </c>
      <c r="F2059" s="179">
        <f t="shared" si="785"/>
        <v>990.13177615627012</v>
      </c>
      <c r="G2059" s="179">
        <f t="shared" si="786"/>
        <v>2233195.0956036067</v>
      </c>
      <c r="H2059" s="179">
        <f t="shared" si="787"/>
        <v>71643.764007411766</v>
      </c>
      <c r="I2059" s="179">
        <f t="shared" si="788"/>
        <v>72394</v>
      </c>
      <c r="J2059" s="179">
        <f t="shared" si="789"/>
        <v>3195</v>
      </c>
      <c r="K2059" s="179">
        <f t="shared" si="790"/>
        <v>75589</v>
      </c>
      <c r="L2059" s="179">
        <f t="shared" si="778"/>
        <v>75589</v>
      </c>
      <c r="M2059" s="179">
        <f t="shared" si="791"/>
        <v>37628.955056605875</v>
      </c>
      <c r="N2059" s="179">
        <f t="shared" si="792"/>
        <v>4016675.2271558954</v>
      </c>
      <c r="O2059" s="179">
        <f>N2059*(1+Basic!$B$9)+S2059</f>
        <v>4217508.9885136904</v>
      </c>
      <c r="P2059" s="176">
        <f t="shared" si="779"/>
        <v>4289153</v>
      </c>
      <c r="R2059" s="183">
        <f t="shared" si="793"/>
        <v>0</v>
      </c>
      <c r="S2059" s="179">
        <f t="shared" si="780"/>
        <v>0</v>
      </c>
      <c r="Y2059" s="179">
        <f t="shared" si="794"/>
        <v>42063.577164183836</v>
      </c>
      <c r="Z2059" s="179">
        <f t="shared" si="795"/>
        <v>2204.8682238437323</v>
      </c>
      <c r="AA2059" s="179">
        <f t="shared" si="796"/>
        <v>31320.554611972555</v>
      </c>
      <c r="AB2059" s="179">
        <f t="shared" si="797"/>
        <v>75589.000000000116</v>
      </c>
      <c r="AC2059" s="179">
        <f t="shared" si="798"/>
        <v>4289153</v>
      </c>
      <c r="AE2059" s="179">
        <f t="shared" si="799"/>
        <v>75589</v>
      </c>
    </row>
    <row r="2060" spans="1:31" x14ac:dyDescent="0.2">
      <c r="A2060" s="171">
        <f t="shared" si="781"/>
        <v>165</v>
      </c>
      <c r="B2060" s="179">
        <f t="shared" si="782"/>
        <v>72394</v>
      </c>
      <c r="D2060" s="179">
        <f t="shared" si="783"/>
        <v>3195</v>
      </c>
      <c r="E2060" s="179">
        <f t="shared" si="784"/>
        <v>29769.692710206127</v>
      </c>
      <c r="F2060" s="179">
        <f t="shared" si="785"/>
        <v>960.56981915443237</v>
      </c>
      <c r="G2060" s="179">
        <f t="shared" si="786"/>
        <v>2190570.7883138126</v>
      </c>
      <c r="H2060" s="179">
        <f t="shared" si="787"/>
        <v>69409.333826566202</v>
      </c>
      <c r="I2060" s="179">
        <f t="shared" si="788"/>
        <v>72394</v>
      </c>
      <c r="J2060" s="179">
        <f t="shared" si="789"/>
        <v>3195</v>
      </c>
      <c r="K2060" s="179">
        <f t="shared" si="790"/>
        <v>75589</v>
      </c>
      <c r="L2060" s="179">
        <f t="shared" si="778"/>
        <v>75589</v>
      </c>
      <c r="M2060" s="179">
        <f t="shared" si="791"/>
        <v>37276.667679501748</v>
      </c>
      <c r="N2060" s="179">
        <f t="shared" si="792"/>
        <v>3978362.8948353971</v>
      </c>
      <c r="O2060" s="179">
        <f>N2060*(1+Basic!$B$9)+S2060</f>
        <v>4177281.039577167</v>
      </c>
      <c r="P2060" s="176">
        <f t="shared" si="779"/>
        <v>4246690</v>
      </c>
      <c r="R2060" s="183">
        <f t="shared" si="793"/>
        <v>0</v>
      </c>
      <c r="S2060" s="179">
        <f t="shared" si="780"/>
        <v>0</v>
      </c>
      <c r="Y2060" s="179">
        <f t="shared" si="794"/>
        <v>42624.307289794087</v>
      </c>
      <c r="Z2060" s="179">
        <f t="shared" si="795"/>
        <v>2234.4301808455639</v>
      </c>
      <c r="AA2060" s="179">
        <f t="shared" si="796"/>
        <v>30730.26252936056</v>
      </c>
      <c r="AB2060" s="179">
        <f t="shared" si="797"/>
        <v>75589.000000000204</v>
      </c>
      <c r="AC2060" s="179">
        <f t="shared" si="798"/>
        <v>4246690</v>
      </c>
      <c r="AE2060" s="179">
        <f t="shared" si="799"/>
        <v>75589</v>
      </c>
    </row>
    <row r="2061" spans="1:31" x14ac:dyDescent="0.2">
      <c r="A2061" s="171">
        <f t="shared" si="781"/>
        <v>166</v>
      </c>
      <c r="B2061" s="179">
        <f t="shared" si="782"/>
        <v>72394</v>
      </c>
      <c r="D2061" s="179">
        <f t="shared" si="783"/>
        <v>3195</v>
      </c>
      <c r="E2061" s="179">
        <f t="shared" si="784"/>
        <v>29201.487750191383</v>
      </c>
      <c r="F2061" s="179">
        <f t="shared" si="785"/>
        <v>930.61150771638461</v>
      </c>
      <c r="G2061" s="179">
        <f t="shared" si="786"/>
        <v>2147378.2760640038</v>
      </c>
      <c r="H2061" s="179">
        <f t="shared" si="787"/>
        <v>67144.945334282587</v>
      </c>
      <c r="I2061" s="179">
        <f t="shared" si="788"/>
        <v>72394</v>
      </c>
      <c r="J2061" s="179">
        <f t="shared" si="789"/>
        <v>3195</v>
      </c>
      <c r="K2061" s="179">
        <f t="shared" si="790"/>
        <v>75589</v>
      </c>
      <c r="L2061" s="179">
        <f t="shared" si="778"/>
        <v>75589</v>
      </c>
      <c r="M2061" s="179">
        <f t="shared" si="791"/>
        <v>36921.110907004339</v>
      </c>
      <c r="N2061" s="179">
        <f t="shared" si="792"/>
        <v>3939695.0057424014</v>
      </c>
      <c r="O2061" s="179">
        <f>N2061*(1+Basic!$B$9)+S2061</f>
        <v>4136679.7560295216</v>
      </c>
      <c r="P2061" s="176">
        <f t="shared" si="779"/>
        <v>4203825</v>
      </c>
      <c r="R2061" s="183">
        <f t="shared" si="793"/>
        <v>0</v>
      </c>
      <c r="S2061" s="179">
        <f t="shared" si="780"/>
        <v>0</v>
      </c>
      <c r="Y2061" s="179">
        <f t="shared" si="794"/>
        <v>43192.512249808758</v>
      </c>
      <c r="Z2061" s="179">
        <f t="shared" si="795"/>
        <v>2264.3884922836151</v>
      </c>
      <c r="AA2061" s="179">
        <f t="shared" si="796"/>
        <v>30132.099257907768</v>
      </c>
      <c r="AB2061" s="179">
        <f t="shared" si="797"/>
        <v>75589.000000000146</v>
      </c>
      <c r="AC2061" s="179">
        <f t="shared" si="798"/>
        <v>4203825</v>
      </c>
      <c r="AE2061" s="179">
        <f t="shared" si="799"/>
        <v>75589</v>
      </c>
    </row>
    <row r="2062" spans="1:31" x14ac:dyDescent="0.2">
      <c r="A2062" s="171">
        <f t="shared" si="781"/>
        <v>167</v>
      </c>
      <c r="B2062" s="179">
        <f t="shared" si="782"/>
        <v>72394</v>
      </c>
      <c r="D2062" s="179">
        <f t="shared" si="783"/>
        <v>3195</v>
      </c>
      <c r="E2062" s="179">
        <f t="shared" si="784"/>
        <v>28625.708312205883</v>
      </c>
      <c r="F2062" s="179">
        <f t="shared" si="785"/>
        <v>900.2515276865355</v>
      </c>
      <c r="G2062" s="179">
        <f t="shared" si="786"/>
        <v>2103609.9843762098</v>
      </c>
      <c r="H2062" s="179">
        <f t="shared" si="787"/>
        <v>64850.196861969125</v>
      </c>
      <c r="I2062" s="179">
        <f t="shared" si="788"/>
        <v>72394</v>
      </c>
      <c r="J2062" s="179">
        <f t="shared" si="789"/>
        <v>3195</v>
      </c>
      <c r="K2062" s="179">
        <f t="shared" si="790"/>
        <v>75589</v>
      </c>
      <c r="L2062" s="179">
        <f t="shared" si="778"/>
        <v>75589</v>
      </c>
      <c r="M2062" s="179">
        <f t="shared" si="791"/>
        <v>36562.254397560326</v>
      </c>
      <c r="N2062" s="179">
        <f t="shared" si="792"/>
        <v>3900668.2601399617</v>
      </c>
      <c r="O2062" s="179">
        <f>N2062*(1+Basic!$B$9)+S2062</f>
        <v>4095701.6731469599</v>
      </c>
      <c r="P2062" s="176">
        <f t="shared" si="779"/>
        <v>4160552</v>
      </c>
      <c r="R2062" s="183">
        <f t="shared" si="793"/>
        <v>0</v>
      </c>
      <c r="S2062" s="179">
        <f t="shared" si="780"/>
        <v>0</v>
      </c>
      <c r="Y2062" s="179">
        <f t="shared" si="794"/>
        <v>43768.29168779403</v>
      </c>
      <c r="Z2062" s="179">
        <f t="shared" si="795"/>
        <v>2294.7484723134621</v>
      </c>
      <c r="AA2062" s="179">
        <f t="shared" si="796"/>
        <v>29525.959839892417</v>
      </c>
      <c r="AB2062" s="179">
        <f t="shared" si="797"/>
        <v>75588.999999999913</v>
      </c>
      <c r="AC2062" s="179">
        <f t="shared" si="798"/>
        <v>4160552</v>
      </c>
      <c r="AE2062" s="179">
        <f t="shared" si="799"/>
        <v>75589</v>
      </c>
    </row>
    <row r="2063" spans="1:31" x14ac:dyDescent="0.2">
      <c r="A2063" s="171">
        <f t="shared" si="781"/>
        <v>168</v>
      </c>
      <c r="B2063" s="179">
        <f t="shared" si="782"/>
        <v>72394</v>
      </c>
      <c r="C2063" s="171">
        <f>-Basic!$B$33</f>
        <v>-11990</v>
      </c>
      <c r="D2063" s="179">
        <f t="shared" si="783"/>
        <v>-8795</v>
      </c>
      <c r="E2063" s="179">
        <f t="shared" si="784"/>
        <v>28042.253424381081</v>
      </c>
      <c r="F2063" s="179">
        <f t="shared" si="785"/>
        <v>869.48449365930298</v>
      </c>
      <c r="G2063" s="179">
        <f t="shared" si="786"/>
        <v>2059258.2378005907</v>
      </c>
      <c r="H2063" s="179">
        <f t="shared" si="787"/>
        <v>74514.681355628432</v>
      </c>
      <c r="I2063" s="179">
        <f t="shared" si="788"/>
        <v>72394</v>
      </c>
      <c r="J2063" s="179">
        <f t="shared" si="789"/>
        <v>3195</v>
      </c>
      <c r="K2063" s="179">
        <f t="shared" si="790"/>
        <v>75589</v>
      </c>
      <c r="L2063" s="179">
        <f t="shared" si="778"/>
        <v>75589</v>
      </c>
      <c r="M2063" s="179">
        <f t="shared" si="791"/>
        <v>36200.067528032239</v>
      </c>
      <c r="N2063" s="179">
        <f t="shared" si="792"/>
        <v>3861279.327667994</v>
      </c>
      <c r="O2063" s="179">
        <f>N2063*(1+Basic!$B$9)+S2063</f>
        <v>4054343.2940513939</v>
      </c>
      <c r="P2063" s="176">
        <f t="shared" si="779"/>
        <v>4128858</v>
      </c>
      <c r="R2063" s="183">
        <f t="shared" si="793"/>
        <v>0</v>
      </c>
      <c r="S2063" s="179">
        <f t="shared" si="780"/>
        <v>0</v>
      </c>
      <c r="Y2063" s="179">
        <f t="shared" si="794"/>
        <v>44351.746575619094</v>
      </c>
      <c r="Z2063" s="179">
        <f t="shared" si="795"/>
        <v>2325.5155063406928</v>
      </c>
      <c r="AA2063" s="179">
        <f t="shared" si="796"/>
        <v>28911.737918040384</v>
      </c>
      <c r="AB2063" s="179">
        <f t="shared" si="797"/>
        <v>75589.000000000175</v>
      </c>
      <c r="AC2063" s="179">
        <f t="shared" si="798"/>
        <v>4128858</v>
      </c>
      <c r="AE2063" s="179">
        <f t="shared" si="799"/>
        <v>63599</v>
      </c>
    </row>
    <row r="2064" spans="1:31" x14ac:dyDescent="0.2">
      <c r="A2064" s="171">
        <f t="shared" si="781"/>
        <v>169</v>
      </c>
      <c r="B2064" s="179">
        <f t="shared" si="782"/>
        <v>72394</v>
      </c>
      <c r="D2064" s="179">
        <f t="shared" si="783"/>
        <v>3195</v>
      </c>
      <c r="E2064" s="179">
        <f t="shared" si="784"/>
        <v>27451.020768839069</v>
      </c>
      <c r="F2064" s="179">
        <f t="shared" si="785"/>
        <v>999.06188606619469</v>
      </c>
      <c r="G2064" s="179">
        <f t="shared" si="786"/>
        <v>2014315.2585694299</v>
      </c>
      <c r="H2064" s="179">
        <f t="shared" si="787"/>
        <v>72318.743241694625</v>
      </c>
      <c r="I2064" s="179">
        <f t="shared" si="788"/>
        <v>72394</v>
      </c>
      <c r="J2064" s="179">
        <f t="shared" si="789"/>
        <v>3195</v>
      </c>
      <c r="K2064" s="179">
        <f t="shared" si="790"/>
        <v>75589</v>
      </c>
      <c r="L2064" s="179">
        <f t="shared" si="778"/>
        <v>75589</v>
      </c>
      <c r="M2064" s="179">
        <f t="shared" si="791"/>
        <v>35834.519391085269</v>
      </c>
      <c r="N2064" s="179">
        <f t="shared" si="792"/>
        <v>3821524.8470590794</v>
      </c>
      <c r="O2064" s="179">
        <f>N2064*(1+Basic!$B$9)+S2064</f>
        <v>4012601.0894120336</v>
      </c>
      <c r="P2064" s="176">
        <f t="shared" si="779"/>
        <v>4084920</v>
      </c>
      <c r="R2064" s="183">
        <f t="shared" si="793"/>
        <v>0</v>
      </c>
      <c r="S2064" s="179">
        <f t="shared" si="780"/>
        <v>0</v>
      </c>
      <c r="Y2064" s="179">
        <f t="shared" si="794"/>
        <v>44942.979231160833</v>
      </c>
      <c r="Z2064" s="179">
        <f t="shared" si="795"/>
        <v>2195.9381139338075</v>
      </c>
      <c r="AA2064" s="179">
        <f t="shared" si="796"/>
        <v>28450.082654905265</v>
      </c>
      <c r="AB2064" s="179">
        <f t="shared" si="797"/>
        <v>75588.999999999913</v>
      </c>
      <c r="AC2064" s="179">
        <f t="shared" si="798"/>
        <v>4084920</v>
      </c>
      <c r="AE2064" s="179">
        <f t="shared" si="799"/>
        <v>75589</v>
      </c>
    </row>
    <row r="2065" spans="1:31" x14ac:dyDescent="0.2">
      <c r="A2065" s="171">
        <f t="shared" si="781"/>
        <v>170</v>
      </c>
      <c r="B2065" s="179">
        <f t="shared" si="782"/>
        <v>72394</v>
      </c>
      <c r="D2065" s="179">
        <f t="shared" si="783"/>
        <v>3195</v>
      </c>
      <c r="E2065" s="179">
        <f t="shared" si="784"/>
        <v>26851.90666374956</v>
      </c>
      <c r="F2065" s="179">
        <f t="shared" si="785"/>
        <v>969.61966026748451</v>
      </c>
      <c r="G2065" s="179">
        <f t="shared" si="786"/>
        <v>1968773.1652331795</v>
      </c>
      <c r="H2065" s="179">
        <f t="shared" si="787"/>
        <v>70093.362901962115</v>
      </c>
      <c r="I2065" s="179">
        <f t="shared" si="788"/>
        <v>72394</v>
      </c>
      <c r="J2065" s="179">
        <f t="shared" si="789"/>
        <v>3195</v>
      </c>
      <c r="K2065" s="179">
        <f t="shared" si="790"/>
        <v>75589</v>
      </c>
      <c r="L2065" s="179">
        <f t="shared" si="778"/>
        <v>75589</v>
      </c>
      <c r="M2065" s="179">
        <f t="shared" si="791"/>
        <v>35465.57879254975</v>
      </c>
      <c r="N2065" s="179">
        <f t="shared" si="792"/>
        <v>3781401.4258516291</v>
      </c>
      <c r="O2065" s="179">
        <f>N2065*(1+Basic!$B$9)+S2065</f>
        <v>3970471.4971442106</v>
      </c>
      <c r="P2065" s="176">
        <f t="shared" si="779"/>
        <v>4040565</v>
      </c>
      <c r="R2065" s="183">
        <f t="shared" si="793"/>
        <v>0</v>
      </c>
      <c r="S2065" s="179">
        <f t="shared" si="780"/>
        <v>0</v>
      </c>
      <c r="Y2065" s="179">
        <f t="shared" si="794"/>
        <v>45542.0933362504</v>
      </c>
      <c r="Z2065" s="179">
        <f t="shared" si="795"/>
        <v>2225.38033973251</v>
      </c>
      <c r="AA2065" s="179">
        <f t="shared" si="796"/>
        <v>27821.526324017046</v>
      </c>
      <c r="AB2065" s="179">
        <f t="shared" si="797"/>
        <v>75588.999999999956</v>
      </c>
      <c r="AC2065" s="179">
        <f t="shared" si="798"/>
        <v>4040565</v>
      </c>
      <c r="AE2065" s="179">
        <f t="shared" si="799"/>
        <v>75589</v>
      </c>
    </row>
    <row r="2066" spans="1:31" x14ac:dyDescent="0.2">
      <c r="A2066" s="171">
        <f t="shared" si="781"/>
        <v>171</v>
      </c>
      <c r="B2066" s="179">
        <f t="shared" si="782"/>
        <v>72394</v>
      </c>
      <c r="D2066" s="179">
        <f t="shared" si="783"/>
        <v>3195</v>
      </c>
      <c r="E2066" s="179">
        <f t="shared" si="784"/>
        <v>26244.806045147652</v>
      </c>
      <c r="F2066" s="179">
        <f t="shared" si="785"/>
        <v>939.78268533878656</v>
      </c>
      <c r="G2066" s="179">
        <f t="shared" si="786"/>
        <v>1922623.9712783271</v>
      </c>
      <c r="H2066" s="179">
        <f t="shared" si="787"/>
        <v>67838.145587300896</v>
      </c>
      <c r="I2066" s="179">
        <f t="shared" si="788"/>
        <v>72394</v>
      </c>
      <c r="J2066" s="179">
        <f t="shared" si="789"/>
        <v>3195</v>
      </c>
      <c r="K2066" s="179">
        <f t="shared" si="790"/>
        <v>75589</v>
      </c>
      <c r="L2066" s="179">
        <f t="shared" si="778"/>
        <v>75589</v>
      </c>
      <c r="M2066" s="179">
        <f t="shared" si="791"/>
        <v>35093.214248759177</v>
      </c>
      <c r="N2066" s="179">
        <f t="shared" si="792"/>
        <v>3740905.6401003883</v>
      </c>
      <c r="O2066" s="179">
        <f>N2066*(1+Basic!$B$9)+S2066</f>
        <v>3927950.9221054078</v>
      </c>
      <c r="P2066" s="176">
        <f t="shared" si="779"/>
        <v>3995789</v>
      </c>
      <c r="R2066" s="183">
        <f t="shared" si="793"/>
        <v>0</v>
      </c>
      <c r="S2066" s="179">
        <f t="shared" si="780"/>
        <v>0</v>
      </c>
      <c r="Y2066" s="179">
        <f t="shared" si="794"/>
        <v>46149.19395485241</v>
      </c>
      <c r="Z2066" s="179">
        <f t="shared" si="795"/>
        <v>2255.2173146612186</v>
      </c>
      <c r="AA2066" s="179">
        <f t="shared" si="796"/>
        <v>27184.588730486437</v>
      </c>
      <c r="AB2066" s="179">
        <f t="shared" si="797"/>
        <v>75589.000000000058</v>
      </c>
      <c r="AC2066" s="179">
        <f t="shared" si="798"/>
        <v>3995789</v>
      </c>
      <c r="AE2066" s="179">
        <f t="shared" si="799"/>
        <v>75589</v>
      </c>
    </row>
    <row r="2067" spans="1:31" x14ac:dyDescent="0.2">
      <c r="A2067" s="171">
        <f t="shared" si="781"/>
        <v>172</v>
      </c>
      <c r="B2067" s="179">
        <f t="shared" si="782"/>
        <v>72394</v>
      </c>
      <c r="D2067" s="179">
        <f t="shared" si="783"/>
        <v>3195</v>
      </c>
      <c r="E2067" s="179">
        <f t="shared" si="784"/>
        <v>25629.612448509233</v>
      </c>
      <c r="F2067" s="179">
        <f t="shared" si="785"/>
        <v>909.54566864778815</v>
      </c>
      <c r="G2067" s="179">
        <f t="shared" si="786"/>
        <v>1875859.5837268364</v>
      </c>
      <c r="H2067" s="179">
        <f t="shared" si="787"/>
        <v>65552.691255948681</v>
      </c>
      <c r="I2067" s="179">
        <f t="shared" si="788"/>
        <v>72394</v>
      </c>
      <c r="J2067" s="179">
        <f t="shared" si="789"/>
        <v>3195</v>
      </c>
      <c r="K2067" s="179">
        <f t="shared" si="790"/>
        <v>75589</v>
      </c>
      <c r="L2067" s="179">
        <f t="shared" si="778"/>
        <v>75589</v>
      </c>
      <c r="M2067" s="179">
        <f t="shared" si="791"/>
        <v>34717.393983863578</v>
      </c>
      <c r="N2067" s="179">
        <f t="shared" si="792"/>
        <v>3700034.0340842521</v>
      </c>
      <c r="O2067" s="179">
        <f>N2067*(1+Basic!$B$9)+S2067</f>
        <v>3885035.735788465</v>
      </c>
      <c r="P2067" s="176">
        <f t="shared" si="779"/>
        <v>3950588</v>
      </c>
      <c r="R2067" s="183">
        <f t="shared" si="793"/>
        <v>0</v>
      </c>
      <c r="S2067" s="179">
        <f t="shared" si="780"/>
        <v>0</v>
      </c>
      <c r="Y2067" s="179">
        <f t="shared" si="794"/>
        <v>46764.387551490683</v>
      </c>
      <c r="Z2067" s="179">
        <f t="shared" si="795"/>
        <v>2285.4543313522154</v>
      </c>
      <c r="AA2067" s="179">
        <f t="shared" si="796"/>
        <v>26539.158117157021</v>
      </c>
      <c r="AB2067" s="179">
        <f t="shared" si="797"/>
        <v>75588.999999999913</v>
      </c>
      <c r="AC2067" s="179">
        <f t="shared" si="798"/>
        <v>3950588</v>
      </c>
      <c r="AE2067" s="179">
        <f t="shared" si="799"/>
        <v>75589</v>
      </c>
    </row>
    <row r="2068" spans="1:31" x14ac:dyDescent="0.2">
      <c r="A2068" s="171">
        <f t="shared" si="781"/>
        <v>173</v>
      </c>
      <c r="B2068" s="179">
        <f t="shared" si="782"/>
        <v>72394</v>
      </c>
      <c r="D2068" s="179">
        <f t="shared" si="783"/>
        <v>3195</v>
      </c>
      <c r="E2068" s="179">
        <f t="shared" si="784"/>
        <v>25006.217990080793</v>
      </c>
      <c r="F2068" s="179">
        <f t="shared" si="785"/>
        <v>878.90324660076112</v>
      </c>
      <c r="G2068" s="179">
        <f t="shared" si="786"/>
        <v>1828471.8017169172</v>
      </c>
      <c r="H2068" s="179">
        <f t="shared" si="787"/>
        <v>63236.594502549444</v>
      </c>
      <c r="I2068" s="179">
        <f t="shared" si="788"/>
        <v>72394</v>
      </c>
      <c r="J2068" s="179">
        <f t="shared" si="789"/>
        <v>3195</v>
      </c>
      <c r="K2068" s="179">
        <f t="shared" si="790"/>
        <v>75589</v>
      </c>
      <c r="L2068" s="179">
        <f t="shared" si="778"/>
        <v>75589</v>
      </c>
      <c r="M2068" s="179">
        <f t="shared" si="791"/>
        <v>34338.085927117892</v>
      </c>
      <c r="N2068" s="179">
        <f t="shared" si="792"/>
        <v>3658783.1200113702</v>
      </c>
      <c r="O2068" s="179">
        <f>N2068*(1+Basic!$B$9)+S2068</f>
        <v>3841722.2760119387</v>
      </c>
      <c r="P2068" s="176">
        <f t="shared" si="779"/>
        <v>3904959</v>
      </c>
      <c r="R2068" s="183">
        <f t="shared" si="793"/>
        <v>0</v>
      </c>
      <c r="S2068" s="179">
        <f t="shared" si="780"/>
        <v>0</v>
      </c>
      <c r="Y2068" s="179">
        <f t="shared" si="794"/>
        <v>47387.782009919174</v>
      </c>
      <c r="Z2068" s="179">
        <f t="shared" si="795"/>
        <v>2316.0967533992371</v>
      </c>
      <c r="AA2068" s="179">
        <f t="shared" si="796"/>
        <v>25885.121236681553</v>
      </c>
      <c r="AB2068" s="179">
        <f t="shared" si="797"/>
        <v>75588.999999999971</v>
      </c>
      <c r="AC2068" s="179">
        <f t="shared" si="798"/>
        <v>3904959</v>
      </c>
      <c r="AE2068" s="179">
        <f t="shared" si="799"/>
        <v>75589</v>
      </c>
    </row>
    <row r="2069" spans="1:31" x14ac:dyDescent="0.2">
      <c r="A2069" s="171">
        <f t="shared" si="781"/>
        <v>174</v>
      </c>
      <c r="B2069" s="179">
        <f t="shared" si="782"/>
        <v>72394</v>
      </c>
      <c r="D2069" s="179">
        <f t="shared" si="783"/>
        <v>3195</v>
      </c>
      <c r="E2069" s="179">
        <f t="shared" si="784"/>
        <v>24374.513347960292</v>
      </c>
      <c r="F2069" s="179">
        <f t="shared" si="785"/>
        <v>847.84998369114192</v>
      </c>
      <c r="G2069" s="179">
        <f t="shared" si="786"/>
        <v>1780452.3150648775</v>
      </c>
      <c r="H2069" s="179">
        <f t="shared" si="787"/>
        <v>60889.444486240587</v>
      </c>
      <c r="I2069" s="179">
        <f t="shared" si="788"/>
        <v>72394</v>
      </c>
      <c r="J2069" s="179">
        <f t="shared" si="789"/>
        <v>3195</v>
      </c>
      <c r="K2069" s="179">
        <f t="shared" si="790"/>
        <v>75589</v>
      </c>
      <c r="L2069" s="179">
        <f t="shared" si="778"/>
        <v>75589</v>
      </c>
      <c r="M2069" s="179">
        <f t="shared" si="791"/>
        <v>33955.257710145197</v>
      </c>
      <c r="N2069" s="179">
        <f t="shared" si="792"/>
        <v>3617149.3777215155</v>
      </c>
      <c r="O2069" s="179">
        <f>N2069*(1+Basic!$B$9)+S2069</f>
        <v>3798006.8466075915</v>
      </c>
      <c r="P2069" s="176">
        <f t="shared" si="779"/>
        <v>3858896</v>
      </c>
      <c r="R2069" s="183">
        <f t="shared" si="793"/>
        <v>0</v>
      </c>
      <c r="S2069" s="179">
        <f t="shared" si="780"/>
        <v>0</v>
      </c>
      <c r="Y2069" s="179">
        <f t="shared" si="794"/>
        <v>48019.48665203969</v>
      </c>
      <c r="Z2069" s="179">
        <f t="shared" si="795"/>
        <v>2347.1500163088567</v>
      </c>
      <c r="AA2069" s="179">
        <f t="shared" si="796"/>
        <v>25222.363331651435</v>
      </c>
      <c r="AB2069" s="179">
        <f t="shared" si="797"/>
        <v>75588.999999999985</v>
      </c>
      <c r="AC2069" s="179">
        <f t="shared" si="798"/>
        <v>3858896</v>
      </c>
      <c r="AE2069" s="179">
        <f t="shared" si="799"/>
        <v>75589</v>
      </c>
    </row>
    <row r="2070" spans="1:31" x14ac:dyDescent="0.2">
      <c r="A2070" s="171">
        <f t="shared" si="781"/>
        <v>175</v>
      </c>
      <c r="B2070" s="179">
        <f t="shared" si="782"/>
        <v>72394</v>
      </c>
      <c r="D2070" s="179">
        <f t="shared" si="783"/>
        <v>3195</v>
      </c>
      <c r="E2070" s="179">
        <f t="shared" si="784"/>
        <v>23734.387742925912</v>
      </c>
      <c r="F2070" s="179">
        <f t="shared" si="785"/>
        <v>816.38037153535288</v>
      </c>
      <c r="G2070" s="179">
        <f t="shared" si="786"/>
        <v>1731792.7028078034</v>
      </c>
      <c r="H2070" s="179">
        <f t="shared" si="787"/>
        <v>58510.824857775937</v>
      </c>
      <c r="I2070" s="179">
        <f t="shared" si="788"/>
        <v>72394</v>
      </c>
      <c r="J2070" s="179">
        <f t="shared" si="789"/>
        <v>3195</v>
      </c>
      <c r="K2070" s="179">
        <f t="shared" si="790"/>
        <v>75589</v>
      </c>
      <c r="L2070" s="179">
        <f t="shared" si="778"/>
        <v>75589</v>
      </c>
      <c r="M2070" s="179">
        <f t="shared" si="791"/>
        <v>33568.876664174539</v>
      </c>
      <c r="N2070" s="179">
        <f t="shared" si="792"/>
        <v>3575129.2543856902</v>
      </c>
      <c r="O2070" s="179">
        <f>N2070*(1+Basic!$B$9)+S2070</f>
        <v>3753885.7171049747</v>
      </c>
      <c r="P2070" s="176">
        <f t="shared" si="779"/>
        <v>3812397</v>
      </c>
      <c r="R2070" s="183">
        <f t="shared" si="793"/>
        <v>0</v>
      </c>
      <c r="S2070" s="179">
        <f t="shared" si="780"/>
        <v>0</v>
      </c>
      <c r="Y2070" s="179">
        <f t="shared" si="794"/>
        <v>48659.612257074099</v>
      </c>
      <c r="Z2070" s="179">
        <f t="shared" si="795"/>
        <v>2378.6196284646503</v>
      </c>
      <c r="AA2070" s="179">
        <f t="shared" si="796"/>
        <v>24550.768114461265</v>
      </c>
      <c r="AB2070" s="179">
        <f t="shared" si="797"/>
        <v>75589.000000000015</v>
      </c>
      <c r="AC2070" s="179">
        <f t="shared" si="798"/>
        <v>3812397</v>
      </c>
      <c r="AE2070" s="179">
        <f t="shared" si="799"/>
        <v>75589</v>
      </c>
    </row>
    <row r="2071" spans="1:31" x14ac:dyDescent="0.2">
      <c r="A2071" s="171">
        <f t="shared" si="781"/>
        <v>176</v>
      </c>
      <c r="B2071" s="179">
        <f t="shared" si="782"/>
        <v>72394</v>
      </c>
      <c r="D2071" s="179">
        <f t="shared" si="783"/>
        <v>3195</v>
      </c>
      <c r="E2071" s="179">
        <f t="shared" si="784"/>
        <v>23085.728919009169</v>
      </c>
      <c r="F2071" s="179">
        <f t="shared" si="785"/>
        <v>784.48882789569859</v>
      </c>
      <c r="G2071" s="179">
        <f t="shared" si="786"/>
        <v>1682484.4317268126</v>
      </c>
      <c r="H2071" s="179">
        <f t="shared" si="787"/>
        <v>56100.313685671637</v>
      </c>
      <c r="I2071" s="179">
        <f t="shared" si="788"/>
        <v>72394</v>
      </c>
      <c r="J2071" s="179">
        <f t="shared" si="789"/>
        <v>3195</v>
      </c>
      <c r="K2071" s="179">
        <f t="shared" si="790"/>
        <v>75589</v>
      </c>
      <c r="L2071" s="179">
        <f t="shared" si="778"/>
        <v>75589</v>
      </c>
      <c r="M2071" s="179">
        <f t="shared" si="791"/>
        <v>33178.909817253145</v>
      </c>
      <c r="N2071" s="179">
        <f t="shared" si="792"/>
        <v>3532719.1642029434</v>
      </c>
      <c r="O2071" s="179">
        <f>N2071*(1+Basic!$B$9)+S2071</f>
        <v>3709355.1224130909</v>
      </c>
      <c r="P2071" s="176">
        <f t="shared" si="779"/>
        <v>3765455</v>
      </c>
      <c r="R2071" s="183">
        <f t="shared" si="793"/>
        <v>0</v>
      </c>
      <c r="S2071" s="179">
        <f t="shared" si="780"/>
        <v>0</v>
      </c>
      <c r="Y2071" s="179">
        <f t="shared" si="794"/>
        <v>49308.271080990788</v>
      </c>
      <c r="Z2071" s="179">
        <f t="shared" si="795"/>
        <v>2410.5111721042995</v>
      </c>
      <c r="AA2071" s="179">
        <f t="shared" si="796"/>
        <v>23870.217746904866</v>
      </c>
      <c r="AB2071" s="179">
        <f t="shared" si="797"/>
        <v>75588.999999999956</v>
      </c>
      <c r="AC2071" s="179">
        <f t="shared" si="798"/>
        <v>3765455</v>
      </c>
      <c r="AE2071" s="179">
        <f t="shared" si="799"/>
        <v>75589</v>
      </c>
    </row>
    <row r="2072" spans="1:31" x14ac:dyDescent="0.2">
      <c r="A2072" s="171">
        <f t="shared" si="781"/>
        <v>177</v>
      </c>
      <c r="B2072" s="179">
        <f t="shared" si="782"/>
        <v>72394</v>
      </c>
      <c r="D2072" s="179">
        <f t="shared" si="783"/>
        <v>3195</v>
      </c>
      <c r="E2072" s="179">
        <f t="shared" si="784"/>
        <v>22428.423123809091</v>
      </c>
      <c r="F2072" s="179">
        <f t="shared" si="785"/>
        <v>752.16969569015976</v>
      </c>
      <c r="G2072" s="179">
        <f t="shared" si="786"/>
        <v>1632518.8548506217</v>
      </c>
      <c r="H2072" s="179">
        <f t="shared" si="787"/>
        <v>53657.483381361795</v>
      </c>
      <c r="I2072" s="179">
        <f t="shared" si="788"/>
        <v>72394</v>
      </c>
      <c r="J2072" s="179">
        <f t="shared" si="789"/>
        <v>3195</v>
      </c>
      <c r="K2072" s="179">
        <f t="shared" si="790"/>
        <v>75589</v>
      </c>
      <c r="L2072" s="179">
        <f t="shared" si="778"/>
        <v>75589</v>
      </c>
      <c r="M2072" s="179">
        <f t="shared" si="791"/>
        <v>32785.323891432767</v>
      </c>
      <c r="N2072" s="179">
        <f t="shared" si="792"/>
        <v>3489915.4880943764</v>
      </c>
      <c r="O2072" s="179">
        <f>N2072*(1+Basic!$B$9)+S2072</f>
        <v>3664411.2624990954</v>
      </c>
      <c r="P2072" s="176">
        <f t="shared" si="779"/>
        <v>3718069</v>
      </c>
      <c r="R2072" s="183">
        <f t="shared" si="793"/>
        <v>0</v>
      </c>
      <c r="S2072" s="179">
        <f t="shared" si="780"/>
        <v>0</v>
      </c>
      <c r="Y2072" s="179">
        <f t="shared" si="794"/>
        <v>49965.576876190957</v>
      </c>
      <c r="Z2072" s="179">
        <f t="shared" si="795"/>
        <v>2442.8303043098422</v>
      </c>
      <c r="AA2072" s="179">
        <f t="shared" si="796"/>
        <v>23180.592819499252</v>
      </c>
      <c r="AB2072" s="179">
        <f t="shared" si="797"/>
        <v>75589.000000000058</v>
      </c>
      <c r="AC2072" s="179">
        <f t="shared" si="798"/>
        <v>3718069</v>
      </c>
      <c r="AE2072" s="179">
        <f t="shared" si="799"/>
        <v>75589</v>
      </c>
    </row>
    <row r="2073" spans="1:31" x14ac:dyDescent="0.2">
      <c r="A2073" s="171">
        <f t="shared" si="781"/>
        <v>178</v>
      </c>
      <c r="B2073" s="179">
        <f t="shared" si="782"/>
        <v>72394</v>
      </c>
      <c r="D2073" s="179">
        <f t="shared" si="783"/>
        <v>3195</v>
      </c>
      <c r="E2073" s="179">
        <f t="shared" si="784"/>
        <v>21762.35508854398</v>
      </c>
      <c r="F2073" s="179">
        <f t="shared" si="785"/>
        <v>719.417241988912</v>
      </c>
      <c r="G2073" s="179">
        <f t="shared" si="786"/>
        <v>1581887.2099391657</v>
      </c>
      <c r="H2073" s="179">
        <f t="shared" si="787"/>
        <v>51181.90062335071</v>
      </c>
      <c r="I2073" s="179">
        <f t="shared" si="788"/>
        <v>72394</v>
      </c>
      <c r="J2073" s="179">
        <f t="shared" si="789"/>
        <v>3195</v>
      </c>
      <c r="K2073" s="179">
        <f t="shared" si="790"/>
        <v>75589</v>
      </c>
      <c r="L2073" s="179">
        <f t="shared" si="778"/>
        <v>75589</v>
      </c>
      <c r="M2073" s="179">
        <f t="shared" si="791"/>
        <v>32388.085299929848</v>
      </c>
      <c r="N2073" s="179">
        <f t="shared" si="792"/>
        <v>3446714.5733943065</v>
      </c>
      <c r="O2073" s="179">
        <f>N2073*(1+Basic!$B$9)+S2073</f>
        <v>3619050.302064022</v>
      </c>
      <c r="P2073" s="176">
        <f t="shared" si="779"/>
        <v>3670232</v>
      </c>
      <c r="R2073" s="183">
        <f t="shared" si="793"/>
        <v>0</v>
      </c>
      <c r="S2073" s="179">
        <f t="shared" si="780"/>
        <v>0</v>
      </c>
      <c r="Y2073" s="179">
        <f t="shared" si="794"/>
        <v>50631.644911455922</v>
      </c>
      <c r="Z2073" s="179">
        <f t="shared" si="795"/>
        <v>2475.5827580110854</v>
      </c>
      <c r="AA2073" s="179">
        <f t="shared" si="796"/>
        <v>22481.772330532891</v>
      </c>
      <c r="AB2073" s="179">
        <f t="shared" si="797"/>
        <v>75588.999999999898</v>
      </c>
      <c r="AC2073" s="179">
        <f t="shared" si="798"/>
        <v>3670232</v>
      </c>
      <c r="AE2073" s="179">
        <f t="shared" si="799"/>
        <v>75589</v>
      </c>
    </row>
    <row r="2074" spans="1:31" x14ac:dyDescent="0.2">
      <c r="A2074" s="171">
        <f t="shared" si="781"/>
        <v>179</v>
      </c>
      <c r="B2074" s="179">
        <f t="shared" si="782"/>
        <v>72394</v>
      </c>
      <c r="D2074" s="179">
        <f t="shared" si="783"/>
        <v>3195</v>
      </c>
      <c r="E2074" s="179">
        <f t="shared" si="784"/>
        <v>21087.408007837217</v>
      </c>
      <c r="F2074" s="179">
        <f t="shared" si="785"/>
        <v>686.22565699739016</v>
      </c>
      <c r="G2074" s="179">
        <f t="shared" si="786"/>
        <v>1530580.6179470029</v>
      </c>
      <c r="H2074" s="179">
        <f t="shared" si="787"/>
        <v>48673.1262803481</v>
      </c>
      <c r="I2074" s="179">
        <f t="shared" si="788"/>
        <v>72394</v>
      </c>
      <c r="J2074" s="179">
        <f t="shared" si="789"/>
        <v>3195</v>
      </c>
      <c r="K2074" s="179">
        <f t="shared" si="790"/>
        <v>75589</v>
      </c>
      <c r="L2074" s="179">
        <f t="shared" si="778"/>
        <v>75589</v>
      </c>
      <c r="M2074" s="179">
        <f t="shared" si="791"/>
        <v>31987.160144259422</v>
      </c>
      <c r="N2074" s="179">
        <f t="shared" si="792"/>
        <v>3403112.7335385657</v>
      </c>
      <c r="O2074" s="179">
        <f>N2074*(1+Basic!$B$9)+S2074</f>
        <v>3573268.3702154942</v>
      </c>
      <c r="P2074" s="176">
        <f t="shared" si="779"/>
        <v>3621941</v>
      </c>
      <c r="R2074" s="183">
        <f t="shared" si="793"/>
        <v>0</v>
      </c>
      <c r="S2074" s="179">
        <f t="shared" si="780"/>
        <v>0</v>
      </c>
      <c r="Y2074" s="179">
        <f t="shared" si="794"/>
        <v>51306.591992162867</v>
      </c>
      <c r="Z2074" s="179">
        <f t="shared" si="795"/>
        <v>2508.7743430026094</v>
      </c>
      <c r="AA2074" s="179">
        <f t="shared" si="796"/>
        <v>21773.633664834608</v>
      </c>
      <c r="AB2074" s="179">
        <f t="shared" si="797"/>
        <v>75589.000000000087</v>
      </c>
      <c r="AC2074" s="179">
        <f t="shared" si="798"/>
        <v>3621941</v>
      </c>
      <c r="AE2074" s="179">
        <f t="shared" si="799"/>
        <v>75589</v>
      </c>
    </row>
    <row r="2075" spans="1:31" x14ac:dyDescent="0.2">
      <c r="A2075" s="171">
        <f t="shared" si="781"/>
        <v>180</v>
      </c>
      <c r="B2075" s="179">
        <f t="shared" si="782"/>
        <v>72394</v>
      </c>
      <c r="C2075" s="171">
        <f>-Basic!$B$34</f>
        <v>-10790</v>
      </c>
      <c r="D2075" s="179">
        <f t="shared" si="783"/>
        <v>-7595</v>
      </c>
      <c r="E2075" s="179">
        <f t="shared" si="784"/>
        <v>20403.463519233646</v>
      </c>
      <c r="F2075" s="179">
        <f t="shared" si="785"/>
        <v>652.58905302571736</v>
      </c>
      <c r="G2075" s="179">
        <f t="shared" si="786"/>
        <v>1478590.0814662366</v>
      </c>
      <c r="H2075" s="179">
        <f t="shared" si="787"/>
        <v>56920.715333373817</v>
      </c>
      <c r="I2075" s="179">
        <f t="shared" si="788"/>
        <v>72394</v>
      </c>
      <c r="J2075" s="179">
        <f t="shared" si="789"/>
        <v>3195</v>
      </c>
      <c r="K2075" s="179">
        <f t="shared" si="790"/>
        <v>75589</v>
      </c>
      <c r="L2075" s="179">
        <f t="shared" si="778"/>
        <v>75589</v>
      </c>
      <c r="M2075" s="179">
        <f t="shared" si="791"/>
        <v>31582.514211342368</v>
      </c>
      <c r="N2075" s="179">
        <f t="shared" si="792"/>
        <v>3359106.2477499079</v>
      </c>
      <c r="O2075" s="179">
        <f>N2075*(1+Basic!$B$9)+S2075</f>
        <v>3527061.5601374037</v>
      </c>
      <c r="P2075" s="176">
        <f t="shared" si="779"/>
        <v>3583982</v>
      </c>
      <c r="R2075" s="183">
        <f t="shared" si="793"/>
        <v>0</v>
      </c>
      <c r="S2075" s="179">
        <f t="shared" si="780"/>
        <v>0</v>
      </c>
      <c r="Y2075" s="179">
        <f t="shared" si="794"/>
        <v>51990.536480766255</v>
      </c>
      <c r="Z2075" s="179">
        <f t="shared" si="795"/>
        <v>2542.4109469742834</v>
      </c>
      <c r="AA2075" s="179">
        <f t="shared" si="796"/>
        <v>21056.052572259363</v>
      </c>
      <c r="AB2075" s="179">
        <f t="shared" si="797"/>
        <v>75588.999999999898</v>
      </c>
      <c r="AC2075" s="179">
        <f t="shared" si="798"/>
        <v>3583982</v>
      </c>
      <c r="AE2075" s="179">
        <f t="shared" si="799"/>
        <v>64799</v>
      </c>
    </row>
    <row r="2076" spans="1:31" x14ac:dyDescent="0.2">
      <c r="A2076" s="171">
        <f t="shared" si="781"/>
        <v>181</v>
      </c>
      <c r="B2076" s="179">
        <f t="shared" si="782"/>
        <v>72394</v>
      </c>
      <c r="D2076" s="179">
        <f t="shared" si="783"/>
        <v>3195</v>
      </c>
      <c r="E2076" s="179">
        <f t="shared" si="784"/>
        <v>19710.401682442873</v>
      </c>
      <c r="F2076" s="179">
        <f t="shared" si="785"/>
        <v>763.16930009795931</v>
      </c>
      <c r="G2076" s="179">
        <f t="shared" si="786"/>
        <v>1425906.4831486796</v>
      </c>
      <c r="H2076" s="179">
        <f t="shared" si="787"/>
        <v>54488.884633471775</v>
      </c>
      <c r="I2076" s="179">
        <f t="shared" si="788"/>
        <v>72394</v>
      </c>
      <c r="J2076" s="179">
        <f t="shared" si="789"/>
        <v>3195</v>
      </c>
      <c r="K2076" s="179">
        <f t="shared" si="790"/>
        <v>75589</v>
      </c>
      <c r="L2076" s="179">
        <f t="shared" si="778"/>
        <v>75589</v>
      </c>
      <c r="M2076" s="179">
        <f t="shared" si="791"/>
        <v>31174.112970585833</v>
      </c>
      <c r="N2076" s="179">
        <f t="shared" si="792"/>
        <v>3314691.3607204938</v>
      </c>
      <c r="O2076" s="179">
        <f>N2076*(1+Basic!$B$9)+S2076</f>
        <v>3480425.9287565188</v>
      </c>
      <c r="P2076" s="176">
        <f t="shared" si="779"/>
        <v>3534915</v>
      </c>
      <c r="R2076" s="183">
        <f t="shared" si="793"/>
        <v>0</v>
      </c>
      <c r="S2076" s="179">
        <f t="shared" si="780"/>
        <v>0</v>
      </c>
      <c r="Y2076" s="179">
        <f t="shared" si="794"/>
        <v>52683.598317557015</v>
      </c>
      <c r="Z2076" s="179">
        <f t="shared" si="795"/>
        <v>2431.8306999020424</v>
      </c>
      <c r="AA2076" s="179">
        <f t="shared" si="796"/>
        <v>20473.57098254083</v>
      </c>
      <c r="AB2076" s="179">
        <f t="shared" si="797"/>
        <v>75588.999999999884</v>
      </c>
      <c r="AC2076" s="179">
        <f t="shared" si="798"/>
        <v>3534915</v>
      </c>
      <c r="AE2076" s="179">
        <f t="shared" si="799"/>
        <v>75589</v>
      </c>
    </row>
    <row r="2077" spans="1:31" x14ac:dyDescent="0.2">
      <c r="A2077" s="171">
        <f t="shared" si="781"/>
        <v>182</v>
      </c>
      <c r="B2077" s="179">
        <f t="shared" si="782"/>
        <v>72394</v>
      </c>
      <c r="D2077" s="179">
        <f t="shared" si="783"/>
        <v>3195</v>
      </c>
      <c r="E2077" s="179">
        <f t="shared" si="784"/>
        <v>19008.100958305877</v>
      </c>
      <c r="F2077" s="179">
        <f t="shared" si="785"/>
        <v>730.56432452217234</v>
      </c>
      <c r="G2077" s="179">
        <f t="shared" si="786"/>
        <v>1372520.5841069855</v>
      </c>
      <c r="H2077" s="179">
        <f t="shared" si="787"/>
        <v>52024.448957993947</v>
      </c>
      <c r="I2077" s="179">
        <f t="shared" si="788"/>
        <v>72394</v>
      </c>
      <c r="J2077" s="179">
        <f t="shared" si="789"/>
        <v>3195</v>
      </c>
      <c r="K2077" s="179">
        <f t="shared" si="790"/>
        <v>75589</v>
      </c>
      <c r="L2077" s="179">
        <f t="shared" si="778"/>
        <v>75589</v>
      </c>
      <c r="M2077" s="179">
        <f t="shared" si="791"/>
        <v>30761.921570936527</v>
      </c>
      <c r="N2077" s="179">
        <f t="shared" si="792"/>
        <v>3269864.2822914305</v>
      </c>
      <c r="O2077" s="179">
        <f>N2077*(1+Basic!$B$9)+S2077</f>
        <v>3433357.496406002</v>
      </c>
      <c r="P2077" s="176">
        <f t="shared" si="779"/>
        <v>3485382</v>
      </c>
      <c r="R2077" s="183">
        <f t="shared" si="793"/>
        <v>0</v>
      </c>
      <c r="S2077" s="179">
        <f t="shared" si="780"/>
        <v>0</v>
      </c>
      <c r="Y2077" s="179">
        <f t="shared" si="794"/>
        <v>53385.899041694123</v>
      </c>
      <c r="Z2077" s="179">
        <f t="shared" si="795"/>
        <v>2464.4356754778273</v>
      </c>
      <c r="AA2077" s="179">
        <f t="shared" si="796"/>
        <v>19738.665282828049</v>
      </c>
      <c r="AB2077" s="179">
        <f t="shared" si="797"/>
        <v>75589</v>
      </c>
      <c r="AC2077" s="179">
        <f t="shared" si="798"/>
        <v>3485382</v>
      </c>
      <c r="AE2077" s="179">
        <f t="shared" si="799"/>
        <v>75589</v>
      </c>
    </row>
    <row r="2078" spans="1:31" x14ac:dyDescent="0.2">
      <c r="A2078" s="171">
        <f t="shared" si="781"/>
        <v>183</v>
      </c>
      <c r="B2078" s="179">
        <f t="shared" si="782"/>
        <v>72394</v>
      </c>
      <c r="D2078" s="179">
        <f t="shared" si="783"/>
        <v>3195</v>
      </c>
      <c r="E2078" s="179">
        <f t="shared" si="784"/>
        <v>18296.43818748121</v>
      </c>
      <c r="F2078" s="179">
        <f t="shared" si="785"/>
        <v>697.52219498153909</v>
      </c>
      <c r="G2078" s="179">
        <f t="shared" si="786"/>
        <v>1318423.0222944666</v>
      </c>
      <c r="H2078" s="179">
        <f t="shared" si="787"/>
        <v>49526.971152975486</v>
      </c>
      <c r="I2078" s="179">
        <f t="shared" si="788"/>
        <v>72394</v>
      </c>
      <c r="J2078" s="179">
        <f t="shared" si="789"/>
        <v>3195</v>
      </c>
      <c r="K2078" s="179">
        <f t="shared" si="790"/>
        <v>75589</v>
      </c>
      <c r="L2078" s="179">
        <f t="shared" si="778"/>
        <v>75589</v>
      </c>
      <c r="M2078" s="179">
        <f t="shared" si="791"/>
        <v>30345.904837906721</v>
      </c>
      <c r="N2078" s="179">
        <f t="shared" si="792"/>
        <v>3224621.1871293373</v>
      </c>
      <c r="O2078" s="179">
        <f>N2078*(1+Basic!$B$9)+S2078</f>
        <v>3385852.2464858042</v>
      </c>
      <c r="P2078" s="176">
        <f t="shared" si="779"/>
        <v>3435379</v>
      </c>
      <c r="R2078" s="183">
        <f t="shared" si="793"/>
        <v>0</v>
      </c>
      <c r="S2078" s="179">
        <f t="shared" si="780"/>
        <v>0</v>
      </c>
      <c r="Y2078" s="179">
        <f t="shared" si="794"/>
        <v>54097.561812518863</v>
      </c>
      <c r="Z2078" s="179">
        <f t="shared" si="795"/>
        <v>2497.4778050184614</v>
      </c>
      <c r="AA2078" s="179">
        <f t="shared" si="796"/>
        <v>18993.960382462748</v>
      </c>
      <c r="AB2078" s="179">
        <f t="shared" si="797"/>
        <v>75589.000000000073</v>
      </c>
      <c r="AC2078" s="179">
        <f t="shared" si="798"/>
        <v>3435379</v>
      </c>
      <c r="AE2078" s="179">
        <f t="shared" si="799"/>
        <v>75589</v>
      </c>
    </row>
    <row r="2079" spans="1:31" x14ac:dyDescent="0.2">
      <c r="A2079" s="171">
        <f t="shared" si="781"/>
        <v>184</v>
      </c>
      <c r="B2079" s="179">
        <f t="shared" si="782"/>
        <v>72394</v>
      </c>
      <c r="D2079" s="179">
        <f t="shared" si="783"/>
        <v>3195</v>
      </c>
      <c r="E2079" s="179">
        <f t="shared" si="784"/>
        <v>17575.288568847118</v>
      </c>
      <c r="F2079" s="179">
        <f t="shared" si="785"/>
        <v>664.03705029733999</v>
      </c>
      <c r="G2079" s="179">
        <f t="shared" si="786"/>
        <v>1263604.3108633137</v>
      </c>
      <c r="H2079" s="179">
        <f t="shared" si="787"/>
        <v>46996.008203272824</v>
      </c>
      <c r="I2079" s="179">
        <f t="shared" si="788"/>
        <v>72394</v>
      </c>
      <c r="J2079" s="179">
        <f t="shared" si="789"/>
        <v>3195</v>
      </c>
      <c r="K2079" s="179">
        <f t="shared" si="790"/>
        <v>75589</v>
      </c>
      <c r="L2079" s="179">
        <f t="shared" si="778"/>
        <v>75589</v>
      </c>
      <c r="M2079" s="179">
        <f t="shared" si="791"/>
        <v>29926.027270572606</v>
      </c>
      <c r="N2079" s="179">
        <f t="shared" si="792"/>
        <v>3178958.2143999101</v>
      </c>
      <c r="O2079" s="179">
        <f>N2079*(1+Basic!$B$9)+S2079</f>
        <v>3337906.1251199059</v>
      </c>
      <c r="P2079" s="176">
        <f t="shared" si="779"/>
        <v>3384902</v>
      </c>
      <c r="R2079" s="183">
        <f t="shared" si="793"/>
        <v>0</v>
      </c>
      <c r="S2079" s="179">
        <f t="shared" si="780"/>
        <v>0</v>
      </c>
      <c r="Y2079" s="179">
        <f t="shared" si="794"/>
        <v>54818.711431152886</v>
      </c>
      <c r="Z2079" s="179">
        <f t="shared" si="795"/>
        <v>2530.9629497026617</v>
      </c>
      <c r="AA2079" s="179">
        <f t="shared" si="796"/>
        <v>18239.325619144456</v>
      </c>
      <c r="AB2079" s="179">
        <f t="shared" si="797"/>
        <v>75589</v>
      </c>
      <c r="AC2079" s="179">
        <f t="shared" si="798"/>
        <v>3384902</v>
      </c>
      <c r="AE2079" s="179">
        <f t="shared" si="799"/>
        <v>75589</v>
      </c>
    </row>
    <row r="2080" spans="1:31" x14ac:dyDescent="0.2">
      <c r="A2080" s="171">
        <f t="shared" si="781"/>
        <v>185</v>
      </c>
      <c r="B2080" s="179">
        <f t="shared" si="782"/>
        <v>72394</v>
      </c>
      <c r="D2080" s="179">
        <f t="shared" si="783"/>
        <v>3195</v>
      </c>
      <c r="E2080" s="179">
        <f t="shared" si="784"/>
        <v>16844.525637615712</v>
      </c>
      <c r="F2080" s="179">
        <f t="shared" si="785"/>
        <v>630.10295070660743</v>
      </c>
      <c r="G2080" s="179">
        <f t="shared" si="786"/>
        <v>1208054.8365009294</v>
      </c>
      <c r="H2080" s="179">
        <f t="shared" si="787"/>
        <v>44431.111153979429</v>
      </c>
      <c r="I2080" s="179">
        <f t="shared" si="788"/>
        <v>72394</v>
      </c>
      <c r="J2080" s="179">
        <f t="shared" si="789"/>
        <v>3195</v>
      </c>
      <c r="K2080" s="179">
        <f t="shared" si="790"/>
        <v>75589</v>
      </c>
      <c r="L2080" s="179">
        <f t="shared" si="778"/>
        <v>75589</v>
      </c>
      <c r="M2080" s="179">
        <f t="shared" si="791"/>
        <v>29502.253038544823</v>
      </c>
      <c r="N2080" s="179">
        <f t="shared" si="792"/>
        <v>3132871.4674384547</v>
      </c>
      <c r="O2080" s="179">
        <f>N2080*(1+Basic!$B$9)+S2080</f>
        <v>3289515.0408103778</v>
      </c>
      <c r="P2080" s="176">
        <f t="shared" si="779"/>
        <v>3333946</v>
      </c>
      <c r="R2080" s="183">
        <f t="shared" si="793"/>
        <v>0</v>
      </c>
      <c r="S2080" s="179">
        <f t="shared" si="780"/>
        <v>0</v>
      </c>
      <c r="Y2080" s="179">
        <f t="shared" si="794"/>
        <v>55549.474362384295</v>
      </c>
      <c r="Z2080" s="179">
        <f t="shared" si="795"/>
        <v>2564.897049293395</v>
      </c>
      <c r="AA2080" s="179">
        <f t="shared" si="796"/>
        <v>17474.628588322321</v>
      </c>
      <c r="AB2080" s="179">
        <f t="shared" si="797"/>
        <v>75589.000000000015</v>
      </c>
      <c r="AC2080" s="179">
        <f t="shared" si="798"/>
        <v>3333946</v>
      </c>
      <c r="AE2080" s="179">
        <f t="shared" si="799"/>
        <v>75589</v>
      </c>
    </row>
    <row r="2081" spans="1:31" x14ac:dyDescent="0.2">
      <c r="A2081" s="171">
        <f t="shared" si="781"/>
        <v>186</v>
      </c>
      <c r="B2081" s="179">
        <f t="shared" si="782"/>
        <v>72394</v>
      </c>
      <c r="D2081" s="179">
        <f t="shared" si="783"/>
        <v>3195</v>
      </c>
      <c r="E2081" s="179">
        <f t="shared" si="784"/>
        <v>16104.021243155417</v>
      </c>
      <c r="F2081" s="179">
        <f t="shared" si="785"/>
        <v>595.71387680849944</v>
      </c>
      <c r="G2081" s="179">
        <f t="shared" si="786"/>
        <v>1151764.8577440849</v>
      </c>
      <c r="H2081" s="179">
        <f t="shared" si="787"/>
        <v>41831.825030787928</v>
      </c>
      <c r="I2081" s="179">
        <f t="shared" si="788"/>
        <v>72394</v>
      </c>
      <c r="J2081" s="179">
        <f t="shared" si="789"/>
        <v>3195</v>
      </c>
      <c r="K2081" s="179">
        <f t="shared" si="790"/>
        <v>75589</v>
      </c>
      <c r="L2081" s="179">
        <f t="shared" si="778"/>
        <v>75589</v>
      </c>
      <c r="M2081" s="179">
        <f t="shared" si="791"/>
        <v>29074.545978910854</v>
      </c>
      <c r="N2081" s="179">
        <f t="shared" si="792"/>
        <v>3086357.0134173655</v>
      </c>
      <c r="O2081" s="179">
        <f>N2081*(1+Basic!$B$9)+S2081</f>
        <v>3240674.864088234</v>
      </c>
      <c r="P2081" s="176">
        <f t="shared" si="779"/>
        <v>3282507</v>
      </c>
      <c r="R2081" s="183">
        <f t="shared" si="793"/>
        <v>0</v>
      </c>
      <c r="S2081" s="179">
        <f t="shared" si="780"/>
        <v>0</v>
      </c>
      <c r="Y2081" s="179">
        <f t="shared" si="794"/>
        <v>56289.978756844532</v>
      </c>
      <c r="Z2081" s="179">
        <f t="shared" si="795"/>
        <v>2599.2861231915012</v>
      </c>
      <c r="AA2081" s="179">
        <f t="shared" si="796"/>
        <v>16699.735119963916</v>
      </c>
      <c r="AB2081" s="179">
        <f t="shared" si="797"/>
        <v>75588.999999999942</v>
      </c>
      <c r="AC2081" s="179">
        <f t="shared" si="798"/>
        <v>3282507</v>
      </c>
      <c r="AE2081" s="179">
        <f t="shared" si="799"/>
        <v>75589</v>
      </c>
    </row>
    <row r="2082" spans="1:31" x14ac:dyDescent="0.2">
      <c r="A2082" s="171">
        <f t="shared" si="781"/>
        <v>187</v>
      </c>
      <c r="B2082" s="179">
        <f t="shared" si="782"/>
        <v>72394</v>
      </c>
      <c r="D2082" s="179">
        <f t="shared" si="783"/>
        <v>3195</v>
      </c>
      <c r="E2082" s="179">
        <f t="shared" si="784"/>
        <v>15353.645526517743</v>
      </c>
      <c r="F2082" s="179">
        <f t="shared" si="785"/>
        <v>560.8637284965489</v>
      </c>
      <c r="G2082" s="179">
        <f t="shared" si="786"/>
        <v>1094724.5032706026</v>
      </c>
      <c r="H2082" s="179">
        <f t="shared" si="787"/>
        <v>39197.68875928448</v>
      </c>
      <c r="I2082" s="179">
        <f t="shared" si="788"/>
        <v>72394</v>
      </c>
      <c r="J2082" s="179">
        <f t="shared" si="789"/>
        <v>3195</v>
      </c>
      <c r="K2082" s="179">
        <f t="shared" si="790"/>
        <v>75589</v>
      </c>
      <c r="L2082" s="179">
        <f t="shared" si="778"/>
        <v>75589</v>
      </c>
      <c r="M2082" s="179">
        <f t="shared" si="791"/>
        <v>28642.869593149055</v>
      </c>
      <c r="N2082" s="179">
        <f t="shared" si="792"/>
        <v>3039410.8830105145</v>
      </c>
      <c r="O2082" s="179">
        <f>N2082*(1+Basic!$B$9)+S2082</f>
        <v>3191381.4271610403</v>
      </c>
      <c r="P2082" s="176">
        <f t="shared" si="779"/>
        <v>3230579</v>
      </c>
      <c r="R2082" s="183">
        <f t="shared" si="793"/>
        <v>0</v>
      </c>
      <c r="S2082" s="179">
        <f t="shared" si="780"/>
        <v>0</v>
      </c>
      <c r="Y2082" s="179">
        <f t="shared" si="794"/>
        <v>57040.354473482352</v>
      </c>
      <c r="Z2082" s="179">
        <f t="shared" si="795"/>
        <v>2634.1362715034484</v>
      </c>
      <c r="AA2082" s="179">
        <f t="shared" si="796"/>
        <v>15914.509255014291</v>
      </c>
      <c r="AB2082" s="179">
        <f t="shared" si="797"/>
        <v>75589.000000000087</v>
      </c>
      <c r="AC2082" s="179">
        <f t="shared" si="798"/>
        <v>3230579</v>
      </c>
      <c r="AE2082" s="179">
        <f t="shared" si="799"/>
        <v>75589</v>
      </c>
    </row>
    <row r="2083" spans="1:31" x14ac:dyDescent="0.2">
      <c r="A2083" s="171">
        <f t="shared" si="781"/>
        <v>188</v>
      </c>
      <c r="B2083" s="179">
        <f t="shared" si="782"/>
        <v>72394</v>
      </c>
      <c r="D2083" s="179">
        <f t="shared" si="783"/>
        <v>3195</v>
      </c>
      <c r="E2083" s="179">
        <f t="shared" si="784"/>
        <v>14593.266897664527</v>
      </c>
      <c r="F2083" s="179">
        <f t="shared" si="785"/>
        <v>525.54632387659569</v>
      </c>
      <c r="G2083" s="179">
        <f t="shared" si="786"/>
        <v>1036923.7701682672</v>
      </c>
      <c r="H2083" s="179">
        <f t="shared" si="787"/>
        <v>36528.235083161075</v>
      </c>
      <c r="I2083" s="179">
        <f t="shared" si="788"/>
        <v>72394</v>
      </c>
      <c r="J2083" s="179">
        <f t="shared" si="789"/>
        <v>3195</v>
      </c>
      <c r="K2083" s="179">
        <f t="shared" si="790"/>
        <v>75589</v>
      </c>
      <c r="L2083" s="179">
        <f t="shared" si="778"/>
        <v>75589</v>
      </c>
      <c r="M2083" s="179">
        <f t="shared" si="791"/>
        <v>28207.187044014045</v>
      </c>
      <c r="N2083" s="179">
        <f t="shared" si="792"/>
        <v>2992029.0700545288</v>
      </c>
      <c r="O2083" s="179">
        <f>N2083*(1+Basic!$B$9)+S2083</f>
        <v>3141630.5235572555</v>
      </c>
      <c r="P2083" s="176">
        <f t="shared" si="779"/>
        <v>3178159</v>
      </c>
      <c r="R2083" s="183">
        <f t="shared" si="793"/>
        <v>0</v>
      </c>
      <c r="S2083" s="179">
        <f t="shared" si="780"/>
        <v>0</v>
      </c>
      <c r="Y2083" s="179">
        <f t="shared" si="794"/>
        <v>57800.733102335362</v>
      </c>
      <c r="Z2083" s="179">
        <f t="shared" si="795"/>
        <v>2669.4536761234049</v>
      </c>
      <c r="AA2083" s="179">
        <f t="shared" si="796"/>
        <v>15118.813221541122</v>
      </c>
      <c r="AB2083" s="179">
        <f t="shared" si="797"/>
        <v>75588.999999999884</v>
      </c>
      <c r="AC2083" s="179">
        <f t="shared" si="798"/>
        <v>3178159</v>
      </c>
      <c r="AE2083" s="179">
        <f t="shared" si="799"/>
        <v>75589</v>
      </c>
    </row>
    <row r="2084" spans="1:31" x14ac:dyDescent="0.2">
      <c r="A2084" s="171">
        <f t="shared" si="781"/>
        <v>189</v>
      </c>
      <c r="B2084" s="179">
        <f t="shared" si="782"/>
        <v>72394</v>
      </c>
      <c r="D2084" s="179">
        <f t="shared" si="783"/>
        <v>3195</v>
      </c>
      <c r="E2084" s="179">
        <f t="shared" si="784"/>
        <v>13822.75201239156</v>
      </c>
      <c r="F2084" s="179">
        <f t="shared" si="785"/>
        <v>489.75539817021155</v>
      </c>
      <c r="G2084" s="179">
        <f t="shared" si="786"/>
        <v>978352.52218065877</v>
      </c>
      <c r="H2084" s="179">
        <f t="shared" si="787"/>
        <v>33822.99048133129</v>
      </c>
      <c r="I2084" s="179">
        <f t="shared" si="788"/>
        <v>72394</v>
      </c>
      <c r="J2084" s="179">
        <f t="shared" si="789"/>
        <v>3195</v>
      </c>
      <c r="K2084" s="179">
        <f t="shared" si="790"/>
        <v>75589</v>
      </c>
      <c r="L2084" s="179">
        <f t="shared" si="778"/>
        <v>75589</v>
      </c>
      <c r="M2084" s="179">
        <f t="shared" si="791"/>
        <v>27767.461152393171</v>
      </c>
      <c r="N2084" s="179">
        <f t="shared" si="792"/>
        <v>2944207.5312069221</v>
      </c>
      <c r="O2084" s="179">
        <f>N2084*(1+Basic!$B$9)+S2084</f>
        <v>3091417.9077672684</v>
      </c>
      <c r="P2084" s="176">
        <f t="shared" si="779"/>
        <v>3125241</v>
      </c>
      <c r="R2084" s="183">
        <f t="shared" si="793"/>
        <v>0</v>
      </c>
      <c r="S2084" s="179">
        <f t="shared" si="780"/>
        <v>0</v>
      </c>
      <c r="Y2084" s="179">
        <f t="shared" si="794"/>
        <v>58571.247987608425</v>
      </c>
      <c r="Z2084" s="179">
        <f t="shared" si="795"/>
        <v>2705.2446018297851</v>
      </c>
      <c r="AA2084" s="179">
        <f t="shared" si="796"/>
        <v>14312.507410561771</v>
      </c>
      <c r="AB2084" s="179">
        <f t="shared" si="797"/>
        <v>75588.999999999985</v>
      </c>
      <c r="AC2084" s="179">
        <f t="shared" si="798"/>
        <v>3125241</v>
      </c>
      <c r="AE2084" s="179">
        <f t="shared" si="799"/>
        <v>75589</v>
      </c>
    </row>
    <row r="2085" spans="1:31" x14ac:dyDescent="0.2">
      <c r="A2085" s="171">
        <f t="shared" si="781"/>
        <v>190</v>
      </c>
      <c r="B2085" s="179">
        <f t="shared" si="782"/>
        <v>72394</v>
      </c>
      <c r="D2085" s="179">
        <f t="shared" si="783"/>
        <v>3195</v>
      </c>
      <c r="E2085" s="179">
        <f t="shared" si="784"/>
        <v>13041.965748944616</v>
      </c>
      <c r="F2085" s="179">
        <f t="shared" si="785"/>
        <v>453.48460260342216</v>
      </c>
      <c r="G2085" s="179">
        <f t="shared" si="786"/>
        <v>919000.48792960343</v>
      </c>
      <c r="H2085" s="179">
        <f t="shared" si="787"/>
        <v>31081.475083934711</v>
      </c>
      <c r="I2085" s="179">
        <f t="shared" si="788"/>
        <v>72394</v>
      </c>
      <c r="J2085" s="179">
        <f t="shared" si="789"/>
        <v>3195</v>
      </c>
      <c r="K2085" s="179">
        <f t="shared" si="790"/>
        <v>75589</v>
      </c>
      <c r="L2085" s="179">
        <f t="shared" si="778"/>
        <v>75589</v>
      </c>
      <c r="M2085" s="179">
        <f t="shared" si="791"/>
        <v>27323.654394133842</v>
      </c>
      <c r="N2085" s="179">
        <f t="shared" si="792"/>
        <v>2895942.1856010561</v>
      </c>
      <c r="O2085" s="179">
        <f>N2085*(1+Basic!$B$9)+S2085</f>
        <v>3040739.2948811091</v>
      </c>
      <c r="P2085" s="176">
        <f t="shared" si="779"/>
        <v>3071821</v>
      </c>
      <c r="R2085" s="183">
        <f t="shared" si="793"/>
        <v>0</v>
      </c>
      <c r="S2085" s="179">
        <f t="shared" si="780"/>
        <v>0</v>
      </c>
      <c r="Y2085" s="179">
        <f t="shared" si="794"/>
        <v>59352.034251055331</v>
      </c>
      <c r="Z2085" s="179">
        <f t="shared" si="795"/>
        <v>2741.5153973965789</v>
      </c>
      <c r="AA2085" s="179">
        <f t="shared" si="796"/>
        <v>13495.450351548039</v>
      </c>
      <c r="AB2085" s="179">
        <f t="shared" si="797"/>
        <v>75588.999999999942</v>
      </c>
      <c r="AC2085" s="179">
        <f t="shared" si="798"/>
        <v>3071821</v>
      </c>
      <c r="AE2085" s="179">
        <f t="shared" si="799"/>
        <v>75589</v>
      </c>
    </row>
    <row r="2086" spans="1:31" x14ac:dyDescent="0.2">
      <c r="A2086" s="171">
        <f t="shared" si="781"/>
        <v>191</v>
      </c>
      <c r="B2086" s="179">
        <f t="shared" si="782"/>
        <v>72394</v>
      </c>
      <c r="D2086" s="179">
        <f t="shared" si="783"/>
        <v>3195</v>
      </c>
      <c r="E2086" s="179">
        <f t="shared" si="784"/>
        <v>12250.77118432375</v>
      </c>
      <c r="F2086" s="179">
        <f t="shared" si="785"/>
        <v>416.72750328052939</v>
      </c>
      <c r="G2086" s="179">
        <f t="shared" si="786"/>
        <v>858857.25911392714</v>
      </c>
      <c r="H2086" s="179">
        <f t="shared" si="787"/>
        <v>28303.202587215241</v>
      </c>
      <c r="I2086" s="179">
        <f t="shared" si="788"/>
        <v>72394</v>
      </c>
      <c r="J2086" s="179">
        <f t="shared" si="789"/>
        <v>3195</v>
      </c>
      <c r="K2086" s="179">
        <f t="shared" si="790"/>
        <v>75589</v>
      </c>
      <c r="L2086" s="179">
        <f t="shared" si="778"/>
        <v>75589</v>
      </c>
      <c r="M2086" s="179">
        <f t="shared" si="791"/>
        <v>26875.728896841363</v>
      </c>
      <c r="N2086" s="179">
        <f t="shared" si="792"/>
        <v>2847228.9144978975</v>
      </c>
      <c r="O2086" s="179">
        <f>N2086*(1+Basic!$B$9)+S2086</f>
        <v>2989590.3602227927</v>
      </c>
      <c r="P2086" s="176">
        <f t="shared" si="779"/>
        <v>3017894</v>
      </c>
      <c r="R2086" s="183">
        <f t="shared" si="793"/>
        <v>0</v>
      </c>
      <c r="S2086" s="179">
        <f t="shared" si="780"/>
        <v>0</v>
      </c>
      <c r="Y2086" s="179">
        <f t="shared" si="794"/>
        <v>60143.228815676295</v>
      </c>
      <c r="Z2086" s="179">
        <f t="shared" si="795"/>
        <v>2778.2724967194699</v>
      </c>
      <c r="AA2086" s="179">
        <f t="shared" si="796"/>
        <v>12667.49868760428</v>
      </c>
      <c r="AB2086" s="179">
        <f t="shared" si="797"/>
        <v>75589.000000000044</v>
      </c>
      <c r="AC2086" s="179">
        <f t="shared" si="798"/>
        <v>3017894</v>
      </c>
      <c r="AE2086" s="179">
        <f t="shared" si="799"/>
        <v>75589</v>
      </c>
    </row>
    <row r="2087" spans="1:31" x14ac:dyDescent="0.2">
      <c r="A2087" s="171">
        <f t="shared" si="781"/>
        <v>192</v>
      </c>
      <c r="B2087" s="179">
        <f t="shared" si="782"/>
        <v>72394</v>
      </c>
      <c r="C2087" s="171">
        <f>-Basic!$B$35</f>
        <v>-9710</v>
      </c>
      <c r="D2087" s="179">
        <f t="shared" si="783"/>
        <v>-6515</v>
      </c>
      <c r="E2087" s="179">
        <f t="shared" si="784"/>
        <v>11449.029570271727</v>
      </c>
      <c r="F2087" s="179">
        <f t="shared" si="785"/>
        <v>379.47758004283531</v>
      </c>
      <c r="G2087" s="179">
        <f t="shared" si="786"/>
        <v>797912.28868419887</v>
      </c>
      <c r="H2087" s="179">
        <f t="shared" si="787"/>
        <v>35197.680167258077</v>
      </c>
      <c r="I2087" s="179">
        <f t="shared" si="788"/>
        <v>72394</v>
      </c>
      <c r="J2087" s="179">
        <f t="shared" si="789"/>
        <v>3195</v>
      </c>
      <c r="K2087" s="179">
        <f t="shared" si="790"/>
        <v>75589</v>
      </c>
      <c r="L2087" s="179">
        <f t="shared" si="778"/>
        <v>75589</v>
      </c>
      <c r="M2087" s="179">
        <f t="shared" si="791"/>
        <v>26423.646436647119</v>
      </c>
      <c r="N2087" s="179">
        <f t="shared" si="792"/>
        <v>2798063.5609345445</v>
      </c>
      <c r="O2087" s="179">
        <f>N2087*(1+Basic!$B$9)+S2087</f>
        <v>2937966.7389812721</v>
      </c>
      <c r="P2087" s="176">
        <f t="shared" si="779"/>
        <v>2973164</v>
      </c>
      <c r="R2087" s="183">
        <f t="shared" si="793"/>
        <v>0</v>
      </c>
      <c r="S2087" s="179">
        <f t="shared" si="780"/>
        <v>0</v>
      </c>
      <c r="Y2087" s="179">
        <f t="shared" si="794"/>
        <v>60944.970429728273</v>
      </c>
      <c r="Z2087" s="179">
        <f t="shared" si="795"/>
        <v>2815.5224199571639</v>
      </c>
      <c r="AA2087" s="179">
        <f t="shared" si="796"/>
        <v>11828.507150314563</v>
      </c>
      <c r="AB2087" s="179">
        <f t="shared" si="797"/>
        <v>75589</v>
      </c>
      <c r="AC2087" s="179">
        <f t="shared" si="798"/>
        <v>2973164</v>
      </c>
      <c r="AE2087" s="179">
        <f t="shared" si="799"/>
        <v>65879</v>
      </c>
    </row>
    <row r="2088" spans="1:31" x14ac:dyDescent="0.2">
      <c r="A2088" s="171">
        <f t="shared" si="781"/>
        <v>193</v>
      </c>
      <c r="B2088" s="179">
        <f t="shared" si="782"/>
        <v>72394</v>
      </c>
      <c r="D2088" s="179">
        <f t="shared" si="783"/>
        <v>3195</v>
      </c>
      <c r="E2088" s="179">
        <f t="shared" si="784"/>
        <v>10636.600308942358</v>
      </c>
      <c r="F2088" s="179">
        <f t="shared" si="785"/>
        <v>471.91587071585059</v>
      </c>
      <c r="G2088" s="179">
        <f t="shared" si="786"/>
        <v>736154.88899314124</v>
      </c>
      <c r="H2088" s="179">
        <f t="shared" si="787"/>
        <v>32474.596037973926</v>
      </c>
      <c r="I2088" s="179">
        <f t="shared" si="788"/>
        <v>72394</v>
      </c>
      <c r="J2088" s="179">
        <f t="shared" si="789"/>
        <v>3195</v>
      </c>
      <c r="K2088" s="179">
        <f t="shared" si="790"/>
        <v>75589</v>
      </c>
      <c r="L2088" s="179">
        <f t="shared" ref="L2088:L2098" si="800">K2088</f>
        <v>75589</v>
      </c>
      <c r="M2088" s="179">
        <f t="shared" si="791"/>
        <v>25967.368434946689</v>
      </c>
      <c r="N2088" s="179">
        <f t="shared" si="792"/>
        <v>2748441.9293694911</v>
      </c>
      <c r="O2088" s="179">
        <f>N2088*(1+Basic!$B$9)+S2088</f>
        <v>2885864.0258379658</v>
      </c>
      <c r="P2088" s="176">
        <f t="shared" ref="P2088:P2098" si="801">ROUND((O2088+H2088)/1,0)</f>
        <v>2918339</v>
      </c>
      <c r="R2088" s="183">
        <f t="shared" si="793"/>
        <v>0</v>
      </c>
      <c r="S2088" s="179">
        <f t="shared" ref="S2088:S2099" si="802">S2089+R2088</f>
        <v>0</v>
      </c>
      <c r="Y2088" s="179">
        <f t="shared" si="794"/>
        <v>61757.399691057624</v>
      </c>
      <c r="Z2088" s="179">
        <f t="shared" si="795"/>
        <v>2723.0841292841505</v>
      </c>
      <c r="AA2088" s="179">
        <f t="shared" si="796"/>
        <v>11108.516179658209</v>
      </c>
      <c r="AB2088" s="179">
        <f t="shared" si="797"/>
        <v>75588.999999999985</v>
      </c>
      <c r="AC2088" s="179">
        <f t="shared" si="798"/>
        <v>2918339</v>
      </c>
      <c r="AE2088" s="179">
        <f t="shared" si="799"/>
        <v>75589</v>
      </c>
    </row>
    <row r="2089" spans="1:31" x14ac:dyDescent="0.2">
      <c r="A2089" s="171">
        <f t="shared" ref="A2089:A2099" si="803">A2088+1</f>
        <v>194</v>
      </c>
      <c r="B2089" s="179">
        <f t="shared" ref="B2089:B2099" si="804">$C$1891</f>
        <v>72394</v>
      </c>
      <c r="D2089" s="179">
        <f t="shared" ref="D2089:D2099" si="805">C2089+$F$1891</f>
        <v>3195</v>
      </c>
      <c r="E2089" s="179">
        <f t="shared" ref="E2089:E2099" si="806">G2088*$B$1894/$E$1891</f>
        <v>9813.3409282444791</v>
      </c>
      <c r="F2089" s="179">
        <f t="shared" ref="F2089:F2099" si="807">H2088*$D$1894/$E$1891</f>
        <v>435.40589017744423</v>
      </c>
      <c r="G2089" s="179">
        <f t="shared" ref="G2089:G2099" si="808">G2088+E2089-B2089</f>
        <v>673574.22992138576</v>
      </c>
      <c r="H2089" s="179">
        <f t="shared" ref="H2089:H2099" si="809">H2088-D2089+F2089</f>
        <v>29715.001928151371</v>
      </c>
      <c r="I2089" s="179">
        <f t="shared" ref="I2089:I2099" si="810">B2089</f>
        <v>72394</v>
      </c>
      <c r="J2089" s="179">
        <f t="shared" ref="J2089:J2099" si="811">D2089-C2089</f>
        <v>3195</v>
      </c>
      <c r="K2089" s="179">
        <f t="shared" ref="K2089:K2099" si="812">J2089+I2089</f>
        <v>75589</v>
      </c>
      <c r="L2089" s="179">
        <f t="shared" si="800"/>
        <v>75589</v>
      </c>
      <c r="M2089" s="179">
        <f t="shared" ref="M2089:M2099" si="813">N2088*$L$1894/12</f>
        <v>25506.855955107752</v>
      </c>
      <c r="N2089" s="179">
        <f t="shared" ref="N2089:N2099" si="814">N2088+M2089-L2089</f>
        <v>2698359.7853245987</v>
      </c>
      <c r="O2089" s="179">
        <f>N2089*(1+Basic!$B$9)+S2089</f>
        <v>2833277.7745908289</v>
      </c>
      <c r="P2089" s="176">
        <f t="shared" si="801"/>
        <v>2862993</v>
      </c>
      <c r="R2089" s="183">
        <f t="shared" ref="R2089:R2099" si="815">ROUND($R$1891/1,0)</f>
        <v>0</v>
      </c>
      <c r="S2089" s="179">
        <f t="shared" si="802"/>
        <v>0</v>
      </c>
      <c r="Y2089" s="179">
        <f t="shared" ref="Y2089:Y2099" si="816">G2088-G2089</f>
        <v>62580.659071755479</v>
      </c>
      <c r="Z2089" s="179">
        <f t="shared" ref="Z2089:Z2099" si="817">H2088-H2089-C2089</f>
        <v>2759.5941098225558</v>
      </c>
      <c r="AA2089" s="179">
        <f t="shared" ref="AA2089:AA2099" si="818">E2089+F2089+R2089</f>
        <v>10248.746818421923</v>
      </c>
      <c r="AB2089" s="179">
        <f t="shared" ref="AB2089:AB2099" si="819">AA2089+Z2089+Y2089</f>
        <v>75588.999999999956</v>
      </c>
      <c r="AC2089" s="179">
        <f t="shared" ref="AC2089:AC2099" si="820">P2089</f>
        <v>2862993</v>
      </c>
      <c r="AE2089" s="179">
        <f t="shared" ref="AE2089:AE2099" si="821">B2089+D2089</f>
        <v>75589</v>
      </c>
    </row>
    <row r="2090" spans="1:31" x14ac:dyDescent="0.2">
      <c r="A2090" s="171">
        <f t="shared" si="803"/>
        <v>195</v>
      </c>
      <c r="B2090" s="179">
        <f t="shared" si="804"/>
        <v>72394</v>
      </c>
      <c r="D2090" s="179">
        <f t="shared" si="805"/>
        <v>3195</v>
      </c>
      <c r="E2090" s="179">
        <f t="shared" si="806"/>
        <v>8979.1070568572668</v>
      </c>
      <c r="F2090" s="179">
        <f t="shared" si="807"/>
        <v>398.4063989902188</v>
      </c>
      <c r="G2090" s="179">
        <f t="shared" si="808"/>
        <v>610159.33697824308</v>
      </c>
      <c r="H2090" s="179">
        <f t="shared" si="809"/>
        <v>26918.408327141588</v>
      </c>
      <c r="I2090" s="179">
        <f t="shared" si="810"/>
        <v>72394</v>
      </c>
      <c r="J2090" s="179">
        <f t="shared" si="811"/>
        <v>3195</v>
      </c>
      <c r="K2090" s="179">
        <f t="shared" si="812"/>
        <v>75589</v>
      </c>
      <c r="L2090" s="179">
        <f t="shared" si="800"/>
        <v>75589</v>
      </c>
      <c r="M2090" s="179">
        <f t="shared" si="813"/>
        <v>25042.069699147425</v>
      </c>
      <c r="N2090" s="179">
        <f t="shared" si="814"/>
        <v>2647812.8550237459</v>
      </c>
      <c r="O2090" s="179">
        <f>N2090*(1+Basic!$B$9)+S2090</f>
        <v>2780203.4977749335</v>
      </c>
      <c r="P2090" s="176">
        <f t="shared" si="801"/>
        <v>2807122</v>
      </c>
      <c r="R2090" s="183">
        <f t="shared" si="815"/>
        <v>0</v>
      </c>
      <c r="S2090" s="179">
        <f t="shared" si="802"/>
        <v>0</v>
      </c>
      <c r="Y2090" s="179">
        <f t="shared" si="816"/>
        <v>63414.89294314268</v>
      </c>
      <c r="Z2090" s="179">
        <f t="shared" si="817"/>
        <v>2796.593601009783</v>
      </c>
      <c r="AA2090" s="179">
        <f t="shared" si="818"/>
        <v>9377.5134558474856</v>
      </c>
      <c r="AB2090" s="179">
        <f t="shared" si="819"/>
        <v>75588.999999999942</v>
      </c>
      <c r="AC2090" s="179">
        <f t="shared" si="820"/>
        <v>2807122</v>
      </c>
      <c r="AE2090" s="179">
        <f t="shared" si="821"/>
        <v>75589</v>
      </c>
    </row>
    <row r="2091" spans="1:31" x14ac:dyDescent="0.2">
      <c r="A2091" s="171">
        <f t="shared" si="803"/>
        <v>196</v>
      </c>
      <c r="B2091" s="179">
        <f t="shared" si="804"/>
        <v>72394</v>
      </c>
      <c r="D2091" s="179">
        <f t="shared" si="805"/>
        <v>3195</v>
      </c>
      <c r="E2091" s="179">
        <f t="shared" si="806"/>
        <v>8133.7523989124738</v>
      </c>
      <c r="F2091" s="179">
        <f t="shared" si="807"/>
        <v>360.91083399879113</v>
      </c>
      <c r="G2091" s="179">
        <f t="shared" si="808"/>
        <v>545899.08937715553</v>
      </c>
      <c r="H2091" s="179">
        <f t="shared" si="809"/>
        <v>24084.319161140378</v>
      </c>
      <c r="I2091" s="179">
        <f t="shared" si="810"/>
        <v>72394</v>
      </c>
      <c r="J2091" s="179">
        <f t="shared" si="811"/>
        <v>3195</v>
      </c>
      <c r="K2091" s="179">
        <f t="shared" si="812"/>
        <v>75589</v>
      </c>
      <c r="L2091" s="179">
        <f t="shared" si="800"/>
        <v>75589</v>
      </c>
      <c r="M2091" s="179">
        <f t="shared" si="813"/>
        <v>24572.970004378727</v>
      </c>
      <c r="N2091" s="179">
        <f t="shared" si="814"/>
        <v>2596796.8250281247</v>
      </c>
      <c r="O2091" s="179">
        <f>N2091*(1+Basic!$B$9)+S2091</f>
        <v>2726636.6662795311</v>
      </c>
      <c r="P2091" s="176">
        <f t="shared" si="801"/>
        <v>2750721</v>
      </c>
      <c r="R2091" s="183">
        <f t="shared" si="815"/>
        <v>0</v>
      </c>
      <c r="S2091" s="179">
        <f t="shared" si="802"/>
        <v>0</v>
      </c>
      <c r="Y2091" s="179">
        <f t="shared" si="816"/>
        <v>64260.247601087554</v>
      </c>
      <c r="Z2091" s="179">
        <f t="shared" si="817"/>
        <v>2834.0891660012094</v>
      </c>
      <c r="AA2091" s="179">
        <f t="shared" si="818"/>
        <v>8494.6632329112654</v>
      </c>
      <c r="AB2091" s="179">
        <f t="shared" si="819"/>
        <v>75589.000000000029</v>
      </c>
      <c r="AC2091" s="179">
        <f t="shared" si="820"/>
        <v>2750721</v>
      </c>
      <c r="AE2091" s="179">
        <f t="shared" si="821"/>
        <v>75589</v>
      </c>
    </row>
    <row r="2092" spans="1:31" x14ac:dyDescent="0.2">
      <c r="A2092" s="171">
        <f t="shared" si="803"/>
        <v>197</v>
      </c>
      <c r="B2092" s="179">
        <f t="shared" si="804"/>
        <v>72394</v>
      </c>
      <c r="D2092" s="179">
        <f t="shared" si="805"/>
        <v>3195</v>
      </c>
      <c r="E2092" s="179">
        <f t="shared" si="806"/>
        <v>7277.1287083391808</v>
      </c>
      <c r="F2092" s="179">
        <f t="shared" si="807"/>
        <v>322.91254405171799</v>
      </c>
      <c r="G2092" s="179">
        <f t="shared" si="808"/>
        <v>480782.21808549471</v>
      </c>
      <c r="H2092" s="179">
        <f t="shared" si="809"/>
        <v>21212.231705192095</v>
      </c>
      <c r="I2092" s="179">
        <f t="shared" si="810"/>
        <v>72394</v>
      </c>
      <c r="J2092" s="179">
        <f t="shared" si="811"/>
        <v>3195</v>
      </c>
      <c r="K2092" s="179">
        <f t="shared" si="812"/>
        <v>75589</v>
      </c>
      <c r="L2092" s="179">
        <f t="shared" si="800"/>
        <v>75589</v>
      </c>
      <c r="M2092" s="179">
        <f t="shared" si="813"/>
        <v>24099.516840025975</v>
      </c>
      <c r="N2092" s="179">
        <f t="shared" si="814"/>
        <v>2545307.3418681505</v>
      </c>
      <c r="O2092" s="179">
        <f>N2092*(1+Basic!$B$9)+S2092</f>
        <v>2672572.7089615581</v>
      </c>
      <c r="P2092" s="176">
        <f t="shared" si="801"/>
        <v>2693785</v>
      </c>
      <c r="R2092" s="183">
        <f t="shared" si="815"/>
        <v>0</v>
      </c>
      <c r="S2092" s="179">
        <f t="shared" si="802"/>
        <v>0</v>
      </c>
      <c r="Y2092" s="179">
        <f t="shared" si="816"/>
        <v>65116.87129166082</v>
      </c>
      <c r="Z2092" s="179">
        <f t="shared" si="817"/>
        <v>2872.0874559482836</v>
      </c>
      <c r="AA2092" s="179">
        <f t="shared" si="818"/>
        <v>7600.041252390899</v>
      </c>
      <c r="AB2092" s="179">
        <f t="shared" si="819"/>
        <v>75589</v>
      </c>
      <c r="AC2092" s="179">
        <f t="shared" si="820"/>
        <v>2693785</v>
      </c>
      <c r="AE2092" s="179">
        <f t="shared" si="821"/>
        <v>75589</v>
      </c>
    </row>
    <row r="2093" spans="1:31" x14ac:dyDescent="0.2">
      <c r="A2093" s="171">
        <f t="shared" si="803"/>
        <v>198</v>
      </c>
      <c r="B2093" s="179">
        <f t="shared" si="804"/>
        <v>72394</v>
      </c>
      <c r="D2093" s="179">
        <f t="shared" si="805"/>
        <v>3195</v>
      </c>
      <c r="E2093" s="179">
        <f t="shared" si="806"/>
        <v>6409.0857628665517</v>
      </c>
      <c r="F2093" s="179">
        <f t="shared" si="807"/>
        <v>284.40478882168088</v>
      </c>
      <c r="G2093" s="179">
        <f t="shared" si="808"/>
        <v>414797.30384836125</v>
      </c>
      <c r="H2093" s="179">
        <f t="shared" si="809"/>
        <v>18301.636494013776</v>
      </c>
      <c r="I2093" s="179">
        <f t="shared" si="810"/>
        <v>72394</v>
      </c>
      <c r="J2093" s="179">
        <f t="shared" si="811"/>
        <v>3195</v>
      </c>
      <c r="K2093" s="179">
        <f t="shared" si="812"/>
        <v>75589</v>
      </c>
      <c r="L2093" s="179">
        <f t="shared" si="800"/>
        <v>75589</v>
      </c>
      <c r="M2093" s="179">
        <f t="shared" si="813"/>
        <v>23621.669803808734</v>
      </c>
      <c r="N2093" s="179">
        <f t="shared" si="814"/>
        <v>2493340.0116719594</v>
      </c>
      <c r="O2093" s="179">
        <f>N2093*(1+Basic!$B$9)+S2093</f>
        <v>2618007.0122555573</v>
      </c>
      <c r="P2093" s="176">
        <f t="shared" si="801"/>
        <v>2636309</v>
      </c>
      <c r="R2093" s="183">
        <f t="shared" si="815"/>
        <v>0</v>
      </c>
      <c r="S2093" s="179">
        <f t="shared" si="802"/>
        <v>0</v>
      </c>
      <c r="Y2093" s="179">
        <f t="shared" si="816"/>
        <v>65984.91423713346</v>
      </c>
      <c r="Z2093" s="179">
        <f t="shared" si="817"/>
        <v>2910.595211178319</v>
      </c>
      <c r="AA2093" s="179">
        <f t="shared" si="818"/>
        <v>6693.4905516882327</v>
      </c>
      <c r="AB2093" s="179">
        <f t="shared" si="819"/>
        <v>75589.000000000015</v>
      </c>
      <c r="AC2093" s="179">
        <f t="shared" si="820"/>
        <v>2636309</v>
      </c>
      <c r="AE2093" s="179">
        <f t="shared" si="821"/>
        <v>75589</v>
      </c>
    </row>
    <row r="2094" spans="1:31" x14ac:dyDescent="0.2">
      <c r="A2094" s="171">
        <f t="shared" si="803"/>
        <v>199</v>
      </c>
      <c r="B2094" s="179">
        <f t="shared" si="804"/>
        <v>72394</v>
      </c>
      <c r="D2094" s="179">
        <f t="shared" si="805"/>
        <v>3195</v>
      </c>
      <c r="E2094" s="179">
        <f t="shared" si="806"/>
        <v>5529.4713376800109</v>
      </c>
      <c r="F2094" s="179">
        <f t="shared" si="807"/>
        <v>245.38073760985347</v>
      </c>
      <c r="G2094" s="179">
        <f t="shared" si="808"/>
        <v>347932.77518604125</v>
      </c>
      <c r="H2094" s="179">
        <f t="shared" si="809"/>
        <v>15352.017231623629</v>
      </c>
      <c r="I2094" s="179">
        <f t="shared" si="810"/>
        <v>72394</v>
      </c>
      <c r="J2094" s="179">
        <f t="shared" si="811"/>
        <v>3195</v>
      </c>
      <c r="K2094" s="179">
        <f t="shared" si="812"/>
        <v>75589</v>
      </c>
      <c r="L2094" s="179">
        <f t="shared" si="800"/>
        <v>75589</v>
      </c>
      <c r="M2094" s="179">
        <f t="shared" si="813"/>
        <v>23139.388118494084</v>
      </c>
      <c r="N2094" s="179">
        <f t="shared" si="814"/>
        <v>2440890.3997904537</v>
      </c>
      <c r="O2094" s="179">
        <f>N2094*(1+Basic!$B$9)+S2094</f>
        <v>2562934.9197799764</v>
      </c>
      <c r="P2094" s="176">
        <f t="shared" si="801"/>
        <v>2578287</v>
      </c>
      <c r="R2094" s="183">
        <f t="shared" si="815"/>
        <v>0</v>
      </c>
      <c r="S2094" s="179">
        <f t="shared" si="802"/>
        <v>0</v>
      </c>
      <c r="Y2094" s="179">
        <f t="shared" si="816"/>
        <v>66864.528662319994</v>
      </c>
      <c r="Z2094" s="179">
        <f t="shared" si="817"/>
        <v>2949.6192623901461</v>
      </c>
      <c r="AA2094" s="179">
        <f t="shared" si="818"/>
        <v>5774.8520752898648</v>
      </c>
      <c r="AB2094" s="179">
        <f t="shared" si="819"/>
        <v>75589</v>
      </c>
      <c r="AC2094" s="179">
        <f t="shared" si="820"/>
        <v>2578287</v>
      </c>
      <c r="AE2094" s="179">
        <f t="shared" si="821"/>
        <v>75589</v>
      </c>
    </row>
    <row r="2095" spans="1:31" x14ac:dyDescent="0.2">
      <c r="A2095" s="171">
        <f t="shared" si="803"/>
        <v>200</v>
      </c>
      <c r="B2095" s="179">
        <f t="shared" si="804"/>
        <v>72394</v>
      </c>
      <c r="D2095" s="179">
        <f t="shared" si="805"/>
        <v>3195</v>
      </c>
      <c r="E2095" s="179">
        <f t="shared" si="806"/>
        <v>4638.1311787262684</v>
      </c>
      <c r="F2095" s="179">
        <f t="shared" si="807"/>
        <v>205.83346813423773</v>
      </c>
      <c r="G2095" s="179">
        <f t="shared" si="808"/>
        <v>280176.90636476752</v>
      </c>
      <c r="H2095" s="179">
        <f t="shared" si="809"/>
        <v>12362.850699757868</v>
      </c>
      <c r="I2095" s="179">
        <f t="shared" si="810"/>
        <v>72394</v>
      </c>
      <c r="J2095" s="179">
        <f t="shared" si="811"/>
        <v>3195</v>
      </c>
      <c r="K2095" s="179">
        <f t="shared" si="812"/>
        <v>75589</v>
      </c>
      <c r="L2095" s="179">
        <f t="shared" si="800"/>
        <v>75589</v>
      </c>
      <c r="M2095" s="179">
        <f t="shared" si="813"/>
        <v>22652.630628416868</v>
      </c>
      <c r="N2095" s="179">
        <f t="shared" si="814"/>
        <v>2387954.0304188705</v>
      </c>
      <c r="O2095" s="179">
        <f>N2095*(1+Basic!$B$9)+S2095</f>
        <v>2507351.7319398141</v>
      </c>
      <c r="P2095" s="176">
        <f t="shared" si="801"/>
        <v>2519715</v>
      </c>
      <c r="R2095" s="183">
        <f t="shared" si="815"/>
        <v>0</v>
      </c>
      <c r="S2095" s="179">
        <f t="shared" si="802"/>
        <v>0</v>
      </c>
      <c r="Y2095" s="179">
        <f t="shared" si="816"/>
        <v>67755.868821273732</v>
      </c>
      <c r="Z2095" s="179">
        <f t="shared" si="817"/>
        <v>2989.1665318657615</v>
      </c>
      <c r="AA2095" s="179">
        <f t="shared" si="818"/>
        <v>4843.964646860506</v>
      </c>
      <c r="AB2095" s="179">
        <f t="shared" si="819"/>
        <v>75589</v>
      </c>
      <c r="AC2095" s="179">
        <f t="shared" si="820"/>
        <v>2519715</v>
      </c>
      <c r="AE2095" s="179">
        <f t="shared" si="821"/>
        <v>75589</v>
      </c>
    </row>
    <row r="2096" spans="1:31" x14ac:dyDescent="0.2">
      <c r="A2096" s="171">
        <f t="shared" si="803"/>
        <v>201</v>
      </c>
      <c r="B2096" s="179">
        <f t="shared" si="804"/>
        <v>72394</v>
      </c>
      <c r="D2096" s="179">
        <f t="shared" si="805"/>
        <v>3195</v>
      </c>
      <c r="E2096" s="179">
        <f t="shared" si="806"/>
        <v>3734.9089756624726</v>
      </c>
      <c r="F2096" s="179">
        <f t="shared" si="807"/>
        <v>165.75596530175491</v>
      </c>
      <c r="G2096" s="179">
        <f t="shared" si="808"/>
        <v>211517.81534043001</v>
      </c>
      <c r="H2096" s="179">
        <f t="shared" si="809"/>
        <v>9333.6066650596222</v>
      </c>
      <c r="I2096" s="179">
        <f t="shared" si="810"/>
        <v>72394</v>
      </c>
      <c r="J2096" s="179">
        <f t="shared" si="811"/>
        <v>3195</v>
      </c>
      <c r="K2096" s="179">
        <f t="shared" si="812"/>
        <v>75589</v>
      </c>
      <c r="L2096" s="179">
        <f t="shared" si="800"/>
        <v>75589</v>
      </c>
      <c r="M2096" s="179">
        <f t="shared" si="813"/>
        <v>22161.355795967669</v>
      </c>
      <c r="N2096" s="179">
        <f t="shared" si="814"/>
        <v>2334526.3862148384</v>
      </c>
      <c r="O2096" s="179">
        <f>N2096*(1+Basic!$B$9)+S2096</f>
        <v>2451252.7055255803</v>
      </c>
      <c r="P2096" s="176">
        <f t="shared" si="801"/>
        <v>2460586</v>
      </c>
      <c r="R2096" s="183">
        <f t="shared" si="815"/>
        <v>0</v>
      </c>
      <c r="S2096" s="179">
        <f t="shared" si="802"/>
        <v>0</v>
      </c>
      <c r="Y2096" s="179">
        <f t="shared" si="816"/>
        <v>68659.091024337511</v>
      </c>
      <c r="Z2096" s="179">
        <f t="shared" si="817"/>
        <v>3029.2440346982457</v>
      </c>
      <c r="AA2096" s="179">
        <f t="shared" si="818"/>
        <v>3900.6649409642273</v>
      </c>
      <c r="AB2096" s="179">
        <f t="shared" si="819"/>
        <v>75588.999999999985</v>
      </c>
      <c r="AC2096" s="179">
        <f t="shared" si="820"/>
        <v>2460586</v>
      </c>
      <c r="AE2096" s="179">
        <f t="shared" si="821"/>
        <v>75589</v>
      </c>
    </row>
    <row r="2097" spans="1:31" x14ac:dyDescent="0.2">
      <c r="A2097" s="171">
        <f t="shared" si="803"/>
        <v>202</v>
      </c>
      <c r="B2097" s="179">
        <f t="shared" si="804"/>
        <v>72394</v>
      </c>
      <c r="D2097" s="179">
        <f t="shared" si="805"/>
        <v>3195</v>
      </c>
      <c r="E2097" s="179">
        <f t="shared" si="806"/>
        <v>2819.6463344447602</v>
      </c>
      <c r="F2097" s="179">
        <f t="shared" si="807"/>
        <v>125.14111996387304</v>
      </c>
      <c r="G2097" s="179">
        <f t="shared" si="808"/>
        <v>141943.46167487476</v>
      </c>
      <c r="H2097" s="179">
        <f t="shared" si="809"/>
        <v>6263.7477850234955</v>
      </c>
      <c r="I2097" s="179">
        <f t="shared" si="810"/>
        <v>72394</v>
      </c>
      <c r="J2097" s="179">
        <f t="shared" si="811"/>
        <v>3195</v>
      </c>
      <c r="K2097" s="179">
        <f t="shared" si="812"/>
        <v>75589</v>
      </c>
      <c r="L2097" s="179">
        <f t="shared" si="800"/>
        <v>75589</v>
      </c>
      <c r="M2097" s="179">
        <f t="shared" si="813"/>
        <v>21665.521698048189</v>
      </c>
      <c r="N2097" s="179">
        <f t="shared" si="814"/>
        <v>2280602.9079128867</v>
      </c>
      <c r="O2097" s="179">
        <f>N2097*(1+Basic!$B$9)+S2097</f>
        <v>2394633.0533085312</v>
      </c>
      <c r="P2097" s="176">
        <f t="shared" si="801"/>
        <v>2400897</v>
      </c>
      <c r="R2097" s="183">
        <f t="shared" si="815"/>
        <v>0</v>
      </c>
      <c r="S2097" s="179">
        <f t="shared" si="802"/>
        <v>0</v>
      </c>
      <c r="Y2097" s="179">
        <f t="shared" si="816"/>
        <v>69574.353665555245</v>
      </c>
      <c r="Z2097" s="179">
        <f t="shared" si="817"/>
        <v>3069.8588800361267</v>
      </c>
      <c r="AA2097" s="179">
        <f t="shared" si="818"/>
        <v>2944.787454408633</v>
      </c>
      <c r="AB2097" s="179">
        <f t="shared" si="819"/>
        <v>75589</v>
      </c>
      <c r="AC2097" s="179">
        <f t="shared" si="820"/>
        <v>2400897</v>
      </c>
      <c r="AE2097" s="179">
        <f t="shared" si="821"/>
        <v>75589</v>
      </c>
    </row>
    <row r="2098" spans="1:31" x14ac:dyDescent="0.2">
      <c r="A2098" s="171">
        <f t="shared" si="803"/>
        <v>203</v>
      </c>
      <c r="B2098" s="179">
        <f t="shared" si="804"/>
        <v>72394</v>
      </c>
      <c r="D2098" s="179">
        <f t="shared" si="805"/>
        <v>3195</v>
      </c>
      <c r="E2098" s="179">
        <f t="shared" si="806"/>
        <v>1892.1827495514035</v>
      </c>
      <c r="F2098" s="179">
        <f t="shared" si="807"/>
        <v>83.981727655550614</v>
      </c>
      <c r="G2098" s="179">
        <f t="shared" si="808"/>
        <v>71441.644424426166</v>
      </c>
      <c r="H2098" s="179">
        <f t="shared" si="809"/>
        <v>3152.7295126790459</v>
      </c>
      <c r="I2098" s="179">
        <f t="shared" si="810"/>
        <v>72394</v>
      </c>
      <c r="J2098" s="179">
        <f t="shared" si="811"/>
        <v>3195</v>
      </c>
      <c r="K2098" s="179">
        <f t="shared" si="812"/>
        <v>75589</v>
      </c>
      <c r="L2098" s="179">
        <f t="shared" si="800"/>
        <v>75589</v>
      </c>
      <c r="M2098" s="179">
        <f t="shared" si="813"/>
        <v>21165.086022493717</v>
      </c>
      <c r="N2098" s="179">
        <f t="shared" si="814"/>
        <v>2226178.9939353806</v>
      </c>
      <c r="O2098" s="179">
        <f>N2098*(1+Basic!$B$9)+S2098</f>
        <v>2337487.9436321496</v>
      </c>
      <c r="P2098" s="176">
        <f t="shared" si="801"/>
        <v>2340641</v>
      </c>
      <c r="R2098" s="183">
        <f t="shared" si="815"/>
        <v>0</v>
      </c>
      <c r="S2098" s="179">
        <f t="shared" si="802"/>
        <v>0</v>
      </c>
      <c r="Y2098" s="179">
        <f t="shared" si="816"/>
        <v>70501.817250448599</v>
      </c>
      <c r="Z2098" s="179">
        <f t="shared" si="817"/>
        <v>3111.0182723444495</v>
      </c>
      <c r="AA2098" s="179">
        <f t="shared" si="818"/>
        <v>1976.1644772069542</v>
      </c>
      <c r="AB2098" s="179">
        <f t="shared" si="819"/>
        <v>75589</v>
      </c>
      <c r="AC2098" s="179">
        <f t="shared" si="820"/>
        <v>2340641</v>
      </c>
      <c r="AE2098" s="179">
        <f t="shared" si="821"/>
        <v>75589</v>
      </c>
    </row>
    <row r="2099" spans="1:31" x14ac:dyDescent="0.2">
      <c r="A2099" s="171">
        <f t="shared" si="803"/>
        <v>204</v>
      </c>
      <c r="B2099" s="179">
        <f t="shared" si="804"/>
        <v>72394</v>
      </c>
      <c r="D2099" s="179">
        <f t="shared" si="805"/>
        <v>3195</v>
      </c>
      <c r="E2099" s="179">
        <f t="shared" si="806"/>
        <v>952.35557583567481</v>
      </c>
      <c r="F2099" s="179">
        <f t="shared" si="807"/>
        <v>42.270487317272348</v>
      </c>
      <c r="G2099" s="179">
        <f t="shared" si="808"/>
        <v>2.6184716261923313E-7</v>
      </c>
      <c r="H2099" s="179">
        <f t="shared" si="809"/>
        <v>-3.6817411341871775E-9</v>
      </c>
      <c r="I2099" s="179">
        <f t="shared" si="810"/>
        <v>72394</v>
      </c>
      <c r="J2099" s="179">
        <f t="shared" si="811"/>
        <v>3195</v>
      </c>
      <c r="K2099" s="179">
        <f t="shared" si="812"/>
        <v>75589</v>
      </c>
      <c r="L2099" s="179">
        <f>K2099+Basic!B8</f>
        <v>2246839</v>
      </c>
      <c r="M2099" s="179">
        <f t="shared" si="813"/>
        <v>20660.00606446241</v>
      </c>
      <c r="N2099" s="179">
        <f t="shared" si="814"/>
        <v>-1.5692785382270813E-7</v>
      </c>
      <c r="O2099" s="179">
        <f>N2099*(1+Basic!$B$9)</f>
        <v>-1.6477424651384355E-7</v>
      </c>
      <c r="P2099" s="179">
        <f>O2099+H2099+Basic!$B$8</f>
        <v>2171249.9999998314</v>
      </c>
      <c r="R2099" s="183">
        <f t="shared" si="815"/>
        <v>0</v>
      </c>
      <c r="S2099" s="179">
        <f t="shared" si="802"/>
        <v>0</v>
      </c>
      <c r="Y2099" s="179">
        <f t="shared" si="816"/>
        <v>71441.644424164318</v>
      </c>
      <c r="Z2099" s="179">
        <f t="shared" si="817"/>
        <v>3152.7295126827275</v>
      </c>
      <c r="AA2099" s="179">
        <f t="shared" si="818"/>
        <v>994.62606315294715</v>
      </c>
      <c r="AB2099" s="179">
        <f t="shared" si="819"/>
        <v>75589</v>
      </c>
      <c r="AC2099" s="179">
        <f t="shared" si="820"/>
        <v>2171249.9999998314</v>
      </c>
      <c r="AE2099" s="179">
        <f t="shared" si="821"/>
        <v>75589</v>
      </c>
    </row>
    <row r="2100" spans="1:31" ht="15" x14ac:dyDescent="0.2">
      <c r="A2100" s="170" t="s">
        <v>5</v>
      </c>
      <c r="B2100" s="190">
        <f>SUM(B1895:B2099)</f>
        <v>9702126</v>
      </c>
      <c r="C2100" s="190">
        <f>SUM(C1895:C2099)</f>
        <v>-436723</v>
      </c>
      <c r="D2100" s="190">
        <f>SUM(D1895:D2099)</f>
        <v>215057</v>
      </c>
      <c r="E2100" s="190">
        <f>SUM(E1895:E2099)</f>
        <v>9702126.0000002608</v>
      </c>
      <c r="F2100" s="190">
        <f>SUM(F1895:F2099)</f>
        <v>215056.99999999633</v>
      </c>
      <c r="G2100" s="190"/>
      <c r="H2100" s="190"/>
      <c r="I2100" s="190">
        <f>SUM(I1895:I2099)</f>
        <v>14768376</v>
      </c>
      <c r="J2100" s="190">
        <f>SUM(J1895:J2099)</f>
        <v>625568.5</v>
      </c>
      <c r="K2100" s="190">
        <f>SUM(K1895:K2099)</f>
        <v>15420156</v>
      </c>
      <c r="L2100" s="190">
        <f>SUM(L1895:L2099)</f>
        <v>10353906</v>
      </c>
      <c r="M2100" s="190">
        <f>SUM(M1895:M2099)</f>
        <v>10353905.999999842</v>
      </c>
      <c r="N2100" s="187"/>
      <c r="O2100" s="190"/>
      <c r="P2100" s="190"/>
      <c r="R2100" s="172">
        <f>SUM(R1896:R2099)</f>
        <v>0</v>
      </c>
      <c r="Y2100" s="191">
        <f>SUM(Y1896:Y2099)</f>
        <v>5066249.9999997374</v>
      </c>
      <c r="Z2100" s="191">
        <f>SUM(Z1896:Z2099)</f>
        <v>436723.00000000378</v>
      </c>
      <c r="AA2100" s="191">
        <f>SUM(AA1896:AA2099)</f>
        <v>9917183.000000257</v>
      </c>
      <c r="AB2100" s="191">
        <f>SUM(AB1896:AB2099)</f>
        <v>15420156.000000002</v>
      </c>
    </row>
    <row r="2109" spans="1:31" ht="25.5" x14ac:dyDescent="0.35">
      <c r="A2109" s="171">
        <v>12</v>
      </c>
      <c r="B2109" s="171">
        <v>18</v>
      </c>
      <c r="C2109" s="262" t="s">
        <v>113</v>
      </c>
      <c r="D2109" s="262"/>
      <c r="E2109" s="262"/>
      <c r="F2109" s="262"/>
      <c r="G2109" s="171">
        <f>B2109*A2109</f>
        <v>216</v>
      </c>
    </row>
    <row r="2110" spans="1:31" x14ac:dyDescent="0.2">
      <c r="A2110" s="171" t="s">
        <v>33</v>
      </c>
      <c r="B2110" s="171" t="s">
        <v>39</v>
      </c>
      <c r="D2110" s="171" t="s">
        <v>160</v>
      </c>
      <c r="E2110" s="171" t="s">
        <v>38</v>
      </c>
      <c r="G2110" s="171" t="s">
        <v>57</v>
      </c>
    </row>
    <row r="2111" spans="1:31" ht="18" x14ac:dyDescent="0.25">
      <c r="A2111" s="181">
        <f>Basic!$B$10</f>
        <v>0.16</v>
      </c>
      <c r="B2111" s="177">
        <v>71637.542356071659</v>
      </c>
      <c r="C2111" s="176">
        <f>ROUND(B2111/1,0)</f>
        <v>71638</v>
      </c>
      <c r="D2111" s="177">
        <v>3164.5600869476989</v>
      </c>
      <c r="E2111" s="176">
        <f>$E$2</f>
        <v>12</v>
      </c>
      <c r="F2111" s="176">
        <f>ROUND(D2111/1,0)</f>
        <v>3165</v>
      </c>
      <c r="G2111" s="192">
        <f>-(B2115)/R2113</f>
        <v>23454.861111111109</v>
      </c>
      <c r="H2111" s="179">
        <f>(Basic!$B$19+Basic!$B$20+Basic!$B$21+Basic!$B$22+Basic!$B$23+Basic!$B$24+Basic!$B$25+Basic!$B$26+Basic!$B$27+Basic!$B$28+Basic!$B$29+Basic!$B$30+Basic!$B$31+Basic!$B$32+Basic!$B$33+Basic!$B$34+Basic!$B$35+Basic!$B$36)/R2113</f>
        <v>2062.3287037037039</v>
      </c>
      <c r="J2111" s="179"/>
      <c r="K2111" s="179"/>
      <c r="R2111" s="172">
        <f>$S$1/$R$2113</f>
        <v>0</v>
      </c>
    </row>
    <row r="2112" spans="1:31" ht="15" x14ac:dyDescent="0.2">
      <c r="A2112" s="170" t="s">
        <v>37</v>
      </c>
      <c r="B2112" s="179" t="s">
        <v>37</v>
      </c>
      <c r="C2112" s="171" t="s">
        <v>37</v>
      </c>
      <c r="D2112" s="171" t="s">
        <v>37</v>
      </c>
      <c r="E2112" s="171" t="s">
        <v>37</v>
      </c>
      <c r="F2112" s="171" t="s">
        <v>37</v>
      </c>
      <c r="G2112" s="171" t="s">
        <v>37</v>
      </c>
      <c r="H2112" s="171" t="s">
        <v>37</v>
      </c>
      <c r="J2112" s="179"/>
      <c r="L2112" s="179"/>
      <c r="M2112" s="180" t="s">
        <v>31</v>
      </c>
      <c r="N2112" s="180"/>
      <c r="O2112" s="180"/>
    </row>
    <row r="2113" spans="1:31" ht="15" x14ac:dyDescent="0.2">
      <c r="A2113" s="170"/>
      <c r="B2113" s="180" t="s">
        <v>11</v>
      </c>
      <c r="C2113" s="180"/>
      <c r="D2113" s="180"/>
      <c r="E2113" s="180" t="s">
        <v>27</v>
      </c>
      <c r="F2113" s="180"/>
      <c r="G2113" s="180" t="s">
        <v>162</v>
      </c>
      <c r="H2113" s="180"/>
      <c r="I2113" s="180" t="s">
        <v>6</v>
      </c>
      <c r="J2113" s="180"/>
      <c r="K2113" s="180"/>
      <c r="L2113" s="171" t="s">
        <v>32</v>
      </c>
      <c r="M2113" s="171" t="s">
        <v>2</v>
      </c>
      <c r="N2113" s="180" t="s">
        <v>162</v>
      </c>
      <c r="O2113" s="180" t="s">
        <v>29</v>
      </c>
      <c r="P2113" s="180" t="s">
        <v>30</v>
      </c>
      <c r="R2113" s="172">
        <f>$E$2*18</f>
        <v>216</v>
      </c>
    </row>
    <row r="2114" spans="1:31" x14ac:dyDescent="0.2">
      <c r="B2114" s="181">
        <f>IRR(B2115:B2331,0)*E2111</f>
        <v>0.15996952730757297</v>
      </c>
      <c r="D2114" s="181">
        <f>IRR(D2115:D2331,0)*E2111</f>
        <v>0.16010009344891429</v>
      </c>
      <c r="E2114" s="171" t="s">
        <v>28</v>
      </c>
      <c r="F2114" s="171" t="s">
        <v>161</v>
      </c>
      <c r="G2114" s="171" t="s">
        <v>162</v>
      </c>
      <c r="H2114" s="171" t="s">
        <v>161</v>
      </c>
      <c r="I2114" s="171" t="s">
        <v>28</v>
      </c>
      <c r="J2114" s="179" t="s">
        <v>161</v>
      </c>
      <c r="K2114" s="179" t="s">
        <v>5</v>
      </c>
      <c r="L2114" s="174">
        <f>IRR(L2115:L2331,0)*E2111</f>
        <v>0.11182357897855066</v>
      </c>
      <c r="AE2114" s="174">
        <f>IRR(AE2115:AE2331,0)*$AE$2</f>
        <v>0.15997178886493835</v>
      </c>
    </row>
    <row r="2115" spans="1:31" x14ac:dyDescent="0.2">
      <c r="A2115" s="171">
        <v>0</v>
      </c>
      <c r="B2115" s="171">
        <f>-(Basic!$B$6-Basic!$B$8)</f>
        <v>-5066250</v>
      </c>
      <c r="C2115" s="171">
        <f>-Basic!$B$19</f>
        <v>-52423</v>
      </c>
      <c r="D2115" s="179">
        <f>C2115</f>
        <v>-52423</v>
      </c>
      <c r="G2115" s="179">
        <f>-B2115</f>
        <v>5066250</v>
      </c>
      <c r="H2115" s="171">
        <f>-D2115</f>
        <v>52423</v>
      </c>
      <c r="J2115" s="171">
        <f>-Basic!$B$19/2</f>
        <v>-26211.5</v>
      </c>
      <c r="L2115" s="179">
        <f>B2115-Basic!$B$8</f>
        <v>-7237500</v>
      </c>
      <c r="N2115" s="179">
        <f>-L2115</f>
        <v>7237500</v>
      </c>
      <c r="Y2115" s="171" t="s">
        <v>163</v>
      </c>
      <c r="Z2115" s="171" t="s">
        <v>61</v>
      </c>
      <c r="AA2115" s="171" t="s">
        <v>2</v>
      </c>
      <c r="AB2115" s="171" t="s">
        <v>6</v>
      </c>
      <c r="AC2115" s="171" t="s">
        <v>65</v>
      </c>
      <c r="AE2115" s="179">
        <f>B2115+D2115</f>
        <v>-5118673</v>
      </c>
    </row>
    <row r="2116" spans="1:31" x14ac:dyDescent="0.2">
      <c r="A2116" s="171">
        <f>A2115+1</f>
        <v>1</v>
      </c>
      <c r="B2116" s="179">
        <f>$C$2111</f>
        <v>71638</v>
      </c>
      <c r="D2116" s="179">
        <f>C2116+$F$2111</f>
        <v>3165</v>
      </c>
      <c r="E2116" s="179">
        <f>G2115*$B$2114/$E$2111</f>
        <v>67537.134810165953</v>
      </c>
      <c r="F2116" s="179">
        <f>H2115*$D$2114/$E$2111</f>
        <v>699.41059990603617</v>
      </c>
      <c r="G2116" s="179">
        <f>G2115+E2116-B2116</f>
        <v>5062149.1348101655</v>
      </c>
      <c r="H2116" s="179">
        <f>H2115-D2116+F2116</f>
        <v>49957.410599906034</v>
      </c>
      <c r="I2116" s="179">
        <f>B2116</f>
        <v>71638</v>
      </c>
      <c r="J2116" s="179">
        <f>D2116-C2116</f>
        <v>3165</v>
      </c>
      <c r="K2116" s="179">
        <f>J2116+I2116</f>
        <v>74803</v>
      </c>
      <c r="L2116" s="179">
        <f t="shared" ref="L2116:L2179" si="822">K2116</f>
        <v>74803</v>
      </c>
      <c r="M2116" s="179">
        <f>N2115*$L$2114/12</f>
        <v>67443.596071438369</v>
      </c>
      <c r="N2116" s="179">
        <f>N2115+M2116-L2116</f>
        <v>7230140.5960714379</v>
      </c>
      <c r="O2116" s="179">
        <f>N2116*(1+Basic!$B$9)+S2116</f>
        <v>7591647.6258750102</v>
      </c>
      <c r="P2116" s="176">
        <f t="shared" ref="P2116:P2179" si="823">ROUND((O2116+H2116)/1,0)</f>
        <v>7641605</v>
      </c>
      <c r="R2116" s="183">
        <f>ROUND($R$2111/1,0)</f>
        <v>0</v>
      </c>
      <c r="S2116" s="179">
        <f t="shared" ref="S2116:S2179" si="824">S2117+R2116</f>
        <v>0</v>
      </c>
      <c r="Y2116" s="179">
        <f>G2115-G2116</f>
        <v>4100.8651898344979</v>
      </c>
      <c r="Z2116" s="179">
        <f>H2115-H2116-C2116</f>
        <v>2465.5894000939661</v>
      </c>
      <c r="AA2116" s="179">
        <f>E2116+F2116+R2116</f>
        <v>68236.545410071994</v>
      </c>
      <c r="AB2116" s="179">
        <f>AA2116+Z2116+Y2116</f>
        <v>74803.000000000466</v>
      </c>
      <c r="AC2116" s="179">
        <f>P2116</f>
        <v>7641605</v>
      </c>
      <c r="AE2116" s="179">
        <f>B2116+D2116</f>
        <v>74803</v>
      </c>
    </row>
    <row r="2117" spans="1:31" x14ac:dyDescent="0.2">
      <c r="A2117" s="171">
        <f t="shared" ref="A2117:A2180" si="825">A2116+1</f>
        <v>2</v>
      </c>
      <c r="B2117" s="179">
        <f t="shared" ref="B2117:B2180" si="826">$C$2111</f>
        <v>71638</v>
      </c>
      <c r="D2117" s="179">
        <f t="shared" ref="D2117:D2180" si="827">C2117+$F$2111</f>
        <v>3165</v>
      </c>
      <c r="E2117" s="179">
        <f t="shared" ref="E2117:E2180" si="828">G2116*$B$2114/$E$2111</f>
        <v>67482.467021335135</v>
      </c>
      <c r="F2117" s="179">
        <f t="shared" ref="F2117:F2180" si="829">H2116*$D$2114/$E$2111</f>
        <v>666.51550879256149</v>
      </c>
      <c r="G2117" s="179">
        <f t="shared" ref="G2117:G2180" si="830">G2116+E2117-B2117</f>
        <v>5057993.6018315004</v>
      </c>
      <c r="H2117" s="179">
        <f t="shared" ref="H2117:H2180" si="831">H2116-D2117+F2117</f>
        <v>47458.926108698593</v>
      </c>
      <c r="I2117" s="179">
        <f t="shared" ref="I2117:I2180" si="832">B2117</f>
        <v>71638</v>
      </c>
      <c r="J2117" s="179">
        <f t="shared" ref="J2117:J2180" si="833">D2117-C2117</f>
        <v>3165</v>
      </c>
      <c r="K2117" s="179">
        <f t="shared" ref="K2117:K2180" si="834">J2117+I2117</f>
        <v>74803</v>
      </c>
      <c r="L2117" s="179">
        <f t="shared" si="822"/>
        <v>74803</v>
      </c>
      <c r="M2117" s="179">
        <f t="shared" ref="M2117:M2180" si="835">N2116*$L$2114/12</f>
        <v>67375.016497568315</v>
      </c>
      <c r="N2117" s="179">
        <f t="shared" ref="N2117:N2180" si="836">N2116+M2117-L2117</f>
        <v>7222712.6125690062</v>
      </c>
      <c r="O2117" s="179">
        <f>N2117*(1+Basic!$B$9)+S2117</f>
        <v>7583848.2431974569</v>
      </c>
      <c r="P2117" s="176">
        <f t="shared" si="823"/>
        <v>7631307</v>
      </c>
      <c r="R2117" s="183">
        <f t="shared" ref="R2117:R2180" si="837">ROUND($R$2111/1,0)</f>
        <v>0</v>
      </c>
      <c r="S2117" s="179">
        <f t="shared" si="824"/>
        <v>0</v>
      </c>
      <c r="Y2117" s="179">
        <f t="shared" ref="Y2117:Y2180" si="838">G2116-G2117</f>
        <v>4155.5329786650836</v>
      </c>
      <c r="Z2117" s="179">
        <f t="shared" ref="Z2117:Z2180" si="839">H2116-H2117-C2117</f>
        <v>2498.4844912074404</v>
      </c>
      <c r="AA2117" s="179">
        <f t="shared" ref="AA2117:AA2180" si="840">E2117+F2117+R2117</f>
        <v>68148.982530127701</v>
      </c>
      <c r="AB2117" s="179">
        <f t="shared" ref="AB2117:AB2180" si="841">AA2117+Z2117+Y2117</f>
        <v>74803.000000000233</v>
      </c>
      <c r="AC2117" s="179">
        <f t="shared" ref="AC2117:AC2180" si="842">P2117</f>
        <v>7631307</v>
      </c>
      <c r="AE2117" s="179">
        <f t="shared" ref="AE2117:AE2180" si="843">B2117+D2117</f>
        <v>74803</v>
      </c>
    </row>
    <row r="2118" spans="1:31" x14ac:dyDescent="0.2">
      <c r="A2118" s="171">
        <f t="shared" si="825"/>
        <v>3</v>
      </c>
      <c r="B2118" s="179">
        <f t="shared" si="826"/>
        <v>71638</v>
      </c>
      <c r="D2118" s="179">
        <f t="shared" si="827"/>
        <v>3165</v>
      </c>
      <c r="E2118" s="179">
        <f t="shared" si="828"/>
        <v>67427.070467476136</v>
      </c>
      <c r="F2118" s="179">
        <f t="shared" si="829"/>
        <v>633.18154208231363</v>
      </c>
      <c r="G2118" s="179">
        <f t="shared" si="830"/>
        <v>5053782.6722989762</v>
      </c>
      <c r="H2118" s="179">
        <f t="shared" si="831"/>
        <v>44927.107650780905</v>
      </c>
      <c r="I2118" s="179">
        <f t="shared" si="832"/>
        <v>71638</v>
      </c>
      <c r="J2118" s="179">
        <f t="shared" si="833"/>
        <v>3165</v>
      </c>
      <c r="K2118" s="179">
        <f t="shared" si="834"/>
        <v>74803</v>
      </c>
      <c r="L2118" s="179">
        <f t="shared" si="822"/>
        <v>74803</v>
      </c>
      <c r="M2118" s="179">
        <f t="shared" si="835"/>
        <v>67305.797855915356</v>
      </c>
      <c r="N2118" s="179">
        <f t="shared" si="836"/>
        <v>7215215.4104249217</v>
      </c>
      <c r="O2118" s="179">
        <f>N2118*(1+Basic!$B$9)+S2118</f>
        <v>7575976.1809461685</v>
      </c>
      <c r="P2118" s="176">
        <f t="shared" si="823"/>
        <v>7620903</v>
      </c>
      <c r="R2118" s="183">
        <f t="shared" si="837"/>
        <v>0</v>
      </c>
      <c r="S2118" s="179">
        <f t="shared" si="824"/>
        <v>0</v>
      </c>
      <c r="Y2118" s="179">
        <f t="shared" si="838"/>
        <v>4210.9295325241983</v>
      </c>
      <c r="Z2118" s="179">
        <f t="shared" si="839"/>
        <v>2531.8184579176886</v>
      </c>
      <c r="AA2118" s="179">
        <f t="shared" si="840"/>
        <v>68060.252009558448</v>
      </c>
      <c r="AB2118" s="179">
        <f t="shared" si="841"/>
        <v>74803.000000000335</v>
      </c>
      <c r="AC2118" s="179">
        <f t="shared" si="842"/>
        <v>7620903</v>
      </c>
      <c r="AE2118" s="179">
        <f t="shared" si="843"/>
        <v>74803</v>
      </c>
    </row>
    <row r="2119" spans="1:31" x14ac:dyDescent="0.2">
      <c r="A2119" s="171">
        <f t="shared" si="825"/>
        <v>4</v>
      </c>
      <c r="B2119" s="179">
        <f t="shared" si="826"/>
        <v>71638</v>
      </c>
      <c r="D2119" s="179">
        <f t="shared" si="827"/>
        <v>3165</v>
      </c>
      <c r="E2119" s="179">
        <f t="shared" si="828"/>
        <v>67370.935433572522</v>
      </c>
      <c r="F2119" s="179">
        <f t="shared" si="829"/>
        <v>599.40284443995461</v>
      </c>
      <c r="G2119" s="179">
        <f t="shared" si="830"/>
        <v>5049515.6077325484</v>
      </c>
      <c r="H2119" s="179">
        <f t="shared" si="831"/>
        <v>42361.510495220857</v>
      </c>
      <c r="I2119" s="179">
        <f t="shared" si="832"/>
        <v>71638</v>
      </c>
      <c r="J2119" s="179">
        <f t="shared" si="833"/>
        <v>3165</v>
      </c>
      <c r="K2119" s="179">
        <f t="shared" si="834"/>
        <v>74803</v>
      </c>
      <c r="L2119" s="179">
        <f t="shared" si="822"/>
        <v>74803</v>
      </c>
      <c r="M2119" s="179">
        <f t="shared" si="835"/>
        <v>67235.934191242253</v>
      </c>
      <c r="N2119" s="179">
        <f t="shared" si="836"/>
        <v>7207648.3446161635</v>
      </c>
      <c r="O2119" s="179">
        <f>N2119*(1+Basic!$B$9)+S2119</f>
        <v>7568030.7618469717</v>
      </c>
      <c r="P2119" s="176">
        <f t="shared" si="823"/>
        <v>7610392</v>
      </c>
      <c r="R2119" s="183">
        <f t="shared" si="837"/>
        <v>0</v>
      </c>
      <c r="S2119" s="179">
        <f t="shared" si="824"/>
        <v>0</v>
      </c>
      <c r="Y2119" s="179">
        <f t="shared" si="838"/>
        <v>4267.0645664278418</v>
      </c>
      <c r="Z2119" s="179">
        <f t="shared" si="839"/>
        <v>2565.5971555600481</v>
      </c>
      <c r="AA2119" s="179">
        <f t="shared" si="840"/>
        <v>67970.338278012481</v>
      </c>
      <c r="AB2119" s="179">
        <f t="shared" si="841"/>
        <v>74803.000000000378</v>
      </c>
      <c r="AC2119" s="179">
        <f t="shared" si="842"/>
        <v>7610392</v>
      </c>
      <c r="AE2119" s="179">
        <f t="shared" si="843"/>
        <v>74803</v>
      </c>
    </row>
    <row r="2120" spans="1:31" x14ac:dyDescent="0.2">
      <c r="A2120" s="171">
        <f t="shared" si="825"/>
        <v>5</v>
      </c>
      <c r="B2120" s="179">
        <f t="shared" si="826"/>
        <v>71638</v>
      </c>
      <c r="D2120" s="179">
        <f t="shared" si="827"/>
        <v>3165</v>
      </c>
      <c r="E2120" s="179">
        <f t="shared" si="828"/>
        <v>67314.052075098982</v>
      </c>
      <c r="F2120" s="179">
        <f t="shared" si="829"/>
        <v>565.1734824101685</v>
      </c>
      <c r="G2120" s="179">
        <f t="shared" si="830"/>
        <v>5045191.6598076476</v>
      </c>
      <c r="H2120" s="179">
        <f t="shared" si="831"/>
        <v>39761.683977631023</v>
      </c>
      <c r="I2120" s="179">
        <f t="shared" si="832"/>
        <v>71638</v>
      </c>
      <c r="J2120" s="179">
        <f t="shared" si="833"/>
        <v>3165</v>
      </c>
      <c r="K2120" s="179">
        <f t="shared" si="834"/>
        <v>74803</v>
      </c>
      <c r="L2120" s="179">
        <f t="shared" si="822"/>
        <v>74803</v>
      </c>
      <c r="M2120" s="179">
        <f t="shared" si="835"/>
        <v>67165.41949281712</v>
      </c>
      <c r="N2120" s="179">
        <f t="shared" si="836"/>
        <v>7200010.764108981</v>
      </c>
      <c r="O2120" s="179">
        <f>N2120*(1+Basic!$B$9)+S2120</f>
        <v>7560011.3023144305</v>
      </c>
      <c r="P2120" s="176">
        <f t="shared" si="823"/>
        <v>7599773</v>
      </c>
      <c r="R2120" s="183">
        <f t="shared" si="837"/>
        <v>0</v>
      </c>
      <c r="S2120" s="179">
        <f t="shared" si="824"/>
        <v>0</v>
      </c>
      <c r="Y2120" s="179">
        <f t="shared" si="838"/>
        <v>4323.9479249008</v>
      </c>
      <c r="Z2120" s="179">
        <f t="shared" si="839"/>
        <v>2599.8265175898341</v>
      </c>
      <c r="AA2120" s="179">
        <f t="shared" si="840"/>
        <v>67879.225557509155</v>
      </c>
      <c r="AB2120" s="179">
        <f t="shared" si="841"/>
        <v>74802.999999999796</v>
      </c>
      <c r="AC2120" s="179">
        <f t="shared" si="842"/>
        <v>7599773</v>
      </c>
      <c r="AE2120" s="179">
        <f t="shared" si="843"/>
        <v>74803</v>
      </c>
    </row>
    <row r="2121" spans="1:31" x14ac:dyDescent="0.2">
      <c r="A2121" s="171">
        <f t="shared" si="825"/>
        <v>6</v>
      </c>
      <c r="B2121" s="179">
        <f t="shared" si="826"/>
        <v>71638</v>
      </c>
      <c r="D2121" s="179">
        <f t="shared" si="827"/>
        <v>3165</v>
      </c>
      <c r="E2121" s="179">
        <f t="shared" si="828"/>
        <v>67256.410416294908</v>
      </c>
      <c r="F2121" s="179">
        <f t="shared" si="829"/>
        <v>530.48744337541041</v>
      </c>
      <c r="G2121" s="179">
        <f t="shared" si="830"/>
        <v>5040810.0702239424</v>
      </c>
      <c r="H2121" s="179">
        <f t="shared" si="831"/>
        <v>37127.171421006431</v>
      </c>
      <c r="I2121" s="179">
        <f t="shared" si="832"/>
        <v>71638</v>
      </c>
      <c r="J2121" s="179">
        <f t="shared" si="833"/>
        <v>3165</v>
      </c>
      <c r="K2121" s="179">
        <f t="shared" si="834"/>
        <v>74803</v>
      </c>
      <c r="L2121" s="179">
        <f t="shared" si="822"/>
        <v>74803</v>
      </c>
      <c r="M2121" s="179">
        <f t="shared" si="835"/>
        <v>67094.247693896294</v>
      </c>
      <c r="N2121" s="179">
        <f t="shared" si="836"/>
        <v>7192302.0118028773</v>
      </c>
      <c r="O2121" s="179">
        <f>N2121*(1+Basic!$B$9)+S2121</f>
        <v>7551917.1123930216</v>
      </c>
      <c r="P2121" s="176">
        <f t="shared" si="823"/>
        <v>7589044</v>
      </c>
      <c r="R2121" s="183">
        <f t="shared" si="837"/>
        <v>0</v>
      </c>
      <c r="S2121" s="179">
        <f t="shared" si="824"/>
        <v>0</v>
      </c>
      <c r="Y2121" s="179">
        <f t="shared" si="838"/>
        <v>4381.5895837051794</v>
      </c>
      <c r="Z2121" s="179">
        <f t="shared" si="839"/>
        <v>2634.5125566245915</v>
      </c>
      <c r="AA2121" s="179">
        <f t="shared" si="840"/>
        <v>67786.897859670324</v>
      </c>
      <c r="AB2121" s="179">
        <f t="shared" si="841"/>
        <v>74803.000000000087</v>
      </c>
      <c r="AC2121" s="179">
        <f t="shared" si="842"/>
        <v>7589044</v>
      </c>
      <c r="AE2121" s="179">
        <f t="shared" si="843"/>
        <v>74803</v>
      </c>
    </row>
    <row r="2122" spans="1:31" x14ac:dyDescent="0.2">
      <c r="A2122" s="171">
        <f t="shared" si="825"/>
        <v>7</v>
      </c>
      <c r="B2122" s="179">
        <f t="shared" si="826"/>
        <v>71638</v>
      </c>
      <c r="D2122" s="179">
        <f t="shared" si="827"/>
        <v>3165</v>
      </c>
      <c r="E2122" s="179">
        <f t="shared" si="828"/>
        <v>67198.000348414804</v>
      </c>
      <c r="F2122" s="179">
        <f t="shared" si="829"/>
        <v>495.33863449974911</v>
      </c>
      <c r="G2122" s="179">
        <f t="shared" si="830"/>
        <v>5036370.0705723576</v>
      </c>
      <c r="H2122" s="179">
        <f t="shared" si="831"/>
        <v>34457.51005550618</v>
      </c>
      <c r="I2122" s="179">
        <f t="shared" si="832"/>
        <v>71638</v>
      </c>
      <c r="J2122" s="179">
        <f t="shared" si="833"/>
        <v>3165</v>
      </c>
      <c r="K2122" s="179">
        <f t="shared" si="834"/>
        <v>74803</v>
      </c>
      <c r="L2122" s="179">
        <f t="shared" si="822"/>
        <v>74803</v>
      </c>
      <c r="M2122" s="179">
        <f t="shared" si="835"/>
        <v>67022.412671202328</v>
      </c>
      <c r="N2122" s="179">
        <f t="shared" si="836"/>
        <v>7184521.4244740792</v>
      </c>
      <c r="O2122" s="179">
        <f>N2122*(1+Basic!$B$9)+S2122</f>
        <v>7543747.4956977833</v>
      </c>
      <c r="P2122" s="176">
        <f t="shared" si="823"/>
        <v>7578205</v>
      </c>
      <c r="R2122" s="183">
        <f t="shared" si="837"/>
        <v>0</v>
      </c>
      <c r="S2122" s="179">
        <f t="shared" si="824"/>
        <v>0</v>
      </c>
      <c r="Y2122" s="179">
        <f t="shared" si="838"/>
        <v>4439.9996515847743</v>
      </c>
      <c r="Z2122" s="179">
        <f t="shared" si="839"/>
        <v>2669.6613655002511</v>
      </c>
      <c r="AA2122" s="179">
        <f t="shared" si="840"/>
        <v>67693.33898291456</v>
      </c>
      <c r="AB2122" s="179">
        <f t="shared" si="841"/>
        <v>74802.999999999593</v>
      </c>
      <c r="AC2122" s="179">
        <f t="shared" si="842"/>
        <v>7578205</v>
      </c>
      <c r="AE2122" s="179">
        <f t="shared" si="843"/>
        <v>74803</v>
      </c>
    </row>
    <row r="2123" spans="1:31" x14ac:dyDescent="0.2">
      <c r="A2123" s="171">
        <f t="shared" si="825"/>
        <v>8</v>
      </c>
      <c r="B2123" s="179">
        <f t="shared" si="826"/>
        <v>71638</v>
      </c>
      <c r="D2123" s="179">
        <f t="shared" si="827"/>
        <v>3165</v>
      </c>
      <c r="E2123" s="179">
        <f t="shared" si="828"/>
        <v>67138.811627955656</v>
      </c>
      <c r="F2123" s="179">
        <f t="shared" si="829"/>
        <v>459.72088165862027</v>
      </c>
      <c r="G2123" s="179">
        <f t="shared" si="830"/>
        <v>5031870.8822003137</v>
      </c>
      <c r="H2123" s="179">
        <f t="shared" si="831"/>
        <v>31752.230937164801</v>
      </c>
      <c r="I2123" s="179">
        <f t="shared" si="832"/>
        <v>71638</v>
      </c>
      <c r="J2123" s="179">
        <f t="shared" si="833"/>
        <v>3165</v>
      </c>
      <c r="K2123" s="179">
        <f t="shared" si="834"/>
        <v>74803</v>
      </c>
      <c r="L2123" s="179">
        <f t="shared" si="822"/>
        <v>74803</v>
      </c>
      <c r="M2123" s="179">
        <f t="shared" si="835"/>
        <v>66949.908244397215</v>
      </c>
      <c r="N2123" s="179">
        <f t="shared" si="836"/>
        <v>7176668.3327184767</v>
      </c>
      <c r="O2123" s="179">
        <f>N2123*(1+Basic!$B$9)+S2123</f>
        <v>7535501.7493544007</v>
      </c>
      <c r="P2123" s="176">
        <f t="shared" si="823"/>
        <v>7567254</v>
      </c>
      <c r="R2123" s="183">
        <f t="shared" si="837"/>
        <v>0</v>
      </c>
      <c r="S2123" s="179">
        <f t="shared" si="824"/>
        <v>0</v>
      </c>
      <c r="Y2123" s="179">
        <f t="shared" si="838"/>
        <v>4499.1883720438927</v>
      </c>
      <c r="Z2123" s="179">
        <f t="shared" si="839"/>
        <v>2705.2791183413792</v>
      </c>
      <c r="AA2123" s="179">
        <f t="shared" si="840"/>
        <v>67598.532509614277</v>
      </c>
      <c r="AB2123" s="179">
        <f t="shared" si="841"/>
        <v>74802.999999999549</v>
      </c>
      <c r="AC2123" s="179">
        <f t="shared" si="842"/>
        <v>7567254</v>
      </c>
      <c r="AE2123" s="179">
        <f t="shared" si="843"/>
        <v>74803</v>
      </c>
    </row>
    <row r="2124" spans="1:31" x14ac:dyDescent="0.2">
      <c r="A2124" s="171">
        <f t="shared" si="825"/>
        <v>9</v>
      </c>
      <c r="B2124" s="179">
        <f t="shared" si="826"/>
        <v>71638</v>
      </c>
      <c r="D2124" s="179">
        <f t="shared" si="827"/>
        <v>3165</v>
      </c>
      <c r="E2124" s="179">
        <f t="shared" si="828"/>
        <v>67078.833874860356</v>
      </c>
      <c r="F2124" s="179">
        <f t="shared" si="829"/>
        <v>423.62792835429929</v>
      </c>
      <c r="G2124" s="179">
        <f t="shared" si="830"/>
        <v>5027311.7160751745</v>
      </c>
      <c r="H2124" s="179">
        <f t="shared" si="831"/>
        <v>29010.858865519102</v>
      </c>
      <c r="I2124" s="179">
        <f t="shared" si="832"/>
        <v>71638</v>
      </c>
      <c r="J2124" s="179">
        <f t="shared" si="833"/>
        <v>3165</v>
      </c>
      <c r="K2124" s="179">
        <f t="shared" si="834"/>
        <v>74803</v>
      </c>
      <c r="L2124" s="179">
        <f t="shared" si="822"/>
        <v>74803</v>
      </c>
      <c r="M2124" s="179">
        <f t="shared" si="835"/>
        <v>66876.72817555067</v>
      </c>
      <c r="N2124" s="179">
        <f t="shared" si="836"/>
        <v>7168742.0608940274</v>
      </c>
      <c r="O2124" s="179">
        <f>N2124*(1+Basic!$B$9)+S2124</f>
        <v>7527179.1639387291</v>
      </c>
      <c r="P2124" s="176">
        <f t="shared" si="823"/>
        <v>7556190</v>
      </c>
      <c r="R2124" s="183">
        <f t="shared" si="837"/>
        <v>0</v>
      </c>
      <c r="S2124" s="179">
        <f t="shared" si="824"/>
        <v>0</v>
      </c>
      <c r="Y2124" s="179">
        <f t="shared" si="838"/>
        <v>4559.1661251392215</v>
      </c>
      <c r="Z2124" s="179">
        <f t="shared" si="839"/>
        <v>2741.3720716456992</v>
      </c>
      <c r="AA2124" s="179">
        <f t="shared" si="840"/>
        <v>67502.461803214654</v>
      </c>
      <c r="AB2124" s="179">
        <f t="shared" si="841"/>
        <v>74802.999999999578</v>
      </c>
      <c r="AC2124" s="179">
        <f t="shared" si="842"/>
        <v>7556190</v>
      </c>
      <c r="AE2124" s="179">
        <f t="shared" si="843"/>
        <v>74803</v>
      </c>
    </row>
    <row r="2125" spans="1:31" x14ac:dyDescent="0.2">
      <c r="A2125" s="171">
        <f t="shared" si="825"/>
        <v>10</v>
      </c>
      <c r="B2125" s="179">
        <f t="shared" si="826"/>
        <v>71638</v>
      </c>
      <c r="D2125" s="179">
        <f t="shared" si="827"/>
        <v>3165</v>
      </c>
      <c r="E2125" s="179">
        <f t="shared" si="828"/>
        <v>67018.05657069743</v>
      </c>
      <c r="F2125" s="179">
        <f t="shared" si="829"/>
        <v>387.05343461690603</v>
      </c>
      <c r="G2125" s="179">
        <f t="shared" si="830"/>
        <v>5022691.7726458721</v>
      </c>
      <c r="H2125" s="179">
        <f t="shared" si="831"/>
        <v>26232.912300136006</v>
      </c>
      <c r="I2125" s="179">
        <f t="shared" si="832"/>
        <v>71638</v>
      </c>
      <c r="J2125" s="179">
        <f t="shared" si="833"/>
        <v>3165</v>
      </c>
      <c r="K2125" s="179">
        <f t="shared" si="834"/>
        <v>74803</v>
      </c>
      <c r="L2125" s="179">
        <f t="shared" si="822"/>
        <v>74803</v>
      </c>
      <c r="M2125" s="179">
        <f t="shared" si="835"/>
        <v>66802.866168603447</v>
      </c>
      <c r="N2125" s="179">
        <f t="shared" si="836"/>
        <v>7160741.9270626307</v>
      </c>
      <c r="O2125" s="179">
        <f>N2125*(1+Basic!$B$9)+S2125</f>
        <v>7518779.0234157629</v>
      </c>
      <c r="P2125" s="176">
        <f t="shared" si="823"/>
        <v>7545012</v>
      </c>
      <c r="R2125" s="183">
        <f t="shared" si="837"/>
        <v>0</v>
      </c>
      <c r="S2125" s="179">
        <f t="shared" si="824"/>
        <v>0</v>
      </c>
      <c r="Y2125" s="179">
        <f t="shared" si="838"/>
        <v>4619.9434293024242</v>
      </c>
      <c r="Z2125" s="179">
        <f t="shared" si="839"/>
        <v>2777.9465653830957</v>
      </c>
      <c r="AA2125" s="179">
        <f t="shared" si="840"/>
        <v>67405.110005314331</v>
      </c>
      <c r="AB2125" s="179">
        <f t="shared" si="841"/>
        <v>74802.999999999854</v>
      </c>
      <c r="AC2125" s="179">
        <f t="shared" si="842"/>
        <v>7545012</v>
      </c>
      <c r="AE2125" s="179">
        <f t="shared" si="843"/>
        <v>74803</v>
      </c>
    </row>
    <row r="2126" spans="1:31" x14ac:dyDescent="0.2">
      <c r="A2126" s="171">
        <f t="shared" si="825"/>
        <v>11</v>
      </c>
      <c r="B2126" s="179">
        <f t="shared" si="826"/>
        <v>71638</v>
      </c>
      <c r="D2126" s="179">
        <f t="shared" si="827"/>
        <v>3165</v>
      </c>
      <c r="E2126" s="179">
        <f t="shared" si="828"/>
        <v>66956.469056816321</v>
      </c>
      <c r="F2126" s="179">
        <f t="shared" si="829"/>
        <v>349.99097589074563</v>
      </c>
      <c r="G2126" s="179">
        <f t="shared" si="830"/>
        <v>5018010.2417026889</v>
      </c>
      <c r="H2126" s="179">
        <f t="shared" si="831"/>
        <v>23417.903276026751</v>
      </c>
      <c r="I2126" s="179">
        <f t="shared" si="832"/>
        <v>71638</v>
      </c>
      <c r="J2126" s="179">
        <f t="shared" si="833"/>
        <v>3165</v>
      </c>
      <c r="K2126" s="179">
        <f t="shared" si="834"/>
        <v>74803</v>
      </c>
      <c r="L2126" s="179">
        <f t="shared" si="822"/>
        <v>74803</v>
      </c>
      <c r="M2126" s="179">
        <f t="shared" si="835"/>
        <v>66728.315868825593</v>
      </c>
      <c r="N2126" s="179">
        <f t="shared" si="836"/>
        <v>7152667.2429314563</v>
      </c>
      <c r="O2126" s="179">
        <f>N2126*(1+Basic!$B$9)+S2126</f>
        <v>7510300.6050780294</v>
      </c>
      <c r="P2126" s="176">
        <f t="shared" si="823"/>
        <v>7533719</v>
      </c>
      <c r="R2126" s="183">
        <f t="shared" si="837"/>
        <v>0</v>
      </c>
      <c r="S2126" s="179">
        <f t="shared" si="824"/>
        <v>0</v>
      </c>
      <c r="Y2126" s="179">
        <f t="shared" si="838"/>
        <v>4681.5309431832284</v>
      </c>
      <c r="Z2126" s="179">
        <f t="shared" si="839"/>
        <v>2815.0090241092548</v>
      </c>
      <c r="AA2126" s="179">
        <f t="shared" si="840"/>
        <v>67306.460032707066</v>
      </c>
      <c r="AB2126" s="179">
        <f t="shared" si="841"/>
        <v>74802.999999999549</v>
      </c>
      <c r="AC2126" s="179">
        <f t="shared" si="842"/>
        <v>7533719</v>
      </c>
      <c r="AE2126" s="179">
        <f t="shared" si="843"/>
        <v>74803</v>
      </c>
    </row>
    <row r="2127" spans="1:31" x14ac:dyDescent="0.2">
      <c r="A2127" s="171">
        <f t="shared" si="825"/>
        <v>12</v>
      </c>
      <c r="B2127" s="179">
        <f t="shared" si="826"/>
        <v>71638</v>
      </c>
      <c r="C2127" s="171">
        <f>-Basic!$B$20</f>
        <v>-47180</v>
      </c>
      <c r="D2127" s="179">
        <f t="shared" si="827"/>
        <v>-44015</v>
      </c>
      <c r="E2127" s="179">
        <f t="shared" si="828"/>
        <v>66894.060532478252</v>
      </c>
      <c r="F2127" s="179">
        <f t="shared" si="829"/>
        <v>312.43404190579326</v>
      </c>
      <c r="G2127" s="179">
        <f t="shared" si="830"/>
        <v>5013266.3022351675</v>
      </c>
      <c r="H2127" s="179">
        <f t="shared" si="831"/>
        <v>67745.337317932543</v>
      </c>
      <c r="I2127" s="179">
        <f t="shared" si="832"/>
        <v>71638</v>
      </c>
      <c r="J2127" s="179">
        <f t="shared" si="833"/>
        <v>3165</v>
      </c>
      <c r="K2127" s="179">
        <f t="shared" si="834"/>
        <v>74803</v>
      </c>
      <c r="L2127" s="179">
        <f t="shared" si="822"/>
        <v>74803</v>
      </c>
      <c r="M2127" s="179">
        <f t="shared" si="835"/>
        <v>66653.070862269829</v>
      </c>
      <c r="N2127" s="179">
        <f t="shared" si="836"/>
        <v>7144517.3137937263</v>
      </c>
      <c r="O2127" s="179">
        <f>N2127*(1+Basic!$B$9)+S2127</f>
        <v>7501743.1794834128</v>
      </c>
      <c r="P2127" s="176">
        <f t="shared" si="823"/>
        <v>7569489</v>
      </c>
      <c r="R2127" s="183">
        <f t="shared" si="837"/>
        <v>0</v>
      </c>
      <c r="S2127" s="179">
        <f t="shared" si="824"/>
        <v>0</v>
      </c>
      <c r="Y2127" s="179">
        <f t="shared" si="838"/>
        <v>4743.9394675213844</v>
      </c>
      <c r="Z2127" s="179">
        <f t="shared" si="839"/>
        <v>2852.5659580942083</v>
      </c>
      <c r="AA2127" s="179">
        <f t="shared" si="840"/>
        <v>67206.494574384051</v>
      </c>
      <c r="AB2127" s="179">
        <f t="shared" si="841"/>
        <v>74802.999999999651</v>
      </c>
      <c r="AC2127" s="179">
        <f t="shared" si="842"/>
        <v>7569489</v>
      </c>
      <c r="AE2127" s="179">
        <f t="shared" si="843"/>
        <v>27623</v>
      </c>
    </row>
    <row r="2128" spans="1:31" x14ac:dyDescent="0.2">
      <c r="A2128" s="171">
        <f t="shared" si="825"/>
        <v>13</v>
      </c>
      <c r="B2128" s="179">
        <f t="shared" si="826"/>
        <v>71638</v>
      </c>
      <c r="D2128" s="179">
        <f t="shared" si="827"/>
        <v>3165</v>
      </c>
      <c r="E2128" s="179">
        <f t="shared" si="828"/>
        <v>66830.820052961993</v>
      </c>
      <c r="F2128" s="179">
        <f t="shared" si="829"/>
        <v>903.83623627743509</v>
      </c>
      <c r="G2128" s="179">
        <f t="shared" si="830"/>
        <v>5008459.1222881293</v>
      </c>
      <c r="H2128" s="179">
        <f t="shared" si="831"/>
        <v>65484.173554209978</v>
      </c>
      <c r="I2128" s="179">
        <f t="shared" si="832"/>
        <v>71638</v>
      </c>
      <c r="J2128" s="179">
        <f t="shared" si="833"/>
        <v>3165</v>
      </c>
      <c r="K2128" s="179">
        <f t="shared" si="834"/>
        <v>74803</v>
      </c>
      <c r="L2128" s="179">
        <f t="shared" si="822"/>
        <v>74803</v>
      </c>
      <c r="M2128" s="179">
        <f t="shared" si="835"/>
        <v>66577.124675219617</v>
      </c>
      <c r="N2128" s="179">
        <f t="shared" si="836"/>
        <v>7136291.4384689461</v>
      </c>
      <c r="O2128" s="179">
        <f>N2128*(1+Basic!$B$9)+S2128</f>
        <v>7493106.0103923939</v>
      </c>
      <c r="P2128" s="176">
        <f t="shared" si="823"/>
        <v>7558590</v>
      </c>
      <c r="R2128" s="183">
        <f t="shared" si="837"/>
        <v>0</v>
      </c>
      <c r="S2128" s="179">
        <f t="shared" si="824"/>
        <v>0</v>
      </c>
      <c r="Y2128" s="179">
        <f t="shared" si="838"/>
        <v>4807.1799470381811</v>
      </c>
      <c r="Z2128" s="179">
        <f t="shared" si="839"/>
        <v>2261.1637637225649</v>
      </c>
      <c r="AA2128" s="179">
        <f t="shared" si="840"/>
        <v>67734.656289239429</v>
      </c>
      <c r="AB2128" s="179">
        <f t="shared" si="841"/>
        <v>74803.000000000175</v>
      </c>
      <c r="AC2128" s="179">
        <f t="shared" si="842"/>
        <v>7558590</v>
      </c>
      <c r="AE2128" s="179">
        <f t="shared" si="843"/>
        <v>74803</v>
      </c>
    </row>
    <row r="2129" spans="1:31" x14ac:dyDescent="0.2">
      <c r="A2129" s="171">
        <f t="shared" si="825"/>
        <v>14</v>
      </c>
      <c r="B2129" s="179">
        <f t="shared" si="826"/>
        <v>71638</v>
      </c>
      <c r="D2129" s="179">
        <f t="shared" si="827"/>
        <v>3165</v>
      </c>
      <c r="E2129" s="179">
        <f t="shared" si="828"/>
        <v>66766.736527644491</v>
      </c>
      <c r="F2129" s="179">
        <f t="shared" si="829"/>
        <v>873.66852545449501</v>
      </c>
      <c r="G2129" s="179">
        <f t="shared" si="830"/>
        <v>5003587.8588157734</v>
      </c>
      <c r="H2129" s="179">
        <f t="shared" si="831"/>
        <v>63192.842079664471</v>
      </c>
      <c r="I2129" s="179">
        <f t="shared" si="832"/>
        <v>71638</v>
      </c>
      <c r="J2129" s="179">
        <f t="shared" si="833"/>
        <v>3165</v>
      </c>
      <c r="K2129" s="179">
        <f t="shared" si="834"/>
        <v>74803</v>
      </c>
      <c r="L2129" s="179">
        <f t="shared" si="822"/>
        <v>74803</v>
      </c>
      <c r="M2129" s="179">
        <f t="shared" si="835"/>
        <v>66500.47077363226</v>
      </c>
      <c r="N2129" s="179">
        <f t="shared" si="836"/>
        <v>7127988.9092425788</v>
      </c>
      <c r="O2129" s="179">
        <f>N2129*(1+Basic!$B$9)+S2129</f>
        <v>7484388.3547047079</v>
      </c>
      <c r="P2129" s="176">
        <f t="shared" si="823"/>
        <v>7547581</v>
      </c>
      <c r="R2129" s="183">
        <f t="shared" si="837"/>
        <v>0</v>
      </c>
      <c r="S2129" s="179">
        <f t="shared" si="824"/>
        <v>0</v>
      </c>
      <c r="Y2129" s="179">
        <f t="shared" si="838"/>
        <v>4871.2634723559022</v>
      </c>
      <c r="Z2129" s="179">
        <f t="shared" si="839"/>
        <v>2291.3314745455064</v>
      </c>
      <c r="AA2129" s="179">
        <f t="shared" si="840"/>
        <v>67640.405053098992</v>
      </c>
      <c r="AB2129" s="179">
        <f t="shared" si="841"/>
        <v>74803.000000000407</v>
      </c>
      <c r="AC2129" s="179">
        <f t="shared" si="842"/>
        <v>7547581</v>
      </c>
      <c r="AE2129" s="179">
        <f t="shared" si="843"/>
        <v>74803</v>
      </c>
    </row>
    <row r="2130" spans="1:31" x14ac:dyDescent="0.2">
      <c r="A2130" s="171">
        <f t="shared" si="825"/>
        <v>15</v>
      </c>
      <c r="B2130" s="179">
        <f t="shared" si="826"/>
        <v>71638</v>
      </c>
      <c r="D2130" s="179">
        <f t="shared" si="827"/>
        <v>3165</v>
      </c>
      <c r="E2130" s="179">
        <f t="shared" si="828"/>
        <v>66701.79871805587</v>
      </c>
      <c r="F2130" s="179">
        <f t="shared" si="829"/>
        <v>843.09832685473054</v>
      </c>
      <c r="G2130" s="179">
        <f t="shared" si="830"/>
        <v>4998651.6575338291</v>
      </c>
      <c r="H2130" s="179">
        <f t="shared" si="831"/>
        <v>60870.940406519199</v>
      </c>
      <c r="I2130" s="179">
        <f t="shared" si="832"/>
        <v>71638</v>
      </c>
      <c r="J2130" s="179">
        <f t="shared" si="833"/>
        <v>3165</v>
      </c>
      <c r="K2130" s="179">
        <f t="shared" si="834"/>
        <v>74803</v>
      </c>
      <c r="L2130" s="179">
        <f t="shared" si="822"/>
        <v>74803</v>
      </c>
      <c r="M2130" s="179">
        <f t="shared" si="835"/>
        <v>66423.102562576722</v>
      </c>
      <c r="N2130" s="179">
        <f t="shared" si="836"/>
        <v>7119609.0118051553</v>
      </c>
      <c r="O2130" s="179">
        <f>N2130*(1+Basic!$B$9)+S2130</f>
        <v>7475589.4623954138</v>
      </c>
      <c r="P2130" s="176">
        <f t="shared" si="823"/>
        <v>7536460</v>
      </c>
      <c r="R2130" s="183">
        <f t="shared" si="837"/>
        <v>0</v>
      </c>
      <c r="S2130" s="179">
        <f t="shared" si="824"/>
        <v>0</v>
      </c>
      <c r="Y2130" s="179">
        <f t="shared" si="838"/>
        <v>4936.2012819442898</v>
      </c>
      <c r="Z2130" s="179">
        <f t="shared" si="839"/>
        <v>2321.9016731452721</v>
      </c>
      <c r="AA2130" s="179">
        <f t="shared" si="840"/>
        <v>67544.897044910598</v>
      </c>
      <c r="AB2130" s="179">
        <f t="shared" si="841"/>
        <v>74803.00000000016</v>
      </c>
      <c r="AC2130" s="179">
        <f t="shared" si="842"/>
        <v>7536460</v>
      </c>
      <c r="AE2130" s="179">
        <f t="shared" si="843"/>
        <v>74803</v>
      </c>
    </row>
    <row r="2131" spans="1:31" x14ac:dyDescent="0.2">
      <c r="A2131" s="171">
        <f t="shared" si="825"/>
        <v>16</v>
      </c>
      <c r="B2131" s="179">
        <f t="shared" si="826"/>
        <v>71638</v>
      </c>
      <c r="D2131" s="179">
        <f t="shared" si="827"/>
        <v>3165</v>
      </c>
      <c r="E2131" s="179">
        <f t="shared" si="828"/>
        <v>66635.995235908558</v>
      </c>
      <c r="F2131" s="179">
        <f t="shared" si="829"/>
        <v>812.12027061725132</v>
      </c>
      <c r="G2131" s="179">
        <f t="shared" si="830"/>
        <v>4993649.6527697379</v>
      </c>
      <c r="H2131" s="179">
        <f t="shared" si="831"/>
        <v>58518.060677136447</v>
      </c>
      <c r="I2131" s="179">
        <f t="shared" si="832"/>
        <v>71638</v>
      </c>
      <c r="J2131" s="179">
        <f t="shared" si="833"/>
        <v>3165</v>
      </c>
      <c r="K2131" s="179">
        <f t="shared" si="834"/>
        <v>74803</v>
      </c>
      <c r="L2131" s="179">
        <f t="shared" si="822"/>
        <v>74803</v>
      </c>
      <c r="M2131" s="179">
        <f t="shared" si="835"/>
        <v>66345.013385666229</v>
      </c>
      <c r="N2131" s="179">
        <f t="shared" si="836"/>
        <v>7111151.0251908218</v>
      </c>
      <c r="O2131" s="179">
        <f>N2131*(1+Basic!$B$9)+S2131</f>
        <v>7466708.5764503628</v>
      </c>
      <c r="P2131" s="176">
        <f t="shared" si="823"/>
        <v>7525227</v>
      </c>
      <c r="R2131" s="183">
        <f t="shared" si="837"/>
        <v>0</v>
      </c>
      <c r="S2131" s="179">
        <f t="shared" si="824"/>
        <v>0</v>
      </c>
      <c r="Y2131" s="179">
        <f t="shared" si="838"/>
        <v>5002.0047640912235</v>
      </c>
      <c r="Z2131" s="179">
        <f t="shared" si="839"/>
        <v>2352.879729382752</v>
      </c>
      <c r="AA2131" s="179">
        <f t="shared" si="840"/>
        <v>67448.115506525806</v>
      </c>
      <c r="AB2131" s="179">
        <f t="shared" si="841"/>
        <v>74802.999999999782</v>
      </c>
      <c r="AC2131" s="179">
        <f t="shared" si="842"/>
        <v>7525227</v>
      </c>
      <c r="AE2131" s="179">
        <f t="shared" si="843"/>
        <v>74803</v>
      </c>
    </row>
    <row r="2132" spans="1:31" x14ac:dyDescent="0.2">
      <c r="A2132" s="171">
        <f t="shared" si="825"/>
        <v>17</v>
      </c>
      <c r="B2132" s="179">
        <f t="shared" si="826"/>
        <v>71638</v>
      </c>
      <c r="D2132" s="179">
        <f t="shared" si="827"/>
        <v>3165</v>
      </c>
      <c r="E2132" s="179">
        <f t="shared" si="828"/>
        <v>66569.314541100073</v>
      </c>
      <c r="F2132" s="179">
        <f t="shared" si="829"/>
        <v>780.72891523823182</v>
      </c>
      <c r="G2132" s="179">
        <f t="shared" si="830"/>
        <v>4988580.9673108384</v>
      </c>
      <c r="H2132" s="179">
        <f t="shared" si="831"/>
        <v>56133.789592374676</v>
      </c>
      <c r="I2132" s="179">
        <f t="shared" si="832"/>
        <v>71638</v>
      </c>
      <c r="J2132" s="179">
        <f t="shared" si="833"/>
        <v>3165</v>
      </c>
      <c r="K2132" s="179">
        <f t="shared" si="834"/>
        <v>74803</v>
      </c>
      <c r="L2132" s="179">
        <f t="shared" si="822"/>
        <v>74803</v>
      </c>
      <c r="M2132" s="179">
        <f t="shared" si="835"/>
        <v>66266.196524485611</v>
      </c>
      <c r="N2132" s="179">
        <f t="shared" si="836"/>
        <v>7102614.2217153078</v>
      </c>
      <c r="O2132" s="179">
        <f>N2132*(1+Basic!$B$9)+S2132</f>
        <v>7457744.9328010734</v>
      </c>
      <c r="P2132" s="176">
        <f t="shared" si="823"/>
        <v>7513879</v>
      </c>
      <c r="R2132" s="183">
        <f t="shared" si="837"/>
        <v>0</v>
      </c>
      <c r="S2132" s="179">
        <f t="shared" si="824"/>
        <v>0</v>
      </c>
      <c r="Y2132" s="179">
        <f t="shared" si="838"/>
        <v>5068.6854588994756</v>
      </c>
      <c r="Z2132" s="179">
        <f t="shared" si="839"/>
        <v>2384.2710847617709</v>
      </c>
      <c r="AA2132" s="179">
        <f t="shared" si="840"/>
        <v>67350.043456338302</v>
      </c>
      <c r="AB2132" s="179">
        <f t="shared" si="841"/>
        <v>74802.999999999549</v>
      </c>
      <c r="AC2132" s="179">
        <f t="shared" si="842"/>
        <v>7513879</v>
      </c>
      <c r="AE2132" s="179">
        <f t="shared" si="843"/>
        <v>74803</v>
      </c>
    </row>
    <row r="2133" spans="1:31" x14ac:dyDescent="0.2">
      <c r="A2133" s="171">
        <f t="shared" si="825"/>
        <v>18</v>
      </c>
      <c r="B2133" s="179">
        <f t="shared" si="826"/>
        <v>71638</v>
      </c>
      <c r="D2133" s="179">
        <f t="shared" si="827"/>
        <v>3165</v>
      </c>
      <c r="E2133" s="179">
        <f t="shared" si="828"/>
        <v>66501.744939689161</v>
      </c>
      <c r="F2133" s="179">
        <f t="shared" si="829"/>
        <v>748.91874661507325</v>
      </c>
      <c r="G2133" s="179">
        <f t="shared" si="830"/>
        <v>4983444.7122505279</v>
      </c>
      <c r="H2133" s="179">
        <f t="shared" si="831"/>
        <v>53717.708338989753</v>
      </c>
      <c r="I2133" s="179">
        <f t="shared" si="832"/>
        <v>71638</v>
      </c>
      <c r="J2133" s="179">
        <f t="shared" si="833"/>
        <v>3165</v>
      </c>
      <c r="K2133" s="179">
        <f t="shared" si="834"/>
        <v>74803</v>
      </c>
      <c r="L2133" s="179">
        <f t="shared" si="822"/>
        <v>74803</v>
      </c>
      <c r="M2133" s="179">
        <f t="shared" si="835"/>
        <v>66186.645198013241</v>
      </c>
      <c r="N2133" s="179">
        <f t="shared" si="836"/>
        <v>7093997.8669133214</v>
      </c>
      <c r="O2133" s="179">
        <f>N2133*(1+Basic!$B$9)+S2133</f>
        <v>7448697.7602589875</v>
      </c>
      <c r="P2133" s="176">
        <f t="shared" si="823"/>
        <v>7502415</v>
      </c>
      <c r="R2133" s="183">
        <f t="shared" si="837"/>
        <v>0</v>
      </c>
      <c r="S2133" s="179">
        <f t="shared" si="824"/>
        <v>0</v>
      </c>
      <c r="Y2133" s="179">
        <f t="shared" si="838"/>
        <v>5136.2550603104755</v>
      </c>
      <c r="Z2133" s="179">
        <f t="shared" si="839"/>
        <v>2416.0812533849239</v>
      </c>
      <c r="AA2133" s="179">
        <f t="shared" si="840"/>
        <v>67250.663686304237</v>
      </c>
      <c r="AB2133" s="179">
        <f t="shared" si="841"/>
        <v>74802.999999999636</v>
      </c>
      <c r="AC2133" s="179">
        <f t="shared" si="842"/>
        <v>7502415</v>
      </c>
      <c r="AE2133" s="179">
        <f t="shared" si="843"/>
        <v>74803</v>
      </c>
    </row>
    <row r="2134" spans="1:31" x14ac:dyDescent="0.2">
      <c r="A2134" s="171">
        <f t="shared" si="825"/>
        <v>19</v>
      </c>
      <c r="B2134" s="179">
        <f t="shared" si="826"/>
        <v>71638</v>
      </c>
      <c r="D2134" s="179">
        <f t="shared" si="827"/>
        <v>3165</v>
      </c>
      <c r="E2134" s="179">
        <f t="shared" si="828"/>
        <v>66433.274581845079</v>
      </c>
      <c r="F2134" s="179">
        <f t="shared" si="829"/>
        <v>716.68417707781509</v>
      </c>
      <c r="G2134" s="179">
        <f t="shared" si="830"/>
        <v>4978239.9868323728</v>
      </c>
      <c r="H2134" s="179">
        <f t="shared" si="831"/>
        <v>51269.392516067564</v>
      </c>
      <c r="I2134" s="179">
        <f t="shared" si="832"/>
        <v>71638</v>
      </c>
      <c r="J2134" s="179">
        <f t="shared" si="833"/>
        <v>3165</v>
      </c>
      <c r="K2134" s="179">
        <f t="shared" si="834"/>
        <v>74803</v>
      </c>
      <c r="L2134" s="179">
        <f t="shared" si="822"/>
        <v>74803</v>
      </c>
      <c r="M2134" s="179">
        <f t="shared" si="835"/>
        <v>66106.352562037646</v>
      </c>
      <c r="N2134" s="179">
        <f t="shared" si="836"/>
        <v>7085301.2194753587</v>
      </c>
      <c r="O2134" s="179">
        <f>N2134*(1+Basic!$B$9)+S2134</f>
        <v>7439566.2804491268</v>
      </c>
      <c r="P2134" s="176">
        <f t="shared" si="823"/>
        <v>7490836</v>
      </c>
      <c r="R2134" s="183">
        <f t="shared" si="837"/>
        <v>0</v>
      </c>
      <c r="S2134" s="179">
        <f t="shared" si="824"/>
        <v>0</v>
      </c>
      <c r="Y2134" s="179">
        <f t="shared" si="838"/>
        <v>5204.7254181550816</v>
      </c>
      <c r="Z2134" s="179">
        <f t="shared" si="839"/>
        <v>2448.3158229221881</v>
      </c>
      <c r="AA2134" s="179">
        <f t="shared" si="840"/>
        <v>67149.95875892289</v>
      </c>
      <c r="AB2134" s="179">
        <f t="shared" si="841"/>
        <v>74803.00000000016</v>
      </c>
      <c r="AC2134" s="179">
        <f t="shared" si="842"/>
        <v>7490836</v>
      </c>
      <c r="AE2134" s="179">
        <f t="shared" si="843"/>
        <v>74803</v>
      </c>
    </row>
    <row r="2135" spans="1:31" x14ac:dyDescent="0.2">
      <c r="A2135" s="171">
        <f t="shared" si="825"/>
        <v>20</v>
      </c>
      <c r="B2135" s="179">
        <f t="shared" si="826"/>
        <v>71638</v>
      </c>
      <c r="D2135" s="179">
        <f t="shared" si="827"/>
        <v>3165</v>
      </c>
      <c r="E2135" s="179">
        <f t="shared" si="828"/>
        <v>66363.891459769409</v>
      </c>
      <c r="F2135" s="179">
        <f t="shared" si="829"/>
        <v>684.01954440762358</v>
      </c>
      <c r="G2135" s="179">
        <f t="shared" si="830"/>
        <v>4972965.8782921424</v>
      </c>
      <c r="H2135" s="179">
        <f t="shared" si="831"/>
        <v>48788.412060475188</v>
      </c>
      <c r="I2135" s="179">
        <f t="shared" si="832"/>
        <v>71638</v>
      </c>
      <c r="J2135" s="179">
        <f t="shared" si="833"/>
        <v>3165</v>
      </c>
      <c r="K2135" s="179">
        <f t="shared" si="834"/>
        <v>74803</v>
      </c>
      <c r="L2135" s="179">
        <f t="shared" si="822"/>
        <v>74803</v>
      </c>
      <c r="M2135" s="179">
        <f t="shared" si="835"/>
        <v>66025.311708568668</v>
      </c>
      <c r="N2135" s="179">
        <f t="shared" si="836"/>
        <v>7076523.5311839273</v>
      </c>
      <c r="O2135" s="179">
        <f>N2135*(1+Basic!$B$9)+S2135</f>
        <v>7430349.7077431241</v>
      </c>
      <c r="P2135" s="176">
        <f t="shared" si="823"/>
        <v>7479138</v>
      </c>
      <c r="R2135" s="183">
        <f t="shared" si="837"/>
        <v>0</v>
      </c>
      <c r="S2135" s="179">
        <f t="shared" si="824"/>
        <v>0</v>
      </c>
      <c r="Y2135" s="179">
        <f t="shared" si="838"/>
        <v>5274.1085402304307</v>
      </c>
      <c r="Z2135" s="179">
        <f t="shared" si="839"/>
        <v>2480.9804555923765</v>
      </c>
      <c r="AA2135" s="179">
        <f t="shared" si="840"/>
        <v>67047.911004177033</v>
      </c>
      <c r="AB2135" s="179">
        <f t="shared" si="841"/>
        <v>74802.99999999984</v>
      </c>
      <c r="AC2135" s="179">
        <f t="shared" si="842"/>
        <v>7479138</v>
      </c>
      <c r="AE2135" s="179">
        <f t="shared" si="843"/>
        <v>74803</v>
      </c>
    </row>
    <row r="2136" spans="1:31" x14ac:dyDescent="0.2">
      <c r="A2136" s="171">
        <f t="shared" si="825"/>
        <v>21</v>
      </c>
      <c r="B2136" s="179">
        <f t="shared" si="826"/>
        <v>71638</v>
      </c>
      <c r="D2136" s="179">
        <f t="shared" si="827"/>
        <v>3165</v>
      </c>
      <c r="E2136" s="179">
        <f t="shared" si="828"/>
        <v>66293.583405590281</v>
      </c>
      <c r="F2136" s="179">
        <f t="shared" si="829"/>
        <v>650.91911084218452</v>
      </c>
      <c r="G2136" s="179">
        <f t="shared" si="830"/>
        <v>4967621.461697733</v>
      </c>
      <c r="H2136" s="179">
        <f t="shared" si="831"/>
        <v>46274.331171317375</v>
      </c>
      <c r="I2136" s="179">
        <f t="shared" si="832"/>
        <v>71638</v>
      </c>
      <c r="J2136" s="179">
        <f t="shared" si="833"/>
        <v>3165</v>
      </c>
      <c r="K2136" s="179">
        <f t="shared" si="834"/>
        <v>74803</v>
      </c>
      <c r="L2136" s="179">
        <f t="shared" si="822"/>
        <v>74803</v>
      </c>
      <c r="M2136" s="179">
        <f t="shared" si="835"/>
        <v>65943.515665243176</v>
      </c>
      <c r="N2136" s="179">
        <f t="shared" si="836"/>
        <v>7067664.0468491707</v>
      </c>
      <c r="O2136" s="179">
        <f>N2136*(1+Basic!$B$9)+S2136</f>
        <v>7421047.2491916297</v>
      </c>
      <c r="P2136" s="176">
        <f t="shared" si="823"/>
        <v>7467322</v>
      </c>
      <c r="R2136" s="183">
        <f t="shared" si="837"/>
        <v>0</v>
      </c>
      <c r="S2136" s="179">
        <f t="shared" si="824"/>
        <v>0</v>
      </c>
      <c r="Y2136" s="179">
        <f t="shared" si="838"/>
        <v>5344.4165944093838</v>
      </c>
      <c r="Z2136" s="179">
        <f t="shared" si="839"/>
        <v>2514.0808891578126</v>
      </c>
      <c r="AA2136" s="179">
        <f t="shared" si="840"/>
        <v>66944.502516432462</v>
      </c>
      <c r="AB2136" s="179">
        <f t="shared" si="841"/>
        <v>74802.999999999651</v>
      </c>
      <c r="AC2136" s="179">
        <f t="shared" si="842"/>
        <v>7467322</v>
      </c>
      <c r="AE2136" s="179">
        <f t="shared" si="843"/>
        <v>74803</v>
      </c>
    </row>
    <row r="2137" spans="1:31" x14ac:dyDescent="0.2">
      <c r="A2137" s="171">
        <f t="shared" si="825"/>
        <v>22</v>
      </c>
      <c r="B2137" s="179">
        <f t="shared" si="826"/>
        <v>71638</v>
      </c>
      <c r="D2137" s="179">
        <f t="shared" si="827"/>
        <v>3165</v>
      </c>
      <c r="E2137" s="179">
        <f t="shared" si="828"/>
        <v>66222.338089228419</v>
      </c>
      <c r="F2137" s="179">
        <f t="shared" si="829"/>
        <v>617.37706206782661</v>
      </c>
      <c r="G2137" s="179">
        <f t="shared" si="830"/>
        <v>4962205.7997869616</v>
      </c>
      <c r="H2137" s="179">
        <f t="shared" si="831"/>
        <v>43726.708233385201</v>
      </c>
      <c r="I2137" s="179">
        <f t="shared" si="832"/>
        <v>71638</v>
      </c>
      <c r="J2137" s="179">
        <f t="shared" si="833"/>
        <v>3165</v>
      </c>
      <c r="K2137" s="179">
        <f t="shared" si="834"/>
        <v>74803</v>
      </c>
      <c r="L2137" s="179">
        <f t="shared" si="822"/>
        <v>74803</v>
      </c>
      <c r="M2137" s="179">
        <f t="shared" si="835"/>
        <v>65860.957394725105</v>
      </c>
      <c r="N2137" s="179">
        <f t="shared" si="836"/>
        <v>7058722.0042438954</v>
      </c>
      <c r="O2137" s="179">
        <f>N2137*(1+Basic!$B$9)+S2137</f>
        <v>7411658.1044560904</v>
      </c>
      <c r="P2137" s="176">
        <f t="shared" si="823"/>
        <v>7455385</v>
      </c>
      <c r="R2137" s="183">
        <f t="shared" si="837"/>
        <v>0</v>
      </c>
      <c r="S2137" s="179">
        <f t="shared" si="824"/>
        <v>0</v>
      </c>
      <c r="Y2137" s="179">
        <f t="shared" si="838"/>
        <v>5415.6619107713923</v>
      </c>
      <c r="Z2137" s="179">
        <f t="shared" si="839"/>
        <v>2547.622937932174</v>
      </c>
      <c r="AA2137" s="179">
        <f t="shared" si="840"/>
        <v>66839.715151296245</v>
      </c>
      <c r="AB2137" s="179">
        <f t="shared" si="841"/>
        <v>74802.999999999811</v>
      </c>
      <c r="AC2137" s="179">
        <f t="shared" si="842"/>
        <v>7455385</v>
      </c>
      <c r="AE2137" s="179">
        <f t="shared" si="843"/>
        <v>74803</v>
      </c>
    </row>
    <row r="2138" spans="1:31" x14ac:dyDescent="0.2">
      <c r="A2138" s="171">
        <f t="shared" si="825"/>
        <v>23</v>
      </c>
      <c r="B2138" s="179">
        <f t="shared" si="826"/>
        <v>71638</v>
      </c>
      <c r="D2138" s="179">
        <f t="shared" si="827"/>
        <v>3165</v>
      </c>
      <c r="E2138" s="179">
        <f t="shared" si="828"/>
        <v>66150.143016234782</v>
      </c>
      <c r="F2138" s="179">
        <f t="shared" si="829"/>
        <v>583.38750619819837</v>
      </c>
      <c r="G2138" s="179">
        <f t="shared" si="830"/>
        <v>4956717.9428031966</v>
      </c>
      <c r="H2138" s="179">
        <f t="shared" si="831"/>
        <v>41145.095739583398</v>
      </c>
      <c r="I2138" s="179">
        <f t="shared" si="832"/>
        <v>71638</v>
      </c>
      <c r="J2138" s="179">
        <f t="shared" si="833"/>
        <v>3165</v>
      </c>
      <c r="K2138" s="179">
        <f t="shared" si="834"/>
        <v>74803</v>
      </c>
      <c r="L2138" s="179">
        <f t="shared" si="822"/>
        <v>74803</v>
      </c>
      <c r="M2138" s="179">
        <f t="shared" si="835"/>
        <v>65777.629794100052</v>
      </c>
      <c r="N2138" s="179">
        <f t="shared" si="836"/>
        <v>7049696.6340379957</v>
      </c>
      <c r="O2138" s="179">
        <f>N2138*(1+Basic!$B$9)+S2138</f>
        <v>7402181.4657398956</v>
      </c>
      <c r="P2138" s="176">
        <f t="shared" si="823"/>
        <v>7443327</v>
      </c>
      <c r="R2138" s="183">
        <f t="shared" si="837"/>
        <v>0</v>
      </c>
      <c r="S2138" s="179">
        <f t="shared" si="824"/>
        <v>0</v>
      </c>
      <c r="Y2138" s="179">
        <f t="shared" si="838"/>
        <v>5487.8569837650284</v>
      </c>
      <c r="Z2138" s="179">
        <f t="shared" si="839"/>
        <v>2581.6124938018038</v>
      </c>
      <c r="AA2138" s="179">
        <f t="shared" si="840"/>
        <v>66733.530522432979</v>
      </c>
      <c r="AB2138" s="179">
        <f t="shared" si="841"/>
        <v>74802.999999999811</v>
      </c>
      <c r="AC2138" s="179">
        <f t="shared" si="842"/>
        <v>7443327</v>
      </c>
      <c r="AE2138" s="179">
        <f t="shared" si="843"/>
        <v>74803</v>
      </c>
    </row>
    <row r="2139" spans="1:31" x14ac:dyDescent="0.2">
      <c r="A2139" s="171">
        <f t="shared" si="825"/>
        <v>24</v>
      </c>
      <c r="B2139" s="179">
        <f t="shared" si="826"/>
        <v>71638</v>
      </c>
      <c r="C2139" s="171">
        <f>-Basic!$B$21</f>
        <v>-42460</v>
      </c>
      <c r="D2139" s="179">
        <f t="shared" si="827"/>
        <v>-39295</v>
      </c>
      <c r="E2139" s="179">
        <f t="shared" si="828"/>
        <v>66076.985525599404</v>
      </c>
      <c r="F2139" s="179">
        <f t="shared" si="829"/>
        <v>548.94447273931894</v>
      </c>
      <c r="G2139" s="179">
        <f t="shared" si="830"/>
        <v>4951156.9283287963</v>
      </c>
      <c r="H2139" s="179">
        <f t="shared" si="831"/>
        <v>80989.04021232271</v>
      </c>
      <c r="I2139" s="179">
        <f t="shared" si="832"/>
        <v>71638</v>
      </c>
      <c r="J2139" s="179">
        <f t="shared" si="833"/>
        <v>3165</v>
      </c>
      <c r="K2139" s="179">
        <f t="shared" si="834"/>
        <v>74803</v>
      </c>
      <c r="L2139" s="179">
        <f t="shared" si="822"/>
        <v>74803</v>
      </c>
      <c r="M2139" s="179">
        <f t="shared" si="835"/>
        <v>65693.525694264215</v>
      </c>
      <c r="N2139" s="179">
        <f t="shared" si="836"/>
        <v>7040587.1597322598</v>
      </c>
      <c r="O2139" s="179">
        <f>N2139*(1+Basic!$B$9)+S2139</f>
        <v>7392616.517718873</v>
      </c>
      <c r="P2139" s="176">
        <f t="shared" si="823"/>
        <v>7473606</v>
      </c>
      <c r="R2139" s="183">
        <f t="shared" si="837"/>
        <v>0</v>
      </c>
      <c r="S2139" s="179">
        <f t="shared" si="824"/>
        <v>0</v>
      </c>
      <c r="Y2139" s="179">
        <f t="shared" si="838"/>
        <v>5561.0144744003192</v>
      </c>
      <c r="Z2139" s="179">
        <f t="shared" si="839"/>
        <v>2616.0555272606871</v>
      </c>
      <c r="AA2139" s="179">
        <f t="shared" si="840"/>
        <v>66625.929998338717</v>
      </c>
      <c r="AB2139" s="179">
        <f t="shared" si="841"/>
        <v>74802.999999999724</v>
      </c>
      <c r="AC2139" s="179">
        <f t="shared" si="842"/>
        <v>7473606</v>
      </c>
      <c r="AE2139" s="179">
        <f t="shared" si="843"/>
        <v>32343</v>
      </c>
    </row>
    <row r="2140" spans="1:31" x14ac:dyDescent="0.2">
      <c r="A2140" s="171">
        <f t="shared" si="825"/>
        <v>25</v>
      </c>
      <c r="B2140" s="179">
        <f t="shared" si="826"/>
        <v>71638</v>
      </c>
      <c r="D2140" s="179">
        <f t="shared" si="827"/>
        <v>3165</v>
      </c>
      <c r="E2140" s="179">
        <f t="shared" si="828"/>
        <v>66002.852787531039</v>
      </c>
      <c r="F2140" s="179">
        <f t="shared" si="829"/>
        <v>1080.5294088608953</v>
      </c>
      <c r="G2140" s="179">
        <f t="shared" si="830"/>
        <v>4945521.7811163273</v>
      </c>
      <c r="H2140" s="179">
        <f t="shared" si="831"/>
        <v>78904.569621183604</v>
      </c>
      <c r="I2140" s="179">
        <f t="shared" si="832"/>
        <v>71638</v>
      </c>
      <c r="J2140" s="179">
        <f t="shared" si="833"/>
        <v>3165</v>
      </c>
      <c r="K2140" s="179">
        <f t="shared" si="834"/>
        <v>74803</v>
      </c>
      <c r="L2140" s="179">
        <f t="shared" si="822"/>
        <v>74803</v>
      </c>
      <c r="M2140" s="179">
        <f t="shared" si="835"/>
        <v>65608.637859307506</v>
      </c>
      <c r="N2140" s="179">
        <f t="shared" si="836"/>
        <v>7031392.797591567</v>
      </c>
      <c r="O2140" s="179">
        <f>N2140*(1+Basic!$B$9)+S2140</f>
        <v>7382962.4374711458</v>
      </c>
      <c r="P2140" s="176">
        <f t="shared" si="823"/>
        <v>7461867</v>
      </c>
      <c r="R2140" s="183">
        <f t="shared" si="837"/>
        <v>0</v>
      </c>
      <c r="S2140" s="179">
        <f t="shared" si="824"/>
        <v>0</v>
      </c>
      <c r="Y2140" s="179">
        <f t="shared" si="838"/>
        <v>5635.147212469019</v>
      </c>
      <c r="Z2140" s="179">
        <f t="shared" si="839"/>
        <v>2084.4705911391065</v>
      </c>
      <c r="AA2140" s="179">
        <f t="shared" si="840"/>
        <v>67083.382196391933</v>
      </c>
      <c r="AB2140" s="179">
        <f t="shared" si="841"/>
        <v>74803.000000000058</v>
      </c>
      <c r="AC2140" s="179">
        <f t="shared" si="842"/>
        <v>7461867</v>
      </c>
      <c r="AE2140" s="179">
        <f t="shared" si="843"/>
        <v>74803</v>
      </c>
    </row>
    <row r="2141" spans="1:31" x14ac:dyDescent="0.2">
      <c r="A2141" s="171">
        <f t="shared" si="825"/>
        <v>26</v>
      </c>
      <c r="B2141" s="179">
        <f t="shared" si="826"/>
        <v>71638</v>
      </c>
      <c r="D2141" s="179">
        <f t="shared" si="827"/>
        <v>3165</v>
      </c>
      <c r="E2141" s="179">
        <f t="shared" si="828"/>
        <v>65927.731801207105</v>
      </c>
      <c r="F2141" s="179">
        <f t="shared" si="829"/>
        <v>1052.7190808248215</v>
      </c>
      <c r="G2141" s="179">
        <f t="shared" si="830"/>
        <v>4939811.5129175344</v>
      </c>
      <c r="H2141" s="179">
        <f t="shared" si="831"/>
        <v>76792.288702008431</v>
      </c>
      <c r="I2141" s="179">
        <f t="shared" si="832"/>
        <v>71638</v>
      </c>
      <c r="J2141" s="179">
        <f t="shared" si="833"/>
        <v>3165</v>
      </c>
      <c r="K2141" s="179">
        <f t="shared" si="834"/>
        <v>74803</v>
      </c>
      <c r="L2141" s="179">
        <f t="shared" si="822"/>
        <v>74803</v>
      </c>
      <c r="M2141" s="179">
        <f t="shared" si="835"/>
        <v>65522.958985891077</v>
      </c>
      <c r="N2141" s="179">
        <f t="shared" si="836"/>
        <v>7022112.7565774582</v>
      </c>
      <c r="O2141" s="179">
        <f>N2141*(1+Basic!$B$9)+S2141</f>
        <v>7373218.3944063317</v>
      </c>
      <c r="P2141" s="176">
        <f t="shared" si="823"/>
        <v>7450011</v>
      </c>
      <c r="R2141" s="183">
        <f t="shared" si="837"/>
        <v>0</v>
      </c>
      <c r="S2141" s="179">
        <f t="shared" si="824"/>
        <v>0</v>
      </c>
      <c r="Y2141" s="179">
        <f t="shared" si="838"/>
        <v>5710.2681987928227</v>
      </c>
      <c r="Z2141" s="179">
        <f t="shared" si="839"/>
        <v>2112.280919175173</v>
      </c>
      <c r="AA2141" s="179">
        <f t="shared" si="840"/>
        <v>66980.450882031932</v>
      </c>
      <c r="AB2141" s="179">
        <f t="shared" si="841"/>
        <v>74802.999999999927</v>
      </c>
      <c r="AC2141" s="179">
        <f t="shared" si="842"/>
        <v>7450011</v>
      </c>
      <c r="AE2141" s="179">
        <f t="shared" si="843"/>
        <v>74803</v>
      </c>
    </row>
    <row r="2142" spans="1:31" x14ac:dyDescent="0.2">
      <c r="A2142" s="171">
        <f t="shared" si="825"/>
        <v>27</v>
      </c>
      <c r="B2142" s="179">
        <f t="shared" si="826"/>
        <v>71638</v>
      </c>
      <c r="D2142" s="179">
        <f t="shared" si="827"/>
        <v>3165</v>
      </c>
      <c r="E2142" s="179">
        <f t="shared" si="828"/>
        <v>65851.609392493745</v>
      </c>
      <c r="F2142" s="179">
        <f t="shared" si="829"/>
        <v>1024.5377164456297</v>
      </c>
      <c r="G2142" s="179">
        <f t="shared" si="830"/>
        <v>4934025.1223100284</v>
      </c>
      <c r="H2142" s="179">
        <f t="shared" si="831"/>
        <v>74651.82641845406</v>
      </c>
      <c r="I2142" s="179">
        <f t="shared" si="832"/>
        <v>71638</v>
      </c>
      <c r="J2142" s="179">
        <f t="shared" si="833"/>
        <v>3165</v>
      </c>
      <c r="K2142" s="179">
        <f t="shared" si="834"/>
        <v>74803</v>
      </c>
      <c r="L2142" s="179">
        <f t="shared" si="822"/>
        <v>74803</v>
      </c>
      <c r="M2142" s="179">
        <f t="shared" si="835"/>
        <v>65436.481702618963</v>
      </c>
      <c r="N2142" s="179">
        <f t="shared" si="836"/>
        <v>7012746.2382800775</v>
      </c>
      <c r="O2142" s="179">
        <f>N2142*(1+Basic!$B$9)+S2142</f>
        <v>7363383.5501940819</v>
      </c>
      <c r="P2142" s="176">
        <f t="shared" si="823"/>
        <v>7438035</v>
      </c>
      <c r="R2142" s="183">
        <f t="shared" si="837"/>
        <v>0</v>
      </c>
      <c r="S2142" s="179">
        <f t="shared" si="824"/>
        <v>0</v>
      </c>
      <c r="Y2142" s="179">
        <f t="shared" si="838"/>
        <v>5786.3906075060368</v>
      </c>
      <c r="Z2142" s="179">
        <f t="shared" si="839"/>
        <v>2140.4622835543705</v>
      </c>
      <c r="AA2142" s="179">
        <f t="shared" si="840"/>
        <v>66876.147108939374</v>
      </c>
      <c r="AB2142" s="179">
        <f t="shared" si="841"/>
        <v>74802.999999999782</v>
      </c>
      <c r="AC2142" s="179">
        <f t="shared" si="842"/>
        <v>7438035</v>
      </c>
      <c r="AE2142" s="179">
        <f t="shared" si="843"/>
        <v>74803</v>
      </c>
    </row>
    <row r="2143" spans="1:31" x14ac:dyDescent="0.2">
      <c r="A2143" s="171">
        <f t="shared" si="825"/>
        <v>28</v>
      </c>
      <c r="B2143" s="179">
        <f t="shared" si="826"/>
        <v>71638</v>
      </c>
      <c r="D2143" s="179">
        <f t="shared" si="827"/>
        <v>3165</v>
      </c>
      <c r="E2143" s="179">
        <f t="shared" si="828"/>
        <v>65774.472211635424</v>
      </c>
      <c r="F2143" s="179">
        <f t="shared" si="829"/>
        <v>995.98036547721858</v>
      </c>
      <c r="G2143" s="179">
        <f t="shared" si="830"/>
        <v>4928161.5945216641</v>
      </c>
      <c r="H2143" s="179">
        <f t="shared" si="831"/>
        <v>72482.806783931272</v>
      </c>
      <c r="I2143" s="179">
        <f t="shared" si="832"/>
        <v>71638</v>
      </c>
      <c r="J2143" s="179">
        <f t="shared" si="833"/>
        <v>3165</v>
      </c>
      <c r="K2143" s="179">
        <f t="shared" si="834"/>
        <v>74803</v>
      </c>
      <c r="L2143" s="179">
        <f t="shared" si="822"/>
        <v>74803</v>
      </c>
      <c r="M2143" s="179">
        <f t="shared" si="835"/>
        <v>65349.198569403867</v>
      </c>
      <c r="N2143" s="179">
        <f t="shared" si="836"/>
        <v>7003292.4368494814</v>
      </c>
      <c r="O2143" s="179">
        <f>N2143*(1+Basic!$B$9)+S2143</f>
        <v>7353457.0586919561</v>
      </c>
      <c r="P2143" s="176">
        <f t="shared" si="823"/>
        <v>7425940</v>
      </c>
      <c r="R2143" s="183">
        <f t="shared" si="837"/>
        <v>0</v>
      </c>
      <c r="S2143" s="179">
        <f t="shared" si="824"/>
        <v>0</v>
      </c>
      <c r="Y2143" s="179">
        <f t="shared" si="838"/>
        <v>5863.5277883643284</v>
      </c>
      <c r="Z2143" s="179">
        <f t="shared" si="839"/>
        <v>2169.0196345227887</v>
      </c>
      <c r="AA2143" s="179">
        <f t="shared" si="840"/>
        <v>66770.45257711265</v>
      </c>
      <c r="AB2143" s="179">
        <f t="shared" si="841"/>
        <v>74802.999999999767</v>
      </c>
      <c r="AC2143" s="179">
        <f t="shared" si="842"/>
        <v>7425940</v>
      </c>
      <c r="AE2143" s="179">
        <f t="shared" si="843"/>
        <v>74803</v>
      </c>
    </row>
    <row r="2144" spans="1:31" x14ac:dyDescent="0.2">
      <c r="A2144" s="171">
        <f t="shared" si="825"/>
        <v>29</v>
      </c>
      <c r="B2144" s="179">
        <f t="shared" si="826"/>
        <v>71638</v>
      </c>
      <c r="D2144" s="179">
        <f t="shared" si="827"/>
        <v>3165</v>
      </c>
      <c r="E2144" s="179">
        <f t="shared" si="828"/>
        <v>65696.306730913799</v>
      </c>
      <c r="F2144" s="179">
        <f t="shared" si="829"/>
        <v>967.04201162891638</v>
      </c>
      <c r="G2144" s="179">
        <f t="shared" si="830"/>
        <v>4922219.901252578</v>
      </c>
      <c r="H2144" s="179">
        <f t="shared" si="831"/>
        <v>70284.848795560189</v>
      </c>
      <c r="I2144" s="179">
        <f t="shared" si="832"/>
        <v>71638</v>
      </c>
      <c r="J2144" s="179">
        <f t="shared" si="833"/>
        <v>3165</v>
      </c>
      <c r="K2144" s="179">
        <f t="shared" si="834"/>
        <v>74803</v>
      </c>
      <c r="L2144" s="179">
        <f t="shared" si="822"/>
        <v>74803</v>
      </c>
      <c r="M2144" s="179">
        <f t="shared" si="835"/>
        <v>65261.102076827046</v>
      </c>
      <c r="N2144" s="179">
        <f t="shared" si="836"/>
        <v>6993750.538926308</v>
      </c>
      <c r="O2144" s="179">
        <f>N2144*(1+Basic!$B$9)+S2144</f>
        <v>7343438.0658726236</v>
      </c>
      <c r="P2144" s="176">
        <f t="shared" si="823"/>
        <v>7413723</v>
      </c>
      <c r="R2144" s="183">
        <f t="shared" si="837"/>
        <v>0</v>
      </c>
      <c r="S2144" s="179">
        <f t="shared" si="824"/>
        <v>0</v>
      </c>
      <c r="Y2144" s="179">
        <f t="shared" si="838"/>
        <v>5941.6932690860704</v>
      </c>
      <c r="Z2144" s="179">
        <f t="shared" si="839"/>
        <v>2197.957988371083</v>
      </c>
      <c r="AA2144" s="179">
        <f t="shared" si="840"/>
        <v>66663.348742542716</v>
      </c>
      <c r="AB2144" s="179">
        <f t="shared" si="841"/>
        <v>74802.999999999869</v>
      </c>
      <c r="AC2144" s="179">
        <f t="shared" si="842"/>
        <v>7413723</v>
      </c>
      <c r="AE2144" s="179">
        <f t="shared" si="843"/>
        <v>74803</v>
      </c>
    </row>
    <row r="2145" spans="1:31" x14ac:dyDescent="0.2">
      <c r="A2145" s="171">
        <f t="shared" si="825"/>
        <v>30</v>
      </c>
      <c r="B2145" s="179">
        <f t="shared" si="826"/>
        <v>71638</v>
      </c>
      <c r="D2145" s="179">
        <f t="shared" si="827"/>
        <v>3165</v>
      </c>
      <c r="E2145" s="179">
        <f t="shared" si="828"/>
        <v>65617.099242275275</v>
      </c>
      <c r="F2145" s="179">
        <f t="shared" si="829"/>
        <v>937.71757168433305</v>
      </c>
      <c r="G2145" s="179">
        <f t="shared" si="830"/>
        <v>4916199.0004948536</v>
      </c>
      <c r="H2145" s="179">
        <f t="shared" si="831"/>
        <v>68057.566367244523</v>
      </c>
      <c r="I2145" s="179">
        <f t="shared" si="832"/>
        <v>71638</v>
      </c>
      <c r="J2145" s="179">
        <f t="shared" si="833"/>
        <v>3165</v>
      </c>
      <c r="K2145" s="179">
        <f t="shared" si="834"/>
        <v>74803</v>
      </c>
      <c r="L2145" s="179">
        <f t="shared" si="822"/>
        <v>74803</v>
      </c>
      <c r="M2145" s="179">
        <f t="shared" si="835"/>
        <v>65172.184645492271</v>
      </c>
      <c r="N2145" s="179">
        <f t="shared" si="836"/>
        <v>6984119.7235718006</v>
      </c>
      <c r="O2145" s="179">
        <f>N2145*(1+Basic!$B$9)+S2145</f>
        <v>7333325.7097503906</v>
      </c>
      <c r="P2145" s="176">
        <f t="shared" si="823"/>
        <v>7401383</v>
      </c>
      <c r="R2145" s="183">
        <f t="shared" si="837"/>
        <v>0</v>
      </c>
      <c r="S2145" s="179">
        <f t="shared" si="824"/>
        <v>0</v>
      </c>
      <c r="Y2145" s="179">
        <f t="shared" si="838"/>
        <v>6020.9007577244192</v>
      </c>
      <c r="Z2145" s="179">
        <f t="shared" si="839"/>
        <v>2227.282428315666</v>
      </c>
      <c r="AA2145" s="179">
        <f t="shared" si="840"/>
        <v>66554.816813959609</v>
      </c>
      <c r="AB2145" s="179">
        <f t="shared" si="841"/>
        <v>74802.999999999694</v>
      </c>
      <c r="AC2145" s="179">
        <f t="shared" si="842"/>
        <v>7401383</v>
      </c>
      <c r="AE2145" s="179">
        <f t="shared" si="843"/>
        <v>74803</v>
      </c>
    </row>
    <row r="2146" spans="1:31" x14ac:dyDescent="0.2">
      <c r="A2146" s="171">
        <f t="shared" si="825"/>
        <v>31</v>
      </c>
      <c r="B2146" s="179">
        <f t="shared" si="826"/>
        <v>71638</v>
      </c>
      <c r="D2146" s="179">
        <f t="shared" si="827"/>
        <v>3165</v>
      </c>
      <c r="E2146" s="179">
        <f t="shared" si="828"/>
        <v>65536.835854927034</v>
      </c>
      <c r="F2146" s="179">
        <f t="shared" si="829"/>
        <v>908.00189460846116</v>
      </c>
      <c r="G2146" s="179">
        <f t="shared" si="830"/>
        <v>4910097.8363497807</v>
      </c>
      <c r="H2146" s="179">
        <f t="shared" si="831"/>
        <v>65800.568261852983</v>
      </c>
      <c r="I2146" s="179">
        <f t="shared" si="832"/>
        <v>71638</v>
      </c>
      <c r="J2146" s="179">
        <f t="shared" si="833"/>
        <v>3165</v>
      </c>
      <c r="K2146" s="179">
        <f t="shared" si="834"/>
        <v>74803</v>
      </c>
      <c r="L2146" s="179">
        <f t="shared" si="822"/>
        <v>74803</v>
      </c>
      <c r="M2146" s="179">
        <f t="shared" si="835"/>
        <v>65082.438625373725</v>
      </c>
      <c r="N2146" s="179">
        <f t="shared" si="836"/>
        <v>6974399.1621971745</v>
      </c>
      <c r="O2146" s="179">
        <f>N2146*(1+Basic!$B$9)+S2146</f>
        <v>7323119.1203070339</v>
      </c>
      <c r="P2146" s="176">
        <f t="shared" si="823"/>
        <v>7388920</v>
      </c>
      <c r="R2146" s="183">
        <f t="shared" si="837"/>
        <v>0</v>
      </c>
      <c r="S2146" s="179">
        <f t="shared" si="824"/>
        <v>0</v>
      </c>
      <c r="Y2146" s="179">
        <f t="shared" si="838"/>
        <v>6101.1641450729221</v>
      </c>
      <c r="Z2146" s="179">
        <f t="shared" si="839"/>
        <v>2256.9981053915399</v>
      </c>
      <c r="AA2146" s="179">
        <f t="shared" si="840"/>
        <v>66444.837749535494</v>
      </c>
      <c r="AB2146" s="179">
        <f t="shared" si="841"/>
        <v>74802.999999999956</v>
      </c>
      <c r="AC2146" s="179">
        <f t="shared" si="842"/>
        <v>7388920</v>
      </c>
      <c r="AE2146" s="179">
        <f t="shared" si="843"/>
        <v>74803</v>
      </c>
    </row>
    <row r="2147" spans="1:31" x14ac:dyDescent="0.2">
      <c r="A2147" s="171">
        <f t="shared" si="825"/>
        <v>32</v>
      </c>
      <c r="B2147" s="179">
        <f t="shared" si="826"/>
        <v>71638</v>
      </c>
      <c r="C2147" s="179"/>
      <c r="D2147" s="179">
        <f t="shared" si="827"/>
        <v>3165</v>
      </c>
      <c r="E2147" s="179">
        <f t="shared" si="828"/>
        <v>65455.502492900931</v>
      </c>
      <c r="F2147" s="179">
        <f t="shared" si="829"/>
        <v>877.88976064286055</v>
      </c>
      <c r="G2147" s="179">
        <f t="shared" si="830"/>
        <v>4903915.3388426816</v>
      </c>
      <c r="H2147" s="179">
        <f t="shared" si="831"/>
        <v>63513.458022495841</v>
      </c>
      <c r="I2147" s="179">
        <f t="shared" si="832"/>
        <v>71638</v>
      </c>
      <c r="J2147" s="179">
        <f t="shared" si="833"/>
        <v>3165</v>
      </c>
      <c r="K2147" s="179">
        <f t="shared" si="834"/>
        <v>74803</v>
      </c>
      <c r="L2147" s="179">
        <f t="shared" si="822"/>
        <v>74803</v>
      </c>
      <c r="M2147" s="179">
        <f t="shared" si="835"/>
        <v>64991.856295157777</v>
      </c>
      <c r="N2147" s="179">
        <f t="shared" si="836"/>
        <v>6964588.0184923327</v>
      </c>
      <c r="O2147" s="179">
        <f>N2147*(1+Basic!$B$9)+S2147</f>
        <v>7312817.4194169492</v>
      </c>
      <c r="P2147" s="176">
        <f t="shared" si="823"/>
        <v>7376331</v>
      </c>
      <c r="R2147" s="183">
        <f t="shared" si="837"/>
        <v>0</v>
      </c>
      <c r="S2147" s="179">
        <f t="shared" si="824"/>
        <v>0</v>
      </c>
      <c r="Y2147" s="179">
        <f t="shared" si="838"/>
        <v>6182.4975070990622</v>
      </c>
      <c r="Z2147" s="179">
        <f t="shared" si="839"/>
        <v>2287.1102393571418</v>
      </c>
      <c r="AA2147" s="179">
        <f t="shared" si="840"/>
        <v>66333.392253543789</v>
      </c>
      <c r="AB2147" s="179">
        <f t="shared" si="841"/>
        <v>74803</v>
      </c>
      <c r="AC2147" s="179">
        <f t="shared" si="842"/>
        <v>7376331</v>
      </c>
      <c r="AE2147" s="179">
        <f t="shared" si="843"/>
        <v>74803</v>
      </c>
    </row>
    <row r="2148" spans="1:31" x14ac:dyDescent="0.2">
      <c r="A2148" s="171">
        <f t="shared" si="825"/>
        <v>33</v>
      </c>
      <c r="B2148" s="179">
        <f t="shared" si="826"/>
        <v>71638</v>
      </c>
      <c r="C2148" s="179"/>
      <c r="D2148" s="179">
        <f t="shared" si="827"/>
        <v>3165</v>
      </c>
      <c r="E2148" s="179">
        <f t="shared" si="828"/>
        <v>65373.084892585022</v>
      </c>
      <c r="F2148" s="179">
        <f t="shared" si="829"/>
        <v>847.37588038877323</v>
      </c>
      <c r="G2148" s="179">
        <f t="shared" si="830"/>
        <v>4897650.4237352666</v>
      </c>
      <c r="H2148" s="179">
        <f t="shared" si="831"/>
        <v>61195.833902884617</v>
      </c>
      <c r="I2148" s="179">
        <f t="shared" si="832"/>
        <v>71638</v>
      </c>
      <c r="J2148" s="179">
        <f t="shared" si="833"/>
        <v>3165</v>
      </c>
      <c r="K2148" s="179">
        <f t="shared" si="834"/>
        <v>74803</v>
      </c>
      <c r="L2148" s="179">
        <f t="shared" si="822"/>
        <v>74803</v>
      </c>
      <c r="M2148" s="179">
        <f t="shared" si="835"/>
        <v>64900.429861578748</v>
      </c>
      <c r="N2148" s="179">
        <f t="shared" si="836"/>
        <v>6954685.4483539118</v>
      </c>
      <c r="O2148" s="179">
        <f>N2148*(1+Basic!$B$9)+S2148</f>
        <v>7302419.7207716079</v>
      </c>
      <c r="P2148" s="176">
        <f t="shared" si="823"/>
        <v>7363616</v>
      </c>
      <c r="R2148" s="183">
        <f t="shared" si="837"/>
        <v>0</v>
      </c>
      <c r="S2148" s="179">
        <f t="shared" si="824"/>
        <v>0</v>
      </c>
      <c r="Y2148" s="179">
        <f t="shared" si="838"/>
        <v>6264.9151074150577</v>
      </c>
      <c r="Z2148" s="179">
        <f t="shared" si="839"/>
        <v>2317.6241196112242</v>
      </c>
      <c r="AA2148" s="179">
        <f t="shared" si="840"/>
        <v>66220.460772973791</v>
      </c>
      <c r="AB2148" s="179">
        <f t="shared" si="841"/>
        <v>74803.000000000073</v>
      </c>
      <c r="AC2148" s="179">
        <f t="shared" si="842"/>
        <v>7363616</v>
      </c>
      <c r="AE2148" s="179">
        <f t="shared" si="843"/>
        <v>74803</v>
      </c>
    </row>
    <row r="2149" spans="1:31" x14ac:dyDescent="0.2">
      <c r="A2149" s="171">
        <f t="shared" si="825"/>
        <v>34</v>
      </c>
      <c r="B2149" s="179">
        <f t="shared" si="826"/>
        <v>71638</v>
      </c>
      <c r="C2149" s="179"/>
      <c r="D2149" s="179">
        <f t="shared" si="827"/>
        <v>3165</v>
      </c>
      <c r="E2149" s="179">
        <f t="shared" si="828"/>
        <v>65289.56860022209</v>
      </c>
      <c r="F2149" s="179">
        <f t="shared" si="829"/>
        <v>816.45489387800535</v>
      </c>
      <c r="G2149" s="179">
        <f t="shared" si="830"/>
        <v>4891301.992335489</v>
      </c>
      <c r="H2149" s="179">
        <f t="shared" si="831"/>
        <v>58847.288796762623</v>
      </c>
      <c r="I2149" s="179">
        <f t="shared" si="832"/>
        <v>71638</v>
      </c>
      <c r="J2149" s="179">
        <f t="shared" si="833"/>
        <v>3165</v>
      </c>
      <c r="K2149" s="179">
        <f t="shared" si="834"/>
        <v>74803</v>
      </c>
      <c r="L2149" s="179">
        <f t="shared" si="822"/>
        <v>74803</v>
      </c>
      <c r="M2149" s="179">
        <f t="shared" si="835"/>
        <v>64808.151458748391</v>
      </c>
      <c r="N2149" s="179">
        <f t="shared" si="836"/>
        <v>6944690.5998126604</v>
      </c>
      <c r="O2149" s="179">
        <f>N2149*(1+Basic!$B$9)+S2149</f>
        <v>7291925.1298032934</v>
      </c>
      <c r="P2149" s="176">
        <f t="shared" si="823"/>
        <v>7350772</v>
      </c>
      <c r="R2149" s="183">
        <f t="shared" si="837"/>
        <v>0</v>
      </c>
      <c r="S2149" s="179">
        <f t="shared" si="824"/>
        <v>0</v>
      </c>
      <c r="Y2149" s="179">
        <f t="shared" si="838"/>
        <v>6348.4313997775316</v>
      </c>
      <c r="Z2149" s="179">
        <f t="shared" si="839"/>
        <v>2348.5451061219937</v>
      </c>
      <c r="AA2149" s="179">
        <f t="shared" si="840"/>
        <v>66106.023494100096</v>
      </c>
      <c r="AB2149" s="179">
        <f t="shared" si="841"/>
        <v>74802.999999999622</v>
      </c>
      <c r="AC2149" s="179">
        <f t="shared" si="842"/>
        <v>7350772</v>
      </c>
      <c r="AE2149" s="179">
        <f t="shared" si="843"/>
        <v>74803</v>
      </c>
    </row>
    <row r="2150" spans="1:31" x14ac:dyDescent="0.2">
      <c r="A2150" s="171">
        <f t="shared" si="825"/>
        <v>35</v>
      </c>
      <c r="B2150" s="179">
        <f t="shared" si="826"/>
        <v>71638</v>
      </c>
      <c r="C2150" s="179"/>
      <c r="D2150" s="179">
        <f t="shared" si="827"/>
        <v>3165</v>
      </c>
      <c r="E2150" s="179">
        <f t="shared" si="828"/>
        <v>65204.938969374838</v>
      </c>
      <c r="F2150" s="179">
        <f t="shared" si="829"/>
        <v>785.12136963141199</v>
      </c>
      <c r="G2150" s="179">
        <f t="shared" si="830"/>
        <v>4884868.9313048637</v>
      </c>
      <c r="H2150" s="179">
        <f t="shared" si="831"/>
        <v>56467.410166394038</v>
      </c>
      <c r="I2150" s="179">
        <f t="shared" si="832"/>
        <v>71638</v>
      </c>
      <c r="J2150" s="179">
        <f t="shared" si="833"/>
        <v>3165</v>
      </c>
      <c r="K2150" s="179">
        <f t="shared" si="834"/>
        <v>74803</v>
      </c>
      <c r="L2150" s="179">
        <f t="shared" si="822"/>
        <v>74803</v>
      </c>
      <c r="M2150" s="179">
        <f t="shared" si="835"/>
        <v>64715.01314747912</v>
      </c>
      <c r="N2150" s="179">
        <f t="shared" si="836"/>
        <v>6934602.6129601393</v>
      </c>
      <c r="O2150" s="179">
        <f>N2150*(1+Basic!$B$9)+S2150</f>
        <v>7281332.7436081469</v>
      </c>
      <c r="P2150" s="176">
        <f t="shared" si="823"/>
        <v>7337800</v>
      </c>
      <c r="R2150" s="183">
        <f t="shared" si="837"/>
        <v>0</v>
      </c>
      <c r="S2150" s="179">
        <f t="shared" si="824"/>
        <v>0</v>
      </c>
      <c r="Y2150" s="179">
        <f t="shared" si="838"/>
        <v>6433.0610306253657</v>
      </c>
      <c r="Z2150" s="179">
        <f t="shared" si="839"/>
        <v>2379.8786303685847</v>
      </c>
      <c r="AA2150" s="179">
        <f t="shared" si="840"/>
        <v>65990.060339006246</v>
      </c>
      <c r="AB2150" s="179">
        <f t="shared" si="841"/>
        <v>74803.000000000204</v>
      </c>
      <c r="AC2150" s="179">
        <f t="shared" si="842"/>
        <v>7337800</v>
      </c>
      <c r="AE2150" s="179">
        <f t="shared" si="843"/>
        <v>74803</v>
      </c>
    </row>
    <row r="2151" spans="1:31" x14ac:dyDescent="0.2">
      <c r="A2151" s="171">
        <f t="shared" si="825"/>
        <v>36</v>
      </c>
      <c r="B2151" s="179">
        <f t="shared" si="826"/>
        <v>71638</v>
      </c>
      <c r="C2151" s="171">
        <f>-Basic!$B$22</f>
        <v>-38210</v>
      </c>
      <c r="D2151" s="179">
        <f t="shared" si="827"/>
        <v>-35045</v>
      </c>
      <c r="E2151" s="179">
        <f t="shared" si="828"/>
        <v>65119.181158357351</v>
      </c>
      <c r="F2151" s="179">
        <f t="shared" si="829"/>
        <v>753.36980370482161</v>
      </c>
      <c r="G2151" s="179">
        <f t="shared" si="830"/>
        <v>4878350.112463221</v>
      </c>
      <c r="H2151" s="179">
        <f t="shared" si="831"/>
        <v>92265.779970098854</v>
      </c>
      <c r="I2151" s="179">
        <f t="shared" si="832"/>
        <v>71638</v>
      </c>
      <c r="J2151" s="179">
        <f t="shared" si="833"/>
        <v>3165</v>
      </c>
      <c r="K2151" s="179">
        <f t="shared" si="834"/>
        <v>74803</v>
      </c>
      <c r="L2151" s="179">
        <f t="shared" si="822"/>
        <v>74803</v>
      </c>
      <c r="M2151" s="179">
        <f t="shared" si="835"/>
        <v>64621.006914600992</v>
      </c>
      <c r="N2151" s="179">
        <f t="shared" si="836"/>
        <v>6924420.61987474</v>
      </c>
      <c r="O2151" s="179">
        <f>N2151*(1+Basic!$B$9)+S2151</f>
        <v>7270641.6508684773</v>
      </c>
      <c r="P2151" s="176">
        <f t="shared" si="823"/>
        <v>7362907</v>
      </c>
      <c r="R2151" s="183">
        <f t="shared" si="837"/>
        <v>0</v>
      </c>
      <c r="S2151" s="179">
        <f t="shared" si="824"/>
        <v>0</v>
      </c>
      <c r="Y2151" s="179">
        <f t="shared" si="838"/>
        <v>6518.8188416427001</v>
      </c>
      <c r="Z2151" s="179">
        <f t="shared" si="839"/>
        <v>2411.6301962951839</v>
      </c>
      <c r="AA2151" s="179">
        <f t="shared" si="840"/>
        <v>65872.550962062174</v>
      </c>
      <c r="AB2151" s="179">
        <f t="shared" si="841"/>
        <v>74803.000000000058</v>
      </c>
      <c r="AC2151" s="179">
        <f t="shared" si="842"/>
        <v>7362907</v>
      </c>
      <c r="AE2151" s="179">
        <f t="shared" si="843"/>
        <v>36593</v>
      </c>
    </row>
    <row r="2152" spans="1:31" x14ac:dyDescent="0.2">
      <c r="A2152" s="171">
        <f t="shared" si="825"/>
        <v>37</v>
      </c>
      <c r="B2152" s="179">
        <f t="shared" si="826"/>
        <v>71638</v>
      </c>
      <c r="D2152" s="179">
        <f t="shared" si="827"/>
        <v>3165</v>
      </c>
      <c r="E2152" s="179">
        <f t="shared" si="828"/>
        <v>65032.280127632235</v>
      </c>
      <c r="F2152" s="179">
        <f t="shared" si="829"/>
        <v>1230.9799996124827</v>
      </c>
      <c r="G2152" s="179">
        <f t="shared" si="830"/>
        <v>4871744.3925908534</v>
      </c>
      <c r="H2152" s="179">
        <f t="shared" si="831"/>
        <v>90331.759969711333</v>
      </c>
      <c r="I2152" s="179">
        <f t="shared" si="832"/>
        <v>71638</v>
      </c>
      <c r="J2152" s="179">
        <f t="shared" si="833"/>
        <v>3165</v>
      </c>
      <c r="K2152" s="179">
        <f t="shared" si="834"/>
        <v>74803</v>
      </c>
      <c r="L2152" s="179">
        <f t="shared" si="822"/>
        <v>74803</v>
      </c>
      <c r="M2152" s="179">
        <f t="shared" si="835"/>
        <v>64526.124672272308</v>
      </c>
      <c r="N2152" s="179">
        <f t="shared" si="836"/>
        <v>6914143.7445470123</v>
      </c>
      <c r="O2152" s="179">
        <f>N2152*(1+Basic!$B$9)+S2152</f>
        <v>7259850.9317743629</v>
      </c>
      <c r="P2152" s="176">
        <f t="shared" si="823"/>
        <v>7350183</v>
      </c>
      <c r="R2152" s="183">
        <f t="shared" si="837"/>
        <v>0</v>
      </c>
      <c r="S2152" s="179">
        <f t="shared" si="824"/>
        <v>0</v>
      </c>
      <c r="Y2152" s="179">
        <f t="shared" si="838"/>
        <v>6605.7198723675683</v>
      </c>
      <c r="Z2152" s="179">
        <f t="shared" si="839"/>
        <v>1934.0200003875216</v>
      </c>
      <c r="AA2152" s="179">
        <f t="shared" si="840"/>
        <v>66263.260127244721</v>
      </c>
      <c r="AB2152" s="179">
        <f t="shared" si="841"/>
        <v>74802.999999999811</v>
      </c>
      <c r="AC2152" s="179">
        <f t="shared" si="842"/>
        <v>7350183</v>
      </c>
      <c r="AE2152" s="179">
        <f t="shared" si="843"/>
        <v>74803</v>
      </c>
    </row>
    <row r="2153" spans="1:31" x14ac:dyDescent="0.2">
      <c r="A2153" s="171">
        <f t="shared" si="825"/>
        <v>38</v>
      </c>
      <c r="B2153" s="179">
        <f t="shared" si="826"/>
        <v>71638</v>
      </c>
      <c r="D2153" s="179">
        <f t="shared" si="827"/>
        <v>3165</v>
      </c>
      <c r="E2153" s="179">
        <f t="shared" si="828"/>
        <v>64944.220637173166</v>
      </c>
      <c r="F2153" s="179">
        <f t="shared" si="829"/>
        <v>1205.17693437964</v>
      </c>
      <c r="G2153" s="179">
        <f t="shared" si="830"/>
        <v>4865050.6132280268</v>
      </c>
      <c r="H2153" s="179">
        <f t="shared" si="831"/>
        <v>88371.936904090966</v>
      </c>
      <c r="I2153" s="179">
        <f t="shared" si="832"/>
        <v>71638</v>
      </c>
      <c r="J2153" s="179">
        <f t="shared" si="833"/>
        <v>3165</v>
      </c>
      <c r="K2153" s="179">
        <f t="shared" si="834"/>
        <v>74803</v>
      </c>
      <c r="L2153" s="179">
        <f t="shared" si="822"/>
        <v>74803</v>
      </c>
      <c r="M2153" s="179">
        <f t="shared" si="835"/>
        <v>64430.35825728374</v>
      </c>
      <c r="N2153" s="179">
        <f t="shared" si="836"/>
        <v>6903771.1028042957</v>
      </c>
      <c r="O2153" s="179">
        <f>N2153*(1+Basic!$B$9)+S2153</f>
        <v>7248959.6579445107</v>
      </c>
      <c r="P2153" s="176">
        <f t="shared" si="823"/>
        <v>7337332</v>
      </c>
      <c r="R2153" s="183">
        <f t="shared" si="837"/>
        <v>0</v>
      </c>
      <c r="S2153" s="179">
        <f t="shared" si="824"/>
        <v>0</v>
      </c>
      <c r="Y2153" s="179">
        <f t="shared" si="838"/>
        <v>6693.7793628266081</v>
      </c>
      <c r="Z2153" s="179">
        <f t="shared" si="839"/>
        <v>1959.8230656203668</v>
      </c>
      <c r="AA2153" s="179">
        <f t="shared" si="840"/>
        <v>66149.397571552807</v>
      </c>
      <c r="AB2153" s="179">
        <f t="shared" si="841"/>
        <v>74802.999999999782</v>
      </c>
      <c r="AC2153" s="179">
        <f t="shared" si="842"/>
        <v>7337332</v>
      </c>
      <c r="AE2153" s="179">
        <f t="shared" si="843"/>
        <v>74803</v>
      </c>
    </row>
    <row r="2154" spans="1:31" x14ac:dyDescent="0.2">
      <c r="A2154" s="171">
        <f t="shared" si="825"/>
        <v>39</v>
      </c>
      <c r="B2154" s="179">
        <f t="shared" si="826"/>
        <v>71638</v>
      </c>
      <c r="D2154" s="179">
        <f t="shared" si="827"/>
        <v>3165</v>
      </c>
      <c r="E2154" s="179">
        <f t="shared" si="828"/>
        <v>64854.987243792122</v>
      </c>
      <c r="F2154" s="179">
        <f t="shared" si="829"/>
        <v>1179.0296130505435</v>
      </c>
      <c r="G2154" s="179">
        <f t="shared" si="830"/>
        <v>4858267.6004718188</v>
      </c>
      <c r="H2154" s="179">
        <f t="shared" si="831"/>
        <v>86385.966517141511</v>
      </c>
      <c r="I2154" s="179">
        <f t="shared" si="832"/>
        <v>71638</v>
      </c>
      <c r="J2154" s="179">
        <f t="shared" si="833"/>
        <v>3165</v>
      </c>
      <c r="K2154" s="179">
        <f t="shared" si="834"/>
        <v>74803</v>
      </c>
      <c r="L2154" s="179">
        <f t="shared" si="822"/>
        <v>74803</v>
      </c>
      <c r="M2154" s="179">
        <f t="shared" si="835"/>
        <v>64333.699430355999</v>
      </c>
      <c r="N2154" s="179">
        <f t="shared" si="836"/>
        <v>6893301.8022346515</v>
      </c>
      <c r="O2154" s="179">
        <f>N2154*(1+Basic!$B$9)+S2154</f>
        <v>7237966.892346384</v>
      </c>
      <c r="P2154" s="176">
        <f t="shared" si="823"/>
        <v>7324353</v>
      </c>
      <c r="R2154" s="183">
        <f t="shared" si="837"/>
        <v>0</v>
      </c>
      <c r="S2154" s="179">
        <f t="shared" si="824"/>
        <v>0</v>
      </c>
      <c r="Y2154" s="179">
        <f t="shared" si="838"/>
        <v>6783.0127562079579</v>
      </c>
      <c r="Z2154" s="179">
        <f t="shared" si="839"/>
        <v>1985.9703869494551</v>
      </c>
      <c r="AA2154" s="179">
        <f t="shared" si="840"/>
        <v>66034.01685684266</v>
      </c>
      <c r="AB2154" s="179">
        <f t="shared" si="841"/>
        <v>74803.000000000073</v>
      </c>
      <c r="AC2154" s="179">
        <f t="shared" si="842"/>
        <v>7324353</v>
      </c>
      <c r="AE2154" s="179">
        <f t="shared" si="843"/>
        <v>74803</v>
      </c>
    </row>
    <row r="2155" spans="1:31" x14ac:dyDescent="0.2">
      <c r="A2155" s="171">
        <f t="shared" si="825"/>
        <v>40</v>
      </c>
      <c r="B2155" s="179">
        <f t="shared" si="826"/>
        <v>71638</v>
      </c>
      <c r="D2155" s="179">
        <f t="shared" si="827"/>
        <v>3165</v>
      </c>
      <c r="E2155" s="179">
        <f t="shared" si="828"/>
        <v>64764.564298431134</v>
      </c>
      <c r="F2155" s="179">
        <f t="shared" si="829"/>
        <v>1152.5334426724282</v>
      </c>
      <c r="G2155" s="179">
        <f t="shared" si="830"/>
        <v>4851394.1647702502</v>
      </c>
      <c r="H2155" s="179">
        <f t="shared" si="831"/>
        <v>84373.49995981394</v>
      </c>
      <c r="I2155" s="179">
        <f t="shared" si="832"/>
        <v>71638</v>
      </c>
      <c r="J2155" s="179">
        <f t="shared" si="833"/>
        <v>3165</v>
      </c>
      <c r="K2155" s="179">
        <f t="shared" si="834"/>
        <v>74803</v>
      </c>
      <c r="L2155" s="179">
        <f t="shared" si="822"/>
        <v>74803</v>
      </c>
      <c r="M2155" s="179">
        <f t="shared" si="835"/>
        <v>64236.139875431014</v>
      </c>
      <c r="N2155" s="179">
        <f t="shared" si="836"/>
        <v>6882734.9421100821</v>
      </c>
      <c r="O2155" s="179">
        <f>N2155*(1+Basic!$B$9)+S2155</f>
        <v>7226871.6892155865</v>
      </c>
      <c r="P2155" s="176">
        <f t="shared" si="823"/>
        <v>7311245</v>
      </c>
      <c r="R2155" s="183">
        <f t="shared" si="837"/>
        <v>0</v>
      </c>
      <c r="S2155" s="179">
        <f t="shared" si="824"/>
        <v>0</v>
      </c>
      <c r="Y2155" s="179">
        <f t="shared" si="838"/>
        <v>6873.435701568611</v>
      </c>
      <c r="Z2155" s="179">
        <f t="shared" si="839"/>
        <v>2012.4665573275706</v>
      </c>
      <c r="AA2155" s="179">
        <f t="shared" si="840"/>
        <v>65917.097741103556</v>
      </c>
      <c r="AB2155" s="179">
        <f t="shared" si="841"/>
        <v>74802.999999999738</v>
      </c>
      <c r="AC2155" s="179">
        <f t="shared" si="842"/>
        <v>7311245</v>
      </c>
      <c r="AE2155" s="179">
        <f t="shared" si="843"/>
        <v>74803</v>
      </c>
    </row>
    <row r="2156" spans="1:31" x14ac:dyDescent="0.2">
      <c r="A2156" s="171">
        <f t="shared" si="825"/>
        <v>41</v>
      </c>
      <c r="B2156" s="179">
        <f t="shared" si="826"/>
        <v>71638</v>
      </c>
      <c r="D2156" s="179">
        <f t="shared" si="827"/>
        <v>3165</v>
      </c>
      <c r="E2156" s="179">
        <f t="shared" si="828"/>
        <v>64672.935943417891</v>
      </c>
      <c r="F2156" s="179">
        <f t="shared" si="829"/>
        <v>1125.6837690148482</v>
      </c>
      <c r="G2156" s="179">
        <f t="shared" si="830"/>
        <v>4844429.1007136684</v>
      </c>
      <c r="H2156" s="179">
        <f t="shared" si="831"/>
        <v>82334.183728828793</v>
      </c>
      <c r="I2156" s="179">
        <f t="shared" si="832"/>
        <v>71638</v>
      </c>
      <c r="J2156" s="179">
        <f t="shared" si="833"/>
        <v>3165</v>
      </c>
      <c r="K2156" s="179">
        <f t="shared" si="834"/>
        <v>74803</v>
      </c>
      <c r="L2156" s="179">
        <f t="shared" si="822"/>
        <v>74803</v>
      </c>
      <c r="M2156" s="179">
        <f t="shared" si="835"/>
        <v>64137.671198956428</v>
      </c>
      <c r="N2156" s="179">
        <f t="shared" si="836"/>
        <v>6872069.6133090388</v>
      </c>
      <c r="O2156" s="179">
        <f>N2156*(1+Basic!$B$9)+S2156</f>
        <v>7215673.0939744906</v>
      </c>
      <c r="P2156" s="176">
        <f t="shared" si="823"/>
        <v>7298007</v>
      </c>
      <c r="R2156" s="183">
        <f t="shared" si="837"/>
        <v>0</v>
      </c>
      <c r="S2156" s="179">
        <f t="shared" si="824"/>
        <v>0</v>
      </c>
      <c r="Y2156" s="179">
        <f t="shared" si="838"/>
        <v>6965.0640565818176</v>
      </c>
      <c r="Z2156" s="179">
        <f t="shared" si="839"/>
        <v>2039.3162309851468</v>
      </c>
      <c r="AA2156" s="179">
        <f t="shared" si="840"/>
        <v>65798.619712432745</v>
      </c>
      <c r="AB2156" s="179">
        <f t="shared" si="841"/>
        <v>74802.999999999709</v>
      </c>
      <c r="AC2156" s="179">
        <f t="shared" si="842"/>
        <v>7298007</v>
      </c>
      <c r="AE2156" s="179">
        <f t="shared" si="843"/>
        <v>74803</v>
      </c>
    </row>
    <row r="2157" spans="1:31" x14ac:dyDescent="0.2">
      <c r="A2157" s="171">
        <f t="shared" si="825"/>
        <v>42</v>
      </c>
      <c r="B2157" s="179">
        <f t="shared" si="826"/>
        <v>71638</v>
      </c>
      <c r="D2157" s="179">
        <f t="shared" si="827"/>
        <v>3165</v>
      </c>
      <c r="E2157" s="179">
        <f t="shared" si="828"/>
        <v>64580.086109684693</v>
      </c>
      <c r="F2157" s="179">
        <f t="shared" si="829"/>
        <v>1098.4758757521306</v>
      </c>
      <c r="G2157" s="179">
        <f t="shared" si="830"/>
        <v>4837371.1868233532</v>
      </c>
      <c r="H2157" s="179">
        <f t="shared" si="831"/>
        <v>80267.659604580927</v>
      </c>
      <c r="I2157" s="179">
        <f t="shared" si="832"/>
        <v>71638</v>
      </c>
      <c r="J2157" s="179">
        <f t="shared" si="833"/>
        <v>3165</v>
      </c>
      <c r="K2157" s="179">
        <f t="shared" si="834"/>
        <v>74803</v>
      </c>
      <c r="L2157" s="179">
        <f t="shared" si="822"/>
        <v>74803</v>
      </c>
      <c r="M2157" s="179">
        <f t="shared" si="835"/>
        <v>64038.284929163456</v>
      </c>
      <c r="N2157" s="179">
        <f t="shared" si="836"/>
        <v>6861304.8982382026</v>
      </c>
      <c r="O2157" s="179">
        <f>N2157*(1+Basic!$B$9)+S2157</f>
        <v>7204370.1431501126</v>
      </c>
      <c r="P2157" s="176">
        <f t="shared" si="823"/>
        <v>7284638</v>
      </c>
      <c r="R2157" s="183">
        <f t="shared" si="837"/>
        <v>0</v>
      </c>
      <c r="S2157" s="179">
        <f t="shared" si="824"/>
        <v>0</v>
      </c>
      <c r="Y2157" s="179">
        <f t="shared" si="838"/>
        <v>7057.9138903152198</v>
      </c>
      <c r="Z2157" s="179">
        <f t="shared" si="839"/>
        <v>2066.524124247866</v>
      </c>
      <c r="AA2157" s="179">
        <f t="shared" si="840"/>
        <v>65678.561985436827</v>
      </c>
      <c r="AB2157" s="179">
        <f t="shared" si="841"/>
        <v>74802.999999999913</v>
      </c>
      <c r="AC2157" s="179">
        <f t="shared" si="842"/>
        <v>7284638</v>
      </c>
      <c r="AE2157" s="179">
        <f t="shared" si="843"/>
        <v>74803</v>
      </c>
    </row>
    <row r="2158" spans="1:31" x14ac:dyDescent="0.2">
      <c r="A2158" s="171">
        <f t="shared" si="825"/>
        <v>43</v>
      </c>
      <c r="B2158" s="179">
        <f t="shared" si="826"/>
        <v>71638</v>
      </c>
      <c r="D2158" s="179">
        <f t="shared" si="827"/>
        <v>3165</v>
      </c>
      <c r="E2158" s="179">
        <f t="shared" si="828"/>
        <v>64485.998513950421</v>
      </c>
      <c r="F2158" s="179">
        <f t="shared" si="829"/>
        <v>1070.9049836349207</v>
      </c>
      <c r="G2158" s="179">
        <f t="shared" si="830"/>
        <v>4830219.1853373032</v>
      </c>
      <c r="H2158" s="179">
        <f t="shared" si="831"/>
        <v>78173.564588215842</v>
      </c>
      <c r="I2158" s="179">
        <f t="shared" si="832"/>
        <v>71638</v>
      </c>
      <c r="J2158" s="179">
        <f t="shared" si="833"/>
        <v>3165</v>
      </c>
      <c r="K2158" s="179">
        <f t="shared" si="834"/>
        <v>74803</v>
      </c>
      <c r="L2158" s="179">
        <f t="shared" si="822"/>
        <v>74803</v>
      </c>
      <c r="M2158" s="179">
        <f t="shared" si="835"/>
        <v>63937.972515338013</v>
      </c>
      <c r="N2158" s="179">
        <f t="shared" si="836"/>
        <v>6850439.8707535407</v>
      </c>
      <c r="O2158" s="179">
        <f>N2158*(1+Basic!$B$9)+S2158</f>
        <v>7192961.8642912181</v>
      </c>
      <c r="P2158" s="176">
        <f t="shared" si="823"/>
        <v>7271135</v>
      </c>
      <c r="R2158" s="183">
        <f t="shared" si="837"/>
        <v>0</v>
      </c>
      <c r="S2158" s="179">
        <f t="shared" si="824"/>
        <v>0</v>
      </c>
      <c r="Y2158" s="179">
        <f t="shared" si="838"/>
        <v>7152.001486049965</v>
      </c>
      <c r="Z2158" s="179">
        <f t="shared" si="839"/>
        <v>2094.095016365085</v>
      </c>
      <c r="AA2158" s="179">
        <f t="shared" si="840"/>
        <v>65556.903497585343</v>
      </c>
      <c r="AB2158" s="179">
        <f t="shared" si="841"/>
        <v>74803.000000000393</v>
      </c>
      <c r="AC2158" s="179">
        <f t="shared" si="842"/>
        <v>7271135</v>
      </c>
      <c r="AE2158" s="179">
        <f t="shared" si="843"/>
        <v>74803</v>
      </c>
    </row>
    <row r="2159" spans="1:31" x14ac:dyDescent="0.2">
      <c r="A2159" s="171">
        <f t="shared" si="825"/>
        <v>44</v>
      </c>
      <c r="B2159" s="179">
        <f t="shared" si="826"/>
        <v>71638</v>
      </c>
      <c r="D2159" s="179">
        <f t="shared" si="827"/>
        <v>3165</v>
      </c>
      <c r="E2159" s="179">
        <f t="shared" si="828"/>
        <v>64390.656655864877</v>
      </c>
      <c r="F2159" s="179">
        <f t="shared" si="829"/>
        <v>1042.9662496506744</v>
      </c>
      <c r="G2159" s="179">
        <f t="shared" si="830"/>
        <v>4822971.841993168</v>
      </c>
      <c r="H2159" s="179">
        <f t="shared" si="831"/>
        <v>76051.530837866521</v>
      </c>
      <c r="I2159" s="179">
        <f t="shared" si="832"/>
        <v>71638</v>
      </c>
      <c r="J2159" s="179">
        <f t="shared" si="833"/>
        <v>3165</v>
      </c>
      <c r="K2159" s="179">
        <f t="shared" si="834"/>
        <v>74803</v>
      </c>
      <c r="L2159" s="179">
        <f t="shared" si="822"/>
        <v>74803</v>
      </c>
      <c r="M2159" s="179">
        <f t="shared" si="835"/>
        <v>63836.725327085085</v>
      </c>
      <c r="N2159" s="179">
        <f t="shared" si="836"/>
        <v>6839473.5960806254</v>
      </c>
      <c r="O2159" s="179">
        <f>N2159*(1+Basic!$B$9)+S2159</f>
        <v>7181447.2758846572</v>
      </c>
      <c r="P2159" s="176">
        <f t="shared" si="823"/>
        <v>7257499</v>
      </c>
      <c r="R2159" s="183">
        <f t="shared" si="837"/>
        <v>0</v>
      </c>
      <c r="S2159" s="179">
        <f t="shared" si="824"/>
        <v>0</v>
      </c>
      <c r="Y2159" s="179">
        <f t="shared" si="838"/>
        <v>7247.3433441352099</v>
      </c>
      <c r="Z2159" s="179">
        <f t="shared" si="839"/>
        <v>2122.0337503493211</v>
      </c>
      <c r="AA2159" s="179">
        <f t="shared" si="840"/>
        <v>65433.622905515549</v>
      </c>
      <c r="AB2159" s="179">
        <f t="shared" si="841"/>
        <v>74803.000000000087</v>
      </c>
      <c r="AC2159" s="179">
        <f t="shared" si="842"/>
        <v>7257499</v>
      </c>
      <c r="AE2159" s="179">
        <f t="shared" si="843"/>
        <v>74803</v>
      </c>
    </row>
    <row r="2160" spans="1:31" ht="15" x14ac:dyDescent="0.2">
      <c r="A2160" s="171">
        <f t="shared" si="825"/>
        <v>45</v>
      </c>
      <c r="B2160" s="179">
        <f t="shared" si="826"/>
        <v>71638</v>
      </c>
      <c r="C2160" s="190"/>
      <c r="D2160" s="179">
        <f t="shared" si="827"/>
        <v>3165</v>
      </c>
      <c r="E2160" s="179">
        <f t="shared" si="828"/>
        <v>64294.043815115125</v>
      </c>
      <c r="F2160" s="179">
        <f t="shared" si="829"/>
        <v>1014.6547661729514</v>
      </c>
      <c r="G2160" s="179">
        <f t="shared" si="830"/>
        <v>4815627.8858082835</v>
      </c>
      <c r="H2160" s="179">
        <f t="shared" si="831"/>
        <v>73901.185604039478</v>
      </c>
      <c r="I2160" s="179">
        <f t="shared" si="832"/>
        <v>71638</v>
      </c>
      <c r="J2160" s="179">
        <f t="shared" si="833"/>
        <v>3165</v>
      </c>
      <c r="K2160" s="179">
        <f t="shared" si="834"/>
        <v>74803</v>
      </c>
      <c r="L2160" s="179">
        <f t="shared" si="822"/>
        <v>74803</v>
      </c>
      <c r="M2160" s="179">
        <f t="shared" si="835"/>
        <v>63734.534653586139</v>
      </c>
      <c r="N2160" s="179">
        <f t="shared" si="836"/>
        <v>6828405.1307342118</v>
      </c>
      <c r="O2160" s="179">
        <f>N2160*(1+Basic!$B$9)+S2160</f>
        <v>7169825.3872709228</v>
      </c>
      <c r="P2160" s="176">
        <f t="shared" si="823"/>
        <v>7243727</v>
      </c>
      <c r="R2160" s="183">
        <f t="shared" si="837"/>
        <v>0</v>
      </c>
      <c r="S2160" s="179">
        <f t="shared" si="824"/>
        <v>0</v>
      </c>
      <c r="Y2160" s="179">
        <f t="shared" si="838"/>
        <v>7343.9561848845333</v>
      </c>
      <c r="Z2160" s="179">
        <f t="shared" si="839"/>
        <v>2150.3452338270436</v>
      </c>
      <c r="AA2160" s="179">
        <f t="shared" si="840"/>
        <v>65308.698581288074</v>
      </c>
      <c r="AB2160" s="179">
        <f t="shared" si="841"/>
        <v>74802.999999999651</v>
      </c>
      <c r="AC2160" s="179">
        <f t="shared" si="842"/>
        <v>7243727</v>
      </c>
      <c r="AE2160" s="179">
        <f t="shared" si="843"/>
        <v>74803</v>
      </c>
    </row>
    <row r="2161" spans="1:31" ht="15" x14ac:dyDescent="0.2">
      <c r="A2161" s="171">
        <f t="shared" si="825"/>
        <v>46</v>
      </c>
      <c r="B2161" s="179">
        <f t="shared" si="826"/>
        <v>71638</v>
      </c>
      <c r="C2161" s="190"/>
      <c r="D2161" s="179">
        <f t="shared" si="827"/>
        <v>3165</v>
      </c>
      <c r="E2161" s="179">
        <f t="shared" si="828"/>
        <v>64196.14304849317</v>
      </c>
      <c r="F2161" s="179">
        <f t="shared" si="829"/>
        <v>985.96556009935659</v>
      </c>
      <c r="G2161" s="179">
        <f t="shared" si="830"/>
        <v>4808186.0288567767</v>
      </c>
      <c r="H2161" s="179">
        <f t="shared" si="831"/>
        <v>71722.151164138835</v>
      </c>
      <c r="I2161" s="179">
        <f t="shared" si="832"/>
        <v>71638</v>
      </c>
      <c r="J2161" s="179">
        <f t="shared" si="833"/>
        <v>3165</v>
      </c>
      <c r="K2161" s="179">
        <f t="shared" si="834"/>
        <v>74803</v>
      </c>
      <c r="L2161" s="179">
        <f t="shared" si="822"/>
        <v>74803</v>
      </c>
      <c r="M2161" s="179">
        <f t="shared" si="835"/>
        <v>63631.391702849804</v>
      </c>
      <c r="N2161" s="179">
        <f t="shared" si="836"/>
        <v>6817233.5224370612</v>
      </c>
      <c r="O2161" s="179">
        <f>N2161*(1+Basic!$B$9)+S2161</f>
        <v>7158095.1985589145</v>
      </c>
      <c r="P2161" s="176">
        <f t="shared" si="823"/>
        <v>7229817</v>
      </c>
      <c r="R2161" s="183">
        <f t="shared" si="837"/>
        <v>0</v>
      </c>
      <c r="S2161" s="179">
        <f t="shared" si="824"/>
        <v>0</v>
      </c>
      <c r="Y2161" s="179">
        <f t="shared" si="838"/>
        <v>7441.8569515068084</v>
      </c>
      <c r="Z2161" s="179">
        <f t="shared" si="839"/>
        <v>2179.0344399006426</v>
      </c>
      <c r="AA2161" s="179">
        <f t="shared" si="840"/>
        <v>65182.108608592527</v>
      </c>
      <c r="AB2161" s="179">
        <f t="shared" si="841"/>
        <v>74802.999999999971</v>
      </c>
      <c r="AC2161" s="179">
        <f t="shared" si="842"/>
        <v>7229817</v>
      </c>
      <c r="AE2161" s="179">
        <f t="shared" si="843"/>
        <v>74803</v>
      </c>
    </row>
    <row r="2162" spans="1:31" ht="15" x14ac:dyDescent="0.2">
      <c r="A2162" s="171">
        <f t="shared" si="825"/>
        <v>47</v>
      </c>
      <c r="B2162" s="179">
        <f t="shared" si="826"/>
        <v>71638</v>
      </c>
      <c r="C2162" s="190"/>
      <c r="D2162" s="179">
        <f t="shared" si="827"/>
        <v>3165</v>
      </c>
      <c r="E2162" s="179">
        <f t="shared" si="828"/>
        <v>64096.937186924573</v>
      </c>
      <c r="F2162" s="179">
        <f t="shared" si="829"/>
        <v>956.89359197798206</v>
      </c>
      <c r="G2162" s="179">
        <f t="shared" si="830"/>
        <v>4800644.9660437014</v>
      </c>
      <c r="H2162" s="179">
        <f t="shared" si="831"/>
        <v>69514.044756116811</v>
      </c>
      <c r="I2162" s="179">
        <f t="shared" si="832"/>
        <v>71638</v>
      </c>
      <c r="J2162" s="179">
        <f t="shared" si="833"/>
        <v>3165</v>
      </c>
      <c r="K2162" s="179">
        <f t="shared" si="834"/>
        <v>74803</v>
      </c>
      <c r="L2162" s="179">
        <f t="shared" si="822"/>
        <v>74803</v>
      </c>
      <c r="M2162" s="179">
        <f t="shared" si="835"/>
        <v>63527.287600955322</v>
      </c>
      <c r="N2162" s="179">
        <f t="shared" si="836"/>
        <v>6805957.8100380162</v>
      </c>
      <c r="O2162" s="179">
        <f>N2162*(1+Basic!$B$9)+S2162</f>
        <v>7146255.7005399177</v>
      </c>
      <c r="P2162" s="176">
        <f t="shared" si="823"/>
        <v>7215770</v>
      </c>
      <c r="R2162" s="183">
        <f t="shared" si="837"/>
        <v>0</v>
      </c>
      <c r="S2162" s="179">
        <f t="shared" si="824"/>
        <v>0</v>
      </c>
      <c r="Y2162" s="179">
        <f t="shared" si="838"/>
        <v>7541.0628130752593</v>
      </c>
      <c r="Z2162" s="179">
        <f t="shared" si="839"/>
        <v>2208.106408022024</v>
      </c>
      <c r="AA2162" s="179">
        <f t="shared" si="840"/>
        <v>65053.830778902557</v>
      </c>
      <c r="AB2162" s="179">
        <f t="shared" si="841"/>
        <v>74802.99999999984</v>
      </c>
      <c r="AC2162" s="179">
        <f t="shared" si="842"/>
        <v>7215770</v>
      </c>
      <c r="AE2162" s="179">
        <f t="shared" si="843"/>
        <v>74803</v>
      </c>
    </row>
    <row r="2163" spans="1:31" x14ac:dyDescent="0.2">
      <c r="A2163" s="171">
        <f t="shared" si="825"/>
        <v>48</v>
      </c>
      <c r="B2163" s="179">
        <f t="shared" si="826"/>
        <v>71638</v>
      </c>
      <c r="C2163" s="171">
        <f>-Basic!$B$23</f>
        <v>-34390</v>
      </c>
      <c r="D2163" s="179">
        <f t="shared" si="827"/>
        <v>-31225</v>
      </c>
      <c r="E2163" s="179">
        <f t="shared" si="828"/>
        <v>63996.40883245755</v>
      </c>
      <c r="F2163" s="179">
        <f t="shared" si="829"/>
        <v>927.43375512219257</v>
      </c>
      <c r="G2163" s="179">
        <f t="shared" si="830"/>
        <v>4793003.3748761592</v>
      </c>
      <c r="H2163" s="179">
        <f t="shared" si="831"/>
        <v>101666.47851123901</v>
      </c>
      <c r="I2163" s="179">
        <f t="shared" si="832"/>
        <v>71638</v>
      </c>
      <c r="J2163" s="179">
        <f t="shared" si="833"/>
        <v>3165</v>
      </c>
      <c r="K2163" s="179">
        <f t="shared" si="834"/>
        <v>74803</v>
      </c>
      <c r="L2163" s="179">
        <f t="shared" si="822"/>
        <v>74803</v>
      </c>
      <c r="M2163" s="179">
        <f t="shared" si="835"/>
        <v>63422.213391289151</v>
      </c>
      <c r="N2163" s="179">
        <f t="shared" si="836"/>
        <v>6794577.0234293053</v>
      </c>
      <c r="O2163" s="179">
        <f>N2163*(1+Basic!$B$9)+S2163</f>
        <v>7134305.8746007709</v>
      </c>
      <c r="P2163" s="176">
        <f t="shared" si="823"/>
        <v>7235972</v>
      </c>
      <c r="R2163" s="183">
        <f t="shared" si="837"/>
        <v>0</v>
      </c>
      <c r="S2163" s="179">
        <f t="shared" si="824"/>
        <v>0</v>
      </c>
      <c r="Y2163" s="179">
        <f t="shared" si="838"/>
        <v>7641.5911675421521</v>
      </c>
      <c r="Z2163" s="179">
        <f t="shared" si="839"/>
        <v>2237.5662448778021</v>
      </c>
      <c r="AA2163" s="179">
        <f t="shared" si="840"/>
        <v>64923.84258757974</v>
      </c>
      <c r="AB2163" s="179">
        <f t="shared" si="841"/>
        <v>74802.999999999694</v>
      </c>
      <c r="AC2163" s="179">
        <f t="shared" si="842"/>
        <v>7235972</v>
      </c>
      <c r="AE2163" s="179">
        <f t="shared" si="843"/>
        <v>40413</v>
      </c>
    </row>
    <row r="2164" spans="1:31" x14ac:dyDescent="0.2">
      <c r="A2164" s="171">
        <f t="shared" si="825"/>
        <v>49</v>
      </c>
      <c r="B2164" s="179">
        <f t="shared" si="826"/>
        <v>71638</v>
      </c>
      <c r="D2164" s="179">
        <f t="shared" si="827"/>
        <v>3165</v>
      </c>
      <c r="E2164" s="179">
        <f t="shared" si="828"/>
        <v>63894.540355211764</v>
      </c>
      <c r="F2164" s="179">
        <f t="shared" si="829"/>
        <v>1356.4010591892836</v>
      </c>
      <c r="G2164" s="179">
        <f t="shared" si="830"/>
        <v>4785259.9152313713</v>
      </c>
      <c r="H2164" s="179">
        <f t="shared" si="831"/>
        <v>99857.879570428297</v>
      </c>
      <c r="I2164" s="179">
        <f t="shared" si="832"/>
        <v>71638</v>
      </c>
      <c r="J2164" s="179">
        <f t="shared" si="833"/>
        <v>3165</v>
      </c>
      <c r="K2164" s="179">
        <f t="shared" si="834"/>
        <v>74803</v>
      </c>
      <c r="L2164" s="179">
        <f t="shared" si="822"/>
        <v>74803</v>
      </c>
      <c r="M2164" s="179">
        <f t="shared" si="835"/>
        <v>63316.160033774388</v>
      </c>
      <c r="N2164" s="179">
        <f t="shared" si="836"/>
        <v>6783090.1834630799</v>
      </c>
      <c r="O2164" s="179">
        <f>N2164*(1+Basic!$B$9)+S2164</f>
        <v>7122244.6926362338</v>
      </c>
      <c r="P2164" s="176">
        <f t="shared" si="823"/>
        <v>7222103</v>
      </c>
      <c r="R2164" s="183">
        <f t="shared" si="837"/>
        <v>0</v>
      </c>
      <c r="S2164" s="179">
        <f t="shared" si="824"/>
        <v>0</v>
      </c>
      <c r="Y2164" s="179">
        <f t="shared" si="838"/>
        <v>7743.4596447879449</v>
      </c>
      <c r="Z2164" s="179">
        <f t="shared" si="839"/>
        <v>1808.5989408107125</v>
      </c>
      <c r="AA2164" s="179">
        <f t="shared" si="840"/>
        <v>65250.941414401044</v>
      </c>
      <c r="AB2164" s="179">
        <f t="shared" si="841"/>
        <v>74802.999999999709</v>
      </c>
      <c r="AC2164" s="179">
        <f t="shared" si="842"/>
        <v>7222103</v>
      </c>
      <c r="AE2164" s="179">
        <f t="shared" si="843"/>
        <v>74803</v>
      </c>
    </row>
    <row r="2165" spans="1:31" x14ac:dyDescent="0.2">
      <c r="A2165" s="171">
        <f t="shared" si="825"/>
        <v>50</v>
      </c>
      <c r="B2165" s="179">
        <f t="shared" si="826"/>
        <v>71638</v>
      </c>
      <c r="D2165" s="179">
        <f t="shared" si="827"/>
        <v>3165</v>
      </c>
      <c r="E2165" s="179">
        <f t="shared" si="828"/>
        <v>63791.313890286598</v>
      </c>
      <c r="F2165" s="179">
        <f t="shared" si="829"/>
        <v>1332.2713209030001</v>
      </c>
      <c r="G2165" s="179">
        <f t="shared" si="830"/>
        <v>4777413.229121658</v>
      </c>
      <c r="H2165" s="179">
        <f t="shared" si="831"/>
        <v>98025.150891331301</v>
      </c>
      <c r="I2165" s="179">
        <f t="shared" si="832"/>
        <v>71638</v>
      </c>
      <c r="J2165" s="179">
        <f t="shared" si="833"/>
        <v>3165</v>
      </c>
      <c r="K2165" s="179">
        <f t="shared" si="834"/>
        <v>74803</v>
      </c>
      <c r="L2165" s="179">
        <f t="shared" si="822"/>
        <v>74803</v>
      </c>
      <c r="M2165" s="179">
        <f t="shared" si="835"/>
        <v>63209.118404092958</v>
      </c>
      <c r="N2165" s="179">
        <f t="shared" si="836"/>
        <v>6771496.3018671731</v>
      </c>
      <c r="O2165" s="179">
        <f>N2165*(1+Basic!$B$9)+S2165</f>
        <v>7110071.116960532</v>
      </c>
      <c r="P2165" s="176">
        <f t="shared" si="823"/>
        <v>7208096</v>
      </c>
      <c r="R2165" s="183">
        <f t="shared" si="837"/>
        <v>0</v>
      </c>
      <c r="S2165" s="179">
        <f t="shared" si="824"/>
        <v>0</v>
      </c>
      <c r="Y2165" s="179">
        <f t="shared" si="838"/>
        <v>7846.6861097132787</v>
      </c>
      <c r="Z2165" s="179">
        <f t="shared" si="839"/>
        <v>1832.7286790969956</v>
      </c>
      <c r="AA2165" s="179">
        <f t="shared" si="840"/>
        <v>65123.585211189595</v>
      </c>
      <c r="AB2165" s="179">
        <f t="shared" si="841"/>
        <v>74802.999999999869</v>
      </c>
      <c r="AC2165" s="179">
        <f t="shared" si="842"/>
        <v>7208096</v>
      </c>
      <c r="AE2165" s="179">
        <f t="shared" si="843"/>
        <v>74803</v>
      </c>
    </row>
    <row r="2166" spans="1:31" x14ac:dyDescent="0.2">
      <c r="A2166" s="171">
        <f t="shared" si="825"/>
        <v>51</v>
      </c>
      <c r="B2166" s="179">
        <f t="shared" si="826"/>
        <v>71638</v>
      </c>
      <c r="D2166" s="179">
        <f t="shared" si="827"/>
        <v>3165</v>
      </c>
      <c r="E2166" s="179">
        <f t="shared" si="828"/>
        <v>63686.711334628118</v>
      </c>
      <c r="F2166" s="179">
        <f t="shared" si="829"/>
        <v>1307.8196515038387</v>
      </c>
      <c r="G2166" s="179">
        <f t="shared" si="830"/>
        <v>4769461.9404562861</v>
      </c>
      <c r="H2166" s="179">
        <f t="shared" si="831"/>
        <v>96167.970542835144</v>
      </c>
      <c r="I2166" s="179">
        <f t="shared" si="832"/>
        <v>71638</v>
      </c>
      <c r="J2166" s="179">
        <f t="shared" si="833"/>
        <v>3165</v>
      </c>
      <c r="K2166" s="179">
        <f t="shared" si="834"/>
        <v>74803</v>
      </c>
      <c r="L2166" s="179">
        <f t="shared" si="822"/>
        <v>74803</v>
      </c>
      <c r="M2166" s="179">
        <f t="shared" si="835"/>
        <v>63101.079292900627</v>
      </c>
      <c r="N2166" s="179">
        <f t="shared" si="836"/>
        <v>6759794.3811600739</v>
      </c>
      <c r="O2166" s="179">
        <f>N2166*(1+Basic!$B$9)+S2166</f>
        <v>7097784.1002180781</v>
      </c>
      <c r="P2166" s="176">
        <f t="shared" si="823"/>
        <v>7193952</v>
      </c>
      <c r="R2166" s="183">
        <f t="shared" si="837"/>
        <v>0</v>
      </c>
      <c r="S2166" s="179">
        <f t="shared" si="824"/>
        <v>0</v>
      </c>
      <c r="Y2166" s="179">
        <f t="shared" si="838"/>
        <v>7951.288665371947</v>
      </c>
      <c r="Z2166" s="179">
        <f t="shared" si="839"/>
        <v>1857.1803484961565</v>
      </c>
      <c r="AA2166" s="179">
        <f t="shared" si="840"/>
        <v>64994.530986131955</v>
      </c>
      <c r="AB2166" s="179">
        <f t="shared" si="841"/>
        <v>74803.000000000058</v>
      </c>
      <c r="AC2166" s="179">
        <f t="shared" si="842"/>
        <v>7193952</v>
      </c>
      <c r="AE2166" s="179">
        <f t="shared" si="843"/>
        <v>74803</v>
      </c>
    </row>
    <row r="2167" spans="1:31" x14ac:dyDescent="0.2">
      <c r="A2167" s="171">
        <f t="shared" si="825"/>
        <v>52</v>
      </c>
      <c r="B2167" s="179">
        <f t="shared" si="826"/>
        <v>71638</v>
      </c>
      <c r="D2167" s="179">
        <f t="shared" si="827"/>
        <v>3165</v>
      </c>
      <c r="E2167" s="179">
        <f t="shared" si="828"/>
        <v>63580.714343854313</v>
      </c>
      <c r="F2167" s="179">
        <f t="shared" si="829"/>
        <v>1283.0417558916954</v>
      </c>
      <c r="G2167" s="179">
        <f t="shared" si="830"/>
        <v>4761404.6548001403</v>
      </c>
      <c r="H2167" s="179">
        <f t="shared" si="831"/>
        <v>94286.012298726841</v>
      </c>
      <c r="I2167" s="179">
        <f t="shared" si="832"/>
        <v>71638</v>
      </c>
      <c r="J2167" s="179">
        <f t="shared" si="833"/>
        <v>3165</v>
      </c>
      <c r="K2167" s="179">
        <f t="shared" si="834"/>
        <v>74803</v>
      </c>
      <c r="L2167" s="179">
        <f t="shared" si="822"/>
        <v>74803</v>
      </c>
      <c r="M2167" s="179">
        <f t="shared" si="835"/>
        <v>62992.033405034716</v>
      </c>
      <c r="N2167" s="179">
        <f t="shared" si="836"/>
        <v>6747983.4145651087</v>
      </c>
      <c r="O2167" s="179">
        <f>N2167*(1+Basic!$B$9)+S2167</f>
        <v>7085382.5852933647</v>
      </c>
      <c r="P2167" s="176">
        <f t="shared" si="823"/>
        <v>7179669</v>
      </c>
      <c r="R2167" s="183">
        <f t="shared" si="837"/>
        <v>0</v>
      </c>
      <c r="S2167" s="179">
        <f t="shared" si="824"/>
        <v>0</v>
      </c>
      <c r="Y2167" s="179">
        <f t="shared" si="838"/>
        <v>8057.2856561457738</v>
      </c>
      <c r="Z2167" s="179">
        <f t="shared" si="839"/>
        <v>1881.9582441083039</v>
      </c>
      <c r="AA2167" s="179">
        <f t="shared" si="840"/>
        <v>64863.75609974601</v>
      </c>
      <c r="AB2167" s="179">
        <f t="shared" si="841"/>
        <v>74803.000000000087</v>
      </c>
      <c r="AC2167" s="179">
        <f t="shared" si="842"/>
        <v>7179669</v>
      </c>
      <c r="AE2167" s="179">
        <f t="shared" si="843"/>
        <v>74803</v>
      </c>
    </row>
    <row r="2168" spans="1:31" x14ac:dyDescent="0.2">
      <c r="A2168" s="171">
        <f t="shared" si="825"/>
        <v>53</v>
      </c>
      <c r="B2168" s="179">
        <f t="shared" si="826"/>
        <v>71638</v>
      </c>
      <c r="D2168" s="179">
        <f t="shared" si="827"/>
        <v>3165</v>
      </c>
      <c r="E2168" s="179">
        <f t="shared" si="828"/>
        <v>63473.304329038008</v>
      </c>
      <c r="F2168" s="179">
        <f t="shared" si="829"/>
        <v>1257.9332816626375</v>
      </c>
      <c r="G2168" s="179">
        <f t="shared" si="830"/>
        <v>4753239.959129178</v>
      </c>
      <c r="H2168" s="179">
        <f t="shared" si="831"/>
        <v>92378.945580389482</v>
      </c>
      <c r="I2168" s="179">
        <f t="shared" si="832"/>
        <v>71638</v>
      </c>
      <c r="J2168" s="179">
        <f t="shared" si="833"/>
        <v>3165</v>
      </c>
      <c r="K2168" s="179">
        <f t="shared" si="834"/>
        <v>74803</v>
      </c>
      <c r="L2168" s="179">
        <f t="shared" si="822"/>
        <v>74803</v>
      </c>
      <c r="M2168" s="179">
        <f t="shared" si="835"/>
        <v>62881.971358714283</v>
      </c>
      <c r="N2168" s="179">
        <f t="shared" si="836"/>
        <v>6736062.3859238233</v>
      </c>
      <c r="O2168" s="179">
        <f>N2168*(1+Basic!$B$9)+S2168</f>
        <v>7072865.5052200146</v>
      </c>
      <c r="P2168" s="176">
        <f t="shared" si="823"/>
        <v>7165244</v>
      </c>
      <c r="R2168" s="183">
        <f t="shared" si="837"/>
        <v>0</v>
      </c>
      <c r="S2168" s="179">
        <f t="shared" si="824"/>
        <v>0</v>
      </c>
      <c r="Y2168" s="179">
        <f t="shared" si="838"/>
        <v>8164.6956709623337</v>
      </c>
      <c r="Z2168" s="179">
        <f t="shared" si="839"/>
        <v>1907.0667183373589</v>
      </c>
      <c r="AA2168" s="179">
        <f t="shared" si="840"/>
        <v>64731.237610700642</v>
      </c>
      <c r="AB2168" s="179">
        <f t="shared" si="841"/>
        <v>74803.000000000335</v>
      </c>
      <c r="AC2168" s="179">
        <f t="shared" si="842"/>
        <v>7165244</v>
      </c>
      <c r="AE2168" s="179">
        <f t="shared" si="843"/>
        <v>74803</v>
      </c>
    </row>
    <row r="2169" spans="1:31" ht="15" x14ac:dyDescent="0.2">
      <c r="A2169" s="171">
        <f t="shared" si="825"/>
        <v>54</v>
      </c>
      <c r="B2169" s="179">
        <f t="shared" si="826"/>
        <v>71638</v>
      </c>
      <c r="C2169" s="190"/>
      <c r="D2169" s="179">
        <f t="shared" si="827"/>
        <v>3165</v>
      </c>
      <c r="E2169" s="179">
        <f t="shared" si="828"/>
        <v>63364.462453446838</v>
      </c>
      <c r="F2169" s="179">
        <f t="shared" si="829"/>
        <v>1232.489818344377</v>
      </c>
      <c r="G2169" s="179">
        <f t="shared" si="830"/>
        <v>4744966.4215826252</v>
      </c>
      <c r="H2169" s="179">
        <f t="shared" si="831"/>
        <v>90446.435398733855</v>
      </c>
      <c r="I2169" s="179">
        <f t="shared" si="832"/>
        <v>71638</v>
      </c>
      <c r="J2169" s="179">
        <f t="shared" si="833"/>
        <v>3165</v>
      </c>
      <c r="K2169" s="179">
        <f t="shared" si="834"/>
        <v>74803</v>
      </c>
      <c r="L2169" s="179">
        <f t="shared" si="822"/>
        <v>74803</v>
      </c>
      <c r="M2169" s="179">
        <f t="shared" si="835"/>
        <v>62770.883684733089</v>
      </c>
      <c r="N2169" s="179">
        <f t="shared" si="836"/>
        <v>6724030.2696085563</v>
      </c>
      <c r="O2169" s="179">
        <f>N2169*(1+Basic!$B$9)+S2169</f>
        <v>7060231.783088984</v>
      </c>
      <c r="P2169" s="176">
        <f t="shared" si="823"/>
        <v>7150678</v>
      </c>
      <c r="R2169" s="183">
        <f t="shared" si="837"/>
        <v>0</v>
      </c>
      <c r="S2169" s="179">
        <f t="shared" si="824"/>
        <v>0</v>
      </c>
      <c r="Y2169" s="179">
        <f t="shared" si="838"/>
        <v>8273.5375465527177</v>
      </c>
      <c r="Z2169" s="179">
        <f t="shared" si="839"/>
        <v>1932.5101816556271</v>
      </c>
      <c r="AA2169" s="179">
        <f t="shared" si="840"/>
        <v>64596.952271791219</v>
      </c>
      <c r="AB2169" s="179">
        <f t="shared" si="841"/>
        <v>74802.999999999563</v>
      </c>
      <c r="AC2169" s="179">
        <f t="shared" si="842"/>
        <v>7150678</v>
      </c>
      <c r="AE2169" s="179">
        <f t="shared" si="843"/>
        <v>74803</v>
      </c>
    </row>
    <row r="2170" spans="1:31" ht="15" x14ac:dyDescent="0.2">
      <c r="A2170" s="171">
        <f t="shared" si="825"/>
        <v>55</v>
      </c>
      <c r="B2170" s="179">
        <f t="shared" si="826"/>
        <v>71638</v>
      </c>
      <c r="C2170" s="190"/>
      <c r="D2170" s="179">
        <f t="shared" si="827"/>
        <v>3165</v>
      </c>
      <c r="E2170" s="179">
        <f t="shared" si="828"/>
        <v>63254.169629239877</v>
      </c>
      <c r="F2170" s="179">
        <f t="shared" si="829"/>
        <v>1206.70689662154</v>
      </c>
      <c r="G2170" s="179">
        <f t="shared" si="830"/>
        <v>4736582.5912118647</v>
      </c>
      <c r="H2170" s="179">
        <f t="shared" si="831"/>
        <v>88488.142295355399</v>
      </c>
      <c r="I2170" s="179">
        <f t="shared" si="832"/>
        <v>71638</v>
      </c>
      <c r="J2170" s="179">
        <f t="shared" si="833"/>
        <v>3165</v>
      </c>
      <c r="K2170" s="179">
        <f t="shared" si="834"/>
        <v>74803</v>
      </c>
      <c r="L2170" s="179">
        <f t="shared" si="822"/>
        <v>74803</v>
      </c>
      <c r="M2170" s="179">
        <f t="shared" si="835"/>
        <v>62658.760825644807</v>
      </c>
      <c r="N2170" s="179">
        <f t="shared" si="836"/>
        <v>6711886.0304342015</v>
      </c>
      <c r="O2170" s="179">
        <f>N2170*(1+Basic!$B$9)+S2170</f>
        <v>7047480.3319559116</v>
      </c>
      <c r="P2170" s="176">
        <f t="shared" si="823"/>
        <v>7135968</v>
      </c>
      <c r="R2170" s="183">
        <f t="shared" si="837"/>
        <v>0</v>
      </c>
      <c r="S2170" s="179">
        <f t="shared" si="824"/>
        <v>0</v>
      </c>
      <c r="Y2170" s="179">
        <f t="shared" si="838"/>
        <v>8383.8303707605228</v>
      </c>
      <c r="Z2170" s="179">
        <f t="shared" si="839"/>
        <v>1958.2931033784553</v>
      </c>
      <c r="AA2170" s="179">
        <f t="shared" si="840"/>
        <v>64460.876525861415</v>
      </c>
      <c r="AB2170" s="179">
        <f t="shared" si="841"/>
        <v>74803.000000000393</v>
      </c>
      <c r="AC2170" s="179">
        <f t="shared" si="842"/>
        <v>7135968</v>
      </c>
      <c r="AE2170" s="179">
        <f t="shared" si="843"/>
        <v>74803</v>
      </c>
    </row>
    <row r="2171" spans="1:31" ht="15" x14ac:dyDescent="0.2">
      <c r="A2171" s="171">
        <f t="shared" si="825"/>
        <v>56</v>
      </c>
      <c r="B2171" s="179">
        <f t="shared" si="826"/>
        <v>71638</v>
      </c>
      <c r="C2171" s="190"/>
      <c r="D2171" s="179">
        <f t="shared" si="827"/>
        <v>3165</v>
      </c>
      <c r="E2171" s="179">
        <f t="shared" si="828"/>
        <v>63142.406514120092</v>
      </c>
      <c r="F2171" s="179">
        <f t="shared" si="829"/>
        <v>1180.579987550602</v>
      </c>
      <c r="G2171" s="179">
        <f t="shared" si="830"/>
        <v>4728086.997725985</v>
      </c>
      <c r="H2171" s="179">
        <f t="shared" si="831"/>
        <v>86503.722282906005</v>
      </c>
      <c r="I2171" s="179">
        <f t="shared" si="832"/>
        <v>71638</v>
      </c>
      <c r="J2171" s="179">
        <f t="shared" si="833"/>
        <v>3165</v>
      </c>
      <c r="K2171" s="179">
        <f t="shared" si="834"/>
        <v>74803</v>
      </c>
      <c r="L2171" s="179">
        <f t="shared" si="822"/>
        <v>74803</v>
      </c>
      <c r="M2171" s="179">
        <f t="shared" si="835"/>
        <v>62545.593134940813</v>
      </c>
      <c r="N2171" s="179">
        <f t="shared" si="836"/>
        <v>6699628.6235691421</v>
      </c>
      <c r="O2171" s="179">
        <f>N2171*(1+Basic!$B$9)+S2171</f>
        <v>7034610.0547475992</v>
      </c>
      <c r="P2171" s="176">
        <f t="shared" si="823"/>
        <v>7121114</v>
      </c>
      <c r="R2171" s="183">
        <f t="shared" si="837"/>
        <v>0</v>
      </c>
      <c r="S2171" s="179">
        <f t="shared" si="824"/>
        <v>0</v>
      </c>
      <c r="Y2171" s="179">
        <f t="shared" si="838"/>
        <v>8495.5934858797118</v>
      </c>
      <c r="Z2171" s="179">
        <f t="shared" si="839"/>
        <v>1984.4200124493946</v>
      </c>
      <c r="AA2171" s="179">
        <f t="shared" si="840"/>
        <v>64322.986501670697</v>
      </c>
      <c r="AB2171" s="179">
        <f t="shared" si="841"/>
        <v>74802.999999999796</v>
      </c>
      <c r="AC2171" s="179">
        <f t="shared" si="842"/>
        <v>7121114</v>
      </c>
      <c r="AE2171" s="179">
        <f t="shared" si="843"/>
        <v>74803</v>
      </c>
    </row>
    <row r="2172" spans="1:31" ht="15" x14ac:dyDescent="0.2">
      <c r="A2172" s="171">
        <f t="shared" si="825"/>
        <v>57</v>
      </c>
      <c r="B2172" s="179">
        <f t="shared" si="826"/>
        <v>71638</v>
      </c>
      <c r="C2172" s="190"/>
      <c r="D2172" s="179">
        <f t="shared" si="827"/>
        <v>3165</v>
      </c>
      <c r="E2172" s="179">
        <f t="shared" si="828"/>
        <v>63029.153507942305</v>
      </c>
      <c r="F2172" s="179">
        <f t="shared" si="829"/>
        <v>1154.1045017643485</v>
      </c>
      <c r="G2172" s="179">
        <f t="shared" si="830"/>
        <v>4719478.1512339273</v>
      </c>
      <c r="H2172" s="179">
        <f t="shared" si="831"/>
        <v>84492.826784670353</v>
      </c>
      <c r="I2172" s="179">
        <f t="shared" si="832"/>
        <v>71638</v>
      </c>
      <c r="J2172" s="179">
        <f t="shared" si="833"/>
        <v>3165</v>
      </c>
      <c r="K2172" s="179">
        <f t="shared" si="834"/>
        <v>74803</v>
      </c>
      <c r="L2172" s="179">
        <f t="shared" si="822"/>
        <v>74803</v>
      </c>
      <c r="M2172" s="179">
        <f t="shared" si="835"/>
        <v>62431.370876220222</v>
      </c>
      <c r="N2172" s="179">
        <f t="shared" si="836"/>
        <v>6687256.9944453621</v>
      </c>
      <c r="O2172" s="179">
        <f>N2172*(1+Basic!$B$9)+S2172</f>
        <v>7021619.8441676302</v>
      </c>
      <c r="P2172" s="176">
        <f t="shared" si="823"/>
        <v>7106113</v>
      </c>
      <c r="R2172" s="183">
        <f t="shared" si="837"/>
        <v>0</v>
      </c>
      <c r="S2172" s="179">
        <f t="shared" si="824"/>
        <v>0</v>
      </c>
      <c r="Y2172" s="179">
        <f t="shared" si="838"/>
        <v>8608.8464920576662</v>
      </c>
      <c r="Z2172" s="179">
        <f t="shared" si="839"/>
        <v>2010.8954982356518</v>
      </c>
      <c r="AA2172" s="179">
        <f t="shared" si="840"/>
        <v>64183.258009706653</v>
      </c>
      <c r="AB2172" s="179">
        <f t="shared" si="841"/>
        <v>74802.999999999971</v>
      </c>
      <c r="AC2172" s="179">
        <f t="shared" si="842"/>
        <v>7106113</v>
      </c>
      <c r="AE2172" s="179">
        <f t="shared" si="843"/>
        <v>74803</v>
      </c>
    </row>
    <row r="2173" spans="1:31" ht="15" x14ac:dyDescent="0.2">
      <c r="A2173" s="171">
        <f t="shared" si="825"/>
        <v>58</v>
      </c>
      <c r="B2173" s="179">
        <f t="shared" si="826"/>
        <v>71638</v>
      </c>
      <c r="C2173" s="190"/>
      <c r="D2173" s="179">
        <f t="shared" si="827"/>
        <v>3165</v>
      </c>
      <c r="E2173" s="179">
        <f t="shared" si="828"/>
        <v>62914.390749275808</v>
      </c>
      <c r="F2173" s="179">
        <f t="shared" si="829"/>
        <v>1127.2757886657209</v>
      </c>
      <c r="G2173" s="179">
        <f t="shared" si="830"/>
        <v>4710754.541983203</v>
      </c>
      <c r="H2173" s="179">
        <f t="shared" si="831"/>
        <v>82455.102573336073</v>
      </c>
      <c r="I2173" s="179">
        <f t="shared" si="832"/>
        <v>71638</v>
      </c>
      <c r="J2173" s="179">
        <f t="shared" si="833"/>
        <v>3165</v>
      </c>
      <c r="K2173" s="179">
        <f t="shared" si="834"/>
        <v>74803</v>
      </c>
      <c r="L2173" s="179">
        <f t="shared" si="822"/>
        <v>74803</v>
      </c>
      <c r="M2173" s="179">
        <f t="shared" si="835"/>
        <v>62316.08422235219</v>
      </c>
      <c r="N2173" s="179">
        <f t="shared" si="836"/>
        <v>6674770.0786677143</v>
      </c>
      <c r="O2173" s="179">
        <f>N2173*(1+Basic!$B$9)+S2173</f>
        <v>7008508.5826011002</v>
      </c>
      <c r="P2173" s="176">
        <f t="shared" si="823"/>
        <v>7090964</v>
      </c>
      <c r="R2173" s="183">
        <f t="shared" si="837"/>
        <v>0</v>
      </c>
      <c r="S2173" s="179">
        <f t="shared" si="824"/>
        <v>0</v>
      </c>
      <c r="Y2173" s="179">
        <f t="shared" si="838"/>
        <v>8723.6092507243156</v>
      </c>
      <c r="Z2173" s="179">
        <f t="shared" si="839"/>
        <v>2037.72421133428</v>
      </c>
      <c r="AA2173" s="179">
        <f t="shared" si="840"/>
        <v>64041.666537941528</v>
      </c>
      <c r="AB2173" s="179">
        <f t="shared" si="841"/>
        <v>74803.000000000116</v>
      </c>
      <c r="AC2173" s="179">
        <f t="shared" si="842"/>
        <v>7090964</v>
      </c>
      <c r="AE2173" s="179">
        <f t="shared" si="843"/>
        <v>74803</v>
      </c>
    </row>
    <row r="2174" spans="1:31" ht="15" x14ac:dyDescent="0.2">
      <c r="A2174" s="171">
        <f t="shared" si="825"/>
        <v>59</v>
      </c>
      <c r="B2174" s="179">
        <f t="shared" si="826"/>
        <v>71638</v>
      </c>
      <c r="C2174" s="190"/>
      <c r="D2174" s="179">
        <f t="shared" si="827"/>
        <v>3165</v>
      </c>
      <c r="E2174" s="179">
        <f t="shared" si="828"/>
        <v>62798.098111921281</v>
      </c>
      <c r="F2174" s="179">
        <f t="shared" si="829"/>
        <v>1100.0891356109098</v>
      </c>
      <c r="G2174" s="179">
        <f t="shared" si="830"/>
        <v>4701914.640095124</v>
      </c>
      <c r="H2174" s="179">
        <f t="shared" si="831"/>
        <v>80390.191708946979</v>
      </c>
      <c r="I2174" s="179">
        <f t="shared" si="832"/>
        <v>71638</v>
      </c>
      <c r="J2174" s="179">
        <f t="shared" si="833"/>
        <v>3165</v>
      </c>
      <c r="K2174" s="179">
        <f t="shared" si="834"/>
        <v>74803</v>
      </c>
      <c r="L2174" s="179">
        <f t="shared" si="822"/>
        <v>74803</v>
      </c>
      <c r="M2174" s="179">
        <f t="shared" si="835"/>
        <v>62199.723254630495</v>
      </c>
      <c r="N2174" s="179">
        <f t="shared" si="836"/>
        <v>6662166.8019223446</v>
      </c>
      <c r="O2174" s="179">
        <f>N2174*(1+Basic!$B$9)+S2174</f>
        <v>6995275.1420184625</v>
      </c>
      <c r="P2174" s="176">
        <f t="shared" si="823"/>
        <v>7075665</v>
      </c>
      <c r="R2174" s="183">
        <f t="shared" si="837"/>
        <v>0</v>
      </c>
      <c r="S2174" s="179">
        <f t="shared" si="824"/>
        <v>0</v>
      </c>
      <c r="Y2174" s="179">
        <f t="shared" si="838"/>
        <v>8839.90188807901</v>
      </c>
      <c r="Z2174" s="179">
        <f t="shared" si="839"/>
        <v>2064.9108643890941</v>
      </c>
      <c r="AA2174" s="179">
        <f t="shared" si="840"/>
        <v>63898.187247532194</v>
      </c>
      <c r="AB2174" s="179">
        <f t="shared" si="841"/>
        <v>74803.000000000291</v>
      </c>
      <c r="AC2174" s="179">
        <f t="shared" si="842"/>
        <v>7075665</v>
      </c>
      <c r="AE2174" s="179">
        <f t="shared" si="843"/>
        <v>74803</v>
      </c>
    </row>
    <row r="2175" spans="1:31" x14ac:dyDescent="0.2">
      <c r="A2175" s="171">
        <f t="shared" si="825"/>
        <v>60</v>
      </c>
      <c r="B2175" s="179">
        <f t="shared" si="826"/>
        <v>71638</v>
      </c>
      <c r="C2175" s="171">
        <f>-Basic!$B$24</f>
        <v>-30950</v>
      </c>
      <c r="D2175" s="179">
        <f t="shared" si="827"/>
        <v>-27785</v>
      </c>
      <c r="E2175" s="179">
        <f t="shared" si="828"/>
        <v>62680.255201381173</v>
      </c>
      <c r="F2175" s="179">
        <f t="shared" si="829"/>
        <v>1072.5397670815455</v>
      </c>
      <c r="G2175" s="179">
        <f t="shared" si="830"/>
        <v>4692956.8952965057</v>
      </c>
      <c r="H2175" s="179">
        <f t="shared" si="831"/>
        <v>109247.73147602852</v>
      </c>
      <c r="I2175" s="179">
        <f t="shared" si="832"/>
        <v>71638</v>
      </c>
      <c r="J2175" s="179">
        <f t="shared" si="833"/>
        <v>3165</v>
      </c>
      <c r="K2175" s="179">
        <f t="shared" si="834"/>
        <v>74803</v>
      </c>
      <c r="L2175" s="179">
        <f t="shared" si="822"/>
        <v>74803</v>
      </c>
      <c r="M2175" s="179">
        <f t="shared" si="835"/>
        <v>62082.277961920132</v>
      </c>
      <c r="N2175" s="179">
        <f t="shared" si="836"/>
        <v>6649446.0798842646</v>
      </c>
      <c r="O2175" s="179">
        <f>N2175*(1+Basic!$B$9)+S2175</f>
        <v>6981918.3838784778</v>
      </c>
      <c r="P2175" s="176">
        <f t="shared" si="823"/>
        <v>7091166</v>
      </c>
      <c r="R2175" s="183">
        <f t="shared" si="837"/>
        <v>0</v>
      </c>
      <c r="S2175" s="179">
        <f t="shared" si="824"/>
        <v>0</v>
      </c>
      <c r="Y2175" s="179">
        <f t="shared" si="838"/>
        <v>8957.7447986183688</v>
      </c>
      <c r="Z2175" s="179">
        <f t="shared" si="839"/>
        <v>2092.4602329184563</v>
      </c>
      <c r="AA2175" s="179">
        <f t="shared" si="840"/>
        <v>63752.794968462716</v>
      </c>
      <c r="AB2175" s="179">
        <f t="shared" si="841"/>
        <v>74802.999999999534</v>
      </c>
      <c r="AC2175" s="179">
        <f t="shared" si="842"/>
        <v>7091166</v>
      </c>
      <c r="AE2175" s="179">
        <f t="shared" si="843"/>
        <v>43853</v>
      </c>
    </row>
    <row r="2176" spans="1:31" x14ac:dyDescent="0.2">
      <c r="A2176" s="171">
        <f t="shared" si="825"/>
        <v>61</v>
      </c>
      <c r="B2176" s="179">
        <f t="shared" si="826"/>
        <v>71638</v>
      </c>
      <c r="D2176" s="179">
        <f t="shared" si="827"/>
        <v>3165</v>
      </c>
      <c r="E2176" s="179">
        <f t="shared" si="828"/>
        <v>62560.841351283103</v>
      </c>
      <c r="F2176" s="179">
        <f t="shared" si="829"/>
        <v>1457.5476681995051</v>
      </c>
      <c r="G2176" s="179">
        <f t="shared" si="830"/>
        <v>4683879.7366477884</v>
      </c>
      <c r="H2176" s="179">
        <f t="shared" si="831"/>
        <v>107540.27914422803</v>
      </c>
      <c r="I2176" s="179">
        <f t="shared" si="832"/>
        <v>71638</v>
      </c>
      <c r="J2176" s="179">
        <f t="shared" si="833"/>
        <v>3165</v>
      </c>
      <c r="K2176" s="179">
        <f t="shared" si="834"/>
        <v>74803</v>
      </c>
      <c r="L2176" s="179">
        <f t="shared" si="822"/>
        <v>74803</v>
      </c>
      <c r="M2176" s="179">
        <f t="shared" si="835"/>
        <v>61963.738239796017</v>
      </c>
      <c r="N2176" s="179">
        <f t="shared" si="836"/>
        <v>6636606.8181240605</v>
      </c>
      <c r="O2176" s="179">
        <f>N2176*(1+Basic!$B$9)+S2176</f>
        <v>6968437.1590302642</v>
      </c>
      <c r="P2176" s="176">
        <f t="shared" si="823"/>
        <v>7075977</v>
      </c>
      <c r="R2176" s="183">
        <f t="shared" si="837"/>
        <v>0</v>
      </c>
      <c r="S2176" s="179">
        <f t="shared" si="824"/>
        <v>0</v>
      </c>
      <c r="Y2176" s="179">
        <f t="shared" si="838"/>
        <v>9077.1586487172171</v>
      </c>
      <c r="Z2176" s="179">
        <f t="shared" si="839"/>
        <v>1707.452331800494</v>
      </c>
      <c r="AA2176" s="179">
        <f t="shared" si="840"/>
        <v>64018.389019482609</v>
      </c>
      <c r="AB2176" s="179">
        <f t="shared" si="841"/>
        <v>74803.00000000032</v>
      </c>
      <c r="AC2176" s="179">
        <f t="shared" si="842"/>
        <v>7075977</v>
      </c>
      <c r="AE2176" s="179">
        <f t="shared" si="843"/>
        <v>74803</v>
      </c>
    </row>
    <row r="2177" spans="1:31" x14ac:dyDescent="0.2">
      <c r="A2177" s="171">
        <f t="shared" si="825"/>
        <v>62</v>
      </c>
      <c r="B2177" s="179">
        <f t="shared" si="826"/>
        <v>71638</v>
      </c>
      <c r="D2177" s="179">
        <f t="shared" si="827"/>
        <v>3165</v>
      </c>
      <c r="E2177" s="179">
        <f t="shared" si="828"/>
        <v>62439.835619755504</v>
      </c>
      <c r="F2177" s="179">
        <f t="shared" si="829"/>
        <v>1434.7673950427697</v>
      </c>
      <c r="G2177" s="179">
        <f t="shared" si="830"/>
        <v>4674681.5722675435</v>
      </c>
      <c r="H2177" s="179">
        <f t="shared" si="831"/>
        <v>105810.0465392708</v>
      </c>
      <c r="I2177" s="179">
        <f t="shared" si="832"/>
        <v>71638</v>
      </c>
      <c r="J2177" s="179">
        <f t="shared" si="833"/>
        <v>3165</v>
      </c>
      <c r="K2177" s="179">
        <f t="shared" si="834"/>
        <v>74803</v>
      </c>
      <c r="L2177" s="179">
        <f t="shared" si="822"/>
        <v>74803</v>
      </c>
      <c r="M2177" s="179">
        <f t="shared" si="835"/>
        <v>61844.093889673641</v>
      </c>
      <c r="N2177" s="179">
        <f t="shared" si="836"/>
        <v>6623647.9120137338</v>
      </c>
      <c r="O2177" s="179">
        <f>N2177*(1+Basic!$B$9)+S2177</f>
        <v>6954830.3076144205</v>
      </c>
      <c r="P2177" s="176">
        <f t="shared" si="823"/>
        <v>7060640</v>
      </c>
      <c r="R2177" s="183">
        <f t="shared" si="837"/>
        <v>0</v>
      </c>
      <c r="S2177" s="179">
        <f t="shared" si="824"/>
        <v>0</v>
      </c>
      <c r="Y2177" s="179">
        <f t="shared" si="838"/>
        <v>9198.1643802449107</v>
      </c>
      <c r="Z2177" s="179">
        <f t="shared" si="839"/>
        <v>1730.2326049572293</v>
      </c>
      <c r="AA2177" s="179">
        <f t="shared" si="840"/>
        <v>63874.603014798275</v>
      </c>
      <c r="AB2177" s="179">
        <f t="shared" si="841"/>
        <v>74803.000000000407</v>
      </c>
      <c r="AC2177" s="179">
        <f t="shared" si="842"/>
        <v>7060640</v>
      </c>
      <c r="AE2177" s="179">
        <f t="shared" si="843"/>
        <v>74803</v>
      </c>
    </row>
    <row r="2178" spans="1:31" x14ac:dyDescent="0.2">
      <c r="A2178" s="171">
        <f t="shared" si="825"/>
        <v>63</v>
      </c>
      <c r="B2178" s="179">
        <f t="shared" si="826"/>
        <v>71638</v>
      </c>
      <c r="D2178" s="179">
        <f t="shared" si="827"/>
        <v>3165</v>
      </c>
      <c r="E2178" s="179">
        <f t="shared" si="828"/>
        <v>62317.216785755074</v>
      </c>
      <c r="F2178" s="179">
        <f t="shared" si="829"/>
        <v>1411.6831948976021</v>
      </c>
      <c r="G2178" s="179">
        <f t="shared" si="830"/>
        <v>4665360.7890532985</v>
      </c>
      <c r="H2178" s="179">
        <f t="shared" si="831"/>
        <v>104056.7297341684</v>
      </c>
      <c r="I2178" s="179">
        <f t="shared" si="832"/>
        <v>71638</v>
      </c>
      <c r="J2178" s="179">
        <f t="shared" si="833"/>
        <v>3165</v>
      </c>
      <c r="K2178" s="179">
        <f t="shared" si="834"/>
        <v>74803</v>
      </c>
      <c r="L2178" s="179">
        <f t="shared" si="822"/>
        <v>74803</v>
      </c>
      <c r="M2178" s="179">
        <f t="shared" si="835"/>
        <v>61723.334617931665</v>
      </c>
      <c r="N2178" s="179">
        <f t="shared" si="836"/>
        <v>6610568.2466316652</v>
      </c>
      <c r="O2178" s="179">
        <f>N2178*(1+Basic!$B$9)+S2178</f>
        <v>6941096.6589632491</v>
      </c>
      <c r="P2178" s="176">
        <f t="shared" si="823"/>
        <v>7045153</v>
      </c>
      <c r="R2178" s="183">
        <f t="shared" si="837"/>
        <v>0</v>
      </c>
      <c r="S2178" s="179">
        <f t="shared" si="824"/>
        <v>0</v>
      </c>
      <c r="Y2178" s="179">
        <f t="shared" si="838"/>
        <v>9320.7832142449915</v>
      </c>
      <c r="Z2178" s="179">
        <f t="shared" si="839"/>
        <v>1753.3168051023968</v>
      </c>
      <c r="AA2178" s="179">
        <f t="shared" si="840"/>
        <v>63728.899980652677</v>
      </c>
      <c r="AB2178" s="179">
        <f t="shared" si="841"/>
        <v>74803.000000000058</v>
      </c>
      <c r="AC2178" s="179">
        <f t="shared" si="842"/>
        <v>7045153</v>
      </c>
      <c r="AE2178" s="179">
        <f t="shared" si="843"/>
        <v>74803</v>
      </c>
    </row>
    <row r="2179" spans="1:31" x14ac:dyDescent="0.2">
      <c r="A2179" s="171">
        <f t="shared" si="825"/>
        <v>64</v>
      </c>
      <c r="B2179" s="179">
        <f t="shared" si="826"/>
        <v>71638</v>
      </c>
      <c r="D2179" s="179">
        <f t="shared" si="827"/>
        <v>3165</v>
      </c>
      <c r="E2179" s="179">
        <f t="shared" si="828"/>
        <v>62192.963345345146</v>
      </c>
      <c r="F2179" s="179">
        <f t="shared" si="829"/>
        <v>1388.2910128690648</v>
      </c>
      <c r="G2179" s="179">
        <f t="shared" si="830"/>
        <v>4655915.7523986436</v>
      </c>
      <c r="H2179" s="179">
        <f t="shared" si="831"/>
        <v>102280.02074703747</v>
      </c>
      <c r="I2179" s="179">
        <f t="shared" si="832"/>
        <v>71638</v>
      </c>
      <c r="J2179" s="179">
        <f t="shared" si="833"/>
        <v>3165</v>
      </c>
      <c r="K2179" s="179">
        <f t="shared" si="834"/>
        <v>74803</v>
      </c>
      <c r="L2179" s="179">
        <f t="shared" si="822"/>
        <v>74803</v>
      </c>
      <c r="M2179" s="179">
        <f t="shared" si="835"/>
        <v>61601.450035026268</v>
      </c>
      <c r="N2179" s="179">
        <f t="shared" si="836"/>
        <v>6597366.6966666915</v>
      </c>
      <c r="O2179" s="179">
        <f>N2179*(1+Basic!$B$9)+S2179</f>
        <v>6927235.0315000266</v>
      </c>
      <c r="P2179" s="176">
        <f t="shared" si="823"/>
        <v>7029515</v>
      </c>
      <c r="R2179" s="183">
        <f t="shared" si="837"/>
        <v>0</v>
      </c>
      <c r="S2179" s="179">
        <f t="shared" si="824"/>
        <v>0</v>
      </c>
      <c r="Y2179" s="179">
        <f t="shared" si="838"/>
        <v>9445.0366546548903</v>
      </c>
      <c r="Z2179" s="179">
        <f t="shared" si="839"/>
        <v>1776.708987130929</v>
      </c>
      <c r="AA2179" s="179">
        <f t="shared" si="840"/>
        <v>63581.25435821421</v>
      </c>
      <c r="AB2179" s="179">
        <f t="shared" si="841"/>
        <v>74803.000000000029</v>
      </c>
      <c r="AC2179" s="179">
        <f t="shared" si="842"/>
        <v>7029515</v>
      </c>
      <c r="AE2179" s="179">
        <f t="shared" si="843"/>
        <v>74803</v>
      </c>
    </row>
    <row r="2180" spans="1:31" ht="15" x14ac:dyDescent="0.2">
      <c r="A2180" s="171">
        <f t="shared" si="825"/>
        <v>65</v>
      </c>
      <c r="B2180" s="179">
        <f t="shared" si="826"/>
        <v>71638</v>
      </c>
      <c r="C2180" s="190"/>
      <c r="D2180" s="179">
        <f t="shared" si="827"/>
        <v>3165</v>
      </c>
      <c r="E2180" s="179">
        <f t="shared" si="828"/>
        <v>62067.053507924495</v>
      </c>
      <c r="F2180" s="179">
        <f t="shared" si="829"/>
        <v>1364.5867399631327</v>
      </c>
      <c r="G2180" s="179">
        <f t="shared" si="830"/>
        <v>4646344.8059065677</v>
      </c>
      <c r="H2180" s="179">
        <f t="shared" si="831"/>
        <v>100479.60748700061</v>
      </c>
      <c r="I2180" s="179">
        <f t="shared" si="832"/>
        <v>71638</v>
      </c>
      <c r="J2180" s="179">
        <f t="shared" si="833"/>
        <v>3165</v>
      </c>
      <c r="K2180" s="179">
        <f t="shared" si="834"/>
        <v>74803</v>
      </c>
      <c r="L2180" s="179">
        <f t="shared" ref="L2180:L2243" si="844">K2180</f>
        <v>74803</v>
      </c>
      <c r="M2180" s="179">
        <f t="shared" si="835"/>
        <v>61478.429654597305</v>
      </c>
      <c r="N2180" s="179">
        <f t="shared" si="836"/>
        <v>6584042.1263212888</v>
      </c>
      <c r="O2180" s="179">
        <f>N2180*(1+Basic!$B$9)+S2180</f>
        <v>6913244.2326373532</v>
      </c>
      <c r="P2180" s="176">
        <f t="shared" ref="P2180:P2243" si="845">ROUND((O2180+H2180)/1,0)</f>
        <v>7013724</v>
      </c>
      <c r="R2180" s="183">
        <f t="shared" si="837"/>
        <v>0</v>
      </c>
      <c r="S2180" s="179">
        <f t="shared" ref="S2180:S2243" si="846">S2181+R2180</f>
        <v>0</v>
      </c>
      <c r="Y2180" s="179">
        <f t="shared" si="838"/>
        <v>9570.9464920759201</v>
      </c>
      <c r="Z2180" s="179">
        <f t="shared" si="839"/>
        <v>1800.4132600368612</v>
      </c>
      <c r="AA2180" s="179">
        <f t="shared" si="840"/>
        <v>63431.640247887626</v>
      </c>
      <c r="AB2180" s="179">
        <f t="shared" si="841"/>
        <v>74803.000000000407</v>
      </c>
      <c r="AC2180" s="179">
        <f t="shared" si="842"/>
        <v>7013724</v>
      </c>
      <c r="AE2180" s="179">
        <f t="shared" si="843"/>
        <v>74803</v>
      </c>
    </row>
    <row r="2181" spans="1:31" ht="15" x14ac:dyDescent="0.2">
      <c r="A2181" s="171">
        <f t="shared" ref="A2181:A2244" si="847">A2180+1</f>
        <v>66</v>
      </c>
      <c r="B2181" s="179">
        <f t="shared" ref="B2181:B2244" si="848">$C$2111</f>
        <v>71638</v>
      </c>
      <c r="C2181" s="190"/>
      <c r="D2181" s="179">
        <f t="shared" ref="D2181:D2244" si="849">C2181+$F$2111</f>
        <v>3165</v>
      </c>
      <c r="E2181" s="179">
        <f t="shared" ref="E2181:E2244" si="850">G2180*$B$2114/$E$2111</f>
        <v>61939.465192405878</v>
      </c>
      <c r="F2181" s="179">
        <f t="shared" ref="F2181:F2244" si="851">H2180*$D$2114/$E$2111</f>
        <v>1340.5662123649188</v>
      </c>
      <c r="G2181" s="179">
        <f t="shared" ref="G2181:G2244" si="852">G2180+E2181-B2181</f>
        <v>4636646.2710989732</v>
      </c>
      <c r="H2181" s="179">
        <f t="shared" ref="H2181:H2244" si="853">H2180-D2181+F2181</f>
        <v>98655.173699365536</v>
      </c>
      <c r="I2181" s="179">
        <f t="shared" ref="I2181:I2244" si="854">B2181</f>
        <v>71638</v>
      </c>
      <c r="J2181" s="179">
        <f t="shared" ref="J2181:J2244" si="855">D2181-C2181</f>
        <v>3165</v>
      </c>
      <c r="K2181" s="179">
        <f t="shared" ref="K2181:K2244" si="856">J2181+I2181</f>
        <v>74803</v>
      </c>
      <c r="L2181" s="179">
        <f t="shared" si="844"/>
        <v>74803</v>
      </c>
      <c r="M2181" s="179">
        <f t="shared" ref="M2181:M2244" si="857">N2180*$L$2114/12</f>
        <v>61354.262892566105</v>
      </c>
      <c r="N2181" s="179">
        <f t="shared" ref="N2181:N2244" si="858">N2180+M2181-L2181</f>
        <v>6570593.3892138544</v>
      </c>
      <c r="O2181" s="179">
        <f>N2181*(1+Basic!$B$9)+S2181</f>
        <v>6899123.0586745478</v>
      </c>
      <c r="P2181" s="176">
        <f t="shared" si="845"/>
        <v>6997778</v>
      </c>
      <c r="R2181" s="183">
        <f t="shared" ref="R2181:R2244" si="859">ROUND($R$2111/1,0)</f>
        <v>0</v>
      </c>
      <c r="S2181" s="179">
        <f t="shared" si="846"/>
        <v>0</v>
      </c>
      <c r="Y2181" s="179">
        <f t="shared" ref="Y2181:Y2244" si="860">G2180-G2181</f>
        <v>9698.534807594493</v>
      </c>
      <c r="Z2181" s="179">
        <f t="shared" ref="Z2181:Z2244" si="861">H2180-H2181-C2181</f>
        <v>1824.4337876350764</v>
      </c>
      <c r="AA2181" s="179">
        <f t="shared" ref="AA2181:AA2244" si="862">E2181+F2181+R2181</f>
        <v>63280.031404770794</v>
      </c>
      <c r="AB2181" s="179">
        <f t="shared" ref="AB2181:AB2244" si="863">AA2181+Z2181+Y2181</f>
        <v>74803.000000000364</v>
      </c>
      <c r="AC2181" s="179">
        <f t="shared" ref="AC2181:AC2244" si="864">P2181</f>
        <v>6997778</v>
      </c>
      <c r="AE2181" s="179">
        <f t="shared" ref="AE2181:AE2244" si="865">B2181+D2181</f>
        <v>74803</v>
      </c>
    </row>
    <row r="2182" spans="1:31" ht="15" x14ac:dyDescent="0.2">
      <c r="A2182" s="171">
        <f t="shared" si="847"/>
        <v>67</v>
      </c>
      <c r="B2182" s="179">
        <f t="shared" si="848"/>
        <v>71638</v>
      </c>
      <c r="C2182" s="190"/>
      <c r="D2182" s="179">
        <f t="shared" si="849"/>
        <v>3165</v>
      </c>
      <c r="E2182" s="179">
        <f t="shared" si="850"/>
        <v>61810.176023343629</v>
      </c>
      <c r="F2182" s="179">
        <f t="shared" si="851"/>
        <v>1316.2252107072745</v>
      </c>
      <c r="G2182" s="179">
        <f t="shared" si="852"/>
        <v>4626818.4471223168</v>
      </c>
      <c r="H2182" s="179">
        <f t="shared" si="853"/>
        <v>96806.398910072807</v>
      </c>
      <c r="I2182" s="179">
        <f t="shared" si="854"/>
        <v>71638</v>
      </c>
      <c r="J2182" s="179">
        <f t="shared" si="855"/>
        <v>3165</v>
      </c>
      <c r="K2182" s="179">
        <f t="shared" si="856"/>
        <v>74803</v>
      </c>
      <c r="L2182" s="179">
        <f t="shared" si="844"/>
        <v>74803</v>
      </c>
      <c r="M2182" s="179">
        <f t="shared" si="857"/>
        <v>61228.939066224855</v>
      </c>
      <c r="N2182" s="179">
        <f t="shared" si="858"/>
        <v>6557019.3282800792</v>
      </c>
      <c r="O2182" s="179">
        <f>N2182*(1+Basic!$B$9)+S2182</f>
        <v>6884870.2946940837</v>
      </c>
      <c r="P2182" s="176">
        <f t="shared" si="845"/>
        <v>6981677</v>
      </c>
      <c r="R2182" s="183">
        <f t="shared" si="859"/>
        <v>0</v>
      </c>
      <c r="S2182" s="179">
        <f t="shared" si="846"/>
        <v>0</v>
      </c>
      <c r="Y2182" s="179">
        <f t="shared" si="860"/>
        <v>9827.823976656422</v>
      </c>
      <c r="Z2182" s="179">
        <f t="shared" si="861"/>
        <v>1848.7747892927291</v>
      </c>
      <c r="AA2182" s="179">
        <f t="shared" si="862"/>
        <v>63126.401234050907</v>
      </c>
      <c r="AB2182" s="179">
        <f t="shared" si="863"/>
        <v>74803.000000000058</v>
      </c>
      <c r="AC2182" s="179">
        <f t="shared" si="864"/>
        <v>6981677</v>
      </c>
      <c r="AE2182" s="179">
        <f t="shared" si="865"/>
        <v>74803</v>
      </c>
    </row>
    <row r="2183" spans="1:31" ht="15" x14ac:dyDescent="0.2">
      <c r="A2183" s="171">
        <f t="shared" si="847"/>
        <v>68</v>
      </c>
      <c r="B2183" s="179">
        <f t="shared" si="848"/>
        <v>71638</v>
      </c>
      <c r="C2183" s="190"/>
      <c r="D2183" s="179">
        <f t="shared" si="849"/>
        <v>3165</v>
      </c>
      <c r="E2183" s="179">
        <f t="shared" si="850"/>
        <v>61679.16332700965</v>
      </c>
      <c r="F2183" s="179">
        <f t="shared" si="851"/>
        <v>1291.5594593296275</v>
      </c>
      <c r="G2183" s="179">
        <f t="shared" si="852"/>
        <v>4616859.6104493262</v>
      </c>
      <c r="H2183" s="179">
        <f t="shared" si="853"/>
        <v>94932.958369402433</v>
      </c>
      <c r="I2183" s="179">
        <f t="shared" si="854"/>
        <v>71638</v>
      </c>
      <c r="J2183" s="179">
        <f t="shared" si="855"/>
        <v>3165</v>
      </c>
      <c r="K2183" s="179">
        <f t="shared" si="856"/>
        <v>74803</v>
      </c>
      <c r="L2183" s="179">
        <f t="shared" si="844"/>
        <v>74803</v>
      </c>
      <c r="M2183" s="179">
        <f t="shared" si="857"/>
        <v>61102.447393317554</v>
      </c>
      <c r="N2183" s="179">
        <f t="shared" si="858"/>
        <v>6543318.7756733969</v>
      </c>
      <c r="O2183" s="179">
        <f>N2183*(1+Basic!$B$9)+S2183</f>
        <v>6870484.7144570667</v>
      </c>
      <c r="P2183" s="176">
        <f t="shared" si="845"/>
        <v>6965418</v>
      </c>
      <c r="R2183" s="183">
        <f t="shared" si="859"/>
        <v>0</v>
      </c>
      <c r="S2183" s="179">
        <f t="shared" si="846"/>
        <v>0</v>
      </c>
      <c r="Y2183" s="179">
        <f t="shared" si="860"/>
        <v>9958.8366729905829</v>
      </c>
      <c r="Z2183" s="179">
        <f t="shared" si="861"/>
        <v>1873.4405406703736</v>
      </c>
      <c r="AA2183" s="179">
        <f t="shared" si="862"/>
        <v>62970.722786339276</v>
      </c>
      <c r="AB2183" s="179">
        <f t="shared" si="863"/>
        <v>74803.000000000233</v>
      </c>
      <c r="AC2183" s="179">
        <f t="shared" si="864"/>
        <v>6965418</v>
      </c>
      <c r="AE2183" s="179">
        <f t="shared" si="865"/>
        <v>74803</v>
      </c>
    </row>
    <row r="2184" spans="1:31" ht="15" x14ac:dyDescent="0.2">
      <c r="A2184" s="171">
        <f t="shared" si="847"/>
        <v>69</v>
      </c>
      <c r="B2184" s="179">
        <f t="shared" si="848"/>
        <v>71638</v>
      </c>
      <c r="C2184" s="190"/>
      <c r="D2184" s="179">
        <f t="shared" si="849"/>
        <v>3165</v>
      </c>
      <c r="E2184" s="179">
        <f t="shared" si="850"/>
        <v>61546.404127417016</v>
      </c>
      <c r="F2184" s="179">
        <f t="shared" si="851"/>
        <v>1266.5646255269351</v>
      </c>
      <c r="G2184" s="179">
        <f t="shared" si="852"/>
        <v>4606768.0145767434</v>
      </c>
      <c r="H2184" s="179">
        <f t="shared" si="853"/>
        <v>93034.522994929372</v>
      </c>
      <c r="I2184" s="179">
        <f t="shared" si="854"/>
        <v>71638</v>
      </c>
      <c r="J2184" s="179">
        <f t="shared" si="855"/>
        <v>3165</v>
      </c>
      <c r="K2184" s="179">
        <f t="shared" si="856"/>
        <v>74803</v>
      </c>
      <c r="L2184" s="179">
        <f t="shared" si="844"/>
        <v>74803</v>
      </c>
      <c r="M2184" s="179">
        <f t="shared" si="857"/>
        <v>60974.776991112296</v>
      </c>
      <c r="N2184" s="179">
        <f t="shared" si="858"/>
        <v>6529490.552664509</v>
      </c>
      <c r="O2184" s="179">
        <f>N2184*(1+Basic!$B$9)+S2184</f>
        <v>6855965.0802977346</v>
      </c>
      <c r="P2184" s="176">
        <f t="shared" si="845"/>
        <v>6949000</v>
      </c>
      <c r="R2184" s="183">
        <f t="shared" si="859"/>
        <v>0</v>
      </c>
      <c r="S2184" s="179">
        <f t="shared" si="846"/>
        <v>0</v>
      </c>
      <c r="Y2184" s="179">
        <f t="shared" si="860"/>
        <v>10091.595872582868</v>
      </c>
      <c r="Z2184" s="179">
        <f t="shared" si="861"/>
        <v>1898.4353744730615</v>
      </c>
      <c r="AA2184" s="179">
        <f t="shared" si="862"/>
        <v>62812.968752943954</v>
      </c>
      <c r="AB2184" s="179">
        <f t="shared" si="863"/>
        <v>74802.999999999884</v>
      </c>
      <c r="AC2184" s="179">
        <f t="shared" si="864"/>
        <v>6949000</v>
      </c>
      <c r="AE2184" s="179">
        <f t="shared" si="865"/>
        <v>74803</v>
      </c>
    </row>
    <row r="2185" spans="1:31" ht="15" x14ac:dyDescent="0.2">
      <c r="A2185" s="171">
        <f t="shared" si="847"/>
        <v>70</v>
      </c>
      <c r="B2185" s="179">
        <f t="shared" si="848"/>
        <v>71638</v>
      </c>
      <c r="C2185" s="190"/>
      <c r="D2185" s="179">
        <f t="shared" si="849"/>
        <v>3165</v>
      </c>
      <c r="E2185" s="179">
        <f t="shared" si="850"/>
        <v>61411.875142290672</v>
      </c>
      <c r="F2185" s="179">
        <f t="shared" si="851"/>
        <v>1241.2363187886133</v>
      </c>
      <c r="G2185" s="179">
        <f t="shared" si="852"/>
        <v>4596541.8897190336</v>
      </c>
      <c r="H2185" s="179">
        <f t="shared" si="853"/>
        <v>91110.759313717979</v>
      </c>
      <c r="I2185" s="179">
        <f t="shared" si="854"/>
        <v>71638</v>
      </c>
      <c r="J2185" s="179">
        <f t="shared" si="855"/>
        <v>3165</v>
      </c>
      <c r="K2185" s="179">
        <f t="shared" si="856"/>
        <v>74803</v>
      </c>
      <c r="L2185" s="179">
        <f t="shared" si="844"/>
        <v>74803</v>
      </c>
      <c r="M2185" s="179">
        <f t="shared" si="857"/>
        <v>60845.916875465016</v>
      </c>
      <c r="N2185" s="179">
        <f t="shared" si="858"/>
        <v>6515533.4695399739</v>
      </c>
      <c r="O2185" s="179">
        <f>N2185*(1+Basic!$B$9)+S2185</f>
        <v>6841310.1430169726</v>
      </c>
      <c r="P2185" s="176">
        <f t="shared" si="845"/>
        <v>6932421</v>
      </c>
      <c r="R2185" s="183">
        <f t="shared" si="859"/>
        <v>0</v>
      </c>
      <c r="S2185" s="179">
        <f t="shared" si="846"/>
        <v>0</v>
      </c>
      <c r="Y2185" s="179">
        <f t="shared" si="860"/>
        <v>10226.124857709743</v>
      </c>
      <c r="Z2185" s="179">
        <f t="shared" si="861"/>
        <v>1923.7636812113924</v>
      </c>
      <c r="AA2185" s="179">
        <f t="shared" si="862"/>
        <v>62653.111461079287</v>
      </c>
      <c r="AB2185" s="179">
        <f t="shared" si="863"/>
        <v>74803.000000000422</v>
      </c>
      <c r="AC2185" s="179">
        <f t="shared" si="864"/>
        <v>6932421</v>
      </c>
      <c r="AE2185" s="179">
        <f t="shared" si="865"/>
        <v>74803</v>
      </c>
    </row>
    <row r="2186" spans="1:31" ht="15" x14ac:dyDescent="0.2">
      <c r="A2186" s="171">
        <f t="shared" si="847"/>
        <v>71</v>
      </c>
      <c r="B2186" s="179">
        <f t="shared" si="848"/>
        <v>71638</v>
      </c>
      <c r="C2186" s="190"/>
      <c r="D2186" s="179">
        <f t="shared" si="849"/>
        <v>3165</v>
      </c>
      <c r="E2186" s="179">
        <f t="shared" si="850"/>
        <v>61275.552778984333</v>
      </c>
      <c r="F2186" s="179">
        <f t="shared" si="851"/>
        <v>1215.5700900273157</v>
      </c>
      <c r="G2186" s="179">
        <f t="shared" si="852"/>
        <v>4586179.442498018</v>
      </c>
      <c r="H2186" s="179">
        <f t="shared" si="853"/>
        <v>89161.329403745302</v>
      </c>
      <c r="I2186" s="179">
        <f t="shared" si="854"/>
        <v>71638</v>
      </c>
      <c r="J2186" s="179">
        <f t="shared" si="855"/>
        <v>3165</v>
      </c>
      <c r="K2186" s="179">
        <f t="shared" si="856"/>
        <v>74803</v>
      </c>
      <c r="L2186" s="179">
        <f t="shared" si="844"/>
        <v>74803</v>
      </c>
      <c r="M2186" s="179">
        <f t="shared" si="857"/>
        <v>60715.855959874461</v>
      </c>
      <c r="N2186" s="179">
        <f t="shared" si="858"/>
        <v>6501446.3254998485</v>
      </c>
      <c r="O2186" s="179">
        <f>N2186*(1+Basic!$B$9)+S2186</f>
        <v>6826518.6417748416</v>
      </c>
      <c r="P2186" s="176">
        <f t="shared" si="845"/>
        <v>6915680</v>
      </c>
      <c r="R2186" s="183">
        <f t="shared" si="859"/>
        <v>0</v>
      </c>
      <c r="S2186" s="179">
        <f t="shared" si="846"/>
        <v>0</v>
      </c>
      <c r="Y2186" s="179">
        <f t="shared" si="860"/>
        <v>10362.44722101558</v>
      </c>
      <c r="Z2186" s="179">
        <f t="shared" si="861"/>
        <v>1949.4299099726777</v>
      </c>
      <c r="AA2186" s="179">
        <f t="shared" si="862"/>
        <v>62491.122869011648</v>
      </c>
      <c r="AB2186" s="179">
        <f t="shared" si="863"/>
        <v>74802.999999999913</v>
      </c>
      <c r="AC2186" s="179">
        <f t="shared" si="864"/>
        <v>6915680</v>
      </c>
      <c r="AE2186" s="179">
        <f t="shared" si="865"/>
        <v>74803</v>
      </c>
    </row>
    <row r="2187" spans="1:31" x14ac:dyDescent="0.2">
      <c r="A2187" s="171">
        <f t="shared" si="847"/>
        <v>72</v>
      </c>
      <c r="B2187" s="179">
        <f t="shared" si="848"/>
        <v>71638</v>
      </c>
      <c r="C2187" s="171">
        <f>-Basic!$B$25</f>
        <v>-27860</v>
      </c>
      <c r="D2187" s="179">
        <f t="shared" si="849"/>
        <v>-24695</v>
      </c>
      <c r="E2187" s="179">
        <f t="shared" si="850"/>
        <v>61137.41313034304</v>
      </c>
      <c r="F2187" s="179">
        <f t="shared" si="851"/>
        <v>1189.5614307974211</v>
      </c>
      <c r="G2187" s="179">
        <f t="shared" si="852"/>
        <v>4575678.855628361</v>
      </c>
      <c r="H2187" s="179">
        <f t="shared" si="853"/>
        <v>115045.89083454272</v>
      </c>
      <c r="I2187" s="179">
        <f t="shared" si="854"/>
        <v>71638</v>
      </c>
      <c r="J2187" s="179">
        <f t="shared" si="855"/>
        <v>3165</v>
      </c>
      <c r="K2187" s="179">
        <f t="shared" si="856"/>
        <v>74803</v>
      </c>
      <c r="L2187" s="179">
        <f t="shared" si="844"/>
        <v>74803</v>
      </c>
      <c r="M2187" s="179">
        <f t="shared" si="857"/>
        <v>60584.583054528361</v>
      </c>
      <c r="N2187" s="179">
        <f t="shared" si="858"/>
        <v>6487227.908554377</v>
      </c>
      <c r="O2187" s="179">
        <f>N2187*(1+Basic!$B$9)+S2187</f>
        <v>6811589.3039820958</v>
      </c>
      <c r="P2187" s="176">
        <f t="shared" si="845"/>
        <v>6926635</v>
      </c>
      <c r="R2187" s="183">
        <f t="shared" si="859"/>
        <v>0</v>
      </c>
      <c r="S2187" s="179">
        <f t="shared" si="846"/>
        <v>0</v>
      </c>
      <c r="Y2187" s="179">
        <f t="shared" si="860"/>
        <v>10500.58686965704</v>
      </c>
      <c r="Z2187" s="179">
        <f t="shared" si="861"/>
        <v>1975.4385692025826</v>
      </c>
      <c r="AA2187" s="179">
        <f t="shared" si="862"/>
        <v>62326.974561140465</v>
      </c>
      <c r="AB2187" s="179">
        <f t="shared" si="863"/>
        <v>74803.000000000087</v>
      </c>
      <c r="AC2187" s="179">
        <f t="shared" si="864"/>
        <v>6926635</v>
      </c>
      <c r="AE2187" s="179">
        <f t="shared" si="865"/>
        <v>46943</v>
      </c>
    </row>
    <row r="2188" spans="1:31" x14ac:dyDescent="0.2">
      <c r="A2188" s="171">
        <f t="shared" si="847"/>
        <v>73</v>
      </c>
      <c r="B2188" s="179">
        <f t="shared" si="848"/>
        <v>71638</v>
      </c>
      <c r="D2188" s="179">
        <f t="shared" si="849"/>
        <v>3165</v>
      </c>
      <c r="E2188" s="179">
        <f t="shared" si="850"/>
        <v>60997.43197051045</v>
      </c>
      <c r="F2188" s="179">
        <f t="shared" si="851"/>
        <v>1534.9048227936566</v>
      </c>
      <c r="G2188" s="179">
        <f t="shared" si="852"/>
        <v>4565038.2875988716</v>
      </c>
      <c r="H2188" s="179">
        <f t="shared" si="853"/>
        <v>113415.79565733638</v>
      </c>
      <c r="I2188" s="179">
        <f t="shared" si="854"/>
        <v>71638</v>
      </c>
      <c r="J2188" s="179">
        <f t="shared" si="855"/>
        <v>3165</v>
      </c>
      <c r="K2188" s="179">
        <f t="shared" si="856"/>
        <v>74803</v>
      </c>
      <c r="L2188" s="179">
        <f t="shared" si="844"/>
        <v>74803</v>
      </c>
      <c r="M2188" s="179">
        <f t="shared" si="857"/>
        <v>60452.086865340701</v>
      </c>
      <c r="N2188" s="179">
        <f t="shared" si="858"/>
        <v>6472876.9954197174</v>
      </c>
      <c r="O2188" s="179">
        <f>N2188*(1+Basic!$B$9)+S2188</f>
        <v>6796520.8451907039</v>
      </c>
      <c r="P2188" s="176">
        <f t="shared" si="845"/>
        <v>6909937</v>
      </c>
      <c r="R2188" s="183">
        <f t="shared" si="859"/>
        <v>0</v>
      </c>
      <c r="S2188" s="179">
        <f t="shared" si="846"/>
        <v>0</v>
      </c>
      <c r="Y2188" s="179">
        <f t="shared" si="860"/>
        <v>10640.568029489368</v>
      </c>
      <c r="Z2188" s="179">
        <f t="shared" si="861"/>
        <v>1630.0951772063418</v>
      </c>
      <c r="AA2188" s="179">
        <f t="shared" si="862"/>
        <v>62532.336793304108</v>
      </c>
      <c r="AB2188" s="179">
        <f t="shared" si="863"/>
        <v>74802.999999999825</v>
      </c>
      <c r="AC2188" s="179">
        <f t="shared" si="864"/>
        <v>6909937</v>
      </c>
      <c r="AE2188" s="179">
        <f t="shared" si="865"/>
        <v>74803</v>
      </c>
    </row>
    <row r="2189" spans="1:31" x14ac:dyDescent="0.2">
      <c r="A2189" s="171">
        <f t="shared" si="847"/>
        <v>74</v>
      </c>
      <c r="B2189" s="179">
        <f t="shared" si="848"/>
        <v>71638</v>
      </c>
      <c r="D2189" s="179">
        <f t="shared" si="849"/>
        <v>3165</v>
      </c>
      <c r="E2189" s="179">
        <f t="shared" si="850"/>
        <v>60855.584750680318</v>
      </c>
      <c r="F2189" s="179">
        <f t="shared" si="851"/>
        <v>1513.1566236102101</v>
      </c>
      <c r="G2189" s="179">
        <f t="shared" si="852"/>
        <v>4554255.8723495519</v>
      </c>
      <c r="H2189" s="179">
        <f t="shared" si="853"/>
        <v>111763.95228094659</v>
      </c>
      <c r="I2189" s="179">
        <f t="shared" si="854"/>
        <v>71638</v>
      </c>
      <c r="J2189" s="179">
        <f t="shared" si="855"/>
        <v>3165</v>
      </c>
      <c r="K2189" s="179">
        <f t="shared" si="856"/>
        <v>74803</v>
      </c>
      <c r="L2189" s="179">
        <f t="shared" si="844"/>
        <v>74803</v>
      </c>
      <c r="M2189" s="179">
        <f t="shared" si="857"/>
        <v>60318.355992980039</v>
      </c>
      <c r="N2189" s="179">
        <f t="shared" si="858"/>
        <v>6458392.3514126977</v>
      </c>
      <c r="O2189" s="179">
        <f>N2189*(1+Basic!$B$9)+S2189</f>
        <v>6781311.9689833326</v>
      </c>
      <c r="P2189" s="176">
        <f t="shared" si="845"/>
        <v>6893076</v>
      </c>
      <c r="R2189" s="183">
        <f t="shared" si="859"/>
        <v>0</v>
      </c>
      <c r="S2189" s="179">
        <f t="shared" si="846"/>
        <v>0</v>
      </c>
      <c r="Y2189" s="179">
        <f t="shared" si="860"/>
        <v>10782.415249319747</v>
      </c>
      <c r="Z2189" s="179">
        <f t="shared" si="861"/>
        <v>1651.843376389792</v>
      </c>
      <c r="AA2189" s="179">
        <f t="shared" si="862"/>
        <v>62368.741374290526</v>
      </c>
      <c r="AB2189" s="179">
        <f t="shared" si="863"/>
        <v>74803.000000000058</v>
      </c>
      <c r="AC2189" s="179">
        <f t="shared" si="864"/>
        <v>6893076</v>
      </c>
      <c r="AE2189" s="179">
        <f t="shared" si="865"/>
        <v>74803</v>
      </c>
    </row>
    <row r="2190" spans="1:31" x14ac:dyDescent="0.2">
      <c r="A2190" s="171">
        <f t="shared" si="847"/>
        <v>75</v>
      </c>
      <c r="B2190" s="179">
        <f t="shared" si="848"/>
        <v>71638</v>
      </c>
      <c r="D2190" s="179">
        <f t="shared" si="849"/>
        <v>3165</v>
      </c>
      <c r="E2190" s="179">
        <f t="shared" si="850"/>
        <v>60711.846594791343</v>
      </c>
      <c r="F2190" s="179">
        <f t="shared" si="851"/>
        <v>1491.1182670332955</v>
      </c>
      <c r="G2190" s="179">
        <f t="shared" si="852"/>
        <v>4543329.7189443428</v>
      </c>
      <c r="H2190" s="179">
        <f t="shared" si="853"/>
        <v>110090.07054797988</v>
      </c>
      <c r="I2190" s="179">
        <f t="shared" si="854"/>
        <v>71638</v>
      </c>
      <c r="J2190" s="179">
        <f t="shared" si="855"/>
        <v>3165</v>
      </c>
      <c r="K2190" s="179">
        <f t="shared" si="856"/>
        <v>74803</v>
      </c>
      <c r="L2190" s="179">
        <f t="shared" si="844"/>
        <v>74803</v>
      </c>
      <c r="M2190" s="179">
        <f t="shared" si="857"/>
        <v>60183.378931888779</v>
      </c>
      <c r="N2190" s="179">
        <f t="shared" si="858"/>
        <v>6443772.7303445861</v>
      </c>
      <c r="O2190" s="179">
        <f>N2190*(1+Basic!$B$9)+S2190</f>
        <v>6765961.3668618156</v>
      </c>
      <c r="P2190" s="176">
        <f t="shared" si="845"/>
        <v>6876051</v>
      </c>
      <c r="R2190" s="183">
        <f t="shared" si="859"/>
        <v>0</v>
      </c>
      <c r="S2190" s="179">
        <f t="shared" si="846"/>
        <v>0</v>
      </c>
      <c r="Y2190" s="179">
        <f t="shared" si="860"/>
        <v>10926.153405209072</v>
      </c>
      <c r="Z2190" s="179">
        <f t="shared" si="861"/>
        <v>1673.8817329667072</v>
      </c>
      <c r="AA2190" s="179">
        <f t="shared" si="862"/>
        <v>62202.964861824636</v>
      </c>
      <c r="AB2190" s="179">
        <f t="shared" si="863"/>
        <v>74803.000000000407</v>
      </c>
      <c r="AC2190" s="179">
        <f t="shared" si="864"/>
        <v>6876051</v>
      </c>
      <c r="AE2190" s="179">
        <f t="shared" si="865"/>
        <v>74803</v>
      </c>
    </row>
    <row r="2191" spans="1:31" x14ac:dyDescent="0.2">
      <c r="A2191" s="171">
        <f t="shared" si="847"/>
        <v>76</v>
      </c>
      <c r="B2191" s="179">
        <f t="shared" si="848"/>
        <v>71638</v>
      </c>
      <c r="D2191" s="179">
        <f t="shared" si="849"/>
        <v>3165</v>
      </c>
      <c r="E2191" s="179">
        <f t="shared" si="850"/>
        <v>60566.192295164568</v>
      </c>
      <c r="F2191" s="179">
        <f t="shared" si="851"/>
        <v>1468.7858818774287</v>
      </c>
      <c r="G2191" s="179">
        <f t="shared" si="852"/>
        <v>4532257.9112395076</v>
      </c>
      <c r="H2191" s="179">
        <f t="shared" si="853"/>
        <v>108393.8564298573</v>
      </c>
      <c r="I2191" s="179">
        <f t="shared" si="854"/>
        <v>71638</v>
      </c>
      <c r="J2191" s="179">
        <f t="shared" si="855"/>
        <v>3165</v>
      </c>
      <c r="K2191" s="179">
        <f t="shared" si="856"/>
        <v>74803</v>
      </c>
      <c r="L2191" s="179">
        <f t="shared" si="844"/>
        <v>74803</v>
      </c>
      <c r="M2191" s="179">
        <f t="shared" si="857"/>
        <v>60047.144069293245</v>
      </c>
      <c r="N2191" s="179">
        <f t="shared" si="858"/>
        <v>6429016.8744138796</v>
      </c>
      <c r="O2191" s="179">
        <f>N2191*(1+Basic!$B$9)+S2191</f>
        <v>6750467.7181345737</v>
      </c>
      <c r="P2191" s="176">
        <f t="shared" si="845"/>
        <v>6858862</v>
      </c>
      <c r="R2191" s="183">
        <f t="shared" si="859"/>
        <v>0</v>
      </c>
      <c r="S2191" s="179">
        <f t="shared" si="846"/>
        <v>0</v>
      </c>
      <c r="Y2191" s="179">
        <f t="shared" si="860"/>
        <v>11071.807704835199</v>
      </c>
      <c r="Z2191" s="179">
        <f t="shared" si="861"/>
        <v>1696.2141181225743</v>
      </c>
      <c r="AA2191" s="179">
        <f t="shared" si="862"/>
        <v>62034.978177041994</v>
      </c>
      <c r="AB2191" s="179">
        <f t="shared" si="863"/>
        <v>74802.999999999767</v>
      </c>
      <c r="AC2191" s="179">
        <f t="shared" si="864"/>
        <v>6858862</v>
      </c>
      <c r="AE2191" s="179">
        <f t="shared" si="865"/>
        <v>74803</v>
      </c>
    </row>
    <row r="2192" spans="1:31" x14ac:dyDescent="0.2">
      <c r="A2192" s="171">
        <f t="shared" si="847"/>
        <v>77</v>
      </c>
      <c r="B2192" s="179">
        <f t="shared" si="848"/>
        <v>71638</v>
      </c>
      <c r="D2192" s="179">
        <f t="shared" si="849"/>
        <v>3165</v>
      </c>
      <c r="E2192" s="179">
        <f t="shared" si="850"/>
        <v>60418.59630808267</v>
      </c>
      <c r="F2192" s="179">
        <f t="shared" si="851"/>
        <v>1446.1555453090295</v>
      </c>
      <c r="G2192" s="179">
        <f t="shared" si="852"/>
        <v>4521038.50754759</v>
      </c>
      <c r="H2192" s="179">
        <f t="shared" si="853"/>
        <v>106675.01197516633</v>
      </c>
      <c r="I2192" s="179">
        <f t="shared" si="854"/>
        <v>71638</v>
      </c>
      <c r="J2192" s="179">
        <f t="shared" si="855"/>
        <v>3165</v>
      </c>
      <c r="K2192" s="179">
        <f t="shared" si="856"/>
        <v>74803</v>
      </c>
      <c r="L2192" s="179">
        <f t="shared" si="844"/>
        <v>74803</v>
      </c>
      <c r="M2192" s="179">
        <f t="shared" si="857"/>
        <v>59909.639684204616</v>
      </c>
      <c r="N2192" s="179">
        <f t="shared" si="858"/>
        <v>6414123.5140980845</v>
      </c>
      <c r="O2192" s="179">
        <f>N2192*(1+Basic!$B$9)+S2192</f>
        <v>6734829.6898029894</v>
      </c>
      <c r="P2192" s="176">
        <f t="shared" si="845"/>
        <v>6841505</v>
      </c>
      <c r="R2192" s="183">
        <f t="shared" si="859"/>
        <v>0</v>
      </c>
      <c r="S2192" s="179">
        <f t="shared" si="846"/>
        <v>0</v>
      </c>
      <c r="Y2192" s="179">
        <f t="shared" si="860"/>
        <v>11219.403691917658</v>
      </c>
      <c r="Z2192" s="179">
        <f t="shared" si="861"/>
        <v>1718.8444546909741</v>
      </c>
      <c r="AA2192" s="179">
        <f t="shared" si="862"/>
        <v>61864.751853391703</v>
      </c>
      <c r="AB2192" s="179">
        <f t="shared" si="863"/>
        <v>74803.000000000335</v>
      </c>
      <c r="AC2192" s="179">
        <f t="shared" si="864"/>
        <v>6841505</v>
      </c>
      <c r="AE2192" s="179">
        <f t="shared" si="865"/>
        <v>74803</v>
      </c>
    </row>
    <row r="2193" spans="1:31" x14ac:dyDescent="0.2">
      <c r="A2193" s="171">
        <f t="shared" si="847"/>
        <v>78</v>
      </c>
      <c r="B2193" s="179">
        <f t="shared" si="848"/>
        <v>71638</v>
      </c>
      <c r="D2193" s="179">
        <f t="shared" si="849"/>
        <v>3165</v>
      </c>
      <c r="E2193" s="179">
        <f t="shared" si="850"/>
        <v>60269.03274931026</v>
      </c>
      <c r="F2193" s="179">
        <f t="shared" si="851"/>
        <v>1423.2232821573482</v>
      </c>
      <c r="G2193" s="179">
        <f t="shared" si="852"/>
        <v>4509669.5402969001</v>
      </c>
      <c r="H2193" s="179">
        <f t="shared" si="853"/>
        <v>104933.23525732367</v>
      </c>
      <c r="I2193" s="179">
        <f t="shared" si="854"/>
        <v>71638</v>
      </c>
      <c r="J2193" s="179">
        <f t="shared" si="855"/>
        <v>3165</v>
      </c>
      <c r="K2193" s="179">
        <f t="shared" si="856"/>
        <v>74803</v>
      </c>
      <c r="L2193" s="179">
        <f t="shared" si="844"/>
        <v>74803</v>
      </c>
      <c r="M2193" s="179">
        <f t="shared" si="857"/>
        <v>59770.853946410505</v>
      </c>
      <c r="N2193" s="179">
        <f t="shared" si="858"/>
        <v>6399091.3680444947</v>
      </c>
      <c r="O2193" s="179">
        <f>N2193*(1+Basic!$B$9)+S2193</f>
        <v>6719045.9364467198</v>
      </c>
      <c r="P2193" s="176">
        <f t="shared" si="845"/>
        <v>6823979</v>
      </c>
      <c r="R2193" s="183">
        <f t="shared" si="859"/>
        <v>0</v>
      </c>
      <c r="S2193" s="179">
        <f t="shared" si="846"/>
        <v>0</v>
      </c>
      <c r="Y2193" s="179">
        <f t="shared" si="860"/>
        <v>11368.967250689864</v>
      </c>
      <c r="Z2193" s="179">
        <f t="shared" si="861"/>
        <v>1741.7767178426584</v>
      </c>
      <c r="AA2193" s="179">
        <f t="shared" si="862"/>
        <v>61692.256031467608</v>
      </c>
      <c r="AB2193" s="179">
        <f t="shared" si="863"/>
        <v>74803.000000000131</v>
      </c>
      <c r="AC2193" s="179">
        <f t="shared" si="864"/>
        <v>6823979</v>
      </c>
      <c r="AE2193" s="179">
        <f t="shared" si="865"/>
        <v>74803</v>
      </c>
    </row>
    <row r="2194" spans="1:31" x14ac:dyDescent="0.2">
      <c r="A2194" s="171">
        <f t="shared" si="847"/>
        <v>79</v>
      </c>
      <c r="B2194" s="179">
        <f t="shared" si="848"/>
        <v>71638</v>
      </c>
      <c r="D2194" s="179">
        <f t="shared" si="849"/>
        <v>3165</v>
      </c>
      <c r="E2194" s="179">
        <f t="shared" si="850"/>
        <v>60117.47538955458</v>
      </c>
      <c r="F2194" s="179">
        <f t="shared" si="851"/>
        <v>1399.9850642162025</v>
      </c>
      <c r="G2194" s="179">
        <f t="shared" si="852"/>
        <v>4498149.0156864543</v>
      </c>
      <c r="H2194" s="179">
        <f t="shared" si="853"/>
        <v>103168.22032153988</v>
      </c>
      <c r="I2194" s="179">
        <f t="shared" si="854"/>
        <v>71638</v>
      </c>
      <c r="J2194" s="179">
        <f t="shared" si="855"/>
        <v>3165</v>
      </c>
      <c r="K2194" s="179">
        <f t="shared" si="856"/>
        <v>74803</v>
      </c>
      <c r="L2194" s="179">
        <f t="shared" si="844"/>
        <v>74803</v>
      </c>
      <c r="M2194" s="179">
        <f t="shared" si="857"/>
        <v>59630.774915457114</v>
      </c>
      <c r="N2194" s="179">
        <f t="shared" si="858"/>
        <v>6383919.1429599514</v>
      </c>
      <c r="O2194" s="179">
        <f>N2194*(1+Basic!$B$9)+S2194</f>
        <v>6703115.1001079492</v>
      </c>
      <c r="P2194" s="176">
        <f t="shared" si="845"/>
        <v>6806283</v>
      </c>
      <c r="R2194" s="183">
        <f t="shared" si="859"/>
        <v>0</v>
      </c>
      <c r="S2194" s="179">
        <f t="shared" si="846"/>
        <v>0</v>
      </c>
      <c r="Y2194" s="179">
        <f t="shared" si="860"/>
        <v>11520.524610445835</v>
      </c>
      <c r="Z2194" s="179">
        <f t="shared" si="861"/>
        <v>1765.0149357837945</v>
      </c>
      <c r="AA2194" s="179">
        <f t="shared" si="862"/>
        <v>61517.460453770786</v>
      </c>
      <c r="AB2194" s="179">
        <f t="shared" si="863"/>
        <v>74803.000000000407</v>
      </c>
      <c r="AC2194" s="179">
        <f t="shared" si="864"/>
        <v>6806283</v>
      </c>
      <c r="AE2194" s="179">
        <f t="shared" si="865"/>
        <v>74803</v>
      </c>
    </row>
    <row r="2195" spans="1:31" x14ac:dyDescent="0.2">
      <c r="A2195" s="171">
        <f t="shared" si="847"/>
        <v>80</v>
      </c>
      <c r="B2195" s="179">
        <f t="shared" si="848"/>
        <v>71638</v>
      </c>
      <c r="D2195" s="179">
        <f t="shared" si="849"/>
        <v>3165</v>
      </c>
      <c r="E2195" s="179">
        <f t="shared" si="850"/>
        <v>59963.897649865561</v>
      </c>
      <c r="F2195" s="179">
        <f t="shared" si="851"/>
        <v>1376.4368095363927</v>
      </c>
      <c r="G2195" s="179">
        <f t="shared" si="852"/>
        <v>4486474.9133363198</v>
      </c>
      <c r="H2195" s="179">
        <f t="shared" si="853"/>
        <v>101379.65713107627</v>
      </c>
      <c r="I2195" s="179">
        <f t="shared" si="854"/>
        <v>71638</v>
      </c>
      <c r="J2195" s="179">
        <f t="shared" si="855"/>
        <v>3165</v>
      </c>
      <c r="K2195" s="179">
        <f t="shared" si="856"/>
        <v>74803</v>
      </c>
      <c r="L2195" s="179">
        <f t="shared" si="844"/>
        <v>74803</v>
      </c>
      <c r="M2195" s="179">
        <f t="shared" si="857"/>
        <v>59489.390539621963</v>
      </c>
      <c r="N2195" s="179">
        <f t="shared" si="858"/>
        <v>6368605.5334995734</v>
      </c>
      <c r="O2195" s="179">
        <f>N2195*(1+Basic!$B$9)+S2195</f>
        <v>6687035.8101745527</v>
      </c>
      <c r="P2195" s="176">
        <f t="shared" si="845"/>
        <v>6788415</v>
      </c>
      <c r="R2195" s="183">
        <f t="shared" si="859"/>
        <v>0</v>
      </c>
      <c r="S2195" s="179">
        <f t="shared" si="846"/>
        <v>0</v>
      </c>
      <c r="Y2195" s="179">
        <f t="shared" si="860"/>
        <v>11674.102350134403</v>
      </c>
      <c r="Z2195" s="179">
        <f t="shared" si="861"/>
        <v>1788.5631904636102</v>
      </c>
      <c r="AA2195" s="179">
        <f t="shared" si="862"/>
        <v>61340.334459401951</v>
      </c>
      <c r="AB2195" s="179">
        <f t="shared" si="863"/>
        <v>74802.999999999971</v>
      </c>
      <c r="AC2195" s="179">
        <f t="shared" si="864"/>
        <v>6788415</v>
      </c>
      <c r="AE2195" s="179">
        <f t="shared" si="865"/>
        <v>74803</v>
      </c>
    </row>
    <row r="2196" spans="1:31" x14ac:dyDescent="0.2">
      <c r="A2196" s="171">
        <f t="shared" si="847"/>
        <v>81</v>
      </c>
      <c r="B2196" s="179">
        <f t="shared" si="848"/>
        <v>71638</v>
      </c>
      <c r="D2196" s="179">
        <f t="shared" si="849"/>
        <v>3165</v>
      </c>
      <c r="E2196" s="179">
        <f t="shared" si="850"/>
        <v>59808.272596974624</v>
      </c>
      <c r="F2196" s="179">
        <f t="shared" si="851"/>
        <v>1352.5743817086834</v>
      </c>
      <c r="G2196" s="179">
        <f t="shared" si="852"/>
        <v>4474645.1859332947</v>
      </c>
      <c r="H2196" s="179">
        <f t="shared" si="853"/>
        <v>99567.231512784943</v>
      </c>
      <c r="I2196" s="179">
        <f t="shared" si="854"/>
        <v>71638</v>
      </c>
      <c r="J2196" s="179">
        <f t="shared" si="855"/>
        <v>3165</v>
      </c>
      <c r="K2196" s="179">
        <f t="shared" si="856"/>
        <v>74803</v>
      </c>
      <c r="L2196" s="179">
        <f t="shared" si="844"/>
        <v>74803</v>
      </c>
      <c r="M2196" s="179">
        <f t="shared" si="857"/>
        <v>59346.688654877034</v>
      </c>
      <c r="N2196" s="179">
        <f t="shared" si="858"/>
        <v>6353149.2221544506</v>
      </c>
      <c r="O2196" s="179">
        <f>N2196*(1+Basic!$B$9)+S2196</f>
        <v>6670806.6832621731</v>
      </c>
      <c r="P2196" s="176">
        <f t="shared" si="845"/>
        <v>6770374</v>
      </c>
      <c r="R2196" s="183">
        <f t="shared" si="859"/>
        <v>0</v>
      </c>
      <c r="S2196" s="179">
        <f t="shared" si="846"/>
        <v>0</v>
      </c>
      <c r="Y2196" s="179">
        <f t="shared" si="860"/>
        <v>11829.727403025143</v>
      </c>
      <c r="Z2196" s="179">
        <f t="shared" si="861"/>
        <v>1812.4256182913232</v>
      </c>
      <c r="AA2196" s="179">
        <f t="shared" si="862"/>
        <v>61160.846978683308</v>
      </c>
      <c r="AB2196" s="179">
        <f t="shared" si="863"/>
        <v>74802.999999999767</v>
      </c>
      <c r="AC2196" s="179">
        <f t="shared" si="864"/>
        <v>6770374</v>
      </c>
      <c r="AE2196" s="179">
        <f t="shared" si="865"/>
        <v>74803</v>
      </c>
    </row>
    <row r="2197" spans="1:31" x14ac:dyDescent="0.2">
      <c r="A2197" s="171">
        <f t="shared" si="847"/>
        <v>82</v>
      </c>
      <c r="B2197" s="179">
        <f t="shared" si="848"/>
        <v>71638</v>
      </c>
      <c r="D2197" s="179">
        <f t="shared" si="849"/>
        <v>3165</v>
      </c>
      <c r="E2197" s="179">
        <f t="shared" si="850"/>
        <v>59650.572938571342</v>
      </c>
      <c r="F2197" s="179">
        <f t="shared" si="851"/>
        <v>1328.3935891372128</v>
      </c>
      <c r="G2197" s="179">
        <f t="shared" si="852"/>
        <v>4462657.7588718664</v>
      </c>
      <c r="H2197" s="179">
        <f t="shared" si="853"/>
        <v>97730.625101922153</v>
      </c>
      <c r="I2197" s="179">
        <f t="shared" si="854"/>
        <v>71638</v>
      </c>
      <c r="J2197" s="179">
        <f t="shared" si="855"/>
        <v>3165</v>
      </c>
      <c r="K2197" s="179">
        <f t="shared" si="856"/>
        <v>74803</v>
      </c>
      <c r="L2197" s="179">
        <f t="shared" si="844"/>
        <v>74803</v>
      </c>
      <c r="M2197" s="179">
        <f t="shared" si="857"/>
        <v>59202.656983842164</v>
      </c>
      <c r="N2197" s="179">
        <f t="shared" si="858"/>
        <v>6337548.8791382927</v>
      </c>
      <c r="O2197" s="179">
        <f>N2197*(1+Basic!$B$9)+S2197</f>
        <v>6654426.323095208</v>
      </c>
      <c r="P2197" s="176">
        <f t="shared" si="845"/>
        <v>6752157</v>
      </c>
      <c r="R2197" s="183">
        <f t="shared" si="859"/>
        <v>0</v>
      </c>
      <c r="S2197" s="179">
        <f t="shared" si="846"/>
        <v>0</v>
      </c>
      <c r="Y2197" s="179">
        <f t="shared" si="860"/>
        <v>11987.427061428316</v>
      </c>
      <c r="Z2197" s="179">
        <f t="shared" si="861"/>
        <v>1836.6064108627907</v>
      </c>
      <c r="AA2197" s="179">
        <f t="shared" si="862"/>
        <v>60978.966527708551</v>
      </c>
      <c r="AB2197" s="179">
        <f t="shared" si="863"/>
        <v>74802.999999999651</v>
      </c>
      <c r="AC2197" s="179">
        <f t="shared" si="864"/>
        <v>6752157</v>
      </c>
      <c r="AE2197" s="179">
        <f t="shared" si="865"/>
        <v>74803</v>
      </c>
    </row>
    <row r="2198" spans="1:31" x14ac:dyDescent="0.2">
      <c r="A2198" s="171">
        <f t="shared" si="847"/>
        <v>83</v>
      </c>
      <c r="B2198" s="179">
        <f t="shared" si="848"/>
        <v>71638</v>
      </c>
      <c r="D2198" s="179">
        <f t="shared" si="849"/>
        <v>3165</v>
      </c>
      <c r="E2198" s="179">
        <f t="shared" si="850"/>
        <v>59490.771018517116</v>
      </c>
      <c r="F2198" s="179">
        <f t="shared" si="851"/>
        <v>1303.8901843032122</v>
      </c>
      <c r="G2198" s="179">
        <f t="shared" si="852"/>
        <v>4450510.5298903836</v>
      </c>
      <c r="H2198" s="179">
        <f t="shared" si="853"/>
        <v>95869.51528622536</v>
      </c>
      <c r="I2198" s="179">
        <f t="shared" si="854"/>
        <v>71638</v>
      </c>
      <c r="J2198" s="179">
        <f t="shared" si="855"/>
        <v>3165</v>
      </c>
      <c r="K2198" s="179">
        <f t="shared" si="856"/>
        <v>74803</v>
      </c>
      <c r="L2198" s="179">
        <f t="shared" si="844"/>
        <v>74803</v>
      </c>
      <c r="M2198" s="179">
        <f t="shared" si="857"/>
        <v>59057.283134728845</v>
      </c>
      <c r="N2198" s="179">
        <f t="shared" si="858"/>
        <v>6321803.1622730214</v>
      </c>
      <c r="O2198" s="179">
        <f>N2198*(1+Basic!$B$9)+S2198</f>
        <v>6637893.3203866724</v>
      </c>
      <c r="P2198" s="176">
        <f t="shared" si="845"/>
        <v>6733763</v>
      </c>
      <c r="R2198" s="183">
        <f t="shared" si="859"/>
        <v>0</v>
      </c>
      <c r="S2198" s="179">
        <f t="shared" si="846"/>
        <v>0</v>
      </c>
      <c r="Y2198" s="179">
        <f t="shared" si="860"/>
        <v>12147.228981482796</v>
      </c>
      <c r="Z2198" s="179">
        <f t="shared" si="861"/>
        <v>1861.1098156967928</v>
      </c>
      <c r="AA2198" s="179">
        <f t="shared" si="862"/>
        <v>60794.661202820331</v>
      </c>
      <c r="AB2198" s="179">
        <f t="shared" si="863"/>
        <v>74802.999999999913</v>
      </c>
      <c r="AC2198" s="179">
        <f t="shared" si="864"/>
        <v>6733763</v>
      </c>
      <c r="AE2198" s="179">
        <f t="shared" si="865"/>
        <v>74803</v>
      </c>
    </row>
    <row r="2199" spans="1:31" x14ac:dyDescent="0.2">
      <c r="A2199" s="171">
        <f t="shared" si="847"/>
        <v>84</v>
      </c>
      <c r="B2199" s="179">
        <f t="shared" si="848"/>
        <v>71638</v>
      </c>
      <c r="C2199" s="171">
        <f>-Basic!$B$26</f>
        <v>-25070</v>
      </c>
      <c r="D2199" s="179">
        <f t="shared" si="849"/>
        <v>-21905</v>
      </c>
      <c r="E2199" s="179">
        <f t="shared" si="850"/>
        <v>59328.838811995061</v>
      </c>
      <c r="F2199" s="179">
        <f t="shared" si="851"/>
        <v>1279.0598630188999</v>
      </c>
      <c r="G2199" s="179">
        <f t="shared" si="852"/>
        <v>4438201.3687023791</v>
      </c>
      <c r="H2199" s="179">
        <f t="shared" si="853"/>
        <v>119053.57514924427</v>
      </c>
      <c r="I2199" s="179">
        <f t="shared" si="854"/>
        <v>71638</v>
      </c>
      <c r="J2199" s="179">
        <f t="shared" si="855"/>
        <v>3165</v>
      </c>
      <c r="K2199" s="179">
        <f t="shared" si="856"/>
        <v>74803</v>
      </c>
      <c r="L2199" s="179">
        <f t="shared" si="844"/>
        <v>74803</v>
      </c>
      <c r="M2199" s="179">
        <f t="shared" si="857"/>
        <v>58910.554600274045</v>
      </c>
      <c r="N2199" s="179">
        <f t="shared" si="858"/>
        <v>6305910.7168732956</v>
      </c>
      <c r="O2199" s="179">
        <f>N2199*(1+Basic!$B$9)+S2199</f>
        <v>6621206.2527169604</v>
      </c>
      <c r="P2199" s="176">
        <f t="shared" si="845"/>
        <v>6740260</v>
      </c>
      <c r="R2199" s="183">
        <f t="shared" si="859"/>
        <v>0</v>
      </c>
      <c r="S2199" s="179">
        <f t="shared" si="846"/>
        <v>0</v>
      </c>
      <c r="Y2199" s="179">
        <f t="shared" si="860"/>
        <v>12309.161188004538</v>
      </c>
      <c r="Z2199" s="179">
        <f t="shared" si="861"/>
        <v>1885.9401369810948</v>
      </c>
      <c r="AA2199" s="179">
        <f t="shared" si="862"/>
        <v>60607.898675013959</v>
      </c>
      <c r="AB2199" s="179">
        <f t="shared" si="863"/>
        <v>74802.999999999593</v>
      </c>
      <c r="AC2199" s="179">
        <f t="shared" si="864"/>
        <v>6740260</v>
      </c>
      <c r="AE2199" s="179">
        <f t="shared" si="865"/>
        <v>49733</v>
      </c>
    </row>
    <row r="2200" spans="1:31" x14ac:dyDescent="0.2">
      <c r="A2200" s="171">
        <f t="shared" si="847"/>
        <v>85</v>
      </c>
      <c r="B2200" s="179">
        <f t="shared" si="848"/>
        <v>71638</v>
      </c>
      <c r="D2200" s="179">
        <f t="shared" si="849"/>
        <v>3165</v>
      </c>
      <c r="E2200" s="179">
        <f t="shared" si="850"/>
        <v>59164.747920595248</v>
      </c>
      <c r="F2200" s="179">
        <f t="shared" si="851"/>
        <v>1588.3740422351123</v>
      </c>
      <c r="G2200" s="179">
        <f t="shared" si="852"/>
        <v>4425728.1166229742</v>
      </c>
      <c r="H2200" s="179">
        <f t="shared" si="853"/>
        <v>117476.94919147938</v>
      </c>
      <c r="I2200" s="179">
        <f t="shared" si="854"/>
        <v>71638</v>
      </c>
      <c r="J2200" s="179">
        <f t="shared" si="855"/>
        <v>3165</v>
      </c>
      <c r="K2200" s="179">
        <f t="shared" si="856"/>
        <v>74803</v>
      </c>
      <c r="L2200" s="179">
        <f t="shared" si="844"/>
        <v>74803</v>
      </c>
      <c r="M2200" s="179">
        <f t="shared" si="857"/>
        <v>58762.458756664164</v>
      </c>
      <c r="N2200" s="179">
        <f t="shared" si="858"/>
        <v>6289870.1756299594</v>
      </c>
      <c r="O2200" s="179">
        <f>N2200*(1+Basic!$B$9)+S2200</f>
        <v>6604363.6844114577</v>
      </c>
      <c r="P2200" s="176">
        <f t="shared" si="845"/>
        <v>6721841</v>
      </c>
      <c r="R2200" s="183">
        <f t="shared" si="859"/>
        <v>0</v>
      </c>
      <c r="S2200" s="179">
        <f t="shared" si="846"/>
        <v>0</v>
      </c>
      <c r="Y2200" s="179">
        <f t="shared" si="860"/>
        <v>12473.252079404891</v>
      </c>
      <c r="Z2200" s="179">
        <f t="shared" si="861"/>
        <v>1576.6259577648889</v>
      </c>
      <c r="AA2200" s="179">
        <f t="shared" si="862"/>
        <v>60753.121962830359</v>
      </c>
      <c r="AB2200" s="179">
        <f t="shared" si="863"/>
        <v>74803.000000000146</v>
      </c>
      <c r="AC2200" s="179">
        <f t="shared" si="864"/>
        <v>6721841</v>
      </c>
      <c r="AE2200" s="179">
        <f t="shared" si="865"/>
        <v>74803</v>
      </c>
    </row>
    <row r="2201" spans="1:31" x14ac:dyDescent="0.2">
      <c r="A2201" s="171">
        <f t="shared" si="847"/>
        <v>86</v>
      </c>
      <c r="B2201" s="179">
        <f t="shared" si="848"/>
        <v>71638</v>
      </c>
      <c r="D2201" s="179">
        <f t="shared" si="849"/>
        <v>3165</v>
      </c>
      <c r="E2201" s="179">
        <f t="shared" si="850"/>
        <v>58998.469567334367</v>
      </c>
      <c r="F2201" s="179">
        <f t="shared" si="851"/>
        <v>1567.3392119707671</v>
      </c>
      <c r="G2201" s="179">
        <f t="shared" si="852"/>
        <v>4413088.5861903084</v>
      </c>
      <c r="H2201" s="179">
        <f t="shared" si="853"/>
        <v>115879.28840345015</v>
      </c>
      <c r="I2201" s="179">
        <f t="shared" si="854"/>
        <v>71638</v>
      </c>
      <c r="J2201" s="179">
        <f t="shared" si="855"/>
        <v>3165</v>
      </c>
      <c r="K2201" s="179">
        <f t="shared" si="856"/>
        <v>74803</v>
      </c>
      <c r="L2201" s="179">
        <f t="shared" si="844"/>
        <v>74803</v>
      </c>
      <c r="M2201" s="179">
        <f t="shared" si="857"/>
        <v>58612.982862448924</v>
      </c>
      <c r="N2201" s="179">
        <f t="shared" si="858"/>
        <v>6273680.1584924087</v>
      </c>
      <c r="O2201" s="179">
        <f>N2201*(1+Basic!$B$9)+S2201</f>
        <v>6587364.1664170297</v>
      </c>
      <c r="P2201" s="176">
        <f t="shared" si="845"/>
        <v>6703243</v>
      </c>
      <c r="R2201" s="183">
        <f t="shared" si="859"/>
        <v>0</v>
      </c>
      <c r="S2201" s="179">
        <f t="shared" si="846"/>
        <v>0</v>
      </c>
      <c r="Y2201" s="179">
        <f t="shared" si="860"/>
        <v>12639.530432665721</v>
      </c>
      <c r="Z2201" s="179">
        <f t="shared" si="861"/>
        <v>1597.6607880292286</v>
      </c>
      <c r="AA2201" s="179">
        <f t="shared" si="862"/>
        <v>60565.808779305131</v>
      </c>
      <c r="AB2201" s="179">
        <f t="shared" si="863"/>
        <v>74803.000000000087</v>
      </c>
      <c r="AC2201" s="179">
        <f t="shared" si="864"/>
        <v>6703243</v>
      </c>
      <c r="AE2201" s="179">
        <f t="shared" si="865"/>
        <v>74803</v>
      </c>
    </row>
    <row r="2202" spans="1:31" x14ac:dyDescent="0.2">
      <c r="A2202" s="171">
        <f t="shared" si="847"/>
        <v>87</v>
      </c>
      <c r="B2202" s="179">
        <f t="shared" si="848"/>
        <v>71638</v>
      </c>
      <c r="D2202" s="179">
        <f t="shared" si="849"/>
        <v>3165</v>
      </c>
      <c r="E2202" s="179">
        <f t="shared" si="850"/>
        <v>58829.974591609091</v>
      </c>
      <c r="F2202" s="179">
        <f t="shared" si="851"/>
        <v>1546.0237418488384</v>
      </c>
      <c r="G2202" s="179">
        <f t="shared" si="852"/>
        <v>4400280.5607819175</v>
      </c>
      <c r="H2202" s="179">
        <f t="shared" si="853"/>
        <v>114260.31214529899</v>
      </c>
      <c r="I2202" s="179">
        <f t="shared" si="854"/>
        <v>71638</v>
      </c>
      <c r="J2202" s="179">
        <f t="shared" si="855"/>
        <v>3165</v>
      </c>
      <c r="K2202" s="179">
        <f t="shared" si="856"/>
        <v>74803</v>
      </c>
      <c r="L2202" s="179">
        <f t="shared" si="844"/>
        <v>74803</v>
      </c>
      <c r="M2202" s="179">
        <f t="shared" si="857"/>
        <v>58462.114057445171</v>
      </c>
      <c r="N2202" s="179">
        <f t="shared" si="858"/>
        <v>6257339.2725498537</v>
      </c>
      <c r="O2202" s="179">
        <f>N2202*(1+Basic!$B$9)+S2202</f>
        <v>6570206.2361773467</v>
      </c>
      <c r="P2202" s="176">
        <f t="shared" si="845"/>
        <v>6684467</v>
      </c>
      <c r="R2202" s="183">
        <f t="shared" si="859"/>
        <v>0</v>
      </c>
      <c r="S2202" s="179">
        <f t="shared" si="846"/>
        <v>0</v>
      </c>
      <c r="Y2202" s="179">
        <f t="shared" si="860"/>
        <v>12808.025408390909</v>
      </c>
      <c r="Z2202" s="179">
        <f t="shared" si="861"/>
        <v>1618.9762581511604</v>
      </c>
      <c r="AA2202" s="179">
        <f t="shared" si="862"/>
        <v>60375.99833345793</v>
      </c>
      <c r="AB2202" s="179">
        <f t="shared" si="863"/>
        <v>74803</v>
      </c>
      <c r="AC2202" s="179">
        <f t="shared" si="864"/>
        <v>6684467</v>
      </c>
      <c r="AE2202" s="179">
        <f t="shared" si="865"/>
        <v>74803</v>
      </c>
    </row>
    <row r="2203" spans="1:31" x14ac:dyDescent="0.2">
      <c r="A2203" s="171">
        <f t="shared" si="847"/>
        <v>88</v>
      </c>
      <c r="B2203" s="179">
        <f t="shared" si="848"/>
        <v>71638</v>
      </c>
      <c r="D2203" s="179">
        <f t="shared" si="849"/>
        <v>3165</v>
      </c>
      <c r="E2203" s="179">
        <f t="shared" si="850"/>
        <v>58659.233444082121</v>
      </c>
      <c r="F2203" s="179">
        <f t="shared" si="851"/>
        <v>1524.4238876637071</v>
      </c>
      <c r="G2203" s="179">
        <f t="shared" si="852"/>
        <v>4387301.7942260001</v>
      </c>
      <c r="H2203" s="179">
        <f t="shared" si="853"/>
        <v>112619.7360329627</v>
      </c>
      <c r="I2203" s="179">
        <f t="shared" si="854"/>
        <v>71638</v>
      </c>
      <c r="J2203" s="179">
        <f t="shared" si="855"/>
        <v>3165</v>
      </c>
      <c r="K2203" s="179">
        <f t="shared" si="856"/>
        <v>74803</v>
      </c>
      <c r="L2203" s="179">
        <f t="shared" si="844"/>
        <v>74803</v>
      </c>
      <c r="M2203" s="179">
        <f t="shared" si="857"/>
        <v>58309.839361630446</v>
      </c>
      <c r="N2203" s="179">
        <f t="shared" si="858"/>
        <v>6240846.111911484</v>
      </c>
      <c r="O2203" s="179">
        <f>N2203*(1+Basic!$B$9)+S2203</f>
        <v>6552888.4175070589</v>
      </c>
      <c r="P2203" s="176">
        <f t="shared" si="845"/>
        <v>6665508</v>
      </c>
      <c r="R2203" s="183">
        <f t="shared" si="859"/>
        <v>0</v>
      </c>
      <c r="S2203" s="179">
        <f t="shared" si="846"/>
        <v>0</v>
      </c>
      <c r="Y2203" s="179">
        <f t="shared" si="860"/>
        <v>12978.766555917449</v>
      </c>
      <c r="Z2203" s="179">
        <f t="shared" si="861"/>
        <v>1640.57611233629</v>
      </c>
      <c r="AA2203" s="179">
        <f t="shared" si="862"/>
        <v>60183.657331745831</v>
      </c>
      <c r="AB2203" s="179">
        <f t="shared" si="863"/>
        <v>74802.999999999563</v>
      </c>
      <c r="AC2203" s="179">
        <f t="shared" si="864"/>
        <v>6665508</v>
      </c>
      <c r="AE2203" s="179">
        <f t="shared" si="865"/>
        <v>74803</v>
      </c>
    </row>
    <row r="2204" spans="1:31" x14ac:dyDescent="0.2">
      <c r="A2204" s="171">
        <f t="shared" si="847"/>
        <v>89</v>
      </c>
      <c r="B2204" s="179">
        <f t="shared" si="848"/>
        <v>71638</v>
      </c>
      <c r="D2204" s="179">
        <f t="shared" si="849"/>
        <v>3165</v>
      </c>
      <c r="E2204" s="179">
        <f t="shared" si="850"/>
        <v>58486.2161815</v>
      </c>
      <c r="F2204" s="179">
        <f t="shared" si="851"/>
        <v>1502.5358552557825</v>
      </c>
      <c r="G2204" s="179">
        <f t="shared" si="852"/>
        <v>4374150.0104075</v>
      </c>
      <c r="H2204" s="179">
        <f t="shared" si="853"/>
        <v>110957.27188821849</v>
      </c>
      <c r="I2204" s="179">
        <f t="shared" si="854"/>
        <v>71638</v>
      </c>
      <c r="J2204" s="179">
        <f t="shared" si="855"/>
        <v>3165</v>
      </c>
      <c r="K2204" s="179">
        <f t="shared" si="856"/>
        <v>74803</v>
      </c>
      <c r="L2204" s="179">
        <f t="shared" si="844"/>
        <v>74803</v>
      </c>
      <c r="M2204" s="179">
        <f t="shared" si="857"/>
        <v>58156.145674026222</v>
      </c>
      <c r="N2204" s="179">
        <f t="shared" si="858"/>
        <v>6224199.2575855106</v>
      </c>
      <c r="O2204" s="179">
        <f>N2204*(1+Basic!$B$9)+S2204</f>
        <v>6535409.2204647865</v>
      </c>
      <c r="P2204" s="176">
        <f t="shared" si="845"/>
        <v>6646366</v>
      </c>
      <c r="R2204" s="183">
        <f t="shared" si="859"/>
        <v>0</v>
      </c>
      <c r="S2204" s="179">
        <f t="shared" si="846"/>
        <v>0</v>
      </c>
      <c r="Y2204" s="179">
        <f t="shared" si="860"/>
        <v>13151.783818500116</v>
      </c>
      <c r="Z2204" s="179">
        <f t="shared" si="861"/>
        <v>1662.4641447442118</v>
      </c>
      <c r="AA2204" s="179">
        <f t="shared" si="862"/>
        <v>59988.752036755781</v>
      </c>
      <c r="AB2204" s="179">
        <f t="shared" si="863"/>
        <v>74803.000000000116</v>
      </c>
      <c r="AC2204" s="179">
        <f t="shared" si="864"/>
        <v>6646366</v>
      </c>
      <c r="AE2204" s="179">
        <f t="shared" si="865"/>
        <v>74803</v>
      </c>
    </row>
    <row r="2205" spans="1:31" x14ac:dyDescent="0.2">
      <c r="A2205" s="171">
        <f t="shared" si="847"/>
        <v>90</v>
      </c>
      <c r="B2205" s="179">
        <f t="shared" si="848"/>
        <v>71638</v>
      </c>
      <c r="D2205" s="179">
        <f t="shared" si="849"/>
        <v>3165</v>
      </c>
      <c r="E2205" s="179">
        <f t="shared" si="850"/>
        <v>58310.89246144193</v>
      </c>
      <c r="F2205" s="179">
        <f t="shared" si="851"/>
        <v>1480.3557998450308</v>
      </c>
      <c r="G2205" s="179">
        <f t="shared" si="852"/>
        <v>4360822.9028689424</v>
      </c>
      <c r="H2205" s="179">
        <f t="shared" si="853"/>
        <v>109272.62768806351</v>
      </c>
      <c r="I2205" s="179">
        <f t="shared" si="854"/>
        <v>71638</v>
      </c>
      <c r="J2205" s="179">
        <f t="shared" si="855"/>
        <v>3165</v>
      </c>
      <c r="K2205" s="179">
        <f t="shared" si="856"/>
        <v>74803</v>
      </c>
      <c r="L2205" s="179">
        <f t="shared" si="844"/>
        <v>74803</v>
      </c>
      <c r="M2205" s="179">
        <f t="shared" si="857"/>
        <v>58001.019771570813</v>
      </c>
      <c r="N2205" s="179">
        <f t="shared" si="858"/>
        <v>6207397.2773570819</v>
      </c>
      <c r="O2205" s="179">
        <f>N2205*(1+Basic!$B$9)+S2205</f>
        <v>6517767.1412249366</v>
      </c>
      <c r="P2205" s="176">
        <f t="shared" si="845"/>
        <v>6627040</v>
      </c>
      <c r="R2205" s="183">
        <f t="shared" si="859"/>
        <v>0</v>
      </c>
      <c r="S2205" s="179">
        <f t="shared" si="846"/>
        <v>0</v>
      </c>
      <c r="Y2205" s="179">
        <f t="shared" si="860"/>
        <v>13327.107538557611</v>
      </c>
      <c r="Z2205" s="179">
        <f t="shared" si="861"/>
        <v>1684.6442001549731</v>
      </c>
      <c r="AA2205" s="179">
        <f t="shared" si="862"/>
        <v>59791.248261286964</v>
      </c>
      <c r="AB2205" s="179">
        <f t="shared" si="863"/>
        <v>74802.999999999549</v>
      </c>
      <c r="AC2205" s="179">
        <f t="shared" si="864"/>
        <v>6627040</v>
      </c>
      <c r="AE2205" s="179">
        <f t="shared" si="865"/>
        <v>74803</v>
      </c>
    </row>
    <row r="2206" spans="1:31" x14ac:dyDescent="0.2">
      <c r="A2206" s="171">
        <f t="shared" si="847"/>
        <v>91</v>
      </c>
      <c r="B2206" s="179">
        <f t="shared" si="848"/>
        <v>71638</v>
      </c>
      <c r="D2206" s="179">
        <f t="shared" si="849"/>
        <v>3165</v>
      </c>
      <c r="E2206" s="179">
        <f t="shared" si="850"/>
        <v>58133.231536998581</v>
      </c>
      <c r="F2206" s="179">
        <f t="shared" si="851"/>
        <v>1457.8798253556158</v>
      </c>
      <c r="G2206" s="179">
        <f t="shared" si="852"/>
        <v>4347318.1344059408</v>
      </c>
      <c r="H2206" s="179">
        <f t="shared" si="853"/>
        <v>107565.50751341913</v>
      </c>
      <c r="I2206" s="179">
        <f t="shared" si="854"/>
        <v>71638</v>
      </c>
      <c r="J2206" s="179">
        <f t="shared" si="855"/>
        <v>3165</v>
      </c>
      <c r="K2206" s="179">
        <f t="shared" si="856"/>
        <v>74803</v>
      </c>
      <c r="L2206" s="179">
        <f t="shared" si="844"/>
        <v>74803</v>
      </c>
      <c r="M2206" s="179">
        <f t="shared" si="857"/>
        <v>57844.448307981664</v>
      </c>
      <c r="N2206" s="179">
        <f t="shared" si="858"/>
        <v>6190438.7256650636</v>
      </c>
      <c r="O2206" s="179">
        <f>N2206*(1+Basic!$B$9)+S2206</f>
        <v>6499960.6619483167</v>
      </c>
      <c r="P2206" s="176">
        <f t="shared" si="845"/>
        <v>6607526</v>
      </c>
      <c r="R2206" s="183">
        <f t="shared" si="859"/>
        <v>0</v>
      </c>
      <c r="S2206" s="179">
        <f t="shared" si="846"/>
        <v>0</v>
      </c>
      <c r="Y2206" s="179">
        <f t="shared" si="860"/>
        <v>13504.768463001586</v>
      </c>
      <c r="Z2206" s="179">
        <f t="shared" si="861"/>
        <v>1707.120174644384</v>
      </c>
      <c r="AA2206" s="179">
        <f t="shared" si="862"/>
        <v>59591.111362354197</v>
      </c>
      <c r="AB2206" s="179">
        <f t="shared" si="863"/>
        <v>74803.000000000175</v>
      </c>
      <c r="AC2206" s="179">
        <f t="shared" si="864"/>
        <v>6607526</v>
      </c>
      <c r="AE2206" s="179">
        <f t="shared" si="865"/>
        <v>74803</v>
      </c>
    </row>
    <row r="2207" spans="1:31" x14ac:dyDescent="0.2">
      <c r="A2207" s="171">
        <f t="shared" si="847"/>
        <v>92</v>
      </c>
      <c r="B2207" s="179">
        <f t="shared" si="848"/>
        <v>71638</v>
      </c>
      <c r="D2207" s="179">
        <f t="shared" si="849"/>
        <v>3165</v>
      </c>
      <c r="E2207" s="179">
        <f t="shared" si="850"/>
        <v>57953.202251379866</v>
      </c>
      <c r="F2207" s="179">
        <f t="shared" si="851"/>
        <v>1435.1039837315245</v>
      </c>
      <c r="G2207" s="179">
        <f t="shared" si="852"/>
        <v>4333633.3366573211</v>
      </c>
      <c r="H2207" s="179">
        <f t="shared" si="853"/>
        <v>105835.61149715065</v>
      </c>
      <c r="I2207" s="179">
        <f t="shared" si="854"/>
        <v>71638</v>
      </c>
      <c r="J2207" s="179">
        <f t="shared" si="855"/>
        <v>3165</v>
      </c>
      <c r="K2207" s="179">
        <f t="shared" si="856"/>
        <v>74803</v>
      </c>
      <c r="L2207" s="179">
        <f t="shared" si="844"/>
        <v>74803</v>
      </c>
      <c r="M2207" s="179">
        <f t="shared" si="857"/>
        <v>57686.417812607142</v>
      </c>
      <c r="N2207" s="179">
        <f t="shared" si="858"/>
        <v>6173322.1434776708</v>
      </c>
      <c r="O2207" s="179">
        <f>N2207*(1+Basic!$B$9)+S2207</f>
        <v>6481988.2506515542</v>
      </c>
      <c r="P2207" s="176">
        <f t="shared" si="845"/>
        <v>6587824</v>
      </c>
      <c r="R2207" s="183">
        <f t="shared" si="859"/>
        <v>0</v>
      </c>
      <c r="S2207" s="179">
        <f t="shared" si="846"/>
        <v>0</v>
      </c>
      <c r="Y2207" s="179">
        <f t="shared" si="860"/>
        <v>13684.797748619691</v>
      </c>
      <c r="Z2207" s="179">
        <f t="shared" si="861"/>
        <v>1729.8960162684816</v>
      </c>
      <c r="AA2207" s="179">
        <f t="shared" si="862"/>
        <v>59388.306235111391</v>
      </c>
      <c r="AB2207" s="179">
        <f t="shared" si="863"/>
        <v>74802.999999999563</v>
      </c>
      <c r="AC2207" s="179">
        <f t="shared" si="864"/>
        <v>6587824</v>
      </c>
      <c r="AE2207" s="179">
        <f t="shared" si="865"/>
        <v>74803</v>
      </c>
    </row>
    <row r="2208" spans="1:31" x14ac:dyDescent="0.2">
      <c r="A2208" s="171">
        <f t="shared" si="847"/>
        <v>93</v>
      </c>
      <c r="B2208" s="179">
        <f t="shared" si="848"/>
        <v>71638</v>
      </c>
      <c r="D2208" s="179">
        <f t="shared" si="849"/>
        <v>3165</v>
      </c>
      <c r="E2208" s="179">
        <f t="shared" si="850"/>
        <v>57770.77303245099</v>
      </c>
      <c r="F2208" s="179">
        <f t="shared" si="851"/>
        <v>1412.0242742430673</v>
      </c>
      <c r="G2208" s="179">
        <f t="shared" si="852"/>
        <v>4319766.1096897721</v>
      </c>
      <c r="H2208" s="179">
        <f t="shared" si="853"/>
        <v>104082.63577139372</v>
      </c>
      <c r="I2208" s="179">
        <f t="shared" si="854"/>
        <v>71638</v>
      </c>
      <c r="J2208" s="179">
        <f t="shared" si="855"/>
        <v>3165</v>
      </c>
      <c r="K2208" s="179">
        <f t="shared" si="856"/>
        <v>74803</v>
      </c>
      <c r="L2208" s="179">
        <f t="shared" si="844"/>
        <v>74803</v>
      </c>
      <c r="M2208" s="179">
        <f t="shared" si="857"/>
        <v>57526.914689267585</v>
      </c>
      <c r="N2208" s="179">
        <f t="shared" si="858"/>
        <v>6156046.0581669388</v>
      </c>
      <c r="O2208" s="179">
        <f>N2208*(1+Basic!$B$9)+S2208</f>
        <v>6463848.3610752858</v>
      </c>
      <c r="P2208" s="176">
        <f t="shared" si="845"/>
        <v>6567931</v>
      </c>
      <c r="R2208" s="183">
        <f t="shared" si="859"/>
        <v>0</v>
      </c>
      <c r="S2208" s="179">
        <f t="shared" si="846"/>
        <v>0</v>
      </c>
      <c r="Y2208" s="179">
        <f t="shared" si="860"/>
        <v>13867.226967548952</v>
      </c>
      <c r="Z2208" s="179">
        <f t="shared" si="861"/>
        <v>1752.975725756929</v>
      </c>
      <c r="AA2208" s="179">
        <f t="shared" si="862"/>
        <v>59182.797306694061</v>
      </c>
      <c r="AB2208" s="179">
        <f t="shared" si="863"/>
        <v>74802.999999999942</v>
      </c>
      <c r="AC2208" s="179">
        <f t="shared" si="864"/>
        <v>6567931</v>
      </c>
      <c r="AE2208" s="179">
        <f t="shared" si="865"/>
        <v>74803</v>
      </c>
    </row>
    <row r="2209" spans="1:31" x14ac:dyDescent="0.2">
      <c r="A2209" s="171">
        <f t="shared" si="847"/>
        <v>94</v>
      </c>
      <c r="B2209" s="179">
        <f t="shared" si="848"/>
        <v>71638</v>
      </c>
      <c r="D2209" s="179">
        <f t="shared" si="849"/>
        <v>3165</v>
      </c>
      <c r="E2209" s="179">
        <f t="shared" si="850"/>
        <v>57585.911887195522</v>
      </c>
      <c r="F2209" s="179">
        <f t="shared" si="851"/>
        <v>1388.6366427841203</v>
      </c>
      <c r="G2209" s="179">
        <f t="shared" si="852"/>
        <v>4305714.021576968</v>
      </c>
      <c r="H2209" s="179">
        <f t="shared" si="853"/>
        <v>102306.27241417783</v>
      </c>
      <c r="I2209" s="179">
        <f t="shared" si="854"/>
        <v>71638</v>
      </c>
      <c r="J2209" s="179">
        <f t="shared" si="855"/>
        <v>3165</v>
      </c>
      <c r="K2209" s="179">
        <f t="shared" si="856"/>
        <v>74803</v>
      </c>
      <c r="L2209" s="179">
        <f t="shared" si="844"/>
        <v>74803</v>
      </c>
      <c r="M2209" s="179">
        <f t="shared" si="857"/>
        <v>57365.92521508551</v>
      </c>
      <c r="N2209" s="179">
        <f t="shared" si="858"/>
        <v>6138608.9833820248</v>
      </c>
      <c r="O2209" s="179">
        <f>N2209*(1+Basic!$B$9)+S2209</f>
        <v>6445539.432551126</v>
      </c>
      <c r="P2209" s="176">
        <f t="shared" si="845"/>
        <v>6547846</v>
      </c>
      <c r="R2209" s="183">
        <f t="shared" si="859"/>
        <v>0</v>
      </c>
      <c r="S2209" s="179">
        <f t="shared" si="846"/>
        <v>0</v>
      </c>
      <c r="Y2209" s="179">
        <f t="shared" si="860"/>
        <v>14052.088112804107</v>
      </c>
      <c r="Z2209" s="179">
        <f t="shared" si="861"/>
        <v>1776.3633572158869</v>
      </c>
      <c r="AA2209" s="179">
        <f t="shared" si="862"/>
        <v>58974.548529979642</v>
      </c>
      <c r="AB2209" s="179">
        <f t="shared" si="863"/>
        <v>74802.999999999636</v>
      </c>
      <c r="AC2209" s="179">
        <f t="shared" si="864"/>
        <v>6547846</v>
      </c>
      <c r="AE2209" s="179">
        <f t="shared" si="865"/>
        <v>74803</v>
      </c>
    </row>
    <row r="2210" spans="1:31" x14ac:dyDescent="0.2">
      <c r="A2210" s="171">
        <f t="shared" si="847"/>
        <v>95</v>
      </c>
      <c r="B2210" s="179">
        <f t="shared" si="848"/>
        <v>71638</v>
      </c>
      <c r="D2210" s="179">
        <f t="shared" si="849"/>
        <v>3165</v>
      </c>
      <c r="E2210" s="179">
        <f t="shared" si="850"/>
        <v>57398.586396104714</v>
      </c>
      <c r="F2210" s="179">
        <f t="shared" si="851"/>
        <v>1364.9369811599961</v>
      </c>
      <c r="G2210" s="179">
        <f t="shared" si="852"/>
        <v>4291474.6079730727</v>
      </c>
      <c r="H2210" s="179">
        <f t="shared" si="853"/>
        <v>100506.20939533782</v>
      </c>
      <c r="I2210" s="179">
        <f t="shared" si="854"/>
        <v>71638</v>
      </c>
      <c r="J2210" s="179">
        <f t="shared" si="855"/>
        <v>3165</v>
      </c>
      <c r="K2210" s="179">
        <f t="shared" si="856"/>
        <v>74803</v>
      </c>
      <c r="L2210" s="179">
        <f t="shared" si="844"/>
        <v>74803</v>
      </c>
      <c r="M2210" s="179">
        <f t="shared" si="857"/>
        <v>57203.435539305035</v>
      </c>
      <c r="N2210" s="179">
        <f t="shared" si="858"/>
        <v>6121009.41892133</v>
      </c>
      <c r="O2210" s="179">
        <f>N2210*(1+Basic!$B$9)+S2210</f>
        <v>6427059.889867397</v>
      </c>
      <c r="P2210" s="176">
        <f t="shared" si="845"/>
        <v>6527566</v>
      </c>
      <c r="R2210" s="183">
        <f t="shared" si="859"/>
        <v>0</v>
      </c>
      <c r="S2210" s="179">
        <f t="shared" si="846"/>
        <v>0</v>
      </c>
      <c r="Y2210" s="179">
        <f t="shared" si="860"/>
        <v>14239.413603895344</v>
      </c>
      <c r="Z2210" s="179">
        <f t="shared" si="861"/>
        <v>1800.06301884001</v>
      </c>
      <c r="AA2210" s="179">
        <f t="shared" si="862"/>
        <v>58763.523377264712</v>
      </c>
      <c r="AB2210" s="179">
        <f t="shared" si="863"/>
        <v>74803.000000000058</v>
      </c>
      <c r="AC2210" s="179">
        <f t="shared" si="864"/>
        <v>6527566</v>
      </c>
      <c r="AE2210" s="179">
        <f t="shared" si="865"/>
        <v>74803</v>
      </c>
    </row>
    <row r="2211" spans="1:31" x14ac:dyDescent="0.2">
      <c r="A2211" s="171">
        <f t="shared" si="847"/>
        <v>96</v>
      </c>
      <c r="B2211" s="179">
        <f t="shared" si="848"/>
        <v>71638</v>
      </c>
      <c r="C2211" s="171">
        <f>-Basic!$B$27</f>
        <v>-22560</v>
      </c>
      <c r="D2211" s="179">
        <f t="shared" si="849"/>
        <v>-19395</v>
      </c>
      <c r="E2211" s="179">
        <f t="shared" si="850"/>
        <v>57208.763707492035</v>
      </c>
      <c r="F2211" s="179">
        <f t="shared" si="851"/>
        <v>1340.921126365811</v>
      </c>
      <c r="G2211" s="179">
        <f t="shared" si="852"/>
        <v>4277045.3716805652</v>
      </c>
      <c r="H2211" s="179">
        <f t="shared" si="853"/>
        <v>121242.13052170363</v>
      </c>
      <c r="I2211" s="179">
        <f t="shared" si="854"/>
        <v>71638</v>
      </c>
      <c r="J2211" s="179">
        <f t="shared" si="855"/>
        <v>3165</v>
      </c>
      <c r="K2211" s="179">
        <f t="shared" si="856"/>
        <v>74803</v>
      </c>
      <c r="L2211" s="179">
        <f t="shared" si="844"/>
        <v>74803</v>
      </c>
      <c r="M2211" s="179">
        <f t="shared" si="857"/>
        <v>57039.431682100148</v>
      </c>
      <c r="N2211" s="179">
        <f t="shared" si="858"/>
        <v>6103245.8506034305</v>
      </c>
      <c r="O2211" s="179">
        <f>N2211*(1+Basic!$B$9)+S2211</f>
        <v>6408408.1431336021</v>
      </c>
      <c r="P2211" s="176">
        <f t="shared" si="845"/>
        <v>6529650</v>
      </c>
      <c r="R2211" s="183">
        <f t="shared" si="859"/>
        <v>0</v>
      </c>
      <c r="S2211" s="179">
        <f t="shared" si="846"/>
        <v>0</v>
      </c>
      <c r="Y2211" s="179">
        <f t="shared" si="860"/>
        <v>14429.236292507499</v>
      </c>
      <c r="Z2211" s="179">
        <f t="shared" si="861"/>
        <v>1824.0788736341929</v>
      </c>
      <c r="AA2211" s="179">
        <f t="shared" si="862"/>
        <v>58549.684833857849</v>
      </c>
      <c r="AB2211" s="179">
        <f t="shared" si="863"/>
        <v>74802.999999999534</v>
      </c>
      <c r="AC2211" s="179">
        <f t="shared" si="864"/>
        <v>6529650</v>
      </c>
      <c r="AE2211" s="179">
        <f t="shared" si="865"/>
        <v>52243</v>
      </c>
    </row>
    <row r="2212" spans="1:31" x14ac:dyDescent="0.2">
      <c r="A2212" s="171">
        <f t="shared" si="847"/>
        <v>97</v>
      </c>
      <c r="B2212" s="179">
        <f t="shared" si="848"/>
        <v>71638</v>
      </c>
      <c r="D2212" s="179">
        <f t="shared" si="849"/>
        <v>3165</v>
      </c>
      <c r="E2212" s="179">
        <f t="shared" si="850"/>
        <v>57016.410531731897</v>
      </c>
      <c r="F2212" s="179">
        <f t="shared" si="851"/>
        <v>1617.5730355391845</v>
      </c>
      <c r="G2212" s="179">
        <f t="shared" si="852"/>
        <v>4262423.7822122974</v>
      </c>
      <c r="H2212" s="179">
        <f t="shared" si="853"/>
        <v>119694.70355724281</v>
      </c>
      <c r="I2212" s="179">
        <f t="shared" si="854"/>
        <v>71638</v>
      </c>
      <c r="J2212" s="179">
        <f t="shared" si="855"/>
        <v>3165</v>
      </c>
      <c r="K2212" s="179">
        <f t="shared" si="856"/>
        <v>74803</v>
      </c>
      <c r="L2212" s="179">
        <f t="shared" si="844"/>
        <v>74803</v>
      </c>
      <c r="M2212" s="179">
        <f t="shared" si="857"/>
        <v>56873.89953337203</v>
      </c>
      <c r="N2212" s="179">
        <f t="shared" si="858"/>
        <v>6085316.7501368029</v>
      </c>
      <c r="O2212" s="179">
        <f>N2212*(1+Basic!$B$9)+S2212</f>
        <v>6389582.5876436429</v>
      </c>
      <c r="P2212" s="176">
        <f t="shared" si="845"/>
        <v>6509277</v>
      </c>
      <c r="R2212" s="183">
        <f t="shared" si="859"/>
        <v>0</v>
      </c>
      <c r="S2212" s="179">
        <f t="shared" si="846"/>
        <v>0</v>
      </c>
      <c r="Y2212" s="179">
        <f t="shared" si="860"/>
        <v>14621.589468267746</v>
      </c>
      <c r="Z2212" s="179">
        <f t="shared" si="861"/>
        <v>1547.4269644608139</v>
      </c>
      <c r="AA2212" s="179">
        <f t="shared" si="862"/>
        <v>58633.983567271083</v>
      </c>
      <c r="AB2212" s="179">
        <f t="shared" si="863"/>
        <v>74802.999999999651</v>
      </c>
      <c r="AC2212" s="179">
        <f t="shared" si="864"/>
        <v>6509277</v>
      </c>
      <c r="AE2212" s="179">
        <f t="shared" si="865"/>
        <v>74803</v>
      </c>
    </row>
    <row r="2213" spans="1:31" x14ac:dyDescent="0.2">
      <c r="A2213" s="171">
        <f t="shared" si="847"/>
        <v>98</v>
      </c>
      <c r="B2213" s="179">
        <f t="shared" si="848"/>
        <v>71638</v>
      </c>
      <c r="D2213" s="179">
        <f t="shared" si="849"/>
        <v>3165</v>
      </c>
      <c r="E2213" s="179">
        <f t="shared" si="850"/>
        <v>56821.493135421544</v>
      </c>
      <c r="F2213" s="179">
        <f t="shared" si="851"/>
        <v>1596.927768737889</v>
      </c>
      <c r="G2213" s="179">
        <f t="shared" si="852"/>
        <v>4247607.275347719</v>
      </c>
      <c r="H2213" s="179">
        <f t="shared" si="853"/>
        <v>118126.63132598071</v>
      </c>
      <c r="I2213" s="179">
        <f t="shared" si="854"/>
        <v>71638</v>
      </c>
      <c r="J2213" s="179">
        <f t="shared" si="855"/>
        <v>3165</v>
      </c>
      <c r="K2213" s="179">
        <f t="shared" si="856"/>
        <v>74803</v>
      </c>
      <c r="L2213" s="179">
        <f t="shared" si="844"/>
        <v>74803</v>
      </c>
      <c r="M2213" s="179">
        <f t="shared" si="857"/>
        <v>56706.824851534999</v>
      </c>
      <c r="N2213" s="179">
        <f t="shared" si="858"/>
        <v>6067220.5749883382</v>
      </c>
      <c r="O2213" s="179">
        <f>N2213*(1+Basic!$B$9)+S2213</f>
        <v>6370581.6037377557</v>
      </c>
      <c r="P2213" s="176">
        <f t="shared" si="845"/>
        <v>6488708</v>
      </c>
      <c r="R2213" s="183">
        <f t="shared" si="859"/>
        <v>0</v>
      </c>
      <c r="S2213" s="179">
        <f t="shared" si="846"/>
        <v>0</v>
      </c>
      <c r="Y2213" s="179">
        <f t="shared" si="860"/>
        <v>14816.506864578463</v>
      </c>
      <c r="Z2213" s="179">
        <f t="shared" si="861"/>
        <v>1568.0722312621074</v>
      </c>
      <c r="AA2213" s="179">
        <f t="shared" si="862"/>
        <v>58418.420904159429</v>
      </c>
      <c r="AB2213" s="179">
        <f t="shared" si="863"/>
        <v>74803</v>
      </c>
      <c r="AC2213" s="179">
        <f t="shared" si="864"/>
        <v>6488708</v>
      </c>
      <c r="AE2213" s="179">
        <f t="shared" si="865"/>
        <v>74803</v>
      </c>
    </row>
    <row r="2214" spans="1:31" x14ac:dyDescent="0.2">
      <c r="A2214" s="171">
        <f t="shared" si="847"/>
        <v>99</v>
      </c>
      <c r="B2214" s="179">
        <f t="shared" si="848"/>
        <v>71638</v>
      </c>
      <c r="D2214" s="179">
        <f t="shared" si="849"/>
        <v>3165</v>
      </c>
      <c r="E2214" s="179">
        <f t="shared" si="850"/>
        <v>56623.977335465206</v>
      </c>
      <c r="F2214" s="179">
        <f t="shared" si="851"/>
        <v>1576.0070595079133</v>
      </c>
      <c r="G2214" s="179">
        <f t="shared" si="852"/>
        <v>4232593.2526831841</v>
      </c>
      <c r="H2214" s="179">
        <f t="shared" si="853"/>
        <v>116537.63838548862</v>
      </c>
      <c r="I2214" s="179">
        <f t="shared" si="854"/>
        <v>71638</v>
      </c>
      <c r="J2214" s="179">
        <f t="shared" si="855"/>
        <v>3165</v>
      </c>
      <c r="K2214" s="179">
        <f t="shared" si="856"/>
        <v>74803</v>
      </c>
      <c r="L2214" s="179">
        <f t="shared" si="844"/>
        <v>74803</v>
      </c>
      <c r="M2214" s="179">
        <f t="shared" si="857"/>
        <v>56538.193262291337</v>
      </c>
      <c r="N2214" s="179">
        <f t="shared" si="858"/>
        <v>6048955.7682506293</v>
      </c>
      <c r="O2214" s="179">
        <f>N2214*(1+Basic!$B$9)+S2214</f>
        <v>6351403.5566631611</v>
      </c>
      <c r="P2214" s="176">
        <f t="shared" si="845"/>
        <v>6467941</v>
      </c>
      <c r="R2214" s="183">
        <f t="shared" si="859"/>
        <v>0</v>
      </c>
      <c r="S2214" s="179">
        <f t="shared" si="846"/>
        <v>0</v>
      </c>
      <c r="Y2214" s="179">
        <f t="shared" si="860"/>
        <v>15014.022664534859</v>
      </c>
      <c r="Z2214" s="179">
        <f t="shared" si="861"/>
        <v>1588.992940492084</v>
      </c>
      <c r="AA2214" s="179">
        <f t="shared" si="862"/>
        <v>58199.984394973122</v>
      </c>
      <c r="AB2214" s="179">
        <f t="shared" si="863"/>
        <v>74803.000000000058</v>
      </c>
      <c r="AC2214" s="179">
        <f t="shared" si="864"/>
        <v>6467941</v>
      </c>
      <c r="AE2214" s="179">
        <f t="shared" si="865"/>
        <v>74803</v>
      </c>
    </row>
    <row r="2215" spans="1:31" x14ac:dyDescent="0.2">
      <c r="A2215" s="171">
        <f t="shared" si="847"/>
        <v>100</v>
      </c>
      <c r="B2215" s="179">
        <f t="shared" si="848"/>
        <v>71638</v>
      </c>
      <c r="D2215" s="179">
        <f t="shared" si="849"/>
        <v>3165</v>
      </c>
      <c r="E2215" s="179">
        <f t="shared" si="850"/>
        <v>56423.828493079309</v>
      </c>
      <c r="F2215" s="179">
        <f t="shared" si="851"/>
        <v>1554.8072329860424</v>
      </c>
      <c r="G2215" s="179">
        <f t="shared" si="852"/>
        <v>4217379.0811762633</v>
      </c>
      <c r="H2215" s="179">
        <f t="shared" si="853"/>
        <v>114927.44561847467</v>
      </c>
      <c r="I2215" s="179">
        <f t="shared" si="854"/>
        <v>71638</v>
      </c>
      <c r="J2215" s="179">
        <f t="shared" si="855"/>
        <v>3165</v>
      </c>
      <c r="K2215" s="179">
        <f t="shared" si="856"/>
        <v>74803</v>
      </c>
      <c r="L2215" s="179">
        <f t="shared" si="844"/>
        <v>74803</v>
      </c>
      <c r="M2215" s="179">
        <f t="shared" si="857"/>
        <v>56367.990257394493</v>
      </c>
      <c r="N2215" s="179">
        <f t="shared" si="858"/>
        <v>6030520.7585080238</v>
      </c>
      <c r="O2215" s="179">
        <f>N2215*(1+Basic!$B$9)+S2215</f>
        <v>6332046.7964334255</v>
      </c>
      <c r="P2215" s="176">
        <f t="shared" si="845"/>
        <v>6446974</v>
      </c>
      <c r="R2215" s="183">
        <f t="shared" si="859"/>
        <v>0</v>
      </c>
      <c r="S2215" s="179">
        <f t="shared" si="846"/>
        <v>0</v>
      </c>
      <c r="Y2215" s="179">
        <f t="shared" si="860"/>
        <v>15214.171506920829</v>
      </c>
      <c r="Z2215" s="179">
        <f t="shared" si="861"/>
        <v>1610.1927670139557</v>
      </c>
      <c r="AA2215" s="179">
        <f t="shared" si="862"/>
        <v>57978.635726065353</v>
      </c>
      <c r="AB2215" s="179">
        <f t="shared" si="863"/>
        <v>74803.000000000146</v>
      </c>
      <c r="AC2215" s="179">
        <f t="shared" si="864"/>
        <v>6446974</v>
      </c>
      <c r="AE2215" s="179">
        <f t="shared" si="865"/>
        <v>74803</v>
      </c>
    </row>
    <row r="2216" spans="1:31" x14ac:dyDescent="0.2">
      <c r="A2216" s="171">
        <f t="shared" si="847"/>
        <v>101</v>
      </c>
      <c r="B2216" s="179">
        <f t="shared" si="848"/>
        <v>71638</v>
      </c>
      <c r="D2216" s="179">
        <f t="shared" si="849"/>
        <v>3165</v>
      </c>
      <c r="E2216" s="179">
        <f t="shared" si="850"/>
        <v>56221.011507717769</v>
      </c>
      <c r="F2216" s="179">
        <f t="shared" si="851"/>
        <v>1533.3245652802341</v>
      </c>
      <c r="G2216" s="179">
        <f t="shared" si="852"/>
        <v>4201962.0926839812</v>
      </c>
      <c r="H2216" s="179">
        <f t="shared" si="853"/>
        <v>113295.7701837549</v>
      </c>
      <c r="I2216" s="179">
        <f t="shared" si="854"/>
        <v>71638</v>
      </c>
      <c r="J2216" s="179">
        <f t="shared" si="855"/>
        <v>3165</v>
      </c>
      <c r="K2216" s="179">
        <f t="shared" si="856"/>
        <v>74803</v>
      </c>
      <c r="L2216" s="179">
        <f t="shared" si="844"/>
        <v>74803</v>
      </c>
      <c r="M2216" s="179">
        <f t="shared" si="857"/>
        <v>56196.201193400942</v>
      </c>
      <c r="N2216" s="179">
        <f t="shared" si="858"/>
        <v>6011913.9597014245</v>
      </c>
      <c r="O2216" s="179">
        <f>N2216*(1+Basic!$B$9)+S2216</f>
        <v>6312509.6576864962</v>
      </c>
      <c r="P2216" s="176">
        <f t="shared" si="845"/>
        <v>6425805</v>
      </c>
      <c r="R2216" s="183">
        <f t="shared" si="859"/>
        <v>0</v>
      </c>
      <c r="S2216" s="179">
        <f t="shared" si="846"/>
        <v>0</v>
      </c>
      <c r="Y2216" s="179">
        <f t="shared" si="860"/>
        <v>15416.988492282107</v>
      </c>
      <c r="Z2216" s="179">
        <f t="shared" si="861"/>
        <v>1631.6754347197711</v>
      </c>
      <c r="AA2216" s="179">
        <f t="shared" si="862"/>
        <v>57754.336072998005</v>
      </c>
      <c r="AB2216" s="179">
        <f t="shared" si="863"/>
        <v>74802.999999999884</v>
      </c>
      <c r="AC2216" s="179">
        <f t="shared" si="864"/>
        <v>6425805</v>
      </c>
      <c r="AE2216" s="179">
        <f t="shared" si="865"/>
        <v>74803</v>
      </c>
    </row>
    <row r="2217" spans="1:31" x14ac:dyDescent="0.2">
      <c r="A2217" s="171">
        <f t="shared" si="847"/>
        <v>102</v>
      </c>
      <c r="B2217" s="179">
        <f t="shared" si="848"/>
        <v>71638</v>
      </c>
      <c r="D2217" s="179">
        <f t="shared" si="849"/>
        <v>3165</v>
      </c>
      <c r="E2217" s="179">
        <f t="shared" si="850"/>
        <v>56015.490810916381</v>
      </c>
      <c r="F2217" s="179">
        <f t="shared" si="851"/>
        <v>1511.5552828154896</v>
      </c>
      <c r="G2217" s="179">
        <f t="shared" si="852"/>
        <v>4186339.5834948979</v>
      </c>
      <c r="H2217" s="179">
        <f t="shared" si="853"/>
        <v>111642.32546657039</v>
      </c>
      <c r="I2217" s="179">
        <f t="shared" si="854"/>
        <v>71638</v>
      </c>
      <c r="J2217" s="179">
        <f t="shared" si="855"/>
        <v>3165</v>
      </c>
      <c r="K2217" s="179">
        <f t="shared" si="856"/>
        <v>74803</v>
      </c>
      <c r="L2217" s="179">
        <f t="shared" si="844"/>
        <v>74803</v>
      </c>
      <c r="M2217" s="179">
        <f t="shared" si="857"/>
        <v>56022.811290410289</v>
      </c>
      <c r="N2217" s="179">
        <f t="shared" si="858"/>
        <v>5993133.7709918348</v>
      </c>
      <c r="O2217" s="179">
        <f>N2217*(1+Basic!$B$9)+S2217</f>
        <v>6292790.459541427</v>
      </c>
      <c r="P2217" s="176">
        <f t="shared" si="845"/>
        <v>6404433</v>
      </c>
      <c r="R2217" s="183">
        <f t="shared" si="859"/>
        <v>0</v>
      </c>
      <c r="S2217" s="179">
        <f t="shared" si="846"/>
        <v>0</v>
      </c>
      <c r="Y2217" s="179">
        <f t="shared" si="860"/>
        <v>15622.509189083241</v>
      </c>
      <c r="Z2217" s="179">
        <f t="shared" si="861"/>
        <v>1653.4447171845095</v>
      </c>
      <c r="AA2217" s="179">
        <f t="shared" si="862"/>
        <v>57527.046093731871</v>
      </c>
      <c r="AB2217" s="179">
        <f t="shared" si="863"/>
        <v>74802.999999999622</v>
      </c>
      <c r="AC2217" s="179">
        <f t="shared" si="864"/>
        <v>6404433</v>
      </c>
      <c r="AE2217" s="179">
        <f t="shared" si="865"/>
        <v>74803</v>
      </c>
    </row>
    <row r="2218" spans="1:31" x14ac:dyDescent="0.2">
      <c r="A2218" s="171">
        <f t="shared" si="847"/>
        <v>103</v>
      </c>
      <c r="B2218" s="179">
        <f t="shared" si="848"/>
        <v>71638</v>
      </c>
      <c r="D2218" s="179">
        <f t="shared" si="849"/>
        <v>3165</v>
      </c>
      <c r="E2218" s="179">
        <f t="shared" si="850"/>
        <v>55807.230360055059</v>
      </c>
      <c r="F2218" s="179">
        <f t="shared" si="851"/>
        <v>1489.495561671002</v>
      </c>
      <c r="G2218" s="179">
        <f t="shared" si="852"/>
        <v>4170508.8138549533</v>
      </c>
      <c r="H2218" s="179">
        <f t="shared" si="853"/>
        <v>109966.82102824139</v>
      </c>
      <c r="I2218" s="179">
        <f t="shared" si="854"/>
        <v>71638</v>
      </c>
      <c r="J2218" s="179">
        <f t="shared" si="855"/>
        <v>3165</v>
      </c>
      <c r="K2218" s="179">
        <f t="shared" si="856"/>
        <v>74803</v>
      </c>
      <c r="L2218" s="179">
        <f t="shared" si="844"/>
        <v>74803</v>
      </c>
      <c r="M2218" s="179">
        <f t="shared" si="857"/>
        <v>55847.805630793715</v>
      </c>
      <c r="N2218" s="179">
        <f t="shared" si="858"/>
        <v>5974178.5766226286</v>
      </c>
      <c r="O2218" s="179">
        <f>N2218*(1+Basic!$B$9)+S2218</f>
        <v>6272887.5054537607</v>
      </c>
      <c r="P2218" s="176">
        <f t="shared" si="845"/>
        <v>6382854</v>
      </c>
      <c r="R2218" s="183">
        <f t="shared" si="859"/>
        <v>0</v>
      </c>
      <c r="S2218" s="179">
        <f t="shared" si="846"/>
        <v>0</v>
      </c>
      <c r="Y2218" s="179">
        <f t="shared" si="860"/>
        <v>15830.769639944658</v>
      </c>
      <c r="Z2218" s="179">
        <f t="shared" si="861"/>
        <v>1675.5044383289933</v>
      </c>
      <c r="AA2218" s="179">
        <f t="shared" si="862"/>
        <v>57296.725921726058</v>
      </c>
      <c r="AB2218" s="179">
        <f t="shared" si="863"/>
        <v>74802.999999999709</v>
      </c>
      <c r="AC2218" s="179">
        <f t="shared" si="864"/>
        <v>6382854</v>
      </c>
      <c r="AE2218" s="179">
        <f t="shared" si="865"/>
        <v>74803</v>
      </c>
    </row>
    <row r="2219" spans="1:31" x14ac:dyDescent="0.2">
      <c r="A2219" s="171">
        <f t="shared" si="847"/>
        <v>104</v>
      </c>
      <c r="B2219" s="179">
        <f t="shared" si="848"/>
        <v>71638</v>
      </c>
      <c r="D2219" s="179">
        <f t="shared" si="849"/>
        <v>3165</v>
      </c>
      <c r="E2219" s="179">
        <f t="shared" si="850"/>
        <v>55596.193632036971</v>
      </c>
      <c r="F2219" s="179">
        <f t="shared" si="851"/>
        <v>1467.1415269084566</v>
      </c>
      <c r="G2219" s="179">
        <f t="shared" si="852"/>
        <v>4154467.0074869907</v>
      </c>
      <c r="H2219" s="179">
        <f t="shared" si="853"/>
        <v>108268.96255514985</v>
      </c>
      <c r="I2219" s="179">
        <f t="shared" si="854"/>
        <v>71638</v>
      </c>
      <c r="J2219" s="179">
        <f t="shared" si="855"/>
        <v>3165</v>
      </c>
      <c r="K2219" s="179">
        <f t="shared" si="856"/>
        <v>74803</v>
      </c>
      <c r="L2219" s="179">
        <f t="shared" si="844"/>
        <v>74803</v>
      </c>
      <c r="M2219" s="179">
        <f t="shared" si="857"/>
        <v>55671.169157910488</v>
      </c>
      <c r="N2219" s="179">
        <f t="shared" si="858"/>
        <v>5955046.7457805388</v>
      </c>
      <c r="O2219" s="179">
        <f>N2219*(1+Basic!$B$9)+S2219</f>
        <v>6252799.0830695657</v>
      </c>
      <c r="P2219" s="176">
        <f t="shared" si="845"/>
        <v>6361068</v>
      </c>
      <c r="R2219" s="183">
        <f t="shared" si="859"/>
        <v>0</v>
      </c>
      <c r="S2219" s="179">
        <f t="shared" si="846"/>
        <v>0</v>
      </c>
      <c r="Y2219" s="179">
        <f t="shared" si="860"/>
        <v>16041.806367962621</v>
      </c>
      <c r="Z2219" s="179">
        <f t="shared" si="861"/>
        <v>1697.8584730915463</v>
      </c>
      <c r="AA2219" s="179">
        <f t="shared" si="862"/>
        <v>57063.335158945425</v>
      </c>
      <c r="AB2219" s="179">
        <f t="shared" si="863"/>
        <v>74802.999999999593</v>
      </c>
      <c r="AC2219" s="179">
        <f t="shared" si="864"/>
        <v>6361068</v>
      </c>
      <c r="AE2219" s="179">
        <f t="shared" si="865"/>
        <v>74803</v>
      </c>
    </row>
    <row r="2220" spans="1:31" x14ac:dyDescent="0.2">
      <c r="A2220" s="171">
        <f t="shared" si="847"/>
        <v>105</v>
      </c>
      <c r="B2220" s="179">
        <f t="shared" si="848"/>
        <v>71638</v>
      </c>
      <c r="D2220" s="179">
        <f t="shared" si="849"/>
        <v>3165</v>
      </c>
      <c r="E2220" s="179">
        <f t="shared" si="850"/>
        <v>55382.343616883423</v>
      </c>
      <c r="F2220" s="179">
        <f t="shared" si="851"/>
        <v>1444.4892518913746</v>
      </c>
      <c r="G2220" s="179">
        <f t="shared" si="852"/>
        <v>4138211.3511038739</v>
      </c>
      <c r="H2220" s="179">
        <f t="shared" si="853"/>
        <v>106548.45180704122</v>
      </c>
      <c r="I2220" s="179">
        <f t="shared" si="854"/>
        <v>71638</v>
      </c>
      <c r="J2220" s="179">
        <f t="shared" si="855"/>
        <v>3165</v>
      </c>
      <c r="K2220" s="179">
        <f t="shared" si="856"/>
        <v>74803</v>
      </c>
      <c r="L2220" s="179">
        <f t="shared" si="844"/>
        <v>74803</v>
      </c>
      <c r="M2220" s="179">
        <f t="shared" si="857"/>
        <v>55492.886674812595</v>
      </c>
      <c r="N2220" s="179">
        <f t="shared" si="858"/>
        <v>5935736.6324553518</v>
      </c>
      <c r="O2220" s="179">
        <f>N2220*(1+Basic!$B$9)+S2220</f>
        <v>6232523.46407812</v>
      </c>
      <c r="P2220" s="176">
        <f t="shared" si="845"/>
        <v>6339072</v>
      </c>
      <c r="R2220" s="183">
        <f t="shared" si="859"/>
        <v>0</v>
      </c>
      <c r="S2220" s="179">
        <f t="shared" si="846"/>
        <v>0</v>
      </c>
      <c r="Y2220" s="179">
        <f t="shared" si="860"/>
        <v>16255.65638311673</v>
      </c>
      <c r="Z2220" s="179">
        <f t="shared" si="861"/>
        <v>1720.5107481086307</v>
      </c>
      <c r="AA2220" s="179">
        <f t="shared" si="862"/>
        <v>56826.8328687748</v>
      </c>
      <c r="AB2220" s="179">
        <f t="shared" si="863"/>
        <v>74803.00000000016</v>
      </c>
      <c r="AC2220" s="179">
        <f t="shared" si="864"/>
        <v>6339072</v>
      </c>
      <c r="AE2220" s="179">
        <f t="shared" si="865"/>
        <v>74803</v>
      </c>
    </row>
    <row r="2221" spans="1:31" x14ac:dyDescent="0.2">
      <c r="A2221" s="171">
        <f t="shared" si="847"/>
        <v>106</v>
      </c>
      <c r="B2221" s="179">
        <f t="shared" si="848"/>
        <v>71638</v>
      </c>
      <c r="D2221" s="179">
        <f t="shared" si="849"/>
        <v>3165</v>
      </c>
      <c r="E2221" s="179">
        <f t="shared" si="850"/>
        <v>55165.642811243299</v>
      </c>
      <c r="F2221" s="179">
        <f t="shared" si="851"/>
        <v>1421.5347575953699</v>
      </c>
      <c r="G2221" s="179">
        <f t="shared" si="852"/>
        <v>4121738.9939151173</v>
      </c>
      <c r="H2221" s="179">
        <f t="shared" si="853"/>
        <v>104804.98656463658</v>
      </c>
      <c r="I2221" s="179">
        <f t="shared" si="854"/>
        <v>71638</v>
      </c>
      <c r="J2221" s="179">
        <f t="shared" si="855"/>
        <v>3165</v>
      </c>
      <c r="K2221" s="179">
        <f t="shared" si="856"/>
        <v>74803</v>
      </c>
      <c r="L2221" s="179">
        <f t="shared" si="844"/>
        <v>74803</v>
      </c>
      <c r="M2221" s="179">
        <f t="shared" si="857"/>
        <v>55312.942842937278</v>
      </c>
      <c r="N2221" s="179">
        <f t="shared" si="858"/>
        <v>5916246.5752982888</v>
      </c>
      <c r="O2221" s="179">
        <f>N2221*(1+Basic!$B$9)+S2221</f>
        <v>6212058.9040632034</v>
      </c>
      <c r="P2221" s="176">
        <f t="shared" si="845"/>
        <v>6316864</v>
      </c>
      <c r="R2221" s="183">
        <f t="shared" si="859"/>
        <v>0</v>
      </c>
      <c r="S2221" s="179">
        <f t="shared" si="846"/>
        <v>0</v>
      </c>
      <c r="Y2221" s="179">
        <f t="shared" si="860"/>
        <v>16472.357188756578</v>
      </c>
      <c r="Z2221" s="179">
        <f t="shared" si="861"/>
        <v>1743.4652424046362</v>
      </c>
      <c r="AA2221" s="179">
        <f t="shared" si="862"/>
        <v>56587.17756883867</v>
      </c>
      <c r="AB2221" s="179">
        <f t="shared" si="863"/>
        <v>74802.999999999884</v>
      </c>
      <c r="AC2221" s="179">
        <f t="shared" si="864"/>
        <v>6316864</v>
      </c>
      <c r="AE2221" s="179">
        <f t="shared" si="865"/>
        <v>74803</v>
      </c>
    </row>
    <row r="2222" spans="1:31" x14ac:dyDescent="0.2">
      <c r="A2222" s="171">
        <f t="shared" si="847"/>
        <v>107</v>
      </c>
      <c r="B2222" s="179">
        <f t="shared" si="848"/>
        <v>71638</v>
      </c>
      <c r="D2222" s="179">
        <f t="shared" si="849"/>
        <v>3165</v>
      </c>
      <c r="E2222" s="179">
        <f t="shared" si="850"/>
        <v>54946.053211816055</v>
      </c>
      <c r="F2222" s="179">
        <f t="shared" si="851"/>
        <v>1398.2740119092102</v>
      </c>
      <c r="G2222" s="179">
        <f t="shared" si="852"/>
        <v>4105047.0471269335</v>
      </c>
      <c r="H2222" s="179">
        <f t="shared" si="853"/>
        <v>103038.26057654578</v>
      </c>
      <c r="I2222" s="179">
        <f t="shared" si="854"/>
        <v>71638</v>
      </c>
      <c r="J2222" s="179">
        <f t="shared" si="855"/>
        <v>3165</v>
      </c>
      <c r="K2222" s="179">
        <f t="shared" si="856"/>
        <v>74803</v>
      </c>
      <c r="L2222" s="179">
        <f t="shared" si="844"/>
        <v>74803</v>
      </c>
      <c r="M2222" s="179">
        <f t="shared" si="857"/>
        <v>55131.322180787341</v>
      </c>
      <c r="N2222" s="179">
        <f t="shared" si="858"/>
        <v>5896574.8974790759</v>
      </c>
      <c r="O2222" s="179">
        <f>N2222*(1+Basic!$B$9)+S2222</f>
        <v>6191403.6423530299</v>
      </c>
      <c r="P2222" s="176">
        <f t="shared" si="845"/>
        <v>6294442</v>
      </c>
      <c r="R2222" s="183">
        <f t="shared" si="859"/>
        <v>0</v>
      </c>
      <c r="S2222" s="179">
        <f t="shared" si="846"/>
        <v>0</v>
      </c>
      <c r="Y2222" s="179">
        <f t="shared" si="860"/>
        <v>16691.946788183879</v>
      </c>
      <c r="Z2222" s="179">
        <f t="shared" si="861"/>
        <v>1766.725988090795</v>
      </c>
      <c r="AA2222" s="179">
        <f t="shared" si="862"/>
        <v>56344.327223725268</v>
      </c>
      <c r="AB2222" s="179">
        <f t="shared" si="863"/>
        <v>74802.999999999942</v>
      </c>
      <c r="AC2222" s="179">
        <f t="shared" si="864"/>
        <v>6294442</v>
      </c>
      <c r="AE2222" s="179">
        <f t="shared" si="865"/>
        <v>74803</v>
      </c>
    </row>
    <row r="2223" spans="1:31" x14ac:dyDescent="0.2">
      <c r="A2223" s="171">
        <f t="shared" si="847"/>
        <v>108</v>
      </c>
      <c r="B2223" s="179">
        <f t="shared" si="848"/>
        <v>71638</v>
      </c>
      <c r="C2223" s="171">
        <f>-Basic!$B$28</f>
        <v>-20300</v>
      </c>
      <c r="D2223" s="179">
        <f t="shared" si="849"/>
        <v>-17135</v>
      </c>
      <c r="E2223" s="179">
        <f t="shared" si="850"/>
        <v>54723.536308686977</v>
      </c>
      <c r="F2223" s="179">
        <f t="shared" si="851"/>
        <v>1374.7029289265467</v>
      </c>
      <c r="G2223" s="179">
        <f t="shared" si="852"/>
        <v>4088132.5834356206</v>
      </c>
      <c r="H2223" s="179">
        <f t="shared" si="853"/>
        <v>121547.96350547233</v>
      </c>
      <c r="I2223" s="179">
        <f t="shared" si="854"/>
        <v>71638</v>
      </c>
      <c r="J2223" s="179">
        <f t="shared" si="855"/>
        <v>3165</v>
      </c>
      <c r="K2223" s="179">
        <f t="shared" si="856"/>
        <v>74803</v>
      </c>
      <c r="L2223" s="179">
        <f t="shared" si="844"/>
        <v>74803</v>
      </c>
      <c r="M2223" s="179">
        <f t="shared" si="857"/>
        <v>54948.009062599223</v>
      </c>
      <c r="N2223" s="179">
        <f t="shared" si="858"/>
        <v>5876719.9065416753</v>
      </c>
      <c r="O2223" s="179">
        <f>N2223*(1+Basic!$B$9)+S2223</f>
        <v>6170555.9018687597</v>
      </c>
      <c r="P2223" s="176">
        <f t="shared" si="845"/>
        <v>6292104</v>
      </c>
      <c r="R2223" s="183">
        <f t="shared" si="859"/>
        <v>0</v>
      </c>
      <c r="S2223" s="179">
        <f t="shared" si="846"/>
        <v>0</v>
      </c>
      <c r="Y2223" s="179">
        <f t="shared" si="860"/>
        <v>16914.46369131282</v>
      </c>
      <c r="Z2223" s="179">
        <f t="shared" si="861"/>
        <v>1790.2970710734517</v>
      </c>
      <c r="AA2223" s="179">
        <f t="shared" si="862"/>
        <v>56098.239237613525</v>
      </c>
      <c r="AB2223" s="179">
        <f t="shared" si="863"/>
        <v>74802.999999999796</v>
      </c>
      <c r="AC2223" s="179">
        <f t="shared" si="864"/>
        <v>6292104</v>
      </c>
      <c r="AE2223" s="179">
        <f t="shared" si="865"/>
        <v>54503</v>
      </c>
    </row>
    <row r="2224" spans="1:31" x14ac:dyDescent="0.2">
      <c r="A2224" s="171">
        <f t="shared" si="847"/>
        <v>109</v>
      </c>
      <c r="B2224" s="179">
        <f t="shared" si="848"/>
        <v>71638</v>
      </c>
      <c r="D2224" s="179">
        <f t="shared" si="849"/>
        <v>3165</v>
      </c>
      <c r="E2224" s="179">
        <f t="shared" si="850"/>
        <v>54498.053078573612</v>
      </c>
      <c r="F2224" s="179">
        <f t="shared" si="851"/>
        <v>1621.6533596459456</v>
      </c>
      <c r="G2224" s="179">
        <f t="shared" si="852"/>
        <v>4070992.6365141943</v>
      </c>
      <c r="H2224" s="179">
        <f t="shared" si="853"/>
        <v>120004.61686511828</v>
      </c>
      <c r="I2224" s="179">
        <f t="shared" si="854"/>
        <v>71638</v>
      </c>
      <c r="J2224" s="179">
        <f t="shared" si="855"/>
        <v>3165</v>
      </c>
      <c r="K2224" s="179">
        <f t="shared" si="856"/>
        <v>74803</v>
      </c>
      <c r="L2224" s="179">
        <f t="shared" si="844"/>
        <v>74803</v>
      </c>
      <c r="M2224" s="179">
        <f t="shared" si="857"/>
        <v>54762.987716998665</v>
      </c>
      <c r="N2224" s="179">
        <f t="shared" si="858"/>
        <v>5856679.8942586742</v>
      </c>
      <c r="O2224" s="179">
        <f>N2224*(1+Basic!$B$9)+S2224</f>
        <v>6149513.8889716081</v>
      </c>
      <c r="P2224" s="176">
        <f t="shared" si="845"/>
        <v>6269519</v>
      </c>
      <c r="R2224" s="183">
        <f t="shared" si="859"/>
        <v>0</v>
      </c>
      <c r="S2224" s="179">
        <f t="shared" si="846"/>
        <v>0</v>
      </c>
      <c r="Y2224" s="179">
        <f t="shared" si="860"/>
        <v>17139.946921426337</v>
      </c>
      <c r="Z2224" s="179">
        <f t="shared" si="861"/>
        <v>1543.3466403540515</v>
      </c>
      <c r="AA2224" s="179">
        <f t="shared" si="862"/>
        <v>56119.70643821956</v>
      </c>
      <c r="AB2224" s="179">
        <f t="shared" si="863"/>
        <v>74802.999999999942</v>
      </c>
      <c r="AC2224" s="179">
        <f t="shared" si="864"/>
        <v>6269519</v>
      </c>
      <c r="AE2224" s="179">
        <f t="shared" si="865"/>
        <v>74803</v>
      </c>
    </row>
    <row r="2225" spans="1:31" x14ac:dyDescent="0.2">
      <c r="A2225" s="171">
        <f t="shared" si="847"/>
        <v>110</v>
      </c>
      <c r="B2225" s="179">
        <f t="shared" si="848"/>
        <v>71638</v>
      </c>
      <c r="D2225" s="179">
        <f t="shared" si="849"/>
        <v>3165</v>
      </c>
      <c r="E2225" s="179">
        <f t="shared" si="850"/>
        <v>54269.563977982158</v>
      </c>
      <c r="F2225" s="179">
        <f t="shared" si="851"/>
        <v>1601.0625312005495</v>
      </c>
      <c r="G2225" s="179">
        <f t="shared" si="852"/>
        <v>4053624.2004921767</v>
      </c>
      <c r="H2225" s="179">
        <f t="shared" si="853"/>
        <v>118440.67939631882</v>
      </c>
      <c r="I2225" s="179">
        <f t="shared" si="854"/>
        <v>71638</v>
      </c>
      <c r="J2225" s="179">
        <f t="shared" si="855"/>
        <v>3165</v>
      </c>
      <c r="K2225" s="179">
        <f t="shared" si="856"/>
        <v>74803</v>
      </c>
      <c r="L2225" s="179">
        <f t="shared" si="844"/>
        <v>74803</v>
      </c>
      <c r="M2225" s="179">
        <f t="shared" si="857"/>
        <v>54576.242225643713</v>
      </c>
      <c r="N2225" s="179">
        <f t="shared" si="858"/>
        <v>5836453.1364843175</v>
      </c>
      <c r="O2225" s="179">
        <f>N2225*(1+Basic!$B$9)+S2225</f>
        <v>6128275.7933085337</v>
      </c>
      <c r="P2225" s="176">
        <f t="shared" si="845"/>
        <v>6246716</v>
      </c>
      <c r="R2225" s="183">
        <f t="shared" si="859"/>
        <v>0</v>
      </c>
      <c r="S2225" s="179">
        <f t="shared" si="846"/>
        <v>0</v>
      </c>
      <c r="Y2225" s="179">
        <f t="shared" si="860"/>
        <v>17368.436022017617</v>
      </c>
      <c r="Z2225" s="179">
        <f t="shared" si="861"/>
        <v>1563.9374687994568</v>
      </c>
      <c r="AA2225" s="179">
        <f t="shared" si="862"/>
        <v>55870.626509182708</v>
      </c>
      <c r="AB2225" s="179">
        <f t="shared" si="863"/>
        <v>74802.999999999782</v>
      </c>
      <c r="AC2225" s="179">
        <f t="shared" si="864"/>
        <v>6246716</v>
      </c>
      <c r="AE2225" s="179">
        <f t="shared" si="865"/>
        <v>74803</v>
      </c>
    </row>
    <row r="2226" spans="1:31" x14ac:dyDescent="0.2">
      <c r="A2226" s="171">
        <f t="shared" si="847"/>
        <v>111</v>
      </c>
      <c r="B2226" s="179">
        <f t="shared" si="848"/>
        <v>71638</v>
      </c>
      <c r="D2226" s="179">
        <f t="shared" si="849"/>
        <v>3165</v>
      </c>
      <c r="E2226" s="179">
        <f t="shared" si="850"/>
        <v>54038.028936272662</v>
      </c>
      <c r="F2226" s="179">
        <f t="shared" si="851"/>
        <v>1580.196986625295</v>
      </c>
      <c r="G2226" s="179">
        <f t="shared" si="852"/>
        <v>4036024.2294284492</v>
      </c>
      <c r="H2226" s="179">
        <f t="shared" si="853"/>
        <v>116855.87638294412</v>
      </c>
      <c r="I2226" s="179">
        <f t="shared" si="854"/>
        <v>71638</v>
      </c>
      <c r="J2226" s="179">
        <f t="shared" si="855"/>
        <v>3165</v>
      </c>
      <c r="K2226" s="179">
        <f t="shared" si="856"/>
        <v>74803</v>
      </c>
      <c r="L2226" s="179">
        <f t="shared" si="844"/>
        <v>74803</v>
      </c>
      <c r="M2226" s="179">
        <f t="shared" si="857"/>
        <v>54387.756521855314</v>
      </c>
      <c r="N2226" s="179">
        <f t="shared" si="858"/>
        <v>5816037.893006173</v>
      </c>
      <c r="O2226" s="179">
        <f>N2226*(1+Basic!$B$9)+S2226</f>
        <v>6106839.7876564823</v>
      </c>
      <c r="P2226" s="176">
        <f t="shared" si="845"/>
        <v>6223696</v>
      </c>
      <c r="R2226" s="183">
        <f t="shared" si="859"/>
        <v>0</v>
      </c>
      <c r="S2226" s="179">
        <f t="shared" si="846"/>
        <v>0</v>
      </c>
      <c r="Y2226" s="179">
        <f t="shared" si="860"/>
        <v>17599.971063727513</v>
      </c>
      <c r="Z2226" s="179">
        <f t="shared" si="861"/>
        <v>1584.8030133747088</v>
      </c>
      <c r="AA2226" s="179">
        <f t="shared" si="862"/>
        <v>55618.22592289796</v>
      </c>
      <c r="AB2226" s="179">
        <f t="shared" si="863"/>
        <v>74803.000000000175</v>
      </c>
      <c r="AC2226" s="179">
        <f t="shared" si="864"/>
        <v>6223696</v>
      </c>
      <c r="AE2226" s="179">
        <f t="shared" si="865"/>
        <v>74803</v>
      </c>
    </row>
    <row r="2227" spans="1:31" x14ac:dyDescent="0.2">
      <c r="A2227" s="171">
        <f t="shared" si="847"/>
        <v>112</v>
      </c>
      <c r="B2227" s="179">
        <f t="shared" si="848"/>
        <v>71638</v>
      </c>
      <c r="D2227" s="179">
        <f t="shared" si="849"/>
        <v>3165</v>
      </c>
      <c r="E2227" s="179">
        <f t="shared" si="850"/>
        <v>53803.407348631707</v>
      </c>
      <c r="F2227" s="179">
        <f t="shared" si="851"/>
        <v>1559.0530607470109</v>
      </c>
      <c r="G2227" s="179">
        <f t="shared" si="852"/>
        <v>4018189.6367770811</v>
      </c>
      <c r="H2227" s="179">
        <f t="shared" si="853"/>
        <v>115249.92944369113</v>
      </c>
      <c r="I2227" s="179">
        <f t="shared" si="854"/>
        <v>71638</v>
      </c>
      <c r="J2227" s="179">
        <f t="shared" si="855"/>
        <v>3165</v>
      </c>
      <c r="K2227" s="179">
        <f t="shared" si="856"/>
        <v>74803</v>
      </c>
      <c r="L2227" s="179">
        <f t="shared" si="844"/>
        <v>74803</v>
      </c>
      <c r="M2227" s="179">
        <f t="shared" si="857"/>
        <v>54197.514389234937</v>
      </c>
      <c r="N2227" s="179">
        <f t="shared" si="858"/>
        <v>5795432.4073954076</v>
      </c>
      <c r="O2227" s="179">
        <f>N2227*(1+Basic!$B$9)+S2227</f>
        <v>6085204.0277651781</v>
      </c>
      <c r="P2227" s="176">
        <f t="shared" si="845"/>
        <v>6200454</v>
      </c>
      <c r="R2227" s="183">
        <f t="shared" si="859"/>
        <v>0</v>
      </c>
      <c r="S2227" s="179">
        <f t="shared" si="846"/>
        <v>0</v>
      </c>
      <c r="Y2227" s="179">
        <f t="shared" si="860"/>
        <v>17834.592651368119</v>
      </c>
      <c r="Z2227" s="179">
        <f t="shared" si="861"/>
        <v>1605.9469392529863</v>
      </c>
      <c r="AA2227" s="179">
        <f t="shared" si="862"/>
        <v>55362.46040937872</v>
      </c>
      <c r="AB2227" s="179">
        <f t="shared" si="863"/>
        <v>74802.999999999825</v>
      </c>
      <c r="AC2227" s="179">
        <f t="shared" si="864"/>
        <v>6200454</v>
      </c>
      <c r="AE2227" s="179">
        <f t="shared" si="865"/>
        <v>74803</v>
      </c>
    </row>
    <row r="2228" spans="1:31" x14ac:dyDescent="0.2">
      <c r="A2228" s="171">
        <f t="shared" si="847"/>
        <v>113</v>
      </c>
      <c r="B2228" s="179">
        <f t="shared" si="848"/>
        <v>71638</v>
      </c>
      <c r="D2228" s="179">
        <f t="shared" si="849"/>
        <v>3165</v>
      </c>
      <c r="E2228" s="179">
        <f t="shared" si="850"/>
        <v>53565.658068951503</v>
      </c>
      <c r="F2228" s="179">
        <f t="shared" si="851"/>
        <v>1537.6270394929772</v>
      </c>
      <c r="G2228" s="179">
        <f t="shared" si="852"/>
        <v>4000117.2948460327</v>
      </c>
      <c r="H2228" s="179">
        <f t="shared" si="853"/>
        <v>113622.5564831841</v>
      </c>
      <c r="I2228" s="179">
        <f t="shared" si="854"/>
        <v>71638</v>
      </c>
      <c r="J2228" s="179">
        <f t="shared" si="855"/>
        <v>3165</v>
      </c>
      <c r="K2228" s="179">
        <f t="shared" si="856"/>
        <v>74803</v>
      </c>
      <c r="L2228" s="179">
        <f t="shared" si="844"/>
        <v>74803</v>
      </c>
      <c r="M2228" s="179">
        <f t="shared" si="857"/>
        <v>54005.49946026937</v>
      </c>
      <c r="N2228" s="179">
        <f t="shared" si="858"/>
        <v>5774634.9068556773</v>
      </c>
      <c r="O2228" s="179">
        <f>N2228*(1+Basic!$B$9)+S2228</f>
        <v>6063366.6521984618</v>
      </c>
      <c r="P2228" s="176">
        <f t="shared" si="845"/>
        <v>6176989</v>
      </c>
      <c r="R2228" s="183">
        <f t="shared" si="859"/>
        <v>0</v>
      </c>
      <c r="S2228" s="179">
        <f t="shared" si="846"/>
        <v>0</v>
      </c>
      <c r="Y2228" s="179">
        <f t="shared" si="860"/>
        <v>18072.341931048315</v>
      </c>
      <c r="Z2228" s="179">
        <f t="shared" si="861"/>
        <v>1627.3729605070257</v>
      </c>
      <c r="AA2228" s="179">
        <f t="shared" si="862"/>
        <v>55103.285108444477</v>
      </c>
      <c r="AB2228" s="179">
        <f t="shared" si="863"/>
        <v>74802.999999999825</v>
      </c>
      <c r="AC2228" s="179">
        <f t="shared" si="864"/>
        <v>6176989</v>
      </c>
      <c r="AE2228" s="179">
        <f t="shared" si="865"/>
        <v>74803</v>
      </c>
    </row>
    <row r="2229" spans="1:31" x14ac:dyDescent="0.2">
      <c r="A2229" s="171">
        <f t="shared" si="847"/>
        <v>114</v>
      </c>
      <c r="B2229" s="179">
        <f t="shared" si="848"/>
        <v>71638</v>
      </c>
      <c r="D2229" s="179">
        <f t="shared" si="849"/>
        <v>3165</v>
      </c>
      <c r="E2229" s="179">
        <f t="shared" si="850"/>
        <v>53324.739402613945</v>
      </c>
      <c r="F2229" s="179">
        <f t="shared" si="851"/>
        <v>1515.9151592385263</v>
      </c>
      <c r="G2229" s="179">
        <f t="shared" si="852"/>
        <v>3981804.0342486468</v>
      </c>
      <c r="H2229" s="179">
        <f t="shared" si="853"/>
        <v>111973.47164242264</v>
      </c>
      <c r="I2229" s="179">
        <f t="shared" si="854"/>
        <v>71638</v>
      </c>
      <c r="J2229" s="179">
        <f t="shared" si="855"/>
        <v>3165</v>
      </c>
      <c r="K2229" s="179">
        <f t="shared" si="856"/>
        <v>74803</v>
      </c>
      <c r="L2229" s="179">
        <f t="shared" si="844"/>
        <v>74803</v>
      </c>
      <c r="M2229" s="179">
        <f t="shared" si="857"/>
        <v>53811.69521492262</v>
      </c>
      <c r="N2229" s="179">
        <f t="shared" si="858"/>
        <v>5753643.6020705998</v>
      </c>
      <c r="O2229" s="179">
        <f>N2229*(1+Basic!$B$9)+S2229</f>
        <v>6041325.78217413</v>
      </c>
      <c r="P2229" s="176">
        <f t="shared" si="845"/>
        <v>6153299</v>
      </c>
      <c r="R2229" s="183">
        <f t="shared" si="859"/>
        <v>0</v>
      </c>
      <c r="S2229" s="179">
        <f t="shared" si="846"/>
        <v>0</v>
      </c>
      <c r="Y2229" s="179">
        <f t="shared" si="860"/>
        <v>18313.260597385932</v>
      </c>
      <c r="Z2229" s="179">
        <f t="shared" si="861"/>
        <v>1649.0848407614685</v>
      </c>
      <c r="AA2229" s="179">
        <f t="shared" si="862"/>
        <v>54840.654561852469</v>
      </c>
      <c r="AB2229" s="179">
        <f t="shared" si="863"/>
        <v>74802.999999999869</v>
      </c>
      <c r="AC2229" s="179">
        <f t="shared" si="864"/>
        <v>6153299</v>
      </c>
      <c r="AE2229" s="179">
        <f t="shared" si="865"/>
        <v>74803</v>
      </c>
    </row>
    <row r="2230" spans="1:31" x14ac:dyDescent="0.2">
      <c r="A2230" s="171">
        <f t="shared" si="847"/>
        <v>115</v>
      </c>
      <c r="B2230" s="179">
        <f t="shared" si="848"/>
        <v>71638</v>
      </c>
      <c r="D2230" s="179">
        <f t="shared" si="849"/>
        <v>3165</v>
      </c>
      <c r="E2230" s="179">
        <f t="shared" si="850"/>
        <v>53080.609099178597</v>
      </c>
      <c r="F2230" s="179">
        <f t="shared" si="851"/>
        <v>1493.9136061459349</v>
      </c>
      <c r="G2230" s="179">
        <f t="shared" si="852"/>
        <v>3963246.6433478254</v>
      </c>
      <c r="H2230" s="179">
        <f t="shared" si="853"/>
        <v>110302.38524856856</v>
      </c>
      <c r="I2230" s="179">
        <f t="shared" si="854"/>
        <v>71638</v>
      </c>
      <c r="J2230" s="179">
        <f t="shared" si="855"/>
        <v>3165</v>
      </c>
      <c r="K2230" s="179">
        <f t="shared" si="856"/>
        <v>74803</v>
      </c>
      <c r="L2230" s="179">
        <f t="shared" si="844"/>
        <v>74803</v>
      </c>
      <c r="M2230" s="179">
        <f t="shared" si="857"/>
        <v>53616.084979214538</v>
      </c>
      <c r="N2230" s="179">
        <f t="shared" si="858"/>
        <v>5732456.6870498145</v>
      </c>
      <c r="O2230" s="179">
        <f>N2230*(1+Basic!$B$9)+S2230</f>
        <v>6019079.5214023059</v>
      </c>
      <c r="P2230" s="176">
        <f t="shared" si="845"/>
        <v>6129382</v>
      </c>
      <c r="R2230" s="183">
        <f t="shared" si="859"/>
        <v>0</v>
      </c>
      <c r="S2230" s="179">
        <f t="shared" si="846"/>
        <v>0</v>
      </c>
      <c r="Y2230" s="179">
        <f t="shared" si="860"/>
        <v>18557.390900821425</v>
      </c>
      <c r="Z2230" s="179">
        <f t="shared" si="861"/>
        <v>1671.0863938540715</v>
      </c>
      <c r="AA2230" s="179">
        <f t="shared" si="862"/>
        <v>54574.522705324533</v>
      </c>
      <c r="AB2230" s="179">
        <f t="shared" si="863"/>
        <v>74803.000000000029</v>
      </c>
      <c r="AC2230" s="179">
        <f t="shared" si="864"/>
        <v>6129382</v>
      </c>
      <c r="AE2230" s="179">
        <f t="shared" si="865"/>
        <v>74803</v>
      </c>
    </row>
    <row r="2231" spans="1:31" x14ac:dyDescent="0.2">
      <c r="A2231" s="171">
        <f t="shared" si="847"/>
        <v>116</v>
      </c>
      <c r="B2231" s="179">
        <f t="shared" si="848"/>
        <v>71638</v>
      </c>
      <c r="D2231" s="179">
        <f t="shared" si="849"/>
        <v>3165</v>
      </c>
      <c r="E2231" s="179">
        <f t="shared" si="850"/>
        <v>52833.224344973074</v>
      </c>
      <c r="F2231" s="179">
        <f t="shared" si="851"/>
        <v>1471.6185154944978</v>
      </c>
      <c r="G2231" s="179">
        <f t="shared" si="852"/>
        <v>3944441.8676927984</v>
      </c>
      <c r="H2231" s="179">
        <f t="shared" si="853"/>
        <v>108609.00376406306</v>
      </c>
      <c r="I2231" s="179">
        <f t="shared" si="854"/>
        <v>71638</v>
      </c>
      <c r="J2231" s="179">
        <f t="shared" si="855"/>
        <v>3165</v>
      </c>
      <c r="K2231" s="179">
        <f t="shared" si="856"/>
        <v>74803</v>
      </c>
      <c r="L2231" s="179">
        <f t="shared" si="844"/>
        <v>74803</v>
      </c>
      <c r="M2231" s="179">
        <f t="shared" si="857"/>
        <v>53418.651923786318</v>
      </c>
      <c r="N2231" s="179">
        <f t="shared" si="858"/>
        <v>5711072.3389736004</v>
      </c>
      <c r="O2231" s="179">
        <f>N2231*(1+Basic!$B$9)+S2231</f>
        <v>5996625.9559222804</v>
      </c>
      <c r="P2231" s="176">
        <f t="shared" si="845"/>
        <v>6105235</v>
      </c>
      <c r="R2231" s="183">
        <f t="shared" si="859"/>
        <v>0</v>
      </c>
      <c r="S2231" s="179">
        <f t="shared" si="846"/>
        <v>0</v>
      </c>
      <c r="Y2231" s="179">
        <f t="shared" si="860"/>
        <v>18804.775655027013</v>
      </c>
      <c r="Z2231" s="179">
        <f t="shared" si="861"/>
        <v>1693.3814845055022</v>
      </c>
      <c r="AA2231" s="179">
        <f t="shared" si="862"/>
        <v>54304.842860467572</v>
      </c>
      <c r="AB2231" s="179">
        <f t="shared" si="863"/>
        <v>74803.000000000087</v>
      </c>
      <c r="AC2231" s="179">
        <f t="shared" si="864"/>
        <v>6105235</v>
      </c>
      <c r="AE2231" s="179">
        <f t="shared" si="865"/>
        <v>74803</v>
      </c>
    </row>
    <row r="2232" spans="1:31" x14ac:dyDescent="0.2">
      <c r="A2232" s="171">
        <f t="shared" si="847"/>
        <v>117</v>
      </c>
      <c r="B2232" s="179">
        <f t="shared" si="848"/>
        <v>71638</v>
      </c>
      <c r="D2232" s="179">
        <f t="shared" si="849"/>
        <v>3165</v>
      </c>
      <c r="E2232" s="179">
        <f t="shared" si="850"/>
        <v>52582.541755584767</v>
      </c>
      <c r="F2232" s="179">
        <f t="shared" si="851"/>
        <v>1449.0259710016651</v>
      </c>
      <c r="G2232" s="179">
        <f t="shared" si="852"/>
        <v>3925386.4094483834</v>
      </c>
      <c r="H2232" s="179">
        <f t="shared" si="853"/>
        <v>106893.02973506473</v>
      </c>
      <c r="I2232" s="179">
        <f t="shared" si="854"/>
        <v>71638</v>
      </c>
      <c r="J2232" s="179">
        <f t="shared" si="855"/>
        <v>3165</v>
      </c>
      <c r="K2232" s="179">
        <f t="shared" si="856"/>
        <v>74803</v>
      </c>
      <c r="L2232" s="179">
        <f t="shared" si="844"/>
        <v>74803</v>
      </c>
      <c r="M2232" s="179">
        <f t="shared" si="857"/>
        <v>53219.379062452535</v>
      </c>
      <c r="N2232" s="179">
        <f t="shared" si="858"/>
        <v>5689488.7180360528</v>
      </c>
      <c r="O2232" s="179">
        <f>N2232*(1+Basic!$B$9)+S2232</f>
        <v>5973963.1539378557</v>
      </c>
      <c r="P2232" s="176">
        <f t="shared" si="845"/>
        <v>6080856</v>
      </c>
      <c r="R2232" s="183">
        <f t="shared" si="859"/>
        <v>0</v>
      </c>
      <c r="S2232" s="179">
        <f t="shared" si="846"/>
        <v>0</v>
      </c>
      <c r="Y2232" s="179">
        <f t="shared" si="860"/>
        <v>19055.458244415</v>
      </c>
      <c r="Z2232" s="179">
        <f t="shared" si="861"/>
        <v>1715.9740289983311</v>
      </c>
      <c r="AA2232" s="179">
        <f t="shared" si="862"/>
        <v>54031.567726586429</v>
      </c>
      <c r="AB2232" s="179">
        <f t="shared" si="863"/>
        <v>74802.999999999767</v>
      </c>
      <c r="AC2232" s="179">
        <f t="shared" si="864"/>
        <v>6080856</v>
      </c>
      <c r="AE2232" s="179">
        <f t="shared" si="865"/>
        <v>74803</v>
      </c>
    </row>
    <row r="2233" spans="1:31" x14ac:dyDescent="0.2">
      <c r="A2233" s="171">
        <f t="shared" si="847"/>
        <v>118</v>
      </c>
      <c r="B2233" s="179">
        <f t="shared" si="848"/>
        <v>71638</v>
      </c>
      <c r="D2233" s="179">
        <f t="shared" si="849"/>
        <v>3165</v>
      </c>
      <c r="E2233" s="179">
        <f t="shared" si="850"/>
        <v>52328.517368252418</v>
      </c>
      <c r="F2233" s="179">
        <f t="shared" si="851"/>
        <v>1426.1320041351198</v>
      </c>
      <c r="G2233" s="179">
        <f t="shared" si="852"/>
        <v>3906076.9268166358</v>
      </c>
      <c r="H2233" s="179">
        <f t="shared" si="853"/>
        <v>105154.16173919984</v>
      </c>
      <c r="I2233" s="179">
        <f t="shared" si="854"/>
        <v>71638</v>
      </c>
      <c r="J2233" s="179">
        <f t="shared" si="855"/>
        <v>3165</v>
      </c>
      <c r="K2233" s="179">
        <f t="shared" si="856"/>
        <v>74803</v>
      </c>
      <c r="L2233" s="179">
        <f t="shared" si="844"/>
        <v>74803</v>
      </c>
      <c r="M2233" s="179">
        <f t="shared" si="857"/>
        <v>53018.249250739791</v>
      </c>
      <c r="N2233" s="179">
        <f t="shared" si="858"/>
        <v>5667703.9672867926</v>
      </c>
      <c r="O2233" s="179">
        <f>N2233*(1+Basic!$B$9)+S2233</f>
        <v>5951089.1656511324</v>
      </c>
      <c r="P2233" s="176">
        <f t="shared" si="845"/>
        <v>6056243</v>
      </c>
      <c r="R2233" s="183">
        <f t="shared" si="859"/>
        <v>0</v>
      </c>
      <c r="S2233" s="179">
        <f t="shared" si="846"/>
        <v>0</v>
      </c>
      <c r="Y2233" s="179">
        <f t="shared" si="860"/>
        <v>19309.482631747611</v>
      </c>
      <c r="Z2233" s="179">
        <f t="shared" si="861"/>
        <v>1738.8679958648863</v>
      </c>
      <c r="AA2233" s="179">
        <f t="shared" si="862"/>
        <v>53754.649372387539</v>
      </c>
      <c r="AB2233" s="179">
        <f t="shared" si="863"/>
        <v>74803.000000000029</v>
      </c>
      <c r="AC2233" s="179">
        <f t="shared" si="864"/>
        <v>6056243</v>
      </c>
      <c r="AE2233" s="179">
        <f t="shared" si="865"/>
        <v>74803</v>
      </c>
    </row>
    <row r="2234" spans="1:31" x14ac:dyDescent="0.2">
      <c r="A2234" s="171">
        <f t="shared" si="847"/>
        <v>119</v>
      </c>
      <c r="B2234" s="179">
        <f t="shared" si="848"/>
        <v>71638</v>
      </c>
      <c r="D2234" s="179">
        <f t="shared" si="849"/>
        <v>3165</v>
      </c>
      <c r="E2234" s="179">
        <f t="shared" si="850"/>
        <v>52071.106634156204</v>
      </c>
      <c r="F2234" s="179">
        <f t="shared" si="851"/>
        <v>1402.9325934156786</v>
      </c>
      <c r="G2234" s="179">
        <f t="shared" si="852"/>
        <v>3886510.0334507921</v>
      </c>
      <c r="H2234" s="179">
        <f t="shared" si="853"/>
        <v>103392.09433261552</v>
      </c>
      <c r="I2234" s="179">
        <f t="shared" si="854"/>
        <v>71638</v>
      </c>
      <c r="J2234" s="179">
        <f t="shared" si="855"/>
        <v>3165</v>
      </c>
      <c r="K2234" s="179">
        <f t="shared" si="856"/>
        <v>74803</v>
      </c>
      <c r="L2234" s="179">
        <f t="shared" si="844"/>
        <v>74803</v>
      </c>
      <c r="M2234" s="179">
        <f t="shared" si="857"/>
        <v>52815.245184411637</v>
      </c>
      <c r="N2234" s="179">
        <f t="shared" si="858"/>
        <v>5645716.2124712039</v>
      </c>
      <c r="O2234" s="179">
        <f>N2234*(1+Basic!$B$9)+S2234</f>
        <v>5928002.023094764</v>
      </c>
      <c r="P2234" s="176">
        <f t="shared" si="845"/>
        <v>6031394</v>
      </c>
      <c r="R2234" s="183">
        <f t="shared" si="859"/>
        <v>0</v>
      </c>
      <c r="S2234" s="179">
        <f t="shared" si="846"/>
        <v>0</v>
      </c>
      <c r="Y2234" s="179">
        <f t="shared" si="860"/>
        <v>19566.893365843687</v>
      </c>
      <c r="Z2234" s="179">
        <f t="shared" si="861"/>
        <v>1762.0674065843195</v>
      </c>
      <c r="AA2234" s="179">
        <f t="shared" si="862"/>
        <v>53474.039227571884</v>
      </c>
      <c r="AB2234" s="179">
        <f t="shared" si="863"/>
        <v>74802.999999999884</v>
      </c>
      <c r="AC2234" s="179">
        <f t="shared" si="864"/>
        <v>6031394</v>
      </c>
      <c r="AE2234" s="179">
        <f t="shared" si="865"/>
        <v>74803</v>
      </c>
    </row>
    <row r="2235" spans="1:31" x14ac:dyDescent="0.2">
      <c r="A2235" s="171">
        <f t="shared" si="847"/>
        <v>120</v>
      </c>
      <c r="B2235" s="179">
        <f t="shared" si="848"/>
        <v>71638</v>
      </c>
      <c r="C2235" s="171">
        <f>-Basic!$B$29</f>
        <v>-18270</v>
      </c>
      <c r="D2235" s="179">
        <f t="shared" si="849"/>
        <v>-15105</v>
      </c>
      <c r="E2235" s="179">
        <f t="shared" si="850"/>
        <v>51810.264410605239</v>
      </c>
      <c r="F2235" s="179">
        <f t="shared" si="851"/>
        <v>1379.4236637108922</v>
      </c>
      <c r="G2235" s="179">
        <f t="shared" si="852"/>
        <v>3866682.2978613973</v>
      </c>
      <c r="H2235" s="179">
        <f t="shared" si="853"/>
        <v>119876.51799632642</v>
      </c>
      <c r="I2235" s="179">
        <f t="shared" si="854"/>
        <v>71638</v>
      </c>
      <c r="J2235" s="179">
        <f t="shared" si="855"/>
        <v>3165</v>
      </c>
      <c r="K2235" s="179">
        <f t="shared" si="856"/>
        <v>74803</v>
      </c>
      <c r="L2235" s="179">
        <f t="shared" si="844"/>
        <v>74803</v>
      </c>
      <c r="M2235" s="179">
        <f t="shared" si="857"/>
        <v>52610.3493979798</v>
      </c>
      <c r="N2235" s="179">
        <f t="shared" si="858"/>
        <v>5623523.5618691836</v>
      </c>
      <c r="O2235" s="179">
        <f>N2235*(1+Basic!$B$9)+S2235</f>
        <v>5904699.739962643</v>
      </c>
      <c r="P2235" s="176">
        <f t="shared" si="845"/>
        <v>6024576</v>
      </c>
      <c r="R2235" s="183">
        <f t="shared" si="859"/>
        <v>0</v>
      </c>
      <c r="S2235" s="179">
        <f t="shared" si="846"/>
        <v>0</v>
      </c>
      <c r="Y2235" s="179">
        <f t="shared" si="860"/>
        <v>19827.735589394812</v>
      </c>
      <c r="Z2235" s="179">
        <f t="shared" si="861"/>
        <v>1785.5763362891012</v>
      </c>
      <c r="AA2235" s="179">
        <f t="shared" si="862"/>
        <v>53189.688074316131</v>
      </c>
      <c r="AB2235" s="179">
        <f t="shared" si="863"/>
        <v>74803.000000000044</v>
      </c>
      <c r="AC2235" s="179">
        <f t="shared" si="864"/>
        <v>6024576</v>
      </c>
      <c r="AE2235" s="179">
        <f t="shared" si="865"/>
        <v>56533</v>
      </c>
    </row>
    <row r="2236" spans="1:31" x14ac:dyDescent="0.2">
      <c r="A2236" s="171">
        <f t="shared" si="847"/>
        <v>121</v>
      </c>
      <c r="B2236" s="179">
        <f t="shared" si="848"/>
        <v>71638</v>
      </c>
      <c r="D2236" s="179">
        <f t="shared" si="849"/>
        <v>3165</v>
      </c>
      <c r="E2236" s="179">
        <f t="shared" si="850"/>
        <v>51545.944953120656</v>
      </c>
      <c r="F2236" s="179">
        <f t="shared" si="851"/>
        <v>1599.3534777951929</v>
      </c>
      <c r="G2236" s="179">
        <f t="shared" si="852"/>
        <v>3846590.242814518</v>
      </c>
      <c r="H2236" s="179">
        <f t="shared" si="853"/>
        <v>118310.87147412161</v>
      </c>
      <c r="I2236" s="179">
        <f t="shared" si="854"/>
        <v>71638</v>
      </c>
      <c r="J2236" s="179">
        <f t="shared" si="855"/>
        <v>3165</v>
      </c>
      <c r="K2236" s="179">
        <f t="shared" si="856"/>
        <v>74803</v>
      </c>
      <c r="L2236" s="179">
        <f t="shared" si="844"/>
        <v>74803</v>
      </c>
      <c r="M2236" s="179">
        <f t="shared" si="857"/>
        <v>52403.544263201598</v>
      </c>
      <c r="N2236" s="179">
        <f t="shared" si="858"/>
        <v>5601124.1061323853</v>
      </c>
      <c r="O2236" s="179">
        <f>N2236*(1+Basic!$B$9)+S2236</f>
        <v>5881180.3114390047</v>
      </c>
      <c r="P2236" s="176">
        <f t="shared" si="845"/>
        <v>5999491</v>
      </c>
      <c r="R2236" s="183">
        <f t="shared" si="859"/>
        <v>0</v>
      </c>
      <c r="S2236" s="179">
        <f t="shared" si="846"/>
        <v>0</v>
      </c>
      <c r="Y2236" s="179">
        <f t="shared" si="860"/>
        <v>20092.055046879221</v>
      </c>
      <c r="Z2236" s="179">
        <f t="shared" si="861"/>
        <v>1565.6465222048137</v>
      </c>
      <c r="AA2236" s="179">
        <f t="shared" si="862"/>
        <v>53145.298430915849</v>
      </c>
      <c r="AB2236" s="179">
        <f t="shared" si="863"/>
        <v>74802.999999999884</v>
      </c>
      <c r="AC2236" s="179">
        <f t="shared" si="864"/>
        <v>5999491</v>
      </c>
      <c r="AE2236" s="179">
        <f t="shared" si="865"/>
        <v>74803</v>
      </c>
    </row>
    <row r="2237" spans="1:31" x14ac:dyDescent="0.2">
      <c r="A2237" s="171">
        <f t="shared" si="847"/>
        <v>122</v>
      </c>
      <c r="B2237" s="179">
        <f t="shared" si="848"/>
        <v>71638</v>
      </c>
      <c r="D2237" s="179">
        <f t="shared" si="849"/>
        <v>3165</v>
      </c>
      <c r="E2237" s="179">
        <f t="shared" si="850"/>
        <v>51278.101907413395</v>
      </c>
      <c r="F2237" s="179">
        <f t="shared" si="851"/>
        <v>1578.4651315857798</v>
      </c>
      <c r="G2237" s="179">
        <f t="shared" si="852"/>
        <v>3826230.3447219315</v>
      </c>
      <c r="H2237" s="179">
        <f t="shared" si="853"/>
        <v>116724.33660570739</v>
      </c>
      <c r="I2237" s="179">
        <f t="shared" si="854"/>
        <v>71638</v>
      </c>
      <c r="J2237" s="179">
        <f t="shared" si="855"/>
        <v>3165</v>
      </c>
      <c r="K2237" s="179">
        <f t="shared" si="856"/>
        <v>74803</v>
      </c>
      <c r="L2237" s="179">
        <f t="shared" si="844"/>
        <v>74803</v>
      </c>
      <c r="M2237" s="179">
        <f t="shared" si="857"/>
        <v>52194.811987563233</v>
      </c>
      <c r="N2237" s="179">
        <f t="shared" si="858"/>
        <v>5578515.9181199484</v>
      </c>
      <c r="O2237" s="179">
        <f>N2237*(1+Basic!$B$9)+S2237</f>
        <v>5857441.7140259463</v>
      </c>
      <c r="P2237" s="176">
        <f t="shared" si="845"/>
        <v>5974166</v>
      </c>
      <c r="R2237" s="183">
        <f t="shared" si="859"/>
        <v>0</v>
      </c>
      <c r="S2237" s="179">
        <f t="shared" si="846"/>
        <v>0</v>
      </c>
      <c r="Y2237" s="179">
        <f t="shared" si="860"/>
        <v>20359.898092586547</v>
      </c>
      <c r="Z2237" s="179">
        <f t="shared" si="861"/>
        <v>1586.5348684142227</v>
      </c>
      <c r="AA2237" s="179">
        <f t="shared" si="862"/>
        <v>52856.567038999172</v>
      </c>
      <c r="AB2237" s="179">
        <f t="shared" si="863"/>
        <v>74802.999999999942</v>
      </c>
      <c r="AC2237" s="179">
        <f t="shared" si="864"/>
        <v>5974166</v>
      </c>
      <c r="AE2237" s="179">
        <f t="shared" si="865"/>
        <v>74803</v>
      </c>
    </row>
    <row r="2238" spans="1:31" x14ac:dyDescent="0.2">
      <c r="A2238" s="171">
        <f t="shared" si="847"/>
        <v>123</v>
      </c>
      <c r="B2238" s="179">
        <f t="shared" si="848"/>
        <v>71638</v>
      </c>
      <c r="D2238" s="179">
        <f t="shared" si="849"/>
        <v>3165</v>
      </c>
      <c r="E2238" s="179">
        <f t="shared" si="850"/>
        <v>51006.688301254944</v>
      </c>
      <c r="F2238" s="179">
        <f t="shared" si="851"/>
        <v>1557.2980998613566</v>
      </c>
      <c r="G2238" s="179">
        <f t="shared" si="852"/>
        <v>3805599.0330231865</v>
      </c>
      <c r="H2238" s="179">
        <f t="shared" si="853"/>
        <v>115116.63470556875</v>
      </c>
      <c r="I2238" s="179">
        <f t="shared" si="854"/>
        <v>71638</v>
      </c>
      <c r="J2238" s="179">
        <f t="shared" si="855"/>
        <v>3165</v>
      </c>
      <c r="K2238" s="179">
        <f t="shared" si="856"/>
        <v>74803</v>
      </c>
      <c r="L2238" s="179">
        <f t="shared" si="844"/>
        <v>74803</v>
      </c>
      <c r="M2238" s="179">
        <f t="shared" si="857"/>
        <v>51984.134612749011</v>
      </c>
      <c r="N2238" s="179">
        <f t="shared" si="858"/>
        <v>5555697.0527326977</v>
      </c>
      <c r="O2238" s="179">
        <f>N2238*(1+Basic!$B$9)+S2238</f>
        <v>5833481.905369333</v>
      </c>
      <c r="P2238" s="176">
        <f t="shared" si="845"/>
        <v>5948599</v>
      </c>
      <c r="R2238" s="183">
        <f t="shared" si="859"/>
        <v>0</v>
      </c>
      <c r="S2238" s="179">
        <f t="shared" si="846"/>
        <v>0</v>
      </c>
      <c r="Y2238" s="179">
        <f t="shared" si="860"/>
        <v>20631.311698745005</v>
      </c>
      <c r="Z2238" s="179">
        <f t="shared" si="861"/>
        <v>1607.7019001386361</v>
      </c>
      <c r="AA2238" s="179">
        <f t="shared" si="862"/>
        <v>52563.986401116301</v>
      </c>
      <c r="AB2238" s="179">
        <f t="shared" si="863"/>
        <v>74802.999999999942</v>
      </c>
      <c r="AC2238" s="179">
        <f t="shared" si="864"/>
        <v>5948599</v>
      </c>
      <c r="AE2238" s="179">
        <f t="shared" si="865"/>
        <v>74803</v>
      </c>
    </row>
    <row r="2239" spans="1:31" x14ac:dyDescent="0.2">
      <c r="A2239" s="171">
        <f t="shared" si="847"/>
        <v>124</v>
      </c>
      <c r="B2239" s="179">
        <f t="shared" si="848"/>
        <v>71638</v>
      </c>
      <c r="D2239" s="179">
        <f t="shared" si="849"/>
        <v>3165</v>
      </c>
      <c r="E2239" s="179">
        <f t="shared" si="850"/>
        <v>50731.656536239658</v>
      </c>
      <c r="F2239" s="179">
        <f t="shared" si="851"/>
        <v>1535.8486644905072</v>
      </c>
      <c r="G2239" s="179">
        <f t="shared" si="852"/>
        <v>3784692.6895594262</v>
      </c>
      <c r="H2239" s="179">
        <f t="shared" si="853"/>
        <v>113487.48337005926</v>
      </c>
      <c r="I2239" s="179">
        <f t="shared" si="854"/>
        <v>71638</v>
      </c>
      <c r="J2239" s="179">
        <f t="shared" si="855"/>
        <v>3165</v>
      </c>
      <c r="K2239" s="179">
        <f t="shared" si="856"/>
        <v>74803</v>
      </c>
      <c r="L2239" s="179">
        <f t="shared" si="844"/>
        <v>74803</v>
      </c>
      <c r="M2239" s="179">
        <f t="shared" si="857"/>
        <v>51771.49401309633</v>
      </c>
      <c r="N2239" s="179">
        <f t="shared" si="858"/>
        <v>5532665.5467457939</v>
      </c>
      <c r="O2239" s="179">
        <f>N2239*(1+Basic!$B$9)+S2239</f>
        <v>5809298.8240830842</v>
      </c>
      <c r="P2239" s="176">
        <f t="shared" si="845"/>
        <v>5922786</v>
      </c>
      <c r="R2239" s="183">
        <f t="shared" si="859"/>
        <v>0</v>
      </c>
      <c r="S2239" s="179">
        <f t="shared" si="846"/>
        <v>0</v>
      </c>
      <c r="Y2239" s="179">
        <f t="shared" si="860"/>
        <v>20906.343463760335</v>
      </c>
      <c r="Z2239" s="179">
        <f t="shared" si="861"/>
        <v>1629.1513355094939</v>
      </c>
      <c r="AA2239" s="179">
        <f t="shared" si="862"/>
        <v>52267.505200730164</v>
      </c>
      <c r="AB2239" s="179">
        <f t="shared" si="863"/>
        <v>74803</v>
      </c>
      <c r="AC2239" s="179">
        <f t="shared" si="864"/>
        <v>5922786</v>
      </c>
      <c r="AE2239" s="179">
        <f t="shared" si="865"/>
        <v>74803</v>
      </c>
    </row>
    <row r="2240" spans="1:31" x14ac:dyDescent="0.2">
      <c r="A2240" s="171">
        <f t="shared" si="847"/>
        <v>125</v>
      </c>
      <c r="B2240" s="179">
        <f t="shared" si="848"/>
        <v>71638</v>
      </c>
      <c r="D2240" s="179">
        <f t="shared" si="849"/>
        <v>3165</v>
      </c>
      <c r="E2240" s="179">
        <f t="shared" si="850"/>
        <v>50452.958379437368</v>
      </c>
      <c r="F2240" s="179">
        <f t="shared" si="851"/>
        <v>1514.1130577357162</v>
      </c>
      <c r="G2240" s="179">
        <f t="shared" si="852"/>
        <v>3763507.6479388634</v>
      </c>
      <c r="H2240" s="179">
        <f t="shared" si="853"/>
        <v>111836.59642779497</v>
      </c>
      <c r="I2240" s="179">
        <f t="shared" si="854"/>
        <v>71638</v>
      </c>
      <c r="J2240" s="179">
        <f t="shared" si="855"/>
        <v>3165</v>
      </c>
      <c r="K2240" s="179">
        <f t="shared" si="856"/>
        <v>74803</v>
      </c>
      <c r="L2240" s="179">
        <f t="shared" si="844"/>
        <v>74803</v>
      </c>
      <c r="M2240" s="179">
        <f t="shared" si="857"/>
        <v>51556.871894036209</v>
      </c>
      <c r="N2240" s="179">
        <f t="shared" si="858"/>
        <v>5509419.4186398303</v>
      </c>
      <c r="O2240" s="179">
        <f>N2240*(1+Basic!$B$9)+S2240</f>
        <v>5784890.3895718222</v>
      </c>
      <c r="P2240" s="176">
        <f t="shared" si="845"/>
        <v>5896727</v>
      </c>
      <c r="R2240" s="183">
        <f t="shared" si="859"/>
        <v>0</v>
      </c>
      <c r="S2240" s="179">
        <f t="shared" si="846"/>
        <v>0</v>
      </c>
      <c r="Y2240" s="179">
        <f t="shared" si="860"/>
        <v>21185.041620562784</v>
      </c>
      <c r="Z2240" s="179">
        <f t="shared" si="861"/>
        <v>1650.8869422642892</v>
      </c>
      <c r="AA2240" s="179">
        <f t="shared" si="862"/>
        <v>51967.071437173086</v>
      </c>
      <c r="AB2240" s="179">
        <f t="shared" si="863"/>
        <v>74803.00000000016</v>
      </c>
      <c r="AC2240" s="179">
        <f t="shared" si="864"/>
        <v>5896727</v>
      </c>
      <c r="AE2240" s="179">
        <f t="shared" si="865"/>
        <v>74803</v>
      </c>
    </row>
    <row r="2241" spans="1:31" x14ac:dyDescent="0.2">
      <c r="A2241" s="171">
        <f t="shared" si="847"/>
        <v>126</v>
      </c>
      <c r="B2241" s="179">
        <f t="shared" si="848"/>
        <v>71638</v>
      </c>
      <c r="D2241" s="179">
        <f t="shared" si="849"/>
        <v>3165</v>
      </c>
      <c r="E2241" s="179">
        <f t="shared" si="850"/>
        <v>50170.544954934645</v>
      </c>
      <c r="F2241" s="179">
        <f t="shared" si="851"/>
        <v>1492.0874615915407</v>
      </c>
      <c r="G2241" s="179">
        <f t="shared" si="852"/>
        <v>3742040.192893798</v>
      </c>
      <c r="H2241" s="179">
        <f t="shared" si="853"/>
        <v>110163.68388938651</v>
      </c>
      <c r="I2241" s="179">
        <f t="shared" si="854"/>
        <v>71638</v>
      </c>
      <c r="J2241" s="179">
        <f t="shared" si="855"/>
        <v>3165</v>
      </c>
      <c r="K2241" s="179">
        <f t="shared" si="856"/>
        <v>74803</v>
      </c>
      <c r="L2241" s="179">
        <f t="shared" si="844"/>
        <v>74803</v>
      </c>
      <c r="M2241" s="179">
        <f t="shared" si="857"/>
        <v>51340.249790519309</v>
      </c>
      <c r="N2241" s="179">
        <f t="shared" si="858"/>
        <v>5485956.6684303498</v>
      </c>
      <c r="O2241" s="179">
        <f>N2241*(1+Basic!$B$9)+S2241</f>
        <v>5760254.5018518679</v>
      </c>
      <c r="P2241" s="176">
        <f t="shared" si="845"/>
        <v>5870418</v>
      </c>
      <c r="R2241" s="183">
        <f t="shared" si="859"/>
        <v>0</v>
      </c>
      <c r="S2241" s="179">
        <f t="shared" si="846"/>
        <v>0</v>
      </c>
      <c r="Y2241" s="179">
        <f t="shared" si="860"/>
        <v>21467.455045065377</v>
      </c>
      <c r="Z2241" s="179">
        <f t="shared" si="861"/>
        <v>1672.9125384084618</v>
      </c>
      <c r="AA2241" s="179">
        <f t="shared" si="862"/>
        <v>51662.632416526183</v>
      </c>
      <c r="AB2241" s="179">
        <f t="shared" si="863"/>
        <v>74803.000000000029</v>
      </c>
      <c r="AC2241" s="179">
        <f t="shared" si="864"/>
        <v>5870418</v>
      </c>
      <c r="AE2241" s="179">
        <f t="shared" si="865"/>
        <v>74803</v>
      </c>
    </row>
    <row r="2242" spans="1:31" x14ac:dyDescent="0.2">
      <c r="A2242" s="171">
        <f t="shared" si="847"/>
        <v>127</v>
      </c>
      <c r="B2242" s="179">
        <f t="shared" si="848"/>
        <v>71638</v>
      </c>
      <c r="D2242" s="179">
        <f t="shared" si="849"/>
        <v>3165</v>
      </c>
      <c r="E2242" s="179">
        <f t="shared" si="850"/>
        <v>49884.366735263342</v>
      </c>
      <c r="F2242" s="179">
        <f t="shared" si="851"/>
        <v>1469.7680071139528</v>
      </c>
      <c r="G2242" s="179">
        <f t="shared" si="852"/>
        <v>3720286.5596290613</v>
      </c>
      <c r="H2242" s="179">
        <f t="shared" si="853"/>
        <v>108468.45189650045</v>
      </c>
      <c r="I2242" s="179">
        <f t="shared" si="854"/>
        <v>71638</v>
      </c>
      <c r="J2242" s="179">
        <f t="shared" si="855"/>
        <v>3165</v>
      </c>
      <c r="K2242" s="179">
        <f t="shared" si="856"/>
        <v>74803</v>
      </c>
      <c r="L2242" s="179">
        <f t="shared" si="844"/>
        <v>74803</v>
      </c>
      <c r="M2242" s="179">
        <f t="shared" si="857"/>
        <v>51121.609065427328</v>
      </c>
      <c r="N2242" s="179">
        <f t="shared" si="858"/>
        <v>5462275.2774957772</v>
      </c>
      <c r="O2242" s="179">
        <f>N2242*(1+Basic!$B$9)+S2242</f>
        <v>5735389.041370566</v>
      </c>
      <c r="P2242" s="176">
        <f t="shared" si="845"/>
        <v>5843857</v>
      </c>
      <c r="R2242" s="183">
        <f t="shared" si="859"/>
        <v>0</v>
      </c>
      <c r="S2242" s="179">
        <f t="shared" si="846"/>
        <v>0</v>
      </c>
      <c r="Y2242" s="179">
        <f t="shared" si="860"/>
        <v>21753.633264736738</v>
      </c>
      <c r="Z2242" s="179">
        <f t="shared" si="861"/>
        <v>1695.2319928860525</v>
      </c>
      <c r="AA2242" s="179">
        <f t="shared" si="862"/>
        <v>51354.134742377297</v>
      </c>
      <c r="AB2242" s="179">
        <f t="shared" si="863"/>
        <v>74803.000000000087</v>
      </c>
      <c r="AC2242" s="179">
        <f t="shared" si="864"/>
        <v>5843857</v>
      </c>
      <c r="AE2242" s="179">
        <f t="shared" si="865"/>
        <v>74803</v>
      </c>
    </row>
    <row r="2243" spans="1:31" x14ac:dyDescent="0.2">
      <c r="A2243" s="171">
        <f t="shared" si="847"/>
        <v>128</v>
      </c>
      <c r="B2243" s="179">
        <f t="shared" si="848"/>
        <v>71638</v>
      </c>
      <c r="D2243" s="179">
        <f t="shared" si="849"/>
        <v>3165</v>
      </c>
      <c r="E2243" s="179">
        <f t="shared" si="850"/>
        <v>49594.373532714817</v>
      </c>
      <c r="F2243" s="179">
        <f t="shared" si="851"/>
        <v>1447.1507737407321</v>
      </c>
      <c r="G2243" s="179">
        <f t="shared" si="852"/>
        <v>3698242.933161776</v>
      </c>
      <c r="H2243" s="179">
        <f t="shared" si="853"/>
        <v>106750.60267024119</v>
      </c>
      <c r="I2243" s="179">
        <f t="shared" si="854"/>
        <v>71638</v>
      </c>
      <c r="J2243" s="179">
        <f t="shared" si="855"/>
        <v>3165</v>
      </c>
      <c r="K2243" s="179">
        <f t="shared" si="856"/>
        <v>74803</v>
      </c>
      <c r="L2243" s="179">
        <f t="shared" si="844"/>
        <v>74803</v>
      </c>
      <c r="M2243" s="179">
        <f t="shared" si="857"/>
        <v>50900.930907969479</v>
      </c>
      <c r="N2243" s="179">
        <f t="shared" si="858"/>
        <v>5438373.2084037466</v>
      </c>
      <c r="O2243" s="179">
        <f>N2243*(1+Basic!$B$9)+S2243</f>
        <v>5710291.8688239343</v>
      </c>
      <c r="P2243" s="176">
        <f t="shared" si="845"/>
        <v>5817042</v>
      </c>
      <c r="R2243" s="183">
        <f t="shared" si="859"/>
        <v>0</v>
      </c>
      <c r="S2243" s="179">
        <f t="shared" si="846"/>
        <v>0</v>
      </c>
      <c r="Y2243" s="179">
        <f t="shared" si="860"/>
        <v>22043.626467285212</v>
      </c>
      <c r="Z2243" s="179">
        <f t="shared" si="861"/>
        <v>1717.8492262592627</v>
      </c>
      <c r="AA2243" s="179">
        <f t="shared" si="862"/>
        <v>51041.524306455547</v>
      </c>
      <c r="AB2243" s="179">
        <f t="shared" si="863"/>
        <v>74803.000000000029</v>
      </c>
      <c r="AC2243" s="179">
        <f t="shared" si="864"/>
        <v>5817042</v>
      </c>
      <c r="AE2243" s="179">
        <f t="shared" si="865"/>
        <v>74803</v>
      </c>
    </row>
    <row r="2244" spans="1:31" x14ac:dyDescent="0.2">
      <c r="A2244" s="171">
        <f t="shared" si="847"/>
        <v>129</v>
      </c>
      <c r="B2244" s="179">
        <f t="shared" si="848"/>
        <v>71638</v>
      </c>
      <c r="D2244" s="179">
        <f t="shared" si="849"/>
        <v>3165</v>
      </c>
      <c r="E2244" s="179">
        <f t="shared" si="850"/>
        <v>49300.514490538459</v>
      </c>
      <c r="F2244" s="179">
        <f t="shared" si="851"/>
        <v>1424.2317886027947</v>
      </c>
      <c r="G2244" s="179">
        <f t="shared" si="852"/>
        <v>3675905.4476523143</v>
      </c>
      <c r="H2244" s="179">
        <f t="shared" si="853"/>
        <v>105009.83445884398</v>
      </c>
      <c r="I2244" s="179">
        <f t="shared" si="854"/>
        <v>71638</v>
      </c>
      <c r="J2244" s="179">
        <f t="shared" si="855"/>
        <v>3165</v>
      </c>
      <c r="K2244" s="179">
        <f t="shared" si="856"/>
        <v>74803</v>
      </c>
      <c r="L2244" s="179">
        <f t="shared" ref="L2244:L2307" si="866">K2244</f>
        <v>74803</v>
      </c>
      <c r="M2244" s="179">
        <f t="shared" si="857"/>
        <v>50678.196332064195</v>
      </c>
      <c r="N2244" s="179">
        <f t="shared" si="858"/>
        <v>5414248.4047358111</v>
      </c>
      <c r="O2244" s="179">
        <f>N2244*(1+Basic!$B$9)+S2244</f>
        <v>5684960.8249726016</v>
      </c>
      <c r="P2244" s="176">
        <f t="shared" ref="P2244:P2307" si="867">ROUND((O2244+H2244)/1,0)</f>
        <v>5789971</v>
      </c>
      <c r="R2244" s="183">
        <f t="shared" si="859"/>
        <v>0</v>
      </c>
      <c r="S2244" s="179">
        <f t="shared" ref="S2244:S2307" si="868">S2245+R2244</f>
        <v>0</v>
      </c>
      <c r="Y2244" s="179">
        <f t="shared" si="860"/>
        <v>22337.485509461723</v>
      </c>
      <c r="Z2244" s="179">
        <f t="shared" si="861"/>
        <v>1740.7682113972114</v>
      </c>
      <c r="AA2244" s="179">
        <f t="shared" si="862"/>
        <v>50724.746279141254</v>
      </c>
      <c r="AB2244" s="179">
        <f t="shared" si="863"/>
        <v>74803.000000000189</v>
      </c>
      <c r="AC2244" s="179">
        <f t="shared" si="864"/>
        <v>5789971</v>
      </c>
      <c r="AE2244" s="179">
        <f t="shared" si="865"/>
        <v>74803</v>
      </c>
    </row>
    <row r="2245" spans="1:31" x14ac:dyDescent="0.2">
      <c r="A2245" s="171">
        <f t="shared" ref="A2245:A2308" si="869">A2244+1</f>
        <v>130</v>
      </c>
      <c r="B2245" s="179">
        <f t="shared" ref="B2245:B2308" si="870">$C$2111</f>
        <v>71638</v>
      </c>
      <c r="D2245" s="179">
        <f t="shared" ref="D2245:D2308" si="871">C2245+$F$2111</f>
        <v>3165</v>
      </c>
      <c r="E2245" s="179">
        <f t="shared" ref="E2245:E2308" si="872">G2244*$B$2114/$E$2111</f>
        <v>49002.73807402276</v>
      </c>
      <c r="F2245" s="179">
        <f t="shared" ref="F2245:F2308" si="873">H2244*$D$2114/$E$2111</f>
        <v>1401.0070258263286</v>
      </c>
      <c r="G2245" s="179">
        <f t="shared" ref="G2245:G2308" si="874">G2244+E2245-B2245</f>
        <v>3653270.1857263371</v>
      </c>
      <c r="H2245" s="179">
        <f t="shared" ref="H2245:H2308" si="875">H2244-D2245+F2245</f>
        <v>103245.84148467031</v>
      </c>
      <c r="I2245" s="179">
        <f t="shared" ref="I2245:I2308" si="876">B2245</f>
        <v>71638</v>
      </c>
      <c r="J2245" s="179">
        <f t="shared" ref="J2245:J2308" si="877">D2245-C2245</f>
        <v>3165</v>
      </c>
      <c r="K2245" s="179">
        <f t="shared" ref="K2245:K2308" si="878">J2245+I2245</f>
        <v>74803</v>
      </c>
      <c r="L2245" s="179">
        <f t="shared" si="866"/>
        <v>74803</v>
      </c>
      <c r="M2245" s="179">
        <f t="shared" ref="M2245:M2308" si="879">N2244*$L$2114/12</f>
        <v>50453.386174705578</v>
      </c>
      <c r="N2245" s="179">
        <f t="shared" ref="N2245:N2308" si="880">N2244+M2245-L2245</f>
        <v>5389898.7909105169</v>
      </c>
      <c r="O2245" s="179">
        <f>N2245*(1+Basic!$B$9)+S2245</f>
        <v>5659393.730456043</v>
      </c>
      <c r="P2245" s="176">
        <f t="shared" si="867"/>
        <v>5762640</v>
      </c>
      <c r="R2245" s="183">
        <f t="shared" ref="R2245:R2308" si="881">ROUND($R$2111/1,0)</f>
        <v>0</v>
      </c>
      <c r="S2245" s="179">
        <f t="shared" si="868"/>
        <v>0</v>
      </c>
      <c r="Y2245" s="179">
        <f t="shared" ref="Y2245:Y2308" si="882">G2244-G2245</f>
        <v>22635.261925977189</v>
      </c>
      <c r="Z2245" s="179">
        <f t="shared" ref="Z2245:Z2308" si="883">H2244-H2245-C2245</f>
        <v>1763.9929741736705</v>
      </c>
      <c r="AA2245" s="179">
        <f t="shared" ref="AA2245:AA2308" si="884">E2245+F2245+R2245</f>
        <v>50403.745099849089</v>
      </c>
      <c r="AB2245" s="179">
        <f t="shared" ref="AB2245:AB2308" si="885">AA2245+Z2245+Y2245</f>
        <v>74802.999999999942</v>
      </c>
      <c r="AC2245" s="179">
        <f t="shared" ref="AC2245:AC2308" si="886">P2245</f>
        <v>5762640</v>
      </c>
      <c r="AE2245" s="179">
        <f t="shared" ref="AE2245:AE2308" si="887">B2245+D2245</f>
        <v>74803</v>
      </c>
    </row>
    <row r="2246" spans="1:31" x14ac:dyDescent="0.2">
      <c r="A2246" s="171">
        <f t="shared" si="869"/>
        <v>131</v>
      </c>
      <c r="B2246" s="179">
        <f t="shared" si="870"/>
        <v>71638</v>
      </c>
      <c r="D2246" s="179">
        <f t="shared" si="871"/>
        <v>3165</v>
      </c>
      <c r="E2246" s="179">
        <f t="shared" si="872"/>
        <v>48700.992061457626</v>
      </c>
      <c r="F2246" s="179">
        <f t="shared" si="873"/>
        <v>1377.4724058256259</v>
      </c>
      <c r="G2246" s="179">
        <f t="shared" si="874"/>
        <v>3630333.1777877947</v>
      </c>
      <c r="H2246" s="179">
        <f t="shared" si="875"/>
        <v>101458.31389049593</v>
      </c>
      <c r="I2246" s="179">
        <f t="shared" si="876"/>
        <v>71638</v>
      </c>
      <c r="J2246" s="179">
        <f t="shared" si="877"/>
        <v>3165</v>
      </c>
      <c r="K2246" s="179">
        <f t="shared" si="878"/>
        <v>74803</v>
      </c>
      <c r="L2246" s="179">
        <f t="shared" si="866"/>
        <v>74803</v>
      </c>
      <c r="M2246" s="179">
        <f t="shared" si="879"/>
        <v>50226.481094314746</v>
      </c>
      <c r="N2246" s="179">
        <f t="shared" si="880"/>
        <v>5365322.2720048316</v>
      </c>
      <c r="O2246" s="179">
        <f>N2246*(1+Basic!$B$9)+S2246</f>
        <v>5633588.3856050735</v>
      </c>
      <c r="P2246" s="176">
        <f t="shared" si="867"/>
        <v>5735047</v>
      </c>
      <c r="R2246" s="183">
        <f t="shared" si="881"/>
        <v>0</v>
      </c>
      <c r="S2246" s="179">
        <f t="shared" si="868"/>
        <v>0</v>
      </c>
      <c r="Y2246" s="179">
        <f t="shared" si="882"/>
        <v>22937.007938542403</v>
      </c>
      <c r="Z2246" s="179">
        <f t="shared" si="883"/>
        <v>1787.5275941743748</v>
      </c>
      <c r="AA2246" s="179">
        <f t="shared" si="884"/>
        <v>50078.464467283251</v>
      </c>
      <c r="AB2246" s="179">
        <f t="shared" si="885"/>
        <v>74803.000000000029</v>
      </c>
      <c r="AC2246" s="179">
        <f t="shared" si="886"/>
        <v>5735047</v>
      </c>
      <c r="AE2246" s="179">
        <f t="shared" si="887"/>
        <v>74803</v>
      </c>
    </row>
    <row r="2247" spans="1:31" x14ac:dyDescent="0.2">
      <c r="A2247" s="171">
        <f t="shared" si="869"/>
        <v>132</v>
      </c>
      <c r="B2247" s="179">
        <f t="shared" si="870"/>
        <v>71638</v>
      </c>
      <c r="C2247" s="171">
        <f>-Basic!$B$30</f>
        <v>-16440</v>
      </c>
      <c r="D2247" s="179">
        <f t="shared" si="871"/>
        <v>-13275</v>
      </c>
      <c r="E2247" s="179">
        <f t="shared" si="872"/>
        <v>48395.223534976067</v>
      </c>
      <c r="F2247" s="179">
        <f t="shared" si="873"/>
        <v>1353.6237945864732</v>
      </c>
      <c r="G2247" s="179">
        <f t="shared" si="874"/>
        <v>3607090.4013227709</v>
      </c>
      <c r="H2247" s="179">
        <f t="shared" si="875"/>
        <v>116086.9376850824</v>
      </c>
      <c r="I2247" s="179">
        <f t="shared" si="876"/>
        <v>71638</v>
      </c>
      <c r="J2247" s="179">
        <f t="shared" si="877"/>
        <v>3165</v>
      </c>
      <c r="K2247" s="179">
        <f t="shared" si="878"/>
        <v>74803</v>
      </c>
      <c r="L2247" s="179">
        <f t="shared" si="866"/>
        <v>74803</v>
      </c>
      <c r="M2247" s="179">
        <f t="shared" si="879"/>
        <v>49997.461569075764</v>
      </c>
      <c r="N2247" s="179">
        <f t="shared" si="880"/>
        <v>5340516.7335739071</v>
      </c>
      <c r="O2247" s="179">
        <f>N2247*(1+Basic!$B$9)+S2247</f>
        <v>5607542.5702526029</v>
      </c>
      <c r="P2247" s="176">
        <f t="shared" si="867"/>
        <v>5723630</v>
      </c>
      <c r="R2247" s="183">
        <f t="shared" si="881"/>
        <v>0</v>
      </c>
      <c r="S2247" s="179">
        <f t="shared" si="868"/>
        <v>0</v>
      </c>
      <c r="Y2247" s="179">
        <f t="shared" si="882"/>
        <v>23242.776465023868</v>
      </c>
      <c r="Z2247" s="179">
        <f t="shared" si="883"/>
        <v>1811.3762054135295</v>
      </c>
      <c r="AA2247" s="179">
        <f t="shared" si="884"/>
        <v>49748.847329562537</v>
      </c>
      <c r="AB2247" s="179">
        <f t="shared" si="885"/>
        <v>74802.999999999942</v>
      </c>
      <c r="AC2247" s="179">
        <f t="shared" si="886"/>
        <v>5723630</v>
      </c>
      <c r="AE2247" s="179">
        <f t="shared" si="887"/>
        <v>58363</v>
      </c>
    </row>
    <row r="2248" spans="1:31" x14ac:dyDescent="0.2">
      <c r="A2248" s="171">
        <f t="shared" si="869"/>
        <v>133</v>
      </c>
      <c r="B2248" s="179">
        <f t="shared" si="870"/>
        <v>71638</v>
      </c>
      <c r="D2248" s="179">
        <f t="shared" si="871"/>
        <v>3165</v>
      </c>
      <c r="E2248" s="179">
        <f t="shared" si="872"/>
        <v>48085.378871273948</v>
      </c>
      <c r="F2248" s="179">
        <f t="shared" si="873"/>
        <v>1548.7941309649987</v>
      </c>
      <c r="G2248" s="179">
        <f t="shared" si="874"/>
        <v>3583537.780194045</v>
      </c>
      <c r="H2248" s="179">
        <f t="shared" si="875"/>
        <v>114470.73181604741</v>
      </c>
      <c r="I2248" s="179">
        <f t="shared" si="876"/>
        <v>71638</v>
      </c>
      <c r="J2248" s="179">
        <f t="shared" si="877"/>
        <v>3165</v>
      </c>
      <c r="K2248" s="179">
        <f t="shared" si="878"/>
        <v>74803</v>
      </c>
      <c r="L2248" s="179">
        <f t="shared" si="866"/>
        <v>74803</v>
      </c>
      <c r="M2248" s="179">
        <f t="shared" si="879"/>
        <v>49766.307895256097</v>
      </c>
      <c r="N2248" s="179">
        <f t="shared" si="880"/>
        <v>5315480.0414691633</v>
      </c>
      <c r="O2248" s="179">
        <f>N2248*(1+Basic!$B$9)+S2248</f>
        <v>5581254.0435426217</v>
      </c>
      <c r="P2248" s="176">
        <f t="shared" si="867"/>
        <v>5695725</v>
      </c>
      <c r="R2248" s="183">
        <f t="shared" si="881"/>
        <v>0</v>
      </c>
      <c r="S2248" s="179">
        <f t="shared" si="868"/>
        <v>0</v>
      </c>
      <c r="Y2248" s="179">
        <f t="shared" si="882"/>
        <v>23552.621128725819</v>
      </c>
      <c r="Z2248" s="179">
        <f t="shared" si="883"/>
        <v>1616.205869034995</v>
      </c>
      <c r="AA2248" s="179">
        <f t="shared" si="884"/>
        <v>49634.173002238946</v>
      </c>
      <c r="AB2248" s="179">
        <f t="shared" si="885"/>
        <v>74802.999999999767</v>
      </c>
      <c r="AC2248" s="179">
        <f t="shared" si="886"/>
        <v>5695725</v>
      </c>
      <c r="AE2248" s="179">
        <f t="shared" si="887"/>
        <v>74803</v>
      </c>
    </row>
    <row r="2249" spans="1:31" x14ac:dyDescent="0.2">
      <c r="A2249" s="171">
        <f t="shared" si="869"/>
        <v>134</v>
      </c>
      <c r="B2249" s="179">
        <f t="shared" si="870"/>
        <v>71638</v>
      </c>
      <c r="D2249" s="179">
        <f t="shared" si="871"/>
        <v>3165</v>
      </c>
      <c r="E2249" s="179">
        <f t="shared" si="872"/>
        <v>47771.403732205894</v>
      </c>
      <c r="F2249" s="179">
        <f t="shared" si="873"/>
        <v>1527.2312384095665</v>
      </c>
      <c r="G2249" s="179">
        <f t="shared" si="874"/>
        <v>3559671.1839262508</v>
      </c>
      <c r="H2249" s="179">
        <f t="shared" si="875"/>
        <v>112832.96305445698</v>
      </c>
      <c r="I2249" s="179">
        <f t="shared" si="876"/>
        <v>71638</v>
      </c>
      <c r="J2249" s="179">
        <f t="shared" si="877"/>
        <v>3165</v>
      </c>
      <c r="K2249" s="179">
        <f t="shared" si="878"/>
        <v>74803</v>
      </c>
      <c r="L2249" s="179">
        <f t="shared" si="866"/>
        <v>74803</v>
      </c>
      <c r="M2249" s="179">
        <f t="shared" si="879"/>
        <v>49533.000185511395</v>
      </c>
      <c r="N2249" s="179">
        <f t="shared" si="880"/>
        <v>5290210.0416546743</v>
      </c>
      <c r="O2249" s="179">
        <f>N2249*(1+Basic!$B$9)+S2249</f>
        <v>5554720.5437374087</v>
      </c>
      <c r="P2249" s="176">
        <f t="shared" si="867"/>
        <v>5667554</v>
      </c>
      <c r="R2249" s="183">
        <f t="shared" si="881"/>
        <v>0</v>
      </c>
      <c r="S2249" s="179">
        <f t="shared" si="868"/>
        <v>0</v>
      </c>
      <c r="Y2249" s="179">
        <f t="shared" si="882"/>
        <v>23866.596267794259</v>
      </c>
      <c r="Z2249" s="179">
        <f t="shared" si="883"/>
        <v>1637.7687615904288</v>
      </c>
      <c r="AA2249" s="179">
        <f t="shared" si="884"/>
        <v>49298.634970615458</v>
      </c>
      <c r="AB2249" s="179">
        <f t="shared" si="885"/>
        <v>74803.000000000146</v>
      </c>
      <c r="AC2249" s="179">
        <f t="shared" si="886"/>
        <v>5667554</v>
      </c>
      <c r="AE2249" s="179">
        <f t="shared" si="887"/>
        <v>74803</v>
      </c>
    </row>
    <row r="2250" spans="1:31" x14ac:dyDescent="0.2">
      <c r="A2250" s="171">
        <f t="shared" si="869"/>
        <v>135</v>
      </c>
      <c r="B2250" s="179">
        <f t="shared" si="870"/>
        <v>71638</v>
      </c>
      <c r="D2250" s="179">
        <f t="shared" si="871"/>
        <v>3165</v>
      </c>
      <c r="E2250" s="179">
        <f t="shared" si="872"/>
        <v>47453.243055255916</v>
      </c>
      <c r="F2250" s="179">
        <f t="shared" si="873"/>
        <v>1505.3806607613715</v>
      </c>
      <c r="G2250" s="179">
        <f t="shared" si="874"/>
        <v>3535486.4269815069</v>
      </c>
      <c r="H2250" s="179">
        <f t="shared" si="875"/>
        <v>111173.34371521835</v>
      </c>
      <c r="I2250" s="179">
        <f t="shared" si="876"/>
        <v>71638</v>
      </c>
      <c r="J2250" s="179">
        <f t="shared" si="877"/>
        <v>3165</v>
      </c>
      <c r="K2250" s="179">
        <f t="shared" si="878"/>
        <v>74803</v>
      </c>
      <c r="L2250" s="179">
        <f t="shared" si="866"/>
        <v>74803</v>
      </c>
      <c r="M2250" s="179">
        <f t="shared" si="879"/>
        <v>49297.518367174438</v>
      </c>
      <c r="N2250" s="179">
        <f t="shared" si="880"/>
        <v>5264704.5600218484</v>
      </c>
      <c r="O2250" s="179">
        <f>N2250*(1+Basic!$B$9)+S2250</f>
        <v>5527939.788022941</v>
      </c>
      <c r="P2250" s="176">
        <f t="shared" si="867"/>
        <v>5639113</v>
      </c>
      <c r="R2250" s="183">
        <f t="shared" si="881"/>
        <v>0</v>
      </c>
      <c r="S2250" s="179">
        <f t="shared" si="868"/>
        <v>0</v>
      </c>
      <c r="Y2250" s="179">
        <f t="shared" si="882"/>
        <v>24184.756944743916</v>
      </c>
      <c r="Z2250" s="179">
        <f t="shared" si="883"/>
        <v>1659.619339238634</v>
      </c>
      <c r="AA2250" s="179">
        <f t="shared" si="884"/>
        <v>48958.62371601729</v>
      </c>
      <c r="AB2250" s="179">
        <f t="shared" si="885"/>
        <v>74802.99999999984</v>
      </c>
      <c r="AC2250" s="179">
        <f t="shared" si="886"/>
        <v>5639113</v>
      </c>
      <c r="AE2250" s="179">
        <f t="shared" si="887"/>
        <v>74803</v>
      </c>
    </row>
    <row r="2251" spans="1:31" x14ac:dyDescent="0.2">
      <c r="A2251" s="171">
        <f t="shared" si="869"/>
        <v>136</v>
      </c>
      <c r="B2251" s="179">
        <f t="shared" si="870"/>
        <v>71638</v>
      </c>
      <c r="D2251" s="179">
        <f t="shared" si="871"/>
        <v>3165</v>
      </c>
      <c r="E2251" s="179">
        <f t="shared" si="872"/>
        <v>47130.841043880973</v>
      </c>
      <c r="F2251" s="179">
        <f t="shared" si="873"/>
        <v>1483.2385598195606</v>
      </c>
      <c r="G2251" s="179">
        <f t="shared" si="874"/>
        <v>3510979.268025388</v>
      </c>
      <c r="H2251" s="179">
        <f t="shared" si="875"/>
        <v>109491.5822750379</v>
      </c>
      <c r="I2251" s="179">
        <f t="shared" si="876"/>
        <v>71638</v>
      </c>
      <c r="J2251" s="179">
        <f t="shared" si="877"/>
        <v>3165</v>
      </c>
      <c r="K2251" s="179">
        <f t="shared" si="878"/>
        <v>74803</v>
      </c>
      <c r="L2251" s="179">
        <f t="shared" si="866"/>
        <v>74803</v>
      </c>
      <c r="M2251" s="179">
        <f t="shared" si="879"/>
        <v>49059.842180528249</v>
      </c>
      <c r="N2251" s="179">
        <f t="shared" si="880"/>
        <v>5238961.4022023771</v>
      </c>
      <c r="O2251" s="179">
        <f>N2251*(1+Basic!$B$9)+S2251</f>
        <v>5500909.472312496</v>
      </c>
      <c r="P2251" s="176">
        <f t="shared" si="867"/>
        <v>5610401</v>
      </c>
      <c r="R2251" s="183">
        <f t="shared" si="881"/>
        <v>0</v>
      </c>
      <c r="S2251" s="179">
        <f t="shared" si="868"/>
        <v>0</v>
      </c>
      <c r="Y2251" s="179">
        <f t="shared" si="882"/>
        <v>24507.158956118859</v>
      </c>
      <c r="Z2251" s="179">
        <f t="shared" si="883"/>
        <v>1681.7614401804458</v>
      </c>
      <c r="AA2251" s="179">
        <f t="shared" si="884"/>
        <v>48614.079603700535</v>
      </c>
      <c r="AB2251" s="179">
        <f t="shared" si="885"/>
        <v>74802.99999999984</v>
      </c>
      <c r="AC2251" s="179">
        <f t="shared" si="886"/>
        <v>5610401</v>
      </c>
      <c r="AE2251" s="179">
        <f t="shared" si="887"/>
        <v>74803</v>
      </c>
    </row>
    <row r="2252" spans="1:31" x14ac:dyDescent="0.2">
      <c r="A2252" s="171">
        <f t="shared" si="869"/>
        <v>137</v>
      </c>
      <c r="B2252" s="179">
        <f t="shared" si="870"/>
        <v>71638</v>
      </c>
      <c r="D2252" s="179">
        <f t="shared" si="871"/>
        <v>3165</v>
      </c>
      <c r="E2252" s="179">
        <f t="shared" si="872"/>
        <v>46804.141157725826</v>
      </c>
      <c r="F2252" s="179">
        <f t="shared" si="873"/>
        <v>1460.8010461752547</v>
      </c>
      <c r="G2252" s="179">
        <f t="shared" si="874"/>
        <v>3486145.4091831138</v>
      </c>
      <c r="H2252" s="179">
        <f t="shared" si="875"/>
        <v>107787.38332121316</v>
      </c>
      <c r="I2252" s="179">
        <f t="shared" si="876"/>
        <v>71638</v>
      </c>
      <c r="J2252" s="179">
        <f t="shared" si="877"/>
        <v>3165</v>
      </c>
      <c r="K2252" s="179">
        <f t="shared" si="878"/>
        <v>74803</v>
      </c>
      <c r="L2252" s="179">
        <f t="shared" si="866"/>
        <v>74803</v>
      </c>
      <c r="M2252" s="179">
        <f t="shared" si="879"/>
        <v>48819.951177062998</v>
      </c>
      <c r="N2252" s="179">
        <f t="shared" si="880"/>
        <v>5212978.3533794405</v>
      </c>
      <c r="O2252" s="179">
        <f>N2252*(1+Basic!$B$9)+S2252</f>
        <v>5473627.2710484127</v>
      </c>
      <c r="P2252" s="176">
        <f t="shared" si="867"/>
        <v>5581415</v>
      </c>
      <c r="R2252" s="183">
        <f t="shared" si="881"/>
        <v>0</v>
      </c>
      <c r="S2252" s="179">
        <f t="shared" si="868"/>
        <v>0</v>
      </c>
      <c r="Y2252" s="179">
        <f t="shared" si="882"/>
        <v>24833.858842274174</v>
      </c>
      <c r="Z2252" s="179">
        <f t="shared" si="883"/>
        <v>1704.1989538247435</v>
      </c>
      <c r="AA2252" s="179">
        <f t="shared" si="884"/>
        <v>48264.942203901082</v>
      </c>
      <c r="AB2252" s="179">
        <f t="shared" si="885"/>
        <v>74803</v>
      </c>
      <c r="AC2252" s="179">
        <f t="shared" si="886"/>
        <v>5581415</v>
      </c>
      <c r="AE2252" s="179">
        <f t="shared" si="887"/>
        <v>74803</v>
      </c>
    </row>
    <row r="2253" spans="1:31" x14ac:dyDescent="0.2">
      <c r="A2253" s="171">
        <f t="shared" si="869"/>
        <v>138</v>
      </c>
      <c r="B2253" s="179">
        <f t="shared" si="870"/>
        <v>71638</v>
      </c>
      <c r="D2253" s="179">
        <f t="shared" si="871"/>
        <v>3165</v>
      </c>
      <c r="E2253" s="179">
        <f t="shared" si="872"/>
        <v>46473.086102707362</v>
      </c>
      <c r="F2253" s="179">
        <f t="shared" si="873"/>
        <v>1438.0641785283478</v>
      </c>
      <c r="G2253" s="179">
        <f t="shared" si="874"/>
        <v>3460980.4952858211</v>
      </c>
      <c r="H2253" s="179">
        <f t="shared" si="875"/>
        <v>106060.44749974151</v>
      </c>
      <c r="I2253" s="179">
        <f t="shared" si="876"/>
        <v>71638</v>
      </c>
      <c r="J2253" s="179">
        <f t="shared" si="877"/>
        <v>3165</v>
      </c>
      <c r="K2253" s="179">
        <f t="shared" si="878"/>
        <v>74803</v>
      </c>
      <c r="L2253" s="179">
        <f t="shared" si="866"/>
        <v>74803</v>
      </c>
      <c r="M2253" s="179">
        <f t="shared" si="879"/>
        <v>48577.824717716743</v>
      </c>
      <c r="N2253" s="179">
        <f t="shared" si="880"/>
        <v>5186753.1780971568</v>
      </c>
      <c r="O2253" s="179">
        <f>N2253*(1+Basic!$B$9)+S2253</f>
        <v>5446090.8370020147</v>
      </c>
      <c r="P2253" s="176">
        <f t="shared" si="867"/>
        <v>5552151</v>
      </c>
      <c r="R2253" s="183">
        <f t="shared" si="881"/>
        <v>0</v>
      </c>
      <c r="S2253" s="179">
        <f t="shared" si="868"/>
        <v>0</v>
      </c>
      <c r="Y2253" s="179">
        <f t="shared" si="882"/>
        <v>25164.913897292688</v>
      </c>
      <c r="Z2253" s="179">
        <f t="shared" si="883"/>
        <v>1726.9358214716485</v>
      </c>
      <c r="AA2253" s="179">
        <f t="shared" si="884"/>
        <v>47911.150281235707</v>
      </c>
      <c r="AB2253" s="179">
        <f t="shared" si="885"/>
        <v>74803.000000000044</v>
      </c>
      <c r="AC2253" s="179">
        <f t="shared" si="886"/>
        <v>5552151</v>
      </c>
      <c r="AE2253" s="179">
        <f t="shared" si="887"/>
        <v>74803</v>
      </c>
    </row>
    <row r="2254" spans="1:31" x14ac:dyDescent="0.2">
      <c r="A2254" s="171">
        <f t="shared" si="869"/>
        <v>139</v>
      </c>
      <c r="B2254" s="179">
        <f t="shared" si="870"/>
        <v>71638</v>
      </c>
      <c r="D2254" s="179">
        <f t="shared" si="871"/>
        <v>3165</v>
      </c>
      <c r="E2254" s="179">
        <f t="shared" si="872"/>
        <v>46137.61782096688</v>
      </c>
      <c r="F2254" s="179">
        <f t="shared" si="873"/>
        <v>1415.0239629951902</v>
      </c>
      <c r="G2254" s="179">
        <f t="shared" si="874"/>
        <v>3435480.1131067881</v>
      </c>
      <c r="H2254" s="179">
        <f t="shared" si="875"/>
        <v>104310.47146273669</v>
      </c>
      <c r="I2254" s="179">
        <f t="shared" si="876"/>
        <v>71638</v>
      </c>
      <c r="J2254" s="179">
        <f t="shared" si="877"/>
        <v>3165</v>
      </c>
      <c r="K2254" s="179">
        <f t="shared" si="878"/>
        <v>74803</v>
      </c>
      <c r="L2254" s="179">
        <f t="shared" si="866"/>
        <v>74803</v>
      </c>
      <c r="M2254" s="179">
        <f t="shared" si="879"/>
        <v>48333.441971099674</v>
      </c>
      <c r="N2254" s="179">
        <f t="shared" si="880"/>
        <v>5160283.6200682567</v>
      </c>
      <c r="O2254" s="179">
        <f>N2254*(1+Basic!$B$9)+S2254</f>
        <v>5418297.8010716699</v>
      </c>
      <c r="P2254" s="176">
        <f t="shared" si="867"/>
        <v>5522608</v>
      </c>
      <c r="R2254" s="183">
        <f t="shared" si="881"/>
        <v>0</v>
      </c>
      <c r="S2254" s="179">
        <f t="shared" si="868"/>
        <v>0</v>
      </c>
      <c r="Y2254" s="179">
        <f t="shared" si="882"/>
        <v>25500.382179033011</v>
      </c>
      <c r="Z2254" s="179">
        <f t="shared" si="883"/>
        <v>1749.976037004817</v>
      </c>
      <c r="AA2254" s="179">
        <f t="shared" si="884"/>
        <v>47552.64178396207</v>
      </c>
      <c r="AB2254" s="179">
        <f t="shared" si="885"/>
        <v>74802.999999999898</v>
      </c>
      <c r="AC2254" s="179">
        <f t="shared" si="886"/>
        <v>5522608</v>
      </c>
      <c r="AE2254" s="179">
        <f t="shared" si="887"/>
        <v>74803</v>
      </c>
    </row>
    <row r="2255" spans="1:31" x14ac:dyDescent="0.2">
      <c r="A2255" s="171">
        <f t="shared" si="869"/>
        <v>140</v>
      </c>
      <c r="B2255" s="179">
        <f t="shared" si="870"/>
        <v>71638</v>
      </c>
      <c r="D2255" s="179">
        <f t="shared" si="871"/>
        <v>3165</v>
      </c>
      <c r="E2255" s="179">
        <f t="shared" si="872"/>
        <v>45797.677480688348</v>
      </c>
      <c r="F2255" s="179">
        <f t="shared" si="873"/>
        <v>1391.6763524070377</v>
      </c>
      <c r="G2255" s="179">
        <f t="shared" si="874"/>
        <v>3409639.7905874765</v>
      </c>
      <c r="H2255" s="179">
        <f t="shared" si="875"/>
        <v>102537.14781514373</v>
      </c>
      <c r="I2255" s="179">
        <f t="shared" si="876"/>
        <v>71638</v>
      </c>
      <c r="J2255" s="179">
        <f t="shared" si="877"/>
        <v>3165</v>
      </c>
      <c r="K2255" s="179">
        <f t="shared" si="878"/>
        <v>74803</v>
      </c>
      <c r="L2255" s="179">
        <f t="shared" si="866"/>
        <v>74803</v>
      </c>
      <c r="M2255" s="179">
        <f t="shared" si="879"/>
        <v>48086.781911702004</v>
      </c>
      <c r="N2255" s="179">
        <f t="shared" si="880"/>
        <v>5133567.4019799586</v>
      </c>
      <c r="O2255" s="179">
        <f>N2255*(1+Basic!$B$9)+S2255</f>
        <v>5390245.7720789565</v>
      </c>
      <c r="P2255" s="176">
        <f t="shared" si="867"/>
        <v>5492783</v>
      </c>
      <c r="R2255" s="183">
        <f t="shared" si="881"/>
        <v>0</v>
      </c>
      <c r="S2255" s="179">
        <f t="shared" si="868"/>
        <v>0</v>
      </c>
      <c r="Y2255" s="179">
        <f t="shared" si="882"/>
        <v>25840.322519311681</v>
      </c>
      <c r="Z2255" s="179">
        <f t="shared" si="883"/>
        <v>1773.3236475929589</v>
      </c>
      <c r="AA2255" s="179">
        <f t="shared" si="884"/>
        <v>47189.353833095389</v>
      </c>
      <c r="AB2255" s="179">
        <f t="shared" si="885"/>
        <v>74803.000000000029</v>
      </c>
      <c r="AC2255" s="179">
        <f t="shared" si="886"/>
        <v>5492783</v>
      </c>
      <c r="AE2255" s="179">
        <f t="shared" si="887"/>
        <v>74803</v>
      </c>
    </row>
    <row r="2256" spans="1:31" x14ac:dyDescent="0.2">
      <c r="A2256" s="171">
        <f t="shared" si="869"/>
        <v>141</v>
      </c>
      <c r="B2256" s="179">
        <f t="shared" si="870"/>
        <v>71638</v>
      </c>
      <c r="D2256" s="179">
        <f t="shared" si="871"/>
        <v>3165</v>
      </c>
      <c r="E2256" s="179">
        <f t="shared" si="872"/>
        <v>45453.205465780891</v>
      </c>
      <c r="F2256" s="179">
        <f t="shared" si="873"/>
        <v>1368.0172455991376</v>
      </c>
      <c r="G2256" s="179">
        <f t="shared" si="874"/>
        <v>3383454.9960532575</v>
      </c>
      <c r="H2256" s="179">
        <f t="shared" si="875"/>
        <v>100740.16506074287</v>
      </c>
      <c r="I2256" s="179">
        <f t="shared" si="876"/>
        <v>71638</v>
      </c>
      <c r="J2256" s="179">
        <f t="shared" si="877"/>
        <v>3165</v>
      </c>
      <c r="K2256" s="179">
        <f t="shared" si="878"/>
        <v>74803</v>
      </c>
      <c r="L2256" s="179">
        <f t="shared" si="866"/>
        <v>74803</v>
      </c>
      <c r="M2256" s="179">
        <f t="shared" si="879"/>
        <v>47837.823318084927</v>
      </c>
      <c r="N2256" s="179">
        <f t="shared" si="880"/>
        <v>5106602.2252980433</v>
      </c>
      <c r="O2256" s="179">
        <f>N2256*(1+Basic!$B$9)+S2256</f>
        <v>5361932.3365629455</v>
      </c>
      <c r="P2256" s="176">
        <f t="shared" si="867"/>
        <v>5462673</v>
      </c>
      <c r="R2256" s="183">
        <f t="shared" si="881"/>
        <v>0</v>
      </c>
      <c r="S2256" s="179">
        <f t="shared" si="868"/>
        <v>0</v>
      </c>
      <c r="Y2256" s="179">
        <f t="shared" si="882"/>
        <v>26184.794534218963</v>
      </c>
      <c r="Z2256" s="179">
        <f t="shared" si="883"/>
        <v>1796.9827544008585</v>
      </c>
      <c r="AA2256" s="179">
        <f t="shared" si="884"/>
        <v>46821.222711380025</v>
      </c>
      <c r="AB2256" s="179">
        <f t="shared" si="885"/>
        <v>74802.999999999854</v>
      </c>
      <c r="AC2256" s="179">
        <f t="shared" si="886"/>
        <v>5462673</v>
      </c>
      <c r="AE2256" s="179">
        <f t="shared" si="887"/>
        <v>74803</v>
      </c>
    </row>
    <row r="2257" spans="1:31" x14ac:dyDescent="0.2">
      <c r="A2257" s="171">
        <f t="shared" si="869"/>
        <v>142</v>
      </c>
      <c r="B2257" s="179">
        <f t="shared" si="870"/>
        <v>71638</v>
      </c>
      <c r="D2257" s="179">
        <f t="shared" si="871"/>
        <v>3165</v>
      </c>
      <c r="E2257" s="179">
        <f t="shared" si="872"/>
        <v>45104.14136542382</v>
      </c>
      <c r="F2257" s="179">
        <f t="shared" si="873"/>
        <v>1344.042486690332</v>
      </c>
      <c r="G2257" s="179">
        <f t="shared" si="874"/>
        <v>3356921.1374186813</v>
      </c>
      <c r="H2257" s="179">
        <f t="shared" si="875"/>
        <v>98919.207547433209</v>
      </c>
      <c r="I2257" s="179">
        <f t="shared" si="876"/>
        <v>71638</v>
      </c>
      <c r="J2257" s="179">
        <f t="shared" si="877"/>
        <v>3165</v>
      </c>
      <c r="K2257" s="179">
        <f t="shared" si="878"/>
        <v>74803</v>
      </c>
      <c r="L2257" s="179">
        <f t="shared" si="866"/>
        <v>74803</v>
      </c>
      <c r="M2257" s="179">
        <f t="shared" si="879"/>
        <v>47586.544771054854</v>
      </c>
      <c r="N2257" s="179">
        <f t="shared" si="880"/>
        <v>5079385.7700690981</v>
      </c>
      <c r="O2257" s="179">
        <f>N2257*(1+Basic!$B$9)+S2257</f>
        <v>5333355.0585725531</v>
      </c>
      <c r="P2257" s="176">
        <f t="shared" si="867"/>
        <v>5432274</v>
      </c>
      <c r="R2257" s="183">
        <f t="shared" si="881"/>
        <v>0</v>
      </c>
      <c r="S2257" s="179">
        <f t="shared" si="868"/>
        <v>0</v>
      </c>
      <c r="Y2257" s="179">
        <f t="shared" si="882"/>
        <v>26533.858634576201</v>
      </c>
      <c r="Z2257" s="179">
        <f t="shared" si="883"/>
        <v>1820.957513309666</v>
      </c>
      <c r="AA2257" s="179">
        <f t="shared" si="884"/>
        <v>46448.183852114154</v>
      </c>
      <c r="AB2257" s="179">
        <f t="shared" si="885"/>
        <v>74803.000000000029</v>
      </c>
      <c r="AC2257" s="179">
        <f t="shared" si="886"/>
        <v>5432274</v>
      </c>
      <c r="AE2257" s="179">
        <f t="shared" si="887"/>
        <v>74803</v>
      </c>
    </row>
    <row r="2258" spans="1:31" x14ac:dyDescent="0.2">
      <c r="A2258" s="171">
        <f t="shared" si="869"/>
        <v>143</v>
      </c>
      <c r="B2258" s="179">
        <f t="shared" si="870"/>
        <v>71638</v>
      </c>
      <c r="D2258" s="179">
        <f t="shared" si="871"/>
        <v>3165</v>
      </c>
      <c r="E2258" s="179">
        <f t="shared" si="872"/>
        <v>44750.423963472218</v>
      </c>
      <c r="F2258" s="179">
        <f t="shared" si="873"/>
        <v>1319.7478643530505</v>
      </c>
      <c r="G2258" s="179">
        <f t="shared" si="874"/>
        <v>3330033.5613821535</v>
      </c>
      <c r="H2258" s="179">
        <f t="shared" si="875"/>
        <v>97073.955411786257</v>
      </c>
      <c r="I2258" s="179">
        <f t="shared" si="876"/>
        <v>71638</v>
      </c>
      <c r="J2258" s="179">
        <f t="shared" si="877"/>
        <v>3165</v>
      </c>
      <c r="K2258" s="179">
        <f t="shared" si="878"/>
        <v>74803</v>
      </c>
      <c r="L2258" s="179">
        <f t="shared" si="866"/>
        <v>74803</v>
      </c>
      <c r="M2258" s="179">
        <f t="shared" si="879"/>
        <v>47332.924651820678</v>
      </c>
      <c r="N2258" s="179">
        <f t="shared" si="880"/>
        <v>5051915.6947209183</v>
      </c>
      <c r="O2258" s="179">
        <f>N2258*(1+Basic!$B$9)+S2258</f>
        <v>5304511.4794569649</v>
      </c>
      <c r="P2258" s="176">
        <f t="shared" si="867"/>
        <v>5401585</v>
      </c>
      <c r="R2258" s="183">
        <f t="shared" si="881"/>
        <v>0</v>
      </c>
      <c r="S2258" s="179">
        <f t="shared" si="868"/>
        <v>0</v>
      </c>
      <c r="Y2258" s="179">
        <f t="shared" si="882"/>
        <v>26887.576036527753</v>
      </c>
      <c r="Z2258" s="179">
        <f t="shared" si="883"/>
        <v>1845.2521356469515</v>
      </c>
      <c r="AA2258" s="179">
        <f t="shared" si="884"/>
        <v>46070.171827825267</v>
      </c>
      <c r="AB2258" s="179">
        <f t="shared" si="885"/>
        <v>74802.999999999971</v>
      </c>
      <c r="AC2258" s="179">
        <f t="shared" si="886"/>
        <v>5401585</v>
      </c>
      <c r="AE2258" s="179">
        <f t="shared" si="887"/>
        <v>74803</v>
      </c>
    </row>
    <row r="2259" spans="1:31" x14ac:dyDescent="0.2">
      <c r="A2259" s="171">
        <f t="shared" si="869"/>
        <v>144</v>
      </c>
      <c r="B2259" s="179">
        <f t="shared" si="870"/>
        <v>71638</v>
      </c>
      <c r="C2259" s="171">
        <f>-Basic!$B$31</f>
        <v>-14800</v>
      </c>
      <c r="D2259" s="179">
        <f t="shared" si="871"/>
        <v>-11635</v>
      </c>
      <c r="E2259" s="179">
        <f t="shared" si="872"/>
        <v>44391.99122772141</v>
      </c>
      <c r="F2259" s="179">
        <f t="shared" si="873"/>
        <v>1295.1291110735599</v>
      </c>
      <c r="G2259" s="179">
        <f t="shared" si="874"/>
        <v>3302787.5526098749</v>
      </c>
      <c r="H2259" s="179">
        <f t="shared" si="875"/>
        <v>110004.08452285982</v>
      </c>
      <c r="I2259" s="179">
        <f t="shared" si="876"/>
        <v>71638</v>
      </c>
      <c r="J2259" s="179">
        <f t="shared" si="877"/>
        <v>3165</v>
      </c>
      <c r="K2259" s="179">
        <f t="shared" si="878"/>
        <v>74803</v>
      </c>
      <c r="L2259" s="179">
        <f t="shared" si="866"/>
        <v>74803</v>
      </c>
      <c r="M2259" s="179">
        <f t="shared" si="879"/>
        <v>47076.941140133684</v>
      </c>
      <c r="N2259" s="179">
        <f t="shared" si="880"/>
        <v>5024189.6358610522</v>
      </c>
      <c r="O2259" s="179">
        <f>N2259*(1+Basic!$B$9)+S2259</f>
        <v>5275399.1176541047</v>
      </c>
      <c r="P2259" s="176">
        <f t="shared" si="867"/>
        <v>5385403</v>
      </c>
      <c r="R2259" s="183">
        <f t="shared" si="881"/>
        <v>0</v>
      </c>
      <c r="S2259" s="179">
        <f t="shared" si="868"/>
        <v>0</v>
      </c>
      <c r="Y2259" s="179">
        <f t="shared" si="882"/>
        <v>27246.00877227867</v>
      </c>
      <c r="Z2259" s="179">
        <f t="shared" si="883"/>
        <v>1869.8708889264381</v>
      </c>
      <c r="AA2259" s="179">
        <f t="shared" si="884"/>
        <v>45687.120338794972</v>
      </c>
      <c r="AB2259" s="179">
        <f t="shared" si="885"/>
        <v>74803.000000000087</v>
      </c>
      <c r="AC2259" s="179">
        <f t="shared" si="886"/>
        <v>5385403</v>
      </c>
      <c r="AE2259" s="179">
        <f t="shared" si="887"/>
        <v>60003</v>
      </c>
    </row>
    <row r="2260" spans="1:31" x14ac:dyDescent="0.2">
      <c r="A2260" s="171">
        <f t="shared" si="869"/>
        <v>145</v>
      </c>
      <c r="B2260" s="179">
        <f t="shared" si="870"/>
        <v>71638</v>
      </c>
      <c r="D2260" s="179">
        <f t="shared" si="871"/>
        <v>3165</v>
      </c>
      <c r="E2260" s="179">
        <f t="shared" si="872"/>
        <v>44028.78029902812</v>
      </c>
      <c r="F2260" s="179">
        <f t="shared" si="873"/>
        <v>1467.6386843226771</v>
      </c>
      <c r="G2260" s="179">
        <f t="shared" si="874"/>
        <v>3275178.3329089028</v>
      </c>
      <c r="H2260" s="179">
        <f t="shared" si="875"/>
        <v>108306.7232071825</v>
      </c>
      <c r="I2260" s="179">
        <f t="shared" si="876"/>
        <v>71638</v>
      </c>
      <c r="J2260" s="179">
        <f t="shared" si="877"/>
        <v>3165</v>
      </c>
      <c r="K2260" s="179">
        <f t="shared" si="878"/>
        <v>74803</v>
      </c>
      <c r="L2260" s="179">
        <f t="shared" si="866"/>
        <v>74803</v>
      </c>
      <c r="M2260" s="179">
        <f t="shared" si="879"/>
        <v>46818.572212410341</v>
      </c>
      <c r="N2260" s="179">
        <f t="shared" si="880"/>
        <v>4996205.2080734624</v>
      </c>
      <c r="O2260" s="179">
        <f>N2260*(1+Basic!$B$9)+S2260</f>
        <v>5246015.4684771355</v>
      </c>
      <c r="P2260" s="176">
        <f t="shared" si="867"/>
        <v>5354322</v>
      </c>
      <c r="R2260" s="183">
        <f t="shared" si="881"/>
        <v>0</v>
      </c>
      <c r="S2260" s="179">
        <f t="shared" si="868"/>
        <v>0</v>
      </c>
      <c r="Y2260" s="179">
        <f t="shared" si="882"/>
        <v>27609.219700972084</v>
      </c>
      <c r="Z2260" s="179">
        <f t="shared" si="883"/>
        <v>1697.3613156773208</v>
      </c>
      <c r="AA2260" s="179">
        <f t="shared" si="884"/>
        <v>45496.418983350799</v>
      </c>
      <c r="AB2260" s="179">
        <f t="shared" si="885"/>
        <v>74803.000000000204</v>
      </c>
      <c r="AC2260" s="179">
        <f t="shared" si="886"/>
        <v>5354322</v>
      </c>
      <c r="AE2260" s="179">
        <f t="shared" si="887"/>
        <v>74803</v>
      </c>
    </row>
    <row r="2261" spans="1:31" x14ac:dyDescent="0.2">
      <c r="A2261" s="171">
        <f t="shared" si="869"/>
        <v>146</v>
      </c>
      <c r="B2261" s="179">
        <f t="shared" si="870"/>
        <v>71638</v>
      </c>
      <c r="D2261" s="179">
        <f t="shared" si="871"/>
        <v>3165</v>
      </c>
      <c r="E2261" s="179">
        <f t="shared" si="872"/>
        <v>43660.727480286834</v>
      </c>
      <c r="F2261" s="179">
        <f t="shared" si="873"/>
        <v>1444.9930422179677</v>
      </c>
      <c r="G2261" s="179">
        <f t="shared" si="874"/>
        <v>3247201.0603891895</v>
      </c>
      <c r="H2261" s="179">
        <f t="shared" si="875"/>
        <v>106586.71624940046</v>
      </c>
      <c r="I2261" s="179">
        <f t="shared" si="876"/>
        <v>71638</v>
      </c>
      <c r="J2261" s="179">
        <f t="shared" si="877"/>
        <v>3165</v>
      </c>
      <c r="K2261" s="179">
        <f t="shared" si="878"/>
        <v>74803</v>
      </c>
      <c r="L2261" s="179">
        <f t="shared" si="866"/>
        <v>74803</v>
      </c>
      <c r="M2261" s="179">
        <f t="shared" si="879"/>
        <v>46557.795639837415</v>
      </c>
      <c r="N2261" s="179">
        <f t="shared" si="880"/>
        <v>4967960.0037132995</v>
      </c>
      <c r="O2261" s="179">
        <f>N2261*(1+Basic!$B$9)+S2261</f>
        <v>5216358.0038989643</v>
      </c>
      <c r="P2261" s="176">
        <f t="shared" si="867"/>
        <v>5322945</v>
      </c>
      <c r="R2261" s="183">
        <f t="shared" si="881"/>
        <v>0</v>
      </c>
      <c r="S2261" s="179">
        <f t="shared" si="868"/>
        <v>0</v>
      </c>
      <c r="Y2261" s="179">
        <f t="shared" si="882"/>
        <v>27977.272519713268</v>
      </c>
      <c r="Z2261" s="179">
        <f t="shared" si="883"/>
        <v>1720.0069577820395</v>
      </c>
      <c r="AA2261" s="179">
        <f t="shared" si="884"/>
        <v>45105.720522504802</v>
      </c>
      <c r="AB2261" s="179">
        <f t="shared" si="885"/>
        <v>74803.000000000116</v>
      </c>
      <c r="AC2261" s="179">
        <f t="shared" si="886"/>
        <v>5322945</v>
      </c>
      <c r="AE2261" s="179">
        <f t="shared" si="887"/>
        <v>74803</v>
      </c>
    </row>
    <row r="2262" spans="1:31" x14ac:dyDescent="0.2">
      <c r="A2262" s="171">
        <f t="shared" si="869"/>
        <v>147</v>
      </c>
      <c r="B2262" s="179">
        <f t="shared" si="870"/>
        <v>71638</v>
      </c>
      <c r="D2262" s="179">
        <f t="shared" si="871"/>
        <v>3165</v>
      </c>
      <c r="E2262" s="179">
        <f t="shared" si="872"/>
        <v>43287.768225259031</v>
      </c>
      <c r="F2262" s="179">
        <f t="shared" si="873"/>
        <v>1422.0452693284935</v>
      </c>
      <c r="G2262" s="179">
        <f t="shared" si="874"/>
        <v>3218850.8286144487</v>
      </c>
      <c r="H2262" s="179">
        <f t="shared" si="875"/>
        <v>104843.76151872895</v>
      </c>
      <c r="I2262" s="179">
        <f t="shared" si="876"/>
        <v>71638</v>
      </c>
      <c r="J2262" s="179">
        <f t="shared" si="877"/>
        <v>3165</v>
      </c>
      <c r="K2262" s="179">
        <f t="shared" si="878"/>
        <v>74803</v>
      </c>
      <c r="L2262" s="179">
        <f t="shared" si="866"/>
        <v>74803</v>
      </c>
      <c r="M2262" s="179">
        <f t="shared" si="879"/>
        <v>46294.588986459588</v>
      </c>
      <c r="N2262" s="179">
        <f t="shared" si="880"/>
        <v>4939451.5926997587</v>
      </c>
      <c r="O2262" s="179">
        <f>N2262*(1+Basic!$B$9)+S2262</f>
        <v>5186424.1723347465</v>
      </c>
      <c r="P2262" s="176">
        <f t="shared" si="867"/>
        <v>5291268</v>
      </c>
      <c r="R2262" s="183">
        <f t="shared" si="881"/>
        <v>0</v>
      </c>
      <c r="S2262" s="179">
        <f t="shared" si="868"/>
        <v>0</v>
      </c>
      <c r="Y2262" s="179">
        <f t="shared" si="882"/>
        <v>28350.231774740852</v>
      </c>
      <c r="Z2262" s="179">
        <f t="shared" si="883"/>
        <v>1742.9547306715103</v>
      </c>
      <c r="AA2262" s="179">
        <f t="shared" si="884"/>
        <v>44709.813494587528</v>
      </c>
      <c r="AB2262" s="179">
        <f t="shared" si="885"/>
        <v>74802.999999999884</v>
      </c>
      <c r="AC2262" s="179">
        <f t="shared" si="886"/>
        <v>5291268</v>
      </c>
      <c r="AE2262" s="179">
        <f t="shared" si="887"/>
        <v>74803</v>
      </c>
    </row>
    <row r="2263" spans="1:31" x14ac:dyDescent="0.2">
      <c r="A2263" s="171">
        <f t="shared" si="869"/>
        <v>148</v>
      </c>
      <c r="B2263" s="179">
        <f t="shared" si="870"/>
        <v>71638</v>
      </c>
      <c r="D2263" s="179">
        <f t="shared" si="871"/>
        <v>3165</v>
      </c>
      <c r="E2263" s="179">
        <f t="shared" si="872"/>
        <v>42909.837127253581</v>
      </c>
      <c r="F2263" s="179">
        <f t="shared" si="873"/>
        <v>1398.7913347236824</v>
      </c>
      <c r="G2263" s="179">
        <f t="shared" si="874"/>
        <v>3190122.6657417021</v>
      </c>
      <c r="H2263" s="179">
        <f t="shared" si="875"/>
        <v>103077.55285345262</v>
      </c>
      <c r="I2263" s="179">
        <f t="shared" si="876"/>
        <v>71638</v>
      </c>
      <c r="J2263" s="179">
        <f t="shared" si="877"/>
        <v>3165</v>
      </c>
      <c r="K2263" s="179">
        <f t="shared" si="878"/>
        <v>74803</v>
      </c>
      <c r="L2263" s="179">
        <f t="shared" si="866"/>
        <v>74803</v>
      </c>
      <c r="M2263" s="179">
        <f t="shared" si="879"/>
        <v>46028.929607249105</v>
      </c>
      <c r="N2263" s="179">
        <f t="shared" si="880"/>
        <v>4910677.5223070076</v>
      </c>
      <c r="O2263" s="179">
        <f>N2263*(1+Basic!$B$9)+S2263</f>
        <v>5156211.3984223586</v>
      </c>
      <c r="P2263" s="176">
        <f t="shared" si="867"/>
        <v>5259289</v>
      </c>
      <c r="R2263" s="183">
        <f t="shared" si="881"/>
        <v>0</v>
      </c>
      <c r="S2263" s="179">
        <f t="shared" si="868"/>
        <v>0</v>
      </c>
      <c r="Y2263" s="179">
        <f t="shared" si="882"/>
        <v>28728.162872746587</v>
      </c>
      <c r="Z2263" s="179">
        <f t="shared" si="883"/>
        <v>1766.2086652763246</v>
      </c>
      <c r="AA2263" s="179">
        <f t="shared" si="884"/>
        <v>44308.628461977263</v>
      </c>
      <c r="AB2263" s="179">
        <f t="shared" si="885"/>
        <v>74803.000000000175</v>
      </c>
      <c r="AC2263" s="179">
        <f t="shared" si="886"/>
        <v>5259289</v>
      </c>
      <c r="AE2263" s="179">
        <f t="shared" si="887"/>
        <v>74803</v>
      </c>
    </row>
    <row r="2264" spans="1:31" x14ac:dyDescent="0.2">
      <c r="A2264" s="171">
        <f t="shared" si="869"/>
        <v>149</v>
      </c>
      <c r="B2264" s="179">
        <f t="shared" si="870"/>
        <v>71638</v>
      </c>
      <c r="D2264" s="179">
        <f t="shared" si="871"/>
        <v>3165</v>
      </c>
      <c r="E2264" s="179">
        <f t="shared" si="872"/>
        <v>42526.867907656226</v>
      </c>
      <c r="F2264" s="179">
        <f t="shared" si="873"/>
        <v>1375.2271536935971</v>
      </c>
      <c r="G2264" s="179">
        <f t="shared" si="874"/>
        <v>3161011.5336493584</v>
      </c>
      <c r="H2264" s="179">
        <f t="shared" si="875"/>
        <v>101287.78000714623</v>
      </c>
      <c r="I2264" s="179">
        <f t="shared" si="876"/>
        <v>71638</v>
      </c>
      <c r="J2264" s="179">
        <f t="shared" si="877"/>
        <v>3165</v>
      </c>
      <c r="K2264" s="179">
        <f t="shared" si="878"/>
        <v>74803</v>
      </c>
      <c r="L2264" s="179">
        <f t="shared" si="866"/>
        <v>74803</v>
      </c>
      <c r="M2264" s="179">
        <f t="shared" si="879"/>
        <v>45760.794646157592</v>
      </c>
      <c r="N2264" s="179">
        <f t="shared" si="880"/>
        <v>4881635.3169531655</v>
      </c>
      <c r="O2264" s="179">
        <f>N2264*(1+Basic!$B$9)+S2264</f>
        <v>5125717.0828008242</v>
      </c>
      <c r="P2264" s="176">
        <f t="shared" si="867"/>
        <v>5227005</v>
      </c>
      <c r="R2264" s="183">
        <f t="shared" si="881"/>
        <v>0</v>
      </c>
      <c r="S2264" s="179">
        <f t="shared" si="868"/>
        <v>0</v>
      </c>
      <c r="Y2264" s="179">
        <f t="shared" si="882"/>
        <v>29111.132092343643</v>
      </c>
      <c r="Z2264" s="179">
        <f t="shared" si="883"/>
        <v>1789.7728463063977</v>
      </c>
      <c r="AA2264" s="179">
        <f t="shared" si="884"/>
        <v>43902.095061349821</v>
      </c>
      <c r="AB2264" s="179">
        <f t="shared" si="885"/>
        <v>74802.999999999854</v>
      </c>
      <c r="AC2264" s="179">
        <f t="shared" si="886"/>
        <v>5227005</v>
      </c>
      <c r="AE2264" s="179">
        <f t="shared" si="887"/>
        <v>74803</v>
      </c>
    </row>
    <row r="2265" spans="1:31" x14ac:dyDescent="0.2">
      <c r="A2265" s="171">
        <f t="shared" si="869"/>
        <v>150</v>
      </c>
      <c r="B2265" s="179">
        <f t="shared" si="870"/>
        <v>71638</v>
      </c>
      <c r="D2265" s="179">
        <f t="shared" si="871"/>
        <v>3165</v>
      </c>
      <c r="E2265" s="179">
        <f t="shared" si="872"/>
        <v>42138.793404306176</v>
      </c>
      <c r="F2265" s="179">
        <f t="shared" si="873"/>
        <v>1351.3485870314319</v>
      </c>
      <c r="G2265" s="179">
        <f t="shared" si="874"/>
        <v>3131512.3270536647</v>
      </c>
      <c r="H2265" s="179">
        <f t="shared" si="875"/>
        <v>99474.128594177659</v>
      </c>
      <c r="I2265" s="179">
        <f t="shared" si="876"/>
        <v>71638</v>
      </c>
      <c r="J2265" s="179">
        <f t="shared" si="877"/>
        <v>3165</v>
      </c>
      <c r="K2265" s="179">
        <f t="shared" si="878"/>
        <v>74803</v>
      </c>
      <c r="L2265" s="179">
        <f t="shared" si="866"/>
        <v>74803</v>
      </c>
      <c r="M2265" s="179">
        <f t="shared" si="879"/>
        <v>45490.161034149547</v>
      </c>
      <c r="N2265" s="179">
        <f t="shared" si="880"/>
        <v>4852322.4779873146</v>
      </c>
      <c r="O2265" s="179">
        <f>N2265*(1+Basic!$B$9)+S2265</f>
        <v>5094938.6018866803</v>
      </c>
      <c r="P2265" s="176">
        <f t="shared" si="867"/>
        <v>5194413</v>
      </c>
      <c r="R2265" s="183">
        <f t="shared" si="881"/>
        <v>0</v>
      </c>
      <c r="S2265" s="179">
        <f t="shared" si="868"/>
        <v>0</v>
      </c>
      <c r="Y2265" s="179">
        <f t="shared" si="882"/>
        <v>29499.206595693715</v>
      </c>
      <c r="Z2265" s="179">
        <f t="shared" si="883"/>
        <v>1813.6514129685675</v>
      </c>
      <c r="AA2265" s="179">
        <f t="shared" si="884"/>
        <v>43490.141991337608</v>
      </c>
      <c r="AB2265" s="179">
        <f t="shared" si="885"/>
        <v>74802.999999999884</v>
      </c>
      <c r="AC2265" s="179">
        <f t="shared" si="886"/>
        <v>5194413</v>
      </c>
      <c r="AE2265" s="179">
        <f t="shared" si="887"/>
        <v>74803</v>
      </c>
    </row>
    <row r="2266" spans="1:31" x14ac:dyDescent="0.2">
      <c r="A2266" s="171">
        <f t="shared" si="869"/>
        <v>151</v>
      </c>
      <c r="B2266" s="179">
        <f t="shared" si="870"/>
        <v>71638</v>
      </c>
      <c r="D2266" s="179">
        <f t="shared" si="871"/>
        <v>3165</v>
      </c>
      <c r="E2266" s="179">
        <f t="shared" si="872"/>
        <v>41745.545559717713</v>
      </c>
      <c r="F2266" s="179">
        <f t="shared" si="873"/>
        <v>1327.15144030643</v>
      </c>
      <c r="G2266" s="179">
        <f t="shared" si="874"/>
        <v>3101619.8726133825</v>
      </c>
      <c r="H2266" s="179">
        <f t="shared" si="875"/>
        <v>97636.280034484094</v>
      </c>
      <c r="I2266" s="179">
        <f t="shared" si="876"/>
        <v>71638</v>
      </c>
      <c r="J2266" s="179">
        <f t="shared" si="877"/>
        <v>3165</v>
      </c>
      <c r="K2266" s="179">
        <f t="shared" si="878"/>
        <v>74803</v>
      </c>
      <c r="L2266" s="179">
        <f t="shared" si="866"/>
        <v>74803</v>
      </c>
      <c r="M2266" s="179">
        <f t="shared" si="879"/>
        <v>45217.005487217597</v>
      </c>
      <c r="N2266" s="179">
        <f t="shared" si="880"/>
        <v>4822736.4834745321</v>
      </c>
      <c r="O2266" s="179">
        <f>N2266*(1+Basic!$B$9)+S2266</f>
        <v>5063873.3076482592</v>
      </c>
      <c r="P2266" s="176">
        <f t="shared" si="867"/>
        <v>5161510</v>
      </c>
      <c r="R2266" s="183">
        <f t="shared" si="881"/>
        <v>0</v>
      </c>
      <c r="S2266" s="179">
        <f t="shared" si="868"/>
        <v>0</v>
      </c>
      <c r="Y2266" s="179">
        <f t="shared" si="882"/>
        <v>29892.454440282192</v>
      </c>
      <c r="Z2266" s="179">
        <f t="shared" si="883"/>
        <v>1837.8485596935643</v>
      </c>
      <c r="AA2266" s="179">
        <f t="shared" si="884"/>
        <v>43072.697000024142</v>
      </c>
      <c r="AB2266" s="179">
        <f t="shared" si="885"/>
        <v>74802.999999999898</v>
      </c>
      <c r="AC2266" s="179">
        <f t="shared" si="886"/>
        <v>5161510</v>
      </c>
      <c r="AE2266" s="179">
        <f t="shared" si="887"/>
        <v>74803</v>
      </c>
    </row>
    <row r="2267" spans="1:31" x14ac:dyDescent="0.2">
      <c r="A2267" s="171">
        <f t="shared" si="869"/>
        <v>152</v>
      </c>
      <c r="B2267" s="179">
        <f t="shared" si="870"/>
        <v>71638</v>
      </c>
      <c r="D2267" s="179">
        <f t="shared" si="871"/>
        <v>3165</v>
      </c>
      <c r="E2267" s="179">
        <f t="shared" si="872"/>
        <v>41347.055409144792</v>
      </c>
      <c r="F2267" s="179">
        <f t="shared" si="873"/>
        <v>1302.6314631271057</v>
      </c>
      <c r="G2267" s="179">
        <f t="shared" si="874"/>
        <v>3071328.9280225271</v>
      </c>
      <c r="H2267" s="179">
        <f t="shared" si="875"/>
        <v>95773.911497611203</v>
      </c>
      <c r="I2267" s="179">
        <f t="shared" si="876"/>
        <v>71638</v>
      </c>
      <c r="J2267" s="179">
        <f t="shared" si="877"/>
        <v>3165</v>
      </c>
      <c r="K2267" s="179">
        <f t="shared" si="878"/>
        <v>74803</v>
      </c>
      <c r="L2267" s="179">
        <f t="shared" si="866"/>
        <v>74803</v>
      </c>
      <c r="M2267" s="179">
        <f t="shared" si="879"/>
        <v>44941.304504379339</v>
      </c>
      <c r="N2267" s="179">
        <f t="shared" si="880"/>
        <v>4792874.7879789118</v>
      </c>
      <c r="O2267" s="179">
        <f>N2267*(1+Basic!$B$9)+S2267</f>
        <v>5032518.5273778578</v>
      </c>
      <c r="P2267" s="176">
        <f t="shared" si="867"/>
        <v>5128292</v>
      </c>
      <c r="R2267" s="183">
        <f t="shared" si="881"/>
        <v>0</v>
      </c>
      <c r="S2267" s="179">
        <f t="shared" si="868"/>
        <v>0</v>
      </c>
      <c r="Y2267" s="179">
        <f t="shared" si="882"/>
        <v>30290.94459085539</v>
      </c>
      <c r="Z2267" s="179">
        <f t="shared" si="883"/>
        <v>1862.3685368728911</v>
      </c>
      <c r="AA2267" s="179">
        <f t="shared" si="884"/>
        <v>42649.686872271901</v>
      </c>
      <c r="AB2267" s="179">
        <f t="shared" si="885"/>
        <v>74803.000000000175</v>
      </c>
      <c r="AC2267" s="179">
        <f t="shared" si="886"/>
        <v>5128292</v>
      </c>
      <c r="AE2267" s="179">
        <f t="shared" si="887"/>
        <v>74803</v>
      </c>
    </row>
    <row r="2268" spans="1:31" x14ac:dyDescent="0.2">
      <c r="A2268" s="171">
        <f t="shared" si="869"/>
        <v>153</v>
      </c>
      <c r="B2268" s="179">
        <f t="shared" si="870"/>
        <v>71638</v>
      </c>
      <c r="D2268" s="179">
        <f t="shared" si="871"/>
        <v>3165</v>
      </c>
      <c r="E2268" s="179">
        <f t="shared" si="872"/>
        <v>40943.253068486541</v>
      </c>
      <c r="F2268" s="179">
        <f t="shared" si="873"/>
        <v>1277.7843483946333</v>
      </c>
      <c r="G2268" s="179">
        <f t="shared" si="874"/>
        <v>3040634.1810910138</v>
      </c>
      <c r="H2268" s="179">
        <f t="shared" si="875"/>
        <v>93886.695846005838</v>
      </c>
      <c r="I2268" s="179">
        <f t="shared" si="876"/>
        <v>71638</v>
      </c>
      <c r="J2268" s="179">
        <f t="shared" si="877"/>
        <v>3165</v>
      </c>
      <c r="K2268" s="179">
        <f t="shared" si="878"/>
        <v>74803</v>
      </c>
      <c r="L2268" s="179">
        <f t="shared" si="866"/>
        <v>74803</v>
      </c>
      <c r="M2268" s="179">
        <f t="shared" si="879"/>
        <v>44663.034365655338</v>
      </c>
      <c r="N2268" s="179">
        <f t="shared" si="880"/>
        <v>4762734.8223445667</v>
      </c>
      <c r="O2268" s="179">
        <f>N2268*(1+Basic!$B$9)+S2268</f>
        <v>5000871.5634617954</v>
      </c>
      <c r="P2268" s="176">
        <f t="shared" si="867"/>
        <v>5094758</v>
      </c>
      <c r="R2268" s="183">
        <f t="shared" si="881"/>
        <v>0</v>
      </c>
      <c r="S2268" s="179">
        <f t="shared" si="868"/>
        <v>0</v>
      </c>
      <c r="Y2268" s="179">
        <f t="shared" si="882"/>
        <v>30694.746931513306</v>
      </c>
      <c r="Z2268" s="179">
        <f t="shared" si="883"/>
        <v>1887.2156516053656</v>
      </c>
      <c r="AA2268" s="179">
        <f t="shared" si="884"/>
        <v>42221.037416881176</v>
      </c>
      <c r="AB2268" s="179">
        <f t="shared" si="885"/>
        <v>74802.999999999854</v>
      </c>
      <c r="AC2268" s="179">
        <f t="shared" si="886"/>
        <v>5094758</v>
      </c>
      <c r="AE2268" s="179">
        <f t="shared" si="887"/>
        <v>74803</v>
      </c>
    </row>
    <row r="2269" spans="1:31" x14ac:dyDescent="0.2">
      <c r="A2269" s="171">
        <f t="shared" si="869"/>
        <v>154</v>
      </c>
      <c r="B2269" s="179">
        <f t="shared" si="870"/>
        <v>71638</v>
      </c>
      <c r="D2269" s="179">
        <f t="shared" si="871"/>
        <v>3165</v>
      </c>
      <c r="E2269" s="179">
        <f t="shared" si="872"/>
        <v>40534.067722031563</v>
      </c>
      <c r="F2269" s="179">
        <f t="shared" si="873"/>
        <v>1252.6057315462774</v>
      </c>
      <c r="G2269" s="179">
        <f t="shared" si="874"/>
        <v>3009530.2488130452</v>
      </c>
      <c r="H2269" s="179">
        <f t="shared" si="875"/>
        <v>91974.30157755212</v>
      </c>
      <c r="I2269" s="179">
        <f t="shared" si="876"/>
        <v>71638</v>
      </c>
      <c r="J2269" s="179">
        <f t="shared" si="877"/>
        <v>3165</v>
      </c>
      <c r="K2269" s="179">
        <f t="shared" si="878"/>
        <v>74803</v>
      </c>
      <c r="L2269" s="179">
        <f t="shared" si="866"/>
        <v>74803</v>
      </c>
      <c r="M2269" s="179">
        <f t="shared" si="879"/>
        <v>44382.17113002843</v>
      </c>
      <c r="N2269" s="179">
        <f t="shared" si="880"/>
        <v>4732313.9934745952</v>
      </c>
      <c r="O2269" s="179">
        <f>N2269*(1+Basic!$B$9)+S2269</f>
        <v>4968929.6931483252</v>
      </c>
      <c r="P2269" s="176">
        <f t="shared" si="867"/>
        <v>5060904</v>
      </c>
      <c r="R2269" s="183">
        <f t="shared" si="881"/>
        <v>0</v>
      </c>
      <c r="S2269" s="179">
        <f t="shared" si="868"/>
        <v>0</v>
      </c>
      <c r="Y2269" s="179">
        <f t="shared" si="882"/>
        <v>31103.932277968619</v>
      </c>
      <c r="Z2269" s="179">
        <f t="shared" si="883"/>
        <v>1912.3942684537178</v>
      </c>
      <c r="AA2269" s="179">
        <f t="shared" si="884"/>
        <v>41786.673453577838</v>
      </c>
      <c r="AB2269" s="179">
        <f t="shared" si="885"/>
        <v>74803.000000000175</v>
      </c>
      <c r="AC2269" s="179">
        <f t="shared" si="886"/>
        <v>5060904</v>
      </c>
      <c r="AE2269" s="179">
        <f t="shared" si="887"/>
        <v>74803</v>
      </c>
    </row>
    <row r="2270" spans="1:31" x14ac:dyDescent="0.2">
      <c r="A2270" s="171">
        <f t="shared" si="869"/>
        <v>155</v>
      </c>
      <c r="B2270" s="179">
        <f t="shared" si="870"/>
        <v>71638</v>
      </c>
      <c r="D2270" s="179">
        <f t="shared" si="871"/>
        <v>3165</v>
      </c>
      <c r="E2270" s="179">
        <f t="shared" si="872"/>
        <v>40119.427610038772</v>
      </c>
      <c r="F2270" s="179">
        <f t="shared" si="873"/>
        <v>1227.0911897887265</v>
      </c>
      <c r="G2270" s="179">
        <f t="shared" si="874"/>
        <v>2978011.676423084</v>
      </c>
      <c r="H2270" s="179">
        <f t="shared" si="875"/>
        <v>90036.392767340847</v>
      </c>
      <c r="I2270" s="179">
        <f t="shared" si="876"/>
        <v>71638</v>
      </c>
      <c r="J2270" s="179">
        <f t="shared" si="877"/>
        <v>3165</v>
      </c>
      <c r="K2270" s="179">
        <f t="shared" si="878"/>
        <v>74803</v>
      </c>
      <c r="L2270" s="179">
        <f t="shared" si="866"/>
        <v>74803</v>
      </c>
      <c r="M2270" s="179">
        <f t="shared" si="879"/>
        <v>44098.690633383907</v>
      </c>
      <c r="N2270" s="179">
        <f t="shared" si="880"/>
        <v>4701609.6841079788</v>
      </c>
      <c r="O2270" s="179">
        <f>N2270*(1+Basic!$B$9)+S2270</f>
        <v>4936690.1683133775</v>
      </c>
      <c r="P2270" s="176">
        <f t="shared" si="867"/>
        <v>5026727</v>
      </c>
      <c r="R2270" s="183">
        <f t="shared" si="881"/>
        <v>0</v>
      </c>
      <c r="S2270" s="179">
        <f t="shared" si="868"/>
        <v>0</v>
      </c>
      <c r="Y2270" s="179">
        <f t="shared" si="882"/>
        <v>31518.57238996122</v>
      </c>
      <c r="Z2270" s="179">
        <f t="shared" si="883"/>
        <v>1937.9088102112728</v>
      </c>
      <c r="AA2270" s="179">
        <f t="shared" si="884"/>
        <v>41346.5187998275</v>
      </c>
      <c r="AB2270" s="179">
        <f t="shared" si="885"/>
        <v>74803</v>
      </c>
      <c r="AC2270" s="179">
        <f t="shared" si="886"/>
        <v>5026727</v>
      </c>
      <c r="AE2270" s="179">
        <f t="shared" si="887"/>
        <v>74803</v>
      </c>
    </row>
    <row r="2271" spans="1:31" x14ac:dyDescent="0.2">
      <c r="A2271" s="171">
        <f t="shared" si="869"/>
        <v>156</v>
      </c>
      <c r="B2271" s="179">
        <f t="shared" si="870"/>
        <v>71638</v>
      </c>
      <c r="C2271" s="171">
        <f>-Basic!$B$32</f>
        <v>-13320</v>
      </c>
      <c r="D2271" s="179">
        <f t="shared" si="871"/>
        <v>-10155</v>
      </c>
      <c r="E2271" s="179">
        <f t="shared" si="872"/>
        <v>39699.260016152803</v>
      </c>
      <c r="F2271" s="179">
        <f t="shared" si="873"/>
        <v>1201.2362413212018</v>
      </c>
      <c r="G2271" s="179">
        <f t="shared" si="874"/>
        <v>2946072.9364392366</v>
      </c>
      <c r="H2271" s="179">
        <f t="shared" si="875"/>
        <v>101392.62900866204</v>
      </c>
      <c r="I2271" s="179">
        <f t="shared" si="876"/>
        <v>71638</v>
      </c>
      <c r="J2271" s="179">
        <f t="shared" si="877"/>
        <v>3165</v>
      </c>
      <c r="K2271" s="179">
        <f t="shared" si="878"/>
        <v>74803</v>
      </c>
      <c r="L2271" s="179">
        <f t="shared" si="866"/>
        <v>74803</v>
      </c>
      <c r="M2271" s="179">
        <f t="shared" si="879"/>
        <v>43812.568486430602</v>
      </c>
      <c r="N2271" s="179">
        <f t="shared" si="880"/>
        <v>4670619.2525944095</v>
      </c>
      <c r="O2271" s="179">
        <f>N2271*(1+Basic!$B$9)+S2271</f>
        <v>4904150.2152241301</v>
      </c>
      <c r="P2271" s="176">
        <f t="shared" si="867"/>
        <v>5005543</v>
      </c>
      <c r="R2271" s="183">
        <f t="shared" si="881"/>
        <v>0</v>
      </c>
      <c r="S2271" s="179">
        <f t="shared" si="868"/>
        <v>0</v>
      </c>
      <c r="Y2271" s="179">
        <f t="shared" si="882"/>
        <v>31938.739983847365</v>
      </c>
      <c r="Z2271" s="179">
        <f t="shared" si="883"/>
        <v>1963.7637586788042</v>
      </c>
      <c r="AA2271" s="179">
        <f t="shared" si="884"/>
        <v>40900.496257474006</v>
      </c>
      <c r="AB2271" s="179">
        <f t="shared" si="885"/>
        <v>74803.000000000175</v>
      </c>
      <c r="AC2271" s="179">
        <f t="shared" si="886"/>
        <v>5005543</v>
      </c>
      <c r="AE2271" s="179">
        <f t="shared" si="887"/>
        <v>61483</v>
      </c>
    </row>
    <row r="2272" spans="1:31" x14ac:dyDescent="0.2">
      <c r="A2272" s="171">
        <f t="shared" si="869"/>
        <v>157</v>
      </c>
      <c r="B2272" s="179">
        <f t="shared" si="870"/>
        <v>71638</v>
      </c>
      <c r="D2272" s="179">
        <f t="shared" si="871"/>
        <v>3165</v>
      </c>
      <c r="E2272" s="179">
        <f t="shared" si="872"/>
        <v>39273.491254651512</v>
      </c>
      <c r="F2272" s="179">
        <f t="shared" si="873"/>
        <v>1352.747448276491</v>
      </c>
      <c r="G2272" s="179">
        <f t="shared" si="874"/>
        <v>2913708.4276938881</v>
      </c>
      <c r="H2272" s="179">
        <f t="shared" si="875"/>
        <v>99580.376456938538</v>
      </c>
      <c r="I2272" s="179">
        <f t="shared" si="876"/>
        <v>71638</v>
      </c>
      <c r="J2272" s="179">
        <f t="shared" si="877"/>
        <v>3165</v>
      </c>
      <c r="K2272" s="179">
        <f t="shared" si="878"/>
        <v>74803</v>
      </c>
      <c r="L2272" s="179">
        <f t="shared" si="866"/>
        <v>74803</v>
      </c>
      <c r="M2272" s="179">
        <f t="shared" si="879"/>
        <v>43523.780072602523</v>
      </c>
      <c r="N2272" s="179">
        <f t="shared" si="880"/>
        <v>4639340.032667012</v>
      </c>
      <c r="O2272" s="179">
        <f>N2272*(1+Basic!$B$9)+S2272</f>
        <v>4871307.0343003627</v>
      </c>
      <c r="P2272" s="176">
        <f t="shared" si="867"/>
        <v>4970887</v>
      </c>
      <c r="R2272" s="183">
        <f t="shared" si="881"/>
        <v>0</v>
      </c>
      <c r="S2272" s="179">
        <f t="shared" si="868"/>
        <v>0</v>
      </c>
      <c r="Y2272" s="179">
        <f t="shared" si="882"/>
        <v>32364.508745348547</v>
      </c>
      <c r="Z2272" s="179">
        <f t="shared" si="883"/>
        <v>1812.2525517235044</v>
      </c>
      <c r="AA2272" s="179">
        <f t="shared" si="884"/>
        <v>40626.238702928</v>
      </c>
      <c r="AB2272" s="179">
        <f t="shared" si="885"/>
        <v>74803.000000000058</v>
      </c>
      <c r="AC2272" s="179">
        <f t="shared" si="886"/>
        <v>4970887</v>
      </c>
      <c r="AE2272" s="179">
        <f t="shared" si="887"/>
        <v>74803</v>
      </c>
    </row>
    <row r="2273" spans="1:31" x14ac:dyDescent="0.2">
      <c r="A2273" s="171">
        <f t="shared" si="869"/>
        <v>158</v>
      </c>
      <c r="B2273" s="179">
        <f t="shared" si="870"/>
        <v>71638</v>
      </c>
      <c r="D2273" s="179">
        <f t="shared" si="871"/>
        <v>3165</v>
      </c>
      <c r="E2273" s="179">
        <f t="shared" si="872"/>
        <v>38842.046657523577</v>
      </c>
      <c r="F2273" s="179">
        <f t="shared" si="873"/>
        <v>1328.5689647028271</v>
      </c>
      <c r="G2273" s="179">
        <f t="shared" si="874"/>
        <v>2880912.4743514117</v>
      </c>
      <c r="H2273" s="179">
        <f t="shared" si="875"/>
        <v>97743.945421641372</v>
      </c>
      <c r="I2273" s="179">
        <f t="shared" si="876"/>
        <v>71638</v>
      </c>
      <c r="J2273" s="179">
        <f t="shared" si="877"/>
        <v>3165</v>
      </c>
      <c r="K2273" s="179">
        <f t="shared" si="878"/>
        <v>74803</v>
      </c>
      <c r="L2273" s="179">
        <f t="shared" si="866"/>
        <v>74803</v>
      </c>
      <c r="M2273" s="179">
        <f t="shared" si="879"/>
        <v>43232.300545940954</v>
      </c>
      <c r="N2273" s="179">
        <f t="shared" si="880"/>
        <v>4607769.3332129531</v>
      </c>
      <c r="O2273" s="179">
        <f>N2273*(1+Basic!$B$9)+S2273</f>
        <v>4838157.7998736007</v>
      </c>
      <c r="P2273" s="176">
        <f t="shared" si="867"/>
        <v>4935902</v>
      </c>
      <c r="R2273" s="183">
        <f t="shared" si="881"/>
        <v>0</v>
      </c>
      <c r="S2273" s="179">
        <f t="shared" si="868"/>
        <v>0</v>
      </c>
      <c r="Y2273" s="179">
        <f t="shared" si="882"/>
        <v>32795.953342476394</v>
      </c>
      <c r="Z2273" s="179">
        <f t="shared" si="883"/>
        <v>1836.4310352971661</v>
      </c>
      <c r="AA2273" s="179">
        <f t="shared" si="884"/>
        <v>40170.615622226404</v>
      </c>
      <c r="AB2273" s="179">
        <f t="shared" si="885"/>
        <v>74802.999999999971</v>
      </c>
      <c r="AC2273" s="179">
        <f t="shared" si="886"/>
        <v>4935902</v>
      </c>
      <c r="AE2273" s="179">
        <f t="shared" si="887"/>
        <v>74803</v>
      </c>
    </row>
    <row r="2274" spans="1:31" x14ac:dyDescent="0.2">
      <c r="A2274" s="171">
        <f t="shared" si="869"/>
        <v>159</v>
      </c>
      <c r="B2274" s="179">
        <f t="shared" si="870"/>
        <v>71638</v>
      </c>
      <c r="D2274" s="179">
        <f t="shared" si="871"/>
        <v>3165</v>
      </c>
      <c r="E2274" s="179">
        <f t="shared" si="872"/>
        <v>38404.850561373816</v>
      </c>
      <c r="F2274" s="179">
        <f t="shared" si="873"/>
        <v>1304.0678996725303</v>
      </c>
      <c r="G2274" s="179">
        <f t="shared" si="874"/>
        <v>2847679.3249127856</v>
      </c>
      <c r="H2274" s="179">
        <f t="shared" si="875"/>
        <v>95883.013321313905</v>
      </c>
      <c r="I2274" s="179">
        <f t="shared" si="876"/>
        <v>71638</v>
      </c>
      <c r="J2274" s="179">
        <f t="shared" si="877"/>
        <v>3165</v>
      </c>
      <c r="K2274" s="179">
        <f t="shared" si="878"/>
        <v>74803</v>
      </c>
      <c r="L2274" s="179">
        <f t="shared" si="866"/>
        <v>74803</v>
      </c>
      <c r="M2274" s="179">
        <f t="shared" si="879"/>
        <v>42938.104828956864</v>
      </c>
      <c r="N2274" s="179">
        <f t="shared" si="880"/>
        <v>4575904.4380419096</v>
      </c>
      <c r="O2274" s="179">
        <f>N2274*(1+Basic!$B$9)+S2274</f>
        <v>4804699.6599440053</v>
      </c>
      <c r="P2274" s="176">
        <f t="shared" si="867"/>
        <v>4900583</v>
      </c>
      <c r="R2274" s="183">
        <f t="shared" si="881"/>
        <v>0</v>
      </c>
      <c r="S2274" s="179">
        <f t="shared" si="868"/>
        <v>0</v>
      </c>
      <c r="Y2274" s="179">
        <f t="shared" si="882"/>
        <v>33233.149438626133</v>
      </c>
      <c r="Z2274" s="179">
        <f t="shared" si="883"/>
        <v>1860.9321003274672</v>
      </c>
      <c r="AA2274" s="179">
        <f t="shared" si="884"/>
        <v>39708.918461046349</v>
      </c>
      <c r="AB2274" s="179">
        <f t="shared" si="885"/>
        <v>74802.999999999942</v>
      </c>
      <c r="AC2274" s="179">
        <f t="shared" si="886"/>
        <v>4900583</v>
      </c>
      <c r="AE2274" s="179">
        <f t="shared" si="887"/>
        <v>74803</v>
      </c>
    </row>
    <row r="2275" spans="1:31" x14ac:dyDescent="0.2">
      <c r="A2275" s="171">
        <f t="shared" si="869"/>
        <v>160</v>
      </c>
      <c r="B2275" s="179">
        <f t="shared" si="870"/>
        <v>71638</v>
      </c>
      <c r="D2275" s="179">
        <f t="shared" si="871"/>
        <v>3165</v>
      </c>
      <c r="E2275" s="179">
        <f t="shared" si="872"/>
        <v>37961.8262941539</v>
      </c>
      <c r="F2275" s="179">
        <f t="shared" si="873"/>
        <v>1279.2399494088208</v>
      </c>
      <c r="G2275" s="179">
        <f t="shared" si="874"/>
        <v>2814003.1512069395</v>
      </c>
      <c r="H2275" s="179">
        <f t="shared" si="875"/>
        <v>93997.253270722722</v>
      </c>
      <c r="I2275" s="179">
        <f t="shared" si="876"/>
        <v>71638</v>
      </c>
      <c r="J2275" s="179">
        <f t="shared" si="877"/>
        <v>3165</v>
      </c>
      <c r="K2275" s="179">
        <f t="shared" si="878"/>
        <v>74803</v>
      </c>
      <c r="L2275" s="179">
        <f t="shared" si="866"/>
        <v>74803</v>
      </c>
      <c r="M2275" s="179">
        <f t="shared" si="879"/>
        <v>42641.167610473327</v>
      </c>
      <c r="N2275" s="179">
        <f t="shared" si="880"/>
        <v>4543742.6056523826</v>
      </c>
      <c r="O2275" s="179">
        <f>N2275*(1+Basic!$B$9)+S2275</f>
        <v>4770929.7359350016</v>
      </c>
      <c r="P2275" s="176">
        <f t="shared" si="867"/>
        <v>4864927</v>
      </c>
      <c r="R2275" s="183">
        <f t="shared" si="881"/>
        <v>0</v>
      </c>
      <c r="S2275" s="179">
        <f t="shared" si="868"/>
        <v>0</v>
      </c>
      <c r="Y2275" s="179">
        <f t="shared" si="882"/>
        <v>33676.173705846071</v>
      </c>
      <c r="Z2275" s="179">
        <f t="shared" si="883"/>
        <v>1885.7600505911832</v>
      </c>
      <c r="AA2275" s="179">
        <f t="shared" si="884"/>
        <v>39241.066243562724</v>
      </c>
      <c r="AB2275" s="179">
        <f t="shared" si="885"/>
        <v>74802.999999999971</v>
      </c>
      <c r="AC2275" s="179">
        <f t="shared" si="886"/>
        <v>4864927</v>
      </c>
      <c r="AE2275" s="179">
        <f t="shared" si="887"/>
        <v>74803</v>
      </c>
    </row>
    <row r="2276" spans="1:31" x14ac:dyDescent="0.2">
      <c r="A2276" s="171">
        <f t="shared" si="869"/>
        <v>161</v>
      </c>
      <c r="B2276" s="179">
        <f t="shared" si="870"/>
        <v>71638</v>
      </c>
      <c r="D2276" s="179">
        <f t="shared" si="871"/>
        <v>3165</v>
      </c>
      <c r="E2276" s="179">
        <f t="shared" si="872"/>
        <v>37512.896161716242</v>
      </c>
      <c r="F2276" s="179">
        <f t="shared" si="873"/>
        <v>1254.0807527153311</v>
      </c>
      <c r="G2276" s="179">
        <f t="shared" si="874"/>
        <v>2779878.0473686559</v>
      </c>
      <c r="H2276" s="179">
        <f t="shared" si="875"/>
        <v>92086.334023438059</v>
      </c>
      <c r="I2276" s="179">
        <f t="shared" si="876"/>
        <v>71638</v>
      </c>
      <c r="J2276" s="179">
        <f t="shared" si="877"/>
        <v>3165</v>
      </c>
      <c r="K2276" s="179">
        <f t="shared" si="878"/>
        <v>74803</v>
      </c>
      <c r="L2276" s="179">
        <f t="shared" si="866"/>
        <v>74803</v>
      </c>
      <c r="M2276" s="179">
        <f t="shared" si="879"/>
        <v>42341.463343447896</v>
      </c>
      <c r="N2276" s="179">
        <f t="shared" si="880"/>
        <v>4511281.0689958306</v>
      </c>
      <c r="O2276" s="179">
        <f>N2276*(1+Basic!$B$9)+S2276</f>
        <v>4736845.1224456225</v>
      </c>
      <c r="P2276" s="176">
        <f t="shared" si="867"/>
        <v>4828931</v>
      </c>
      <c r="R2276" s="183">
        <f t="shared" si="881"/>
        <v>0</v>
      </c>
      <c r="S2276" s="179">
        <f t="shared" si="868"/>
        <v>0</v>
      </c>
      <c r="Y2276" s="179">
        <f t="shared" si="882"/>
        <v>34125.103838283569</v>
      </c>
      <c r="Z2276" s="179">
        <f t="shared" si="883"/>
        <v>1910.9192472846626</v>
      </c>
      <c r="AA2276" s="179">
        <f t="shared" si="884"/>
        <v>38766.976914431572</v>
      </c>
      <c r="AB2276" s="179">
        <f t="shared" si="885"/>
        <v>74802.999999999796</v>
      </c>
      <c r="AC2276" s="179">
        <f t="shared" si="886"/>
        <v>4828931</v>
      </c>
      <c r="AE2276" s="179">
        <f t="shared" si="887"/>
        <v>74803</v>
      </c>
    </row>
    <row r="2277" spans="1:31" x14ac:dyDescent="0.2">
      <c r="A2277" s="171">
        <f t="shared" si="869"/>
        <v>162</v>
      </c>
      <c r="B2277" s="179">
        <f t="shared" si="870"/>
        <v>71638</v>
      </c>
      <c r="D2277" s="179">
        <f t="shared" si="871"/>
        <v>3165</v>
      </c>
      <c r="E2277" s="179">
        <f t="shared" si="872"/>
        <v>37057.981434188572</v>
      </c>
      <c r="F2277" s="179">
        <f t="shared" si="873"/>
        <v>1228.5858902100308</v>
      </c>
      <c r="G2277" s="179">
        <f t="shared" si="874"/>
        <v>2745298.0288028447</v>
      </c>
      <c r="H2277" s="179">
        <f t="shared" si="875"/>
        <v>90149.919913648089</v>
      </c>
      <c r="I2277" s="179">
        <f t="shared" si="876"/>
        <v>71638</v>
      </c>
      <c r="J2277" s="179">
        <f t="shared" si="877"/>
        <v>3165</v>
      </c>
      <c r="K2277" s="179">
        <f t="shared" si="878"/>
        <v>74803</v>
      </c>
      <c r="L2277" s="179">
        <f t="shared" si="866"/>
        <v>74803</v>
      </c>
      <c r="M2277" s="179">
        <f t="shared" si="879"/>
        <v>42038.966242774644</v>
      </c>
      <c r="N2277" s="179">
        <f t="shared" si="880"/>
        <v>4478517.035238605</v>
      </c>
      <c r="O2277" s="179">
        <f>N2277*(1+Basic!$B$9)+S2277</f>
        <v>4702442.8870005356</v>
      </c>
      <c r="P2277" s="176">
        <f t="shared" si="867"/>
        <v>4792593</v>
      </c>
      <c r="R2277" s="183">
        <f t="shared" si="881"/>
        <v>0</v>
      </c>
      <c r="S2277" s="179">
        <f t="shared" si="868"/>
        <v>0</v>
      </c>
      <c r="Y2277" s="179">
        <f t="shared" si="882"/>
        <v>34580.018565811217</v>
      </c>
      <c r="Z2277" s="179">
        <f t="shared" si="883"/>
        <v>1936.4141097899701</v>
      </c>
      <c r="AA2277" s="179">
        <f t="shared" si="884"/>
        <v>38286.567324398602</v>
      </c>
      <c r="AB2277" s="179">
        <f t="shared" si="885"/>
        <v>74802.999999999796</v>
      </c>
      <c r="AC2277" s="179">
        <f t="shared" si="886"/>
        <v>4792593</v>
      </c>
      <c r="AE2277" s="179">
        <f t="shared" si="887"/>
        <v>74803</v>
      </c>
    </row>
    <row r="2278" spans="1:31" x14ac:dyDescent="0.2">
      <c r="A2278" s="171">
        <f t="shared" si="869"/>
        <v>163</v>
      </c>
      <c r="B2278" s="179">
        <f t="shared" si="870"/>
        <v>71638</v>
      </c>
      <c r="D2278" s="179">
        <f t="shared" si="871"/>
        <v>3165</v>
      </c>
      <c r="E2278" s="179">
        <f t="shared" si="872"/>
        <v>36597.002332166907</v>
      </c>
      <c r="F2278" s="179">
        <f t="shared" si="873"/>
        <v>1202.7508835489332</v>
      </c>
      <c r="G2278" s="179">
        <f t="shared" si="874"/>
        <v>2710257.0311350115</v>
      </c>
      <c r="H2278" s="179">
        <f t="shared" si="875"/>
        <v>88187.670797197017</v>
      </c>
      <c r="I2278" s="179">
        <f t="shared" si="876"/>
        <v>71638</v>
      </c>
      <c r="J2278" s="179">
        <f t="shared" si="877"/>
        <v>3165</v>
      </c>
      <c r="K2278" s="179">
        <f t="shared" si="878"/>
        <v>74803</v>
      </c>
      <c r="L2278" s="179">
        <f t="shared" si="866"/>
        <v>74803</v>
      </c>
      <c r="M2278" s="179">
        <f t="shared" si="879"/>
        <v>41733.650283065726</v>
      </c>
      <c r="N2278" s="179">
        <f t="shared" si="880"/>
        <v>4445447.6855216706</v>
      </c>
      <c r="O2278" s="179">
        <f>N2278*(1+Basic!$B$9)+S2278</f>
        <v>4667720.0697977543</v>
      </c>
      <c r="P2278" s="176">
        <f t="shared" si="867"/>
        <v>4755908</v>
      </c>
      <c r="R2278" s="183">
        <f t="shared" si="881"/>
        <v>0</v>
      </c>
      <c r="S2278" s="179">
        <f t="shared" si="868"/>
        <v>0</v>
      </c>
      <c r="Y2278" s="179">
        <f t="shared" si="882"/>
        <v>35040.997667833231</v>
      </c>
      <c r="Z2278" s="179">
        <f t="shared" si="883"/>
        <v>1962.249116451072</v>
      </c>
      <c r="AA2278" s="179">
        <f t="shared" si="884"/>
        <v>37799.753215715842</v>
      </c>
      <c r="AB2278" s="179">
        <f t="shared" si="885"/>
        <v>74803.000000000146</v>
      </c>
      <c r="AC2278" s="179">
        <f t="shared" si="886"/>
        <v>4755908</v>
      </c>
      <c r="AE2278" s="179">
        <f t="shared" si="887"/>
        <v>74803</v>
      </c>
    </row>
    <row r="2279" spans="1:31" x14ac:dyDescent="0.2">
      <c r="A2279" s="171">
        <f t="shared" si="869"/>
        <v>164</v>
      </c>
      <c r="B2279" s="179">
        <f t="shared" si="870"/>
        <v>71638</v>
      </c>
      <c r="D2279" s="179">
        <f t="shared" si="871"/>
        <v>3165</v>
      </c>
      <c r="E2279" s="179">
        <f t="shared" si="872"/>
        <v>36129.87801272449</v>
      </c>
      <c r="F2279" s="179">
        <f t="shared" si="873"/>
        <v>1176.5711946394442</v>
      </c>
      <c r="G2279" s="179">
        <f t="shared" si="874"/>
        <v>2674748.9091477362</v>
      </c>
      <c r="H2279" s="179">
        <f t="shared" si="875"/>
        <v>86199.241991836461</v>
      </c>
      <c r="I2279" s="179">
        <f t="shared" si="876"/>
        <v>71638</v>
      </c>
      <c r="J2279" s="179">
        <f t="shared" si="877"/>
        <v>3165</v>
      </c>
      <c r="K2279" s="179">
        <f t="shared" si="878"/>
        <v>74803</v>
      </c>
      <c r="L2279" s="179">
        <f t="shared" si="866"/>
        <v>74803</v>
      </c>
      <c r="M2279" s="179">
        <f t="shared" si="879"/>
        <v>41425.489196412316</v>
      </c>
      <c r="N2279" s="179">
        <f t="shared" si="880"/>
        <v>4412070.1747180829</v>
      </c>
      <c r="O2279" s="179">
        <f>N2279*(1+Basic!$B$9)+S2279</f>
        <v>4632673.6834539874</v>
      </c>
      <c r="P2279" s="176">
        <f t="shared" si="867"/>
        <v>4718873</v>
      </c>
      <c r="R2279" s="183">
        <f t="shared" si="881"/>
        <v>0</v>
      </c>
      <c r="S2279" s="179">
        <f t="shared" si="868"/>
        <v>0</v>
      </c>
      <c r="Y2279" s="179">
        <f t="shared" si="882"/>
        <v>35508.121987275314</v>
      </c>
      <c r="Z2279" s="179">
        <f t="shared" si="883"/>
        <v>1988.428805360556</v>
      </c>
      <c r="AA2279" s="179">
        <f t="shared" si="884"/>
        <v>37306.449207363934</v>
      </c>
      <c r="AB2279" s="179">
        <f t="shared" si="885"/>
        <v>74802.999999999796</v>
      </c>
      <c r="AC2279" s="179">
        <f t="shared" si="886"/>
        <v>4718873</v>
      </c>
      <c r="AE2279" s="179">
        <f t="shared" si="887"/>
        <v>74803</v>
      </c>
    </row>
    <row r="2280" spans="1:31" x14ac:dyDescent="0.2">
      <c r="A2280" s="171">
        <f t="shared" si="869"/>
        <v>165</v>
      </c>
      <c r="B2280" s="179">
        <f t="shared" si="870"/>
        <v>71638</v>
      </c>
      <c r="D2280" s="179">
        <f t="shared" si="871"/>
        <v>3165</v>
      </c>
      <c r="E2280" s="179">
        <f t="shared" si="872"/>
        <v>35656.526555234152</v>
      </c>
      <c r="F2280" s="179">
        <f t="shared" si="873"/>
        <v>1150.0422248432162</v>
      </c>
      <c r="G2280" s="179">
        <f t="shared" si="874"/>
        <v>2638767.4357029703</v>
      </c>
      <c r="H2280" s="179">
        <f t="shared" si="875"/>
        <v>84184.284216679676</v>
      </c>
      <c r="I2280" s="179">
        <f t="shared" si="876"/>
        <v>71638</v>
      </c>
      <c r="J2280" s="179">
        <f t="shared" si="877"/>
        <v>3165</v>
      </c>
      <c r="K2280" s="179">
        <f t="shared" si="878"/>
        <v>74803</v>
      </c>
      <c r="L2280" s="179">
        <f t="shared" si="866"/>
        <v>74803</v>
      </c>
      <c r="M2280" s="179">
        <f t="shared" si="879"/>
        <v>41114.456470124613</v>
      </c>
      <c r="N2280" s="179">
        <f t="shared" si="880"/>
        <v>4378381.6311882073</v>
      </c>
      <c r="O2280" s="179">
        <f>N2280*(1+Basic!$B$9)+S2280</f>
        <v>4597300.7127476176</v>
      </c>
      <c r="P2280" s="176">
        <f t="shared" si="867"/>
        <v>4681485</v>
      </c>
      <c r="R2280" s="183">
        <f t="shared" si="881"/>
        <v>0</v>
      </c>
      <c r="S2280" s="179">
        <f t="shared" si="868"/>
        <v>0</v>
      </c>
      <c r="Y2280" s="179">
        <f t="shared" si="882"/>
        <v>35981.473444765899</v>
      </c>
      <c r="Z2280" s="179">
        <f t="shared" si="883"/>
        <v>2014.9577751567849</v>
      </c>
      <c r="AA2280" s="179">
        <f t="shared" si="884"/>
        <v>36806.568780077367</v>
      </c>
      <c r="AB2280" s="179">
        <f t="shared" si="885"/>
        <v>74803.000000000058</v>
      </c>
      <c r="AC2280" s="179">
        <f t="shared" si="886"/>
        <v>4681485</v>
      </c>
      <c r="AE2280" s="179">
        <f t="shared" si="887"/>
        <v>74803</v>
      </c>
    </row>
    <row r="2281" spans="1:31" x14ac:dyDescent="0.2">
      <c r="A2281" s="171">
        <f t="shared" si="869"/>
        <v>166</v>
      </c>
      <c r="B2281" s="179">
        <f t="shared" si="870"/>
        <v>71638</v>
      </c>
      <c r="D2281" s="179">
        <f t="shared" si="871"/>
        <v>3165</v>
      </c>
      <c r="E2281" s="179">
        <f t="shared" si="872"/>
        <v>35176.864947001719</v>
      </c>
      <c r="F2281" s="179">
        <f t="shared" si="873"/>
        <v>1123.1593141683647</v>
      </c>
      <c r="G2281" s="179">
        <f t="shared" si="874"/>
        <v>2602306.3006499722</v>
      </c>
      <c r="H2281" s="179">
        <f t="shared" si="875"/>
        <v>82142.443530848046</v>
      </c>
      <c r="I2281" s="179">
        <f t="shared" si="876"/>
        <v>71638</v>
      </c>
      <c r="J2281" s="179">
        <f t="shared" si="877"/>
        <v>3165</v>
      </c>
      <c r="K2281" s="179">
        <f t="shared" si="878"/>
        <v>74803</v>
      </c>
      <c r="L2281" s="179">
        <f t="shared" si="866"/>
        <v>74803</v>
      </c>
      <c r="M2281" s="179">
        <f t="shared" si="879"/>
        <v>40800.525344450834</v>
      </c>
      <c r="N2281" s="179">
        <f t="shared" si="880"/>
        <v>4344379.1565326583</v>
      </c>
      <c r="O2281" s="179">
        <f>N2281*(1+Basic!$B$9)+S2281</f>
        <v>4561598.1143592913</v>
      </c>
      <c r="P2281" s="176">
        <f t="shared" si="867"/>
        <v>4643741</v>
      </c>
      <c r="R2281" s="183">
        <f t="shared" si="881"/>
        <v>0</v>
      </c>
      <c r="S2281" s="179">
        <f t="shared" si="868"/>
        <v>0</v>
      </c>
      <c r="Y2281" s="179">
        <f t="shared" si="882"/>
        <v>36461.135052998085</v>
      </c>
      <c r="Z2281" s="179">
        <f t="shared" si="883"/>
        <v>2041.8406858316303</v>
      </c>
      <c r="AA2281" s="179">
        <f t="shared" si="884"/>
        <v>36300.024261170081</v>
      </c>
      <c r="AB2281" s="179">
        <f t="shared" si="885"/>
        <v>74802.999999999796</v>
      </c>
      <c r="AC2281" s="179">
        <f t="shared" si="886"/>
        <v>4643741</v>
      </c>
      <c r="AE2281" s="179">
        <f t="shared" si="887"/>
        <v>74803</v>
      </c>
    </row>
    <row r="2282" spans="1:31" x14ac:dyDescent="0.2">
      <c r="A2282" s="171">
        <f t="shared" si="869"/>
        <v>167</v>
      </c>
      <c r="B2282" s="179">
        <f t="shared" si="870"/>
        <v>71638</v>
      </c>
      <c r="D2282" s="179">
        <f t="shared" si="871"/>
        <v>3165</v>
      </c>
      <c r="E2282" s="179">
        <f t="shared" si="872"/>
        <v>34690.809068707909</v>
      </c>
      <c r="F2282" s="179">
        <f t="shared" si="873"/>
        <v>1095.9177404509114</v>
      </c>
      <c r="G2282" s="179">
        <f t="shared" si="874"/>
        <v>2565359.1097186799</v>
      </c>
      <c r="H2282" s="179">
        <f t="shared" si="875"/>
        <v>80073.361271298956</v>
      </c>
      <c r="I2282" s="179">
        <f t="shared" si="876"/>
        <v>71638</v>
      </c>
      <c r="J2282" s="179">
        <f t="shared" si="877"/>
        <v>3165</v>
      </c>
      <c r="K2282" s="179">
        <f t="shared" si="878"/>
        <v>74803</v>
      </c>
      <c r="L2282" s="179">
        <f t="shared" si="866"/>
        <v>74803</v>
      </c>
      <c r="M2282" s="179">
        <f t="shared" si="879"/>
        <v>40483.668810274918</v>
      </c>
      <c r="N2282" s="179">
        <f t="shared" si="880"/>
        <v>4310059.8253429327</v>
      </c>
      <c r="O2282" s="179">
        <f>N2282*(1+Basic!$B$9)+S2282</f>
        <v>4525562.8166100793</v>
      </c>
      <c r="P2282" s="176">
        <f t="shared" si="867"/>
        <v>4605636</v>
      </c>
      <c r="R2282" s="183">
        <f t="shared" si="881"/>
        <v>0</v>
      </c>
      <c r="S2282" s="179">
        <f t="shared" si="868"/>
        <v>0</v>
      </c>
      <c r="Y2282" s="179">
        <f t="shared" si="882"/>
        <v>36947.190931292251</v>
      </c>
      <c r="Z2282" s="179">
        <f t="shared" si="883"/>
        <v>2069.0822595490899</v>
      </c>
      <c r="AA2282" s="179">
        <f t="shared" si="884"/>
        <v>35786.726809158819</v>
      </c>
      <c r="AB2282" s="179">
        <f t="shared" si="885"/>
        <v>74803.00000000016</v>
      </c>
      <c r="AC2282" s="179">
        <f t="shared" si="886"/>
        <v>4605636</v>
      </c>
      <c r="AE2282" s="179">
        <f t="shared" si="887"/>
        <v>74803</v>
      </c>
    </row>
    <row r="2283" spans="1:31" x14ac:dyDescent="0.2">
      <c r="A2283" s="171">
        <f t="shared" si="869"/>
        <v>168</v>
      </c>
      <c r="B2283" s="179">
        <f t="shared" si="870"/>
        <v>71638</v>
      </c>
      <c r="C2283" s="171">
        <f>-Basic!$B$33</f>
        <v>-11990</v>
      </c>
      <c r="D2283" s="179">
        <f t="shared" si="871"/>
        <v>-8825</v>
      </c>
      <c r="E2283" s="179">
        <f t="shared" si="872"/>
        <v>34198.273679656122</v>
      </c>
      <c r="F2283" s="179">
        <f t="shared" si="873"/>
        <v>1068.3127185253031</v>
      </c>
      <c r="G2283" s="179">
        <f t="shared" si="874"/>
        <v>2527919.3833983359</v>
      </c>
      <c r="H2283" s="179">
        <f t="shared" si="875"/>
        <v>89966.673989824252</v>
      </c>
      <c r="I2283" s="179">
        <f t="shared" si="876"/>
        <v>71638</v>
      </c>
      <c r="J2283" s="179">
        <f t="shared" si="877"/>
        <v>3165</v>
      </c>
      <c r="K2283" s="179">
        <f t="shared" si="878"/>
        <v>74803</v>
      </c>
      <c r="L2283" s="179">
        <f t="shared" si="866"/>
        <v>74803</v>
      </c>
      <c r="M2283" s="179">
        <f t="shared" si="879"/>
        <v>40163.859606792808</v>
      </c>
      <c r="N2283" s="179">
        <f t="shared" si="880"/>
        <v>4275420.6849497259</v>
      </c>
      <c r="O2283" s="179">
        <f>N2283*(1+Basic!$B$9)+S2283</f>
        <v>4489191.7191972127</v>
      </c>
      <c r="P2283" s="176">
        <f t="shared" si="867"/>
        <v>4579158</v>
      </c>
      <c r="R2283" s="183">
        <f t="shared" si="881"/>
        <v>0</v>
      </c>
      <c r="S2283" s="179">
        <f t="shared" si="868"/>
        <v>0</v>
      </c>
      <c r="Y2283" s="179">
        <f t="shared" si="882"/>
        <v>37439.726320344023</v>
      </c>
      <c r="Z2283" s="179">
        <f t="shared" si="883"/>
        <v>2096.6872814747039</v>
      </c>
      <c r="AA2283" s="179">
        <f t="shared" si="884"/>
        <v>35266.586398181425</v>
      </c>
      <c r="AB2283" s="179">
        <f t="shared" si="885"/>
        <v>74803.000000000146</v>
      </c>
      <c r="AC2283" s="179">
        <f t="shared" si="886"/>
        <v>4579158</v>
      </c>
      <c r="AE2283" s="179">
        <f t="shared" si="887"/>
        <v>62813</v>
      </c>
    </row>
    <row r="2284" spans="1:31" x14ac:dyDescent="0.2">
      <c r="A2284" s="171">
        <f t="shared" si="869"/>
        <v>169</v>
      </c>
      <c r="B2284" s="179">
        <f t="shared" si="870"/>
        <v>71638</v>
      </c>
      <c r="D2284" s="179">
        <f t="shared" si="871"/>
        <v>3165</v>
      </c>
      <c r="E2284" s="179">
        <f t="shared" si="872"/>
        <v>33699.172402823591</v>
      </c>
      <c r="F2284" s="179">
        <f t="shared" si="873"/>
        <v>1200.3060760882393</v>
      </c>
      <c r="G2284" s="179">
        <f t="shared" si="874"/>
        <v>2489980.5558011597</v>
      </c>
      <c r="H2284" s="179">
        <f t="shared" si="875"/>
        <v>88001.980065912488</v>
      </c>
      <c r="I2284" s="179">
        <f t="shared" si="876"/>
        <v>71638</v>
      </c>
      <c r="J2284" s="179">
        <f t="shared" si="877"/>
        <v>3165</v>
      </c>
      <c r="K2284" s="179">
        <f t="shared" si="878"/>
        <v>74803</v>
      </c>
      <c r="L2284" s="179">
        <f t="shared" si="866"/>
        <v>74803</v>
      </c>
      <c r="M2284" s="179">
        <f t="shared" si="879"/>
        <v>39841.070219167072</v>
      </c>
      <c r="N2284" s="179">
        <f t="shared" si="880"/>
        <v>4240458.7551688934</v>
      </c>
      <c r="O2284" s="179">
        <f>N2284*(1+Basic!$B$9)+S2284</f>
        <v>4452481.6929273382</v>
      </c>
      <c r="P2284" s="176">
        <f t="shared" si="867"/>
        <v>4540484</v>
      </c>
      <c r="R2284" s="183">
        <f t="shared" si="881"/>
        <v>0</v>
      </c>
      <c r="S2284" s="179">
        <f t="shared" si="868"/>
        <v>0</v>
      </c>
      <c r="Y2284" s="179">
        <f t="shared" si="882"/>
        <v>37938.82759717619</v>
      </c>
      <c r="Z2284" s="179">
        <f t="shared" si="883"/>
        <v>1964.6939239117637</v>
      </c>
      <c r="AA2284" s="179">
        <f t="shared" si="884"/>
        <v>34899.478478911828</v>
      </c>
      <c r="AB2284" s="179">
        <f t="shared" si="885"/>
        <v>74802.999999999782</v>
      </c>
      <c r="AC2284" s="179">
        <f t="shared" si="886"/>
        <v>4540484</v>
      </c>
      <c r="AE2284" s="179">
        <f t="shared" si="887"/>
        <v>74803</v>
      </c>
    </row>
    <row r="2285" spans="1:31" x14ac:dyDescent="0.2">
      <c r="A2285" s="171">
        <f t="shared" si="869"/>
        <v>170</v>
      </c>
      <c r="B2285" s="179">
        <f t="shared" si="870"/>
        <v>71638</v>
      </c>
      <c r="D2285" s="179">
        <f t="shared" si="871"/>
        <v>3165</v>
      </c>
      <c r="E2285" s="179">
        <f t="shared" si="872"/>
        <v>33193.417709713278</v>
      </c>
      <c r="F2285" s="179">
        <f t="shared" si="873"/>
        <v>1174.0937693535068</v>
      </c>
      <c r="G2285" s="179">
        <f t="shared" si="874"/>
        <v>2451535.973510873</v>
      </c>
      <c r="H2285" s="179">
        <f t="shared" si="875"/>
        <v>86011.073835265997</v>
      </c>
      <c r="I2285" s="179">
        <f t="shared" si="876"/>
        <v>71638</v>
      </c>
      <c r="J2285" s="179">
        <f t="shared" si="877"/>
        <v>3165</v>
      </c>
      <c r="K2285" s="179">
        <f t="shared" si="878"/>
        <v>74803</v>
      </c>
      <c r="L2285" s="179">
        <f t="shared" si="866"/>
        <v>74803</v>
      </c>
      <c r="M2285" s="179">
        <f t="shared" si="879"/>
        <v>39515.272876159615</v>
      </c>
      <c r="N2285" s="179">
        <f t="shared" si="880"/>
        <v>4205171.0280450527</v>
      </c>
      <c r="O2285" s="179">
        <f>N2285*(1+Basic!$B$9)+S2285</f>
        <v>4415429.5794473058</v>
      </c>
      <c r="P2285" s="176">
        <f t="shared" si="867"/>
        <v>4501441</v>
      </c>
      <c r="R2285" s="183">
        <f t="shared" si="881"/>
        <v>0</v>
      </c>
      <c r="S2285" s="179">
        <f t="shared" si="868"/>
        <v>0</v>
      </c>
      <c r="Y2285" s="179">
        <f t="shared" si="882"/>
        <v>38444.582290286664</v>
      </c>
      <c r="Z2285" s="179">
        <f t="shared" si="883"/>
        <v>1990.9062306464912</v>
      </c>
      <c r="AA2285" s="179">
        <f t="shared" si="884"/>
        <v>34367.511479066787</v>
      </c>
      <c r="AB2285" s="179">
        <f t="shared" si="885"/>
        <v>74802.999999999942</v>
      </c>
      <c r="AC2285" s="179">
        <f t="shared" si="886"/>
        <v>4501441</v>
      </c>
      <c r="AE2285" s="179">
        <f t="shared" si="887"/>
        <v>74803</v>
      </c>
    </row>
    <row r="2286" spans="1:31" x14ac:dyDescent="0.2">
      <c r="A2286" s="171">
        <f t="shared" si="869"/>
        <v>171</v>
      </c>
      <c r="B2286" s="179">
        <f t="shared" si="870"/>
        <v>71638</v>
      </c>
      <c r="D2286" s="179">
        <f t="shared" si="871"/>
        <v>3165</v>
      </c>
      <c r="E2286" s="179">
        <f t="shared" si="872"/>
        <v>32680.920905003757</v>
      </c>
      <c r="F2286" s="179">
        <f t="shared" si="873"/>
        <v>1147.5317465556293</v>
      </c>
      <c r="G2286" s="179">
        <f t="shared" si="874"/>
        <v>2412578.8944158768</v>
      </c>
      <c r="H2286" s="179">
        <f t="shared" si="875"/>
        <v>83993.605581821626</v>
      </c>
      <c r="I2286" s="179">
        <f t="shared" si="876"/>
        <v>71638</v>
      </c>
      <c r="J2286" s="179">
        <f t="shared" si="877"/>
        <v>3165</v>
      </c>
      <c r="K2286" s="179">
        <f t="shared" si="878"/>
        <v>74803</v>
      </c>
      <c r="L2286" s="179">
        <f t="shared" si="866"/>
        <v>74803</v>
      </c>
      <c r="M2286" s="179">
        <f t="shared" si="879"/>
        <v>39186.439547742419</v>
      </c>
      <c r="N2286" s="179">
        <f t="shared" si="880"/>
        <v>4169554.4675927954</v>
      </c>
      <c r="O2286" s="179">
        <f>N2286*(1+Basic!$B$9)+S2286</f>
        <v>4378032.1909724353</v>
      </c>
      <c r="P2286" s="176">
        <f t="shared" si="867"/>
        <v>4462026</v>
      </c>
      <c r="R2286" s="183">
        <f t="shared" si="881"/>
        <v>0</v>
      </c>
      <c r="S2286" s="179">
        <f t="shared" si="868"/>
        <v>0</v>
      </c>
      <c r="Y2286" s="179">
        <f t="shared" si="882"/>
        <v>38957.07909499621</v>
      </c>
      <c r="Z2286" s="179">
        <f t="shared" si="883"/>
        <v>2017.4682534443709</v>
      </c>
      <c r="AA2286" s="179">
        <f t="shared" si="884"/>
        <v>33828.45265155939</v>
      </c>
      <c r="AB2286" s="179">
        <f t="shared" si="885"/>
        <v>74802.999999999971</v>
      </c>
      <c r="AC2286" s="179">
        <f t="shared" si="886"/>
        <v>4462026</v>
      </c>
      <c r="AE2286" s="179">
        <f t="shared" si="887"/>
        <v>74803</v>
      </c>
    </row>
    <row r="2287" spans="1:31" x14ac:dyDescent="0.2">
      <c r="A2287" s="171">
        <f t="shared" si="869"/>
        <v>172</v>
      </c>
      <c r="B2287" s="179">
        <f t="shared" si="870"/>
        <v>71638</v>
      </c>
      <c r="D2287" s="179">
        <f t="shared" si="871"/>
        <v>3165</v>
      </c>
      <c r="E2287" s="179">
        <f t="shared" si="872"/>
        <v>32161.592110994567</v>
      </c>
      <c r="F2287" s="179">
        <f t="shared" si="873"/>
        <v>1120.615341896741</v>
      </c>
      <c r="G2287" s="179">
        <f t="shared" si="874"/>
        <v>2373102.4865268716</v>
      </c>
      <c r="H2287" s="179">
        <f t="shared" si="875"/>
        <v>81949.220923718371</v>
      </c>
      <c r="I2287" s="179">
        <f t="shared" si="876"/>
        <v>71638</v>
      </c>
      <c r="J2287" s="179">
        <f t="shared" si="877"/>
        <v>3165</v>
      </c>
      <c r="K2287" s="179">
        <f t="shared" si="878"/>
        <v>74803</v>
      </c>
      <c r="L2287" s="179">
        <f t="shared" si="866"/>
        <v>74803</v>
      </c>
      <c r="M2287" s="179">
        <f t="shared" si="879"/>
        <v>38854.541942685981</v>
      </c>
      <c r="N2287" s="179">
        <f t="shared" si="880"/>
        <v>4133606.0095354812</v>
      </c>
      <c r="O2287" s="179">
        <f>N2287*(1+Basic!$B$9)+S2287</f>
        <v>4340286.3100122558</v>
      </c>
      <c r="P2287" s="176">
        <f t="shared" si="867"/>
        <v>4422236</v>
      </c>
      <c r="R2287" s="183">
        <f t="shared" si="881"/>
        <v>0</v>
      </c>
      <c r="S2287" s="179">
        <f t="shared" si="868"/>
        <v>0</v>
      </c>
      <c r="Y2287" s="179">
        <f t="shared" si="882"/>
        <v>39476.407889005262</v>
      </c>
      <c r="Z2287" s="179">
        <f t="shared" si="883"/>
        <v>2044.3846581032558</v>
      </c>
      <c r="AA2287" s="179">
        <f t="shared" si="884"/>
        <v>33282.207452891307</v>
      </c>
      <c r="AB2287" s="179">
        <f t="shared" si="885"/>
        <v>74802.999999999825</v>
      </c>
      <c r="AC2287" s="179">
        <f t="shared" si="886"/>
        <v>4422236</v>
      </c>
      <c r="AE2287" s="179">
        <f t="shared" si="887"/>
        <v>74803</v>
      </c>
    </row>
    <row r="2288" spans="1:31" x14ac:dyDescent="0.2">
      <c r="A2288" s="171">
        <f t="shared" si="869"/>
        <v>173</v>
      </c>
      <c r="B2288" s="179">
        <f t="shared" si="870"/>
        <v>71638</v>
      </c>
      <c r="D2288" s="179">
        <f t="shared" si="871"/>
        <v>3165</v>
      </c>
      <c r="E2288" s="179">
        <f t="shared" si="872"/>
        <v>31635.34025184414</v>
      </c>
      <c r="F2288" s="179">
        <f t="shared" si="873"/>
        <v>1093.3398273294194</v>
      </c>
      <c r="G2288" s="179">
        <f t="shared" si="874"/>
        <v>2333099.8267787155</v>
      </c>
      <c r="H2288" s="179">
        <f t="shared" si="875"/>
        <v>79877.560751047786</v>
      </c>
      <c r="I2288" s="179">
        <f t="shared" si="876"/>
        <v>71638</v>
      </c>
      <c r="J2288" s="179">
        <f t="shared" si="877"/>
        <v>3165</v>
      </c>
      <c r="K2288" s="179">
        <f t="shared" si="878"/>
        <v>74803</v>
      </c>
      <c r="L2288" s="179">
        <f t="shared" si="866"/>
        <v>74803</v>
      </c>
      <c r="M2288" s="179">
        <f t="shared" si="879"/>
        <v>38519.551506125215</v>
      </c>
      <c r="N2288" s="179">
        <f t="shared" si="880"/>
        <v>4097322.5610416066</v>
      </c>
      <c r="O2288" s="179">
        <f>N2288*(1+Basic!$B$9)+S2288</f>
        <v>4302188.6890936866</v>
      </c>
      <c r="P2288" s="176">
        <f t="shared" si="867"/>
        <v>4382066</v>
      </c>
      <c r="R2288" s="183">
        <f t="shared" si="881"/>
        <v>0</v>
      </c>
      <c r="S2288" s="179">
        <f t="shared" si="868"/>
        <v>0</v>
      </c>
      <c r="Y2288" s="179">
        <f t="shared" si="882"/>
        <v>40002.659748156089</v>
      </c>
      <c r="Z2288" s="179">
        <f t="shared" si="883"/>
        <v>2071.6601726705849</v>
      </c>
      <c r="AA2288" s="179">
        <f t="shared" si="884"/>
        <v>32728.680079173559</v>
      </c>
      <c r="AB2288" s="179">
        <f t="shared" si="885"/>
        <v>74803.000000000233</v>
      </c>
      <c r="AC2288" s="179">
        <f t="shared" si="886"/>
        <v>4382066</v>
      </c>
      <c r="AE2288" s="179">
        <f t="shared" si="887"/>
        <v>74803</v>
      </c>
    </row>
    <row r="2289" spans="1:31" x14ac:dyDescent="0.2">
      <c r="A2289" s="171">
        <f t="shared" si="869"/>
        <v>174</v>
      </c>
      <c r="B2289" s="179">
        <f t="shared" si="870"/>
        <v>71638</v>
      </c>
      <c r="D2289" s="179">
        <f t="shared" si="871"/>
        <v>3165</v>
      </c>
      <c r="E2289" s="179">
        <f t="shared" si="872"/>
        <v>31102.073037597624</v>
      </c>
      <c r="F2289" s="179">
        <f t="shared" si="873"/>
        <v>1065.7004117261733</v>
      </c>
      <c r="G2289" s="179">
        <f t="shared" si="874"/>
        <v>2292563.8998163133</v>
      </c>
      <c r="H2289" s="179">
        <f t="shared" si="875"/>
        <v>77778.261162773953</v>
      </c>
      <c r="I2289" s="179">
        <f t="shared" si="876"/>
        <v>71638</v>
      </c>
      <c r="J2289" s="179">
        <f t="shared" si="877"/>
        <v>3165</v>
      </c>
      <c r="K2289" s="179">
        <f t="shared" si="878"/>
        <v>74803</v>
      </c>
      <c r="L2289" s="179">
        <f t="shared" si="866"/>
        <v>74803</v>
      </c>
      <c r="M2289" s="179">
        <f t="shared" si="879"/>
        <v>38181.439417102796</v>
      </c>
      <c r="N2289" s="179">
        <f t="shared" si="880"/>
        <v>4060701.0004587094</v>
      </c>
      <c r="O2289" s="179">
        <f>N2289*(1+Basic!$B$9)+S2289</f>
        <v>4263736.0504816454</v>
      </c>
      <c r="P2289" s="176">
        <f t="shared" si="867"/>
        <v>4341514</v>
      </c>
      <c r="R2289" s="183">
        <f t="shared" si="881"/>
        <v>0</v>
      </c>
      <c r="S2289" s="179">
        <f t="shared" si="868"/>
        <v>0</v>
      </c>
      <c r="Y2289" s="179">
        <f t="shared" si="882"/>
        <v>40535.926962402184</v>
      </c>
      <c r="Z2289" s="179">
        <f t="shared" si="883"/>
        <v>2099.2995882738323</v>
      </c>
      <c r="AA2289" s="179">
        <f t="shared" si="884"/>
        <v>32167.773449323799</v>
      </c>
      <c r="AB2289" s="179">
        <f t="shared" si="885"/>
        <v>74802.999999999811</v>
      </c>
      <c r="AC2289" s="179">
        <f t="shared" si="886"/>
        <v>4341514</v>
      </c>
      <c r="AE2289" s="179">
        <f t="shared" si="887"/>
        <v>74803</v>
      </c>
    </row>
    <row r="2290" spans="1:31" x14ac:dyDescent="0.2">
      <c r="A2290" s="171">
        <f t="shared" si="869"/>
        <v>175</v>
      </c>
      <c r="B2290" s="179">
        <f t="shared" si="870"/>
        <v>71638</v>
      </c>
      <c r="D2290" s="179">
        <f t="shared" si="871"/>
        <v>3165</v>
      </c>
      <c r="E2290" s="179">
        <f t="shared" si="872"/>
        <v>30561.696948001812</v>
      </c>
      <c r="F2290" s="179">
        <f t="shared" si="873"/>
        <v>1037.6922400378476</v>
      </c>
      <c r="G2290" s="179">
        <f t="shared" si="874"/>
        <v>2251487.5967643149</v>
      </c>
      <c r="H2290" s="179">
        <f t="shared" si="875"/>
        <v>75650.953402811807</v>
      </c>
      <c r="I2290" s="179">
        <f t="shared" si="876"/>
        <v>71638</v>
      </c>
      <c r="J2290" s="179">
        <f t="shared" si="877"/>
        <v>3165</v>
      </c>
      <c r="K2290" s="179">
        <f t="shared" si="878"/>
        <v>74803</v>
      </c>
      <c r="L2290" s="179">
        <f t="shared" si="866"/>
        <v>74803</v>
      </c>
      <c r="M2290" s="179">
        <f t="shared" si="879"/>
        <v>37840.176586089518</v>
      </c>
      <c r="N2290" s="179">
        <f t="shared" si="880"/>
        <v>4023738.1770447991</v>
      </c>
      <c r="O2290" s="179">
        <f>N2290*(1+Basic!$B$9)+S2290</f>
        <v>4224925.0858970396</v>
      </c>
      <c r="P2290" s="176">
        <f t="shared" si="867"/>
        <v>4300576</v>
      </c>
      <c r="R2290" s="183">
        <f t="shared" si="881"/>
        <v>0</v>
      </c>
      <c r="S2290" s="179">
        <f t="shared" si="868"/>
        <v>0</v>
      </c>
      <c r="Y2290" s="179">
        <f t="shared" si="882"/>
        <v>41076.303051998373</v>
      </c>
      <c r="Z2290" s="179">
        <f t="shared" si="883"/>
        <v>2127.3077599621465</v>
      </c>
      <c r="AA2290" s="179">
        <f t="shared" si="884"/>
        <v>31599.389188039659</v>
      </c>
      <c r="AB2290" s="179">
        <f t="shared" si="885"/>
        <v>74803.000000000175</v>
      </c>
      <c r="AC2290" s="179">
        <f t="shared" si="886"/>
        <v>4300576</v>
      </c>
      <c r="AE2290" s="179">
        <f t="shared" si="887"/>
        <v>74803</v>
      </c>
    </row>
    <row r="2291" spans="1:31" x14ac:dyDescent="0.2">
      <c r="A2291" s="171">
        <f t="shared" si="869"/>
        <v>176</v>
      </c>
      <c r="B2291" s="179">
        <f t="shared" si="870"/>
        <v>71638</v>
      </c>
      <c r="D2291" s="179">
        <f t="shared" si="871"/>
        <v>3165</v>
      </c>
      <c r="E2291" s="179">
        <f t="shared" si="872"/>
        <v>30014.117216104245</v>
      </c>
      <c r="F2291" s="179">
        <f t="shared" si="873"/>
        <v>1009.3103924408025</v>
      </c>
      <c r="G2291" s="179">
        <f t="shared" si="874"/>
        <v>2209863.7139804191</v>
      </c>
      <c r="H2291" s="179">
        <f t="shared" si="875"/>
        <v>73495.263795252613</v>
      </c>
      <c r="I2291" s="179">
        <f t="shared" si="876"/>
        <v>71638</v>
      </c>
      <c r="J2291" s="179">
        <f t="shared" si="877"/>
        <v>3165</v>
      </c>
      <c r="K2291" s="179">
        <f t="shared" si="878"/>
        <v>74803</v>
      </c>
      <c r="L2291" s="179">
        <f t="shared" si="866"/>
        <v>74803</v>
      </c>
      <c r="M2291" s="179">
        <f t="shared" si="879"/>
        <v>37495.733652481547</v>
      </c>
      <c r="N2291" s="179">
        <f t="shared" si="880"/>
        <v>3986430.9106972804</v>
      </c>
      <c r="O2291" s="179">
        <f>N2291*(1+Basic!$B$9)+S2291</f>
        <v>4185752.4562321445</v>
      </c>
      <c r="P2291" s="176">
        <f t="shared" si="867"/>
        <v>4259248</v>
      </c>
      <c r="R2291" s="183">
        <f t="shared" si="881"/>
        <v>0</v>
      </c>
      <c r="S2291" s="179">
        <f t="shared" si="868"/>
        <v>0</v>
      </c>
      <c r="Y2291" s="179">
        <f t="shared" si="882"/>
        <v>41623.882783895824</v>
      </c>
      <c r="Z2291" s="179">
        <f t="shared" si="883"/>
        <v>2155.689607559194</v>
      </c>
      <c r="AA2291" s="179">
        <f t="shared" si="884"/>
        <v>31023.427608545047</v>
      </c>
      <c r="AB2291" s="179">
        <f t="shared" si="885"/>
        <v>74803.000000000058</v>
      </c>
      <c r="AC2291" s="179">
        <f t="shared" si="886"/>
        <v>4259248</v>
      </c>
      <c r="AE2291" s="179">
        <f t="shared" si="887"/>
        <v>74803</v>
      </c>
    </row>
    <row r="2292" spans="1:31" x14ac:dyDescent="0.2">
      <c r="A2292" s="171">
        <f t="shared" si="869"/>
        <v>177</v>
      </c>
      <c r="B2292" s="179">
        <f t="shared" si="870"/>
        <v>71638</v>
      </c>
      <c r="D2292" s="179">
        <f t="shared" si="871"/>
        <v>3165</v>
      </c>
      <c r="E2292" s="179">
        <f t="shared" si="872"/>
        <v>29459.237811633775</v>
      </c>
      <c r="F2292" s="179">
        <f t="shared" si="873"/>
        <v>980.54988347271262</v>
      </c>
      <c r="G2292" s="179">
        <f t="shared" si="874"/>
        <v>2167684.9517920529</v>
      </c>
      <c r="H2292" s="179">
        <f t="shared" si="875"/>
        <v>71310.813678725332</v>
      </c>
      <c r="I2292" s="179">
        <f t="shared" si="876"/>
        <v>71638</v>
      </c>
      <c r="J2292" s="179">
        <f t="shared" si="877"/>
        <v>3165</v>
      </c>
      <c r="K2292" s="179">
        <f t="shared" si="878"/>
        <v>74803</v>
      </c>
      <c r="L2292" s="179">
        <f t="shared" si="866"/>
        <v>74803</v>
      </c>
      <c r="M2292" s="179">
        <f t="shared" si="879"/>
        <v>37148.080982074418</v>
      </c>
      <c r="N2292" s="179">
        <f t="shared" si="880"/>
        <v>3948775.991679355</v>
      </c>
      <c r="O2292" s="179">
        <f>N2292*(1+Basic!$B$9)+S2292</f>
        <v>4146214.7912633228</v>
      </c>
      <c r="P2292" s="176">
        <f t="shared" si="867"/>
        <v>4217526</v>
      </c>
      <c r="R2292" s="183">
        <f t="shared" si="881"/>
        <v>0</v>
      </c>
      <c r="S2292" s="179">
        <f t="shared" si="868"/>
        <v>0</v>
      </c>
      <c r="Y2292" s="179">
        <f t="shared" si="882"/>
        <v>42178.762188366149</v>
      </c>
      <c r="Z2292" s="179">
        <f t="shared" si="883"/>
        <v>2184.4501165272814</v>
      </c>
      <c r="AA2292" s="179">
        <f t="shared" si="884"/>
        <v>30439.787695106486</v>
      </c>
      <c r="AB2292" s="179">
        <f t="shared" si="885"/>
        <v>74802.999999999913</v>
      </c>
      <c r="AC2292" s="179">
        <f t="shared" si="886"/>
        <v>4217526</v>
      </c>
      <c r="AE2292" s="179">
        <f t="shared" si="887"/>
        <v>74803</v>
      </c>
    </row>
    <row r="2293" spans="1:31" x14ac:dyDescent="0.2">
      <c r="A2293" s="171">
        <f t="shared" si="869"/>
        <v>178</v>
      </c>
      <c r="B2293" s="179">
        <f t="shared" si="870"/>
        <v>71638</v>
      </c>
      <c r="D2293" s="179">
        <f t="shared" si="871"/>
        <v>3165</v>
      </c>
      <c r="E2293" s="179">
        <f t="shared" si="872"/>
        <v>28896.961424159483</v>
      </c>
      <c r="F2293" s="179">
        <f t="shared" si="873"/>
        <v>951.4056611568368</v>
      </c>
      <c r="G2293" s="179">
        <f t="shared" si="874"/>
        <v>2124943.9132162123</v>
      </c>
      <c r="H2293" s="179">
        <f t="shared" si="875"/>
        <v>69097.219339882169</v>
      </c>
      <c r="I2293" s="179">
        <f t="shared" si="876"/>
        <v>71638</v>
      </c>
      <c r="J2293" s="179">
        <f t="shared" si="877"/>
        <v>3165</v>
      </c>
      <c r="K2293" s="179">
        <f t="shared" si="878"/>
        <v>74803</v>
      </c>
      <c r="L2293" s="179">
        <f t="shared" si="866"/>
        <v>74803</v>
      </c>
      <c r="M2293" s="179">
        <f t="shared" si="879"/>
        <v>36797.188664513422</v>
      </c>
      <c r="N2293" s="179">
        <f t="shared" si="880"/>
        <v>3910770.1803438687</v>
      </c>
      <c r="O2293" s="179">
        <f>N2293*(1+Basic!$B$9)+S2293</f>
        <v>4106308.6893610624</v>
      </c>
      <c r="P2293" s="176">
        <f t="shared" si="867"/>
        <v>4175406</v>
      </c>
      <c r="R2293" s="183">
        <f t="shared" si="881"/>
        <v>0</v>
      </c>
      <c r="S2293" s="179">
        <f t="shared" si="868"/>
        <v>0</v>
      </c>
      <c r="Y2293" s="179">
        <f t="shared" si="882"/>
        <v>42741.038575840648</v>
      </c>
      <c r="Z2293" s="179">
        <f t="shared" si="883"/>
        <v>2213.5943388431624</v>
      </c>
      <c r="AA2293" s="179">
        <f t="shared" si="884"/>
        <v>29848.36708531632</v>
      </c>
      <c r="AB2293" s="179">
        <f t="shared" si="885"/>
        <v>74803.000000000131</v>
      </c>
      <c r="AC2293" s="179">
        <f t="shared" si="886"/>
        <v>4175406</v>
      </c>
      <c r="AE2293" s="179">
        <f t="shared" si="887"/>
        <v>74803</v>
      </c>
    </row>
    <row r="2294" spans="1:31" x14ac:dyDescent="0.2">
      <c r="A2294" s="171">
        <f t="shared" si="869"/>
        <v>179</v>
      </c>
      <c r="B2294" s="179">
        <f t="shared" si="870"/>
        <v>71638</v>
      </c>
      <c r="D2294" s="179">
        <f t="shared" si="871"/>
        <v>3165</v>
      </c>
      <c r="E2294" s="179">
        <f t="shared" si="872"/>
        <v>28327.189446025153</v>
      </c>
      <c r="F2294" s="179">
        <f t="shared" si="873"/>
        <v>921.87260611460533</v>
      </c>
      <c r="G2294" s="179">
        <f t="shared" si="874"/>
        <v>2081633.1026622374</v>
      </c>
      <c r="H2294" s="179">
        <f t="shared" si="875"/>
        <v>66854.09194599677</v>
      </c>
      <c r="I2294" s="179">
        <f t="shared" si="876"/>
        <v>71638</v>
      </c>
      <c r="J2294" s="179">
        <f t="shared" si="877"/>
        <v>3165</v>
      </c>
      <c r="K2294" s="179">
        <f t="shared" si="878"/>
        <v>74803</v>
      </c>
      <c r="L2294" s="179">
        <f t="shared" si="866"/>
        <v>74803</v>
      </c>
      <c r="M2294" s="179">
        <f t="shared" si="879"/>
        <v>36443.026510720287</v>
      </c>
      <c r="N2294" s="179">
        <f t="shared" si="880"/>
        <v>3872410.2068545888</v>
      </c>
      <c r="O2294" s="179">
        <f>N2294*(1+Basic!$B$9)+S2294</f>
        <v>4066030.7171973186</v>
      </c>
      <c r="P2294" s="176">
        <f t="shared" si="867"/>
        <v>4132885</v>
      </c>
      <c r="R2294" s="183">
        <f t="shared" si="881"/>
        <v>0</v>
      </c>
      <c r="S2294" s="179">
        <f t="shared" si="868"/>
        <v>0</v>
      </c>
      <c r="Y2294" s="179">
        <f t="shared" si="882"/>
        <v>43310.810553974938</v>
      </c>
      <c r="Z2294" s="179">
        <f t="shared" si="883"/>
        <v>2243.1273938853992</v>
      </c>
      <c r="AA2294" s="179">
        <f t="shared" si="884"/>
        <v>29249.062052139758</v>
      </c>
      <c r="AB2294" s="179">
        <f t="shared" si="885"/>
        <v>74803.000000000087</v>
      </c>
      <c r="AC2294" s="179">
        <f t="shared" si="886"/>
        <v>4132885</v>
      </c>
      <c r="AE2294" s="179">
        <f t="shared" si="887"/>
        <v>74803</v>
      </c>
    </row>
    <row r="2295" spans="1:31" x14ac:dyDescent="0.2">
      <c r="A2295" s="171">
        <f t="shared" si="869"/>
        <v>180</v>
      </c>
      <c r="B2295" s="179">
        <f t="shared" si="870"/>
        <v>71638</v>
      </c>
      <c r="C2295" s="171">
        <f>-Basic!$B$34</f>
        <v>-10790</v>
      </c>
      <c r="D2295" s="179">
        <f t="shared" si="871"/>
        <v>-7625</v>
      </c>
      <c r="E2295" s="179">
        <f t="shared" si="872"/>
        <v>27749.821955056221</v>
      </c>
      <c r="F2295" s="179">
        <f t="shared" si="873"/>
        <v>891.94553066636593</v>
      </c>
      <c r="G2295" s="179">
        <f t="shared" si="874"/>
        <v>2037744.9246172938</v>
      </c>
      <c r="H2295" s="179">
        <f t="shared" si="875"/>
        <v>75371.037476663143</v>
      </c>
      <c r="I2295" s="179">
        <f t="shared" si="876"/>
        <v>71638</v>
      </c>
      <c r="J2295" s="179">
        <f t="shared" si="877"/>
        <v>3165</v>
      </c>
      <c r="K2295" s="179">
        <f t="shared" si="878"/>
        <v>74803</v>
      </c>
      <c r="L2295" s="179">
        <f t="shared" si="866"/>
        <v>74803</v>
      </c>
      <c r="M2295" s="179">
        <f t="shared" si="879"/>
        <v>36085.564050295819</v>
      </c>
      <c r="N2295" s="179">
        <f t="shared" si="880"/>
        <v>3833692.7709048847</v>
      </c>
      <c r="O2295" s="179">
        <f>N2295*(1+Basic!$B$9)+S2295</f>
        <v>4025377.4094501291</v>
      </c>
      <c r="P2295" s="176">
        <f t="shared" si="867"/>
        <v>4100748</v>
      </c>
      <c r="R2295" s="183">
        <f t="shared" si="881"/>
        <v>0</v>
      </c>
      <c r="S2295" s="179">
        <f t="shared" si="868"/>
        <v>0</v>
      </c>
      <c r="Y2295" s="179">
        <f t="shared" si="882"/>
        <v>43888.178044943605</v>
      </c>
      <c r="Z2295" s="179">
        <f t="shared" si="883"/>
        <v>2273.0544693336269</v>
      </c>
      <c r="AA2295" s="179">
        <f t="shared" si="884"/>
        <v>28641.767485722587</v>
      </c>
      <c r="AB2295" s="179">
        <f t="shared" si="885"/>
        <v>74802.999999999825</v>
      </c>
      <c r="AC2295" s="179">
        <f t="shared" si="886"/>
        <v>4100748</v>
      </c>
      <c r="AE2295" s="179">
        <f t="shared" si="887"/>
        <v>64013</v>
      </c>
    </row>
    <row r="2296" spans="1:31" x14ac:dyDescent="0.2">
      <c r="A2296" s="171">
        <f t="shared" si="869"/>
        <v>181</v>
      </c>
      <c r="B2296" s="179">
        <f t="shared" si="870"/>
        <v>71638</v>
      </c>
      <c r="D2296" s="179">
        <f t="shared" si="871"/>
        <v>3165</v>
      </c>
      <c r="E2296" s="179">
        <f t="shared" si="872"/>
        <v>27164.757697036199</v>
      </c>
      <c r="F2296" s="179">
        <f t="shared" si="873"/>
        <v>1005.5758452796158</v>
      </c>
      <c r="G2296" s="179">
        <f t="shared" si="874"/>
        <v>1993271.68231433</v>
      </c>
      <c r="H2296" s="179">
        <f t="shared" si="875"/>
        <v>73211.613321942757</v>
      </c>
      <c r="I2296" s="179">
        <f t="shared" si="876"/>
        <v>71638</v>
      </c>
      <c r="J2296" s="179">
        <f t="shared" si="877"/>
        <v>3165</v>
      </c>
      <c r="K2296" s="179">
        <f t="shared" si="878"/>
        <v>74803</v>
      </c>
      <c r="L2296" s="179">
        <f t="shared" si="866"/>
        <v>74803</v>
      </c>
      <c r="M2296" s="179">
        <f t="shared" si="879"/>
        <v>35724.770528898422</v>
      </c>
      <c r="N2296" s="179">
        <f t="shared" si="880"/>
        <v>3794614.5414337832</v>
      </c>
      <c r="O2296" s="179">
        <f>N2296*(1+Basic!$B$9)+S2296</f>
        <v>3984345.2685054727</v>
      </c>
      <c r="P2296" s="176">
        <f t="shared" si="867"/>
        <v>4057557</v>
      </c>
      <c r="R2296" s="183">
        <f t="shared" si="881"/>
        <v>0</v>
      </c>
      <c r="S2296" s="179">
        <f t="shared" si="868"/>
        <v>0</v>
      </c>
      <c r="Y2296" s="179">
        <f t="shared" si="882"/>
        <v>44473.242302963743</v>
      </c>
      <c r="Z2296" s="179">
        <f t="shared" si="883"/>
        <v>2159.4241547203856</v>
      </c>
      <c r="AA2296" s="179">
        <f t="shared" si="884"/>
        <v>28170.333542315813</v>
      </c>
      <c r="AB2296" s="179">
        <f t="shared" si="885"/>
        <v>74802.999999999942</v>
      </c>
      <c r="AC2296" s="179">
        <f t="shared" si="886"/>
        <v>4057557</v>
      </c>
      <c r="AE2296" s="179">
        <f t="shared" si="887"/>
        <v>74803</v>
      </c>
    </row>
    <row r="2297" spans="1:31" x14ac:dyDescent="0.2">
      <c r="A2297" s="171">
        <f t="shared" si="869"/>
        <v>182</v>
      </c>
      <c r="B2297" s="179">
        <f t="shared" si="870"/>
        <v>71638</v>
      </c>
      <c r="D2297" s="179">
        <f t="shared" si="871"/>
        <v>3165</v>
      </c>
      <c r="E2297" s="179">
        <f t="shared" si="872"/>
        <v>26571.89406794951</v>
      </c>
      <c r="F2297" s="179">
        <f t="shared" si="873"/>
        <v>976.76551119906787</v>
      </c>
      <c r="G2297" s="179">
        <f t="shared" si="874"/>
        <v>1948205.5763822796</v>
      </c>
      <c r="H2297" s="179">
        <f t="shared" si="875"/>
        <v>71023.378833141818</v>
      </c>
      <c r="I2297" s="179">
        <f t="shared" si="876"/>
        <v>71638</v>
      </c>
      <c r="J2297" s="179">
        <f t="shared" si="877"/>
        <v>3165</v>
      </c>
      <c r="K2297" s="179">
        <f t="shared" si="878"/>
        <v>74803</v>
      </c>
      <c r="L2297" s="179">
        <f t="shared" si="866"/>
        <v>74803</v>
      </c>
      <c r="M2297" s="179">
        <f t="shared" si="879"/>
        <v>35360.614905598122</v>
      </c>
      <c r="N2297" s="179">
        <f t="shared" si="880"/>
        <v>3755172.1563393814</v>
      </c>
      <c r="O2297" s="179">
        <f>N2297*(1+Basic!$B$9)+S2297</f>
        <v>3942930.7641563504</v>
      </c>
      <c r="P2297" s="176">
        <f t="shared" si="867"/>
        <v>4013954</v>
      </c>
      <c r="R2297" s="183">
        <f t="shared" si="881"/>
        <v>0</v>
      </c>
      <c r="S2297" s="179">
        <f t="shared" si="868"/>
        <v>0</v>
      </c>
      <c r="Y2297" s="179">
        <f t="shared" si="882"/>
        <v>45066.105932050385</v>
      </c>
      <c r="Z2297" s="179">
        <f t="shared" si="883"/>
        <v>2188.2344888009393</v>
      </c>
      <c r="AA2297" s="179">
        <f t="shared" si="884"/>
        <v>27548.659579148578</v>
      </c>
      <c r="AB2297" s="179">
        <f t="shared" si="885"/>
        <v>74802.999999999898</v>
      </c>
      <c r="AC2297" s="179">
        <f t="shared" si="886"/>
        <v>4013954</v>
      </c>
      <c r="AE2297" s="179">
        <f t="shared" si="887"/>
        <v>74803</v>
      </c>
    </row>
    <row r="2298" spans="1:31" x14ac:dyDescent="0.2">
      <c r="A2298" s="171">
        <f t="shared" si="869"/>
        <v>183</v>
      </c>
      <c r="B2298" s="179">
        <f t="shared" si="870"/>
        <v>71638</v>
      </c>
      <c r="D2298" s="179">
        <f t="shared" si="871"/>
        <v>3165</v>
      </c>
      <c r="E2298" s="179">
        <f t="shared" si="872"/>
        <v>25971.127095987584</v>
      </c>
      <c r="F2298" s="179">
        <f t="shared" si="873"/>
        <v>947.57079902030398</v>
      </c>
      <c r="G2298" s="179">
        <f t="shared" si="874"/>
        <v>1902538.7034782672</v>
      </c>
      <c r="H2298" s="179">
        <f t="shared" si="875"/>
        <v>68805.949632162126</v>
      </c>
      <c r="I2298" s="179">
        <f t="shared" si="876"/>
        <v>71638</v>
      </c>
      <c r="J2298" s="179">
        <f t="shared" si="877"/>
        <v>3165</v>
      </c>
      <c r="K2298" s="179">
        <f t="shared" si="878"/>
        <v>74803</v>
      </c>
      <c r="L2298" s="179">
        <f t="shared" si="866"/>
        <v>74803</v>
      </c>
      <c r="M2298" s="179">
        <f t="shared" si="879"/>
        <v>34993.06585020593</v>
      </c>
      <c r="N2298" s="179">
        <f t="shared" si="880"/>
        <v>3715362.2221895871</v>
      </c>
      <c r="O2298" s="179">
        <f>N2298*(1+Basic!$B$9)+S2298</f>
        <v>3901130.3332990664</v>
      </c>
      <c r="P2298" s="176">
        <f t="shared" si="867"/>
        <v>3969936</v>
      </c>
      <c r="R2298" s="183">
        <f t="shared" si="881"/>
        <v>0</v>
      </c>
      <c r="S2298" s="179">
        <f t="shared" si="868"/>
        <v>0</v>
      </c>
      <c r="Y2298" s="179">
        <f t="shared" si="882"/>
        <v>45666.872904012445</v>
      </c>
      <c r="Z2298" s="179">
        <f t="shared" si="883"/>
        <v>2217.4292009796918</v>
      </c>
      <c r="AA2298" s="179">
        <f t="shared" si="884"/>
        <v>26918.697895007888</v>
      </c>
      <c r="AB2298" s="179">
        <f t="shared" si="885"/>
        <v>74803.000000000029</v>
      </c>
      <c r="AC2298" s="179">
        <f t="shared" si="886"/>
        <v>3969936</v>
      </c>
      <c r="AE2298" s="179">
        <f t="shared" si="887"/>
        <v>74803</v>
      </c>
    </row>
    <row r="2299" spans="1:31" x14ac:dyDescent="0.2">
      <c r="A2299" s="171">
        <f t="shared" si="869"/>
        <v>184</v>
      </c>
      <c r="B2299" s="179">
        <f t="shared" si="870"/>
        <v>71638</v>
      </c>
      <c r="D2299" s="179">
        <f t="shared" si="871"/>
        <v>3165</v>
      </c>
      <c r="E2299" s="179">
        <f t="shared" si="872"/>
        <v>25362.351423315093</v>
      </c>
      <c r="F2299" s="179">
        <f t="shared" si="873"/>
        <v>917.9865804958705</v>
      </c>
      <c r="G2299" s="179">
        <f t="shared" si="874"/>
        <v>1856263.0549015822</v>
      </c>
      <c r="H2299" s="179">
        <f t="shared" si="875"/>
        <v>66558.936212657994</v>
      </c>
      <c r="I2299" s="179">
        <f t="shared" si="876"/>
        <v>71638</v>
      </c>
      <c r="J2299" s="179">
        <f t="shared" si="877"/>
        <v>3165</v>
      </c>
      <c r="K2299" s="179">
        <f t="shared" si="878"/>
        <v>74803</v>
      </c>
      <c r="L2299" s="179">
        <f t="shared" si="866"/>
        <v>74803</v>
      </c>
      <c r="M2299" s="179">
        <f t="shared" si="879"/>
        <v>34622.091740578398</v>
      </c>
      <c r="N2299" s="179">
        <f t="shared" si="880"/>
        <v>3675181.3139301655</v>
      </c>
      <c r="O2299" s="179">
        <f>N2299*(1+Basic!$B$9)+S2299</f>
        <v>3858940.3796266741</v>
      </c>
      <c r="P2299" s="176">
        <f t="shared" si="867"/>
        <v>3925499</v>
      </c>
      <c r="R2299" s="183">
        <f t="shared" si="881"/>
        <v>0</v>
      </c>
      <c r="S2299" s="179">
        <f t="shared" si="868"/>
        <v>0</v>
      </c>
      <c r="Y2299" s="179">
        <f t="shared" si="882"/>
        <v>46275.648576684995</v>
      </c>
      <c r="Z2299" s="179">
        <f t="shared" si="883"/>
        <v>2247.0134195041319</v>
      </c>
      <c r="AA2299" s="179">
        <f t="shared" si="884"/>
        <v>26280.338003810964</v>
      </c>
      <c r="AB2299" s="179">
        <f t="shared" si="885"/>
        <v>74803.000000000087</v>
      </c>
      <c r="AC2299" s="179">
        <f t="shared" si="886"/>
        <v>3925499</v>
      </c>
      <c r="AE2299" s="179">
        <f t="shared" si="887"/>
        <v>74803</v>
      </c>
    </row>
    <row r="2300" spans="1:31" x14ac:dyDescent="0.2">
      <c r="A2300" s="171">
        <f t="shared" si="869"/>
        <v>185</v>
      </c>
      <c r="B2300" s="179">
        <f t="shared" si="870"/>
        <v>71638</v>
      </c>
      <c r="D2300" s="179">
        <f t="shared" si="871"/>
        <v>3165</v>
      </c>
      <c r="E2300" s="179">
        <f t="shared" si="872"/>
        <v>24745.46028759312</v>
      </c>
      <c r="F2300" s="179">
        <f t="shared" si="873"/>
        <v>888.00765895890584</v>
      </c>
      <c r="G2300" s="179">
        <f t="shared" si="874"/>
        <v>1809370.5151891753</v>
      </c>
      <c r="H2300" s="179">
        <f t="shared" si="875"/>
        <v>64281.943871616902</v>
      </c>
      <c r="I2300" s="179">
        <f t="shared" si="876"/>
        <v>71638</v>
      </c>
      <c r="J2300" s="179">
        <f t="shared" si="877"/>
        <v>3165</v>
      </c>
      <c r="K2300" s="179">
        <f t="shared" si="878"/>
        <v>74803</v>
      </c>
      <c r="L2300" s="179">
        <f t="shared" si="866"/>
        <v>74803</v>
      </c>
      <c r="M2300" s="179">
        <f t="shared" si="879"/>
        <v>34247.660659896959</v>
      </c>
      <c r="N2300" s="179">
        <f t="shared" si="880"/>
        <v>3634625.9745900626</v>
      </c>
      <c r="O2300" s="179">
        <f>N2300*(1+Basic!$B$9)+S2300</f>
        <v>3816357.2733195657</v>
      </c>
      <c r="P2300" s="176">
        <f t="shared" si="867"/>
        <v>3880639</v>
      </c>
      <c r="R2300" s="183">
        <f t="shared" si="881"/>
        <v>0</v>
      </c>
      <c r="S2300" s="179">
        <f t="shared" si="868"/>
        <v>0</v>
      </c>
      <c r="Y2300" s="179">
        <f t="shared" si="882"/>
        <v>46892.539712406928</v>
      </c>
      <c r="Z2300" s="179">
        <f t="shared" si="883"/>
        <v>2276.992341041092</v>
      </c>
      <c r="AA2300" s="179">
        <f t="shared" si="884"/>
        <v>25633.467946552024</v>
      </c>
      <c r="AB2300" s="179">
        <f t="shared" si="885"/>
        <v>74803.000000000044</v>
      </c>
      <c r="AC2300" s="179">
        <f t="shared" si="886"/>
        <v>3880639</v>
      </c>
      <c r="AE2300" s="179">
        <f t="shared" si="887"/>
        <v>74803</v>
      </c>
    </row>
    <row r="2301" spans="1:31" x14ac:dyDescent="0.2">
      <c r="A2301" s="171">
        <f t="shared" si="869"/>
        <v>186</v>
      </c>
      <c r="B2301" s="179">
        <f t="shared" si="870"/>
        <v>71638</v>
      </c>
      <c r="D2301" s="179">
        <f t="shared" si="871"/>
        <v>3165</v>
      </c>
      <c r="E2301" s="179">
        <f t="shared" si="872"/>
        <v>24120.345503256012</v>
      </c>
      <c r="F2301" s="179">
        <f t="shared" si="873"/>
        <v>857.62876841031084</v>
      </c>
      <c r="G2301" s="179">
        <f t="shared" si="874"/>
        <v>1761852.8606924312</v>
      </c>
      <c r="H2301" s="179">
        <f t="shared" si="875"/>
        <v>61974.572640027211</v>
      </c>
      <c r="I2301" s="179">
        <f t="shared" si="876"/>
        <v>71638</v>
      </c>
      <c r="J2301" s="179">
        <f t="shared" si="877"/>
        <v>3165</v>
      </c>
      <c r="K2301" s="179">
        <f t="shared" si="878"/>
        <v>74803</v>
      </c>
      <c r="L2301" s="179">
        <f t="shared" si="866"/>
        <v>74803</v>
      </c>
      <c r="M2301" s="179">
        <f t="shared" si="879"/>
        <v>33869.740393921958</v>
      </c>
      <c r="N2301" s="179">
        <f t="shared" si="880"/>
        <v>3593692.7149839844</v>
      </c>
      <c r="O2301" s="179">
        <f>N2301*(1+Basic!$B$9)+S2301</f>
        <v>3773377.3507331838</v>
      </c>
      <c r="P2301" s="176">
        <f t="shared" si="867"/>
        <v>3835352</v>
      </c>
      <c r="R2301" s="183">
        <f t="shared" si="881"/>
        <v>0</v>
      </c>
      <c r="S2301" s="179">
        <f t="shared" si="868"/>
        <v>0</v>
      </c>
      <c r="Y2301" s="179">
        <f t="shared" si="882"/>
        <v>47517.654496744042</v>
      </c>
      <c r="Z2301" s="179">
        <f t="shared" si="883"/>
        <v>2307.3712315896919</v>
      </c>
      <c r="AA2301" s="179">
        <f t="shared" si="884"/>
        <v>24977.974271666324</v>
      </c>
      <c r="AB2301" s="179">
        <f t="shared" si="885"/>
        <v>74803.000000000058</v>
      </c>
      <c r="AC2301" s="179">
        <f t="shared" si="886"/>
        <v>3835352</v>
      </c>
      <c r="AE2301" s="179">
        <f t="shared" si="887"/>
        <v>74803</v>
      </c>
    </row>
    <row r="2302" spans="1:31" x14ac:dyDescent="0.2">
      <c r="A2302" s="171">
        <f t="shared" si="869"/>
        <v>187</v>
      </c>
      <c r="B2302" s="179">
        <f t="shared" si="870"/>
        <v>71638</v>
      </c>
      <c r="D2302" s="179">
        <f t="shared" si="871"/>
        <v>3165</v>
      </c>
      <c r="E2302" s="179">
        <f t="shared" si="872"/>
        <v>23486.897442538622</v>
      </c>
      <c r="F2302" s="179">
        <f t="shared" si="873"/>
        <v>826.84457259374028</v>
      </c>
      <c r="G2302" s="179">
        <f t="shared" si="874"/>
        <v>1713701.7581349697</v>
      </c>
      <c r="H2302" s="179">
        <f t="shared" si="875"/>
        <v>59636.417212620952</v>
      </c>
      <c r="I2302" s="179">
        <f t="shared" si="876"/>
        <v>71638</v>
      </c>
      <c r="J2302" s="179">
        <f t="shared" si="877"/>
        <v>3165</v>
      </c>
      <c r="K2302" s="179">
        <f t="shared" si="878"/>
        <v>74803</v>
      </c>
      <c r="L2302" s="179">
        <f t="shared" si="866"/>
        <v>74803</v>
      </c>
      <c r="M2302" s="179">
        <f t="shared" si="879"/>
        <v>33488.298428221147</v>
      </c>
      <c r="N2302" s="179">
        <f t="shared" si="880"/>
        <v>3552378.0134122055</v>
      </c>
      <c r="O2302" s="179">
        <f>N2302*(1+Basic!$B$9)+S2302</f>
        <v>3729996.9140828159</v>
      </c>
      <c r="P2302" s="176">
        <f t="shared" si="867"/>
        <v>3789633</v>
      </c>
      <c r="R2302" s="183">
        <f t="shared" si="881"/>
        <v>0</v>
      </c>
      <c r="S2302" s="179">
        <f t="shared" si="868"/>
        <v>0</v>
      </c>
      <c r="Y2302" s="179">
        <f t="shared" si="882"/>
        <v>48151.102557461476</v>
      </c>
      <c r="Z2302" s="179">
        <f t="shared" si="883"/>
        <v>2338.1554274062582</v>
      </c>
      <c r="AA2302" s="179">
        <f t="shared" si="884"/>
        <v>24313.742015132364</v>
      </c>
      <c r="AB2302" s="179">
        <f t="shared" si="885"/>
        <v>74803.000000000102</v>
      </c>
      <c r="AC2302" s="179">
        <f t="shared" si="886"/>
        <v>3789633</v>
      </c>
      <c r="AE2302" s="179">
        <f t="shared" si="887"/>
        <v>74803</v>
      </c>
    </row>
    <row r="2303" spans="1:31" x14ac:dyDescent="0.2">
      <c r="A2303" s="171">
        <f t="shared" si="869"/>
        <v>188</v>
      </c>
      <c r="B2303" s="179">
        <f t="shared" si="870"/>
        <v>71638</v>
      </c>
      <c r="D2303" s="179">
        <f t="shared" si="871"/>
        <v>3165</v>
      </c>
      <c r="E2303" s="179">
        <f t="shared" si="872"/>
        <v>22845.005016250652</v>
      </c>
      <c r="F2303" s="179">
        <f t="shared" si="873"/>
        <v>795.64966405825464</v>
      </c>
      <c r="G2303" s="179">
        <f t="shared" si="874"/>
        <v>1664908.7631512205</v>
      </c>
      <c r="H2303" s="179">
        <f t="shared" si="875"/>
        <v>57267.066876679208</v>
      </c>
      <c r="I2303" s="179">
        <f t="shared" si="876"/>
        <v>71638</v>
      </c>
      <c r="J2303" s="179">
        <f t="shared" si="877"/>
        <v>3165</v>
      </c>
      <c r="K2303" s="179">
        <f t="shared" si="878"/>
        <v>74803</v>
      </c>
      <c r="L2303" s="179">
        <f t="shared" si="866"/>
        <v>74803</v>
      </c>
      <c r="M2303" s="179">
        <f t="shared" si="879"/>
        <v>33103.301945372223</v>
      </c>
      <c r="N2303" s="179">
        <f t="shared" si="880"/>
        <v>3510678.3153575775</v>
      </c>
      <c r="O2303" s="179">
        <f>N2303*(1+Basic!$B$9)+S2303</f>
        <v>3686212.2311254567</v>
      </c>
      <c r="P2303" s="176">
        <f t="shared" si="867"/>
        <v>3743479</v>
      </c>
      <c r="R2303" s="183">
        <f t="shared" si="881"/>
        <v>0</v>
      </c>
      <c r="S2303" s="179">
        <f t="shared" si="868"/>
        <v>0</v>
      </c>
      <c r="Y2303" s="179">
        <f t="shared" si="882"/>
        <v>48792.994983749231</v>
      </c>
      <c r="Z2303" s="179">
        <f t="shared" si="883"/>
        <v>2369.3503359417446</v>
      </c>
      <c r="AA2303" s="179">
        <f t="shared" si="884"/>
        <v>23640.654680308908</v>
      </c>
      <c r="AB2303" s="179">
        <f t="shared" si="885"/>
        <v>74802.999999999884</v>
      </c>
      <c r="AC2303" s="179">
        <f t="shared" si="886"/>
        <v>3743479</v>
      </c>
      <c r="AE2303" s="179">
        <f t="shared" si="887"/>
        <v>74803</v>
      </c>
    </row>
    <row r="2304" spans="1:31" x14ac:dyDescent="0.2">
      <c r="A2304" s="171">
        <f t="shared" si="869"/>
        <v>189</v>
      </c>
      <c r="B2304" s="179">
        <f t="shared" si="870"/>
        <v>71638</v>
      </c>
      <c r="D2304" s="179">
        <f t="shared" si="871"/>
        <v>3165</v>
      </c>
      <c r="E2304" s="179">
        <f t="shared" si="872"/>
        <v>22194.555654294727</v>
      </c>
      <c r="F2304" s="179">
        <f t="shared" si="873"/>
        <v>764.03856320846387</v>
      </c>
      <c r="G2304" s="179">
        <f t="shared" si="874"/>
        <v>1615465.3188055153</v>
      </c>
      <c r="H2304" s="179">
        <f t="shared" si="875"/>
        <v>54866.105439887673</v>
      </c>
      <c r="I2304" s="179">
        <f t="shared" si="876"/>
        <v>71638</v>
      </c>
      <c r="J2304" s="179">
        <f t="shared" si="877"/>
        <v>3165</v>
      </c>
      <c r="K2304" s="179">
        <f t="shared" si="878"/>
        <v>74803</v>
      </c>
      <c r="L2304" s="179">
        <f t="shared" si="866"/>
        <v>74803</v>
      </c>
      <c r="M2304" s="179">
        <f t="shared" si="879"/>
        <v>32714.717822139439</v>
      </c>
      <c r="N2304" s="179">
        <f t="shared" si="880"/>
        <v>3468590.0331797171</v>
      </c>
      <c r="O2304" s="179">
        <f>N2304*(1+Basic!$B$9)+S2304</f>
        <v>3642019.534838703</v>
      </c>
      <c r="P2304" s="176">
        <f t="shared" si="867"/>
        <v>3696886</v>
      </c>
      <c r="R2304" s="183">
        <f t="shared" si="881"/>
        <v>0</v>
      </c>
      <c r="S2304" s="179">
        <f t="shared" si="868"/>
        <v>0</v>
      </c>
      <c r="Y2304" s="179">
        <f t="shared" si="882"/>
        <v>49443.444345705211</v>
      </c>
      <c r="Z2304" s="179">
        <f t="shared" si="883"/>
        <v>2400.9614367915347</v>
      </c>
      <c r="AA2304" s="179">
        <f t="shared" si="884"/>
        <v>22958.594217503192</v>
      </c>
      <c r="AB2304" s="179">
        <f t="shared" si="885"/>
        <v>74802.999999999942</v>
      </c>
      <c r="AC2304" s="179">
        <f t="shared" si="886"/>
        <v>3696886</v>
      </c>
      <c r="AE2304" s="179">
        <f t="shared" si="887"/>
        <v>74803</v>
      </c>
    </row>
    <row r="2305" spans="1:31" x14ac:dyDescent="0.2">
      <c r="A2305" s="171">
        <f t="shared" si="869"/>
        <v>190</v>
      </c>
      <c r="B2305" s="179">
        <f t="shared" si="870"/>
        <v>71638</v>
      </c>
      <c r="D2305" s="179">
        <f t="shared" si="871"/>
        <v>3165</v>
      </c>
      <c r="E2305" s="179">
        <f t="shared" si="872"/>
        <v>21535.435285924661</v>
      </c>
      <c r="F2305" s="179">
        <f t="shared" si="873"/>
        <v>732.00571734200014</v>
      </c>
      <c r="G2305" s="179">
        <f t="shared" si="874"/>
        <v>1565362.75409144</v>
      </c>
      <c r="H2305" s="179">
        <f t="shared" si="875"/>
        <v>52433.111157229672</v>
      </c>
      <c r="I2305" s="179">
        <f t="shared" si="876"/>
        <v>71638</v>
      </c>
      <c r="J2305" s="179">
        <f t="shared" si="877"/>
        <v>3165</v>
      </c>
      <c r="K2305" s="179">
        <f t="shared" si="878"/>
        <v>74803</v>
      </c>
      <c r="L2305" s="179">
        <f t="shared" si="866"/>
        <v>74803</v>
      </c>
      <c r="M2305" s="179">
        <f t="shared" si="879"/>
        <v>32322.512626623811</v>
      </c>
      <c r="N2305" s="179">
        <f t="shared" si="880"/>
        <v>3426109.5458063409</v>
      </c>
      <c r="O2305" s="179">
        <f>N2305*(1+Basic!$B$9)+S2305</f>
        <v>3597415.0230966583</v>
      </c>
      <c r="P2305" s="176">
        <f t="shared" si="867"/>
        <v>3649848</v>
      </c>
      <c r="R2305" s="183">
        <f t="shared" si="881"/>
        <v>0</v>
      </c>
      <c r="S2305" s="179">
        <f t="shared" si="868"/>
        <v>0</v>
      </c>
      <c r="Y2305" s="179">
        <f t="shared" si="882"/>
        <v>50102.564714075299</v>
      </c>
      <c r="Z2305" s="179">
        <f t="shared" si="883"/>
        <v>2432.9942826580009</v>
      </c>
      <c r="AA2305" s="179">
        <f t="shared" si="884"/>
        <v>22267.44100326666</v>
      </c>
      <c r="AB2305" s="179">
        <f t="shared" si="885"/>
        <v>74802.999999999956</v>
      </c>
      <c r="AC2305" s="179">
        <f t="shared" si="886"/>
        <v>3649848</v>
      </c>
      <c r="AE2305" s="179">
        <f t="shared" si="887"/>
        <v>74803</v>
      </c>
    </row>
    <row r="2306" spans="1:31" x14ac:dyDescent="0.2">
      <c r="A2306" s="171">
        <f t="shared" si="869"/>
        <v>191</v>
      </c>
      <c r="B2306" s="179">
        <f t="shared" si="870"/>
        <v>71638</v>
      </c>
      <c r="D2306" s="179">
        <f t="shared" si="871"/>
        <v>3165</v>
      </c>
      <c r="E2306" s="179">
        <f t="shared" si="872"/>
        <v>20867.528319740686</v>
      </c>
      <c r="F2306" s="179">
        <f t="shared" si="873"/>
        <v>699.54549967414835</v>
      </c>
      <c r="G2306" s="179">
        <f t="shared" si="874"/>
        <v>1514592.2824111807</v>
      </c>
      <c r="H2306" s="179">
        <f t="shared" si="875"/>
        <v>49967.656656903819</v>
      </c>
      <c r="I2306" s="179">
        <f t="shared" si="876"/>
        <v>71638</v>
      </c>
      <c r="J2306" s="179">
        <f t="shared" si="877"/>
        <v>3165</v>
      </c>
      <c r="K2306" s="179">
        <f t="shared" si="878"/>
        <v>74803</v>
      </c>
      <c r="L2306" s="179">
        <f t="shared" si="866"/>
        <v>74803</v>
      </c>
      <c r="M2306" s="179">
        <f t="shared" si="879"/>
        <v>31926.652615386807</v>
      </c>
      <c r="N2306" s="179">
        <f t="shared" si="880"/>
        <v>3383233.1984217279</v>
      </c>
      <c r="O2306" s="179">
        <f>N2306*(1+Basic!$B$9)+S2306</f>
        <v>3552394.8583428143</v>
      </c>
      <c r="P2306" s="176">
        <f t="shared" si="867"/>
        <v>3602363</v>
      </c>
      <c r="R2306" s="183">
        <f t="shared" si="881"/>
        <v>0</v>
      </c>
      <c r="S2306" s="179">
        <f t="shared" si="868"/>
        <v>0</v>
      </c>
      <c r="Y2306" s="179">
        <f t="shared" si="882"/>
        <v>50770.471680259332</v>
      </c>
      <c r="Z2306" s="179">
        <f t="shared" si="883"/>
        <v>2465.4545003258536</v>
      </c>
      <c r="AA2306" s="179">
        <f t="shared" si="884"/>
        <v>21567.073819414836</v>
      </c>
      <c r="AB2306" s="179">
        <f t="shared" si="885"/>
        <v>74803.000000000029</v>
      </c>
      <c r="AC2306" s="179">
        <f t="shared" si="886"/>
        <v>3602363</v>
      </c>
      <c r="AE2306" s="179">
        <f t="shared" si="887"/>
        <v>74803</v>
      </c>
    </row>
    <row r="2307" spans="1:31" x14ac:dyDescent="0.2">
      <c r="A2307" s="171">
        <f t="shared" si="869"/>
        <v>192</v>
      </c>
      <c r="B2307" s="179">
        <f t="shared" si="870"/>
        <v>71638</v>
      </c>
      <c r="C2307" s="171">
        <f>-Basic!$B$35</f>
        <v>-9710</v>
      </c>
      <c r="D2307" s="179">
        <f t="shared" si="871"/>
        <v>-6545</v>
      </c>
      <c r="E2307" s="179">
        <f t="shared" si="872"/>
        <v>20190.717623417888</v>
      </c>
      <c r="F2307" s="179">
        <f t="shared" si="873"/>
        <v>666.65220834946388</v>
      </c>
      <c r="G2307" s="179">
        <f t="shared" si="874"/>
        <v>1463145.0000345986</v>
      </c>
      <c r="H2307" s="179">
        <f t="shared" si="875"/>
        <v>57179.308865253282</v>
      </c>
      <c r="I2307" s="179">
        <f t="shared" si="876"/>
        <v>71638</v>
      </c>
      <c r="J2307" s="179">
        <f t="shared" si="877"/>
        <v>3165</v>
      </c>
      <c r="K2307" s="179">
        <f t="shared" si="878"/>
        <v>74803</v>
      </c>
      <c r="L2307" s="179">
        <f t="shared" si="866"/>
        <v>74803</v>
      </c>
      <c r="M2307" s="179">
        <f t="shared" si="879"/>
        <v>31527.103730547224</v>
      </c>
      <c r="N2307" s="179">
        <f t="shared" si="880"/>
        <v>3339957.3021522751</v>
      </c>
      <c r="O2307" s="179">
        <f>N2307*(1+Basic!$B$9)+S2307</f>
        <v>3506955.1672598892</v>
      </c>
      <c r="P2307" s="176">
        <f t="shared" si="867"/>
        <v>3564134</v>
      </c>
      <c r="R2307" s="183">
        <f t="shared" si="881"/>
        <v>0</v>
      </c>
      <c r="S2307" s="179">
        <f t="shared" si="868"/>
        <v>0</v>
      </c>
      <c r="Y2307" s="179">
        <f t="shared" si="882"/>
        <v>51447.282376582036</v>
      </c>
      <c r="Z2307" s="179">
        <f t="shared" si="883"/>
        <v>2498.3477916505362</v>
      </c>
      <c r="AA2307" s="179">
        <f t="shared" si="884"/>
        <v>20857.369831767352</v>
      </c>
      <c r="AB2307" s="179">
        <f t="shared" si="885"/>
        <v>74802.999999999927</v>
      </c>
      <c r="AC2307" s="179">
        <f t="shared" si="886"/>
        <v>3564134</v>
      </c>
      <c r="AE2307" s="179">
        <f t="shared" si="887"/>
        <v>65093</v>
      </c>
    </row>
    <row r="2308" spans="1:31" x14ac:dyDescent="0.2">
      <c r="A2308" s="171">
        <f t="shared" si="869"/>
        <v>193</v>
      </c>
      <c r="B2308" s="179">
        <f t="shared" si="870"/>
        <v>71638</v>
      </c>
      <c r="D2308" s="179">
        <f t="shared" si="871"/>
        <v>3165</v>
      </c>
      <c r="E2308" s="179">
        <f t="shared" si="872"/>
        <v>19504.884503164463</v>
      </c>
      <c r="F2308" s="179">
        <f t="shared" si="873"/>
        <v>762.86772438928199</v>
      </c>
      <c r="G2308" s="179">
        <f t="shared" si="874"/>
        <v>1411011.8845377632</v>
      </c>
      <c r="H2308" s="179">
        <f t="shared" si="875"/>
        <v>54777.176589642564</v>
      </c>
      <c r="I2308" s="179">
        <f t="shared" si="876"/>
        <v>71638</v>
      </c>
      <c r="J2308" s="179">
        <f t="shared" si="877"/>
        <v>3165</v>
      </c>
      <c r="K2308" s="179">
        <f t="shared" si="878"/>
        <v>74803</v>
      </c>
      <c r="L2308" s="179">
        <f t="shared" ref="L2308:L2330" si="888">K2308</f>
        <v>74803</v>
      </c>
      <c r="M2308" s="179">
        <f t="shared" si="879"/>
        <v>31123.831596850996</v>
      </c>
      <c r="N2308" s="179">
        <f t="shared" si="880"/>
        <v>3296278.133749126</v>
      </c>
      <c r="O2308" s="179">
        <f>N2308*(1+Basic!$B$9)+S2308</f>
        <v>3461092.0404365826</v>
      </c>
      <c r="P2308" s="176">
        <f t="shared" ref="P2308:P2330" si="889">ROUND((O2308+H2308)/1,0)</f>
        <v>3515869</v>
      </c>
      <c r="R2308" s="183">
        <f t="shared" si="881"/>
        <v>0</v>
      </c>
      <c r="S2308" s="179">
        <f t="shared" ref="S2308:S2331" si="890">S2309+R2308</f>
        <v>0</v>
      </c>
      <c r="Y2308" s="179">
        <f t="shared" si="882"/>
        <v>52133.115496835439</v>
      </c>
      <c r="Z2308" s="179">
        <f t="shared" si="883"/>
        <v>2402.1322756107184</v>
      </c>
      <c r="AA2308" s="179">
        <f t="shared" si="884"/>
        <v>20267.752227553745</v>
      </c>
      <c r="AB2308" s="179">
        <f t="shared" si="885"/>
        <v>74802.999999999898</v>
      </c>
      <c r="AC2308" s="179">
        <f t="shared" si="886"/>
        <v>3515869</v>
      </c>
      <c r="AE2308" s="179">
        <f t="shared" si="887"/>
        <v>74803</v>
      </c>
    </row>
    <row r="2309" spans="1:31" x14ac:dyDescent="0.2">
      <c r="A2309" s="171">
        <f t="shared" ref="A2309:A2331" si="891">A2308+1</f>
        <v>194</v>
      </c>
      <c r="B2309" s="179">
        <f t="shared" ref="B2309:B2331" si="892">$C$2111</f>
        <v>71638</v>
      </c>
      <c r="D2309" s="179">
        <f t="shared" ref="D2309:D2331" si="893">C2309+$F$2111</f>
        <v>3165</v>
      </c>
      <c r="E2309" s="179">
        <f t="shared" ref="E2309:E2331" si="894">G2308*$B$2114/$E$2111</f>
        <v>18809.908682906142</v>
      </c>
      <c r="F2309" s="179">
        <f t="shared" ref="F2309:F2331" si="895">H2308*$D$2114/$E$2111</f>
        <v>730.8192575724546</v>
      </c>
      <c r="G2309" s="179">
        <f t="shared" ref="G2309:G2331" si="896">G2308+E2309-B2309</f>
        <v>1358183.7932206693</v>
      </c>
      <c r="H2309" s="179">
        <f t="shared" ref="H2309:H2331" si="897">H2308-D2309+F2309</f>
        <v>52342.995847215017</v>
      </c>
      <c r="I2309" s="179">
        <f t="shared" ref="I2309:I2331" si="898">B2309</f>
        <v>71638</v>
      </c>
      <c r="J2309" s="179">
        <f t="shared" ref="J2309:J2331" si="899">D2309-C2309</f>
        <v>3165</v>
      </c>
      <c r="K2309" s="179">
        <f t="shared" ref="K2309:K2331" si="900">J2309+I2309</f>
        <v>74803</v>
      </c>
      <c r="L2309" s="179">
        <f t="shared" si="888"/>
        <v>74803</v>
      </c>
      <c r="M2309" s="179">
        <f t="shared" ref="M2309:M2331" si="901">N2308*$L$2114/12</f>
        <v>30716.80151871375</v>
      </c>
      <c r="N2309" s="179">
        <f t="shared" ref="N2309:N2331" si="902">N2308+M2309-L2309</f>
        <v>3252191.9352678396</v>
      </c>
      <c r="O2309" s="179">
        <f>N2309*(1+Basic!$B$9)+S2309</f>
        <v>3414801.5320312316</v>
      </c>
      <c r="P2309" s="176">
        <f t="shared" si="889"/>
        <v>3467145</v>
      </c>
      <c r="R2309" s="183">
        <f t="shared" ref="R2309:R2331" si="903">ROUND($R$2111/1,0)</f>
        <v>0</v>
      </c>
      <c r="S2309" s="179">
        <f t="shared" si="890"/>
        <v>0</v>
      </c>
      <c r="Y2309" s="179">
        <f t="shared" ref="Y2309:Y2331" si="904">G2308-G2309</f>
        <v>52828.091317093931</v>
      </c>
      <c r="Z2309" s="179">
        <f t="shared" ref="Z2309:Z2331" si="905">H2308-H2309-C2309</f>
        <v>2434.1807424275466</v>
      </c>
      <c r="AA2309" s="179">
        <f t="shared" ref="AA2309:AA2331" si="906">E2309+F2309+R2309</f>
        <v>19540.727940478595</v>
      </c>
      <c r="AB2309" s="179">
        <f t="shared" ref="AB2309:AB2331" si="907">AA2309+Z2309+Y2309</f>
        <v>74803.000000000073</v>
      </c>
      <c r="AC2309" s="179">
        <f t="shared" ref="AC2309:AC2331" si="908">P2309</f>
        <v>3467145</v>
      </c>
      <c r="AE2309" s="179">
        <f t="shared" ref="AE2309:AE2331" si="909">B2309+D2309</f>
        <v>74803</v>
      </c>
    </row>
    <row r="2310" spans="1:31" x14ac:dyDescent="0.2">
      <c r="A2310" s="171">
        <f t="shared" si="891"/>
        <v>195</v>
      </c>
      <c r="B2310" s="179">
        <f t="shared" si="892"/>
        <v>71638</v>
      </c>
      <c r="D2310" s="179">
        <f t="shared" si="893"/>
        <v>3165</v>
      </c>
      <c r="E2310" s="179">
        <f t="shared" si="894"/>
        <v>18105.668283193074</v>
      </c>
      <c r="F2310" s="179">
        <f t="shared" si="895"/>
        <v>698.34321054460486</v>
      </c>
      <c r="G2310" s="179">
        <f t="shared" si="896"/>
        <v>1304651.4615038624</v>
      </c>
      <c r="H2310" s="179">
        <f t="shared" si="897"/>
        <v>49876.339057759622</v>
      </c>
      <c r="I2310" s="179">
        <f t="shared" si="898"/>
        <v>71638</v>
      </c>
      <c r="J2310" s="179">
        <f t="shared" si="899"/>
        <v>3165</v>
      </c>
      <c r="K2310" s="179">
        <f t="shared" si="900"/>
        <v>74803</v>
      </c>
      <c r="L2310" s="179">
        <f t="shared" si="888"/>
        <v>74803</v>
      </c>
      <c r="M2310" s="179">
        <f t="shared" si="901"/>
        <v>30305.978477235734</v>
      </c>
      <c r="N2310" s="179">
        <f t="shared" si="902"/>
        <v>3207694.9137450755</v>
      </c>
      <c r="O2310" s="179">
        <f>N2310*(1+Basic!$B$9)+S2310</f>
        <v>3368079.6594323292</v>
      </c>
      <c r="P2310" s="176">
        <f t="shared" si="889"/>
        <v>3417956</v>
      </c>
      <c r="R2310" s="183">
        <f t="shared" si="903"/>
        <v>0</v>
      </c>
      <c r="S2310" s="179">
        <f t="shared" si="890"/>
        <v>0</v>
      </c>
      <c r="Y2310" s="179">
        <f t="shared" si="904"/>
        <v>53532.331716806861</v>
      </c>
      <c r="Z2310" s="179">
        <f t="shared" si="905"/>
        <v>2466.6567894553955</v>
      </c>
      <c r="AA2310" s="179">
        <f t="shared" si="906"/>
        <v>18804.011493737678</v>
      </c>
      <c r="AB2310" s="179">
        <f t="shared" si="907"/>
        <v>74802.999999999942</v>
      </c>
      <c r="AC2310" s="179">
        <f t="shared" si="908"/>
        <v>3417956</v>
      </c>
      <c r="AE2310" s="179">
        <f t="shared" si="909"/>
        <v>74803</v>
      </c>
    </row>
    <row r="2311" spans="1:31" x14ac:dyDescent="0.2">
      <c r="A2311" s="171">
        <f t="shared" si="891"/>
        <v>196</v>
      </c>
      <c r="B2311" s="179">
        <f t="shared" si="892"/>
        <v>71638</v>
      </c>
      <c r="D2311" s="179">
        <f t="shared" si="893"/>
        <v>3165</v>
      </c>
      <c r="E2311" s="179">
        <f t="shared" si="894"/>
        <v>17392.03979982559</v>
      </c>
      <c r="F2311" s="179">
        <f t="shared" si="895"/>
        <v>665.43387866975411</v>
      </c>
      <c r="G2311" s="179">
        <f t="shared" si="896"/>
        <v>1250405.5013036879</v>
      </c>
      <c r="H2311" s="179">
        <f t="shared" si="897"/>
        <v>47376.772936429377</v>
      </c>
      <c r="I2311" s="179">
        <f t="shared" si="898"/>
        <v>71638</v>
      </c>
      <c r="J2311" s="179">
        <f t="shared" si="899"/>
        <v>3165</v>
      </c>
      <c r="K2311" s="179">
        <f t="shared" si="900"/>
        <v>74803</v>
      </c>
      <c r="L2311" s="179">
        <f t="shared" si="888"/>
        <v>74803</v>
      </c>
      <c r="M2311" s="179">
        <f t="shared" si="901"/>
        <v>29891.327127188979</v>
      </c>
      <c r="N2311" s="179">
        <f t="shared" si="902"/>
        <v>3162783.2408722644</v>
      </c>
      <c r="O2311" s="179">
        <f>N2311*(1+Basic!$B$9)+S2311</f>
        <v>3320922.4029158778</v>
      </c>
      <c r="P2311" s="176">
        <f t="shared" si="889"/>
        <v>3368299</v>
      </c>
      <c r="R2311" s="183">
        <f t="shared" si="903"/>
        <v>0</v>
      </c>
      <c r="S2311" s="179">
        <f t="shared" si="890"/>
        <v>0</v>
      </c>
      <c r="Y2311" s="179">
        <f t="shared" si="904"/>
        <v>54245.960200174479</v>
      </c>
      <c r="Z2311" s="179">
        <f t="shared" si="905"/>
        <v>2499.5661213302446</v>
      </c>
      <c r="AA2311" s="179">
        <f t="shared" si="906"/>
        <v>18057.473678495346</v>
      </c>
      <c r="AB2311" s="179">
        <f t="shared" si="907"/>
        <v>74803.000000000073</v>
      </c>
      <c r="AC2311" s="179">
        <f t="shared" si="908"/>
        <v>3368299</v>
      </c>
      <c r="AE2311" s="179">
        <f t="shared" si="909"/>
        <v>74803</v>
      </c>
    </row>
    <row r="2312" spans="1:31" x14ac:dyDescent="0.2">
      <c r="A2312" s="171">
        <f t="shared" si="891"/>
        <v>197</v>
      </c>
      <c r="B2312" s="179">
        <f t="shared" si="892"/>
        <v>71638</v>
      </c>
      <c r="D2312" s="179">
        <f t="shared" si="893"/>
        <v>3165</v>
      </c>
      <c r="E2312" s="179">
        <f t="shared" si="894"/>
        <v>16668.898082194981</v>
      </c>
      <c r="F2312" s="179">
        <f t="shared" si="895"/>
        <v>632.08548120252806</v>
      </c>
      <c r="G2312" s="179">
        <f t="shared" si="896"/>
        <v>1195436.399385883</v>
      </c>
      <c r="H2312" s="179">
        <f t="shared" si="897"/>
        <v>44843.858417631905</v>
      </c>
      <c r="I2312" s="179">
        <f t="shared" si="898"/>
        <v>71638</v>
      </c>
      <c r="J2312" s="179">
        <f t="shared" si="899"/>
        <v>3165</v>
      </c>
      <c r="K2312" s="179">
        <f t="shared" si="900"/>
        <v>74803</v>
      </c>
      <c r="L2312" s="179">
        <f t="shared" si="888"/>
        <v>74803</v>
      </c>
      <c r="M2312" s="179">
        <f t="shared" si="901"/>
        <v>29472.811793976343</v>
      </c>
      <c r="N2312" s="179">
        <f t="shared" si="902"/>
        <v>3117453.0526662408</v>
      </c>
      <c r="O2312" s="179">
        <f>N2312*(1+Basic!$B$9)+S2312</f>
        <v>3273325.705299553</v>
      </c>
      <c r="P2312" s="176">
        <f t="shared" si="889"/>
        <v>3318170</v>
      </c>
      <c r="R2312" s="183">
        <f t="shared" si="903"/>
        <v>0</v>
      </c>
      <c r="S2312" s="179">
        <f t="shared" si="890"/>
        <v>0</v>
      </c>
      <c r="Y2312" s="179">
        <f t="shared" si="904"/>
        <v>54969.101917804917</v>
      </c>
      <c r="Z2312" s="179">
        <f t="shared" si="905"/>
        <v>2532.9145187974718</v>
      </c>
      <c r="AA2312" s="179">
        <f t="shared" si="906"/>
        <v>17300.983563397509</v>
      </c>
      <c r="AB2312" s="179">
        <f t="shared" si="907"/>
        <v>74802.999999999898</v>
      </c>
      <c r="AC2312" s="179">
        <f t="shared" si="908"/>
        <v>3318170</v>
      </c>
      <c r="AE2312" s="179">
        <f t="shared" si="909"/>
        <v>74803</v>
      </c>
    </row>
    <row r="2313" spans="1:31" x14ac:dyDescent="0.2">
      <c r="A2313" s="171">
        <f t="shared" si="891"/>
        <v>198</v>
      </c>
      <c r="B2313" s="179">
        <f t="shared" si="892"/>
        <v>71638</v>
      </c>
      <c r="D2313" s="179">
        <f t="shared" si="893"/>
        <v>3165</v>
      </c>
      <c r="E2313" s="179">
        <f t="shared" si="894"/>
        <v>15936.11631133556</v>
      </c>
      <c r="F2313" s="179">
        <f t="shared" si="895"/>
        <v>598.29216027272912</v>
      </c>
      <c r="G2313" s="179">
        <f t="shared" si="896"/>
        <v>1139734.5156972185</v>
      </c>
      <c r="H2313" s="179">
        <f t="shared" si="897"/>
        <v>42277.150577904635</v>
      </c>
      <c r="I2313" s="179">
        <f t="shared" si="898"/>
        <v>71638</v>
      </c>
      <c r="J2313" s="179">
        <f t="shared" si="899"/>
        <v>3165</v>
      </c>
      <c r="K2313" s="179">
        <f t="shared" si="900"/>
        <v>74803</v>
      </c>
      <c r="L2313" s="179">
        <f t="shared" si="888"/>
        <v>74803</v>
      </c>
      <c r="M2313" s="179">
        <f t="shared" si="901"/>
        <v>29050.396470562267</v>
      </c>
      <c r="N2313" s="179">
        <f t="shared" si="902"/>
        <v>3071700.4491368029</v>
      </c>
      <c r="O2313" s="179">
        <f>N2313*(1+Basic!$B$9)+S2313</f>
        <v>3225285.4715936431</v>
      </c>
      <c r="P2313" s="176">
        <f t="shared" si="889"/>
        <v>3267563</v>
      </c>
      <c r="R2313" s="183">
        <f t="shared" si="903"/>
        <v>0</v>
      </c>
      <c r="S2313" s="179">
        <f t="shared" si="890"/>
        <v>0</v>
      </c>
      <c r="Y2313" s="179">
        <f t="shared" si="904"/>
        <v>55701.883688664529</v>
      </c>
      <c r="Z2313" s="179">
        <f t="shared" si="905"/>
        <v>2566.7078397272708</v>
      </c>
      <c r="AA2313" s="179">
        <f t="shared" si="906"/>
        <v>16534.408471608287</v>
      </c>
      <c r="AB2313" s="179">
        <f t="shared" si="907"/>
        <v>74803.000000000087</v>
      </c>
      <c r="AC2313" s="179">
        <f t="shared" si="908"/>
        <v>3267563</v>
      </c>
      <c r="AE2313" s="179">
        <f t="shared" si="909"/>
        <v>74803</v>
      </c>
    </row>
    <row r="2314" spans="1:31" x14ac:dyDescent="0.2">
      <c r="A2314" s="171">
        <f t="shared" si="891"/>
        <v>199</v>
      </c>
      <c r="B2314" s="179">
        <f t="shared" si="892"/>
        <v>71638</v>
      </c>
      <c r="D2314" s="179">
        <f t="shared" si="893"/>
        <v>3165</v>
      </c>
      <c r="E2314" s="179">
        <f t="shared" si="894"/>
        <v>15193.565977684137</v>
      </c>
      <c r="F2314" s="179">
        <f t="shared" si="895"/>
        <v>564.04797985636276</v>
      </c>
      <c r="G2314" s="179">
        <f t="shared" si="896"/>
        <v>1083290.0816749027</v>
      </c>
      <c r="H2314" s="179">
        <f t="shared" si="897"/>
        <v>39676.198557760996</v>
      </c>
      <c r="I2314" s="179">
        <f t="shared" si="898"/>
        <v>71638</v>
      </c>
      <c r="J2314" s="179">
        <f t="shared" si="899"/>
        <v>3165</v>
      </c>
      <c r="K2314" s="179">
        <f t="shared" si="900"/>
        <v>74803</v>
      </c>
      <c r="L2314" s="179">
        <f t="shared" si="888"/>
        <v>74803</v>
      </c>
      <c r="M2314" s="179">
        <f t="shared" si="901"/>
        <v>28624.044814374905</v>
      </c>
      <c r="N2314" s="179">
        <f t="shared" si="902"/>
        <v>3025521.4939511777</v>
      </c>
      <c r="O2314" s="179">
        <f>N2314*(1+Basic!$B$9)+S2314</f>
        <v>3176797.5686487369</v>
      </c>
      <c r="P2314" s="176">
        <f t="shared" si="889"/>
        <v>3216474</v>
      </c>
      <c r="R2314" s="183">
        <f t="shared" si="903"/>
        <v>0</v>
      </c>
      <c r="S2314" s="179">
        <f t="shared" si="890"/>
        <v>0</v>
      </c>
      <c r="Y2314" s="179">
        <f t="shared" si="904"/>
        <v>56444.434022315778</v>
      </c>
      <c r="Z2314" s="179">
        <f t="shared" si="905"/>
        <v>2600.9520201436389</v>
      </c>
      <c r="AA2314" s="179">
        <f t="shared" si="906"/>
        <v>15757.6139575405</v>
      </c>
      <c r="AB2314" s="179">
        <f t="shared" si="907"/>
        <v>74802.999999999913</v>
      </c>
      <c r="AC2314" s="179">
        <f t="shared" si="908"/>
        <v>3216474</v>
      </c>
      <c r="AE2314" s="179">
        <f t="shared" si="909"/>
        <v>74803</v>
      </c>
    </row>
    <row r="2315" spans="1:31" x14ac:dyDescent="0.2">
      <c r="A2315" s="171">
        <f t="shared" si="891"/>
        <v>200</v>
      </c>
      <c r="B2315" s="179">
        <f t="shared" si="892"/>
        <v>71638</v>
      </c>
      <c r="D2315" s="179">
        <f t="shared" si="893"/>
        <v>3165</v>
      </c>
      <c r="E2315" s="179">
        <f t="shared" si="894"/>
        <v>14441.116858543026</v>
      </c>
      <c r="F2315" s="179">
        <f t="shared" si="895"/>
        <v>529.34692473293455</v>
      </c>
      <c r="G2315" s="179">
        <f t="shared" si="896"/>
        <v>1026093.1985334458</v>
      </c>
      <c r="H2315" s="179">
        <f t="shared" si="897"/>
        <v>37040.54548249393</v>
      </c>
      <c r="I2315" s="179">
        <f t="shared" si="898"/>
        <v>71638</v>
      </c>
      <c r="J2315" s="179">
        <f t="shared" si="899"/>
        <v>3165</v>
      </c>
      <c r="K2315" s="179">
        <f t="shared" si="900"/>
        <v>74803</v>
      </c>
      <c r="L2315" s="179">
        <f t="shared" si="888"/>
        <v>74803</v>
      </c>
      <c r="M2315" s="179">
        <f t="shared" si="901"/>
        <v>28193.720144179344</v>
      </c>
      <c r="N2315" s="179">
        <f t="shared" si="902"/>
        <v>2978912.2140953569</v>
      </c>
      <c r="O2315" s="179">
        <f>N2315*(1+Basic!$B$9)+S2315</f>
        <v>3127857.8248001249</v>
      </c>
      <c r="P2315" s="176">
        <f t="shared" si="889"/>
        <v>3164898</v>
      </c>
      <c r="R2315" s="183">
        <f t="shared" si="903"/>
        <v>0</v>
      </c>
      <c r="S2315" s="179">
        <f t="shared" si="890"/>
        <v>0</v>
      </c>
      <c r="Y2315" s="179">
        <f t="shared" si="904"/>
        <v>57196.88314145687</v>
      </c>
      <c r="Z2315" s="179">
        <f t="shared" si="905"/>
        <v>2635.653075267066</v>
      </c>
      <c r="AA2315" s="179">
        <f t="shared" si="906"/>
        <v>14970.46378327596</v>
      </c>
      <c r="AB2315" s="179">
        <f t="shared" si="907"/>
        <v>74802.999999999898</v>
      </c>
      <c r="AC2315" s="179">
        <f t="shared" si="908"/>
        <v>3164898</v>
      </c>
      <c r="AE2315" s="179">
        <f t="shared" si="909"/>
        <v>74803</v>
      </c>
    </row>
    <row r="2316" spans="1:31" x14ac:dyDescent="0.2">
      <c r="A2316" s="171">
        <f t="shared" si="891"/>
        <v>201</v>
      </c>
      <c r="B2316" s="179">
        <f t="shared" si="892"/>
        <v>71638</v>
      </c>
      <c r="D2316" s="179">
        <f t="shared" si="893"/>
        <v>3165</v>
      </c>
      <c r="E2316" s="179">
        <f t="shared" si="894"/>
        <v>13678.636995242579</v>
      </c>
      <c r="F2316" s="179">
        <f t="shared" si="895"/>
        <v>494.18289942883649</v>
      </c>
      <c r="G2316" s="179">
        <f t="shared" si="896"/>
        <v>968133.83552868839</v>
      </c>
      <c r="H2316" s="179">
        <f t="shared" si="897"/>
        <v>34369.728381922767</v>
      </c>
      <c r="I2316" s="179">
        <f t="shared" si="898"/>
        <v>71638</v>
      </c>
      <c r="J2316" s="179">
        <f t="shared" si="899"/>
        <v>3165</v>
      </c>
      <c r="K2316" s="179">
        <f t="shared" si="900"/>
        <v>74803</v>
      </c>
      <c r="L2316" s="179">
        <f t="shared" si="888"/>
        <v>74803</v>
      </c>
      <c r="M2316" s="179">
        <f t="shared" si="901"/>
        <v>27759.385436921777</v>
      </c>
      <c r="N2316" s="179">
        <f t="shared" si="902"/>
        <v>2931868.5995322787</v>
      </c>
      <c r="O2316" s="179">
        <f>N2316*(1+Basic!$B$9)+S2316</f>
        <v>3078462.0295088929</v>
      </c>
      <c r="P2316" s="176">
        <f t="shared" si="889"/>
        <v>3112832</v>
      </c>
      <c r="R2316" s="183">
        <f t="shared" si="903"/>
        <v>0</v>
      </c>
      <c r="S2316" s="179">
        <f t="shared" si="890"/>
        <v>0</v>
      </c>
      <c r="Y2316" s="179">
        <f t="shared" si="904"/>
        <v>57959.363004757441</v>
      </c>
      <c r="Z2316" s="179">
        <f t="shared" si="905"/>
        <v>2670.8171005711629</v>
      </c>
      <c r="AA2316" s="179">
        <f t="shared" si="906"/>
        <v>14172.819894671416</v>
      </c>
      <c r="AB2316" s="179">
        <f t="shared" si="907"/>
        <v>74803.000000000029</v>
      </c>
      <c r="AC2316" s="179">
        <f t="shared" si="908"/>
        <v>3112832</v>
      </c>
      <c r="AE2316" s="179">
        <f t="shared" si="909"/>
        <v>74803</v>
      </c>
    </row>
    <row r="2317" spans="1:31" x14ac:dyDescent="0.2">
      <c r="A2317" s="171">
        <f t="shared" si="891"/>
        <v>202</v>
      </c>
      <c r="B2317" s="179">
        <f t="shared" si="892"/>
        <v>71638</v>
      </c>
      <c r="D2317" s="179">
        <f t="shared" si="893"/>
        <v>3165</v>
      </c>
      <c r="E2317" s="179">
        <f t="shared" si="894"/>
        <v>12905.992669999323</v>
      </c>
      <c r="F2317" s="179">
        <f t="shared" si="895"/>
        <v>458.54972714663637</v>
      </c>
      <c r="G2317" s="179">
        <f t="shared" si="896"/>
        <v>909401.82819868776</v>
      </c>
      <c r="H2317" s="179">
        <f t="shared" si="897"/>
        <v>31663.278109069404</v>
      </c>
      <c r="I2317" s="179">
        <f t="shared" si="898"/>
        <v>71638</v>
      </c>
      <c r="J2317" s="179">
        <f t="shared" si="899"/>
        <v>3165</v>
      </c>
      <c r="K2317" s="179">
        <f t="shared" si="900"/>
        <v>74803</v>
      </c>
      <c r="L2317" s="179">
        <f t="shared" si="888"/>
        <v>74803</v>
      </c>
      <c r="M2317" s="179">
        <f t="shared" si="901"/>
        <v>27321.003324544206</v>
      </c>
      <c r="N2317" s="179">
        <f t="shared" si="902"/>
        <v>2884386.6028568228</v>
      </c>
      <c r="O2317" s="179">
        <f>N2317*(1+Basic!$B$9)+S2317</f>
        <v>3028605.932999664</v>
      </c>
      <c r="P2317" s="176">
        <f t="shared" si="889"/>
        <v>3060269</v>
      </c>
      <c r="R2317" s="183">
        <f t="shared" si="903"/>
        <v>0</v>
      </c>
      <c r="S2317" s="179">
        <f t="shared" si="890"/>
        <v>0</v>
      </c>
      <c r="Y2317" s="179">
        <f t="shared" si="904"/>
        <v>58732.007330000633</v>
      </c>
      <c r="Z2317" s="179">
        <f t="shared" si="905"/>
        <v>2706.4502728533625</v>
      </c>
      <c r="AA2317" s="179">
        <f t="shared" si="906"/>
        <v>13364.542397145959</v>
      </c>
      <c r="AB2317" s="179">
        <f t="shared" si="907"/>
        <v>74802.999999999956</v>
      </c>
      <c r="AC2317" s="179">
        <f t="shared" si="908"/>
        <v>3060269</v>
      </c>
      <c r="AE2317" s="179">
        <f t="shared" si="909"/>
        <v>74803</v>
      </c>
    </row>
    <row r="2318" spans="1:31" x14ac:dyDescent="0.2">
      <c r="A2318" s="171">
        <f t="shared" si="891"/>
        <v>203</v>
      </c>
      <c r="B2318" s="179">
        <f t="shared" si="892"/>
        <v>71638</v>
      </c>
      <c r="D2318" s="179">
        <f t="shared" si="893"/>
        <v>3165</v>
      </c>
      <c r="E2318" s="179">
        <f t="shared" si="894"/>
        <v>12123.048382465562</v>
      </c>
      <c r="F2318" s="179">
        <f t="shared" si="895"/>
        <v>422.44114868008114</v>
      </c>
      <c r="G2318" s="179">
        <f t="shared" si="896"/>
        <v>849886.87658115337</v>
      </c>
      <c r="H2318" s="179">
        <f t="shared" si="897"/>
        <v>28920.719257749486</v>
      </c>
      <c r="I2318" s="179">
        <f t="shared" si="898"/>
        <v>71638</v>
      </c>
      <c r="J2318" s="179">
        <f t="shared" si="899"/>
        <v>3165</v>
      </c>
      <c r="K2318" s="179">
        <f t="shared" si="900"/>
        <v>74803</v>
      </c>
      <c r="L2318" s="179">
        <f t="shared" si="888"/>
        <v>74803</v>
      </c>
      <c r="M2318" s="179">
        <f t="shared" si="901"/>
        <v>26878.536090769445</v>
      </c>
      <c r="N2318" s="179">
        <f t="shared" si="902"/>
        <v>2836462.1389475921</v>
      </c>
      <c r="O2318" s="179">
        <f>N2318*(1+Basic!$B$9)+S2318</f>
        <v>2978285.2458949718</v>
      </c>
      <c r="P2318" s="176">
        <f t="shared" si="889"/>
        <v>3007206</v>
      </c>
      <c r="R2318" s="183">
        <f t="shared" si="903"/>
        <v>0</v>
      </c>
      <c r="S2318" s="179">
        <f t="shared" si="890"/>
        <v>0</v>
      </c>
      <c r="Y2318" s="179">
        <f t="shared" si="904"/>
        <v>59514.951617534389</v>
      </c>
      <c r="Z2318" s="179">
        <f t="shared" si="905"/>
        <v>2742.5588513199182</v>
      </c>
      <c r="AA2318" s="179">
        <f t="shared" si="906"/>
        <v>12545.489531145644</v>
      </c>
      <c r="AB2318" s="179">
        <f t="shared" si="907"/>
        <v>74802.999999999956</v>
      </c>
      <c r="AC2318" s="179">
        <f t="shared" si="908"/>
        <v>3007206</v>
      </c>
      <c r="AE2318" s="179">
        <f t="shared" si="909"/>
        <v>74803</v>
      </c>
    </row>
    <row r="2319" spans="1:31" x14ac:dyDescent="0.2">
      <c r="A2319" s="171">
        <f t="shared" si="891"/>
        <v>204</v>
      </c>
      <c r="B2319" s="179">
        <f t="shared" si="892"/>
        <v>71638</v>
      </c>
      <c r="C2319" s="171">
        <f>-Basic!$B$36</f>
        <v>-8740</v>
      </c>
      <c r="D2319" s="179">
        <f t="shared" si="893"/>
        <v>-5575</v>
      </c>
      <c r="E2319" s="179">
        <f t="shared" si="894"/>
        <v>11329.666825966393</v>
      </c>
      <c r="F2319" s="179">
        <f t="shared" si="895"/>
        <v>385.85082131462565</v>
      </c>
      <c r="G2319" s="179">
        <f t="shared" si="896"/>
        <v>789578.54340711981</v>
      </c>
      <c r="H2319" s="179">
        <f t="shared" si="897"/>
        <v>34881.570079064113</v>
      </c>
      <c r="I2319" s="179">
        <f t="shared" si="898"/>
        <v>71638</v>
      </c>
      <c r="J2319" s="179">
        <f t="shared" si="899"/>
        <v>3165</v>
      </c>
      <c r="K2319" s="179">
        <f t="shared" si="900"/>
        <v>74803</v>
      </c>
      <c r="L2319" s="179">
        <f t="shared" si="888"/>
        <v>74803</v>
      </c>
      <c r="M2319" s="179">
        <f t="shared" si="901"/>
        <v>26431.945667856231</v>
      </c>
      <c r="N2319" s="179">
        <f t="shared" si="902"/>
        <v>2788091.0846154485</v>
      </c>
      <c r="O2319" s="179">
        <f>N2319*(1+Basic!$B$9)+S2319</f>
        <v>2927495.6388462209</v>
      </c>
      <c r="P2319" s="176">
        <f t="shared" si="889"/>
        <v>2962377</v>
      </c>
      <c r="R2319" s="183">
        <f t="shared" si="903"/>
        <v>0</v>
      </c>
      <c r="S2319" s="179">
        <f t="shared" si="890"/>
        <v>0</v>
      </c>
      <c r="Y2319" s="179">
        <f t="shared" si="904"/>
        <v>60308.333174033556</v>
      </c>
      <c r="Z2319" s="179">
        <f t="shared" si="905"/>
        <v>2779.149178685373</v>
      </c>
      <c r="AA2319" s="179">
        <f t="shared" si="906"/>
        <v>11715.517647281018</v>
      </c>
      <c r="AB2319" s="179">
        <f t="shared" si="907"/>
        <v>74802.999999999942</v>
      </c>
      <c r="AC2319" s="179">
        <f t="shared" si="908"/>
        <v>2962377</v>
      </c>
      <c r="AE2319" s="179">
        <f t="shared" si="909"/>
        <v>66063</v>
      </c>
    </row>
    <row r="2320" spans="1:31" x14ac:dyDescent="0.2">
      <c r="A2320" s="171">
        <f t="shared" si="891"/>
        <v>205</v>
      </c>
      <c r="B2320" s="179">
        <f t="shared" si="892"/>
        <v>71638</v>
      </c>
      <c r="D2320" s="179">
        <f t="shared" si="893"/>
        <v>3165</v>
      </c>
      <c r="E2320" s="179">
        <f t="shared" si="894"/>
        <v>10525.708863419912</v>
      </c>
      <c r="F2320" s="179">
        <f t="shared" si="895"/>
        <v>465.37855244191809</v>
      </c>
      <c r="G2320" s="179">
        <f t="shared" si="896"/>
        <v>728466.25227053976</v>
      </c>
      <c r="H2320" s="179">
        <f t="shared" si="897"/>
        <v>32181.948631506031</v>
      </c>
      <c r="I2320" s="179">
        <f t="shared" si="898"/>
        <v>71638</v>
      </c>
      <c r="J2320" s="179">
        <f t="shared" si="899"/>
        <v>3165</v>
      </c>
      <c r="K2320" s="179">
        <f t="shared" si="900"/>
        <v>74803</v>
      </c>
      <c r="L2320" s="179">
        <f t="shared" si="888"/>
        <v>74803</v>
      </c>
      <c r="M2320" s="179">
        <f t="shared" si="901"/>
        <v>25981.193633324048</v>
      </c>
      <c r="N2320" s="179">
        <f t="shared" si="902"/>
        <v>2739269.2782487725</v>
      </c>
      <c r="O2320" s="179">
        <f>N2320*(1+Basic!$B$9)+S2320</f>
        <v>2876232.7421612111</v>
      </c>
      <c r="P2320" s="176">
        <f t="shared" si="889"/>
        <v>2908415</v>
      </c>
      <c r="R2320" s="183">
        <f t="shared" si="903"/>
        <v>0</v>
      </c>
      <c r="S2320" s="179">
        <f t="shared" si="890"/>
        <v>0</v>
      </c>
      <c r="Y2320" s="179">
        <f t="shared" si="904"/>
        <v>61112.291136580054</v>
      </c>
      <c r="Z2320" s="179">
        <f t="shared" si="905"/>
        <v>2699.6214475580819</v>
      </c>
      <c r="AA2320" s="179">
        <f t="shared" si="906"/>
        <v>10991.08741586183</v>
      </c>
      <c r="AB2320" s="179">
        <f t="shared" si="907"/>
        <v>74802.999999999971</v>
      </c>
      <c r="AC2320" s="179">
        <f t="shared" si="908"/>
        <v>2908415</v>
      </c>
      <c r="AE2320" s="179">
        <f t="shared" si="909"/>
        <v>74803</v>
      </c>
    </row>
    <row r="2321" spans="1:31" x14ac:dyDescent="0.2">
      <c r="A2321" s="171">
        <f t="shared" si="891"/>
        <v>206</v>
      </c>
      <c r="B2321" s="179">
        <f t="shared" si="892"/>
        <v>71638</v>
      </c>
      <c r="D2321" s="179">
        <f t="shared" si="893"/>
        <v>3165</v>
      </c>
      <c r="E2321" s="179">
        <f t="shared" si="894"/>
        <v>9711.0335029364542</v>
      </c>
      <c r="F2321" s="179">
        <f t="shared" si="895"/>
        <v>429.36108193935621</v>
      </c>
      <c r="G2321" s="179">
        <f t="shared" si="896"/>
        <v>666539.28577347624</v>
      </c>
      <c r="H2321" s="179">
        <f t="shared" si="897"/>
        <v>29446.309713445389</v>
      </c>
      <c r="I2321" s="179">
        <f t="shared" si="898"/>
        <v>71638</v>
      </c>
      <c r="J2321" s="179">
        <f t="shared" si="899"/>
        <v>3165</v>
      </c>
      <c r="K2321" s="179">
        <f t="shared" si="900"/>
        <v>74803</v>
      </c>
      <c r="L2321" s="179">
        <f t="shared" si="888"/>
        <v>74803</v>
      </c>
      <c r="M2321" s="179">
        <f t="shared" si="901"/>
        <v>25526.241206647424</v>
      </c>
      <c r="N2321" s="179">
        <f t="shared" si="902"/>
        <v>2689992.5194554199</v>
      </c>
      <c r="O2321" s="179">
        <f>N2321*(1+Basic!$B$9)+S2321</f>
        <v>2824492.1454281909</v>
      </c>
      <c r="P2321" s="176">
        <f t="shared" si="889"/>
        <v>2853938</v>
      </c>
      <c r="R2321" s="183">
        <f t="shared" si="903"/>
        <v>0</v>
      </c>
      <c r="S2321" s="179">
        <f t="shared" si="890"/>
        <v>0</v>
      </c>
      <c r="Y2321" s="179">
        <f t="shared" si="904"/>
        <v>61926.96649706352</v>
      </c>
      <c r="Z2321" s="179">
        <f t="shared" si="905"/>
        <v>2735.638918060642</v>
      </c>
      <c r="AA2321" s="179">
        <f t="shared" si="906"/>
        <v>10140.39458487581</v>
      </c>
      <c r="AB2321" s="179">
        <f t="shared" si="907"/>
        <v>74802.999999999971</v>
      </c>
      <c r="AC2321" s="179">
        <f t="shared" si="908"/>
        <v>2853938</v>
      </c>
      <c r="AE2321" s="179">
        <f t="shared" si="909"/>
        <v>74803</v>
      </c>
    </row>
    <row r="2322" spans="1:31" x14ac:dyDescent="0.2">
      <c r="A2322" s="171">
        <f t="shared" si="891"/>
        <v>207</v>
      </c>
      <c r="B2322" s="179">
        <f t="shared" si="892"/>
        <v>71638</v>
      </c>
      <c r="D2322" s="179">
        <f t="shared" si="893"/>
        <v>3165</v>
      </c>
      <c r="E2322" s="179">
        <f t="shared" si="894"/>
        <v>8885.4978730925232</v>
      </c>
      <c r="F2322" s="179">
        <f t="shared" si="895"/>
        <v>392.86307807068994</v>
      </c>
      <c r="G2322" s="179">
        <f t="shared" si="896"/>
        <v>603786.78364656877</v>
      </c>
      <c r="H2322" s="179">
        <f t="shared" si="897"/>
        <v>26674.172791516081</v>
      </c>
      <c r="I2322" s="179">
        <f t="shared" si="898"/>
        <v>71638</v>
      </c>
      <c r="J2322" s="179">
        <f t="shared" si="899"/>
        <v>3165</v>
      </c>
      <c r="K2322" s="179">
        <f t="shared" si="900"/>
        <v>74803</v>
      </c>
      <c r="L2322" s="179">
        <f t="shared" si="888"/>
        <v>74803</v>
      </c>
      <c r="M2322" s="179">
        <f t="shared" si="901"/>
        <v>25067.049245919468</v>
      </c>
      <c r="N2322" s="179">
        <f t="shared" si="902"/>
        <v>2640256.5687013394</v>
      </c>
      <c r="O2322" s="179">
        <f>N2322*(1+Basic!$B$9)+S2322</f>
        <v>2772269.3971364065</v>
      </c>
      <c r="P2322" s="176">
        <f t="shared" si="889"/>
        <v>2798944</v>
      </c>
      <c r="R2322" s="183">
        <f t="shared" si="903"/>
        <v>0</v>
      </c>
      <c r="S2322" s="179">
        <f t="shared" si="890"/>
        <v>0</v>
      </c>
      <c r="Y2322" s="179">
        <f t="shared" si="904"/>
        <v>62752.502126907464</v>
      </c>
      <c r="Z2322" s="179">
        <f t="shared" si="905"/>
        <v>2772.1369219293083</v>
      </c>
      <c r="AA2322" s="179">
        <f t="shared" si="906"/>
        <v>9278.360951163213</v>
      </c>
      <c r="AB2322" s="179">
        <f t="shared" si="907"/>
        <v>74802.999999999985</v>
      </c>
      <c r="AC2322" s="179">
        <f t="shared" si="908"/>
        <v>2798944</v>
      </c>
      <c r="AE2322" s="179">
        <f t="shared" si="909"/>
        <v>74803</v>
      </c>
    </row>
    <row r="2323" spans="1:31" x14ac:dyDescent="0.2">
      <c r="A2323" s="171">
        <f t="shared" si="891"/>
        <v>208</v>
      </c>
      <c r="B2323" s="179">
        <f t="shared" si="892"/>
        <v>71638</v>
      </c>
      <c r="D2323" s="179">
        <f t="shared" si="893"/>
        <v>3165</v>
      </c>
      <c r="E2323" s="179">
        <f t="shared" si="894"/>
        <v>8048.9571978751192</v>
      </c>
      <c r="F2323" s="179">
        <f t="shared" si="895"/>
        <v>355.87812971618428</v>
      </c>
      <c r="G2323" s="179">
        <f t="shared" si="896"/>
        <v>540197.74084444391</v>
      </c>
      <c r="H2323" s="179">
        <f t="shared" si="897"/>
        <v>23865.050921232265</v>
      </c>
      <c r="I2323" s="179">
        <f t="shared" si="898"/>
        <v>71638</v>
      </c>
      <c r="J2323" s="179">
        <f t="shared" si="899"/>
        <v>3165</v>
      </c>
      <c r="K2323" s="179">
        <f t="shared" si="900"/>
        <v>74803</v>
      </c>
      <c r="L2323" s="179">
        <f t="shared" si="888"/>
        <v>74803</v>
      </c>
      <c r="M2323" s="179">
        <f t="shared" si="901"/>
        <v>24603.578244484281</v>
      </c>
      <c r="N2323" s="179">
        <f t="shared" si="902"/>
        <v>2590057.1469458239</v>
      </c>
      <c r="O2323" s="179">
        <f>N2323*(1+Basic!$B$9)+S2323</f>
        <v>2719560.0042931153</v>
      </c>
      <c r="P2323" s="176">
        <f t="shared" si="889"/>
        <v>2743425</v>
      </c>
      <c r="R2323" s="183">
        <f t="shared" si="903"/>
        <v>0</v>
      </c>
      <c r="S2323" s="179">
        <f t="shared" si="890"/>
        <v>0</v>
      </c>
      <c r="Y2323" s="179">
        <f t="shared" si="904"/>
        <v>63589.042802124866</v>
      </c>
      <c r="Z2323" s="179">
        <f t="shared" si="905"/>
        <v>2809.121870283816</v>
      </c>
      <c r="AA2323" s="179">
        <f t="shared" si="906"/>
        <v>8404.8353275913032</v>
      </c>
      <c r="AB2323" s="179">
        <f t="shared" si="907"/>
        <v>74802.999999999985</v>
      </c>
      <c r="AC2323" s="179">
        <f t="shared" si="908"/>
        <v>2743425</v>
      </c>
      <c r="AE2323" s="179">
        <f t="shared" si="909"/>
        <v>74803</v>
      </c>
    </row>
    <row r="2324" spans="1:31" x14ac:dyDescent="0.2">
      <c r="A2324" s="171">
        <f t="shared" si="891"/>
        <v>209</v>
      </c>
      <c r="B2324" s="179">
        <f t="shared" si="892"/>
        <v>71638</v>
      </c>
      <c r="D2324" s="179">
        <f t="shared" si="893"/>
        <v>3165</v>
      </c>
      <c r="E2324" s="179">
        <f t="shared" si="894"/>
        <v>7201.2647712920407</v>
      </c>
      <c r="F2324" s="179">
        <f t="shared" si="895"/>
        <v>318.399740221032</v>
      </c>
      <c r="G2324" s="179">
        <f t="shared" si="896"/>
        <v>475761.00561573589</v>
      </c>
      <c r="H2324" s="179">
        <f t="shared" si="897"/>
        <v>21018.450661453298</v>
      </c>
      <c r="I2324" s="179">
        <f t="shared" si="898"/>
        <v>71638</v>
      </c>
      <c r="J2324" s="179">
        <f t="shared" si="899"/>
        <v>3165</v>
      </c>
      <c r="K2324" s="179">
        <f t="shared" si="900"/>
        <v>74803</v>
      </c>
      <c r="L2324" s="179">
        <f t="shared" si="888"/>
        <v>74803</v>
      </c>
      <c r="M2324" s="179">
        <f t="shared" si="901"/>
        <v>24135.788327537997</v>
      </c>
      <c r="N2324" s="179">
        <f t="shared" si="902"/>
        <v>2539389.9352733619</v>
      </c>
      <c r="O2324" s="179">
        <f>N2324*(1+Basic!$B$9)+S2324</f>
        <v>2666359.4320370299</v>
      </c>
      <c r="P2324" s="176">
        <f t="shared" si="889"/>
        <v>2687378</v>
      </c>
      <c r="R2324" s="183">
        <f t="shared" si="903"/>
        <v>0</v>
      </c>
      <c r="S2324" s="179">
        <f t="shared" si="890"/>
        <v>0</v>
      </c>
      <c r="Y2324" s="179">
        <f t="shared" si="904"/>
        <v>64436.735228708014</v>
      </c>
      <c r="Z2324" s="179">
        <f t="shared" si="905"/>
        <v>2846.6002597789666</v>
      </c>
      <c r="AA2324" s="179">
        <f t="shared" si="906"/>
        <v>7519.6645115130723</v>
      </c>
      <c r="AB2324" s="179">
        <f t="shared" si="907"/>
        <v>74803.000000000058</v>
      </c>
      <c r="AC2324" s="179">
        <f t="shared" si="908"/>
        <v>2687378</v>
      </c>
      <c r="AE2324" s="179">
        <f t="shared" si="909"/>
        <v>74803</v>
      </c>
    </row>
    <row r="2325" spans="1:31" x14ac:dyDescent="0.2">
      <c r="A2325" s="171">
        <f t="shared" si="891"/>
        <v>210</v>
      </c>
      <c r="B2325" s="179">
        <f t="shared" si="892"/>
        <v>71638</v>
      </c>
      <c r="D2325" s="179">
        <f t="shared" si="893"/>
        <v>3165</v>
      </c>
      <c r="E2325" s="179">
        <f t="shared" si="894"/>
        <v>6342.271931643736</v>
      </c>
      <c r="F2325" s="179">
        <f t="shared" si="895"/>
        <v>280.4213262541723</v>
      </c>
      <c r="G2325" s="179">
        <f t="shared" si="896"/>
        <v>410465.27754737961</v>
      </c>
      <c r="H2325" s="179">
        <f t="shared" si="897"/>
        <v>18133.871987707469</v>
      </c>
      <c r="I2325" s="179">
        <f t="shared" si="898"/>
        <v>71638</v>
      </c>
      <c r="J2325" s="179">
        <f t="shared" si="899"/>
        <v>3165</v>
      </c>
      <c r="K2325" s="179">
        <f t="shared" si="900"/>
        <v>74803</v>
      </c>
      <c r="L2325" s="179">
        <f t="shared" si="888"/>
        <v>74803</v>
      </c>
      <c r="M2325" s="179">
        <f t="shared" si="901"/>
        <v>23663.63924869812</v>
      </c>
      <c r="N2325" s="179">
        <f t="shared" si="902"/>
        <v>2488250.5745220599</v>
      </c>
      <c r="O2325" s="179">
        <f>N2325*(1+Basic!$B$9)+S2325</f>
        <v>2612663.1032481631</v>
      </c>
      <c r="P2325" s="176">
        <f t="shared" si="889"/>
        <v>2630797</v>
      </c>
      <c r="R2325" s="183">
        <f t="shared" si="903"/>
        <v>0</v>
      </c>
      <c r="S2325" s="179">
        <f t="shared" si="890"/>
        <v>0</v>
      </c>
      <c r="Y2325" s="179">
        <f t="shared" si="904"/>
        <v>65295.728068356286</v>
      </c>
      <c r="Z2325" s="179">
        <f t="shared" si="905"/>
        <v>2884.5786737458293</v>
      </c>
      <c r="AA2325" s="179">
        <f t="shared" si="906"/>
        <v>6622.6932578979086</v>
      </c>
      <c r="AB2325" s="179">
        <f t="shared" si="907"/>
        <v>74803.000000000029</v>
      </c>
      <c r="AC2325" s="179">
        <f t="shared" si="908"/>
        <v>2630797</v>
      </c>
      <c r="AE2325" s="179">
        <f t="shared" si="909"/>
        <v>74803</v>
      </c>
    </row>
    <row r="2326" spans="1:31" x14ac:dyDescent="0.2">
      <c r="A2326" s="171">
        <f t="shared" si="891"/>
        <v>211</v>
      </c>
      <c r="B2326" s="179">
        <f t="shared" si="892"/>
        <v>71638</v>
      </c>
      <c r="D2326" s="179">
        <f t="shared" si="893"/>
        <v>3165</v>
      </c>
      <c r="E2326" s="179">
        <f t="shared" si="894"/>
        <v>5471.8280354521712</v>
      </c>
      <c r="F2326" s="179">
        <f t="shared" si="895"/>
        <v>241.93621665188459</v>
      </c>
      <c r="G2326" s="179">
        <f t="shared" si="896"/>
        <v>344299.10558283178</v>
      </c>
      <c r="H2326" s="179">
        <f t="shared" si="897"/>
        <v>15210.808204359353</v>
      </c>
      <c r="I2326" s="179">
        <f t="shared" si="898"/>
        <v>71638</v>
      </c>
      <c r="J2326" s="179">
        <f t="shared" si="899"/>
        <v>3165</v>
      </c>
      <c r="K2326" s="179">
        <f t="shared" si="900"/>
        <v>74803</v>
      </c>
      <c r="L2326" s="179">
        <f t="shared" si="888"/>
        <v>74803</v>
      </c>
      <c r="M2326" s="179">
        <f t="shared" si="901"/>
        <v>23187.090386540967</v>
      </c>
      <c r="N2326" s="179">
        <f t="shared" si="902"/>
        <v>2436634.664908601</v>
      </c>
      <c r="O2326" s="179">
        <f>N2326*(1+Basic!$B$9)+S2326</f>
        <v>2558466.398154031</v>
      </c>
      <c r="P2326" s="176">
        <f t="shared" si="889"/>
        <v>2573677</v>
      </c>
      <c r="R2326" s="183">
        <f t="shared" si="903"/>
        <v>0</v>
      </c>
      <c r="S2326" s="179">
        <f t="shared" si="890"/>
        <v>0</v>
      </c>
      <c r="Y2326" s="179">
        <f t="shared" si="904"/>
        <v>66166.17196454783</v>
      </c>
      <c r="Z2326" s="179">
        <f t="shared" si="905"/>
        <v>2923.063783348116</v>
      </c>
      <c r="AA2326" s="179">
        <f t="shared" si="906"/>
        <v>5713.7642521040561</v>
      </c>
      <c r="AB2326" s="179">
        <f t="shared" si="907"/>
        <v>74803</v>
      </c>
      <c r="AC2326" s="179">
        <f t="shared" si="908"/>
        <v>2573677</v>
      </c>
      <c r="AE2326" s="179">
        <f t="shared" si="909"/>
        <v>74803</v>
      </c>
    </row>
    <row r="2327" spans="1:31" x14ac:dyDescent="0.2">
      <c r="A2327" s="171">
        <f t="shared" si="891"/>
        <v>212</v>
      </c>
      <c r="B2327" s="179">
        <f t="shared" si="892"/>
        <v>71638</v>
      </c>
      <c r="D2327" s="179">
        <f t="shared" si="893"/>
        <v>3165</v>
      </c>
      <c r="E2327" s="179">
        <f t="shared" si="894"/>
        <v>4589.7804310421461</v>
      </c>
      <c r="F2327" s="179">
        <f t="shared" si="895"/>
        <v>202.9376512459537</v>
      </c>
      <c r="G2327" s="179">
        <f t="shared" si="896"/>
        <v>277250.88601387391</v>
      </c>
      <c r="H2327" s="179">
        <f t="shared" si="897"/>
        <v>12248.745855605306</v>
      </c>
      <c r="I2327" s="179">
        <f t="shared" si="898"/>
        <v>71638</v>
      </c>
      <c r="J2327" s="179">
        <f t="shared" si="899"/>
        <v>3165</v>
      </c>
      <c r="K2327" s="179">
        <f t="shared" si="900"/>
        <v>74803</v>
      </c>
      <c r="L2327" s="179">
        <f t="shared" si="888"/>
        <v>74803</v>
      </c>
      <c r="M2327" s="179">
        <f t="shared" si="901"/>
        <v>22706.100741106773</v>
      </c>
      <c r="N2327" s="179">
        <f t="shared" si="902"/>
        <v>2384537.7656497075</v>
      </c>
      <c r="O2327" s="179">
        <f>N2327*(1+Basic!$B$9)+S2327</f>
        <v>2503764.6539321928</v>
      </c>
      <c r="P2327" s="176">
        <f t="shared" si="889"/>
        <v>2516013</v>
      </c>
      <c r="R2327" s="183">
        <f t="shared" si="903"/>
        <v>0</v>
      </c>
      <c r="S2327" s="179">
        <f t="shared" si="890"/>
        <v>0</v>
      </c>
      <c r="Y2327" s="179">
        <f t="shared" si="904"/>
        <v>67048.219568957866</v>
      </c>
      <c r="Z2327" s="179">
        <f t="shared" si="905"/>
        <v>2962.062348754047</v>
      </c>
      <c r="AA2327" s="179">
        <f t="shared" si="906"/>
        <v>4792.7180822881</v>
      </c>
      <c r="AB2327" s="179">
        <f t="shared" si="907"/>
        <v>74803.000000000015</v>
      </c>
      <c r="AC2327" s="179">
        <f t="shared" si="908"/>
        <v>2516013</v>
      </c>
      <c r="AE2327" s="179">
        <f t="shared" si="909"/>
        <v>74803</v>
      </c>
    </row>
    <row r="2328" spans="1:31" x14ac:dyDescent="0.2">
      <c r="A2328" s="171">
        <f t="shared" si="891"/>
        <v>213</v>
      </c>
      <c r="B2328" s="179">
        <f t="shared" si="892"/>
        <v>71638</v>
      </c>
      <c r="D2328" s="179">
        <f t="shared" si="893"/>
        <v>3165</v>
      </c>
      <c r="E2328" s="179">
        <f t="shared" si="894"/>
        <v>3695.9744317704335</v>
      </c>
      <c r="F2328" s="179">
        <f t="shared" si="895"/>
        <v>163.41877967620093</v>
      </c>
      <c r="G2328" s="179">
        <f t="shared" si="896"/>
        <v>209308.86044564436</v>
      </c>
      <c r="H2328" s="179">
        <f t="shared" si="897"/>
        <v>9247.1646352815078</v>
      </c>
      <c r="I2328" s="179">
        <f t="shared" si="898"/>
        <v>71638</v>
      </c>
      <c r="J2328" s="179">
        <f t="shared" si="899"/>
        <v>3165</v>
      </c>
      <c r="K2328" s="179">
        <f t="shared" si="900"/>
        <v>74803</v>
      </c>
      <c r="L2328" s="179">
        <f t="shared" si="888"/>
        <v>74803</v>
      </c>
      <c r="M2328" s="179">
        <f t="shared" si="901"/>
        <v>22220.628930372233</v>
      </c>
      <c r="N2328" s="179">
        <f t="shared" si="902"/>
        <v>2331955.3945800797</v>
      </c>
      <c r="O2328" s="179">
        <f>N2328*(1+Basic!$B$9)+S2328</f>
        <v>2448553.1643090839</v>
      </c>
      <c r="P2328" s="176">
        <f t="shared" si="889"/>
        <v>2457800</v>
      </c>
      <c r="R2328" s="183">
        <f t="shared" si="903"/>
        <v>0</v>
      </c>
      <c r="S2328" s="179">
        <f t="shared" si="890"/>
        <v>0</v>
      </c>
      <c r="Y2328" s="179">
        <f t="shared" si="904"/>
        <v>67942.025568229554</v>
      </c>
      <c r="Z2328" s="179">
        <f t="shared" si="905"/>
        <v>3001.5812203237983</v>
      </c>
      <c r="AA2328" s="179">
        <f t="shared" si="906"/>
        <v>3859.3932114466343</v>
      </c>
      <c r="AB2328" s="179">
        <f t="shared" si="907"/>
        <v>74802.999999999985</v>
      </c>
      <c r="AC2328" s="179">
        <f t="shared" si="908"/>
        <v>2457800</v>
      </c>
      <c r="AE2328" s="179">
        <f t="shared" si="909"/>
        <v>74803</v>
      </c>
    </row>
    <row r="2329" spans="1:31" x14ac:dyDescent="0.2">
      <c r="A2329" s="171">
        <f t="shared" si="891"/>
        <v>214</v>
      </c>
      <c r="B2329" s="179">
        <f t="shared" si="892"/>
        <v>71638</v>
      </c>
      <c r="D2329" s="179">
        <f t="shared" si="893"/>
        <v>3165</v>
      </c>
      <c r="E2329" s="179">
        <f t="shared" si="894"/>
        <v>2790.2532888980404</v>
      </c>
      <c r="F2329" s="179">
        <f t="shared" si="895"/>
        <v>123.37266018717207</v>
      </c>
      <c r="G2329" s="179">
        <f t="shared" si="896"/>
        <v>140461.11373454239</v>
      </c>
      <c r="H2329" s="179">
        <f t="shared" si="897"/>
        <v>6205.53729546868</v>
      </c>
      <c r="I2329" s="179">
        <f t="shared" si="898"/>
        <v>71638</v>
      </c>
      <c r="J2329" s="179">
        <f t="shared" si="899"/>
        <v>3165</v>
      </c>
      <c r="K2329" s="179">
        <f t="shared" si="900"/>
        <v>74803</v>
      </c>
      <c r="L2329" s="179">
        <f t="shared" si="888"/>
        <v>74803</v>
      </c>
      <c r="M2329" s="179">
        <f t="shared" si="901"/>
        <v>21730.633186690236</v>
      </c>
      <c r="N2329" s="179">
        <f t="shared" si="902"/>
        <v>2278883.0277667698</v>
      </c>
      <c r="O2329" s="179">
        <f>N2329*(1+Basic!$B$9)+S2329</f>
        <v>2392827.1791551085</v>
      </c>
      <c r="P2329" s="176">
        <f t="shared" si="889"/>
        <v>2399033</v>
      </c>
      <c r="R2329" s="183">
        <f t="shared" si="903"/>
        <v>0</v>
      </c>
      <c r="S2329" s="179">
        <f t="shared" si="890"/>
        <v>0</v>
      </c>
      <c r="Y2329" s="179">
        <f t="shared" si="904"/>
        <v>68847.746711101965</v>
      </c>
      <c r="Z2329" s="179">
        <f t="shared" si="905"/>
        <v>3041.6273398128278</v>
      </c>
      <c r="AA2329" s="179">
        <f t="shared" si="906"/>
        <v>2913.6259490852126</v>
      </c>
      <c r="AB2329" s="179">
        <f t="shared" si="907"/>
        <v>74803</v>
      </c>
      <c r="AC2329" s="179">
        <f t="shared" si="908"/>
        <v>2399033</v>
      </c>
      <c r="AE2329" s="179">
        <f t="shared" si="909"/>
        <v>74803</v>
      </c>
    </row>
    <row r="2330" spans="1:31" x14ac:dyDescent="0.2">
      <c r="A2330" s="171">
        <f t="shared" si="891"/>
        <v>215</v>
      </c>
      <c r="B2330" s="179">
        <f t="shared" si="892"/>
        <v>71638</v>
      </c>
      <c r="D2330" s="179">
        <f t="shared" si="893"/>
        <v>3165</v>
      </c>
      <c r="E2330" s="179">
        <f t="shared" si="894"/>
        <v>1872.4581641008326</v>
      </c>
      <c r="F2330" s="179">
        <f t="shared" si="895"/>
        <v>82.792258408771545</v>
      </c>
      <c r="G2330" s="179">
        <f t="shared" si="896"/>
        <v>70695.571898643218</v>
      </c>
      <c r="H2330" s="179">
        <f t="shared" si="897"/>
        <v>3123.3295538774514</v>
      </c>
      <c r="I2330" s="179">
        <f t="shared" si="898"/>
        <v>71638</v>
      </c>
      <c r="J2330" s="179">
        <f t="shared" si="899"/>
        <v>3165</v>
      </c>
      <c r="K2330" s="179">
        <f t="shared" si="900"/>
        <v>74803</v>
      </c>
      <c r="L2330" s="179">
        <f t="shared" si="888"/>
        <v>74803</v>
      </c>
      <c r="M2330" s="179">
        <f t="shared" si="901"/>
        <v>21236.071353196337</v>
      </c>
      <c r="N2330" s="179">
        <f t="shared" si="902"/>
        <v>2225316.0991199659</v>
      </c>
      <c r="O2330" s="179">
        <f>N2330*(1+Basic!$B$9)+S2330</f>
        <v>2336581.9040759644</v>
      </c>
      <c r="P2330" s="176">
        <f t="shared" si="889"/>
        <v>2339705</v>
      </c>
      <c r="R2330" s="183">
        <f t="shared" si="903"/>
        <v>0</v>
      </c>
      <c r="S2330" s="179">
        <f t="shared" si="890"/>
        <v>0</v>
      </c>
      <c r="Y2330" s="179">
        <f t="shared" si="904"/>
        <v>69765.541835899174</v>
      </c>
      <c r="Z2330" s="179">
        <f t="shared" si="905"/>
        <v>3082.2077415912286</v>
      </c>
      <c r="AA2330" s="179">
        <f t="shared" si="906"/>
        <v>1955.250422509604</v>
      </c>
      <c r="AB2330" s="179">
        <f t="shared" si="907"/>
        <v>74803</v>
      </c>
      <c r="AC2330" s="179">
        <f t="shared" si="908"/>
        <v>2339705</v>
      </c>
      <c r="AE2330" s="179">
        <f t="shared" si="909"/>
        <v>74803</v>
      </c>
    </row>
    <row r="2331" spans="1:31" x14ac:dyDescent="0.2">
      <c r="A2331" s="171">
        <f t="shared" si="891"/>
        <v>216</v>
      </c>
      <c r="B2331" s="179">
        <f t="shared" si="892"/>
        <v>71638</v>
      </c>
      <c r="D2331" s="179">
        <f t="shared" si="893"/>
        <v>3165</v>
      </c>
      <c r="E2331" s="179">
        <f t="shared" si="894"/>
        <v>942.4281016137079</v>
      </c>
      <c r="F2331" s="179">
        <f t="shared" si="895"/>
        <v>41.670446120627979</v>
      </c>
      <c r="G2331" s="179">
        <f t="shared" si="896"/>
        <v>2.5692861527204514E-7</v>
      </c>
      <c r="H2331" s="179">
        <f t="shared" si="897"/>
        <v>-1.9206041201869084E-9</v>
      </c>
      <c r="I2331" s="179">
        <f t="shared" si="898"/>
        <v>71638</v>
      </c>
      <c r="J2331" s="179">
        <f t="shared" si="899"/>
        <v>3165</v>
      </c>
      <c r="K2331" s="179">
        <f t="shared" si="900"/>
        <v>74803</v>
      </c>
      <c r="L2331" s="179">
        <f>K2331+Basic!B8</f>
        <v>2246053</v>
      </c>
      <c r="M2331" s="179">
        <f t="shared" si="901"/>
        <v>20736.900880181816</v>
      </c>
      <c r="N2331" s="179">
        <f t="shared" si="902"/>
        <v>1.4761462807655334E-7</v>
      </c>
      <c r="O2331" s="179">
        <f>N2331*(1+Basic!$B$9)</f>
        <v>1.5499535948038102E-7</v>
      </c>
      <c r="P2331" s="179">
        <f>O2331+H2331+Basic!$B$8</f>
        <v>2171250.0000001532</v>
      </c>
      <c r="R2331" s="183">
        <f t="shared" si="903"/>
        <v>0</v>
      </c>
      <c r="S2331" s="179">
        <f t="shared" si="890"/>
        <v>0</v>
      </c>
      <c r="Y2331" s="179">
        <f t="shared" si="904"/>
        <v>70695.57189838629</v>
      </c>
      <c r="Z2331" s="179">
        <f t="shared" si="905"/>
        <v>3123.3295538793718</v>
      </c>
      <c r="AA2331" s="179">
        <f t="shared" si="906"/>
        <v>984.09854773433585</v>
      </c>
      <c r="AB2331" s="179">
        <f t="shared" si="907"/>
        <v>74803</v>
      </c>
      <c r="AC2331" s="179">
        <f t="shared" si="908"/>
        <v>2171250.0000001532</v>
      </c>
      <c r="AE2331" s="179">
        <f t="shared" si="909"/>
        <v>74803</v>
      </c>
    </row>
    <row r="2332" spans="1:31" ht="15" x14ac:dyDescent="0.2">
      <c r="A2332" s="170" t="s">
        <v>5</v>
      </c>
      <c r="B2332" s="190">
        <f>SUM(B2115:B2331)</f>
        <v>10407558</v>
      </c>
      <c r="C2332" s="190">
        <f>SUM(C2115:C2331)</f>
        <v>-445463</v>
      </c>
      <c r="D2332" s="190">
        <f>SUM(D2115:D2331)</f>
        <v>238177</v>
      </c>
      <c r="E2332" s="190">
        <f>SUM(E2115:E2331)</f>
        <v>10407558.000000251</v>
      </c>
      <c r="F2332" s="190">
        <f>SUM(F2115:F2331)</f>
        <v>238176.99999999788</v>
      </c>
      <c r="G2332" s="190"/>
      <c r="H2332" s="190"/>
      <c r="I2332" s="190">
        <f>SUM(I2115:I2331)</f>
        <v>15473808</v>
      </c>
      <c r="J2332" s="190">
        <f>SUM(J2115:J2331)</f>
        <v>657428.5</v>
      </c>
      <c r="K2332" s="190">
        <f>SUM(K2115:K2331)</f>
        <v>16157448</v>
      </c>
      <c r="L2332" s="190">
        <f>SUM(L2115:L2331)</f>
        <v>11091198</v>
      </c>
      <c r="M2332" s="190">
        <f>SUM(M2115:M2331)</f>
        <v>11091198.000000151</v>
      </c>
      <c r="N2332" s="187"/>
      <c r="O2332" s="190"/>
      <c r="P2332" s="190"/>
      <c r="R2332" s="172">
        <f>SUM(R2116:R2331)</f>
        <v>0</v>
      </c>
      <c r="Y2332" s="191">
        <f>SUM(Y2116:Y2331)</f>
        <v>5066249.999999743</v>
      </c>
      <c r="Z2332" s="191">
        <f>SUM(Z2116:Z2331)</f>
        <v>445463.00000000204</v>
      </c>
      <c r="AA2332" s="191">
        <f>SUM(AA2116:AA2331)</f>
        <v>10645735.000000259</v>
      </c>
      <c r="AB2332" s="191">
        <f>SUM(AB2116:AB2331)</f>
        <v>16157447.999999994</v>
      </c>
    </row>
    <row r="2339" spans="1:31" ht="25.5" x14ac:dyDescent="0.35">
      <c r="A2339" s="171">
        <v>12</v>
      </c>
      <c r="B2339" s="171">
        <v>19</v>
      </c>
      <c r="C2339" s="262" t="s">
        <v>114</v>
      </c>
      <c r="D2339" s="262"/>
      <c r="E2339" s="262"/>
      <c r="F2339" s="262"/>
      <c r="G2339" s="171">
        <f>B2339*A2339</f>
        <v>228</v>
      </c>
    </row>
    <row r="2340" spans="1:31" x14ac:dyDescent="0.2">
      <c r="A2340" s="171" t="s">
        <v>33</v>
      </c>
      <c r="B2340" s="171" t="s">
        <v>39</v>
      </c>
      <c r="D2340" s="171" t="s">
        <v>160</v>
      </c>
      <c r="E2340" s="171" t="s">
        <v>38</v>
      </c>
      <c r="G2340" s="171" t="s">
        <v>57</v>
      </c>
    </row>
    <row r="2341" spans="1:31" ht="18" x14ac:dyDescent="0.25">
      <c r="A2341" s="181">
        <f>Basic!$B$10</f>
        <v>0.16</v>
      </c>
      <c r="B2341" s="177">
        <v>71006.868005083001</v>
      </c>
      <c r="C2341" s="176">
        <f>ROUND(B2341/1,0)</f>
        <v>71007</v>
      </c>
      <c r="D2341" s="177">
        <v>3143.301788302465</v>
      </c>
      <c r="E2341" s="176">
        <f>$E$2</f>
        <v>12</v>
      </c>
      <c r="F2341" s="176">
        <f>ROUND(D2341/1,0)</f>
        <v>3143</v>
      </c>
      <c r="G2341" s="192">
        <f>-(B2345)/R2343</f>
        <v>22220.394736842107</v>
      </c>
      <c r="H2341" s="179">
        <f>(Basic!$B$19+Basic!$B$20+Basic!$B$21+Basic!$B$22+Basic!$B$23+Basic!$B$24+Basic!$B$25+Basic!$B$26+Basic!$B$27+Basic!$B$28+Basic!$B$29+Basic!$B$30+Basic!$B$31+Basic!$B$32+Basic!$B$33+Basic!$B$34+Basic!$B$35+Basic!$B$36+Basic!$B$37)/R2343</f>
        <v>1988.3026315789473</v>
      </c>
      <c r="J2341" s="179"/>
      <c r="K2341" s="179"/>
      <c r="R2341" s="172">
        <f>$S$1/$R$2343</f>
        <v>0</v>
      </c>
    </row>
    <row r="2342" spans="1:31" ht="15" x14ac:dyDescent="0.2">
      <c r="A2342" s="170" t="s">
        <v>37</v>
      </c>
      <c r="B2342" s="179" t="s">
        <v>37</v>
      </c>
      <c r="C2342" s="171" t="s">
        <v>37</v>
      </c>
      <c r="D2342" s="171" t="s">
        <v>37</v>
      </c>
      <c r="E2342" s="171" t="s">
        <v>37</v>
      </c>
      <c r="F2342" s="171" t="s">
        <v>37</v>
      </c>
      <c r="G2342" s="171" t="s">
        <v>37</v>
      </c>
      <c r="H2342" s="171" t="s">
        <v>37</v>
      </c>
      <c r="J2342" s="179"/>
      <c r="L2342" s="179"/>
      <c r="M2342" s="180" t="s">
        <v>31</v>
      </c>
      <c r="N2342" s="180"/>
      <c r="O2342" s="180"/>
    </row>
    <row r="2343" spans="1:31" ht="15" x14ac:dyDescent="0.2">
      <c r="A2343" s="170"/>
      <c r="B2343" s="180" t="s">
        <v>11</v>
      </c>
      <c r="C2343" s="180"/>
      <c r="D2343" s="180"/>
      <c r="E2343" s="180" t="s">
        <v>27</v>
      </c>
      <c r="F2343" s="180"/>
      <c r="G2343" s="180" t="s">
        <v>162</v>
      </c>
      <c r="H2343" s="180"/>
      <c r="I2343" s="180" t="s">
        <v>6</v>
      </c>
      <c r="J2343" s="180"/>
      <c r="K2343" s="180"/>
      <c r="L2343" s="171" t="s">
        <v>32</v>
      </c>
      <c r="M2343" s="171" t="s">
        <v>2</v>
      </c>
      <c r="N2343" s="180" t="s">
        <v>162</v>
      </c>
      <c r="O2343" s="180" t="s">
        <v>29</v>
      </c>
      <c r="P2343" s="180" t="s">
        <v>30</v>
      </c>
      <c r="R2343" s="172">
        <f>$E$2*19</f>
        <v>228</v>
      </c>
    </row>
    <row r="2344" spans="1:31" x14ac:dyDescent="0.2">
      <c r="B2344" s="181">
        <f>IRR(B2345:B2573,0)*E2341</f>
        <v>0.1599761079243045</v>
      </c>
      <c r="D2344" s="181">
        <f>IRR(D2345:D2573,0)*E2341</f>
        <v>0.16004620969010475</v>
      </c>
      <c r="E2344" s="171" t="s">
        <v>28</v>
      </c>
      <c r="F2344" s="171" t="s">
        <v>161</v>
      </c>
      <c r="G2344" s="171" t="s">
        <v>162</v>
      </c>
      <c r="H2344" s="171" t="s">
        <v>161</v>
      </c>
      <c r="I2344" s="171" t="s">
        <v>28</v>
      </c>
      <c r="J2344" s="179" t="s">
        <v>161</v>
      </c>
      <c r="K2344" s="179" t="s">
        <v>5</v>
      </c>
      <c r="L2344" s="174">
        <f>IRR(L2345:L2573,0)*E2341</f>
        <v>0.11226097454616912</v>
      </c>
      <c r="AE2344" s="174">
        <f>IRR(AE2345:AE2573,0)*$AE$2</f>
        <v>0.15997734736843583</v>
      </c>
    </row>
    <row r="2345" spans="1:31" x14ac:dyDescent="0.2">
      <c r="A2345" s="171">
        <v>0</v>
      </c>
      <c r="B2345" s="171">
        <f>-(Basic!$B$6-Basic!$B$8)</f>
        <v>-5066250</v>
      </c>
      <c r="C2345" s="171">
        <f>-Basic!$B$19</f>
        <v>-52423</v>
      </c>
      <c r="D2345" s="179">
        <f>C2345</f>
        <v>-52423</v>
      </c>
      <c r="G2345" s="179">
        <f>-B2345</f>
        <v>5066250</v>
      </c>
      <c r="H2345" s="171">
        <f>-D2345</f>
        <v>52423</v>
      </c>
      <c r="J2345" s="171">
        <f>-Basic!$B$19/2</f>
        <v>-26211.5</v>
      </c>
      <c r="L2345" s="179">
        <f>B2345-Basic!$B$8</f>
        <v>-7237500</v>
      </c>
      <c r="N2345" s="179">
        <f>-L2345</f>
        <v>7237500</v>
      </c>
      <c r="Y2345" s="171" t="s">
        <v>163</v>
      </c>
      <c r="Z2345" s="171" t="s">
        <v>61</v>
      </c>
      <c r="AA2345" s="171" t="s">
        <v>2</v>
      </c>
      <c r="AB2345" s="171" t="s">
        <v>6</v>
      </c>
      <c r="AC2345" s="171" t="s">
        <v>65</v>
      </c>
      <c r="AE2345" s="179">
        <f>B2345+D2345</f>
        <v>-5118673</v>
      </c>
    </row>
    <row r="2346" spans="1:31" x14ac:dyDescent="0.2">
      <c r="A2346" s="171">
        <f>A2345+1</f>
        <v>1</v>
      </c>
      <c r="B2346" s="179">
        <f>$C$2341</f>
        <v>71007</v>
      </c>
      <c r="D2346" s="179">
        <f>C2346+$F$2341</f>
        <v>3143</v>
      </c>
      <c r="E2346" s="179">
        <f>G2345*$B$2344/$E$2341</f>
        <v>67539.913064292297</v>
      </c>
      <c r="F2346" s="179">
        <f>H2345*$D$2344/$E$2341</f>
        <v>699.17520421536346</v>
      </c>
      <c r="G2346" s="179">
        <f>G2345+E2346-B2346</f>
        <v>5062782.9130642926</v>
      </c>
      <c r="H2346" s="179">
        <f>H2345-D2346+F2346</f>
        <v>49979.17520421536</v>
      </c>
      <c r="I2346" s="179">
        <f>B2346</f>
        <v>71007</v>
      </c>
      <c r="J2346" s="179">
        <f>D2346-C2346</f>
        <v>3143</v>
      </c>
      <c r="K2346" s="179">
        <f>J2346+I2346</f>
        <v>74150</v>
      </c>
      <c r="L2346" s="179">
        <f t="shared" ref="L2346:L2409" si="910">K2346</f>
        <v>74150</v>
      </c>
      <c r="M2346" s="179">
        <f>N2345*$L$2344/12</f>
        <v>67707.400273158259</v>
      </c>
      <c r="N2346" s="179">
        <f>N2345+M2346-L2346</f>
        <v>7231057.4002731582</v>
      </c>
      <c r="O2346" s="179">
        <f>N2346*(1+Basic!$B$9)+S2346</f>
        <v>7592610.2702868162</v>
      </c>
      <c r="P2346" s="176">
        <f t="shared" ref="P2346:P2409" si="911">ROUND((O2346+H2346)/1,0)</f>
        <v>7642589</v>
      </c>
      <c r="R2346" s="183">
        <f>ROUND($R$2341/1,0)</f>
        <v>0</v>
      </c>
      <c r="S2346" s="179">
        <f t="shared" ref="S2346:S2409" si="912">S2347+R2346</f>
        <v>0</v>
      </c>
      <c r="Y2346" s="179">
        <f>G2345-G2346</f>
        <v>3467.086935707368</v>
      </c>
      <c r="Z2346" s="179">
        <f>H2345-H2346-C2346</f>
        <v>2443.8247957846397</v>
      </c>
      <c r="AA2346" s="179">
        <f>E2346+F2346+R2346</f>
        <v>68239.088268507665</v>
      </c>
      <c r="AB2346" s="179">
        <f>AA2346+Z2346+Y2346</f>
        <v>74149.99999999968</v>
      </c>
      <c r="AC2346" s="179">
        <f>P2346</f>
        <v>7642589</v>
      </c>
      <c r="AE2346" s="179">
        <f>B2346+D2346</f>
        <v>74150</v>
      </c>
    </row>
    <row r="2347" spans="1:31" x14ac:dyDescent="0.2">
      <c r="A2347" s="171">
        <f t="shared" ref="A2347:A2410" si="913">A2346+1</f>
        <v>2</v>
      </c>
      <c r="B2347" s="179">
        <f t="shared" ref="B2347:B2410" si="914">$C$2341</f>
        <v>71007</v>
      </c>
      <c r="D2347" s="179">
        <f t="shared" ref="D2347:D2410" si="915">C2347+$F$2341</f>
        <v>3143</v>
      </c>
      <c r="E2347" s="179">
        <f t="shared" ref="E2347:E2410" si="916">G2346*$B$2344/$E$2341</f>
        <v>67493.692141474836</v>
      </c>
      <c r="F2347" s="179">
        <f t="shared" ref="F2347:F2410" si="917">H2346*$D$2344/$E$2341</f>
        <v>666.58146290602792</v>
      </c>
      <c r="G2347" s="179">
        <f t="shared" ref="G2347:G2410" si="918">G2346+E2347-B2347</f>
        <v>5059269.6052057678</v>
      </c>
      <c r="H2347" s="179">
        <f t="shared" ref="H2347:H2410" si="919">H2346-D2347+F2347</f>
        <v>47502.756667121386</v>
      </c>
      <c r="I2347" s="179">
        <f t="shared" ref="I2347:I2410" si="920">B2347</f>
        <v>71007</v>
      </c>
      <c r="J2347" s="179">
        <f t="shared" ref="J2347:J2410" si="921">D2347-C2347</f>
        <v>3143</v>
      </c>
      <c r="K2347" s="179">
        <f t="shared" ref="K2347:K2410" si="922">J2347+I2347</f>
        <v>74150</v>
      </c>
      <c r="L2347" s="179">
        <f t="shared" si="910"/>
        <v>74150</v>
      </c>
      <c r="M2347" s="179">
        <f t="shared" ref="M2347:M2410" si="923">N2346*$L$2344/12</f>
        <v>67647.129229496073</v>
      </c>
      <c r="N2347" s="179">
        <f t="shared" ref="N2347:N2410" si="924">N2346+M2347-L2347</f>
        <v>7224554.5295026544</v>
      </c>
      <c r="O2347" s="179">
        <f>N2347*(1+Basic!$B$9)+S2347</f>
        <v>7585782.2559777871</v>
      </c>
      <c r="P2347" s="176">
        <f t="shared" si="911"/>
        <v>7633285</v>
      </c>
      <c r="R2347" s="183">
        <f t="shared" ref="R2347:R2410" si="925">ROUND($R$2341/1,0)</f>
        <v>0</v>
      </c>
      <c r="S2347" s="179">
        <f t="shared" si="912"/>
        <v>0</v>
      </c>
      <c r="Y2347" s="179">
        <f t="shared" ref="Y2347:Y2410" si="926">G2346-G2347</f>
        <v>3513.3078585248441</v>
      </c>
      <c r="Z2347" s="179">
        <f t="shared" ref="Z2347:Z2410" si="927">H2346-H2347-C2347</f>
        <v>2476.418537093974</v>
      </c>
      <c r="AA2347" s="179">
        <f t="shared" ref="AA2347:AA2410" si="928">E2347+F2347+R2347</f>
        <v>68160.273604380869</v>
      </c>
      <c r="AB2347" s="179">
        <f t="shared" ref="AB2347:AB2410" si="929">AA2347+Z2347+Y2347</f>
        <v>74149.99999999968</v>
      </c>
      <c r="AC2347" s="179">
        <f t="shared" ref="AC2347:AC2410" si="930">P2347</f>
        <v>7633285</v>
      </c>
      <c r="AE2347" s="179">
        <f t="shared" ref="AE2347:AE2410" si="931">B2347+D2347</f>
        <v>74150</v>
      </c>
    </row>
    <row r="2348" spans="1:31" x14ac:dyDescent="0.2">
      <c r="A2348" s="171">
        <f t="shared" si="913"/>
        <v>3</v>
      </c>
      <c r="B2348" s="179">
        <f t="shared" si="914"/>
        <v>71007</v>
      </c>
      <c r="D2348" s="179">
        <f t="shared" si="915"/>
        <v>3143</v>
      </c>
      <c r="E2348" s="179">
        <f t="shared" si="916"/>
        <v>67446.855031712606</v>
      </c>
      <c r="F2348" s="179">
        <f t="shared" si="917"/>
        <v>633.55301286701092</v>
      </c>
      <c r="G2348" s="179">
        <f t="shared" si="918"/>
        <v>5055709.4602374807</v>
      </c>
      <c r="H2348" s="179">
        <f t="shared" si="919"/>
        <v>44993.309679988401</v>
      </c>
      <c r="I2348" s="179">
        <f t="shared" si="920"/>
        <v>71007</v>
      </c>
      <c r="J2348" s="179">
        <f t="shared" si="921"/>
        <v>3143</v>
      </c>
      <c r="K2348" s="179">
        <f t="shared" si="922"/>
        <v>74150</v>
      </c>
      <c r="L2348" s="179">
        <f t="shared" si="910"/>
        <v>74150</v>
      </c>
      <c r="M2348" s="179">
        <f t="shared" si="923"/>
        <v>67586.294345325688</v>
      </c>
      <c r="N2348" s="179">
        <f t="shared" si="924"/>
        <v>7217990.8238479802</v>
      </c>
      <c r="O2348" s="179">
        <f>N2348*(1+Basic!$B$9)+S2348</f>
        <v>7578890.3650403796</v>
      </c>
      <c r="P2348" s="176">
        <f t="shared" si="911"/>
        <v>7623884</v>
      </c>
      <c r="R2348" s="183">
        <f t="shared" si="925"/>
        <v>0</v>
      </c>
      <c r="S2348" s="179">
        <f t="shared" si="912"/>
        <v>0</v>
      </c>
      <c r="Y2348" s="179">
        <f t="shared" si="926"/>
        <v>3560.144968287088</v>
      </c>
      <c r="Z2348" s="179">
        <f t="shared" si="927"/>
        <v>2509.4469871329857</v>
      </c>
      <c r="AA2348" s="179">
        <f t="shared" si="928"/>
        <v>68080.408044579613</v>
      </c>
      <c r="AB2348" s="179">
        <f t="shared" si="929"/>
        <v>74149.99999999968</v>
      </c>
      <c r="AC2348" s="179">
        <f t="shared" si="930"/>
        <v>7623884</v>
      </c>
      <c r="AE2348" s="179">
        <f t="shared" si="931"/>
        <v>74150</v>
      </c>
    </row>
    <row r="2349" spans="1:31" x14ac:dyDescent="0.2">
      <c r="A2349" s="171">
        <f t="shared" si="913"/>
        <v>4</v>
      </c>
      <c r="B2349" s="179">
        <f t="shared" si="914"/>
        <v>71007</v>
      </c>
      <c r="D2349" s="179">
        <f t="shared" si="915"/>
        <v>3143</v>
      </c>
      <c r="E2349" s="179">
        <f t="shared" si="916"/>
        <v>67399.393520406535</v>
      </c>
      <c r="F2349" s="179">
        <f t="shared" si="917"/>
        <v>600.08405630793698</v>
      </c>
      <c r="G2349" s="179">
        <f t="shared" si="918"/>
        <v>5052101.8537578871</v>
      </c>
      <c r="H2349" s="179">
        <f t="shared" si="919"/>
        <v>42450.393736296341</v>
      </c>
      <c r="I2349" s="179">
        <f t="shared" si="920"/>
        <v>71007</v>
      </c>
      <c r="J2349" s="179">
        <f t="shared" si="921"/>
        <v>3143</v>
      </c>
      <c r="K2349" s="179">
        <f t="shared" si="922"/>
        <v>74150</v>
      </c>
      <c r="L2349" s="179">
        <f t="shared" si="910"/>
        <v>74150</v>
      </c>
      <c r="M2349" s="179">
        <f t="shared" si="923"/>
        <v>67524.890345873369</v>
      </c>
      <c r="N2349" s="179">
        <f t="shared" si="924"/>
        <v>7211365.7141938535</v>
      </c>
      <c r="O2349" s="179">
        <f>N2349*(1+Basic!$B$9)+S2349</f>
        <v>7571933.9999035466</v>
      </c>
      <c r="P2349" s="176">
        <f t="shared" si="911"/>
        <v>7614384</v>
      </c>
      <c r="R2349" s="183">
        <f t="shared" si="925"/>
        <v>0</v>
      </c>
      <c r="S2349" s="179">
        <f t="shared" si="912"/>
        <v>0</v>
      </c>
      <c r="Y2349" s="179">
        <f t="shared" si="926"/>
        <v>3607.6064795935526</v>
      </c>
      <c r="Z2349" s="179">
        <f t="shared" si="927"/>
        <v>2542.91594369206</v>
      </c>
      <c r="AA2349" s="179">
        <f t="shared" si="928"/>
        <v>67999.477576714475</v>
      </c>
      <c r="AB2349" s="179">
        <f t="shared" si="929"/>
        <v>74150.000000000087</v>
      </c>
      <c r="AC2349" s="179">
        <f t="shared" si="930"/>
        <v>7614384</v>
      </c>
      <c r="AE2349" s="179">
        <f t="shared" si="931"/>
        <v>74150</v>
      </c>
    </row>
    <row r="2350" spans="1:31" x14ac:dyDescent="0.2">
      <c r="A2350" s="171">
        <f t="shared" si="913"/>
        <v>5</v>
      </c>
      <c r="B2350" s="179">
        <f t="shared" si="914"/>
        <v>71007</v>
      </c>
      <c r="D2350" s="179">
        <f t="shared" si="915"/>
        <v>3143</v>
      </c>
      <c r="E2350" s="179">
        <f t="shared" si="916"/>
        <v>67351.299283445886</v>
      </c>
      <c r="F2350" s="179">
        <f t="shared" si="917"/>
        <v>566.1687181122328</v>
      </c>
      <c r="G2350" s="179">
        <f t="shared" si="918"/>
        <v>5048446.153041333</v>
      </c>
      <c r="H2350" s="179">
        <f t="shared" si="919"/>
        <v>39873.562454408573</v>
      </c>
      <c r="I2350" s="179">
        <f t="shared" si="920"/>
        <v>71007</v>
      </c>
      <c r="J2350" s="179">
        <f t="shared" si="921"/>
        <v>3143</v>
      </c>
      <c r="K2350" s="179">
        <f t="shared" si="922"/>
        <v>74150</v>
      </c>
      <c r="L2350" s="179">
        <f t="shared" si="910"/>
        <v>74150</v>
      </c>
      <c r="M2350" s="179">
        <f t="shared" si="923"/>
        <v>67462.911907019414</v>
      </c>
      <c r="N2350" s="179">
        <f t="shared" si="924"/>
        <v>7204678.6261008726</v>
      </c>
      <c r="O2350" s="179">
        <f>N2350*(1+Basic!$B$9)+S2350</f>
        <v>7564912.557405917</v>
      </c>
      <c r="P2350" s="176">
        <f t="shared" si="911"/>
        <v>7604786</v>
      </c>
      <c r="R2350" s="183">
        <f t="shared" si="925"/>
        <v>0</v>
      </c>
      <c r="S2350" s="179">
        <f t="shared" si="912"/>
        <v>0</v>
      </c>
      <c r="Y2350" s="179">
        <f t="shared" si="926"/>
        <v>3655.7007165541872</v>
      </c>
      <c r="Z2350" s="179">
        <f t="shared" si="927"/>
        <v>2576.8312818877675</v>
      </c>
      <c r="AA2350" s="179">
        <f t="shared" si="928"/>
        <v>67917.468001558125</v>
      </c>
      <c r="AB2350" s="179">
        <f t="shared" si="929"/>
        <v>74150.000000000087</v>
      </c>
      <c r="AC2350" s="179">
        <f t="shared" si="930"/>
        <v>7604786</v>
      </c>
      <c r="AE2350" s="179">
        <f t="shared" si="931"/>
        <v>74150</v>
      </c>
    </row>
    <row r="2351" spans="1:31" x14ac:dyDescent="0.2">
      <c r="A2351" s="171">
        <f t="shared" si="913"/>
        <v>6</v>
      </c>
      <c r="B2351" s="179">
        <f t="shared" si="914"/>
        <v>71007</v>
      </c>
      <c r="D2351" s="179">
        <f t="shared" si="915"/>
        <v>3143</v>
      </c>
      <c r="E2351" s="179">
        <f t="shared" si="916"/>
        <v>67302.563885748343</v>
      </c>
      <c r="F2351" s="179">
        <f t="shared" si="917"/>
        <v>531.80104480581349</v>
      </c>
      <c r="G2351" s="179">
        <f t="shared" si="918"/>
        <v>5044741.7169270813</v>
      </c>
      <c r="H2351" s="179">
        <f t="shared" si="919"/>
        <v>37262.363499214385</v>
      </c>
      <c r="I2351" s="179">
        <f t="shared" si="920"/>
        <v>71007</v>
      </c>
      <c r="J2351" s="179">
        <f t="shared" si="921"/>
        <v>3143</v>
      </c>
      <c r="K2351" s="179">
        <f t="shared" si="922"/>
        <v>74150</v>
      </c>
      <c r="L2351" s="179">
        <f t="shared" si="910"/>
        <v>74150</v>
      </c>
      <c r="M2351" s="179">
        <f t="shared" si="923"/>
        <v>67400.353654836566</v>
      </c>
      <c r="N2351" s="179">
        <f t="shared" si="924"/>
        <v>7197928.9797557089</v>
      </c>
      <c r="O2351" s="179">
        <f>N2351*(1+Basic!$B$9)+S2351</f>
        <v>7557825.4287434947</v>
      </c>
      <c r="P2351" s="176">
        <f t="shared" si="911"/>
        <v>7595088</v>
      </c>
      <c r="R2351" s="183">
        <f t="shared" si="925"/>
        <v>0</v>
      </c>
      <c r="S2351" s="179">
        <f t="shared" si="912"/>
        <v>0</v>
      </c>
      <c r="Y2351" s="179">
        <f t="shared" si="926"/>
        <v>3704.4361142516136</v>
      </c>
      <c r="Z2351" s="179">
        <f t="shared" si="927"/>
        <v>2611.1989551941879</v>
      </c>
      <c r="AA2351" s="179">
        <f t="shared" si="928"/>
        <v>67834.364930554162</v>
      </c>
      <c r="AB2351" s="179">
        <f t="shared" si="929"/>
        <v>74149.999999999971</v>
      </c>
      <c r="AC2351" s="179">
        <f t="shared" si="930"/>
        <v>7595088</v>
      </c>
      <c r="AE2351" s="179">
        <f t="shared" si="931"/>
        <v>74150</v>
      </c>
    </row>
    <row r="2352" spans="1:31" x14ac:dyDescent="0.2">
      <c r="A2352" s="171">
        <f t="shared" si="913"/>
        <v>7</v>
      </c>
      <c r="B2352" s="179">
        <f t="shared" si="914"/>
        <v>71007</v>
      </c>
      <c r="D2352" s="179">
        <f t="shared" si="915"/>
        <v>3143</v>
      </c>
      <c r="E2352" s="179">
        <f t="shared" si="916"/>
        <v>67253.178779780661</v>
      </c>
      <c r="F2352" s="179">
        <f t="shared" si="917"/>
        <v>496.97500351201421</v>
      </c>
      <c r="G2352" s="179">
        <f t="shared" si="918"/>
        <v>5040987.8957068622</v>
      </c>
      <c r="H2352" s="179">
        <f t="shared" si="919"/>
        <v>34616.338502726401</v>
      </c>
      <c r="I2352" s="179">
        <f t="shared" si="920"/>
        <v>71007</v>
      </c>
      <c r="J2352" s="179">
        <f t="shared" si="921"/>
        <v>3143</v>
      </c>
      <c r="K2352" s="179">
        <f t="shared" si="922"/>
        <v>74150</v>
      </c>
      <c r="L2352" s="179">
        <f t="shared" si="910"/>
        <v>74150</v>
      </c>
      <c r="M2352" s="179">
        <f t="shared" si="923"/>
        <v>67337.210165124052</v>
      </c>
      <c r="N2352" s="179">
        <f t="shared" si="924"/>
        <v>7191116.1899208333</v>
      </c>
      <c r="O2352" s="179">
        <f>N2352*(1+Basic!$B$9)+S2352</f>
        <v>7550671.9994168757</v>
      </c>
      <c r="P2352" s="176">
        <f t="shared" si="911"/>
        <v>7585288</v>
      </c>
      <c r="R2352" s="183">
        <f t="shared" si="925"/>
        <v>0</v>
      </c>
      <c r="S2352" s="179">
        <f t="shared" si="912"/>
        <v>0</v>
      </c>
      <c r="Y2352" s="179">
        <f t="shared" si="926"/>
        <v>3753.8212202191353</v>
      </c>
      <c r="Z2352" s="179">
        <f t="shared" si="927"/>
        <v>2646.024996487984</v>
      </c>
      <c r="AA2352" s="179">
        <f t="shared" si="928"/>
        <v>67750.15378329267</v>
      </c>
      <c r="AB2352" s="179">
        <f t="shared" si="929"/>
        <v>74149.999999999796</v>
      </c>
      <c r="AC2352" s="179">
        <f t="shared" si="930"/>
        <v>7585288</v>
      </c>
      <c r="AE2352" s="179">
        <f t="shared" si="931"/>
        <v>74150</v>
      </c>
    </row>
    <row r="2353" spans="1:31" x14ac:dyDescent="0.2">
      <c r="A2353" s="171">
        <f t="shared" si="913"/>
        <v>8</v>
      </c>
      <c r="B2353" s="179">
        <f t="shared" si="914"/>
        <v>71007</v>
      </c>
      <c r="D2353" s="179">
        <f t="shared" si="915"/>
        <v>3143</v>
      </c>
      <c r="E2353" s="179">
        <f t="shared" si="916"/>
        <v>67203.135304059469</v>
      </c>
      <c r="F2353" s="179">
        <f t="shared" si="917"/>
        <v>461.684480892583</v>
      </c>
      <c r="G2353" s="179">
        <f t="shared" si="918"/>
        <v>5037184.031010922</v>
      </c>
      <c r="H2353" s="179">
        <f t="shared" si="919"/>
        <v>31935.022983618983</v>
      </c>
      <c r="I2353" s="179">
        <f t="shared" si="920"/>
        <v>71007</v>
      </c>
      <c r="J2353" s="179">
        <f t="shared" si="921"/>
        <v>3143</v>
      </c>
      <c r="K2353" s="179">
        <f t="shared" si="922"/>
        <v>74150</v>
      </c>
      <c r="L2353" s="179">
        <f t="shared" si="910"/>
        <v>74150</v>
      </c>
      <c r="M2353" s="179">
        <f t="shared" si="923"/>
        <v>67273.475962937271</v>
      </c>
      <c r="N2353" s="179">
        <f t="shared" si="924"/>
        <v>7184239.6658837702</v>
      </c>
      <c r="O2353" s="179">
        <f>N2353*(1+Basic!$B$9)+S2353</f>
        <v>7543451.6491779592</v>
      </c>
      <c r="P2353" s="176">
        <f t="shared" si="911"/>
        <v>7575387</v>
      </c>
      <c r="R2353" s="183">
        <f t="shared" si="925"/>
        <v>0</v>
      </c>
      <c r="S2353" s="179">
        <f t="shared" si="912"/>
        <v>0</v>
      </c>
      <c r="Y2353" s="179">
        <f t="shared" si="926"/>
        <v>3803.8646959401667</v>
      </c>
      <c r="Z2353" s="179">
        <f t="shared" si="927"/>
        <v>2681.3155191074184</v>
      </c>
      <c r="AA2353" s="179">
        <f t="shared" si="928"/>
        <v>67664.819784952051</v>
      </c>
      <c r="AB2353" s="179">
        <f t="shared" si="929"/>
        <v>74149.999999999636</v>
      </c>
      <c r="AC2353" s="179">
        <f t="shared" si="930"/>
        <v>7575387</v>
      </c>
      <c r="AE2353" s="179">
        <f t="shared" si="931"/>
        <v>74150</v>
      </c>
    </row>
    <row r="2354" spans="1:31" x14ac:dyDescent="0.2">
      <c r="A2354" s="171">
        <f t="shared" si="913"/>
        <v>9</v>
      </c>
      <c r="B2354" s="179">
        <f t="shared" si="914"/>
        <v>71007</v>
      </c>
      <c r="D2354" s="179">
        <f t="shared" si="915"/>
        <v>3143</v>
      </c>
      <c r="E2354" s="179">
        <f t="shared" si="916"/>
        <v>67152.424681632212</v>
      </c>
      <c r="F2354" s="179">
        <f t="shared" si="917"/>
        <v>425.92328207454989</v>
      </c>
      <c r="G2354" s="179">
        <f t="shared" si="918"/>
        <v>5033329.4556925539</v>
      </c>
      <c r="H2354" s="179">
        <f t="shared" si="919"/>
        <v>29217.946265693532</v>
      </c>
      <c r="I2354" s="179">
        <f t="shared" si="920"/>
        <v>71007</v>
      </c>
      <c r="J2354" s="179">
        <f t="shared" si="921"/>
        <v>3143</v>
      </c>
      <c r="K2354" s="179">
        <f t="shared" si="922"/>
        <v>74150</v>
      </c>
      <c r="L2354" s="179">
        <f t="shared" si="910"/>
        <v>74150</v>
      </c>
      <c r="M2354" s="179">
        <f t="shared" si="923"/>
        <v>67209.145522113045</v>
      </c>
      <c r="N2354" s="179">
        <f t="shared" si="924"/>
        <v>7177298.8114058832</v>
      </c>
      <c r="O2354" s="179">
        <f>N2354*(1+Basic!$B$9)+S2354</f>
        <v>7536163.751976178</v>
      </c>
      <c r="P2354" s="176">
        <f t="shared" si="911"/>
        <v>7565382</v>
      </c>
      <c r="R2354" s="183">
        <f t="shared" si="925"/>
        <v>0</v>
      </c>
      <c r="S2354" s="179">
        <f t="shared" si="912"/>
        <v>0</v>
      </c>
      <c r="Y2354" s="179">
        <f t="shared" si="926"/>
        <v>3854.5753183681518</v>
      </c>
      <c r="Z2354" s="179">
        <f t="shared" si="927"/>
        <v>2717.0767179254508</v>
      </c>
      <c r="AA2354" s="179">
        <f t="shared" si="928"/>
        <v>67578.347963706765</v>
      </c>
      <c r="AB2354" s="179">
        <f t="shared" si="929"/>
        <v>74150.000000000364</v>
      </c>
      <c r="AC2354" s="179">
        <f t="shared" si="930"/>
        <v>7565382</v>
      </c>
      <c r="AE2354" s="179">
        <f t="shared" si="931"/>
        <v>74150</v>
      </c>
    </row>
    <row r="2355" spans="1:31" x14ac:dyDescent="0.2">
      <c r="A2355" s="171">
        <f t="shared" si="913"/>
        <v>10</v>
      </c>
      <c r="B2355" s="179">
        <f t="shared" si="914"/>
        <v>71007</v>
      </c>
      <c r="D2355" s="179">
        <f t="shared" si="915"/>
        <v>3143</v>
      </c>
      <c r="E2355" s="179">
        <f t="shared" si="916"/>
        <v>67101.038018537729</v>
      </c>
      <c r="F2355" s="179">
        <f t="shared" si="917"/>
        <v>389.68512956278329</v>
      </c>
      <c r="G2355" s="179">
        <f t="shared" si="918"/>
        <v>5029423.4937110916</v>
      </c>
      <c r="H2355" s="179">
        <f t="shared" si="919"/>
        <v>26464.631395256314</v>
      </c>
      <c r="I2355" s="179">
        <f t="shared" si="920"/>
        <v>71007</v>
      </c>
      <c r="J2355" s="179">
        <f t="shared" si="921"/>
        <v>3143</v>
      </c>
      <c r="K2355" s="179">
        <f t="shared" si="922"/>
        <v>74150</v>
      </c>
      <c r="L2355" s="179">
        <f t="shared" si="910"/>
        <v>74150</v>
      </c>
      <c r="M2355" s="179">
        <f t="shared" si="923"/>
        <v>67144.21326479048</v>
      </c>
      <c r="N2355" s="179">
        <f t="shared" si="924"/>
        <v>7170293.0246706735</v>
      </c>
      <c r="O2355" s="179">
        <f>N2355*(1+Basic!$B$9)+S2355</f>
        <v>7528807.6759042079</v>
      </c>
      <c r="P2355" s="176">
        <f t="shared" si="911"/>
        <v>7555272</v>
      </c>
      <c r="R2355" s="183">
        <f t="shared" si="925"/>
        <v>0</v>
      </c>
      <c r="S2355" s="179">
        <f t="shared" si="912"/>
        <v>0</v>
      </c>
      <c r="Y2355" s="179">
        <f t="shared" si="926"/>
        <v>3905.9619814623147</v>
      </c>
      <c r="Z2355" s="179">
        <f t="shared" si="927"/>
        <v>2753.3148704372179</v>
      </c>
      <c r="AA2355" s="179">
        <f t="shared" si="928"/>
        <v>67490.723148100515</v>
      </c>
      <c r="AB2355" s="179">
        <f t="shared" si="929"/>
        <v>74150.000000000044</v>
      </c>
      <c r="AC2355" s="179">
        <f t="shared" si="930"/>
        <v>7555272</v>
      </c>
      <c r="AE2355" s="179">
        <f t="shared" si="931"/>
        <v>74150</v>
      </c>
    </row>
    <row r="2356" spans="1:31" x14ac:dyDescent="0.2">
      <c r="A2356" s="171">
        <f t="shared" si="913"/>
        <v>11</v>
      </c>
      <c r="B2356" s="179">
        <f t="shared" si="914"/>
        <v>71007</v>
      </c>
      <c r="D2356" s="179">
        <f t="shared" si="915"/>
        <v>3143</v>
      </c>
      <c r="E2356" s="179">
        <f t="shared" si="916"/>
        <v>67048.96630224651</v>
      </c>
      <c r="F2356" s="179">
        <f t="shared" si="917"/>
        <v>352.96366213804345</v>
      </c>
      <c r="G2356" s="179">
        <f t="shared" si="918"/>
        <v>5025465.4600133384</v>
      </c>
      <c r="H2356" s="179">
        <f t="shared" si="919"/>
        <v>23674.595057394359</v>
      </c>
      <c r="I2356" s="179">
        <f t="shared" si="920"/>
        <v>71007</v>
      </c>
      <c r="J2356" s="179">
        <f t="shared" si="921"/>
        <v>3143</v>
      </c>
      <c r="K2356" s="179">
        <f t="shared" si="922"/>
        <v>74150</v>
      </c>
      <c r="L2356" s="179">
        <f t="shared" si="910"/>
        <v>74150</v>
      </c>
      <c r="M2356" s="179">
        <f t="shared" si="923"/>
        <v>67078.673560927375</v>
      </c>
      <c r="N2356" s="179">
        <f t="shared" si="924"/>
        <v>7163221.6982316012</v>
      </c>
      <c r="O2356" s="179">
        <f>N2356*(1+Basic!$B$9)+S2356</f>
        <v>7521382.7831431814</v>
      </c>
      <c r="P2356" s="176">
        <f t="shared" si="911"/>
        <v>7545057</v>
      </c>
      <c r="R2356" s="183">
        <f t="shared" si="925"/>
        <v>0</v>
      </c>
      <c r="S2356" s="179">
        <f t="shared" si="912"/>
        <v>0</v>
      </c>
      <c r="Y2356" s="179">
        <f t="shared" si="926"/>
        <v>3958.0336977532133</v>
      </c>
      <c r="Z2356" s="179">
        <f t="shared" si="927"/>
        <v>2790.036337861955</v>
      </c>
      <c r="AA2356" s="179">
        <f t="shared" si="928"/>
        <v>67401.929964384559</v>
      </c>
      <c r="AB2356" s="179">
        <f t="shared" si="929"/>
        <v>74149.999999999724</v>
      </c>
      <c r="AC2356" s="179">
        <f t="shared" si="930"/>
        <v>7545057</v>
      </c>
      <c r="AE2356" s="179">
        <f t="shared" si="931"/>
        <v>74150</v>
      </c>
    </row>
    <row r="2357" spans="1:31" x14ac:dyDescent="0.2">
      <c r="A2357" s="171">
        <f t="shared" si="913"/>
        <v>12</v>
      </c>
      <c r="B2357" s="179">
        <f t="shared" si="914"/>
        <v>71007</v>
      </c>
      <c r="C2357" s="171">
        <f>-Basic!$B$20</f>
        <v>-47180</v>
      </c>
      <c r="D2357" s="179">
        <f t="shared" si="915"/>
        <v>-44037</v>
      </c>
      <c r="E2357" s="179">
        <f t="shared" si="916"/>
        <v>66996.200400079862</v>
      </c>
      <c r="F2357" s="179">
        <f t="shared" si="917"/>
        <v>315.75243374033795</v>
      </c>
      <c r="G2357" s="179">
        <f t="shared" si="918"/>
        <v>5021454.660413418</v>
      </c>
      <c r="H2357" s="179">
        <f t="shared" si="919"/>
        <v>68027.3474911347</v>
      </c>
      <c r="I2357" s="179">
        <f t="shared" si="920"/>
        <v>71007</v>
      </c>
      <c r="J2357" s="179">
        <f t="shared" si="921"/>
        <v>3143</v>
      </c>
      <c r="K2357" s="179">
        <f t="shared" si="922"/>
        <v>74150</v>
      </c>
      <c r="L2357" s="179">
        <f t="shared" si="910"/>
        <v>74150</v>
      </c>
      <c r="M2357" s="179">
        <f t="shared" si="923"/>
        <v>67012.520727812007</v>
      </c>
      <c r="N2357" s="179">
        <f t="shared" si="924"/>
        <v>7156084.2189594135</v>
      </c>
      <c r="O2357" s="179">
        <f>N2357*(1+Basic!$B$9)+S2357</f>
        <v>7513888.4299073843</v>
      </c>
      <c r="P2357" s="176">
        <f t="shared" si="911"/>
        <v>7581916</v>
      </c>
      <c r="R2357" s="183">
        <f t="shared" si="925"/>
        <v>0</v>
      </c>
      <c r="S2357" s="179">
        <f t="shared" si="912"/>
        <v>0</v>
      </c>
      <c r="Y2357" s="179">
        <f t="shared" si="926"/>
        <v>4010.7995999203995</v>
      </c>
      <c r="Z2357" s="179">
        <f t="shared" si="927"/>
        <v>2827.2475662596553</v>
      </c>
      <c r="AA2357" s="179">
        <f t="shared" si="928"/>
        <v>67311.952833820207</v>
      </c>
      <c r="AB2357" s="179">
        <f t="shared" si="929"/>
        <v>74150.000000000262</v>
      </c>
      <c r="AC2357" s="179">
        <f t="shared" si="930"/>
        <v>7581916</v>
      </c>
      <c r="AE2357" s="179">
        <f t="shared" si="931"/>
        <v>26970</v>
      </c>
    </row>
    <row r="2358" spans="1:31" x14ac:dyDescent="0.2">
      <c r="A2358" s="171">
        <f t="shared" si="913"/>
        <v>13</v>
      </c>
      <c r="B2358" s="179">
        <f t="shared" si="914"/>
        <v>71007</v>
      </c>
      <c r="D2358" s="179">
        <f t="shared" si="915"/>
        <v>3143</v>
      </c>
      <c r="E2358" s="179">
        <f t="shared" si="916"/>
        <v>66942.731057608224</v>
      </c>
      <c r="F2358" s="179">
        <f t="shared" si="917"/>
        <v>907.29326010231387</v>
      </c>
      <c r="G2358" s="179">
        <f t="shared" si="918"/>
        <v>5017390.3914710265</v>
      </c>
      <c r="H2358" s="179">
        <f t="shared" si="919"/>
        <v>65791.640751237021</v>
      </c>
      <c r="I2358" s="179">
        <f t="shared" si="920"/>
        <v>71007</v>
      </c>
      <c r="J2358" s="179">
        <f t="shared" si="921"/>
        <v>3143</v>
      </c>
      <c r="K2358" s="179">
        <f t="shared" si="922"/>
        <v>74150</v>
      </c>
      <c r="L2358" s="179">
        <f t="shared" si="910"/>
        <v>74150</v>
      </c>
      <c r="M2358" s="179">
        <f t="shared" si="923"/>
        <v>66945.749029570448</v>
      </c>
      <c r="N2358" s="179">
        <f t="shared" si="924"/>
        <v>7148879.9679889837</v>
      </c>
      <c r="O2358" s="179">
        <f>N2358*(1+Basic!$B$9)+S2358</f>
        <v>7506323.9663884332</v>
      </c>
      <c r="P2358" s="176">
        <f t="shared" si="911"/>
        <v>7572116</v>
      </c>
      <c r="R2358" s="183">
        <f t="shared" si="925"/>
        <v>0</v>
      </c>
      <c r="S2358" s="179">
        <f t="shared" si="912"/>
        <v>0</v>
      </c>
      <c r="Y2358" s="179">
        <f t="shared" si="926"/>
        <v>4064.2689423914999</v>
      </c>
      <c r="Z2358" s="179">
        <f t="shared" si="927"/>
        <v>2235.7067398976797</v>
      </c>
      <c r="AA2358" s="179">
        <f t="shared" si="928"/>
        <v>67850.024317710544</v>
      </c>
      <c r="AB2358" s="179">
        <f t="shared" si="929"/>
        <v>74149.999999999724</v>
      </c>
      <c r="AC2358" s="179">
        <f t="shared" si="930"/>
        <v>7572116</v>
      </c>
      <c r="AE2358" s="179">
        <f t="shared" si="931"/>
        <v>74150</v>
      </c>
    </row>
    <row r="2359" spans="1:31" x14ac:dyDescent="0.2">
      <c r="A2359" s="171">
        <f t="shared" si="913"/>
        <v>14</v>
      </c>
      <c r="B2359" s="179">
        <f t="shared" si="914"/>
        <v>71007</v>
      </c>
      <c r="D2359" s="179">
        <f t="shared" si="915"/>
        <v>3143</v>
      </c>
      <c r="E2359" s="179">
        <f t="shared" si="916"/>
        <v>66888.548897028115</v>
      </c>
      <c r="F2359" s="179">
        <f t="shared" si="917"/>
        <v>877.47522762737674</v>
      </c>
      <c r="G2359" s="179">
        <f t="shared" si="918"/>
        <v>5013271.9403680544</v>
      </c>
      <c r="H2359" s="179">
        <f t="shared" si="919"/>
        <v>63526.1159788644</v>
      </c>
      <c r="I2359" s="179">
        <f t="shared" si="920"/>
        <v>71007</v>
      </c>
      <c r="J2359" s="179">
        <f t="shared" si="921"/>
        <v>3143</v>
      </c>
      <c r="K2359" s="179">
        <f t="shared" si="922"/>
        <v>74150</v>
      </c>
      <c r="L2359" s="179">
        <f t="shared" si="910"/>
        <v>74150</v>
      </c>
      <c r="M2359" s="179">
        <f t="shared" si="923"/>
        <v>66878.352676669136</v>
      </c>
      <c r="N2359" s="179">
        <f t="shared" si="924"/>
        <v>7141608.3206656529</v>
      </c>
      <c r="O2359" s="179">
        <f>N2359*(1+Basic!$B$9)+S2359</f>
        <v>7498688.7366989357</v>
      </c>
      <c r="P2359" s="176">
        <f t="shared" si="911"/>
        <v>7562215</v>
      </c>
      <c r="R2359" s="183">
        <f t="shared" si="925"/>
        <v>0</v>
      </c>
      <c r="S2359" s="179">
        <f t="shared" si="912"/>
        <v>0</v>
      </c>
      <c r="Y2359" s="179">
        <f t="shared" si="926"/>
        <v>4118.4511029720306</v>
      </c>
      <c r="Z2359" s="179">
        <f t="shared" si="927"/>
        <v>2265.5247723726206</v>
      </c>
      <c r="AA2359" s="179">
        <f t="shared" si="928"/>
        <v>67766.024124655494</v>
      </c>
      <c r="AB2359" s="179">
        <f t="shared" si="929"/>
        <v>74150.000000000146</v>
      </c>
      <c r="AC2359" s="179">
        <f t="shared" si="930"/>
        <v>7562215</v>
      </c>
      <c r="AE2359" s="179">
        <f t="shared" si="931"/>
        <v>74150</v>
      </c>
    </row>
    <row r="2360" spans="1:31" x14ac:dyDescent="0.2">
      <c r="A2360" s="171">
        <f t="shared" si="913"/>
        <v>15</v>
      </c>
      <c r="B2360" s="179">
        <f t="shared" si="914"/>
        <v>71007</v>
      </c>
      <c r="D2360" s="179">
        <f t="shared" si="915"/>
        <v>3143</v>
      </c>
      <c r="E2360" s="179">
        <f t="shared" si="916"/>
        <v>66833.644415517279</v>
      </c>
      <c r="F2360" s="179">
        <f t="shared" si="917"/>
        <v>847.25950656260375</v>
      </c>
      <c r="G2360" s="179">
        <f t="shared" si="918"/>
        <v>5009098.5847835718</v>
      </c>
      <c r="H2360" s="179">
        <f t="shared" si="919"/>
        <v>61230.375485427001</v>
      </c>
      <c r="I2360" s="179">
        <f t="shared" si="920"/>
        <v>71007</v>
      </c>
      <c r="J2360" s="179">
        <f t="shared" si="921"/>
        <v>3143</v>
      </c>
      <c r="K2360" s="179">
        <f t="shared" si="922"/>
        <v>74150</v>
      </c>
      <c r="L2360" s="179">
        <f t="shared" si="910"/>
        <v>74150</v>
      </c>
      <c r="M2360" s="179">
        <f t="shared" si="923"/>
        <v>66810.325825413034</v>
      </c>
      <c r="N2360" s="179">
        <f t="shared" si="924"/>
        <v>7134268.6464910656</v>
      </c>
      <c r="O2360" s="179">
        <f>N2360*(1+Basic!$B$9)+S2360</f>
        <v>7490982.0788156195</v>
      </c>
      <c r="P2360" s="176">
        <f t="shared" si="911"/>
        <v>7552212</v>
      </c>
      <c r="R2360" s="183">
        <f t="shared" si="925"/>
        <v>0</v>
      </c>
      <c r="S2360" s="179">
        <f t="shared" si="912"/>
        <v>0</v>
      </c>
      <c r="Y2360" s="179">
        <f t="shared" si="926"/>
        <v>4173.3555844826624</v>
      </c>
      <c r="Z2360" s="179">
        <f t="shared" si="927"/>
        <v>2295.740493437399</v>
      </c>
      <c r="AA2360" s="179">
        <f t="shared" si="928"/>
        <v>67680.903922079888</v>
      </c>
      <c r="AB2360" s="179">
        <f t="shared" si="929"/>
        <v>74149.999999999942</v>
      </c>
      <c r="AC2360" s="179">
        <f t="shared" si="930"/>
        <v>7552212</v>
      </c>
      <c r="AE2360" s="179">
        <f t="shared" si="931"/>
        <v>74150</v>
      </c>
    </row>
    <row r="2361" spans="1:31" x14ac:dyDescent="0.2">
      <c r="A2361" s="171">
        <f t="shared" si="913"/>
        <v>16</v>
      </c>
      <c r="B2361" s="179">
        <f t="shared" si="914"/>
        <v>71007</v>
      </c>
      <c r="D2361" s="179">
        <f t="shared" si="915"/>
        <v>3143</v>
      </c>
      <c r="E2361" s="179">
        <f t="shared" si="916"/>
        <v>66778.007983568139</v>
      </c>
      <c r="F2361" s="179">
        <f t="shared" si="917"/>
        <v>816.64079286204151</v>
      </c>
      <c r="G2361" s="179">
        <f t="shared" si="918"/>
        <v>5004869.5927671399</v>
      </c>
      <c r="H2361" s="179">
        <f t="shared" si="919"/>
        <v>58904.01627828904</v>
      </c>
      <c r="I2361" s="179">
        <f t="shared" si="920"/>
        <v>71007</v>
      </c>
      <c r="J2361" s="179">
        <f t="shared" si="921"/>
        <v>3143</v>
      </c>
      <c r="K2361" s="179">
        <f t="shared" si="922"/>
        <v>74150</v>
      </c>
      <c r="L2361" s="179">
        <f t="shared" si="910"/>
        <v>74150</v>
      </c>
      <c r="M2361" s="179">
        <f t="shared" si="923"/>
        <v>66741.662577438823</v>
      </c>
      <c r="N2361" s="179">
        <f t="shared" si="924"/>
        <v>7126860.3090685047</v>
      </c>
      <c r="O2361" s="179">
        <f>N2361*(1+Basic!$B$9)+S2361</f>
        <v>7483203.32452193</v>
      </c>
      <c r="P2361" s="176">
        <f t="shared" si="911"/>
        <v>7542107</v>
      </c>
      <c r="R2361" s="183">
        <f t="shared" si="925"/>
        <v>0</v>
      </c>
      <c r="S2361" s="179">
        <f t="shared" si="912"/>
        <v>0</v>
      </c>
      <c r="Y2361" s="179">
        <f t="shared" si="926"/>
        <v>4228.9920164318755</v>
      </c>
      <c r="Z2361" s="179">
        <f t="shared" si="927"/>
        <v>2326.3592071379608</v>
      </c>
      <c r="AA2361" s="179">
        <f t="shared" si="928"/>
        <v>67594.648776430186</v>
      </c>
      <c r="AB2361" s="179">
        <f t="shared" si="929"/>
        <v>74150.000000000029</v>
      </c>
      <c r="AC2361" s="179">
        <f t="shared" si="930"/>
        <v>7542107</v>
      </c>
      <c r="AE2361" s="179">
        <f t="shared" si="931"/>
        <v>74150</v>
      </c>
    </row>
    <row r="2362" spans="1:31" x14ac:dyDescent="0.2">
      <c r="A2362" s="171">
        <f t="shared" si="913"/>
        <v>17</v>
      </c>
      <c r="B2362" s="179">
        <f t="shared" si="914"/>
        <v>71007</v>
      </c>
      <c r="D2362" s="179">
        <f t="shared" si="915"/>
        <v>3143</v>
      </c>
      <c r="E2362" s="179">
        <f t="shared" si="916"/>
        <v>66721.629843298826</v>
      </c>
      <c r="F2362" s="179">
        <f t="shared" si="917"/>
        <v>785.61371173869929</v>
      </c>
      <c r="G2362" s="179">
        <f t="shared" si="918"/>
        <v>5000584.2226104392</v>
      </c>
      <c r="H2362" s="179">
        <f t="shared" si="919"/>
        <v>56546.629990027737</v>
      </c>
      <c r="I2362" s="179">
        <f t="shared" si="920"/>
        <v>71007</v>
      </c>
      <c r="J2362" s="179">
        <f t="shared" si="921"/>
        <v>3143</v>
      </c>
      <c r="K2362" s="179">
        <f t="shared" si="922"/>
        <v>74150</v>
      </c>
      <c r="L2362" s="179">
        <f t="shared" si="910"/>
        <v>74150</v>
      </c>
      <c r="M2362" s="179">
        <f t="shared" si="923"/>
        <v>66672.356979203541</v>
      </c>
      <c r="N2362" s="179">
        <f t="shared" si="924"/>
        <v>7119382.6660477081</v>
      </c>
      <c r="O2362" s="179">
        <f>N2362*(1+Basic!$B$9)+S2362</f>
        <v>7475351.7993500941</v>
      </c>
      <c r="P2362" s="176">
        <f t="shared" si="911"/>
        <v>7531898</v>
      </c>
      <c r="R2362" s="183">
        <f t="shared" si="925"/>
        <v>0</v>
      </c>
      <c r="S2362" s="179">
        <f t="shared" si="912"/>
        <v>0</v>
      </c>
      <c r="Y2362" s="179">
        <f t="shared" si="926"/>
        <v>4285.3701567007229</v>
      </c>
      <c r="Z2362" s="179">
        <f t="shared" si="927"/>
        <v>2357.386288261303</v>
      </c>
      <c r="AA2362" s="179">
        <f t="shared" si="928"/>
        <v>67507.243555037523</v>
      </c>
      <c r="AB2362" s="179">
        <f t="shared" si="929"/>
        <v>74149.999999999549</v>
      </c>
      <c r="AC2362" s="179">
        <f t="shared" si="930"/>
        <v>7531898</v>
      </c>
      <c r="AE2362" s="179">
        <f t="shared" si="931"/>
        <v>74150</v>
      </c>
    </row>
    <row r="2363" spans="1:31" x14ac:dyDescent="0.2">
      <c r="A2363" s="171">
        <f t="shared" si="913"/>
        <v>18</v>
      </c>
      <c r="B2363" s="179">
        <f t="shared" si="914"/>
        <v>71007</v>
      </c>
      <c r="D2363" s="179">
        <f t="shared" si="915"/>
        <v>3143</v>
      </c>
      <c r="E2363" s="179">
        <f t="shared" si="916"/>
        <v>66664.500106741834</v>
      </c>
      <c r="F2363" s="179">
        <f t="shared" si="917"/>
        <v>754.17281672106208</v>
      </c>
      <c r="G2363" s="179">
        <f t="shared" si="918"/>
        <v>4996241.7227171808</v>
      </c>
      <c r="H2363" s="179">
        <f t="shared" si="919"/>
        <v>54157.802806748798</v>
      </c>
      <c r="I2363" s="179">
        <f t="shared" si="920"/>
        <v>71007</v>
      </c>
      <c r="J2363" s="179">
        <f t="shared" si="921"/>
        <v>3143</v>
      </c>
      <c r="K2363" s="179">
        <f t="shared" si="922"/>
        <v>74150</v>
      </c>
      <c r="L2363" s="179">
        <f t="shared" si="910"/>
        <v>74150</v>
      </c>
      <c r="M2363" s="179">
        <f t="shared" si="923"/>
        <v>66602.403021468286</v>
      </c>
      <c r="N2363" s="179">
        <f t="shared" si="924"/>
        <v>7111835.069069176</v>
      </c>
      <c r="O2363" s="179">
        <f>N2363*(1+Basic!$B$9)+S2363</f>
        <v>7467426.8225226346</v>
      </c>
      <c r="P2363" s="176">
        <f t="shared" si="911"/>
        <v>7521585</v>
      </c>
      <c r="R2363" s="183">
        <f t="shared" si="925"/>
        <v>0</v>
      </c>
      <c r="S2363" s="179">
        <f t="shared" si="912"/>
        <v>0</v>
      </c>
      <c r="Y2363" s="179">
        <f t="shared" si="926"/>
        <v>4342.4998932583258</v>
      </c>
      <c r="Z2363" s="179">
        <f t="shared" si="927"/>
        <v>2388.8271832789396</v>
      </c>
      <c r="AA2363" s="179">
        <f t="shared" si="928"/>
        <v>67418.672923462902</v>
      </c>
      <c r="AB2363" s="179">
        <f t="shared" si="929"/>
        <v>74150.000000000175</v>
      </c>
      <c r="AC2363" s="179">
        <f t="shared" si="930"/>
        <v>7521585</v>
      </c>
      <c r="AE2363" s="179">
        <f t="shared" si="931"/>
        <v>74150</v>
      </c>
    </row>
    <row r="2364" spans="1:31" x14ac:dyDescent="0.2">
      <c r="A2364" s="171">
        <f t="shared" si="913"/>
        <v>19</v>
      </c>
      <c r="B2364" s="179">
        <f t="shared" si="914"/>
        <v>71007</v>
      </c>
      <c r="D2364" s="179">
        <f t="shared" si="915"/>
        <v>3143</v>
      </c>
      <c r="E2364" s="179">
        <f t="shared" si="916"/>
        <v>66606.608754109722</v>
      </c>
      <c r="F2364" s="179">
        <f t="shared" si="917"/>
        <v>722.31258869702185</v>
      </c>
      <c r="G2364" s="179">
        <f t="shared" si="918"/>
        <v>4991841.3314712904</v>
      </c>
      <c r="H2364" s="179">
        <f t="shared" si="919"/>
        <v>51737.11539544582</v>
      </c>
      <c r="I2364" s="179">
        <f t="shared" si="920"/>
        <v>71007</v>
      </c>
      <c r="J2364" s="179">
        <f t="shared" si="921"/>
        <v>3143</v>
      </c>
      <c r="K2364" s="179">
        <f t="shared" si="922"/>
        <v>74150</v>
      </c>
      <c r="L2364" s="179">
        <f t="shared" si="910"/>
        <v>74150</v>
      </c>
      <c r="M2364" s="179">
        <f t="shared" si="923"/>
        <v>66531.794638777312</v>
      </c>
      <c r="N2364" s="179">
        <f t="shared" si="924"/>
        <v>7104216.8637079531</v>
      </c>
      <c r="O2364" s="179">
        <f>N2364*(1+Basic!$B$9)+S2364</f>
        <v>7459427.7068933509</v>
      </c>
      <c r="P2364" s="176">
        <f t="shared" si="911"/>
        <v>7511165</v>
      </c>
      <c r="R2364" s="183">
        <f t="shared" si="925"/>
        <v>0</v>
      </c>
      <c r="S2364" s="179">
        <f t="shared" si="912"/>
        <v>0</v>
      </c>
      <c r="Y2364" s="179">
        <f t="shared" si="926"/>
        <v>4400.3912458904088</v>
      </c>
      <c r="Z2364" s="179">
        <f t="shared" si="927"/>
        <v>2420.6874113029771</v>
      </c>
      <c r="AA2364" s="179">
        <f t="shared" si="928"/>
        <v>67328.921342806745</v>
      </c>
      <c r="AB2364" s="179">
        <f t="shared" si="929"/>
        <v>74150.000000000131</v>
      </c>
      <c r="AC2364" s="179">
        <f t="shared" si="930"/>
        <v>7511165</v>
      </c>
      <c r="AE2364" s="179">
        <f t="shared" si="931"/>
        <v>74150</v>
      </c>
    </row>
    <row r="2365" spans="1:31" x14ac:dyDescent="0.2">
      <c r="A2365" s="171">
        <f t="shared" si="913"/>
        <v>20</v>
      </c>
      <c r="B2365" s="179">
        <f t="shared" si="914"/>
        <v>71007</v>
      </c>
      <c r="D2365" s="179">
        <f t="shared" si="915"/>
        <v>3143</v>
      </c>
      <c r="E2365" s="179">
        <f t="shared" si="916"/>
        <v>66547.945632037925</v>
      </c>
      <c r="F2365" s="179">
        <f t="shared" si="917"/>
        <v>690.02743494505569</v>
      </c>
      <c r="G2365" s="179">
        <f t="shared" si="918"/>
        <v>4987382.2771033281</v>
      </c>
      <c r="H2365" s="179">
        <f t="shared" si="919"/>
        <v>49284.142830390876</v>
      </c>
      <c r="I2365" s="179">
        <f t="shared" si="920"/>
        <v>71007</v>
      </c>
      <c r="J2365" s="179">
        <f t="shared" si="921"/>
        <v>3143</v>
      </c>
      <c r="K2365" s="179">
        <f t="shared" si="922"/>
        <v>74150</v>
      </c>
      <c r="L2365" s="179">
        <f t="shared" si="910"/>
        <v>74150</v>
      </c>
      <c r="M2365" s="179">
        <f t="shared" si="923"/>
        <v>66460.525708931993</v>
      </c>
      <c r="N2365" s="179">
        <f t="shared" si="924"/>
        <v>7096527.3894168856</v>
      </c>
      <c r="O2365" s="179">
        <f>N2365*(1+Basic!$B$9)+S2365</f>
        <v>7451353.7588877305</v>
      </c>
      <c r="P2365" s="176">
        <f t="shared" si="911"/>
        <v>7500638</v>
      </c>
      <c r="R2365" s="183">
        <f t="shared" si="925"/>
        <v>0</v>
      </c>
      <c r="S2365" s="179">
        <f t="shared" si="912"/>
        <v>0</v>
      </c>
      <c r="Y2365" s="179">
        <f t="shared" si="926"/>
        <v>4459.0543679622933</v>
      </c>
      <c r="Z2365" s="179">
        <f t="shared" si="927"/>
        <v>2452.9725650549444</v>
      </c>
      <c r="AA2365" s="179">
        <f t="shared" si="928"/>
        <v>67237.973066982988</v>
      </c>
      <c r="AB2365" s="179">
        <f t="shared" si="929"/>
        <v>74150.000000000233</v>
      </c>
      <c r="AC2365" s="179">
        <f t="shared" si="930"/>
        <v>7500638</v>
      </c>
      <c r="AE2365" s="179">
        <f t="shared" si="931"/>
        <v>74150</v>
      </c>
    </row>
    <row r="2366" spans="1:31" x14ac:dyDescent="0.2">
      <c r="A2366" s="171">
        <f t="shared" si="913"/>
        <v>21</v>
      </c>
      <c r="B2366" s="179">
        <f t="shared" si="914"/>
        <v>71007</v>
      </c>
      <c r="D2366" s="179">
        <f t="shared" si="915"/>
        <v>3143</v>
      </c>
      <c r="E2366" s="179">
        <f t="shared" si="916"/>
        <v>66488.500451803804</v>
      </c>
      <c r="F2366" s="179">
        <f t="shared" si="917"/>
        <v>657.31168815248418</v>
      </c>
      <c r="G2366" s="179">
        <f t="shared" si="918"/>
        <v>4982863.7775551323</v>
      </c>
      <c r="H2366" s="179">
        <f t="shared" si="919"/>
        <v>46798.45451854336</v>
      </c>
      <c r="I2366" s="179">
        <f t="shared" si="920"/>
        <v>71007</v>
      </c>
      <c r="J2366" s="179">
        <f t="shared" si="921"/>
        <v>3143</v>
      </c>
      <c r="K2366" s="179">
        <f t="shared" si="922"/>
        <v>74150</v>
      </c>
      <c r="L2366" s="179">
        <f t="shared" si="910"/>
        <v>74150</v>
      </c>
      <c r="M2366" s="179">
        <f t="shared" si="923"/>
        <v>66388.590052460087</v>
      </c>
      <c r="N2366" s="179">
        <f t="shared" si="924"/>
        <v>7088765.9794693459</v>
      </c>
      <c r="O2366" s="179">
        <f>N2366*(1+Basic!$B$9)+S2366</f>
        <v>7443204.2784428131</v>
      </c>
      <c r="P2366" s="176">
        <f t="shared" si="911"/>
        <v>7490003</v>
      </c>
      <c r="R2366" s="183">
        <f t="shared" si="925"/>
        <v>0</v>
      </c>
      <c r="S2366" s="179">
        <f t="shared" si="912"/>
        <v>0</v>
      </c>
      <c r="Y2366" s="179">
        <f t="shared" si="926"/>
        <v>4518.4995481958613</v>
      </c>
      <c r="Z2366" s="179">
        <f t="shared" si="927"/>
        <v>2485.6883118475162</v>
      </c>
      <c r="AA2366" s="179">
        <f t="shared" si="928"/>
        <v>67145.812139956295</v>
      </c>
      <c r="AB2366" s="179">
        <f t="shared" si="929"/>
        <v>74149.99999999968</v>
      </c>
      <c r="AC2366" s="179">
        <f t="shared" si="930"/>
        <v>7490003</v>
      </c>
      <c r="AE2366" s="179">
        <f t="shared" si="931"/>
        <v>74150</v>
      </c>
    </row>
    <row r="2367" spans="1:31" x14ac:dyDescent="0.2">
      <c r="A2367" s="171">
        <f t="shared" si="913"/>
        <v>22</v>
      </c>
      <c r="B2367" s="179">
        <f t="shared" si="914"/>
        <v>71007</v>
      </c>
      <c r="D2367" s="179">
        <f t="shared" si="915"/>
        <v>3143</v>
      </c>
      <c r="E2367" s="179">
        <f t="shared" si="916"/>
        <v>66428.262787522297</v>
      </c>
      <c r="F2367" s="179">
        <f t="shared" si="917"/>
        <v>624.1596054206351</v>
      </c>
      <c r="G2367" s="179">
        <f t="shared" si="918"/>
        <v>4978285.040342655</v>
      </c>
      <c r="H2367" s="179">
        <f t="shared" si="919"/>
        <v>44279.614123963998</v>
      </c>
      <c r="I2367" s="179">
        <f t="shared" si="920"/>
        <v>71007</v>
      </c>
      <c r="J2367" s="179">
        <f t="shared" si="921"/>
        <v>3143</v>
      </c>
      <c r="K2367" s="179">
        <f t="shared" si="922"/>
        <v>74150</v>
      </c>
      <c r="L2367" s="179">
        <f t="shared" si="910"/>
        <v>74150</v>
      </c>
      <c r="M2367" s="179">
        <f t="shared" si="923"/>
        <v>66315.981432079818</v>
      </c>
      <c r="N2367" s="179">
        <f t="shared" si="924"/>
        <v>7080931.9609014262</v>
      </c>
      <c r="O2367" s="179">
        <f>N2367*(1+Basic!$B$9)+S2367</f>
        <v>7434978.5589464977</v>
      </c>
      <c r="P2367" s="176">
        <f t="shared" si="911"/>
        <v>7479258</v>
      </c>
      <c r="R2367" s="183">
        <f t="shared" si="925"/>
        <v>0</v>
      </c>
      <c r="S2367" s="179">
        <f t="shared" si="912"/>
        <v>0</v>
      </c>
      <c r="Y2367" s="179">
        <f t="shared" si="926"/>
        <v>4578.7372124772519</v>
      </c>
      <c r="Z2367" s="179">
        <f t="shared" si="927"/>
        <v>2518.8403945793616</v>
      </c>
      <c r="AA2367" s="179">
        <f t="shared" si="928"/>
        <v>67052.422392942928</v>
      </c>
      <c r="AB2367" s="179">
        <f t="shared" si="929"/>
        <v>74149.999999999534</v>
      </c>
      <c r="AC2367" s="179">
        <f t="shared" si="930"/>
        <v>7479258</v>
      </c>
      <c r="AE2367" s="179">
        <f t="shared" si="931"/>
        <v>74150</v>
      </c>
    </row>
    <row r="2368" spans="1:31" x14ac:dyDescent="0.2">
      <c r="A2368" s="171">
        <f t="shared" si="913"/>
        <v>23</v>
      </c>
      <c r="B2368" s="179">
        <f t="shared" si="914"/>
        <v>71007</v>
      </c>
      <c r="D2368" s="179">
        <f t="shared" si="915"/>
        <v>3143</v>
      </c>
      <c r="E2368" s="179">
        <f t="shared" si="916"/>
        <v>66367.222074317266</v>
      </c>
      <c r="F2368" s="179">
        <f t="shared" si="917"/>
        <v>590.5653672567388</v>
      </c>
      <c r="G2368" s="179">
        <f t="shared" si="918"/>
        <v>4973645.2624169718</v>
      </c>
      <c r="H2368" s="179">
        <f t="shared" si="919"/>
        <v>41727.179491220741</v>
      </c>
      <c r="I2368" s="179">
        <f t="shared" si="920"/>
        <v>71007</v>
      </c>
      <c r="J2368" s="179">
        <f t="shared" si="921"/>
        <v>3143</v>
      </c>
      <c r="K2368" s="179">
        <f t="shared" si="922"/>
        <v>74150</v>
      </c>
      <c r="L2368" s="179">
        <f t="shared" si="910"/>
        <v>74150</v>
      </c>
      <c r="M2368" s="179">
        <f t="shared" si="923"/>
        <v>66242.693552159195</v>
      </c>
      <c r="N2368" s="179">
        <f t="shared" si="924"/>
        <v>7073024.6544535849</v>
      </c>
      <c r="O2368" s="179">
        <f>N2368*(1+Basic!$B$9)+S2368</f>
        <v>7426675.8871762641</v>
      </c>
      <c r="P2368" s="176">
        <f t="shared" si="911"/>
        <v>7468403</v>
      </c>
      <c r="R2368" s="183">
        <f t="shared" si="925"/>
        <v>0</v>
      </c>
      <c r="S2368" s="179">
        <f t="shared" si="912"/>
        <v>0</v>
      </c>
      <c r="Y2368" s="179">
        <f t="shared" si="926"/>
        <v>4639.7779256831855</v>
      </c>
      <c r="Z2368" s="179">
        <f t="shared" si="927"/>
        <v>2552.4346327432577</v>
      </c>
      <c r="AA2368" s="179">
        <f t="shared" si="928"/>
        <v>66957.787441574008</v>
      </c>
      <c r="AB2368" s="179">
        <f t="shared" si="929"/>
        <v>74150.000000000451</v>
      </c>
      <c r="AC2368" s="179">
        <f t="shared" si="930"/>
        <v>7468403</v>
      </c>
      <c r="AE2368" s="179">
        <f t="shared" si="931"/>
        <v>74150</v>
      </c>
    </row>
    <row r="2369" spans="1:31" x14ac:dyDescent="0.2">
      <c r="A2369" s="171">
        <f t="shared" si="913"/>
        <v>24</v>
      </c>
      <c r="B2369" s="179">
        <f t="shared" si="914"/>
        <v>71007</v>
      </c>
      <c r="C2369" s="171">
        <f>-Basic!$B$21</f>
        <v>-42460</v>
      </c>
      <c r="D2369" s="179">
        <f t="shared" si="915"/>
        <v>-39317</v>
      </c>
      <c r="E2369" s="179">
        <f t="shared" si="916"/>
        <v>66305.367606468601</v>
      </c>
      <c r="F2369" s="179">
        <f t="shared" si="917"/>
        <v>556.52307655237939</v>
      </c>
      <c r="G2369" s="179">
        <f t="shared" si="918"/>
        <v>4968943.6300234403</v>
      </c>
      <c r="H2369" s="179">
        <f t="shared" si="919"/>
        <v>81600.702567773114</v>
      </c>
      <c r="I2369" s="179">
        <f t="shared" si="920"/>
        <v>71007</v>
      </c>
      <c r="J2369" s="179">
        <f t="shared" si="921"/>
        <v>3143</v>
      </c>
      <c r="K2369" s="179">
        <f t="shared" si="922"/>
        <v>74150</v>
      </c>
      <c r="L2369" s="179">
        <f t="shared" si="910"/>
        <v>74150</v>
      </c>
      <c r="M2369" s="179">
        <f t="shared" si="923"/>
        <v>66168.720058170045</v>
      </c>
      <c r="N2369" s="179">
        <f t="shared" si="924"/>
        <v>7065043.3745117551</v>
      </c>
      <c r="O2369" s="179">
        <f>N2369*(1+Basic!$B$9)+S2369</f>
        <v>7418295.5432373434</v>
      </c>
      <c r="P2369" s="176">
        <f t="shared" si="911"/>
        <v>7499896</v>
      </c>
      <c r="R2369" s="183">
        <f t="shared" si="925"/>
        <v>0</v>
      </c>
      <c r="S2369" s="179">
        <f t="shared" si="912"/>
        <v>0</v>
      </c>
      <c r="Y2369" s="179">
        <f t="shared" si="926"/>
        <v>4701.6323935315013</v>
      </c>
      <c r="Z2369" s="179">
        <f t="shared" si="927"/>
        <v>2586.4769234476262</v>
      </c>
      <c r="AA2369" s="179">
        <f t="shared" si="928"/>
        <v>66861.890683020974</v>
      </c>
      <c r="AB2369" s="179">
        <f t="shared" si="929"/>
        <v>74150.000000000102</v>
      </c>
      <c r="AC2369" s="179">
        <f t="shared" si="930"/>
        <v>7499896</v>
      </c>
      <c r="AE2369" s="179">
        <f t="shared" si="931"/>
        <v>31690</v>
      </c>
    </row>
    <row r="2370" spans="1:31" x14ac:dyDescent="0.2">
      <c r="A2370" s="171">
        <f t="shared" si="913"/>
        <v>25</v>
      </c>
      <c r="B2370" s="179">
        <f t="shared" si="914"/>
        <v>71007</v>
      </c>
      <c r="D2370" s="179">
        <f t="shared" si="915"/>
        <v>3143</v>
      </c>
      <c r="E2370" s="179">
        <f t="shared" si="916"/>
        <v>66242.688535534602</v>
      </c>
      <c r="F2370" s="179">
        <f t="shared" si="917"/>
        <v>1088.3235961684738</v>
      </c>
      <c r="G2370" s="179">
        <f t="shared" si="918"/>
        <v>4964179.3185589751</v>
      </c>
      <c r="H2370" s="179">
        <f t="shared" si="919"/>
        <v>79546.026163941584</v>
      </c>
      <c r="I2370" s="179">
        <f t="shared" si="920"/>
        <v>71007</v>
      </c>
      <c r="J2370" s="179">
        <f t="shared" si="921"/>
        <v>3143</v>
      </c>
      <c r="K2370" s="179">
        <f t="shared" si="922"/>
        <v>74150</v>
      </c>
      <c r="L2370" s="179">
        <f t="shared" si="910"/>
        <v>74150</v>
      </c>
      <c r="M2370" s="179">
        <f t="shared" si="923"/>
        <v>66094.054536137075</v>
      </c>
      <c r="N2370" s="179">
        <f t="shared" si="924"/>
        <v>7056987.4290478919</v>
      </c>
      <c r="O2370" s="179">
        <f>N2370*(1+Basic!$B$9)+S2370</f>
        <v>7409836.8005002867</v>
      </c>
      <c r="P2370" s="176">
        <f t="shared" si="911"/>
        <v>7489383</v>
      </c>
      <c r="R2370" s="183">
        <f t="shared" si="925"/>
        <v>0</v>
      </c>
      <c r="S2370" s="179">
        <f t="shared" si="912"/>
        <v>0</v>
      </c>
      <c r="Y2370" s="179">
        <f t="shared" si="926"/>
        <v>4764.3114644652233</v>
      </c>
      <c r="Z2370" s="179">
        <f t="shared" si="927"/>
        <v>2054.6764038315305</v>
      </c>
      <c r="AA2370" s="179">
        <f t="shared" si="928"/>
        <v>67331.012131703072</v>
      </c>
      <c r="AB2370" s="179">
        <f t="shared" si="929"/>
        <v>74149.999999999825</v>
      </c>
      <c r="AC2370" s="179">
        <f t="shared" si="930"/>
        <v>7489383</v>
      </c>
      <c r="AE2370" s="179">
        <f t="shared" si="931"/>
        <v>74150</v>
      </c>
    </row>
    <row r="2371" spans="1:31" x14ac:dyDescent="0.2">
      <c r="A2371" s="171">
        <f t="shared" si="913"/>
        <v>26</v>
      </c>
      <c r="B2371" s="179">
        <f t="shared" si="914"/>
        <v>71007</v>
      </c>
      <c r="D2371" s="179">
        <f t="shared" si="915"/>
        <v>3143</v>
      </c>
      <c r="E2371" s="179">
        <f t="shared" si="916"/>
        <v>66179.173868449245</v>
      </c>
      <c r="F2371" s="179">
        <f t="shared" si="917"/>
        <v>1060.9199986207293</v>
      </c>
      <c r="G2371" s="179">
        <f t="shared" si="918"/>
        <v>4959351.4924274245</v>
      </c>
      <c r="H2371" s="179">
        <f t="shared" si="919"/>
        <v>77463.946162562308</v>
      </c>
      <c r="I2371" s="179">
        <f t="shared" si="920"/>
        <v>71007</v>
      </c>
      <c r="J2371" s="179">
        <f t="shared" si="921"/>
        <v>3143</v>
      </c>
      <c r="K2371" s="179">
        <f t="shared" si="922"/>
        <v>74150</v>
      </c>
      <c r="L2371" s="179">
        <f t="shared" si="910"/>
        <v>74150</v>
      </c>
      <c r="M2371" s="179">
        <f t="shared" si="923"/>
        <v>66018.690512081739</v>
      </c>
      <c r="N2371" s="179">
        <f t="shared" si="924"/>
        <v>7048856.1195599735</v>
      </c>
      <c r="O2371" s="179">
        <f>N2371*(1+Basic!$B$9)+S2371</f>
        <v>7401298.9255379727</v>
      </c>
      <c r="P2371" s="176">
        <f t="shared" si="911"/>
        <v>7478763</v>
      </c>
      <c r="R2371" s="183">
        <f t="shared" si="925"/>
        <v>0</v>
      </c>
      <c r="S2371" s="179">
        <f t="shared" si="912"/>
        <v>0</v>
      </c>
      <c r="Y2371" s="179">
        <f t="shared" si="926"/>
        <v>4827.8261315505952</v>
      </c>
      <c r="Z2371" s="179">
        <f t="shared" si="927"/>
        <v>2082.0800013792759</v>
      </c>
      <c r="AA2371" s="179">
        <f t="shared" si="928"/>
        <v>67240.093867069969</v>
      </c>
      <c r="AB2371" s="179">
        <f t="shared" si="929"/>
        <v>74149.99999999984</v>
      </c>
      <c r="AC2371" s="179">
        <f t="shared" si="930"/>
        <v>7478763</v>
      </c>
      <c r="AE2371" s="179">
        <f t="shared" si="931"/>
        <v>74150</v>
      </c>
    </row>
    <row r="2372" spans="1:31" x14ac:dyDescent="0.2">
      <c r="A2372" s="171">
        <f t="shared" si="913"/>
        <v>27</v>
      </c>
      <c r="B2372" s="179">
        <f t="shared" si="914"/>
        <v>71007</v>
      </c>
      <c r="D2372" s="179">
        <f t="shared" si="915"/>
        <v>3143</v>
      </c>
      <c r="E2372" s="179">
        <f t="shared" si="916"/>
        <v>66114.812465594194</v>
      </c>
      <c r="F2372" s="179">
        <f t="shared" si="917"/>
        <v>1033.1509142463694</v>
      </c>
      <c r="G2372" s="179">
        <f t="shared" si="918"/>
        <v>4954459.3048930187</v>
      </c>
      <c r="H2372" s="179">
        <f t="shared" si="919"/>
        <v>75354.097076808685</v>
      </c>
      <c r="I2372" s="179">
        <f t="shared" si="920"/>
        <v>71007</v>
      </c>
      <c r="J2372" s="179">
        <f t="shared" si="921"/>
        <v>3143</v>
      </c>
      <c r="K2372" s="179">
        <f t="shared" si="922"/>
        <v>74150</v>
      </c>
      <c r="L2372" s="179">
        <f t="shared" si="910"/>
        <v>74150</v>
      </c>
      <c r="M2372" s="179">
        <f t="shared" si="923"/>
        <v>65942.621451460887</v>
      </c>
      <c r="N2372" s="179">
        <f t="shared" si="924"/>
        <v>7040648.7410114342</v>
      </c>
      <c r="O2372" s="179">
        <f>N2372*(1+Basic!$B$9)+S2372</f>
        <v>7392681.1780620059</v>
      </c>
      <c r="P2372" s="176">
        <f t="shared" si="911"/>
        <v>7468035</v>
      </c>
      <c r="R2372" s="183">
        <f t="shared" si="925"/>
        <v>0</v>
      </c>
      <c r="S2372" s="179">
        <f t="shared" si="912"/>
        <v>0</v>
      </c>
      <c r="Y2372" s="179">
        <f t="shared" si="926"/>
        <v>4892.1875344058499</v>
      </c>
      <c r="Z2372" s="179">
        <f t="shared" si="927"/>
        <v>2109.8490857536235</v>
      </c>
      <c r="AA2372" s="179">
        <f t="shared" si="928"/>
        <v>67147.96337984057</v>
      </c>
      <c r="AB2372" s="179">
        <f t="shared" si="929"/>
        <v>74150.000000000044</v>
      </c>
      <c r="AC2372" s="179">
        <f t="shared" si="930"/>
        <v>7468035</v>
      </c>
      <c r="AE2372" s="179">
        <f t="shared" si="931"/>
        <v>74150</v>
      </c>
    </row>
    <row r="2373" spans="1:31" x14ac:dyDescent="0.2">
      <c r="A2373" s="171">
        <f t="shared" si="913"/>
        <v>28</v>
      </c>
      <c r="B2373" s="179">
        <f t="shared" si="914"/>
        <v>71007</v>
      </c>
      <c r="D2373" s="179">
        <f t="shared" si="915"/>
        <v>3143</v>
      </c>
      <c r="E2373" s="179">
        <f t="shared" si="916"/>
        <v>66049.593038845022</v>
      </c>
      <c r="F2373" s="179">
        <f t="shared" si="917"/>
        <v>1005.011468480286</v>
      </c>
      <c r="G2373" s="179">
        <f t="shared" si="918"/>
        <v>4949501.8979318636</v>
      </c>
      <c r="H2373" s="179">
        <f t="shared" si="919"/>
        <v>73216.108545288967</v>
      </c>
      <c r="I2373" s="179">
        <f t="shared" si="920"/>
        <v>71007</v>
      </c>
      <c r="J2373" s="179">
        <f t="shared" si="921"/>
        <v>3143</v>
      </c>
      <c r="K2373" s="179">
        <f t="shared" si="922"/>
        <v>74150</v>
      </c>
      <c r="L2373" s="179">
        <f t="shared" si="910"/>
        <v>74150</v>
      </c>
      <c r="M2373" s="179">
        <f t="shared" si="923"/>
        <v>65865.840758600199</v>
      </c>
      <c r="N2373" s="179">
        <f t="shared" si="924"/>
        <v>7032364.5817700345</v>
      </c>
      <c r="O2373" s="179">
        <f>N2373*(1+Basic!$B$9)+S2373</f>
        <v>7383982.8108585365</v>
      </c>
      <c r="P2373" s="176">
        <f t="shared" si="911"/>
        <v>7457199</v>
      </c>
      <c r="R2373" s="183">
        <f t="shared" si="925"/>
        <v>0</v>
      </c>
      <c r="S2373" s="179">
        <f t="shared" si="912"/>
        <v>0</v>
      </c>
      <c r="Y2373" s="179">
        <f t="shared" si="926"/>
        <v>4957.406961155124</v>
      </c>
      <c r="Z2373" s="179">
        <f t="shared" si="927"/>
        <v>2137.9885315197171</v>
      </c>
      <c r="AA2373" s="179">
        <f t="shared" si="928"/>
        <v>67054.604507325304</v>
      </c>
      <c r="AB2373" s="179">
        <f t="shared" si="929"/>
        <v>74150.000000000146</v>
      </c>
      <c r="AC2373" s="179">
        <f t="shared" si="930"/>
        <v>7457199</v>
      </c>
      <c r="AE2373" s="179">
        <f t="shared" si="931"/>
        <v>74150</v>
      </c>
    </row>
    <row r="2374" spans="1:31" x14ac:dyDescent="0.2">
      <c r="A2374" s="171">
        <f t="shared" si="913"/>
        <v>29</v>
      </c>
      <c r="B2374" s="179">
        <f t="shared" si="914"/>
        <v>71007</v>
      </c>
      <c r="D2374" s="179">
        <f t="shared" si="915"/>
        <v>3143</v>
      </c>
      <c r="E2374" s="179">
        <f t="shared" si="916"/>
        <v>65983.504149591477</v>
      </c>
      <c r="F2374" s="179">
        <f t="shared" si="917"/>
        <v>976.496721744399</v>
      </c>
      <c r="G2374" s="179">
        <f t="shared" si="918"/>
        <v>4944478.4020814551</v>
      </c>
      <c r="H2374" s="179">
        <f t="shared" si="919"/>
        <v>71049.605267033359</v>
      </c>
      <c r="I2374" s="179">
        <f t="shared" si="920"/>
        <v>71007</v>
      </c>
      <c r="J2374" s="179">
        <f t="shared" si="921"/>
        <v>3143</v>
      </c>
      <c r="K2374" s="179">
        <f t="shared" si="922"/>
        <v>74150</v>
      </c>
      <c r="L2374" s="179">
        <f t="shared" si="910"/>
        <v>74150</v>
      </c>
      <c r="M2374" s="179">
        <f t="shared" si="923"/>
        <v>65788.341776122266</v>
      </c>
      <c r="N2374" s="179">
        <f t="shared" si="924"/>
        <v>7024002.9235461568</v>
      </c>
      <c r="O2374" s="179">
        <f>N2374*(1+Basic!$B$9)+S2374</f>
        <v>7375203.0697234645</v>
      </c>
      <c r="P2374" s="176">
        <f t="shared" si="911"/>
        <v>7446253</v>
      </c>
      <c r="R2374" s="183">
        <f t="shared" si="925"/>
        <v>0</v>
      </c>
      <c r="S2374" s="179">
        <f t="shared" si="912"/>
        <v>0</v>
      </c>
      <c r="Y2374" s="179">
        <f t="shared" si="926"/>
        <v>5023.4958504084498</v>
      </c>
      <c r="Z2374" s="179">
        <f t="shared" si="927"/>
        <v>2166.5032782556082</v>
      </c>
      <c r="AA2374" s="179">
        <f t="shared" si="928"/>
        <v>66960.000871335869</v>
      </c>
      <c r="AB2374" s="179">
        <f t="shared" si="929"/>
        <v>74149.999999999927</v>
      </c>
      <c r="AC2374" s="179">
        <f t="shared" si="930"/>
        <v>7446253</v>
      </c>
      <c r="AE2374" s="179">
        <f t="shared" si="931"/>
        <v>74150</v>
      </c>
    </row>
    <row r="2375" spans="1:31" x14ac:dyDescent="0.2">
      <c r="A2375" s="171">
        <f t="shared" si="913"/>
        <v>30</v>
      </c>
      <c r="B2375" s="179">
        <f t="shared" si="914"/>
        <v>71007</v>
      </c>
      <c r="D2375" s="179">
        <f t="shared" si="915"/>
        <v>3143</v>
      </c>
      <c r="E2375" s="179">
        <f t="shared" si="916"/>
        <v>65916.534206731289</v>
      </c>
      <c r="F2375" s="179">
        <f t="shared" si="917"/>
        <v>947.60166858056607</v>
      </c>
      <c r="G2375" s="179">
        <f t="shared" si="918"/>
        <v>4939387.9362881863</v>
      </c>
      <c r="H2375" s="179">
        <f t="shared" si="919"/>
        <v>68854.206935613925</v>
      </c>
      <c r="I2375" s="179">
        <f t="shared" si="920"/>
        <v>71007</v>
      </c>
      <c r="J2375" s="179">
        <f t="shared" si="921"/>
        <v>3143</v>
      </c>
      <c r="K2375" s="179">
        <f t="shared" si="922"/>
        <v>74150</v>
      </c>
      <c r="L2375" s="179">
        <f t="shared" si="910"/>
        <v>74150</v>
      </c>
      <c r="M2375" s="179">
        <f t="shared" si="923"/>
        <v>65710.117784369388</v>
      </c>
      <c r="N2375" s="179">
        <f t="shared" si="924"/>
        <v>7015563.0413305266</v>
      </c>
      <c r="O2375" s="179">
        <f>N2375*(1+Basic!$B$9)+S2375</f>
        <v>7366341.1933970535</v>
      </c>
      <c r="P2375" s="176">
        <f t="shared" si="911"/>
        <v>7435195</v>
      </c>
      <c r="R2375" s="183">
        <f t="shared" si="925"/>
        <v>0</v>
      </c>
      <c r="S2375" s="179">
        <f t="shared" si="912"/>
        <v>0</v>
      </c>
      <c r="Y2375" s="179">
        <f t="shared" si="926"/>
        <v>5090.4657932687551</v>
      </c>
      <c r="Z2375" s="179">
        <f t="shared" si="927"/>
        <v>2195.3983314194338</v>
      </c>
      <c r="AA2375" s="179">
        <f t="shared" si="928"/>
        <v>66864.135875311855</v>
      </c>
      <c r="AB2375" s="179">
        <f t="shared" si="929"/>
        <v>74150.000000000044</v>
      </c>
      <c r="AC2375" s="179">
        <f t="shared" si="930"/>
        <v>7435195</v>
      </c>
      <c r="AE2375" s="179">
        <f t="shared" si="931"/>
        <v>74150</v>
      </c>
    </row>
    <row r="2376" spans="1:31" x14ac:dyDescent="0.2">
      <c r="A2376" s="171">
        <f t="shared" si="913"/>
        <v>31</v>
      </c>
      <c r="B2376" s="179">
        <f t="shared" si="914"/>
        <v>71007</v>
      </c>
      <c r="D2376" s="179">
        <f t="shared" si="915"/>
        <v>3143</v>
      </c>
      <c r="E2376" s="179">
        <f t="shared" si="916"/>
        <v>65848.671464637213</v>
      </c>
      <c r="F2376" s="179">
        <f t="shared" si="917"/>
        <v>918.3212367719276</v>
      </c>
      <c r="G2376" s="179">
        <f t="shared" si="918"/>
        <v>4934229.6077528233</v>
      </c>
      <c r="H2376" s="179">
        <f t="shared" si="919"/>
        <v>66629.52817238585</v>
      </c>
      <c r="I2376" s="179">
        <f t="shared" si="920"/>
        <v>71007</v>
      </c>
      <c r="J2376" s="179">
        <f t="shared" si="921"/>
        <v>3143</v>
      </c>
      <c r="K2376" s="179">
        <f t="shared" si="922"/>
        <v>74150</v>
      </c>
      <c r="L2376" s="179">
        <f t="shared" si="910"/>
        <v>74150</v>
      </c>
      <c r="M2376" s="179">
        <f t="shared" si="923"/>
        <v>65631.162000820928</v>
      </c>
      <c r="N2376" s="179">
        <f t="shared" si="924"/>
        <v>7007044.2033313476</v>
      </c>
      <c r="O2376" s="179">
        <f>N2376*(1+Basic!$B$9)+S2376</f>
        <v>7357396.4134979155</v>
      </c>
      <c r="P2376" s="176">
        <f t="shared" si="911"/>
        <v>7424026</v>
      </c>
      <c r="R2376" s="183">
        <f t="shared" si="925"/>
        <v>0</v>
      </c>
      <c r="S2376" s="179">
        <f t="shared" si="912"/>
        <v>0</v>
      </c>
      <c r="Y2376" s="179">
        <f t="shared" si="926"/>
        <v>5158.3285353630781</v>
      </c>
      <c r="Z2376" s="179">
        <f t="shared" si="927"/>
        <v>2224.6787632280757</v>
      </c>
      <c r="AA2376" s="179">
        <f t="shared" si="928"/>
        <v>66766.992701409137</v>
      </c>
      <c r="AB2376" s="179">
        <f t="shared" si="929"/>
        <v>74150.000000000291</v>
      </c>
      <c r="AC2376" s="179">
        <f t="shared" si="930"/>
        <v>7424026</v>
      </c>
      <c r="AE2376" s="179">
        <f t="shared" si="931"/>
        <v>74150</v>
      </c>
    </row>
    <row r="2377" spans="1:31" x14ac:dyDescent="0.2">
      <c r="A2377" s="171">
        <f t="shared" si="913"/>
        <v>32</v>
      </c>
      <c r="B2377" s="179">
        <f t="shared" si="914"/>
        <v>71007</v>
      </c>
      <c r="C2377" s="179"/>
      <c r="D2377" s="179">
        <f t="shared" si="915"/>
        <v>3143</v>
      </c>
      <c r="E2377" s="179">
        <f t="shared" si="916"/>
        <v>65779.904021097027</v>
      </c>
      <c r="F2377" s="179">
        <f t="shared" si="917"/>
        <v>888.65028645253403</v>
      </c>
      <c r="G2377" s="179">
        <f t="shared" si="918"/>
        <v>4929002.5117739206</v>
      </c>
      <c r="H2377" s="179">
        <f t="shared" si="919"/>
        <v>64375.178458838382</v>
      </c>
      <c r="I2377" s="179">
        <f t="shared" si="920"/>
        <v>71007</v>
      </c>
      <c r="J2377" s="179">
        <f t="shared" si="921"/>
        <v>3143</v>
      </c>
      <c r="K2377" s="179">
        <f t="shared" si="922"/>
        <v>74150</v>
      </c>
      <c r="L2377" s="179">
        <f t="shared" si="910"/>
        <v>74150</v>
      </c>
      <c r="M2377" s="179">
        <f t="shared" si="923"/>
        <v>65551.467579505188</v>
      </c>
      <c r="N2377" s="179">
        <f t="shared" si="924"/>
        <v>6998445.670910853</v>
      </c>
      <c r="O2377" s="179">
        <f>N2377*(1+Basic!$B$9)+S2377</f>
        <v>7348367.9544563955</v>
      </c>
      <c r="P2377" s="176">
        <f t="shared" si="911"/>
        <v>7412743</v>
      </c>
      <c r="R2377" s="183">
        <f t="shared" si="925"/>
        <v>0</v>
      </c>
      <c r="S2377" s="179">
        <f t="shared" si="912"/>
        <v>0</v>
      </c>
      <c r="Y2377" s="179">
        <f t="shared" si="926"/>
        <v>5227.0959789026529</v>
      </c>
      <c r="Z2377" s="179">
        <f t="shared" si="927"/>
        <v>2254.3497135474681</v>
      </c>
      <c r="AA2377" s="179">
        <f t="shared" si="928"/>
        <v>66668.554307549566</v>
      </c>
      <c r="AB2377" s="179">
        <f t="shared" si="929"/>
        <v>74149.99999999968</v>
      </c>
      <c r="AC2377" s="179">
        <f t="shared" si="930"/>
        <v>7412743</v>
      </c>
      <c r="AE2377" s="179">
        <f t="shared" si="931"/>
        <v>74150</v>
      </c>
    </row>
    <row r="2378" spans="1:31" x14ac:dyDescent="0.2">
      <c r="A2378" s="171">
        <f t="shared" si="913"/>
        <v>33</v>
      </c>
      <c r="B2378" s="179">
        <f t="shared" si="914"/>
        <v>71007</v>
      </c>
      <c r="C2378" s="179"/>
      <c r="D2378" s="179">
        <f t="shared" si="915"/>
        <v>3143</v>
      </c>
      <c r="E2378" s="179">
        <f t="shared" si="916"/>
        <v>65710.219815226053</v>
      </c>
      <c r="F2378" s="179">
        <f t="shared" si="917"/>
        <v>858.58360920509676</v>
      </c>
      <c r="G2378" s="179">
        <f t="shared" si="918"/>
        <v>4923705.7315891469</v>
      </c>
      <c r="H2378" s="179">
        <f t="shared" si="919"/>
        <v>62090.762068043477</v>
      </c>
      <c r="I2378" s="179">
        <f t="shared" si="920"/>
        <v>71007</v>
      </c>
      <c r="J2378" s="179">
        <f t="shared" si="921"/>
        <v>3143</v>
      </c>
      <c r="K2378" s="179">
        <f t="shared" si="922"/>
        <v>74150</v>
      </c>
      <c r="L2378" s="179">
        <f t="shared" si="910"/>
        <v>74150</v>
      </c>
      <c r="M2378" s="179">
        <f t="shared" si="923"/>
        <v>65471.027610405901</v>
      </c>
      <c r="N2378" s="179">
        <f t="shared" si="924"/>
        <v>6989766.6985212592</v>
      </c>
      <c r="O2378" s="179">
        <f>N2378*(1+Basic!$B$9)+S2378</f>
        <v>7339255.0334473224</v>
      </c>
      <c r="P2378" s="176">
        <f t="shared" si="911"/>
        <v>7401346</v>
      </c>
      <c r="R2378" s="183">
        <f t="shared" si="925"/>
        <v>0</v>
      </c>
      <c r="S2378" s="179">
        <f t="shared" si="912"/>
        <v>0</v>
      </c>
      <c r="Y2378" s="179">
        <f t="shared" si="926"/>
        <v>5296.7801847737283</v>
      </c>
      <c r="Z2378" s="179">
        <f t="shared" si="927"/>
        <v>2284.4163907949041</v>
      </c>
      <c r="AA2378" s="179">
        <f t="shared" si="928"/>
        <v>66568.803424431157</v>
      </c>
      <c r="AB2378" s="179">
        <f t="shared" si="929"/>
        <v>74149.999999999796</v>
      </c>
      <c r="AC2378" s="179">
        <f t="shared" si="930"/>
        <v>7401346</v>
      </c>
      <c r="AE2378" s="179">
        <f t="shared" si="931"/>
        <v>74150</v>
      </c>
    </row>
    <row r="2379" spans="1:31" x14ac:dyDescent="0.2">
      <c r="A2379" s="171">
        <f t="shared" si="913"/>
        <v>34</v>
      </c>
      <c r="B2379" s="179">
        <f t="shared" si="914"/>
        <v>71007</v>
      </c>
      <c r="C2379" s="179"/>
      <c r="D2379" s="179">
        <f t="shared" si="915"/>
        <v>3143</v>
      </c>
      <c r="E2379" s="179">
        <f t="shared" si="916"/>
        <v>65639.606625351837</v>
      </c>
      <c r="F2379" s="179">
        <f t="shared" si="917"/>
        <v>828.11592714670735</v>
      </c>
      <c r="G2379" s="179">
        <f t="shared" si="918"/>
        <v>4918338.3382144989</v>
      </c>
      <c r="H2379" s="179">
        <f t="shared" si="919"/>
        <v>59775.877995190182</v>
      </c>
      <c r="I2379" s="179">
        <f t="shared" si="920"/>
        <v>71007</v>
      </c>
      <c r="J2379" s="179">
        <f t="shared" si="921"/>
        <v>3143</v>
      </c>
      <c r="K2379" s="179">
        <f t="shared" si="922"/>
        <v>74150</v>
      </c>
      <c r="L2379" s="179">
        <f t="shared" si="910"/>
        <v>74150</v>
      </c>
      <c r="M2379" s="179">
        <f t="shared" si="923"/>
        <v>65389.835118862975</v>
      </c>
      <c r="N2379" s="179">
        <f t="shared" si="924"/>
        <v>6981006.533640122</v>
      </c>
      <c r="O2379" s="179">
        <f>N2379*(1+Basic!$B$9)+S2379</f>
        <v>7330056.8603221281</v>
      </c>
      <c r="P2379" s="176">
        <f t="shared" si="911"/>
        <v>7389833</v>
      </c>
      <c r="R2379" s="183">
        <f t="shared" si="925"/>
        <v>0</v>
      </c>
      <c r="S2379" s="179">
        <f t="shared" si="912"/>
        <v>0</v>
      </c>
      <c r="Y2379" s="179">
        <f t="shared" si="926"/>
        <v>5367.3933746479452</v>
      </c>
      <c r="Z2379" s="179">
        <f t="shared" si="927"/>
        <v>2314.8840728532959</v>
      </c>
      <c r="AA2379" s="179">
        <f t="shared" si="928"/>
        <v>66467.722552498541</v>
      </c>
      <c r="AB2379" s="179">
        <f t="shared" si="929"/>
        <v>74149.999999999782</v>
      </c>
      <c r="AC2379" s="179">
        <f t="shared" si="930"/>
        <v>7389833</v>
      </c>
      <c r="AE2379" s="179">
        <f t="shared" si="931"/>
        <v>74150</v>
      </c>
    </row>
    <row r="2380" spans="1:31" x14ac:dyDescent="0.2">
      <c r="A2380" s="171">
        <f t="shared" si="913"/>
        <v>35</v>
      </c>
      <c r="B2380" s="179">
        <f t="shared" si="914"/>
        <v>71007</v>
      </c>
      <c r="C2380" s="179"/>
      <c r="D2380" s="179">
        <f t="shared" si="915"/>
        <v>3143</v>
      </c>
      <c r="E2380" s="179">
        <f t="shared" si="916"/>
        <v>65568.052066870601</v>
      </c>
      <c r="F2380" s="179">
        <f t="shared" si="917"/>
        <v>797.24189200236049</v>
      </c>
      <c r="G2380" s="179">
        <f t="shared" si="918"/>
        <v>4912899.3902813699</v>
      </c>
      <c r="H2380" s="179">
        <f t="shared" si="919"/>
        <v>57430.119887192544</v>
      </c>
      <c r="I2380" s="179">
        <f t="shared" si="920"/>
        <v>71007</v>
      </c>
      <c r="J2380" s="179">
        <f t="shared" si="921"/>
        <v>3143</v>
      </c>
      <c r="K2380" s="179">
        <f t="shared" si="922"/>
        <v>74150</v>
      </c>
      <c r="L2380" s="179">
        <f t="shared" si="910"/>
        <v>74150</v>
      </c>
      <c r="M2380" s="179">
        <f t="shared" si="923"/>
        <v>65307.883064967842</v>
      </c>
      <c r="N2380" s="179">
        <f t="shared" si="924"/>
        <v>6972164.4167050896</v>
      </c>
      <c r="O2380" s="179">
        <f>N2380*(1+Basic!$B$9)+S2380</f>
        <v>7320772.6375403441</v>
      </c>
      <c r="P2380" s="176">
        <f t="shared" si="911"/>
        <v>7378203</v>
      </c>
      <c r="R2380" s="183">
        <f t="shared" si="925"/>
        <v>0</v>
      </c>
      <c r="S2380" s="179">
        <f t="shared" si="912"/>
        <v>0</v>
      </c>
      <c r="Y2380" s="179">
        <f t="shared" si="926"/>
        <v>5438.9479331290349</v>
      </c>
      <c r="Z2380" s="179">
        <f t="shared" si="927"/>
        <v>2345.7581079976371</v>
      </c>
      <c r="AA2380" s="179">
        <f t="shared" si="928"/>
        <v>66365.293958872964</v>
      </c>
      <c r="AB2380" s="179">
        <f t="shared" si="929"/>
        <v>74149.999999999636</v>
      </c>
      <c r="AC2380" s="179">
        <f t="shared" si="930"/>
        <v>7378203</v>
      </c>
      <c r="AE2380" s="179">
        <f t="shared" si="931"/>
        <v>74150</v>
      </c>
    </row>
    <row r="2381" spans="1:31" x14ac:dyDescent="0.2">
      <c r="A2381" s="171">
        <f t="shared" si="913"/>
        <v>36</v>
      </c>
      <c r="B2381" s="179">
        <f t="shared" si="914"/>
        <v>71007</v>
      </c>
      <c r="C2381" s="171">
        <f>-Basic!$B$22</f>
        <v>-38210</v>
      </c>
      <c r="D2381" s="179">
        <f t="shared" si="915"/>
        <v>-35067</v>
      </c>
      <c r="E2381" s="179">
        <f t="shared" si="916"/>
        <v>65495.543590075184</v>
      </c>
      <c r="F2381" s="179">
        <f t="shared" si="917"/>
        <v>765.95608416612276</v>
      </c>
      <c r="G2381" s="179">
        <f t="shared" si="918"/>
        <v>4907387.9338714452</v>
      </c>
      <c r="H2381" s="179">
        <f t="shared" si="919"/>
        <v>93263.075971358674</v>
      </c>
      <c r="I2381" s="179">
        <f t="shared" si="920"/>
        <v>71007</v>
      </c>
      <c r="J2381" s="179">
        <f t="shared" si="921"/>
        <v>3143</v>
      </c>
      <c r="K2381" s="179">
        <f t="shared" si="922"/>
        <v>74150</v>
      </c>
      <c r="L2381" s="179">
        <f t="shared" si="910"/>
        <v>74150</v>
      </c>
      <c r="M2381" s="179">
        <f t="shared" si="923"/>
        <v>65225.164342953009</v>
      </c>
      <c r="N2381" s="179">
        <f t="shared" si="924"/>
        <v>6963239.5810480425</v>
      </c>
      <c r="O2381" s="179">
        <f>N2381*(1+Basic!$B$9)+S2381</f>
        <v>7311401.5601004446</v>
      </c>
      <c r="P2381" s="176">
        <f t="shared" si="911"/>
        <v>7404665</v>
      </c>
      <c r="R2381" s="183">
        <f t="shared" si="925"/>
        <v>0</v>
      </c>
      <c r="S2381" s="179">
        <f t="shared" si="912"/>
        <v>0</v>
      </c>
      <c r="Y2381" s="179">
        <f t="shared" si="926"/>
        <v>5511.4564099246636</v>
      </c>
      <c r="Z2381" s="179">
        <f t="shared" si="927"/>
        <v>2377.0439158338704</v>
      </c>
      <c r="AA2381" s="179">
        <f t="shared" si="928"/>
        <v>66261.499674241306</v>
      </c>
      <c r="AB2381" s="179">
        <f t="shared" si="929"/>
        <v>74149.99999999984</v>
      </c>
      <c r="AC2381" s="179">
        <f t="shared" si="930"/>
        <v>7404665</v>
      </c>
      <c r="AE2381" s="179">
        <f t="shared" si="931"/>
        <v>35940</v>
      </c>
    </row>
    <row r="2382" spans="1:31" x14ac:dyDescent="0.2">
      <c r="A2382" s="171">
        <f t="shared" si="913"/>
        <v>37</v>
      </c>
      <c r="B2382" s="179">
        <f t="shared" si="914"/>
        <v>71007</v>
      </c>
      <c r="D2382" s="179">
        <f t="shared" si="915"/>
        <v>3143</v>
      </c>
      <c r="E2382" s="179">
        <f t="shared" si="916"/>
        <v>65422.068477953995</v>
      </c>
      <c r="F2382" s="179">
        <f t="shared" si="917"/>
        <v>1243.8668177713532</v>
      </c>
      <c r="G2382" s="179">
        <f t="shared" si="918"/>
        <v>4901803.002349399</v>
      </c>
      <c r="H2382" s="179">
        <f t="shared" si="919"/>
        <v>91363.942789130029</v>
      </c>
      <c r="I2382" s="179">
        <f t="shared" si="920"/>
        <v>71007</v>
      </c>
      <c r="J2382" s="179">
        <f t="shared" si="921"/>
        <v>3143</v>
      </c>
      <c r="K2382" s="179">
        <f t="shared" si="922"/>
        <v>74150</v>
      </c>
      <c r="L2382" s="179">
        <f t="shared" si="910"/>
        <v>74150</v>
      </c>
      <c r="M2382" s="179">
        <f t="shared" si="923"/>
        <v>65141.671780575969</v>
      </c>
      <c r="N2382" s="179">
        <f t="shared" si="924"/>
        <v>6954231.2528286185</v>
      </c>
      <c r="O2382" s="179">
        <f>N2382*(1+Basic!$B$9)+S2382</f>
        <v>7301942.8154700501</v>
      </c>
      <c r="P2382" s="176">
        <f t="shared" si="911"/>
        <v>7393307</v>
      </c>
      <c r="R2382" s="183">
        <f t="shared" si="925"/>
        <v>0</v>
      </c>
      <c r="S2382" s="179">
        <f t="shared" si="912"/>
        <v>0</v>
      </c>
      <c r="Y2382" s="179">
        <f t="shared" si="926"/>
        <v>5584.9315220462158</v>
      </c>
      <c r="Z2382" s="179">
        <f t="shared" si="927"/>
        <v>1899.1331822286447</v>
      </c>
      <c r="AA2382" s="179">
        <f t="shared" si="928"/>
        <v>66665.935295725343</v>
      </c>
      <c r="AB2382" s="179">
        <f t="shared" si="929"/>
        <v>74150.000000000204</v>
      </c>
      <c r="AC2382" s="179">
        <f t="shared" si="930"/>
        <v>7393307</v>
      </c>
      <c r="AE2382" s="179">
        <f t="shared" si="931"/>
        <v>74150</v>
      </c>
    </row>
    <row r="2383" spans="1:31" x14ac:dyDescent="0.2">
      <c r="A2383" s="171">
        <f t="shared" si="913"/>
        <v>38</v>
      </c>
      <c r="B2383" s="179">
        <f t="shared" si="914"/>
        <v>71007</v>
      </c>
      <c r="D2383" s="179">
        <f t="shared" si="915"/>
        <v>3143</v>
      </c>
      <c r="E2383" s="179">
        <f t="shared" si="916"/>
        <v>65347.613843960607</v>
      </c>
      <c r="F2383" s="179">
        <f t="shared" si="917"/>
        <v>1218.5377288119864</v>
      </c>
      <c r="G2383" s="179">
        <f t="shared" si="918"/>
        <v>4896143.6161933597</v>
      </c>
      <c r="H2383" s="179">
        <f t="shared" si="919"/>
        <v>89439.480517942022</v>
      </c>
      <c r="I2383" s="179">
        <f t="shared" si="920"/>
        <v>71007</v>
      </c>
      <c r="J2383" s="179">
        <f t="shared" si="921"/>
        <v>3143</v>
      </c>
      <c r="K2383" s="179">
        <f t="shared" si="922"/>
        <v>74150</v>
      </c>
      <c r="L2383" s="179">
        <f t="shared" si="910"/>
        <v>74150</v>
      </c>
      <c r="M2383" s="179">
        <f t="shared" si="923"/>
        <v>65057.398138497279</v>
      </c>
      <c r="N2383" s="179">
        <f t="shared" si="924"/>
        <v>6945138.6509671155</v>
      </c>
      <c r="O2383" s="179">
        <f>N2383*(1+Basic!$B$9)+S2383</f>
        <v>7292395.5835154718</v>
      </c>
      <c r="P2383" s="176">
        <f t="shared" si="911"/>
        <v>7381835</v>
      </c>
      <c r="R2383" s="183">
        <f t="shared" si="925"/>
        <v>0</v>
      </c>
      <c r="S2383" s="179">
        <f t="shared" si="912"/>
        <v>0</v>
      </c>
      <c r="Y2383" s="179">
        <f t="shared" si="926"/>
        <v>5659.3861560393125</v>
      </c>
      <c r="Z2383" s="179">
        <f t="shared" si="927"/>
        <v>1924.4622711880074</v>
      </c>
      <c r="AA2383" s="179">
        <f t="shared" si="928"/>
        <v>66566.151572772593</v>
      </c>
      <c r="AB2383" s="179">
        <f t="shared" si="929"/>
        <v>74149.999999999913</v>
      </c>
      <c r="AC2383" s="179">
        <f t="shared" si="930"/>
        <v>7381835</v>
      </c>
      <c r="AE2383" s="179">
        <f t="shared" si="931"/>
        <v>74150</v>
      </c>
    </row>
    <row r="2384" spans="1:31" x14ac:dyDescent="0.2">
      <c r="A2384" s="171">
        <f t="shared" si="913"/>
        <v>39</v>
      </c>
      <c r="B2384" s="179">
        <f t="shared" si="914"/>
        <v>71007</v>
      </c>
      <c r="D2384" s="179">
        <f t="shared" si="915"/>
        <v>3143</v>
      </c>
      <c r="E2384" s="179">
        <f t="shared" si="916"/>
        <v>65272.166629753621</v>
      </c>
      <c r="F2384" s="179">
        <f t="shared" si="917"/>
        <v>1192.8708211290489</v>
      </c>
      <c r="G2384" s="179">
        <f t="shared" si="918"/>
        <v>4890408.7828231137</v>
      </c>
      <c r="H2384" s="179">
        <f t="shared" si="919"/>
        <v>87489.351339071072</v>
      </c>
      <c r="I2384" s="179">
        <f t="shared" si="920"/>
        <v>71007</v>
      </c>
      <c r="J2384" s="179">
        <f t="shared" si="921"/>
        <v>3143</v>
      </c>
      <c r="K2384" s="179">
        <f t="shared" si="922"/>
        <v>74150</v>
      </c>
      <c r="L2384" s="179">
        <f t="shared" si="910"/>
        <v>74150</v>
      </c>
      <c r="M2384" s="179">
        <f t="shared" si="923"/>
        <v>64972.33610965289</v>
      </c>
      <c r="N2384" s="179">
        <f t="shared" si="924"/>
        <v>6935960.9870767687</v>
      </c>
      <c r="O2384" s="179">
        <f>N2384*(1+Basic!$B$9)+S2384</f>
        <v>7282759.0364306075</v>
      </c>
      <c r="P2384" s="176">
        <f t="shared" si="911"/>
        <v>7370248</v>
      </c>
      <c r="R2384" s="183">
        <f t="shared" si="925"/>
        <v>0</v>
      </c>
      <c r="S2384" s="179">
        <f t="shared" si="912"/>
        <v>0</v>
      </c>
      <c r="Y2384" s="179">
        <f t="shared" si="926"/>
        <v>5734.8333702459931</v>
      </c>
      <c r="Z2384" s="179">
        <f t="shared" si="927"/>
        <v>1950.1291788709495</v>
      </c>
      <c r="AA2384" s="179">
        <f t="shared" si="928"/>
        <v>66465.037450882664</v>
      </c>
      <c r="AB2384" s="179">
        <f t="shared" si="929"/>
        <v>74149.999999999607</v>
      </c>
      <c r="AC2384" s="179">
        <f t="shared" si="930"/>
        <v>7370248</v>
      </c>
      <c r="AE2384" s="179">
        <f t="shared" si="931"/>
        <v>74150</v>
      </c>
    </row>
    <row r="2385" spans="1:31" x14ac:dyDescent="0.2">
      <c r="A2385" s="171">
        <f t="shared" si="913"/>
        <v>40</v>
      </c>
      <c r="B2385" s="179">
        <f t="shared" si="914"/>
        <v>71007</v>
      </c>
      <c r="D2385" s="179">
        <f t="shared" si="915"/>
        <v>3143</v>
      </c>
      <c r="E2385" s="179">
        <f t="shared" si="916"/>
        <v>65195.71360290642</v>
      </c>
      <c r="F2385" s="179">
        <f t="shared" si="917"/>
        <v>1166.8615891720181</v>
      </c>
      <c r="G2385" s="179">
        <f t="shared" si="918"/>
        <v>4884597.4964260198</v>
      </c>
      <c r="H2385" s="179">
        <f t="shared" si="919"/>
        <v>85513.212928243083</v>
      </c>
      <c r="I2385" s="179">
        <f t="shared" si="920"/>
        <v>71007</v>
      </c>
      <c r="J2385" s="179">
        <f t="shared" si="921"/>
        <v>3143</v>
      </c>
      <c r="K2385" s="179">
        <f t="shared" si="922"/>
        <v>74150</v>
      </c>
      <c r="L2385" s="179">
        <f t="shared" si="910"/>
        <v>74150</v>
      </c>
      <c r="M2385" s="179">
        <f t="shared" si="923"/>
        <v>64886.478318620597</v>
      </c>
      <c r="N2385" s="179">
        <f t="shared" si="924"/>
        <v>6926697.4653953891</v>
      </c>
      <c r="O2385" s="179">
        <f>N2385*(1+Basic!$B$9)+S2385</f>
        <v>7273032.3386651585</v>
      </c>
      <c r="P2385" s="176">
        <f t="shared" si="911"/>
        <v>7358546</v>
      </c>
      <c r="R2385" s="183">
        <f t="shared" si="925"/>
        <v>0</v>
      </c>
      <c r="S2385" s="179">
        <f t="shared" si="912"/>
        <v>0</v>
      </c>
      <c r="Y2385" s="179">
        <f t="shared" si="926"/>
        <v>5811.286397093907</v>
      </c>
      <c r="Z2385" s="179">
        <f t="shared" si="927"/>
        <v>1976.138410827989</v>
      </c>
      <c r="AA2385" s="179">
        <f t="shared" si="928"/>
        <v>66362.575192078439</v>
      </c>
      <c r="AB2385" s="179">
        <f t="shared" si="929"/>
        <v>74150.000000000335</v>
      </c>
      <c r="AC2385" s="179">
        <f t="shared" si="930"/>
        <v>7358546</v>
      </c>
      <c r="AE2385" s="179">
        <f t="shared" si="931"/>
        <v>74150</v>
      </c>
    </row>
    <row r="2386" spans="1:31" x14ac:dyDescent="0.2">
      <c r="A2386" s="171">
        <f t="shared" si="913"/>
        <v>41</v>
      </c>
      <c r="B2386" s="179">
        <f t="shared" si="914"/>
        <v>71007</v>
      </c>
      <c r="D2386" s="179">
        <f t="shared" si="915"/>
        <v>3143</v>
      </c>
      <c r="E2386" s="179">
        <f t="shared" si="916"/>
        <v>65118.241354586375</v>
      </c>
      <c r="F2386" s="179">
        <f t="shared" si="917"/>
        <v>1140.5054672990141</v>
      </c>
      <c r="G2386" s="179">
        <f t="shared" si="918"/>
        <v>4878708.7377806064</v>
      </c>
      <c r="H2386" s="179">
        <f t="shared" si="919"/>
        <v>83510.718395542091</v>
      </c>
      <c r="I2386" s="179">
        <f t="shared" si="920"/>
        <v>71007</v>
      </c>
      <c r="J2386" s="179">
        <f t="shared" si="921"/>
        <v>3143</v>
      </c>
      <c r="K2386" s="179">
        <f t="shared" si="922"/>
        <v>74150</v>
      </c>
      <c r="L2386" s="179">
        <f t="shared" si="910"/>
        <v>74150</v>
      </c>
      <c r="M2386" s="179">
        <f t="shared" si="923"/>
        <v>64799.817320980503</v>
      </c>
      <c r="N2386" s="179">
        <f t="shared" si="924"/>
        <v>6917347.2827163693</v>
      </c>
      <c r="O2386" s="179">
        <f>N2386*(1+Basic!$B$9)+S2386</f>
        <v>7263214.6468521878</v>
      </c>
      <c r="P2386" s="176">
        <f t="shared" si="911"/>
        <v>7346725</v>
      </c>
      <c r="R2386" s="183">
        <f t="shared" si="925"/>
        <v>0</v>
      </c>
      <c r="S2386" s="179">
        <f t="shared" si="912"/>
        <v>0</v>
      </c>
      <c r="Y2386" s="179">
        <f t="shared" si="926"/>
        <v>5888.7586454134434</v>
      </c>
      <c r="Z2386" s="179">
        <f t="shared" si="927"/>
        <v>2002.4945327009918</v>
      </c>
      <c r="AA2386" s="179">
        <f t="shared" si="928"/>
        <v>66258.74682188539</v>
      </c>
      <c r="AB2386" s="179">
        <f t="shared" si="929"/>
        <v>74149.999999999825</v>
      </c>
      <c r="AC2386" s="179">
        <f t="shared" si="930"/>
        <v>7346725</v>
      </c>
      <c r="AE2386" s="179">
        <f t="shared" si="931"/>
        <v>74150</v>
      </c>
    </row>
    <row r="2387" spans="1:31" x14ac:dyDescent="0.2">
      <c r="A2387" s="171">
        <f t="shared" si="913"/>
        <v>42</v>
      </c>
      <c r="B2387" s="179">
        <f t="shared" si="914"/>
        <v>71007</v>
      </c>
      <c r="D2387" s="179">
        <f t="shared" si="915"/>
        <v>3143</v>
      </c>
      <c r="E2387" s="179">
        <f t="shared" si="916"/>
        <v>65039.736297203141</v>
      </c>
      <c r="F2387" s="179">
        <f t="shared" si="917"/>
        <v>1113.7978289753514</v>
      </c>
      <c r="G2387" s="179">
        <f t="shared" si="918"/>
        <v>4872741.4740778096</v>
      </c>
      <c r="H2387" s="179">
        <f t="shared" si="919"/>
        <v>81481.516224517443</v>
      </c>
      <c r="I2387" s="179">
        <f t="shared" si="920"/>
        <v>71007</v>
      </c>
      <c r="J2387" s="179">
        <f t="shared" si="921"/>
        <v>3143</v>
      </c>
      <c r="K2387" s="179">
        <f t="shared" si="922"/>
        <v>74150</v>
      </c>
      <c r="L2387" s="179">
        <f t="shared" si="910"/>
        <v>74150</v>
      </c>
      <c r="M2387" s="179">
        <f t="shared" si="923"/>
        <v>64712.345602669542</v>
      </c>
      <c r="N2387" s="179">
        <f t="shared" si="924"/>
        <v>6907909.628319039</v>
      </c>
      <c r="O2387" s="179">
        <f>N2387*(1+Basic!$B$9)+S2387</f>
        <v>7253305.1097349916</v>
      </c>
      <c r="P2387" s="176">
        <f t="shared" si="911"/>
        <v>7334787</v>
      </c>
      <c r="R2387" s="183">
        <f t="shared" si="925"/>
        <v>0</v>
      </c>
      <c r="S2387" s="179">
        <f t="shared" si="912"/>
        <v>0</v>
      </c>
      <c r="Y2387" s="179">
        <f t="shared" si="926"/>
        <v>5967.2637027967721</v>
      </c>
      <c r="Z2387" s="179">
        <f t="shared" si="927"/>
        <v>2029.2021710246481</v>
      </c>
      <c r="AA2387" s="179">
        <f t="shared" si="928"/>
        <v>66153.534126178492</v>
      </c>
      <c r="AB2387" s="179">
        <f t="shared" si="929"/>
        <v>74149.999999999913</v>
      </c>
      <c r="AC2387" s="179">
        <f t="shared" si="930"/>
        <v>7334787</v>
      </c>
      <c r="AE2387" s="179">
        <f t="shared" si="931"/>
        <v>74150</v>
      </c>
    </row>
    <row r="2388" spans="1:31" x14ac:dyDescent="0.2">
      <c r="A2388" s="171">
        <f t="shared" si="913"/>
        <v>43</v>
      </c>
      <c r="B2388" s="179">
        <f t="shared" si="914"/>
        <v>71007</v>
      </c>
      <c r="D2388" s="179">
        <f t="shared" si="915"/>
        <v>3143</v>
      </c>
      <c r="E2388" s="179">
        <f t="shared" si="916"/>
        <v>64960.184662025516</v>
      </c>
      <c r="F2388" s="179">
        <f t="shared" si="917"/>
        <v>1086.7339859613992</v>
      </c>
      <c r="G2388" s="179">
        <f t="shared" si="918"/>
        <v>4866694.658739835</v>
      </c>
      <c r="H2388" s="179">
        <f t="shared" si="919"/>
        <v>79425.250210478844</v>
      </c>
      <c r="I2388" s="179">
        <f t="shared" si="920"/>
        <v>71007</v>
      </c>
      <c r="J2388" s="179">
        <f t="shared" si="921"/>
        <v>3143</v>
      </c>
      <c r="K2388" s="179">
        <f t="shared" si="922"/>
        <v>74150</v>
      </c>
      <c r="L2388" s="179">
        <f t="shared" si="910"/>
        <v>74150</v>
      </c>
      <c r="M2388" s="179">
        <f t="shared" si="923"/>
        <v>64624.055579330023</v>
      </c>
      <c r="N2388" s="179">
        <f t="shared" si="924"/>
        <v>6898383.6838983689</v>
      </c>
      <c r="O2388" s="179">
        <f>N2388*(1+Basic!$B$9)+S2388</f>
        <v>7243302.8680932876</v>
      </c>
      <c r="P2388" s="176">
        <f t="shared" si="911"/>
        <v>7322728</v>
      </c>
      <c r="R2388" s="183">
        <f t="shared" si="925"/>
        <v>0</v>
      </c>
      <c r="S2388" s="179">
        <f t="shared" si="912"/>
        <v>0</v>
      </c>
      <c r="Y2388" s="179">
        <f t="shared" si="926"/>
        <v>6046.8153379745781</v>
      </c>
      <c r="Z2388" s="179">
        <f t="shared" si="927"/>
        <v>2056.2660140385997</v>
      </c>
      <c r="AA2388" s="179">
        <f t="shared" si="928"/>
        <v>66046.918647986909</v>
      </c>
      <c r="AB2388" s="179">
        <f t="shared" si="929"/>
        <v>74150.000000000087</v>
      </c>
      <c r="AC2388" s="179">
        <f t="shared" si="930"/>
        <v>7322728</v>
      </c>
      <c r="AE2388" s="179">
        <f t="shared" si="931"/>
        <v>74150</v>
      </c>
    </row>
    <row r="2389" spans="1:31" x14ac:dyDescent="0.2">
      <c r="A2389" s="171">
        <f t="shared" si="913"/>
        <v>44</v>
      </c>
      <c r="B2389" s="179">
        <f t="shared" si="914"/>
        <v>71007</v>
      </c>
      <c r="D2389" s="179">
        <f t="shared" si="915"/>
        <v>3143</v>
      </c>
      <c r="E2389" s="179">
        <f t="shared" si="916"/>
        <v>64879.572496766683</v>
      </c>
      <c r="F2389" s="179">
        <f t="shared" si="917"/>
        <v>1059.3091874896111</v>
      </c>
      <c r="G2389" s="179">
        <f t="shared" si="918"/>
        <v>4860567.2312366012</v>
      </c>
      <c r="H2389" s="179">
        <f t="shared" si="919"/>
        <v>77341.559397968449</v>
      </c>
      <c r="I2389" s="179">
        <f t="shared" si="920"/>
        <v>71007</v>
      </c>
      <c r="J2389" s="179">
        <f t="shared" si="921"/>
        <v>3143</v>
      </c>
      <c r="K2389" s="179">
        <f t="shared" si="922"/>
        <v>74150</v>
      </c>
      <c r="L2389" s="179">
        <f t="shared" si="910"/>
        <v>74150</v>
      </c>
      <c r="M2389" s="179">
        <f t="shared" si="923"/>
        <v>64534.939595651929</v>
      </c>
      <c r="N2389" s="179">
        <f t="shared" si="924"/>
        <v>6888768.6234940207</v>
      </c>
      <c r="O2389" s="179">
        <f>N2389*(1+Basic!$B$9)+S2389</f>
        <v>7233207.0546687217</v>
      </c>
      <c r="P2389" s="176">
        <f t="shared" si="911"/>
        <v>7310549</v>
      </c>
      <c r="R2389" s="183">
        <f t="shared" si="925"/>
        <v>0</v>
      </c>
      <c r="S2389" s="179">
        <f t="shared" si="912"/>
        <v>0</v>
      </c>
      <c r="Y2389" s="179">
        <f t="shared" si="926"/>
        <v>6127.4275032337755</v>
      </c>
      <c r="Z2389" s="179">
        <f t="shared" si="927"/>
        <v>2083.6908125103946</v>
      </c>
      <c r="AA2389" s="179">
        <f t="shared" si="928"/>
        <v>65938.881684256296</v>
      </c>
      <c r="AB2389" s="179">
        <f t="shared" si="929"/>
        <v>74150.000000000466</v>
      </c>
      <c r="AC2389" s="179">
        <f t="shared" si="930"/>
        <v>7310549</v>
      </c>
      <c r="AE2389" s="179">
        <f t="shared" si="931"/>
        <v>74150</v>
      </c>
    </row>
    <row r="2390" spans="1:31" ht="15" x14ac:dyDescent="0.2">
      <c r="A2390" s="171">
        <f t="shared" si="913"/>
        <v>45</v>
      </c>
      <c r="B2390" s="179">
        <f t="shared" si="914"/>
        <v>71007</v>
      </c>
      <c r="C2390" s="190"/>
      <c r="D2390" s="179">
        <f t="shared" si="915"/>
        <v>3143</v>
      </c>
      <c r="E2390" s="179">
        <f t="shared" si="916"/>
        <v>64797.885663137036</v>
      </c>
      <c r="F2390" s="179">
        <f t="shared" si="917"/>
        <v>1031.5186194305791</v>
      </c>
      <c r="G2390" s="179">
        <f t="shared" si="918"/>
        <v>4854358.1168997381</v>
      </c>
      <c r="H2390" s="179">
        <f t="shared" si="919"/>
        <v>75230.078017399035</v>
      </c>
      <c r="I2390" s="179">
        <f t="shared" si="920"/>
        <v>71007</v>
      </c>
      <c r="J2390" s="179">
        <f t="shared" si="921"/>
        <v>3143</v>
      </c>
      <c r="K2390" s="179">
        <f t="shared" si="922"/>
        <v>74150</v>
      </c>
      <c r="L2390" s="179">
        <f t="shared" si="910"/>
        <v>74150</v>
      </c>
      <c r="M2390" s="179">
        <f t="shared" si="923"/>
        <v>64444.989924709233</v>
      </c>
      <c r="N2390" s="179">
        <f t="shared" si="924"/>
        <v>6879063.61341873</v>
      </c>
      <c r="O2390" s="179">
        <f>N2390*(1+Basic!$B$9)+S2390</f>
        <v>7223016.7940896666</v>
      </c>
      <c r="P2390" s="176">
        <f t="shared" si="911"/>
        <v>7298247</v>
      </c>
      <c r="R2390" s="183">
        <f t="shared" si="925"/>
        <v>0</v>
      </c>
      <c r="S2390" s="179">
        <f t="shared" si="912"/>
        <v>0</v>
      </c>
      <c r="Y2390" s="179">
        <f t="shared" si="926"/>
        <v>6209.1143368631601</v>
      </c>
      <c r="Z2390" s="179">
        <f t="shared" si="927"/>
        <v>2111.4813805694139</v>
      </c>
      <c r="AA2390" s="179">
        <f t="shared" si="928"/>
        <v>65829.404282567615</v>
      </c>
      <c r="AB2390" s="179">
        <f t="shared" si="929"/>
        <v>74150.000000000189</v>
      </c>
      <c r="AC2390" s="179">
        <f t="shared" si="930"/>
        <v>7298247</v>
      </c>
      <c r="AE2390" s="179">
        <f t="shared" si="931"/>
        <v>74150</v>
      </c>
    </row>
    <row r="2391" spans="1:31" ht="15" x14ac:dyDescent="0.2">
      <c r="A2391" s="171">
        <f t="shared" si="913"/>
        <v>46</v>
      </c>
      <c r="B2391" s="179">
        <f t="shared" si="914"/>
        <v>71007</v>
      </c>
      <c r="C2391" s="190"/>
      <c r="D2391" s="179">
        <f t="shared" si="915"/>
        <v>3143</v>
      </c>
      <c r="E2391" s="179">
        <f t="shared" si="916"/>
        <v>64715.109834364674</v>
      </c>
      <c r="F2391" s="179">
        <f t="shared" si="917"/>
        <v>1003.3574034479656</v>
      </c>
      <c r="G2391" s="179">
        <f t="shared" si="918"/>
        <v>4848066.2267341027</v>
      </c>
      <c r="H2391" s="179">
        <f t="shared" si="919"/>
        <v>73090.435420847003</v>
      </c>
      <c r="I2391" s="179">
        <f t="shared" si="920"/>
        <v>71007</v>
      </c>
      <c r="J2391" s="179">
        <f t="shared" si="921"/>
        <v>3143</v>
      </c>
      <c r="K2391" s="179">
        <f t="shared" si="922"/>
        <v>74150</v>
      </c>
      <c r="L2391" s="179">
        <f t="shared" si="910"/>
        <v>74150</v>
      </c>
      <c r="M2391" s="179">
        <f t="shared" si="923"/>
        <v>64354.198767289847</v>
      </c>
      <c r="N2391" s="179">
        <f t="shared" si="924"/>
        <v>6869267.8121860195</v>
      </c>
      <c r="O2391" s="179">
        <f>N2391*(1+Basic!$B$9)+S2391</f>
        <v>7212731.2027953211</v>
      </c>
      <c r="P2391" s="176">
        <f t="shared" si="911"/>
        <v>7285822</v>
      </c>
      <c r="R2391" s="183">
        <f t="shared" si="925"/>
        <v>0</v>
      </c>
      <c r="S2391" s="179">
        <f t="shared" si="912"/>
        <v>0</v>
      </c>
      <c r="Y2391" s="179">
        <f t="shared" si="926"/>
        <v>6291.8901656353846</v>
      </c>
      <c r="Z2391" s="179">
        <f t="shared" si="927"/>
        <v>2139.642596552032</v>
      </c>
      <c r="AA2391" s="179">
        <f t="shared" si="928"/>
        <v>65718.467237812642</v>
      </c>
      <c r="AB2391" s="179">
        <f t="shared" si="929"/>
        <v>74150.000000000058</v>
      </c>
      <c r="AC2391" s="179">
        <f t="shared" si="930"/>
        <v>7285822</v>
      </c>
      <c r="AE2391" s="179">
        <f t="shared" si="931"/>
        <v>74150</v>
      </c>
    </row>
    <row r="2392" spans="1:31" ht="15" x14ac:dyDescent="0.2">
      <c r="A2392" s="171">
        <f t="shared" si="913"/>
        <v>47</v>
      </c>
      <c r="B2392" s="179">
        <f t="shared" si="914"/>
        <v>71007</v>
      </c>
      <c r="C2392" s="190"/>
      <c r="D2392" s="179">
        <f t="shared" si="915"/>
        <v>3143</v>
      </c>
      <c r="E2392" s="179">
        <f t="shared" si="916"/>
        <v>64631.230492682545</v>
      </c>
      <c r="F2392" s="179">
        <f t="shared" si="917"/>
        <v>974.82059614216166</v>
      </c>
      <c r="G2392" s="179">
        <f t="shared" si="918"/>
        <v>4841690.4572267849</v>
      </c>
      <c r="H2392" s="179">
        <f t="shared" si="919"/>
        <v>70922.256016989166</v>
      </c>
      <c r="I2392" s="179">
        <f t="shared" si="920"/>
        <v>71007</v>
      </c>
      <c r="J2392" s="179">
        <f t="shared" si="921"/>
        <v>3143</v>
      </c>
      <c r="K2392" s="179">
        <f t="shared" si="922"/>
        <v>74150</v>
      </c>
      <c r="L2392" s="179">
        <f t="shared" si="910"/>
        <v>74150</v>
      </c>
      <c r="M2392" s="179">
        <f t="shared" si="923"/>
        <v>64262.55825121946</v>
      </c>
      <c r="N2392" s="179">
        <f t="shared" si="924"/>
        <v>6859380.3704372393</v>
      </c>
      <c r="O2392" s="179">
        <f>N2392*(1+Basic!$B$9)+S2392</f>
        <v>7202349.3889591014</v>
      </c>
      <c r="P2392" s="176">
        <f t="shared" si="911"/>
        <v>7273272</v>
      </c>
      <c r="R2392" s="183">
        <f t="shared" si="925"/>
        <v>0</v>
      </c>
      <c r="S2392" s="179">
        <f t="shared" si="912"/>
        <v>0</v>
      </c>
      <c r="Y2392" s="179">
        <f t="shared" si="926"/>
        <v>6375.7695073178038</v>
      </c>
      <c r="Z2392" s="179">
        <f t="shared" si="927"/>
        <v>2168.1794038578373</v>
      </c>
      <c r="AA2392" s="179">
        <f t="shared" si="928"/>
        <v>65606.051088824708</v>
      </c>
      <c r="AB2392" s="179">
        <f t="shared" si="929"/>
        <v>74150.000000000349</v>
      </c>
      <c r="AC2392" s="179">
        <f t="shared" si="930"/>
        <v>7273272</v>
      </c>
      <c r="AE2392" s="179">
        <f t="shared" si="931"/>
        <v>74150</v>
      </c>
    </row>
    <row r="2393" spans="1:31" x14ac:dyDescent="0.2">
      <c r="A2393" s="171">
        <f t="shared" si="913"/>
        <v>48</v>
      </c>
      <c r="B2393" s="179">
        <f t="shared" si="914"/>
        <v>71007</v>
      </c>
      <c r="C2393" s="171">
        <f>-Basic!$B$23</f>
        <v>-34390</v>
      </c>
      <c r="D2393" s="179">
        <f t="shared" si="915"/>
        <v>-31247</v>
      </c>
      <c r="E2393" s="179">
        <f t="shared" si="916"/>
        <v>64546.232926782279</v>
      </c>
      <c r="F2393" s="179">
        <f t="shared" si="917"/>
        <v>945.90318818252842</v>
      </c>
      <c r="G2393" s="179">
        <f t="shared" si="918"/>
        <v>4835229.6901535671</v>
      </c>
      <c r="H2393" s="179">
        <f t="shared" si="919"/>
        <v>103115.15920517169</v>
      </c>
      <c r="I2393" s="179">
        <f t="shared" si="920"/>
        <v>71007</v>
      </c>
      <c r="J2393" s="179">
        <f t="shared" si="921"/>
        <v>3143</v>
      </c>
      <c r="K2393" s="179">
        <f t="shared" si="922"/>
        <v>74150</v>
      </c>
      <c r="L2393" s="179">
        <f t="shared" si="910"/>
        <v>74150</v>
      </c>
      <c r="M2393" s="179">
        <f t="shared" si="923"/>
        <v>64170.060430678917</v>
      </c>
      <c r="N2393" s="179">
        <f t="shared" si="924"/>
        <v>6849400.4308679178</v>
      </c>
      <c r="O2393" s="179">
        <f>N2393*(1+Basic!$B$9)+S2393</f>
        <v>7191870.4524113145</v>
      </c>
      <c r="P2393" s="176">
        <f t="shared" si="911"/>
        <v>7294986</v>
      </c>
      <c r="R2393" s="183">
        <f t="shared" si="925"/>
        <v>0</v>
      </c>
      <c r="S2393" s="179">
        <f t="shared" si="912"/>
        <v>0</v>
      </c>
      <c r="Y2393" s="179">
        <f t="shared" si="926"/>
        <v>6460.7670732177794</v>
      </c>
      <c r="Z2393" s="179">
        <f t="shared" si="927"/>
        <v>2197.0968118174787</v>
      </c>
      <c r="AA2393" s="179">
        <f t="shared" si="928"/>
        <v>65492.136114964807</v>
      </c>
      <c r="AB2393" s="179">
        <f t="shared" si="929"/>
        <v>74150.000000000058</v>
      </c>
      <c r="AC2393" s="179">
        <f t="shared" si="930"/>
        <v>7294986</v>
      </c>
      <c r="AE2393" s="179">
        <f t="shared" si="931"/>
        <v>39760</v>
      </c>
    </row>
    <row r="2394" spans="1:31" x14ac:dyDescent="0.2">
      <c r="A2394" s="171">
        <f t="shared" si="913"/>
        <v>49</v>
      </c>
      <c r="B2394" s="179">
        <f t="shared" si="914"/>
        <v>71007</v>
      </c>
      <c r="D2394" s="179">
        <f t="shared" si="915"/>
        <v>3143</v>
      </c>
      <c r="E2394" s="179">
        <f t="shared" si="916"/>
        <v>64460.102229234035</v>
      </c>
      <c r="F2394" s="179">
        <f t="shared" si="917"/>
        <v>1375.2658660316201</v>
      </c>
      <c r="G2394" s="179">
        <f t="shared" si="918"/>
        <v>4828682.792382801</v>
      </c>
      <c r="H2394" s="179">
        <f t="shared" si="919"/>
        <v>101347.42507120331</v>
      </c>
      <c r="I2394" s="179">
        <f t="shared" si="920"/>
        <v>71007</v>
      </c>
      <c r="J2394" s="179">
        <f t="shared" si="921"/>
        <v>3143</v>
      </c>
      <c r="K2394" s="179">
        <f t="shared" si="922"/>
        <v>74150</v>
      </c>
      <c r="L2394" s="179">
        <f t="shared" si="910"/>
        <v>74150</v>
      </c>
      <c r="M2394" s="179">
        <f t="shared" si="923"/>
        <v>64076.697285515264</v>
      </c>
      <c r="N2394" s="179">
        <f t="shared" si="924"/>
        <v>6839327.1281534331</v>
      </c>
      <c r="O2394" s="179">
        <f>N2394*(1+Basic!$B$9)+S2394</f>
        <v>7181293.4845611053</v>
      </c>
      <c r="P2394" s="176">
        <f t="shared" si="911"/>
        <v>7282641</v>
      </c>
      <c r="R2394" s="183">
        <f t="shared" si="925"/>
        <v>0</v>
      </c>
      <c r="S2394" s="179">
        <f t="shared" si="912"/>
        <v>0</v>
      </c>
      <c r="Y2394" s="179">
        <f t="shared" si="926"/>
        <v>6546.8977707661688</v>
      </c>
      <c r="Z2394" s="179">
        <f t="shared" si="927"/>
        <v>1767.7341339683771</v>
      </c>
      <c r="AA2394" s="179">
        <f t="shared" si="928"/>
        <v>65835.368095265658</v>
      </c>
      <c r="AB2394" s="179">
        <f t="shared" si="929"/>
        <v>74150.000000000204</v>
      </c>
      <c r="AC2394" s="179">
        <f t="shared" si="930"/>
        <v>7282641</v>
      </c>
      <c r="AE2394" s="179">
        <f t="shared" si="931"/>
        <v>74150</v>
      </c>
    </row>
    <row r="2395" spans="1:31" x14ac:dyDescent="0.2">
      <c r="A2395" s="171">
        <f t="shared" si="913"/>
        <v>50</v>
      </c>
      <c r="B2395" s="179">
        <f t="shared" si="914"/>
        <v>71007</v>
      </c>
      <c r="D2395" s="179">
        <f t="shared" si="915"/>
        <v>3143</v>
      </c>
      <c r="E2395" s="179">
        <f t="shared" si="916"/>
        <v>64372.823293871916</v>
      </c>
      <c r="F2395" s="179">
        <f t="shared" si="917"/>
        <v>1351.6892703748319</v>
      </c>
      <c r="G2395" s="179">
        <f t="shared" si="918"/>
        <v>4822048.6156766731</v>
      </c>
      <c r="H2395" s="179">
        <f t="shared" si="919"/>
        <v>99556.114341578141</v>
      </c>
      <c r="I2395" s="179">
        <f t="shared" si="920"/>
        <v>71007</v>
      </c>
      <c r="J2395" s="179">
        <f t="shared" si="921"/>
        <v>3143</v>
      </c>
      <c r="K2395" s="179">
        <f t="shared" si="922"/>
        <v>74150</v>
      </c>
      <c r="L2395" s="179">
        <f t="shared" si="910"/>
        <v>74150</v>
      </c>
      <c r="M2395" s="179">
        <f t="shared" si="923"/>
        <v>63982.460720546376</v>
      </c>
      <c r="N2395" s="179">
        <f t="shared" si="924"/>
        <v>6829159.5888739796</v>
      </c>
      <c r="O2395" s="179">
        <f>N2395*(1+Basic!$B$9)+S2395</f>
        <v>7170617.5683176788</v>
      </c>
      <c r="P2395" s="176">
        <f t="shared" si="911"/>
        <v>7270174</v>
      </c>
      <c r="R2395" s="183">
        <f t="shared" si="925"/>
        <v>0</v>
      </c>
      <c r="S2395" s="179">
        <f t="shared" si="912"/>
        <v>0</v>
      </c>
      <c r="Y2395" s="179">
        <f t="shared" si="926"/>
        <v>6634.1767061278224</v>
      </c>
      <c r="Z2395" s="179">
        <f t="shared" si="927"/>
        <v>1791.3107296251692</v>
      </c>
      <c r="AA2395" s="179">
        <f t="shared" si="928"/>
        <v>65724.512564246746</v>
      </c>
      <c r="AB2395" s="179">
        <f t="shared" si="929"/>
        <v>74149.999999999738</v>
      </c>
      <c r="AC2395" s="179">
        <f t="shared" si="930"/>
        <v>7270174</v>
      </c>
      <c r="AE2395" s="179">
        <f t="shared" si="931"/>
        <v>74150</v>
      </c>
    </row>
    <row r="2396" spans="1:31" x14ac:dyDescent="0.2">
      <c r="A2396" s="171">
        <f t="shared" si="913"/>
        <v>51</v>
      </c>
      <c r="B2396" s="179">
        <f t="shared" si="914"/>
        <v>71007</v>
      </c>
      <c r="D2396" s="179">
        <f t="shared" si="915"/>
        <v>3143</v>
      </c>
      <c r="E2396" s="179">
        <f t="shared" si="916"/>
        <v>64284.380813144548</v>
      </c>
      <c r="F2396" s="179">
        <f t="shared" si="917"/>
        <v>1327.7982293203549</v>
      </c>
      <c r="G2396" s="179">
        <f t="shared" si="918"/>
        <v>4815325.9964898173</v>
      </c>
      <c r="H2396" s="179">
        <f t="shared" si="919"/>
        <v>97740.912570898494</v>
      </c>
      <c r="I2396" s="179">
        <f t="shared" si="920"/>
        <v>71007</v>
      </c>
      <c r="J2396" s="179">
        <f t="shared" si="921"/>
        <v>3143</v>
      </c>
      <c r="K2396" s="179">
        <f t="shared" si="922"/>
        <v>74150</v>
      </c>
      <c r="L2396" s="179">
        <f t="shared" si="910"/>
        <v>74150</v>
      </c>
      <c r="M2396" s="179">
        <f t="shared" si="923"/>
        <v>63887.342564859049</v>
      </c>
      <c r="N2396" s="179">
        <f t="shared" si="924"/>
        <v>6818896.9314388391</v>
      </c>
      <c r="O2396" s="179">
        <f>N2396*(1+Basic!$B$9)+S2396</f>
        <v>7159841.7780107809</v>
      </c>
      <c r="P2396" s="176">
        <f t="shared" si="911"/>
        <v>7257583</v>
      </c>
      <c r="R2396" s="183">
        <f t="shared" si="925"/>
        <v>0</v>
      </c>
      <c r="S2396" s="179">
        <f t="shared" si="912"/>
        <v>0</v>
      </c>
      <c r="Y2396" s="179">
        <f t="shared" si="926"/>
        <v>6722.6191868558526</v>
      </c>
      <c r="Z2396" s="179">
        <f t="shared" si="927"/>
        <v>1815.2017706796469</v>
      </c>
      <c r="AA2396" s="179">
        <f t="shared" si="928"/>
        <v>65612.179042464908</v>
      </c>
      <c r="AB2396" s="179">
        <f t="shared" si="929"/>
        <v>74150.000000000407</v>
      </c>
      <c r="AC2396" s="179">
        <f t="shared" si="930"/>
        <v>7257583</v>
      </c>
      <c r="AE2396" s="179">
        <f t="shared" si="931"/>
        <v>74150</v>
      </c>
    </row>
    <row r="2397" spans="1:31" x14ac:dyDescent="0.2">
      <c r="A2397" s="171">
        <f t="shared" si="913"/>
        <v>52</v>
      </c>
      <c r="B2397" s="179">
        <f t="shared" si="914"/>
        <v>71007</v>
      </c>
      <c r="D2397" s="179">
        <f t="shared" si="915"/>
        <v>3143</v>
      </c>
      <c r="E2397" s="179">
        <f t="shared" si="916"/>
        <v>64194.759275430348</v>
      </c>
      <c r="F2397" s="179">
        <f t="shared" si="917"/>
        <v>1303.5885490520179</v>
      </c>
      <c r="G2397" s="179">
        <f t="shared" si="918"/>
        <v>4808513.7557652481</v>
      </c>
      <c r="H2397" s="179">
        <f t="shared" si="919"/>
        <v>95901.50111995051</v>
      </c>
      <c r="I2397" s="179">
        <f t="shared" si="920"/>
        <v>71007</v>
      </c>
      <c r="J2397" s="179">
        <f t="shared" si="921"/>
        <v>3143</v>
      </c>
      <c r="K2397" s="179">
        <f t="shared" si="922"/>
        <v>74150</v>
      </c>
      <c r="L2397" s="179">
        <f t="shared" si="910"/>
        <v>74150</v>
      </c>
      <c r="M2397" s="179">
        <f t="shared" si="923"/>
        <v>63791.334571100517</v>
      </c>
      <c r="N2397" s="179">
        <f t="shared" si="924"/>
        <v>6808538.2660099398</v>
      </c>
      <c r="O2397" s="179">
        <f>N2397*(1+Basic!$B$9)+S2397</f>
        <v>7148965.1793104373</v>
      </c>
      <c r="P2397" s="176">
        <f t="shared" si="911"/>
        <v>7244867</v>
      </c>
      <c r="R2397" s="183">
        <f t="shared" si="925"/>
        <v>0</v>
      </c>
      <c r="S2397" s="179">
        <f t="shared" si="912"/>
        <v>0</v>
      </c>
      <c r="Y2397" s="179">
        <f t="shared" si="926"/>
        <v>6812.2407245691866</v>
      </c>
      <c r="Z2397" s="179">
        <f t="shared" si="927"/>
        <v>1839.4114509479841</v>
      </c>
      <c r="AA2397" s="179">
        <f t="shared" si="928"/>
        <v>65498.347824482364</v>
      </c>
      <c r="AB2397" s="179">
        <f t="shared" si="929"/>
        <v>74149.999999999534</v>
      </c>
      <c r="AC2397" s="179">
        <f t="shared" si="930"/>
        <v>7244867</v>
      </c>
      <c r="AE2397" s="179">
        <f t="shared" si="931"/>
        <v>74150</v>
      </c>
    </row>
    <row r="2398" spans="1:31" x14ac:dyDescent="0.2">
      <c r="A2398" s="171">
        <f t="shared" si="913"/>
        <v>53</v>
      </c>
      <c r="B2398" s="179">
        <f t="shared" si="914"/>
        <v>71007</v>
      </c>
      <c r="D2398" s="179">
        <f t="shared" si="915"/>
        <v>3143</v>
      </c>
      <c r="E2398" s="179">
        <f t="shared" si="916"/>
        <v>64103.942962317007</v>
      </c>
      <c r="F2398" s="179">
        <f t="shared" si="917"/>
        <v>1279.0559798199513</v>
      </c>
      <c r="G2398" s="179">
        <f t="shared" si="918"/>
        <v>4801610.6987275649</v>
      </c>
      <c r="H2398" s="179">
        <f t="shared" si="919"/>
        <v>94037.557099770464</v>
      </c>
      <c r="I2398" s="179">
        <f t="shared" si="920"/>
        <v>71007</v>
      </c>
      <c r="J2398" s="179">
        <f t="shared" si="921"/>
        <v>3143</v>
      </c>
      <c r="K2398" s="179">
        <f t="shared" si="922"/>
        <v>74150</v>
      </c>
      <c r="L2398" s="179">
        <f t="shared" si="910"/>
        <v>74150</v>
      </c>
      <c r="M2398" s="179">
        <f t="shared" si="923"/>
        <v>63694.428414763359</v>
      </c>
      <c r="N2398" s="179">
        <f t="shared" si="924"/>
        <v>6798082.6944247028</v>
      </c>
      <c r="O2398" s="179">
        <f>N2398*(1+Basic!$B$9)+S2398</f>
        <v>7137986.8291459382</v>
      </c>
      <c r="P2398" s="176">
        <f t="shared" si="911"/>
        <v>7232024</v>
      </c>
      <c r="R2398" s="183">
        <f t="shared" si="925"/>
        <v>0</v>
      </c>
      <c r="S2398" s="179">
        <f t="shared" si="912"/>
        <v>0</v>
      </c>
      <c r="Y2398" s="179">
        <f t="shared" si="926"/>
        <v>6903.0570376832038</v>
      </c>
      <c r="Z2398" s="179">
        <f t="shared" si="927"/>
        <v>1863.9440201800462</v>
      </c>
      <c r="AA2398" s="179">
        <f t="shared" si="928"/>
        <v>65382.998942136961</v>
      </c>
      <c r="AB2398" s="179">
        <f t="shared" si="929"/>
        <v>74150.000000000204</v>
      </c>
      <c r="AC2398" s="179">
        <f t="shared" si="930"/>
        <v>7232024</v>
      </c>
      <c r="AE2398" s="179">
        <f t="shared" si="931"/>
        <v>74150</v>
      </c>
    </row>
    <row r="2399" spans="1:31" ht="15" x14ac:dyDescent="0.2">
      <c r="A2399" s="171">
        <f t="shared" si="913"/>
        <v>54</v>
      </c>
      <c r="B2399" s="179">
        <f t="shared" si="914"/>
        <v>71007</v>
      </c>
      <c r="C2399" s="190"/>
      <c r="D2399" s="179">
        <f t="shared" si="915"/>
        <v>3143</v>
      </c>
      <c r="E2399" s="179">
        <f t="shared" si="916"/>
        <v>64011.915945844674</v>
      </c>
      <c r="F2399" s="179">
        <f t="shared" si="917"/>
        <v>1254.1962151945884</v>
      </c>
      <c r="G2399" s="179">
        <f t="shared" si="918"/>
        <v>4794615.6146734096</v>
      </c>
      <c r="H2399" s="179">
        <f t="shared" si="919"/>
        <v>92148.753314965055</v>
      </c>
      <c r="I2399" s="179">
        <f t="shared" si="920"/>
        <v>71007</v>
      </c>
      <c r="J2399" s="179">
        <f t="shared" si="921"/>
        <v>3143</v>
      </c>
      <c r="K2399" s="179">
        <f t="shared" si="922"/>
        <v>74150</v>
      </c>
      <c r="L2399" s="179">
        <f t="shared" si="910"/>
        <v>74150</v>
      </c>
      <c r="M2399" s="179">
        <f t="shared" si="923"/>
        <v>63596.615693463704</v>
      </c>
      <c r="N2399" s="179">
        <f t="shared" si="924"/>
        <v>6787529.3101181667</v>
      </c>
      <c r="O2399" s="179">
        <f>N2399*(1+Basic!$B$9)+S2399</f>
        <v>7126905.775624075</v>
      </c>
      <c r="P2399" s="176">
        <f t="shared" si="911"/>
        <v>7219055</v>
      </c>
      <c r="R2399" s="183">
        <f t="shared" si="925"/>
        <v>0</v>
      </c>
      <c r="S2399" s="179">
        <f t="shared" si="912"/>
        <v>0</v>
      </c>
      <c r="Y2399" s="179">
        <f t="shared" si="926"/>
        <v>6995.0840541552752</v>
      </c>
      <c r="Z2399" s="179">
        <f t="shared" si="927"/>
        <v>1888.8037848054082</v>
      </c>
      <c r="AA2399" s="179">
        <f t="shared" si="928"/>
        <v>65266.112161039266</v>
      </c>
      <c r="AB2399" s="179">
        <f t="shared" si="929"/>
        <v>74149.999999999942</v>
      </c>
      <c r="AC2399" s="179">
        <f t="shared" si="930"/>
        <v>7219055</v>
      </c>
      <c r="AE2399" s="179">
        <f t="shared" si="931"/>
        <v>74150</v>
      </c>
    </row>
    <row r="2400" spans="1:31" ht="15" x14ac:dyDescent="0.2">
      <c r="A2400" s="171">
        <f t="shared" si="913"/>
        <v>55</v>
      </c>
      <c r="B2400" s="179">
        <f t="shared" si="914"/>
        <v>71007</v>
      </c>
      <c r="C2400" s="190"/>
      <c r="D2400" s="179">
        <f t="shared" si="915"/>
        <v>3143</v>
      </c>
      <c r="E2400" s="179">
        <f t="shared" si="916"/>
        <v>63918.662085712414</v>
      </c>
      <c r="F2400" s="179">
        <f t="shared" si="917"/>
        <v>1229.0048913107194</v>
      </c>
      <c r="G2400" s="179">
        <f t="shared" si="918"/>
        <v>4787527.2767591216</v>
      </c>
      <c r="H2400" s="179">
        <f t="shared" si="919"/>
        <v>90234.758206275772</v>
      </c>
      <c r="I2400" s="179">
        <f t="shared" si="920"/>
        <v>71007</v>
      </c>
      <c r="J2400" s="179">
        <f t="shared" si="921"/>
        <v>3143</v>
      </c>
      <c r="K2400" s="179">
        <f t="shared" si="922"/>
        <v>74150</v>
      </c>
      <c r="L2400" s="179">
        <f t="shared" si="910"/>
        <v>74150</v>
      </c>
      <c r="M2400" s="179">
        <f t="shared" si="923"/>
        <v>63497.887926212694</v>
      </c>
      <c r="N2400" s="179">
        <f t="shared" si="924"/>
        <v>6776877.1980443792</v>
      </c>
      <c r="O2400" s="179">
        <f>N2400*(1+Basic!$B$9)+S2400</f>
        <v>7115721.0579465982</v>
      </c>
      <c r="P2400" s="176">
        <f t="shared" si="911"/>
        <v>7205956</v>
      </c>
      <c r="R2400" s="183">
        <f t="shared" si="925"/>
        <v>0</v>
      </c>
      <c r="S2400" s="179">
        <f t="shared" si="912"/>
        <v>0</v>
      </c>
      <c r="Y2400" s="179">
        <f t="shared" si="926"/>
        <v>7088.337914288044</v>
      </c>
      <c r="Z2400" s="179">
        <f t="shared" si="927"/>
        <v>1913.9951086892834</v>
      </c>
      <c r="AA2400" s="179">
        <f t="shared" si="928"/>
        <v>65147.666977023131</v>
      </c>
      <c r="AB2400" s="179">
        <f t="shared" si="929"/>
        <v>74150.000000000466</v>
      </c>
      <c r="AC2400" s="179">
        <f t="shared" si="930"/>
        <v>7205956</v>
      </c>
      <c r="AE2400" s="179">
        <f t="shared" si="931"/>
        <v>74150</v>
      </c>
    </row>
    <row r="2401" spans="1:31" ht="15" x14ac:dyDescent="0.2">
      <c r="A2401" s="171">
        <f t="shared" si="913"/>
        <v>56</v>
      </c>
      <c r="B2401" s="179">
        <f t="shared" si="914"/>
        <v>71007</v>
      </c>
      <c r="C2401" s="190"/>
      <c r="D2401" s="179">
        <f t="shared" si="915"/>
        <v>3143</v>
      </c>
      <c r="E2401" s="179">
        <f t="shared" si="916"/>
        <v>63824.165026447408</v>
      </c>
      <c r="F2401" s="179">
        <f t="shared" si="917"/>
        <v>1203.4775861014593</v>
      </c>
      <c r="G2401" s="179">
        <f t="shared" si="918"/>
        <v>4780344.4417855693</v>
      </c>
      <c r="H2401" s="179">
        <f t="shared" si="919"/>
        <v>88295.235792377236</v>
      </c>
      <c r="I2401" s="179">
        <f t="shared" si="920"/>
        <v>71007</v>
      </c>
      <c r="J2401" s="179">
        <f t="shared" si="921"/>
        <v>3143</v>
      </c>
      <c r="K2401" s="179">
        <f t="shared" si="922"/>
        <v>74150</v>
      </c>
      <c r="L2401" s="179">
        <f t="shared" si="910"/>
        <v>74150</v>
      </c>
      <c r="M2401" s="179">
        <f t="shared" si="923"/>
        <v>63398.236552681163</v>
      </c>
      <c r="N2401" s="179">
        <f t="shared" si="924"/>
        <v>6766125.4345970601</v>
      </c>
      <c r="O2401" s="179">
        <f>N2401*(1+Basic!$B$9)+S2401</f>
        <v>7104431.7063269131</v>
      </c>
      <c r="P2401" s="176">
        <f t="shared" si="911"/>
        <v>7192727</v>
      </c>
      <c r="R2401" s="183">
        <f t="shared" si="925"/>
        <v>0</v>
      </c>
      <c r="S2401" s="179">
        <f t="shared" si="912"/>
        <v>0</v>
      </c>
      <c r="Y2401" s="179">
        <f t="shared" si="926"/>
        <v>7182.8349735522643</v>
      </c>
      <c r="Z2401" s="179">
        <f t="shared" si="927"/>
        <v>1939.5224138985359</v>
      </c>
      <c r="AA2401" s="179">
        <f t="shared" si="928"/>
        <v>65027.642612548865</v>
      </c>
      <c r="AB2401" s="179">
        <f t="shared" si="929"/>
        <v>74149.999999999665</v>
      </c>
      <c r="AC2401" s="179">
        <f t="shared" si="930"/>
        <v>7192727</v>
      </c>
      <c r="AE2401" s="179">
        <f t="shared" si="931"/>
        <v>74150</v>
      </c>
    </row>
    <row r="2402" spans="1:31" ht="15" x14ac:dyDescent="0.2">
      <c r="A2402" s="171">
        <f t="shared" si="913"/>
        <v>57</v>
      </c>
      <c r="B2402" s="179">
        <f t="shared" si="914"/>
        <v>71007</v>
      </c>
      <c r="C2402" s="190"/>
      <c r="D2402" s="179">
        <f t="shared" si="915"/>
        <v>3143</v>
      </c>
      <c r="E2402" s="179">
        <f t="shared" si="916"/>
        <v>63728.408194536452</v>
      </c>
      <c r="F2402" s="179">
        <f t="shared" si="917"/>
        <v>1177.6098185220042</v>
      </c>
      <c r="G2402" s="179">
        <f t="shared" si="918"/>
        <v>4773065.8499801056</v>
      </c>
      <c r="H2402" s="179">
        <f t="shared" si="919"/>
        <v>86329.84561089924</v>
      </c>
      <c r="I2402" s="179">
        <f t="shared" si="920"/>
        <v>71007</v>
      </c>
      <c r="J2402" s="179">
        <f t="shared" si="921"/>
        <v>3143</v>
      </c>
      <c r="K2402" s="179">
        <f t="shared" si="922"/>
        <v>74150</v>
      </c>
      <c r="L2402" s="179">
        <f t="shared" si="910"/>
        <v>74150</v>
      </c>
      <c r="M2402" s="179">
        <f t="shared" si="923"/>
        <v>63297.652932457335</v>
      </c>
      <c r="N2402" s="179">
        <f t="shared" si="924"/>
        <v>6755273.0875295177</v>
      </c>
      <c r="O2402" s="179">
        <f>N2402*(1+Basic!$B$9)+S2402</f>
        <v>7093036.7419059938</v>
      </c>
      <c r="P2402" s="176">
        <f t="shared" si="911"/>
        <v>7179367</v>
      </c>
      <c r="R2402" s="183">
        <f t="shared" si="925"/>
        <v>0</v>
      </c>
      <c r="S2402" s="179">
        <f t="shared" si="912"/>
        <v>0</v>
      </c>
      <c r="Y2402" s="179">
        <f t="shared" si="926"/>
        <v>7278.5918054636568</v>
      </c>
      <c r="Z2402" s="179">
        <f t="shared" si="927"/>
        <v>1965.3901814779965</v>
      </c>
      <c r="AA2402" s="179">
        <f t="shared" si="928"/>
        <v>64906.018013058456</v>
      </c>
      <c r="AB2402" s="179">
        <f t="shared" si="929"/>
        <v>74150.000000000116</v>
      </c>
      <c r="AC2402" s="179">
        <f t="shared" si="930"/>
        <v>7179367</v>
      </c>
      <c r="AE2402" s="179">
        <f t="shared" si="931"/>
        <v>74150</v>
      </c>
    </row>
    <row r="2403" spans="1:31" ht="15" x14ac:dyDescent="0.2">
      <c r="A2403" s="171">
        <f t="shared" si="913"/>
        <v>58</v>
      </c>
      <c r="B2403" s="179">
        <f t="shared" si="914"/>
        <v>71007</v>
      </c>
      <c r="C2403" s="190"/>
      <c r="D2403" s="179">
        <f t="shared" si="915"/>
        <v>3143</v>
      </c>
      <c r="E2403" s="179">
        <f t="shared" si="916"/>
        <v>63631.374795519136</v>
      </c>
      <c r="F2403" s="179">
        <f t="shared" si="917"/>
        <v>1151.3970477630289</v>
      </c>
      <c r="G2403" s="179">
        <f t="shared" si="918"/>
        <v>4765690.2247756245</v>
      </c>
      <c r="H2403" s="179">
        <f t="shared" si="919"/>
        <v>84338.242658662275</v>
      </c>
      <c r="I2403" s="179">
        <f t="shared" si="920"/>
        <v>71007</v>
      </c>
      <c r="J2403" s="179">
        <f t="shared" si="921"/>
        <v>3143</v>
      </c>
      <c r="K2403" s="179">
        <f t="shared" si="922"/>
        <v>74150</v>
      </c>
      <c r="L2403" s="179">
        <f t="shared" si="910"/>
        <v>74150</v>
      </c>
      <c r="M2403" s="179">
        <f t="shared" si="923"/>
        <v>63196.128344297707</v>
      </c>
      <c r="N2403" s="179">
        <f t="shared" si="924"/>
        <v>6744319.2158738151</v>
      </c>
      <c r="O2403" s="179">
        <f>N2403*(1+Basic!$B$9)+S2403</f>
        <v>7081535.1766675059</v>
      </c>
      <c r="P2403" s="176">
        <f t="shared" si="911"/>
        <v>7165873</v>
      </c>
      <c r="R2403" s="183">
        <f t="shared" si="925"/>
        <v>0</v>
      </c>
      <c r="S2403" s="179">
        <f t="shared" si="912"/>
        <v>0</v>
      </c>
      <c r="Y2403" s="179">
        <f t="shared" si="926"/>
        <v>7375.6252044811845</v>
      </c>
      <c r="Z2403" s="179">
        <f t="shared" si="927"/>
        <v>1991.6029522369645</v>
      </c>
      <c r="AA2403" s="179">
        <f t="shared" si="928"/>
        <v>64782.771843282164</v>
      </c>
      <c r="AB2403" s="179">
        <f t="shared" si="929"/>
        <v>74150.00000000032</v>
      </c>
      <c r="AC2403" s="179">
        <f t="shared" si="930"/>
        <v>7165873</v>
      </c>
      <c r="AE2403" s="179">
        <f t="shared" si="931"/>
        <v>74150</v>
      </c>
    </row>
    <row r="2404" spans="1:31" ht="15" x14ac:dyDescent="0.2">
      <c r="A2404" s="171">
        <f t="shared" si="913"/>
        <v>59</v>
      </c>
      <c r="B2404" s="179">
        <f t="shared" si="914"/>
        <v>71007</v>
      </c>
      <c r="C2404" s="190"/>
      <c r="D2404" s="179">
        <f t="shared" si="915"/>
        <v>3143</v>
      </c>
      <c r="E2404" s="179">
        <f t="shared" si="916"/>
        <v>63533.04781104235</v>
      </c>
      <c r="F2404" s="179">
        <f t="shared" si="917"/>
        <v>1124.8346724536</v>
      </c>
      <c r="G2404" s="179">
        <f t="shared" si="918"/>
        <v>4758216.272586667</v>
      </c>
      <c r="H2404" s="179">
        <f t="shared" si="919"/>
        <v>82320.07733111587</v>
      </c>
      <c r="I2404" s="179">
        <f t="shared" si="920"/>
        <v>71007</v>
      </c>
      <c r="J2404" s="179">
        <f t="shared" si="921"/>
        <v>3143</v>
      </c>
      <c r="K2404" s="179">
        <f t="shared" si="922"/>
        <v>74150</v>
      </c>
      <c r="L2404" s="179">
        <f t="shared" si="910"/>
        <v>74150</v>
      </c>
      <c r="M2404" s="179">
        <f t="shared" si="923"/>
        <v>63093.653985370802</v>
      </c>
      <c r="N2404" s="179">
        <f t="shared" si="924"/>
        <v>6733262.869859186</v>
      </c>
      <c r="O2404" s="179">
        <f>N2404*(1+Basic!$B$9)+S2404</f>
        <v>7069926.0133521454</v>
      </c>
      <c r="P2404" s="176">
        <f t="shared" si="911"/>
        <v>7152246</v>
      </c>
      <c r="R2404" s="183">
        <f t="shared" si="925"/>
        <v>0</v>
      </c>
      <c r="S2404" s="179">
        <f t="shared" si="912"/>
        <v>0</v>
      </c>
      <c r="Y2404" s="179">
        <f t="shared" si="926"/>
        <v>7473.9521889574826</v>
      </c>
      <c r="Z2404" s="179">
        <f t="shared" si="927"/>
        <v>2018.165327546405</v>
      </c>
      <c r="AA2404" s="179">
        <f t="shared" si="928"/>
        <v>64657.882483495952</v>
      </c>
      <c r="AB2404" s="179">
        <f t="shared" si="929"/>
        <v>74149.99999999984</v>
      </c>
      <c r="AC2404" s="179">
        <f t="shared" si="930"/>
        <v>7152246</v>
      </c>
      <c r="AE2404" s="179">
        <f t="shared" si="931"/>
        <v>74150</v>
      </c>
    </row>
    <row r="2405" spans="1:31" x14ac:dyDescent="0.2">
      <c r="A2405" s="171">
        <f t="shared" si="913"/>
        <v>60</v>
      </c>
      <c r="B2405" s="179">
        <f t="shared" si="914"/>
        <v>71007</v>
      </c>
      <c r="C2405" s="171">
        <f>-Basic!$B$24</f>
        <v>-30950</v>
      </c>
      <c r="D2405" s="179">
        <f t="shared" si="915"/>
        <v>-27807</v>
      </c>
      <c r="E2405" s="179">
        <f t="shared" si="916"/>
        <v>63433.409995875547</v>
      </c>
      <c r="F2405" s="179">
        <f t="shared" si="917"/>
        <v>1097.9180298534507</v>
      </c>
      <c r="G2405" s="179">
        <f t="shared" si="918"/>
        <v>4750642.6825825423</v>
      </c>
      <c r="H2405" s="179">
        <f t="shared" si="919"/>
        <v>111224.99536096932</v>
      </c>
      <c r="I2405" s="179">
        <f t="shared" si="920"/>
        <v>71007</v>
      </c>
      <c r="J2405" s="179">
        <f t="shared" si="921"/>
        <v>3143</v>
      </c>
      <c r="K2405" s="179">
        <f t="shared" si="922"/>
        <v>74150</v>
      </c>
      <c r="L2405" s="179">
        <f t="shared" si="910"/>
        <v>74150</v>
      </c>
      <c r="M2405" s="179">
        <f t="shared" si="923"/>
        <v>62990.220970493974</v>
      </c>
      <c r="N2405" s="179">
        <f t="shared" si="924"/>
        <v>6722103.0908296797</v>
      </c>
      <c r="O2405" s="179">
        <f>N2405*(1+Basic!$B$9)+S2405</f>
        <v>7058208.2453711638</v>
      </c>
      <c r="P2405" s="176">
        <f t="shared" si="911"/>
        <v>7169433</v>
      </c>
      <c r="R2405" s="183">
        <f t="shared" si="925"/>
        <v>0</v>
      </c>
      <c r="S2405" s="179">
        <f t="shared" si="912"/>
        <v>0</v>
      </c>
      <c r="Y2405" s="179">
        <f t="shared" si="926"/>
        <v>7573.5900041246787</v>
      </c>
      <c r="Z2405" s="179">
        <f t="shared" si="927"/>
        <v>2045.0819701465516</v>
      </c>
      <c r="AA2405" s="179">
        <f t="shared" si="928"/>
        <v>64531.328025728995</v>
      </c>
      <c r="AB2405" s="179">
        <f t="shared" si="929"/>
        <v>74150.000000000233</v>
      </c>
      <c r="AC2405" s="179">
        <f t="shared" si="930"/>
        <v>7169433</v>
      </c>
      <c r="AE2405" s="179">
        <f t="shared" si="931"/>
        <v>43200</v>
      </c>
    </row>
    <row r="2406" spans="1:31" x14ac:dyDescent="0.2">
      <c r="A2406" s="171">
        <f t="shared" si="913"/>
        <v>61</v>
      </c>
      <c r="B2406" s="179">
        <f t="shared" si="914"/>
        <v>71007</v>
      </c>
      <c r="D2406" s="179">
        <f t="shared" si="915"/>
        <v>3143</v>
      </c>
      <c r="E2406" s="179">
        <f t="shared" si="916"/>
        <v>63332.443874886019</v>
      </c>
      <c r="F2406" s="179">
        <f t="shared" si="917"/>
        <v>1483.428244193552</v>
      </c>
      <c r="G2406" s="179">
        <f t="shared" si="918"/>
        <v>4742968.1264574286</v>
      </c>
      <c r="H2406" s="179">
        <f t="shared" si="919"/>
        <v>109565.42360516287</v>
      </c>
      <c r="I2406" s="179">
        <f t="shared" si="920"/>
        <v>71007</v>
      </c>
      <c r="J2406" s="179">
        <f t="shared" si="921"/>
        <v>3143</v>
      </c>
      <c r="K2406" s="179">
        <f t="shared" si="922"/>
        <v>74150</v>
      </c>
      <c r="L2406" s="179">
        <f t="shared" si="910"/>
        <v>74150</v>
      </c>
      <c r="M2406" s="179">
        <f t="shared" si="923"/>
        <v>62885.820331362956</v>
      </c>
      <c r="N2406" s="179">
        <f t="shared" si="924"/>
        <v>6710838.9111610427</v>
      </c>
      <c r="O2406" s="179">
        <f>N2406*(1+Basic!$B$9)+S2406</f>
        <v>7046380.8567190953</v>
      </c>
      <c r="P2406" s="176">
        <f t="shared" si="911"/>
        <v>7155946</v>
      </c>
      <c r="R2406" s="183">
        <f t="shared" si="925"/>
        <v>0</v>
      </c>
      <c r="S2406" s="179">
        <f t="shared" si="912"/>
        <v>0</v>
      </c>
      <c r="Y2406" s="179">
        <f t="shared" si="926"/>
        <v>7674.5561251137406</v>
      </c>
      <c r="Z2406" s="179">
        <f t="shared" si="927"/>
        <v>1659.5717558064498</v>
      </c>
      <c r="AA2406" s="179">
        <f t="shared" si="928"/>
        <v>64815.87211907957</v>
      </c>
      <c r="AB2406" s="179">
        <f t="shared" si="929"/>
        <v>74149.999999999767</v>
      </c>
      <c r="AC2406" s="179">
        <f t="shared" si="930"/>
        <v>7155946</v>
      </c>
      <c r="AE2406" s="179">
        <f t="shared" si="931"/>
        <v>74150</v>
      </c>
    </row>
    <row r="2407" spans="1:31" x14ac:dyDescent="0.2">
      <c r="A2407" s="171">
        <f t="shared" si="913"/>
        <v>62</v>
      </c>
      <c r="B2407" s="179">
        <f t="shared" si="914"/>
        <v>71007</v>
      </c>
      <c r="D2407" s="179">
        <f t="shared" si="915"/>
        <v>3143</v>
      </c>
      <c r="E2407" s="179">
        <f t="shared" si="916"/>
        <v>63230.13173997416</v>
      </c>
      <c r="F2407" s="179">
        <f t="shared" si="917"/>
        <v>1461.2942300914208</v>
      </c>
      <c r="G2407" s="179">
        <f t="shared" si="918"/>
        <v>4735191.2581974026</v>
      </c>
      <c r="H2407" s="179">
        <f t="shared" si="919"/>
        <v>107883.71783525428</v>
      </c>
      <c r="I2407" s="179">
        <f t="shared" si="920"/>
        <v>71007</v>
      </c>
      <c r="J2407" s="179">
        <f t="shared" si="921"/>
        <v>3143</v>
      </c>
      <c r="K2407" s="179">
        <f t="shared" si="922"/>
        <v>74150</v>
      </c>
      <c r="L2407" s="179">
        <f t="shared" si="910"/>
        <v>74150</v>
      </c>
      <c r="M2407" s="179">
        <f t="shared" si="923"/>
        <v>62780.443015774268</v>
      </c>
      <c r="N2407" s="179">
        <f t="shared" si="924"/>
        <v>6699469.3541768175</v>
      </c>
      <c r="O2407" s="179">
        <f>N2407*(1+Basic!$B$9)+S2407</f>
        <v>7034442.8218856584</v>
      </c>
      <c r="P2407" s="176">
        <f t="shared" si="911"/>
        <v>7142327</v>
      </c>
      <c r="R2407" s="183">
        <f t="shared" si="925"/>
        <v>0</v>
      </c>
      <c r="S2407" s="179">
        <f t="shared" si="912"/>
        <v>0</v>
      </c>
      <c r="Y2407" s="179">
        <f t="shared" si="926"/>
        <v>7776.8682600259781</v>
      </c>
      <c r="Z2407" s="179">
        <f t="shared" si="927"/>
        <v>1681.7057699085854</v>
      </c>
      <c r="AA2407" s="179">
        <f t="shared" si="928"/>
        <v>64691.425970065582</v>
      </c>
      <c r="AB2407" s="179">
        <f t="shared" si="929"/>
        <v>74150.000000000146</v>
      </c>
      <c r="AC2407" s="179">
        <f t="shared" si="930"/>
        <v>7142327</v>
      </c>
      <c r="AE2407" s="179">
        <f t="shared" si="931"/>
        <v>74150</v>
      </c>
    </row>
    <row r="2408" spans="1:31" x14ac:dyDescent="0.2">
      <c r="A2408" s="171">
        <f t="shared" si="913"/>
        <v>63</v>
      </c>
      <c r="B2408" s="179">
        <f t="shared" si="914"/>
        <v>71007</v>
      </c>
      <c r="D2408" s="179">
        <f t="shared" si="915"/>
        <v>3143</v>
      </c>
      <c r="E2408" s="179">
        <f t="shared" si="916"/>
        <v>63126.455646967574</v>
      </c>
      <c r="F2408" s="179">
        <f t="shared" si="917"/>
        <v>1438.8650105674333</v>
      </c>
      <c r="G2408" s="179">
        <f t="shared" si="918"/>
        <v>4727310.7138443701</v>
      </c>
      <c r="H2408" s="179">
        <f t="shared" si="919"/>
        <v>106179.58284582171</v>
      </c>
      <c r="I2408" s="179">
        <f t="shared" si="920"/>
        <v>71007</v>
      </c>
      <c r="J2408" s="179">
        <f t="shared" si="921"/>
        <v>3143</v>
      </c>
      <c r="K2408" s="179">
        <f t="shared" si="922"/>
        <v>74150</v>
      </c>
      <c r="L2408" s="179">
        <f t="shared" si="910"/>
        <v>74150</v>
      </c>
      <c r="M2408" s="179">
        <f t="shared" si="923"/>
        <v>62674.079886840314</v>
      </c>
      <c r="N2408" s="179">
        <f t="shared" si="924"/>
        <v>6687993.4340636581</v>
      </c>
      <c r="O2408" s="179">
        <f>N2408*(1+Basic!$B$9)+S2408</f>
        <v>7022393.1057668412</v>
      </c>
      <c r="P2408" s="176">
        <f t="shared" si="911"/>
        <v>7128573</v>
      </c>
      <c r="R2408" s="183">
        <f t="shared" si="925"/>
        <v>0</v>
      </c>
      <c r="S2408" s="179">
        <f t="shared" si="912"/>
        <v>0</v>
      </c>
      <c r="Y2408" s="179">
        <f t="shared" si="926"/>
        <v>7880.5443530324847</v>
      </c>
      <c r="Z2408" s="179">
        <f t="shared" si="927"/>
        <v>1704.1349894325685</v>
      </c>
      <c r="AA2408" s="179">
        <f t="shared" si="928"/>
        <v>64565.320657535005</v>
      </c>
      <c r="AB2408" s="179">
        <f t="shared" si="929"/>
        <v>74150.000000000058</v>
      </c>
      <c r="AC2408" s="179">
        <f t="shared" si="930"/>
        <v>7128573</v>
      </c>
      <c r="AE2408" s="179">
        <f t="shared" si="931"/>
        <v>74150</v>
      </c>
    </row>
    <row r="2409" spans="1:31" x14ac:dyDescent="0.2">
      <c r="A2409" s="171">
        <f t="shared" si="913"/>
        <v>64</v>
      </c>
      <c r="B2409" s="179">
        <f t="shared" si="914"/>
        <v>71007</v>
      </c>
      <c r="D2409" s="179">
        <f t="shared" si="915"/>
        <v>3143</v>
      </c>
      <c r="E2409" s="179">
        <f t="shared" si="916"/>
        <v>63021.397412473998</v>
      </c>
      <c r="F2409" s="179">
        <f t="shared" si="917"/>
        <v>1416.1366484125192</v>
      </c>
      <c r="G2409" s="179">
        <f t="shared" si="918"/>
        <v>4719325.1112568444</v>
      </c>
      <c r="H2409" s="179">
        <f t="shared" si="919"/>
        <v>104452.71949423423</v>
      </c>
      <c r="I2409" s="179">
        <f t="shared" si="920"/>
        <v>71007</v>
      </c>
      <c r="J2409" s="179">
        <f t="shared" si="921"/>
        <v>3143</v>
      </c>
      <c r="K2409" s="179">
        <f t="shared" si="922"/>
        <v>74150</v>
      </c>
      <c r="L2409" s="179">
        <f t="shared" si="910"/>
        <v>74150</v>
      </c>
      <c r="M2409" s="179">
        <f t="shared" si="923"/>
        <v>62566.721722197217</v>
      </c>
      <c r="N2409" s="179">
        <f t="shared" si="924"/>
        <v>6676410.1557858549</v>
      </c>
      <c r="O2409" s="179">
        <f>N2409*(1+Basic!$B$9)+S2409</f>
        <v>7010230.6635751482</v>
      </c>
      <c r="P2409" s="176">
        <f t="shared" si="911"/>
        <v>7114683</v>
      </c>
      <c r="R2409" s="183">
        <f t="shared" si="925"/>
        <v>0</v>
      </c>
      <c r="S2409" s="179">
        <f t="shared" si="912"/>
        <v>0</v>
      </c>
      <c r="Y2409" s="179">
        <f t="shared" si="926"/>
        <v>7985.6025875257328</v>
      </c>
      <c r="Z2409" s="179">
        <f t="shared" si="927"/>
        <v>1726.8633515874826</v>
      </c>
      <c r="AA2409" s="179">
        <f t="shared" si="928"/>
        <v>64437.534060886515</v>
      </c>
      <c r="AB2409" s="179">
        <f t="shared" si="929"/>
        <v>74149.999999999738</v>
      </c>
      <c r="AC2409" s="179">
        <f t="shared" si="930"/>
        <v>7114683</v>
      </c>
      <c r="AE2409" s="179">
        <f t="shared" si="931"/>
        <v>74150</v>
      </c>
    </row>
    <row r="2410" spans="1:31" ht="15" x14ac:dyDescent="0.2">
      <c r="A2410" s="171">
        <f t="shared" si="913"/>
        <v>65</v>
      </c>
      <c r="B2410" s="179">
        <f t="shared" si="914"/>
        <v>71007</v>
      </c>
      <c r="C2410" s="190"/>
      <c r="D2410" s="179">
        <f t="shared" si="915"/>
        <v>3143</v>
      </c>
      <c r="E2410" s="179">
        <f t="shared" si="916"/>
        <v>62914.938610692108</v>
      </c>
      <c r="F2410" s="179">
        <f t="shared" si="917"/>
        <v>1393.1051539063253</v>
      </c>
      <c r="G2410" s="179">
        <f t="shared" si="918"/>
        <v>4711233.0498675369</v>
      </c>
      <c r="H2410" s="179">
        <f t="shared" si="919"/>
        <v>102702.82464814055</v>
      </c>
      <c r="I2410" s="179">
        <f t="shared" si="920"/>
        <v>71007</v>
      </c>
      <c r="J2410" s="179">
        <f t="shared" si="921"/>
        <v>3143</v>
      </c>
      <c r="K2410" s="179">
        <f t="shared" si="922"/>
        <v>74150</v>
      </c>
      <c r="L2410" s="179">
        <f t="shared" ref="L2410:L2473" si="932">K2410</f>
        <v>74150</v>
      </c>
      <c r="M2410" s="179">
        <f t="shared" si="923"/>
        <v>62458.359213205076</v>
      </c>
      <c r="N2410" s="179">
        <f t="shared" si="924"/>
        <v>6664718.51499906</v>
      </c>
      <c r="O2410" s="179">
        <f>N2410*(1+Basic!$B$9)+S2410</f>
        <v>6997954.4407490129</v>
      </c>
      <c r="P2410" s="176">
        <f t="shared" ref="P2410:P2473" si="933">ROUND((O2410+H2410)/1,0)</f>
        <v>7100657</v>
      </c>
      <c r="R2410" s="183">
        <f t="shared" si="925"/>
        <v>0</v>
      </c>
      <c r="S2410" s="179">
        <f t="shared" ref="S2410:S2473" si="934">S2411+R2410</f>
        <v>0</v>
      </c>
      <c r="Y2410" s="179">
        <f t="shared" si="926"/>
        <v>8092.0613893074915</v>
      </c>
      <c r="Z2410" s="179">
        <f t="shared" si="927"/>
        <v>1749.8948460936808</v>
      </c>
      <c r="AA2410" s="179">
        <f t="shared" si="928"/>
        <v>64308.043764598435</v>
      </c>
      <c r="AB2410" s="179">
        <f t="shared" si="929"/>
        <v>74149.999999999607</v>
      </c>
      <c r="AC2410" s="179">
        <f t="shared" si="930"/>
        <v>7100657</v>
      </c>
      <c r="AE2410" s="179">
        <f t="shared" si="931"/>
        <v>74150</v>
      </c>
    </row>
    <row r="2411" spans="1:31" ht="15" x14ac:dyDescent="0.2">
      <c r="A2411" s="171">
        <f t="shared" ref="A2411:A2474" si="935">A2410+1</f>
        <v>66</v>
      </c>
      <c r="B2411" s="179">
        <f t="shared" ref="B2411:B2474" si="936">$C$2341</f>
        <v>71007</v>
      </c>
      <c r="C2411" s="190"/>
      <c r="D2411" s="179">
        <f t="shared" ref="D2411:D2474" si="937">C2411+$F$2341</f>
        <v>3143</v>
      </c>
      <c r="E2411" s="179">
        <f t="shared" ref="E2411:E2474" si="938">G2410*$B$2344/$E$2341</f>
        <v>62807.060570179943</v>
      </c>
      <c r="F2411" s="179">
        <f t="shared" ref="F2411:F2474" si="939">H2410*$D$2344/$E$2341</f>
        <v>1369.7664841168635</v>
      </c>
      <c r="G2411" s="179">
        <f t="shared" ref="G2411:G2474" si="940">G2410+E2411-B2411</f>
        <v>4703033.1104377164</v>
      </c>
      <c r="H2411" s="179">
        <f t="shared" ref="H2411:H2474" si="941">H2410-D2411+F2411</f>
        <v>100929.59113225741</v>
      </c>
      <c r="I2411" s="179">
        <f t="shared" ref="I2411:I2474" si="942">B2411</f>
        <v>71007</v>
      </c>
      <c r="J2411" s="179">
        <f t="shared" ref="J2411:J2474" si="943">D2411-C2411</f>
        <v>3143</v>
      </c>
      <c r="K2411" s="179">
        <f t="shared" ref="K2411:K2474" si="944">J2411+I2411</f>
        <v>74150</v>
      </c>
      <c r="L2411" s="179">
        <f t="shared" si="932"/>
        <v>74150</v>
      </c>
      <c r="M2411" s="179">
        <f t="shared" ref="M2411:M2474" si="945">N2410*$L$2344/12</f>
        <v>62348.982964140967</v>
      </c>
      <c r="N2411" s="179">
        <f t="shared" ref="N2411:N2474" si="946">N2410+M2411-L2411</f>
        <v>6652917.4979632013</v>
      </c>
      <c r="O2411" s="179">
        <f>N2411*(1+Basic!$B$9)+S2411</f>
        <v>6985563.3728613621</v>
      </c>
      <c r="P2411" s="176">
        <f t="shared" si="933"/>
        <v>7086493</v>
      </c>
      <c r="R2411" s="183">
        <f t="shared" ref="R2411:R2474" si="947">ROUND($R$2341/1,0)</f>
        <v>0</v>
      </c>
      <c r="S2411" s="179">
        <f t="shared" si="934"/>
        <v>0</v>
      </c>
      <c r="Y2411" s="179">
        <f t="shared" ref="Y2411:Y2474" si="948">G2410-G2411</f>
        <v>8199.9394298205152</v>
      </c>
      <c r="Z2411" s="179">
        <f t="shared" ref="Z2411:Z2474" si="949">H2410-H2411-C2411</f>
        <v>1773.2335158831411</v>
      </c>
      <c r="AA2411" s="179">
        <f t="shared" ref="AA2411:AA2474" si="950">E2411+F2411+R2411</f>
        <v>64176.827054296809</v>
      </c>
      <c r="AB2411" s="179">
        <f t="shared" ref="AB2411:AB2474" si="951">AA2411+Z2411+Y2411</f>
        <v>74150.000000000466</v>
      </c>
      <c r="AC2411" s="179">
        <f t="shared" ref="AC2411:AC2474" si="952">P2411</f>
        <v>7086493</v>
      </c>
      <c r="AE2411" s="179">
        <f t="shared" ref="AE2411:AE2474" si="953">B2411+D2411</f>
        <v>74150</v>
      </c>
    </row>
    <row r="2412" spans="1:31" ht="15" x14ac:dyDescent="0.2">
      <c r="A2412" s="171">
        <f t="shared" si="935"/>
        <v>67</v>
      </c>
      <c r="B2412" s="179">
        <f t="shared" si="936"/>
        <v>71007</v>
      </c>
      <c r="C2412" s="190"/>
      <c r="D2412" s="179">
        <f t="shared" si="937"/>
        <v>3143</v>
      </c>
      <c r="E2412" s="179">
        <f t="shared" si="938"/>
        <v>62697.744370580134</v>
      </c>
      <c r="F2412" s="179">
        <f t="shared" si="939"/>
        <v>1346.1165421908172</v>
      </c>
      <c r="G2412" s="179">
        <f t="shared" si="940"/>
        <v>4694723.8548082961</v>
      </c>
      <c r="H2412" s="179">
        <f t="shared" si="941"/>
        <v>99132.707674448233</v>
      </c>
      <c r="I2412" s="179">
        <f t="shared" si="942"/>
        <v>71007</v>
      </c>
      <c r="J2412" s="179">
        <f t="shared" si="943"/>
        <v>3143</v>
      </c>
      <c r="K2412" s="179">
        <f t="shared" si="944"/>
        <v>74150</v>
      </c>
      <c r="L2412" s="179">
        <f t="shared" si="932"/>
        <v>74150</v>
      </c>
      <c r="M2412" s="179">
        <f t="shared" si="945"/>
        <v>62238.583491384175</v>
      </c>
      <c r="N2412" s="179">
        <f t="shared" si="946"/>
        <v>6641006.0814545853</v>
      </c>
      <c r="O2412" s="179">
        <f>N2412*(1+Basic!$B$9)+S2412</f>
        <v>6973056.3855273146</v>
      </c>
      <c r="P2412" s="176">
        <f t="shared" si="933"/>
        <v>7072189</v>
      </c>
      <c r="R2412" s="183">
        <f t="shared" si="947"/>
        <v>0</v>
      </c>
      <c r="S2412" s="179">
        <f t="shared" si="934"/>
        <v>0</v>
      </c>
      <c r="Y2412" s="179">
        <f t="shared" si="948"/>
        <v>8309.2556294202805</v>
      </c>
      <c r="Z2412" s="179">
        <f t="shared" si="949"/>
        <v>1796.8834578091773</v>
      </c>
      <c r="AA2412" s="179">
        <f t="shared" si="950"/>
        <v>64043.86091277095</v>
      </c>
      <c r="AB2412" s="179">
        <f t="shared" si="951"/>
        <v>74150.000000000407</v>
      </c>
      <c r="AC2412" s="179">
        <f t="shared" si="952"/>
        <v>7072189</v>
      </c>
      <c r="AE2412" s="179">
        <f t="shared" si="953"/>
        <v>74150</v>
      </c>
    </row>
    <row r="2413" spans="1:31" ht="15" x14ac:dyDescent="0.2">
      <c r="A2413" s="171">
        <f t="shared" si="935"/>
        <v>68</v>
      </c>
      <c r="B2413" s="179">
        <f t="shared" si="936"/>
        <v>71007</v>
      </c>
      <c r="C2413" s="190"/>
      <c r="D2413" s="179">
        <f t="shared" si="937"/>
        <v>3143</v>
      </c>
      <c r="E2413" s="179">
        <f t="shared" si="938"/>
        <v>62586.970839301568</v>
      </c>
      <c r="F2413" s="179">
        <f t="shared" si="939"/>
        <v>1322.1511766343831</v>
      </c>
      <c r="G2413" s="179">
        <f t="shared" si="940"/>
        <v>4686303.8256475972</v>
      </c>
      <c r="H2413" s="179">
        <f t="shared" si="941"/>
        <v>97311.858851082623</v>
      </c>
      <c r="I2413" s="179">
        <f t="shared" si="942"/>
        <v>71007</v>
      </c>
      <c r="J2413" s="179">
        <f t="shared" si="943"/>
        <v>3143</v>
      </c>
      <c r="K2413" s="179">
        <f t="shared" si="944"/>
        <v>74150</v>
      </c>
      <c r="L2413" s="179">
        <f t="shared" si="932"/>
        <v>74150</v>
      </c>
      <c r="M2413" s="179">
        <f t="shared" si="945"/>
        <v>62127.151222593966</v>
      </c>
      <c r="N2413" s="179">
        <f t="shared" si="946"/>
        <v>6628983.2326771794</v>
      </c>
      <c r="O2413" s="179">
        <f>N2413*(1+Basic!$B$9)+S2413</f>
        <v>6960432.3943110388</v>
      </c>
      <c r="P2413" s="176">
        <f t="shared" si="933"/>
        <v>7057744</v>
      </c>
      <c r="R2413" s="183">
        <f t="shared" si="947"/>
        <v>0</v>
      </c>
      <c r="S2413" s="179">
        <f t="shared" si="934"/>
        <v>0</v>
      </c>
      <c r="Y2413" s="179">
        <f t="shared" si="948"/>
        <v>8420.0291606988758</v>
      </c>
      <c r="Z2413" s="179">
        <f t="shared" si="949"/>
        <v>1820.8488233656099</v>
      </c>
      <c r="AA2413" s="179">
        <f t="shared" si="950"/>
        <v>63909.122015935951</v>
      </c>
      <c r="AB2413" s="179">
        <f t="shared" si="951"/>
        <v>74150.000000000437</v>
      </c>
      <c r="AC2413" s="179">
        <f t="shared" si="952"/>
        <v>7057744</v>
      </c>
      <c r="AE2413" s="179">
        <f t="shared" si="953"/>
        <v>74150</v>
      </c>
    </row>
    <row r="2414" spans="1:31" ht="15" x14ac:dyDescent="0.2">
      <c r="A2414" s="171">
        <f t="shared" si="935"/>
        <v>69</v>
      </c>
      <c r="B2414" s="179">
        <f t="shared" si="936"/>
        <v>71007</v>
      </c>
      <c r="C2414" s="190"/>
      <c r="D2414" s="179">
        <f t="shared" si="937"/>
        <v>3143</v>
      </c>
      <c r="E2414" s="179">
        <f t="shared" si="938"/>
        <v>62474.720548156758</v>
      </c>
      <c r="F2414" s="179">
        <f t="shared" si="939"/>
        <v>1297.8661805845204</v>
      </c>
      <c r="G2414" s="179">
        <f t="shared" si="940"/>
        <v>4677771.5461957539</v>
      </c>
      <c r="H2414" s="179">
        <f t="shared" si="941"/>
        <v>95466.725031667142</v>
      </c>
      <c r="I2414" s="179">
        <f t="shared" si="942"/>
        <v>71007</v>
      </c>
      <c r="J2414" s="179">
        <f t="shared" si="943"/>
        <v>3143</v>
      </c>
      <c r="K2414" s="179">
        <f t="shared" si="944"/>
        <v>74150</v>
      </c>
      <c r="L2414" s="179">
        <f t="shared" si="932"/>
        <v>74150</v>
      </c>
      <c r="M2414" s="179">
        <f t="shared" si="945"/>
        <v>62014.676495879561</v>
      </c>
      <c r="N2414" s="179">
        <f t="shared" si="946"/>
        <v>6616847.9091730593</v>
      </c>
      <c r="O2414" s="179">
        <f>N2414*(1+Basic!$B$9)+S2414</f>
        <v>6947690.3046317128</v>
      </c>
      <c r="P2414" s="176">
        <f t="shared" si="933"/>
        <v>7043157</v>
      </c>
      <c r="R2414" s="183">
        <f t="shared" si="947"/>
        <v>0</v>
      </c>
      <c r="S2414" s="179">
        <f t="shared" si="934"/>
        <v>0</v>
      </c>
      <c r="Y2414" s="179">
        <f t="shared" si="948"/>
        <v>8532.2794518433511</v>
      </c>
      <c r="Z2414" s="179">
        <f t="shared" si="949"/>
        <v>1845.1338194154814</v>
      </c>
      <c r="AA2414" s="179">
        <f t="shared" si="950"/>
        <v>63772.586728741277</v>
      </c>
      <c r="AB2414" s="179">
        <f t="shared" si="951"/>
        <v>74150.000000000116</v>
      </c>
      <c r="AC2414" s="179">
        <f t="shared" si="952"/>
        <v>7043157</v>
      </c>
      <c r="AE2414" s="179">
        <f t="shared" si="953"/>
        <v>74150</v>
      </c>
    </row>
    <row r="2415" spans="1:31" ht="15" x14ac:dyDescent="0.2">
      <c r="A2415" s="171">
        <f t="shared" si="935"/>
        <v>70</v>
      </c>
      <c r="B2415" s="179">
        <f t="shared" si="936"/>
        <v>71007</v>
      </c>
      <c r="C2415" s="190"/>
      <c r="D2415" s="179">
        <f t="shared" si="937"/>
        <v>3143</v>
      </c>
      <c r="E2415" s="179">
        <f t="shared" si="938"/>
        <v>62360.97380995439</v>
      </c>
      <c r="F2415" s="179">
        <f t="shared" si="939"/>
        <v>1273.257291070481</v>
      </c>
      <c r="G2415" s="179">
        <f t="shared" si="940"/>
        <v>4669125.5200057086</v>
      </c>
      <c r="H2415" s="179">
        <f t="shared" si="941"/>
        <v>93596.982322737618</v>
      </c>
      <c r="I2415" s="179">
        <f t="shared" si="942"/>
        <v>71007</v>
      </c>
      <c r="J2415" s="179">
        <f t="shared" si="943"/>
        <v>3143</v>
      </c>
      <c r="K2415" s="179">
        <f t="shared" si="944"/>
        <v>74150</v>
      </c>
      <c r="L2415" s="179">
        <f t="shared" si="932"/>
        <v>74150</v>
      </c>
      <c r="M2415" s="179">
        <f t="shared" si="945"/>
        <v>61901.149558962432</v>
      </c>
      <c r="N2415" s="179">
        <f t="shared" si="946"/>
        <v>6604599.0587320216</v>
      </c>
      <c r="O2415" s="179">
        <f>N2415*(1+Basic!$B$9)+S2415</f>
        <v>6934829.0116686234</v>
      </c>
      <c r="P2415" s="176">
        <f t="shared" si="933"/>
        <v>7028426</v>
      </c>
      <c r="R2415" s="183">
        <f t="shared" si="947"/>
        <v>0</v>
      </c>
      <c r="S2415" s="179">
        <f t="shared" si="934"/>
        <v>0</v>
      </c>
      <c r="Y2415" s="179">
        <f t="shared" si="948"/>
        <v>8646.0261900452897</v>
      </c>
      <c r="Z2415" s="179">
        <f t="shared" si="949"/>
        <v>1869.7427089295234</v>
      </c>
      <c r="AA2415" s="179">
        <f t="shared" si="950"/>
        <v>63634.231101024874</v>
      </c>
      <c r="AB2415" s="179">
        <f t="shared" si="951"/>
        <v>74149.99999999968</v>
      </c>
      <c r="AC2415" s="179">
        <f t="shared" si="952"/>
        <v>7028426</v>
      </c>
      <c r="AE2415" s="179">
        <f t="shared" si="953"/>
        <v>74150</v>
      </c>
    </row>
    <row r="2416" spans="1:31" ht="15" x14ac:dyDescent="0.2">
      <c r="A2416" s="171">
        <f t="shared" si="935"/>
        <v>71</v>
      </c>
      <c r="B2416" s="179">
        <f t="shared" si="936"/>
        <v>71007</v>
      </c>
      <c r="C2416" s="190"/>
      <c r="D2416" s="179">
        <f t="shared" si="937"/>
        <v>3143</v>
      </c>
      <c r="E2416" s="179">
        <f t="shared" si="938"/>
        <v>62245.710675046466</v>
      </c>
      <c r="F2416" s="179">
        <f t="shared" si="939"/>
        <v>1248.320188265491</v>
      </c>
      <c r="G2416" s="179">
        <f t="shared" si="940"/>
        <v>4660364.2306807553</v>
      </c>
      <c r="H2416" s="179">
        <f t="shared" si="941"/>
        <v>91702.302511003116</v>
      </c>
      <c r="I2416" s="179">
        <f t="shared" si="942"/>
        <v>71007</v>
      </c>
      <c r="J2416" s="179">
        <f t="shared" si="943"/>
        <v>3143</v>
      </c>
      <c r="K2416" s="179">
        <f t="shared" si="944"/>
        <v>74150</v>
      </c>
      <c r="L2416" s="179">
        <f t="shared" si="932"/>
        <v>74150</v>
      </c>
      <c r="M2416" s="179">
        <f t="shared" si="945"/>
        <v>61786.560568330671</v>
      </c>
      <c r="N2416" s="179">
        <f t="shared" si="946"/>
        <v>6592235.6193003524</v>
      </c>
      <c r="O2416" s="179">
        <f>N2416*(1+Basic!$B$9)+S2416</f>
        <v>6921847.4002653705</v>
      </c>
      <c r="P2416" s="176">
        <f t="shared" si="933"/>
        <v>7013550</v>
      </c>
      <c r="R2416" s="183">
        <f t="shared" si="947"/>
        <v>0</v>
      </c>
      <c r="S2416" s="179">
        <f t="shared" si="934"/>
        <v>0</v>
      </c>
      <c r="Y2416" s="179">
        <f t="shared" si="948"/>
        <v>8761.2893249532208</v>
      </c>
      <c r="Z2416" s="179">
        <f t="shared" si="949"/>
        <v>1894.6798117345024</v>
      </c>
      <c r="AA2416" s="179">
        <f t="shared" si="950"/>
        <v>63494.030863311957</v>
      </c>
      <c r="AB2416" s="179">
        <f t="shared" si="951"/>
        <v>74149.99999999968</v>
      </c>
      <c r="AC2416" s="179">
        <f t="shared" si="952"/>
        <v>7013550</v>
      </c>
      <c r="AE2416" s="179">
        <f t="shared" si="953"/>
        <v>74150</v>
      </c>
    </row>
    <row r="2417" spans="1:31" x14ac:dyDescent="0.2">
      <c r="A2417" s="171">
        <f t="shared" si="935"/>
        <v>72</v>
      </c>
      <c r="B2417" s="179">
        <f t="shared" si="936"/>
        <v>71007</v>
      </c>
      <c r="C2417" s="171">
        <f>-Basic!$B$25</f>
        <v>-27860</v>
      </c>
      <c r="D2417" s="179">
        <f t="shared" si="937"/>
        <v>-24717</v>
      </c>
      <c r="E2417" s="179">
        <f t="shared" si="938"/>
        <v>62128.910927829398</v>
      </c>
      <c r="F2417" s="179">
        <f t="shared" si="939"/>
        <v>1223.0504947284519</v>
      </c>
      <c r="G2417" s="179">
        <f t="shared" si="940"/>
        <v>4651486.1416085847</v>
      </c>
      <c r="H2417" s="179">
        <f t="shared" si="941"/>
        <v>117642.35300573157</v>
      </c>
      <c r="I2417" s="179">
        <f t="shared" si="942"/>
        <v>71007</v>
      </c>
      <c r="J2417" s="179">
        <f t="shared" si="943"/>
        <v>3143</v>
      </c>
      <c r="K2417" s="179">
        <f t="shared" si="944"/>
        <v>74150</v>
      </c>
      <c r="L2417" s="179">
        <f t="shared" si="932"/>
        <v>74150</v>
      </c>
      <c r="M2417" s="179">
        <f t="shared" si="945"/>
        <v>61670.899588385531</v>
      </c>
      <c r="N2417" s="179">
        <f t="shared" si="946"/>
        <v>6579756.518888738</v>
      </c>
      <c r="O2417" s="179">
        <f>N2417*(1+Basic!$B$9)+S2417</f>
        <v>6908744.3448331757</v>
      </c>
      <c r="P2417" s="176">
        <f t="shared" si="933"/>
        <v>7026387</v>
      </c>
      <c r="R2417" s="183">
        <f t="shared" si="947"/>
        <v>0</v>
      </c>
      <c r="S2417" s="179">
        <f t="shared" si="934"/>
        <v>0</v>
      </c>
      <c r="Y2417" s="179">
        <f t="shared" si="948"/>
        <v>8878.0890721706674</v>
      </c>
      <c r="Z2417" s="179">
        <f t="shared" si="949"/>
        <v>1919.9495052715502</v>
      </c>
      <c r="AA2417" s="179">
        <f t="shared" si="950"/>
        <v>63351.961422557848</v>
      </c>
      <c r="AB2417" s="179">
        <f t="shared" si="951"/>
        <v>74150.000000000058</v>
      </c>
      <c r="AC2417" s="179">
        <f t="shared" si="952"/>
        <v>7026387</v>
      </c>
      <c r="AE2417" s="179">
        <f t="shared" si="953"/>
        <v>46290</v>
      </c>
    </row>
    <row r="2418" spans="1:31" x14ac:dyDescent="0.2">
      <c r="A2418" s="171">
        <f t="shared" si="935"/>
        <v>73</v>
      </c>
      <c r="B2418" s="179">
        <f t="shared" si="936"/>
        <v>71007</v>
      </c>
      <c r="D2418" s="179">
        <f t="shared" si="937"/>
        <v>3143</v>
      </c>
      <c r="E2418" s="179">
        <f t="shared" si="938"/>
        <v>62010.554083198476</v>
      </c>
      <c r="F2418" s="179">
        <f t="shared" si="939"/>
        <v>1569.0177247993863</v>
      </c>
      <c r="G2418" s="179">
        <f t="shared" si="940"/>
        <v>4642489.695691783</v>
      </c>
      <c r="H2418" s="179">
        <f t="shared" si="941"/>
        <v>116068.37073053095</v>
      </c>
      <c r="I2418" s="179">
        <f t="shared" si="942"/>
        <v>71007</v>
      </c>
      <c r="J2418" s="179">
        <f t="shared" si="943"/>
        <v>3143</v>
      </c>
      <c r="K2418" s="179">
        <f t="shared" si="944"/>
        <v>74150</v>
      </c>
      <c r="L2418" s="179">
        <f t="shared" si="932"/>
        <v>74150</v>
      </c>
      <c r="M2418" s="179">
        <f t="shared" si="945"/>
        <v>61554.156590579914</v>
      </c>
      <c r="N2418" s="179">
        <f t="shared" si="946"/>
        <v>6567160.675479318</v>
      </c>
      <c r="O2418" s="179">
        <f>N2418*(1+Basic!$B$9)+S2418</f>
        <v>6895518.7092532841</v>
      </c>
      <c r="P2418" s="176">
        <f t="shared" si="933"/>
        <v>7011587</v>
      </c>
      <c r="R2418" s="183">
        <f t="shared" si="947"/>
        <v>0</v>
      </c>
      <c r="S2418" s="179">
        <f t="shared" si="934"/>
        <v>0</v>
      </c>
      <c r="Y2418" s="179">
        <f t="shared" si="948"/>
        <v>8996.4459168016911</v>
      </c>
      <c r="Z2418" s="179">
        <f t="shared" si="949"/>
        <v>1573.9822752006148</v>
      </c>
      <c r="AA2418" s="179">
        <f t="shared" si="950"/>
        <v>63579.571807997861</v>
      </c>
      <c r="AB2418" s="179">
        <f t="shared" si="951"/>
        <v>74150.000000000175</v>
      </c>
      <c r="AC2418" s="179">
        <f t="shared" si="952"/>
        <v>7011587</v>
      </c>
      <c r="AE2418" s="179">
        <f t="shared" si="953"/>
        <v>74150</v>
      </c>
    </row>
    <row r="2419" spans="1:31" x14ac:dyDescent="0.2">
      <c r="A2419" s="171">
        <f t="shared" si="935"/>
        <v>74</v>
      </c>
      <c r="B2419" s="179">
        <f t="shared" si="936"/>
        <v>71007</v>
      </c>
      <c r="D2419" s="179">
        <f t="shared" si="937"/>
        <v>3143</v>
      </c>
      <c r="E2419" s="179">
        <f t="shared" si="938"/>
        <v>61890.619382955017</v>
      </c>
      <c r="F2419" s="179">
        <f t="shared" si="939"/>
        <v>1548.0252333606143</v>
      </c>
      <c r="G2419" s="179">
        <f t="shared" si="940"/>
        <v>4633373.3150747381</v>
      </c>
      <c r="H2419" s="179">
        <f t="shared" si="941"/>
        <v>114473.39596389157</v>
      </c>
      <c r="I2419" s="179">
        <f t="shared" si="942"/>
        <v>71007</v>
      </c>
      <c r="J2419" s="179">
        <f t="shared" si="943"/>
        <v>3143</v>
      </c>
      <c r="K2419" s="179">
        <f t="shared" si="944"/>
        <v>74150</v>
      </c>
      <c r="L2419" s="179">
        <f t="shared" si="932"/>
        <v>74150</v>
      </c>
      <c r="M2419" s="179">
        <f t="shared" si="945"/>
        <v>61436.32145254888</v>
      </c>
      <c r="N2419" s="179">
        <f t="shared" si="946"/>
        <v>6554446.9969318667</v>
      </c>
      <c r="O2419" s="179">
        <f>N2419*(1+Basic!$B$9)+S2419</f>
        <v>6882169.3467784608</v>
      </c>
      <c r="P2419" s="176">
        <f t="shared" si="933"/>
        <v>6996643</v>
      </c>
      <c r="R2419" s="183">
        <f t="shared" si="947"/>
        <v>0</v>
      </c>
      <c r="S2419" s="179">
        <f t="shared" si="934"/>
        <v>0</v>
      </c>
      <c r="Y2419" s="179">
        <f t="shared" si="948"/>
        <v>9116.3806170448661</v>
      </c>
      <c r="Z2419" s="179">
        <f t="shared" si="949"/>
        <v>1594.9747666393814</v>
      </c>
      <c r="AA2419" s="179">
        <f t="shared" si="950"/>
        <v>63438.644616315629</v>
      </c>
      <c r="AB2419" s="179">
        <f t="shared" si="951"/>
        <v>74149.999999999884</v>
      </c>
      <c r="AC2419" s="179">
        <f t="shared" si="952"/>
        <v>6996643</v>
      </c>
      <c r="AE2419" s="179">
        <f t="shared" si="953"/>
        <v>74150</v>
      </c>
    </row>
    <row r="2420" spans="1:31" x14ac:dyDescent="0.2">
      <c r="A2420" s="171">
        <f t="shared" si="935"/>
        <v>75</v>
      </c>
      <c r="B2420" s="179">
        <f t="shared" si="936"/>
        <v>71007</v>
      </c>
      <c r="D2420" s="179">
        <f t="shared" si="937"/>
        <v>3143</v>
      </c>
      <c r="E2420" s="179">
        <f t="shared" si="938"/>
        <v>61769.085792165737</v>
      </c>
      <c r="F2420" s="179">
        <f t="shared" si="939"/>
        <v>1526.7527611979483</v>
      </c>
      <c r="G2420" s="179">
        <f t="shared" si="940"/>
        <v>4624135.4008669043</v>
      </c>
      <c r="H2420" s="179">
        <f t="shared" si="941"/>
        <v>112857.14872508952</v>
      </c>
      <c r="I2420" s="179">
        <f t="shared" si="942"/>
        <v>71007</v>
      </c>
      <c r="J2420" s="179">
        <f t="shared" si="943"/>
        <v>3143</v>
      </c>
      <c r="K2420" s="179">
        <f t="shared" si="944"/>
        <v>74150</v>
      </c>
      <c r="L2420" s="179">
        <f t="shared" si="932"/>
        <v>74150</v>
      </c>
      <c r="M2420" s="179">
        <f t="shared" si="945"/>
        <v>61317.383957231912</v>
      </c>
      <c r="N2420" s="179">
        <f t="shared" si="946"/>
        <v>6541614.3808890991</v>
      </c>
      <c r="O2420" s="179">
        <f>N2420*(1+Basic!$B$9)+S2420</f>
        <v>6868695.0999335544</v>
      </c>
      <c r="P2420" s="176">
        <f t="shared" si="933"/>
        <v>6981552</v>
      </c>
      <c r="R2420" s="183">
        <f t="shared" si="947"/>
        <v>0</v>
      </c>
      <c r="S2420" s="179">
        <f t="shared" si="934"/>
        <v>0</v>
      </c>
      <c r="Y2420" s="179">
        <f t="shared" si="948"/>
        <v>9237.9142078338191</v>
      </c>
      <c r="Z2420" s="179">
        <f t="shared" si="949"/>
        <v>1616.2472388020542</v>
      </c>
      <c r="AA2420" s="179">
        <f t="shared" si="950"/>
        <v>63295.838553363683</v>
      </c>
      <c r="AB2420" s="179">
        <f t="shared" si="951"/>
        <v>74149.999999999563</v>
      </c>
      <c r="AC2420" s="179">
        <f t="shared" si="952"/>
        <v>6981552</v>
      </c>
      <c r="AE2420" s="179">
        <f t="shared" si="953"/>
        <v>74150</v>
      </c>
    </row>
    <row r="2421" spans="1:31" x14ac:dyDescent="0.2">
      <c r="A2421" s="171">
        <f t="shared" si="935"/>
        <v>76</v>
      </c>
      <c r="B2421" s="179">
        <f t="shared" si="936"/>
        <v>71007</v>
      </c>
      <c r="D2421" s="179">
        <f t="shared" si="937"/>
        <v>3143</v>
      </c>
      <c r="E2421" s="179">
        <f t="shared" si="938"/>
        <v>61645.931995473416</v>
      </c>
      <c r="F2421" s="179">
        <f t="shared" si="939"/>
        <v>1505.1965741569177</v>
      </c>
      <c r="G2421" s="179">
        <f t="shared" si="940"/>
        <v>4614774.3328623781</v>
      </c>
      <c r="H2421" s="179">
        <f t="shared" si="941"/>
        <v>111219.34529924643</v>
      </c>
      <c r="I2421" s="179">
        <f t="shared" si="942"/>
        <v>71007</v>
      </c>
      <c r="J2421" s="179">
        <f t="shared" si="943"/>
        <v>3143</v>
      </c>
      <c r="K2421" s="179">
        <f t="shared" si="944"/>
        <v>74150</v>
      </c>
      <c r="L2421" s="179">
        <f t="shared" si="932"/>
        <v>74150</v>
      </c>
      <c r="M2421" s="179">
        <f t="shared" si="945"/>
        <v>61197.33379198709</v>
      </c>
      <c r="N2421" s="179">
        <f t="shared" si="946"/>
        <v>6528661.7146810861</v>
      </c>
      <c r="O2421" s="179">
        <f>N2421*(1+Basic!$B$9)+S2421</f>
        <v>6855094.8004151406</v>
      </c>
      <c r="P2421" s="176">
        <f t="shared" si="933"/>
        <v>6966314</v>
      </c>
      <c r="R2421" s="183">
        <f t="shared" si="947"/>
        <v>0</v>
      </c>
      <c r="S2421" s="179">
        <f t="shared" si="934"/>
        <v>0</v>
      </c>
      <c r="Y2421" s="179">
        <f t="shared" si="948"/>
        <v>9361.0680045261979</v>
      </c>
      <c r="Z2421" s="179">
        <f t="shared" si="949"/>
        <v>1637.8034258430853</v>
      </c>
      <c r="AA2421" s="179">
        <f t="shared" si="950"/>
        <v>63151.128569630331</v>
      </c>
      <c r="AB2421" s="179">
        <f t="shared" si="951"/>
        <v>74149.999999999622</v>
      </c>
      <c r="AC2421" s="179">
        <f t="shared" si="952"/>
        <v>6966314</v>
      </c>
      <c r="AE2421" s="179">
        <f t="shared" si="953"/>
        <v>74150</v>
      </c>
    </row>
    <row r="2422" spans="1:31" x14ac:dyDescent="0.2">
      <c r="A2422" s="171">
        <f t="shared" si="935"/>
        <v>77</v>
      </c>
      <c r="B2422" s="179">
        <f t="shared" si="936"/>
        <v>71007</v>
      </c>
      <c r="D2422" s="179">
        <f t="shared" si="937"/>
        <v>3143</v>
      </c>
      <c r="E2422" s="179">
        <f t="shared" si="938"/>
        <v>61521.136393358502</v>
      </c>
      <c r="F2422" s="179">
        <f t="shared" si="939"/>
        <v>1483.3528882799467</v>
      </c>
      <c r="G2422" s="179">
        <f t="shared" si="940"/>
        <v>4605288.469255737</v>
      </c>
      <c r="H2422" s="179">
        <f t="shared" si="941"/>
        <v>109559.69818752637</v>
      </c>
      <c r="I2422" s="179">
        <f t="shared" si="942"/>
        <v>71007</v>
      </c>
      <c r="J2422" s="179">
        <f t="shared" si="943"/>
        <v>3143</v>
      </c>
      <c r="K2422" s="179">
        <f t="shared" si="944"/>
        <v>74150</v>
      </c>
      <c r="L2422" s="179">
        <f t="shared" si="932"/>
        <v>74150</v>
      </c>
      <c r="M2422" s="179">
        <f t="shared" si="945"/>
        <v>61076.160547696862</v>
      </c>
      <c r="N2422" s="179">
        <f t="shared" si="946"/>
        <v>6515587.8752287831</v>
      </c>
      <c r="O2422" s="179">
        <f>N2422*(1+Basic!$B$9)+S2422</f>
        <v>6841367.2689902224</v>
      </c>
      <c r="P2422" s="176">
        <f t="shared" si="933"/>
        <v>6950927</v>
      </c>
      <c r="R2422" s="183">
        <f t="shared" si="947"/>
        <v>0</v>
      </c>
      <c r="S2422" s="179">
        <f t="shared" si="934"/>
        <v>0</v>
      </c>
      <c r="Y2422" s="179">
        <f t="shared" si="948"/>
        <v>9485.8636066410691</v>
      </c>
      <c r="Z2422" s="179">
        <f t="shared" si="949"/>
        <v>1659.6471117200563</v>
      </c>
      <c r="AA2422" s="179">
        <f t="shared" si="950"/>
        <v>63004.489281638445</v>
      </c>
      <c r="AB2422" s="179">
        <f t="shared" si="951"/>
        <v>74149.999999999563</v>
      </c>
      <c r="AC2422" s="179">
        <f t="shared" si="952"/>
        <v>6950927</v>
      </c>
      <c r="AE2422" s="179">
        <f t="shared" si="953"/>
        <v>74150</v>
      </c>
    </row>
    <row r="2423" spans="1:31" x14ac:dyDescent="0.2">
      <c r="A2423" s="171">
        <f t="shared" si="935"/>
        <v>78</v>
      </c>
      <c r="B2423" s="179">
        <f t="shared" si="936"/>
        <v>71007</v>
      </c>
      <c r="D2423" s="179">
        <f t="shared" si="937"/>
        <v>3143</v>
      </c>
      <c r="E2423" s="179">
        <f t="shared" si="938"/>
        <v>61394.677098350898</v>
      </c>
      <c r="F2423" s="179">
        <f t="shared" si="939"/>
        <v>1461.2178691421195</v>
      </c>
      <c r="G2423" s="179">
        <f t="shared" si="940"/>
        <v>4595676.1463540876</v>
      </c>
      <c r="H2423" s="179">
        <f t="shared" si="941"/>
        <v>107877.91605666849</v>
      </c>
      <c r="I2423" s="179">
        <f t="shared" si="942"/>
        <v>71007</v>
      </c>
      <c r="J2423" s="179">
        <f t="shared" si="943"/>
        <v>3143</v>
      </c>
      <c r="K2423" s="179">
        <f t="shared" si="944"/>
        <v>74150</v>
      </c>
      <c r="L2423" s="179">
        <f t="shared" si="932"/>
        <v>74150</v>
      </c>
      <c r="M2423" s="179">
        <f t="shared" si="945"/>
        <v>60953.853717865546</v>
      </c>
      <c r="N2423" s="179">
        <f t="shared" si="946"/>
        <v>6502391.7289466485</v>
      </c>
      <c r="O2423" s="179">
        <f>N2423*(1+Basic!$B$9)+S2423</f>
        <v>6827511.3153939815</v>
      </c>
      <c r="P2423" s="176">
        <f t="shared" si="933"/>
        <v>6935389</v>
      </c>
      <c r="R2423" s="183">
        <f t="shared" si="947"/>
        <v>0</v>
      </c>
      <c r="S2423" s="179">
        <f t="shared" si="934"/>
        <v>0</v>
      </c>
      <c r="Y2423" s="179">
        <f t="shared" si="948"/>
        <v>9612.3229016494006</v>
      </c>
      <c r="Z2423" s="179">
        <f t="shared" si="949"/>
        <v>1681.7821308578859</v>
      </c>
      <c r="AA2423" s="179">
        <f t="shared" si="950"/>
        <v>62855.894967493019</v>
      </c>
      <c r="AB2423" s="179">
        <f t="shared" si="951"/>
        <v>74150.000000000306</v>
      </c>
      <c r="AC2423" s="179">
        <f t="shared" si="952"/>
        <v>6935389</v>
      </c>
      <c r="AE2423" s="179">
        <f t="shared" si="953"/>
        <v>74150</v>
      </c>
    </row>
    <row r="2424" spans="1:31" x14ac:dyDescent="0.2">
      <c r="A2424" s="171">
        <f t="shared" si="935"/>
        <v>79</v>
      </c>
      <c r="B2424" s="179">
        <f t="shared" si="936"/>
        <v>71007</v>
      </c>
      <c r="D2424" s="179">
        <f t="shared" si="937"/>
        <v>3143</v>
      </c>
      <c r="E2424" s="179">
        <f t="shared" si="938"/>
        <v>61266.531931191108</v>
      </c>
      <c r="F2424" s="179">
        <f t="shared" si="939"/>
        <v>1438.7876311780901</v>
      </c>
      <c r="G2424" s="179">
        <f t="shared" si="940"/>
        <v>4585935.6782852784</v>
      </c>
      <c r="H2424" s="179">
        <f t="shared" si="941"/>
        <v>106173.70368784657</v>
      </c>
      <c r="I2424" s="179">
        <f t="shared" si="942"/>
        <v>71007</v>
      </c>
      <c r="J2424" s="179">
        <f t="shared" si="943"/>
        <v>3143</v>
      </c>
      <c r="K2424" s="179">
        <f t="shared" si="944"/>
        <v>74150</v>
      </c>
      <c r="L2424" s="179">
        <f t="shared" si="932"/>
        <v>74150</v>
      </c>
      <c r="M2424" s="179">
        <f t="shared" si="945"/>
        <v>60830.402697708363</v>
      </c>
      <c r="N2424" s="179">
        <f t="shared" si="946"/>
        <v>6489072.131644357</v>
      </c>
      <c r="O2424" s="179">
        <f>N2424*(1+Basic!$B$9)+S2424</f>
        <v>6813525.7382265748</v>
      </c>
      <c r="P2424" s="176">
        <f t="shared" si="933"/>
        <v>6919699</v>
      </c>
      <c r="R2424" s="183">
        <f t="shared" si="947"/>
        <v>0</v>
      </c>
      <c r="S2424" s="179">
        <f t="shared" si="934"/>
        <v>0</v>
      </c>
      <c r="Y2424" s="179">
        <f t="shared" si="948"/>
        <v>9740.4680688092485</v>
      </c>
      <c r="Z2424" s="179">
        <f t="shared" si="949"/>
        <v>1704.2123688219144</v>
      </c>
      <c r="AA2424" s="179">
        <f t="shared" si="950"/>
        <v>62705.319562369201</v>
      </c>
      <c r="AB2424" s="179">
        <f t="shared" si="951"/>
        <v>74150.000000000364</v>
      </c>
      <c r="AC2424" s="179">
        <f t="shared" si="952"/>
        <v>6919699</v>
      </c>
      <c r="AE2424" s="179">
        <f t="shared" si="953"/>
        <v>74150</v>
      </c>
    </row>
    <row r="2425" spans="1:31" x14ac:dyDescent="0.2">
      <c r="A2425" s="171">
        <f t="shared" si="935"/>
        <v>80</v>
      </c>
      <c r="B2425" s="179">
        <f t="shared" si="936"/>
        <v>71007</v>
      </c>
      <c r="D2425" s="179">
        <f t="shared" si="937"/>
        <v>3143</v>
      </c>
      <c r="E2425" s="179">
        <f t="shared" si="938"/>
        <v>61136.678416940355</v>
      </c>
      <c r="F2425" s="179">
        <f t="shared" si="939"/>
        <v>1416.0582370000118</v>
      </c>
      <c r="G2425" s="179">
        <f t="shared" si="940"/>
        <v>4576065.3567022188</v>
      </c>
      <c r="H2425" s="179">
        <f t="shared" si="941"/>
        <v>104446.76192484658</v>
      </c>
      <c r="I2425" s="179">
        <f t="shared" si="942"/>
        <v>71007</v>
      </c>
      <c r="J2425" s="179">
        <f t="shared" si="943"/>
        <v>3143</v>
      </c>
      <c r="K2425" s="179">
        <f t="shared" si="944"/>
        <v>74150</v>
      </c>
      <c r="L2425" s="179">
        <f t="shared" si="932"/>
        <v>74150</v>
      </c>
      <c r="M2425" s="179">
        <f t="shared" si="945"/>
        <v>60705.796783231875</v>
      </c>
      <c r="N2425" s="179">
        <f t="shared" si="946"/>
        <v>6475627.9284275891</v>
      </c>
      <c r="O2425" s="179">
        <f>N2425*(1+Basic!$B$9)+S2425</f>
        <v>6799409.3248489685</v>
      </c>
      <c r="P2425" s="176">
        <f t="shared" si="933"/>
        <v>6903856</v>
      </c>
      <c r="R2425" s="183">
        <f t="shared" si="947"/>
        <v>0</v>
      </c>
      <c r="S2425" s="179">
        <f t="shared" si="934"/>
        <v>0</v>
      </c>
      <c r="Y2425" s="179">
        <f t="shared" si="948"/>
        <v>9870.3215830596164</v>
      </c>
      <c r="Z2425" s="179">
        <f t="shared" si="949"/>
        <v>1726.9417629999953</v>
      </c>
      <c r="AA2425" s="179">
        <f t="shared" si="950"/>
        <v>62552.736653940367</v>
      </c>
      <c r="AB2425" s="179">
        <f t="shared" si="951"/>
        <v>74149.999999999971</v>
      </c>
      <c r="AC2425" s="179">
        <f t="shared" si="952"/>
        <v>6903856</v>
      </c>
      <c r="AE2425" s="179">
        <f t="shared" si="953"/>
        <v>74150</v>
      </c>
    </row>
    <row r="2426" spans="1:31" x14ac:dyDescent="0.2">
      <c r="A2426" s="171">
        <f t="shared" si="935"/>
        <v>81</v>
      </c>
      <c r="B2426" s="179">
        <f t="shared" si="936"/>
        <v>71007</v>
      </c>
      <c r="D2426" s="179">
        <f t="shared" si="937"/>
        <v>3143</v>
      </c>
      <c r="E2426" s="179">
        <f t="shared" si="938"/>
        <v>61005.093781038762</v>
      </c>
      <c r="F2426" s="179">
        <f t="shared" si="939"/>
        <v>1393.0256967063704</v>
      </c>
      <c r="G2426" s="179">
        <f t="shared" si="940"/>
        <v>4566063.4504832579</v>
      </c>
      <c r="H2426" s="179">
        <f t="shared" si="941"/>
        <v>102696.78762155295</v>
      </c>
      <c r="I2426" s="179">
        <f t="shared" si="942"/>
        <v>71007</v>
      </c>
      <c r="J2426" s="179">
        <f t="shared" si="943"/>
        <v>3143</v>
      </c>
      <c r="K2426" s="179">
        <f t="shared" si="944"/>
        <v>74150</v>
      </c>
      <c r="L2426" s="179">
        <f t="shared" si="932"/>
        <v>74150</v>
      </c>
      <c r="M2426" s="179">
        <f t="shared" si="945"/>
        <v>60580.025170305955</v>
      </c>
      <c r="N2426" s="179">
        <f t="shared" si="946"/>
        <v>6462057.9535978949</v>
      </c>
      <c r="O2426" s="179">
        <f>N2426*(1+Basic!$B$9)+S2426</f>
        <v>6785160.85127779</v>
      </c>
      <c r="P2426" s="176">
        <f t="shared" si="933"/>
        <v>6887858</v>
      </c>
      <c r="R2426" s="183">
        <f t="shared" si="947"/>
        <v>0</v>
      </c>
      <c r="S2426" s="179">
        <f t="shared" si="934"/>
        <v>0</v>
      </c>
      <c r="Y2426" s="179">
        <f t="shared" si="948"/>
        <v>10001.906218960881</v>
      </c>
      <c r="Z2426" s="179">
        <f t="shared" si="949"/>
        <v>1749.974303293624</v>
      </c>
      <c r="AA2426" s="179">
        <f t="shared" si="950"/>
        <v>62398.119477745131</v>
      </c>
      <c r="AB2426" s="179">
        <f t="shared" si="951"/>
        <v>74149.999999999636</v>
      </c>
      <c r="AC2426" s="179">
        <f t="shared" si="952"/>
        <v>6887858</v>
      </c>
      <c r="AE2426" s="179">
        <f t="shared" si="953"/>
        <v>74150</v>
      </c>
    </row>
    <row r="2427" spans="1:31" x14ac:dyDescent="0.2">
      <c r="A2427" s="171">
        <f t="shared" si="935"/>
        <v>82</v>
      </c>
      <c r="B2427" s="179">
        <f t="shared" si="936"/>
        <v>71007</v>
      </c>
      <c r="D2427" s="179">
        <f t="shared" si="937"/>
        <v>3143</v>
      </c>
      <c r="E2427" s="179">
        <f t="shared" si="938"/>
        <v>60871.75494531099</v>
      </c>
      <c r="F2427" s="179">
        <f t="shared" si="939"/>
        <v>1369.6859671816017</v>
      </c>
      <c r="G2427" s="179">
        <f t="shared" si="940"/>
        <v>4555928.2054285686</v>
      </c>
      <c r="H2427" s="179">
        <f t="shared" si="941"/>
        <v>100923.47358873456</v>
      </c>
      <c r="I2427" s="179">
        <f t="shared" si="942"/>
        <v>71007</v>
      </c>
      <c r="J2427" s="179">
        <f t="shared" si="943"/>
        <v>3143</v>
      </c>
      <c r="K2427" s="179">
        <f t="shared" si="944"/>
        <v>74150</v>
      </c>
      <c r="L2427" s="179">
        <f t="shared" si="932"/>
        <v>74150</v>
      </c>
      <c r="M2427" s="179">
        <f t="shared" si="945"/>
        <v>60453.076953726915</v>
      </c>
      <c r="N2427" s="179">
        <f t="shared" si="946"/>
        <v>6448361.0305516217</v>
      </c>
      <c r="O2427" s="179">
        <f>N2427*(1+Basic!$B$9)+S2427</f>
        <v>6770779.0820792029</v>
      </c>
      <c r="P2427" s="176">
        <f t="shared" si="933"/>
        <v>6871703</v>
      </c>
      <c r="R2427" s="183">
        <f t="shared" si="947"/>
        <v>0</v>
      </c>
      <c r="S2427" s="179">
        <f t="shared" si="934"/>
        <v>0</v>
      </c>
      <c r="Y2427" s="179">
        <f t="shared" si="948"/>
        <v>10135.245054689236</v>
      </c>
      <c r="Z2427" s="179">
        <f t="shared" si="949"/>
        <v>1773.3140328183945</v>
      </c>
      <c r="AA2427" s="179">
        <f t="shared" si="950"/>
        <v>62241.440912492588</v>
      </c>
      <c r="AB2427" s="179">
        <f t="shared" si="951"/>
        <v>74150.000000000218</v>
      </c>
      <c r="AC2427" s="179">
        <f t="shared" si="952"/>
        <v>6871703</v>
      </c>
      <c r="AE2427" s="179">
        <f t="shared" si="953"/>
        <v>74150</v>
      </c>
    </row>
    <row r="2428" spans="1:31" x14ac:dyDescent="0.2">
      <c r="A2428" s="171">
        <f t="shared" si="935"/>
        <v>83</v>
      </c>
      <c r="B2428" s="179">
        <f t="shared" si="936"/>
        <v>71007</v>
      </c>
      <c r="D2428" s="179">
        <f t="shared" si="937"/>
        <v>3143</v>
      </c>
      <c r="E2428" s="179">
        <f t="shared" si="938"/>
        <v>60736.638523918635</v>
      </c>
      <c r="F2428" s="179">
        <f t="shared" si="939"/>
        <v>1346.0349513863632</v>
      </c>
      <c r="G2428" s="179">
        <f t="shared" si="940"/>
        <v>4545657.8439524872</v>
      </c>
      <c r="H2428" s="179">
        <f t="shared" si="941"/>
        <v>99126.508540120922</v>
      </c>
      <c r="I2428" s="179">
        <f t="shared" si="942"/>
        <v>71007</v>
      </c>
      <c r="J2428" s="179">
        <f t="shared" si="943"/>
        <v>3143</v>
      </c>
      <c r="K2428" s="179">
        <f t="shared" si="944"/>
        <v>74150</v>
      </c>
      <c r="L2428" s="179">
        <f t="shared" si="932"/>
        <v>74150</v>
      </c>
      <c r="M2428" s="179">
        <f t="shared" si="945"/>
        <v>60324.941126272046</v>
      </c>
      <c r="N2428" s="179">
        <f t="shared" si="946"/>
        <v>6434535.9716778938</v>
      </c>
      <c r="O2428" s="179">
        <f>N2428*(1+Basic!$B$9)+S2428</f>
        <v>6756262.7702617887</v>
      </c>
      <c r="P2428" s="176">
        <f t="shared" si="933"/>
        <v>6855389</v>
      </c>
      <c r="R2428" s="183">
        <f t="shared" si="947"/>
        <v>0</v>
      </c>
      <c r="S2428" s="179">
        <f t="shared" si="934"/>
        <v>0</v>
      </c>
      <c r="Y2428" s="179">
        <f t="shared" si="948"/>
        <v>10270.361476081423</v>
      </c>
      <c r="Z2428" s="179">
        <f t="shared" si="949"/>
        <v>1796.9650486136379</v>
      </c>
      <c r="AA2428" s="179">
        <f t="shared" si="950"/>
        <v>62082.673475304997</v>
      </c>
      <c r="AB2428" s="179">
        <f t="shared" si="951"/>
        <v>74150.000000000058</v>
      </c>
      <c r="AC2428" s="179">
        <f t="shared" si="952"/>
        <v>6855389</v>
      </c>
      <c r="AE2428" s="179">
        <f t="shared" si="953"/>
        <v>74150</v>
      </c>
    </row>
    <row r="2429" spans="1:31" x14ac:dyDescent="0.2">
      <c r="A2429" s="171">
        <f t="shared" si="935"/>
        <v>84</v>
      </c>
      <c r="B2429" s="179">
        <f t="shared" si="936"/>
        <v>71007</v>
      </c>
      <c r="C2429" s="171">
        <f>-Basic!$B$26</f>
        <v>-25070</v>
      </c>
      <c r="D2429" s="179">
        <f t="shared" si="937"/>
        <v>-21927</v>
      </c>
      <c r="E2429" s="179">
        <f t="shared" si="938"/>
        <v>60599.720819258706</v>
      </c>
      <c r="F2429" s="179">
        <f t="shared" si="939"/>
        <v>1322.0684976383461</v>
      </c>
      <c r="G2429" s="179">
        <f t="shared" si="940"/>
        <v>4535250.5647717463</v>
      </c>
      <c r="H2429" s="179">
        <f t="shared" si="941"/>
        <v>122375.57703775927</v>
      </c>
      <c r="I2429" s="179">
        <f t="shared" si="942"/>
        <v>71007</v>
      </c>
      <c r="J2429" s="179">
        <f t="shared" si="943"/>
        <v>3143</v>
      </c>
      <c r="K2429" s="179">
        <f t="shared" si="944"/>
        <v>74150</v>
      </c>
      <c r="L2429" s="179">
        <f t="shared" si="932"/>
        <v>74150</v>
      </c>
      <c r="M2429" s="179">
        <f t="shared" si="945"/>
        <v>60195.606577745137</v>
      </c>
      <c r="N2429" s="179">
        <f t="shared" si="946"/>
        <v>6420581.5782556385</v>
      </c>
      <c r="O2429" s="179">
        <f>N2429*(1+Basic!$B$9)+S2429</f>
        <v>6741610.657168421</v>
      </c>
      <c r="P2429" s="176">
        <f t="shared" si="933"/>
        <v>6863986</v>
      </c>
      <c r="R2429" s="183">
        <f t="shared" si="947"/>
        <v>0</v>
      </c>
      <c r="S2429" s="179">
        <f t="shared" si="934"/>
        <v>0</v>
      </c>
      <c r="Y2429" s="179">
        <f t="shared" si="948"/>
        <v>10407.279180740938</v>
      </c>
      <c r="Z2429" s="179">
        <f t="shared" si="949"/>
        <v>1820.9315023616509</v>
      </c>
      <c r="AA2429" s="179">
        <f t="shared" si="950"/>
        <v>61921.789316897055</v>
      </c>
      <c r="AB2429" s="179">
        <f t="shared" si="951"/>
        <v>74149.999999999651</v>
      </c>
      <c r="AC2429" s="179">
        <f t="shared" si="952"/>
        <v>6863986</v>
      </c>
      <c r="AE2429" s="179">
        <f t="shared" si="953"/>
        <v>49080</v>
      </c>
    </row>
    <row r="2430" spans="1:31" x14ac:dyDescent="0.2">
      <c r="A2430" s="171">
        <f t="shared" si="935"/>
        <v>85</v>
      </c>
      <c r="B2430" s="179">
        <f t="shared" si="936"/>
        <v>71007</v>
      </c>
      <c r="D2430" s="179">
        <f t="shared" si="937"/>
        <v>3143</v>
      </c>
      <c r="E2430" s="179">
        <f t="shared" si="938"/>
        <v>60460.977817807317</v>
      </c>
      <c r="F2430" s="179">
        <f t="shared" si="939"/>
        <v>1632.1456052943988</v>
      </c>
      <c r="G2430" s="179">
        <f t="shared" si="940"/>
        <v>4524704.5425895536</v>
      </c>
      <c r="H2430" s="179">
        <f t="shared" si="941"/>
        <v>120864.72264305367</v>
      </c>
      <c r="I2430" s="179">
        <f t="shared" si="942"/>
        <v>71007</v>
      </c>
      <c r="J2430" s="179">
        <f t="shared" si="943"/>
        <v>3143</v>
      </c>
      <c r="K2430" s="179">
        <f t="shared" si="944"/>
        <v>74150</v>
      </c>
      <c r="L2430" s="179">
        <f t="shared" si="932"/>
        <v>74150</v>
      </c>
      <c r="M2430" s="179">
        <f t="shared" si="945"/>
        <v>60065.062094013214</v>
      </c>
      <c r="N2430" s="179">
        <f t="shared" si="946"/>
        <v>6406496.6403496517</v>
      </c>
      <c r="O2430" s="179">
        <f>N2430*(1+Basic!$B$9)+S2430</f>
        <v>6726821.4723671349</v>
      </c>
      <c r="P2430" s="176">
        <f t="shared" si="933"/>
        <v>6847686</v>
      </c>
      <c r="R2430" s="183">
        <f t="shared" si="947"/>
        <v>0</v>
      </c>
      <c r="S2430" s="179">
        <f t="shared" si="934"/>
        <v>0</v>
      </c>
      <c r="Y2430" s="179">
        <f t="shared" si="948"/>
        <v>10546.022182192653</v>
      </c>
      <c r="Z2430" s="179">
        <f t="shared" si="949"/>
        <v>1510.8543947056023</v>
      </c>
      <c r="AA2430" s="179">
        <f t="shared" si="950"/>
        <v>62093.123423101715</v>
      </c>
      <c r="AB2430" s="179">
        <f t="shared" si="951"/>
        <v>74149.999999999971</v>
      </c>
      <c r="AC2430" s="179">
        <f t="shared" si="952"/>
        <v>6847686</v>
      </c>
      <c r="AE2430" s="179">
        <f t="shared" si="953"/>
        <v>74150</v>
      </c>
    </row>
    <row r="2431" spans="1:31" x14ac:dyDescent="0.2">
      <c r="A2431" s="171">
        <f t="shared" si="935"/>
        <v>86</v>
      </c>
      <c r="B2431" s="179">
        <f t="shared" si="936"/>
        <v>71007</v>
      </c>
      <c r="D2431" s="179">
        <f t="shared" si="937"/>
        <v>3143</v>
      </c>
      <c r="E2431" s="179">
        <f t="shared" si="938"/>
        <v>60320.385185908111</v>
      </c>
      <c r="F2431" s="179">
        <f t="shared" si="939"/>
        <v>1611.9950620222098</v>
      </c>
      <c r="G2431" s="179">
        <f t="shared" si="940"/>
        <v>4514017.9277754622</v>
      </c>
      <c r="H2431" s="179">
        <f t="shared" si="941"/>
        <v>119333.71770507588</v>
      </c>
      <c r="I2431" s="179">
        <f t="shared" si="942"/>
        <v>71007</v>
      </c>
      <c r="J2431" s="179">
        <f t="shared" si="943"/>
        <v>3143</v>
      </c>
      <c r="K2431" s="179">
        <f t="shared" si="944"/>
        <v>74150</v>
      </c>
      <c r="L2431" s="179">
        <f t="shared" si="932"/>
        <v>74150</v>
      </c>
      <c r="M2431" s="179">
        <f t="shared" si="945"/>
        <v>59933.296356034181</v>
      </c>
      <c r="N2431" s="179">
        <f t="shared" si="946"/>
        <v>6392279.9367056862</v>
      </c>
      <c r="O2431" s="179">
        <f>N2431*(1+Basic!$B$9)+S2431</f>
        <v>6711893.933540971</v>
      </c>
      <c r="P2431" s="176">
        <f t="shared" si="933"/>
        <v>6831228</v>
      </c>
      <c r="R2431" s="183">
        <f t="shared" si="947"/>
        <v>0</v>
      </c>
      <c r="S2431" s="179">
        <f t="shared" si="934"/>
        <v>0</v>
      </c>
      <c r="Y2431" s="179">
        <f t="shared" si="948"/>
        <v>10686.614814091474</v>
      </c>
      <c r="Z2431" s="179">
        <f t="shared" si="949"/>
        <v>1531.004937977792</v>
      </c>
      <c r="AA2431" s="179">
        <f t="shared" si="950"/>
        <v>61932.380247930319</v>
      </c>
      <c r="AB2431" s="179">
        <f t="shared" si="951"/>
        <v>74149.999999999593</v>
      </c>
      <c r="AC2431" s="179">
        <f t="shared" si="952"/>
        <v>6831228</v>
      </c>
      <c r="AE2431" s="179">
        <f t="shared" si="953"/>
        <v>74150</v>
      </c>
    </row>
    <row r="2432" spans="1:31" x14ac:dyDescent="0.2">
      <c r="A2432" s="171">
        <f t="shared" si="935"/>
        <v>87</v>
      </c>
      <c r="B2432" s="179">
        <f t="shared" si="936"/>
        <v>71007</v>
      </c>
      <c r="D2432" s="179">
        <f t="shared" si="937"/>
        <v>3143</v>
      </c>
      <c r="E2432" s="179">
        <f t="shared" si="938"/>
        <v>60177.918265504391</v>
      </c>
      <c r="F2432" s="179">
        <f t="shared" si="939"/>
        <v>1591.5757672438615</v>
      </c>
      <c r="G2432" s="179">
        <f t="shared" si="940"/>
        <v>4503188.8460409669</v>
      </c>
      <c r="H2432" s="179">
        <f t="shared" si="941"/>
        <v>117782.29347231974</v>
      </c>
      <c r="I2432" s="179">
        <f t="shared" si="942"/>
        <v>71007</v>
      </c>
      <c r="J2432" s="179">
        <f t="shared" si="943"/>
        <v>3143</v>
      </c>
      <c r="K2432" s="179">
        <f t="shared" si="944"/>
        <v>74150</v>
      </c>
      <c r="L2432" s="179">
        <f t="shared" si="932"/>
        <v>74150</v>
      </c>
      <c r="M2432" s="179">
        <f t="shared" si="945"/>
        <v>59800.297938875388</v>
      </c>
      <c r="N2432" s="179">
        <f t="shared" si="946"/>
        <v>6377930.234644562</v>
      </c>
      <c r="O2432" s="179">
        <f>N2432*(1+Basic!$B$9)+S2432</f>
        <v>6696826.7463767901</v>
      </c>
      <c r="P2432" s="176">
        <f t="shared" si="933"/>
        <v>6814609</v>
      </c>
      <c r="R2432" s="183">
        <f t="shared" si="947"/>
        <v>0</v>
      </c>
      <c r="S2432" s="179">
        <f t="shared" si="934"/>
        <v>0</v>
      </c>
      <c r="Y2432" s="179">
        <f t="shared" si="948"/>
        <v>10829.081734495237</v>
      </c>
      <c r="Z2432" s="179">
        <f t="shared" si="949"/>
        <v>1551.4242327561369</v>
      </c>
      <c r="AA2432" s="179">
        <f t="shared" si="950"/>
        <v>61769.494032748255</v>
      </c>
      <c r="AB2432" s="179">
        <f t="shared" si="951"/>
        <v>74149.999999999622</v>
      </c>
      <c r="AC2432" s="179">
        <f t="shared" si="952"/>
        <v>6814609</v>
      </c>
      <c r="AE2432" s="179">
        <f t="shared" si="953"/>
        <v>74150</v>
      </c>
    </row>
    <row r="2433" spans="1:31" x14ac:dyDescent="0.2">
      <c r="A2433" s="171">
        <f t="shared" si="935"/>
        <v>88</v>
      </c>
      <c r="B2433" s="179">
        <f t="shared" si="936"/>
        <v>71007</v>
      </c>
      <c r="D2433" s="179">
        <f t="shared" si="937"/>
        <v>3143</v>
      </c>
      <c r="E2433" s="179">
        <f t="shared" si="938"/>
        <v>60033.552069814497</v>
      </c>
      <c r="F2433" s="179">
        <f t="shared" si="939"/>
        <v>1570.8841365710284</v>
      </c>
      <c r="G2433" s="179">
        <f t="shared" si="940"/>
        <v>4492215.3981107818</v>
      </c>
      <c r="H2433" s="179">
        <f t="shared" si="941"/>
        <v>116210.17760889076</v>
      </c>
      <c r="I2433" s="179">
        <f t="shared" si="942"/>
        <v>71007</v>
      </c>
      <c r="J2433" s="179">
        <f t="shared" si="943"/>
        <v>3143</v>
      </c>
      <c r="K2433" s="179">
        <f t="shared" si="944"/>
        <v>74150</v>
      </c>
      <c r="L2433" s="179">
        <f t="shared" si="932"/>
        <v>74150</v>
      </c>
      <c r="M2433" s="179">
        <f t="shared" si="945"/>
        <v>59666.055310722972</v>
      </c>
      <c r="N2433" s="179">
        <f t="shared" si="946"/>
        <v>6363446.2899552854</v>
      </c>
      <c r="O2433" s="179">
        <f>N2433*(1+Basic!$B$9)+S2433</f>
        <v>6681618.6044530496</v>
      </c>
      <c r="P2433" s="176">
        <f t="shared" si="933"/>
        <v>6797829</v>
      </c>
      <c r="R2433" s="183">
        <f t="shared" si="947"/>
        <v>0</v>
      </c>
      <c r="S2433" s="179">
        <f t="shared" si="934"/>
        <v>0</v>
      </c>
      <c r="Y2433" s="179">
        <f t="shared" si="948"/>
        <v>10973.447930185124</v>
      </c>
      <c r="Z2433" s="179">
        <f t="shared" si="949"/>
        <v>1572.115863428975</v>
      </c>
      <c r="AA2433" s="179">
        <f t="shared" si="950"/>
        <v>61604.436206385522</v>
      </c>
      <c r="AB2433" s="179">
        <f t="shared" si="951"/>
        <v>74149.999999999622</v>
      </c>
      <c r="AC2433" s="179">
        <f t="shared" si="952"/>
        <v>6797829</v>
      </c>
      <c r="AE2433" s="179">
        <f t="shared" si="953"/>
        <v>74150</v>
      </c>
    </row>
    <row r="2434" spans="1:31" x14ac:dyDescent="0.2">
      <c r="A2434" s="171">
        <f t="shared" si="935"/>
        <v>89</v>
      </c>
      <c r="B2434" s="179">
        <f t="shared" si="936"/>
        <v>71007</v>
      </c>
      <c r="D2434" s="179">
        <f t="shared" si="937"/>
        <v>3143</v>
      </c>
      <c r="E2434" s="179">
        <f t="shared" si="938"/>
        <v>59887.261278949416</v>
      </c>
      <c r="F2434" s="179">
        <f t="shared" si="939"/>
        <v>1549.9165378097371</v>
      </c>
      <c r="G2434" s="179">
        <f t="shared" si="940"/>
        <v>4481095.6593897315</v>
      </c>
      <c r="H2434" s="179">
        <f t="shared" si="941"/>
        <v>114617.0941467005</v>
      </c>
      <c r="I2434" s="179">
        <f t="shared" si="942"/>
        <v>71007</v>
      </c>
      <c r="J2434" s="179">
        <f t="shared" si="943"/>
        <v>3143</v>
      </c>
      <c r="K2434" s="179">
        <f t="shared" si="944"/>
        <v>74150</v>
      </c>
      <c r="L2434" s="179">
        <f t="shared" si="932"/>
        <v>74150</v>
      </c>
      <c r="M2434" s="179">
        <f t="shared" si="945"/>
        <v>59530.556831882051</v>
      </c>
      <c r="N2434" s="179">
        <f t="shared" si="946"/>
        <v>6348826.8467871677</v>
      </c>
      <c r="O2434" s="179">
        <f>N2434*(1+Basic!$B$9)+S2434</f>
        <v>6666268.189126526</v>
      </c>
      <c r="P2434" s="176">
        <f t="shared" si="933"/>
        <v>6780885</v>
      </c>
      <c r="R2434" s="183">
        <f t="shared" si="947"/>
        <v>0</v>
      </c>
      <c r="S2434" s="179">
        <f t="shared" si="934"/>
        <v>0</v>
      </c>
      <c r="Y2434" s="179">
        <f t="shared" si="948"/>
        <v>11119.738721050322</v>
      </c>
      <c r="Z2434" s="179">
        <f t="shared" si="949"/>
        <v>1593.0834621902613</v>
      </c>
      <c r="AA2434" s="179">
        <f t="shared" si="950"/>
        <v>61437.177816759155</v>
      </c>
      <c r="AB2434" s="179">
        <f t="shared" si="951"/>
        <v>74149.999999999738</v>
      </c>
      <c r="AC2434" s="179">
        <f t="shared" si="952"/>
        <v>6780885</v>
      </c>
      <c r="AE2434" s="179">
        <f t="shared" si="953"/>
        <v>74150</v>
      </c>
    </row>
    <row r="2435" spans="1:31" x14ac:dyDescent="0.2">
      <c r="A2435" s="171">
        <f t="shared" si="935"/>
        <v>90</v>
      </c>
      <c r="B2435" s="179">
        <f t="shared" si="936"/>
        <v>71007</v>
      </c>
      <c r="D2435" s="179">
        <f t="shared" si="937"/>
        <v>3143</v>
      </c>
      <c r="E2435" s="179">
        <f t="shared" si="938"/>
        <v>59739.02023547201</v>
      </c>
      <c r="F2435" s="179">
        <f t="shared" si="939"/>
        <v>1528.6692903227756</v>
      </c>
      <c r="G2435" s="179">
        <f t="shared" si="940"/>
        <v>4469827.6796252038</v>
      </c>
      <c r="H2435" s="179">
        <f t="shared" si="941"/>
        <v>113002.76343702328</v>
      </c>
      <c r="I2435" s="179">
        <f t="shared" si="942"/>
        <v>71007</v>
      </c>
      <c r="J2435" s="179">
        <f t="shared" si="943"/>
        <v>3143</v>
      </c>
      <c r="K2435" s="179">
        <f t="shared" si="944"/>
        <v>74150</v>
      </c>
      <c r="L2435" s="179">
        <f t="shared" si="932"/>
        <v>74150</v>
      </c>
      <c r="M2435" s="179">
        <f t="shared" si="945"/>
        <v>59393.790753767447</v>
      </c>
      <c r="N2435" s="179">
        <f t="shared" si="946"/>
        <v>6334070.6375409355</v>
      </c>
      <c r="O2435" s="179">
        <f>N2435*(1+Basic!$B$9)+S2435</f>
        <v>6650774.1694179829</v>
      </c>
      <c r="P2435" s="176">
        <f t="shared" si="933"/>
        <v>6763777</v>
      </c>
      <c r="R2435" s="183">
        <f t="shared" si="947"/>
        <v>0</v>
      </c>
      <c r="S2435" s="179">
        <f t="shared" si="934"/>
        <v>0</v>
      </c>
      <c r="Y2435" s="179">
        <f t="shared" si="948"/>
        <v>11267.979764527641</v>
      </c>
      <c r="Z2435" s="179">
        <f t="shared" si="949"/>
        <v>1614.3307096772187</v>
      </c>
      <c r="AA2435" s="179">
        <f t="shared" si="950"/>
        <v>61267.689525794784</v>
      </c>
      <c r="AB2435" s="179">
        <f t="shared" si="951"/>
        <v>74149.999999999651</v>
      </c>
      <c r="AC2435" s="179">
        <f t="shared" si="952"/>
        <v>6763777</v>
      </c>
      <c r="AE2435" s="179">
        <f t="shared" si="953"/>
        <v>74150</v>
      </c>
    </row>
    <row r="2436" spans="1:31" x14ac:dyDescent="0.2">
      <c r="A2436" s="171">
        <f t="shared" si="935"/>
        <v>91</v>
      </c>
      <c r="B2436" s="179">
        <f t="shared" si="936"/>
        <v>71007</v>
      </c>
      <c r="D2436" s="179">
        <f t="shared" si="937"/>
        <v>3143</v>
      </c>
      <c r="E2436" s="179">
        <f t="shared" si="938"/>
        <v>59588.80293989709</v>
      </c>
      <c r="F2436" s="179">
        <f t="shared" si="939"/>
        <v>1507.1386643835942</v>
      </c>
      <c r="G2436" s="179">
        <f t="shared" si="940"/>
        <v>4458409.4825651012</v>
      </c>
      <c r="H2436" s="179">
        <f t="shared" si="941"/>
        <v>111366.90210140689</v>
      </c>
      <c r="I2436" s="179">
        <f t="shared" si="942"/>
        <v>71007</v>
      </c>
      <c r="J2436" s="179">
        <f t="shared" si="943"/>
        <v>3143</v>
      </c>
      <c r="K2436" s="179">
        <f t="shared" si="944"/>
        <v>74150</v>
      </c>
      <c r="L2436" s="179">
        <f t="shared" si="932"/>
        <v>74150</v>
      </c>
      <c r="M2436" s="179">
        <f t="shared" si="945"/>
        <v>59255.745217885014</v>
      </c>
      <c r="N2436" s="179">
        <f t="shared" si="946"/>
        <v>6319176.3827588204</v>
      </c>
      <c r="O2436" s="179">
        <f>N2436*(1+Basic!$B$9)+S2436</f>
        <v>6635135.2018967615</v>
      </c>
      <c r="P2436" s="176">
        <f t="shared" si="933"/>
        <v>6746502</v>
      </c>
      <c r="R2436" s="183">
        <f t="shared" si="947"/>
        <v>0</v>
      </c>
      <c r="S2436" s="179">
        <f t="shared" si="934"/>
        <v>0</v>
      </c>
      <c r="Y2436" s="179">
        <f t="shared" si="948"/>
        <v>11418.197060102597</v>
      </c>
      <c r="Z2436" s="179">
        <f t="shared" si="949"/>
        <v>1635.8613356163987</v>
      </c>
      <c r="AA2436" s="179">
        <f t="shared" si="950"/>
        <v>61095.941604280684</v>
      </c>
      <c r="AB2436" s="179">
        <f t="shared" si="951"/>
        <v>74149.99999999968</v>
      </c>
      <c r="AC2436" s="179">
        <f t="shared" si="952"/>
        <v>6746502</v>
      </c>
      <c r="AE2436" s="179">
        <f t="shared" si="953"/>
        <v>74150</v>
      </c>
    </row>
    <row r="2437" spans="1:31" x14ac:dyDescent="0.2">
      <c r="A2437" s="171">
        <f t="shared" si="935"/>
        <v>92</v>
      </c>
      <c r="B2437" s="179">
        <f t="shared" si="936"/>
        <v>71007</v>
      </c>
      <c r="D2437" s="179">
        <f t="shared" si="937"/>
        <v>3143</v>
      </c>
      <c r="E2437" s="179">
        <f t="shared" si="938"/>
        <v>59436.58304613144</v>
      </c>
      <c r="F2437" s="179">
        <f t="shared" si="939"/>
        <v>1485.3208805215945</v>
      </c>
      <c r="G2437" s="179">
        <f t="shared" si="940"/>
        <v>4446839.065611233</v>
      </c>
      <c r="H2437" s="179">
        <f t="shared" si="941"/>
        <v>109709.22298192848</v>
      </c>
      <c r="I2437" s="179">
        <f t="shared" si="942"/>
        <v>71007</v>
      </c>
      <c r="J2437" s="179">
        <f t="shared" si="943"/>
        <v>3143</v>
      </c>
      <c r="K2437" s="179">
        <f t="shared" si="944"/>
        <v>74150</v>
      </c>
      <c r="L2437" s="179">
        <f t="shared" si="932"/>
        <v>74150</v>
      </c>
      <c r="M2437" s="179">
        <f t="shared" si="945"/>
        <v>59116.40825480342</v>
      </c>
      <c r="N2437" s="179">
        <f t="shared" si="946"/>
        <v>6304142.7910136236</v>
      </c>
      <c r="O2437" s="179">
        <f>N2437*(1+Basic!$B$9)+S2437</f>
        <v>6619349.9305643048</v>
      </c>
      <c r="P2437" s="176">
        <f t="shared" si="933"/>
        <v>6729059</v>
      </c>
      <c r="R2437" s="183">
        <f t="shared" si="947"/>
        <v>0</v>
      </c>
      <c r="S2437" s="179">
        <f t="shared" si="934"/>
        <v>0</v>
      </c>
      <c r="Y2437" s="179">
        <f t="shared" si="948"/>
        <v>11570.416953868233</v>
      </c>
      <c r="Z2437" s="179">
        <f t="shared" si="949"/>
        <v>1657.6791194784018</v>
      </c>
      <c r="AA2437" s="179">
        <f t="shared" si="950"/>
        <v>60921.903926653031</v>
      </c>
      <c r="AB2437" s="179">
        <f t="shared" si="951"/>
        <v>74149.999999999665</v>
      </c>
      <c r="AC2437" s="179">
        <f t="shared" si="952"/>
        <v>6729059</v>
      </c>
      <c r="AE2437" s="179">
        <f t="shared" si="953"/>
        <v>74150</v>
      </c>
    </row>
    <row r="2438" spans="1:31" x14ac:dyDescent="0.2">
      <c r="A2438" s="171">
        <f t="shared" si="935"/>
        <v>93</v>
      </c>
      <c r="B2438" s="179">
        <f t="shared" si="936"/>
        <v>71007</v>
      </c>
      <c r="D2438" s="179">
        <f t="shared" si="937"/>
        <v>3143</v>
      </c>
      <c r="E2438" s="179">
        <f t="shared" si="938"/>
        <v>59282.333856852994</v>
      </c>
      <c r="F2438" s="179">
        <f t="shared" si="939"/>
        <v>1463.2121088586821</v>
      </c>
      <c r="G2438" s="179">
        <f t="shared" si="940"/>
        <v>4435114.3994680857</v>
      </c>
      <c r="H2438" s="179">
        <f t="shared" si="941"/>
        <v>108029.43509078717</v>
      </c>
      <c r="I2438" s="179">
        <f t="shared" si="942"/>
        <v>71007</v>
      </c>
      <c r="J2438" s="179">
        <f t="shared" si="943"/>
        <v>3143</v>
      </c>
      <c r="K2438" s="179">
        <f t="shared" si="944"/>
        <v>74150</v>
      </c>
      <c r="L2438" s="179">
        <f t="shared" si="932"/>
        <v>74150</v>
      </c>
      <c r="M2438" s="179">
        <f t="shared" si="945"/>
        <v>58975.767783116338</v>
      </c>
      <c r="N2438" s="179">
        <f t="shared" si="946"/>
        <v>6288968.5587967401</v>
      </c>
      <c r="O2438" s="179">
        <f>N2438*(1+Basic!$B$9)+S2438</f>
        <v>6603416.986736577</v>
      </c>
      <c r="P2438" s="176">
        <f t="shared" si="933"/>
        <v>6711446</v>
      </c>
      <c r="R2438" s="183">
        <f t="shared" si="947"/>
        <v>0</v>
      </c>
      <c r="S2438" s="179">
        <f t="shared" si="934"/>
        <v>0</v>
      </c>
      <c r="Y2438" s="179">
        <f t="shared" si="948"/>
        <v>11724.666143147275</v>
      </c>
      <c r="Z2438" s="179">
        <f t="shared" si="949"/>
        <v>1679.7878911413136</v>
      </c>
      <c r="AA2438" s="179">
        <f t="shared" si="950"/>
        <v>60745.545965711673</v>
      </c>
      <c r="AB2438" s="179">
        <f t="shared" si="951"/>
        <v>74150.000000000262</v>
      </c>
      <c r="AC2438" s="179">
        <f t="shared" si="952"/>
        <v>6711446</v>
      </c>
      <c r="AE2438" s="179">
        <f t="shared" si="953"/>
        <v>74150</v>
      </c>
    </row>
    <row r="2439" spans="1:31" x14ac:dyDescent="0.2">
      <c r="A2439" s="171">
        <f t="shared" si="935"/>
        <v>94</v>
      </c>
      <c r="B2439" s="179">
        <f t="shared" si="936"/>
        <v>71007</v>
      </c>
      <c r="D2439" s="179">
        <f t="shared" si="937"/>
        <v>3143</v>
      </c>
      <c r="E2439" s="179">
        <f t="shared" si="938"/>
        <v>59126.028318828619</v>
      </c>
      <c r="F2439" s="179">
        <f t="shared" si="939"/>
        <v>1440.8084684369735</v>
      </c>
      <c r="G2439" s="179">
        <f t="shared" si="940"/>
        <v>4423233.4277869146</v>
      </c>
      <c r="H2439" s="179">
        <f t="shared" si="941"/>
        <v>106327.24355922414</v>
      </c>
      <c r="I2439" s="179">
        <f t="shared" si="942"/>
        <v>71007</v>
      </c>
      <c r="J2439" s="179">
        <f t="shared" si="943"/>
        <v>3143</v>
      </c>
      <c r="K2439" s="179">
        <f t="shared" si="944"/>
        <v>74150</v>
      </c>
      <c r="L2439" s="179">
        <f t="shared" si="932"/>
        <v>74150</v>
      </c>
      <c r="M2439" s="179">
        <f t="shared" si="945"/>
        <v>58833.811608394899</v>
      </c>
      <c r="N2439" s="179">
        <f t="shared" si="946"/>
        <v>6273652.3704051347</v>
      </c>
      <c r="O2439" s="179">
        <f>N2439*(1+Basic!$B$9)+S2439</f>
        <v>6587334.9889253918</v>
      </c>
      <c r="P2439" s="176">
        <f t="shared" si="933"/>
        <v>6693662</v>
      </c>
      <c r="R2439" s="183">
        <f t="shared" si="947"/>
        <v>0</v>
      </c>
      <c r="S2439" s="179">
        <f t="shared" si="934"/>
        <v>0</v>
      </c>
      <c r="Y2439" s="179">
        <f t="shared" si="948"/>
        <v>11880.971681171097</v>
      </c>
      <c r="Z2439" s="179">
        <f t="shared" si="949"/>
        <v>1702.1915315630322</v>
      </c>
      <c r="AA2439" s="179">
        <f t="shared" si="950"/>
        <v>60566.836787265594</v>
      </c>
      <c r="AB2439" s="179">
        <f t="shared" si="951"/>
        <v>74149.999999999724</v>
      </c>
      <c r="AC2439" s="179">
        <f t="shared" si="952"/>
        <v>6693662</v>
      </c>
      <c r="AE2439" s="179">
        <f t="shared" si="953"/>
        <v>74150</v>
      </c>
    </row>
    <row r="2440" spans="1:31" x14ac:dyDescent="0.2">
      <c r="A2440" s="171">
        <f t="shared" si="935"/>
        <v>95</v>
      </c>
      <c r="B2440" s="179">
        <f t="shared" si="936"/>
        <v>71007</v>
      </c>
      <c r="D2440" s="179">
        <f t="shared" si="937"/>
        <v>3143</v>
      </c>
      <c r="E2440" s="179">
        <f t="shared" si="938"/>
        <v>58967.639018169233</v>
      </c>
      <c r="F2440" s="179">
        <f t="shared" si="939"/>
        <v>1418.1060265375354</v>
      </c>
      <c r="G2440" s="179">
        <f t="shared" si="940"/>
        <v>4411194.0668050842</v>
      </c>
      <c r="H2440" s="179">
        <f t="shared" si="941"/>
        <v>104602.34958576168</v>
      </c>
      <c r="I2440" s="179">
        <f t="shared" si="942"/>
        <v>71007</v>
      </c>
      <c r="J2440" s="179">
        <f t="shared" si="943"/>
        <v>3143</v>
      </c>
      <c r="K2440" s="179">
        <f t="shared" si="944"/>
        <v>74150</v>
      </c>
      <c r="L2440" s="179">
        <f t="shared" si="932"/>
        <v>74150</v>
      </c>
      <c r="M2440" s="179">
        <f t="shared" si="945"/>
        <v>58690.52742213037</v>
      </c>
      <c r="N2440" s="179">
        <f t="shared" si="946"/>
        <v>6258192.8978272649</v>
      </c>
      <c r="O2440" s="179">
        <f>N2440*(1+Basic!$B$9)+S2440</f>
        <v>6571102.5427186284</v>
      </c>
      <c r="P2440" s="176">
        <f t="shared" si="933"/>
        <v>6675705</v>
      </c>
      <c r="R2440" s="183">
        <f t="shared" si="947"/>
        <v>0</v>
      </c>
      <c r="S2440" s="179">
        <f t="shared" si="934"/>
        <v>0</v>
      </c>
      <c r="Y2440" s="179">
        <f t="shared" si="948"/>
        <v>12039.360981830396</v>
      </c>
      <c r="Z2440" s="179">
        <f t="shared" si="949"/>
        <v>1724.8939734624582</v>
      </c>
      <c r="AA2440" s="179">
        <f t="shared" si="950"/>
        <v>60385.745044706768</v>
      </c>
      <c r="AB2440" s="179">
        <f t="shared" si="951"/>
        <v>74149.999999999622</v>
      </c>
      <c r="AC2440" s="179">
        <f t="shared" si="952"/>
        <v>6675705</v>
      </c>
      <c r="AE2440" s="179">
        <f t="shared" si="953"/>
        <v>74150</v>
      </c>
    </row>
    <row r="2441" spans="1:31" x14ac:dyDescent="0.2">
      <c r="A2441" s="171">
        <f t="shared" si="935"/>
        <v>96</v>
      </c>
      <c r="B2441" s="179">
        <f t="shared" si="936"/>
        <v>71007</v>
      </c>
      <c r="C2441" s="171">
        <f>-Basic!$B$27</f>
        <v>-22560</v>
      </c>
      <c r="D2441" s="179">
        <f t="shared" si="937"/>
        <v>-19417</v>
      </c>
      <c r="E2441" s="179">
        <f t="shared" si="938"/>
        <v>58807.138175521824</v>
      </c>
      <c r="F2441" s="179">
        <f t="shared" si="939"/>
        <v>1395.1007979900378</v>
      </c>
      <c r="G2441" s="179">
        <f t="shared" si="940"/>
        <v>4398994.2049806062</v>
      </c>
      <c r="H2441" s="179">
        <f t="shared" si="941"/>
        <v>125414.45038375171</v>
      </c>
      <c r="I2441" s="179">
        <f t="shared" si="942"/>
        <v>71007</v>
      </c>
      <c r="J2441" s="179">
        <f t="shared" si="943"/>
        <v>3143</v>
      </c>
      <c r="K2441" s="179">
        <f t="shared" si="944"/>
        <v>74150</v>
      </c>
      <c r="L2441" s="179">
        <f t="shared" si="932"/>
        <v>74150</v>
      </c>
      <c r="M2441" s="179">
        <f t="shared" si="945"/>
        <v>58545.902800666918</v>
      </c>
      <c r="N2441" s="179">
        <f t="shared" si="946"/>
        <v>6242588.800627932</v>
      </c>
      <c r="O2441" s="179">
        <f>N2441*(1+Basic!$B$9)+S2441</f>
        <v>6554718.2406593291</v>
      </c>
      <c r="P2441" s="176">
        <f t="shared" si="933"/>
        <v>6680133</v>
      </c>
      <c r="R2441" s="183">
        <f t="shared" si="947"/>
        <v>0</v>
      </c>
      <c r="S2441" s="179">
        <f t="shared" si="934"/>
        <v>0</v>
      </c>
      <c r="Y2441" s="179">
        <f t="shared" si="948"/>
        <v>12199.861824478023</v>
      </c>
      <c r="Z2441" s="179">
        <f t="shared" si="949"/>
        <v>1747.8992020099686</v>
      </c>
      <c r="AA2441" s="179">
        <f t="shared" si="950"/>
        <v>60202.238973511863</v>
      </c>
      <c r="AB2441" s="179">
        <f t="shared" si="951"/>
        <v>74149.999999999854</v>
      </c>
      <c r="AC2441" s="179">
        <f t="shared" si="952"/>
        <v>6680133</v>
      </c>
      <c r="AE2441" s="179">
        <f t="shared" si="953"/>
        <v>51590</v>
      </c>
    </row>
    <row r="2442" spans="1:31" x14ac:dyDescent="0.2">
      <c r="A2442" s="171">
        <f t="shared" si="935"/>
        <v>97</v>
      </c>
      <c r="B2442" s="179">
        <f t="shared" si="936"/>
        <v>71007</v>
      </c>
      <c r="D2442" s="179">
        <f t="shared" si="937"/>
        <v>3143</v>
      </c>
      <c r="E2442" s="179">
        <f t="shared" si="938"/>
        <v>58644.497641197297</v>
      </c>
      <c r="F2442" s="179">
        <f t="shared" si="939"/>
        <v>1672.675618690597</v>
      </c>
      <c r="G2442" s="179">
        <f t="shared" si="940"/>
        <v>4386631.7026218036</v>
      </c>
      <c r="H2442" s="179">
        <f t="shared" si="941"/>
        <v>123944.12600244231</v>
      </c>
      <c r="I2442" s="179">
        <f t="shared" si="942"/>
        <v>71007</v>
      </c>
      <c r="J2442" s="179">
        <f t="shared" si="943"/>
        <v>3143</v>
      </c>
      <c r="K2442" s="179">
        <f t="shared" si="944"/>
        <v>74150</v>
      </c>
      <c r="L2442" s="179">
        <f t="shared" si="932"/>
        <v>74150</v>
      </c>
      <c r="M2442" s="179">
        <f t="shared" si="945"/>
        <v>58399.925204124389</v>
      </c>
      <c r="N2442" s="179">
        <f t="shared" si="946"/>
        <v>6226838.7258320563</v>
      </c>
      <c r="O2442" s="179">
        <f>N2442*(1+Basic!$B$9)+S2442</f>
        <v>6538180.6621236596</v>
      </c>
      <c r="P2442" s="176">
        <f t="shared" si="933"/>
        <v>6662125</v>
      </c>
      <c r="R2442" s="183">
        <f t="shared" si="947"/>
        <v>0</v>
      </c>
      <c r="S2442" s="179">
        <f t="shared" si="934"/>
        <v>0</v>
      </c>
      <c r="Y2442" s="179">
        <f t="shared" si="948"/>
        <v>12362.502358802594</v>
      </c>
      <c r="Z2442" s="179">
        <f t="shared" si="949"/>
        <v>1470.3243813094014</v>
      </c>
      <c r="AA2442" s="179">
        <f t="shared" si="950"/>
        <v>60317.173259887895</v>
      </c>
      <c r="AB2442" s="179">
        <f t="shared" si="951"/>
        <v>74149.999999999884</v>
      </c>
      <c r="AC2442" s="179">
        <f t="shared" si="952"/>
        <v>6662125</v>
      </c>
      <c r="AE2442" s="179">
        <f t="shared" si="953"/>
        <v>74150</v>
      </c>
    </row>
    <row r="2443" spans="1:31" x14ac:dyDescent="0.2">
      <c r="A2443" s="171">
        <f t="shared" si="935"/>
        <v>98</v>
      </c>
      <c r="B2443" s="179">
        <f t="shared" si="936"/>
        <v>71007</v>
      </c>
      <c r="D2443" s="179">
        <f t="shared" si="937"/>
        <v>3143</v>
      </c>
      <c r="E2443" s="179">
        <f t="shared" si="938"/>
        <v>58479.688890233439</v>
      </c>
      <c r="F2443" s="179">
        <f t="shared" si="939"/>
        <v>1653.0656316703037</v>
      </c>
      <c r="G2443" s="179">
        <f t="shared" si="940"/>
        <v>4374104.3915120373</v>
      </c>
      <c r="H2443" s="179">
        <f t="shared" si="941"/>
        <v>122454.19163411262</v>
      </c>
      <c r="I2443" s="179">
        <f t="shared" si="942"/>
        <v>71007</v>
      </c>
      <c r="J2443" s="179">
        <f t="shared" si="943"/>
        <v>3143</v>
      </c>
      <c r="K2443" s="179">
        <f t="shared" si="944"/>
        <v>74150</v>
      </c>
      <c r="L2443" s="179">
        <f t="shared" si="932"/>
        <v>74150</v>
      </c>
      <c r="M2443" s="179">
        <f t="shared" si="945"/>
        <v>58252.581975311048</v>
      </c>
      <c r="N2443" s="179">
        <f t="shared" si="946"/>
        <v>6210941.3078073673</v>
      </c>
      <c r="O2443" s="179">
        <f>N2443*(1+Basic!$B$9)+S2443</f>
        <v>6521488.3731977362</v>
      </c>
      <c r="P2443" s="176">
        <f t="shared" si="933"/>
        <v>6643943</v>
      </c>
      <c r="R2443" s="183">
        <f t="shared" si="947"/>
        <v>0</v>
      </c>
      <c r="S2443" s="179">
        <f t="shared" si="934"/>
        <v>0</v>
      </c>
      <c r="Y2443" s="179">
        <f t="shared" si="948"/>
        <v>12527.311109766364</v>
      </c>
      <c r="Z2443" s="179">
        <f t="shared" si="949"/>
        <v>1489.9343683296902</v>
      </c>
      <c r="AA2443" s="179">
        <f t="shared" si="950"/>
        <v>60132.754521903742</v>
      </c>
      <c r="AB2443" s="179">
        <f t="shared" si="951"/>
        <v>74149.999999999796</v>
      </c>
      <c r="AC2443" s="179">
        <f t="shared" si="952"/>
        <v>6643943</v>
      </c>
      <c r="AE2443" s="179">
        <f t="shared" si="953"/>
        <v>74150</v>
      </c>
    </row>
    <row r="2444" spans="1:31" x14ac:dyDescent="0.2">
      <c r="A2444" s="171">
        <f t="shared" si="935"/>
        <v>99</v>
      </c>
      <c r="B2444" s="179">
        <f t="shared" si="936"/>
        <v>71007</v>
      </c>
      <c r="D2444" s="179">
        <f t="shared" si="937"/>
        <v>3143</v>
      </c>
      <c r="E2444" s="179">
        <f t="shared" si="938"/>
        <v>58312.683017391995</v>
      </c>
      <c r="F2444" s="179">
        <f t="shared" si="939"/>
        <v>1633.1941026421216</v>
      </c>
      <c r="G2444" s="179">
        <f t="shared" si="940"/>
        <v>4361410.074529429</v>
      </c>
      <c r="H2444" s="179">
        <f t="shared" si="941"/>
        <v>120944.38573675475</v>
      </c>
      <c r="I2444" s="179">
        <f t="shared" si="942"/>
        <v>71007</v>
      </c>
      <c r="J2444" s="179">
        <f t="shared" si="943"/>
        <v>3143</v>
      </c>
      <c r="K2444" s="179">
        <f t="shared" si="944"/>
        <v>74150</v>
      </c>
      <c r="L2444" s="179">
        <f t="shared" si="932"/>
        <v>74150</v>
      </c>
      <c r="M2444" s="179">
        <f t="shared" si="945"/>
        <v>58103.860338626102</v>
      </c>
      <c r="N2444" s="179">
        <f t="shared" si="946"/>
        <v>6194895.1681459937</v>
      </c>
      <c r="O2444" s="179">
        <f>N2444*(1+Basic!$B$9)+S2444</f>
        <v>6504639.9265532941</v>
      </c>
      <c r="P2444" s="176">
        <f t="shared" si="933"/>
        <v>6625584</v>
      </c>
      <c r="R2444" s="183">
        <f t="shared" si="947"/>
        <v>0</v>
      </c>
      <c r="S2444" s="179">
        <f t="shared" si="934"/>
        <v>0</v>
      </c>
      <c r="Y2444" s="179">
        <f t="shared" si="948"/>
        <v>12694.316982608289</v>
      </c>
      <c r="Z2444" s="179">
        <f t="shared" si="949"/>
        <v>1509.8058973578736</v>
      </c>
      <c r="AA2444" s="179">
        <f t="shared" si="950"/>
        <v>59945.877120034114</v>
      </c>
      <c r="AB2444" s="179">
        <f t="shared" si="951"/>
        <v>74150.000000000276</v>
      </c>
      <c r="AC2444" s="179">
        <f t="shared" si="952"/>
        <v>6625584</v>
      </c>
      <c r="AE2444" s="179">
        <f t="shared" si="953"/>
        <v>74150</v>
      </c>
    </row>
    <row r="2445" spans="1:31" x14ac:dyDescent="0.2">
      <c r="A2445" s="171">
        <f t="shared" si="935"/>
        <v>100</v>
      </c>
      <c r="B2445" s="179">
        <f t="shared" si="936"/>
        <v>71007</v>
      </c>
      <c r="D2445" s="179">
        <f t="shared" si="937"/>
        <v>3143</v>
      </c>
      <c r="E2445" s="179">
        <f t="shared" si="938"/>
        <v>58143.450732089077</v>
      </c>
      <c r="F2445" s="179">
        <f t="shared" si="939"/>
        <v>1613.0575433721303</v>
      </c>
      <c r="G2445" s="179">
        <f t="shared" si="940"/>
        <v>4348546.5252615176</v>
      </c>
      <c r="H2445" s="179">
        <f t="shared" si="941"/>
        <v>119414.44328012687</v>
      </c>
      <c r="I2445" s="179">
        <f t="shared" si="942"/>
        <v>71007</v>
      </c>
      <c r="J2445" s="179">
        <f t="shared" si="943"/>
        <v>3143</v>
      </c>
      <c r="K2445" s="179">
        <f t="shared" si="944"/>
        <v>74150</v>
      </c>
      <c r="L2445" s="179">
        <f t="shared" si="932"/>
        <v>74150</v>
      </c>
      <c r="M2445" s="179">
        <f t="shared" si="945"/>
        <v>57953.747398951957</v>
      </c>
      <c r="N2445" s="179">
        <f t="shared" si="946"/>
        <v>6178698.9155449457</v>
      </c>
      <c r="O2445" s="179">
        <f>N2445*(1+Basic!$B$9)+S2445</f>
        <v>6487633.8613221934</v>
      </c>
      <c r="P2445" s="176">
        <f t="shared" si="933"/>
        <v>6607048</v>
      </c>
      <c r="R2445" s="183">
        <f t="shared" si="947"/>
        <v>0</v>
      </c>
      <c r="S2445" s="179">
        <f t="shared" si="934"/>
        <v>0</v>
      </c>
      <c r="Y2445" s="179">
        <f t="shared" si="948"/>
        <v>12863.549267911352</v>
      </c>
      <c r="Z2445" s="179">
        <f t="shared" si="949"/>
        <v>1529.9424566278758</v>
      </c>
      <c r="AA2445" s="179">
        <f t="shared" si="950"/>
        <v>59756.508275461209</v>
      </c>
      <c r="AB2445" s="179">
        <f t="shared" si="951"/>
        <v>74150.000000000437</v>
      </c>
      <c r="AC2445" s="179">
        <f t="shared" si="952"/>
        <v>6607048</v>
      </c>
      <c r="AE2445" s="179">
        <f t="shared" si="953"/>
        <v>74150</v>
      </c>
    </row>
    <row r="2446" spans="1:31" x14ac:dyDescent="0.2">
      <c r="A2446" s="171">
        <f t="shared" si="935"/>
        <v>101</v>
      </c>
      <c r="B2446" s="179">
        <f t="shared" si="936"/>
        <v>71007</v>
      </c>
      <c r="D2446" s="179">
        <f t="shared" si="937"/>
        <v>3143</v>
      </c>
      <c r="E2446" s="179">
        <f t="shared" si="938"/>
        <v>57971.962353257986</v>
      </c>
      <c r="F2446" s="179">
        <f t="shared" si="939"/>
        <v>1592.6524191031922</v>
      </c>
      <c r="G2446" s="179">
        <f t="shared" si="940"/>
        <v>4335511.487614776</v>
      </c>
      <c r="H2446" s="179">
        <f t="shared" si="941"/>
        <v>117864.09569923006</v>
      </c>
      <c r="I2446" s="179">
        <f t="shared" si="942"/>
        <v>71007</v>
      </c>
      <c r="J2446" s="179">
        <f t="shared" si="943"/>
        <v>3143</v>
      </c>
      <c r="K2446" s="179">
        <f t="shared" si="944"/>
        <v>74150</v>
      </c>
      <c r="L2446" s="179">
        <f t="shared" si="932"/>
        <v>74150</v>
      </c>
      <c r="M2446" s="179">
        <f t="shared" si="945"/>
        <v>57802.230140536158</v>
      </c>
      <c r="N2446" s="179">
        <f t="shared" si="946"/>
        <v>6162351.1456854818</v>
      </c>
      <c r="O2446" s="179">
        <f>N2446*(1+Basic!$B$9)+S2446</f>
        <v>6470468.702969756</v>
      </c>
      <c r="P2446" s="176">
        <f t="shared" si="933"/>
        <v>6588333</v>
      </c>
      <c r="R2446" s="183">
        <f t="shared" si="947"/>
        <v>0</v>
      </c>
      <c r="S2446" s="179">
        <f t="shared" si="934"/>
        <v>0</v>
      </c>
      <c r="Y2446" s="179">
        <f t="shared" si="948"/>
        <v>13035.037646741606</v>
      </c>
      <c r="Z2446" s="179">
        <f t="shared" si="949"/>
        <v>1550.3475808968069</v>
      </c>
      <c r="AA2446" s="179">
        <f t="shared" si="950"/>
        <v>59564.614772361179</v>
      </c>
      <c r="AB2446" s="179">
        <f t="shared" si="951"/>
        <v>74149.999999999593</v>
      </c>
      <c r="AC2446" s="179">
        <f t="shared" si="952"/>
        <v>6588333</v>
      </c>
      <c r="AE2446" s="179">
        <f t="shared" si="953"/>
        <v>74150</v>
      </c>
    </row>
    <row r="2447" spans="1:31" x14ac:dyDescent="0.2">
      <c r="A2447" s="171">
        <f t="shared" si="935"/>
        <v>102</v>
      </c>
      <c r="B2447" s="179">
        <f t="shared" si="936"/>
        <v>71007</v>
      </c>
      <c r="D2447" s="179">
        <f t="shared" si="937"/>
        <v>3143</v>
      </c>
      <c r="E2447" s="179">
        <f t="shared" si="938"/>
        <v>57798.187804143614</v>
      </c>
      <c r="F2447" s="179">
        <f t="shared" si="939"/>
        <v>1571.9751479344623</v>
      </c>
      <c r="G2447" s="179">
        <f t="shared" si="940"/>
        <v>4322302.6754189199</v>
      </c>
      <c r="H2447" s="179">
        <f t="shared" si="941"/>
        <v>116293.07084716452</v>
      </c>
      <c r="I2447" s="179">
        <f t="shared" si="942"/>
        <v>71007</v>
      </c>
      <c r="J2447" s="179">
        <f t="shared" si="943"/>
        <v>3143</v>
      </c>
      <c r="K2447" s="179">
        <f t="shared" si="944"/>
        <v>74150</v>
      </c>
      <c r="L2447" s="179">
        <f t="shared" si="932"/>
        <v>74150</v>
      </c>
      <c r="M2447" s="179">
        <f t="shared" si="945"/>
        <v>57649.295425862831</v>
      </c>
      <c r="N2447" s="179">
        <f t="shared" si="946"/>
        <v>6145850.4411113448</v>
      </c>
      <c r="O2447" s="179">
        <f>N2447*(1+Basic!$B$9)+S2447</f>
        <v>6453142.9631669121</v>
      </c>
      <c r="P2447" s="176">
        <f t="shared" si="933"/>
        <v>6569436</v>
      </c>
      <c r="R2447" s="183">
        <f t="shared" si="947"/>
        <v>0</v>
      </c>
      <c r="S2447" s="179">
        <f t="shared" si="934"/>
        <v>0</v>
      </c>
      <c r="Y2447" s="179">
        <f t="shared" si="948"/>
        <v>13208.812195856124</v>
      </c>
      <c r="Z2447" s="179">
        <f t="shared" si="949"/>
        <v>1571.0248520655441</v>
      </c>
      <c r="AA2447" s="179">
        <f t="shared" si="950"/>
        <v>59370.162952078077</v>
      </c>
      <c r="AB2447" s="179">
        <f t="shared" si="951"/>
        <v>74149.999999999738</v>
      </c>
      <c r="AC2447" s="179">
        <f t="shared" si="952"/>
        <v>6569436</v>
      </c>
      <c r="AE2447" s="179">
        <f t="shared" si="953"/>
        <v>74150</v>
      </c>
    </row>
    <row r="2448" spans="1:31" x14ac:dyDescent="0.2">
      <c r="A2448" s="171">
        <f t="shared" si="935"/>
        <v>103</v>
      </c>
      <c r="B2448" s="179">
        <f t="shared" si="936"/>
        <v>71007</v>
      </c>
      <c r="D2448" s="179">
        <f t="shared" si="937"/>
        <v>3143</v>
      </c>
      <c r="E2448" s="179">
        <f t="shared" si="938"/>
        <v>57622.096607027263</v>
      </c>
      <c r="F2448" s="179">
        <f t="shared" si="939"/>
        <v>1551.022100192625</v>
      </c>
      <c r="G2448" s="179">
        <f t="shared" si="940"/>
        <v>4308917.7720259475</v>
      </c>
      <c r="H2448" s="179">
        <f t="shared" si="941"/>
        <v>114701.09294735715</v>
      </c>
      <c r="I2448" s="179">
        <f t="shared" si="942"/>
        <v>71007</v>
      </c>
      <c r="J2448" s="179">
        <f t="shared" si="943"/>
        <v>3143</v>
      </c>
      <c r="K2448" s="179">
        <f t="shared" si="944"/>
        <v>74150</v>
      </c>
      <c r="L2448" s="179">
        <f t="shared" si="932"/>
        <v>74150</v>
      </c>
      <c r="M2448" s="179">
        <f t="shared" si="945"/>
        <v>57494.929994513579</v>
      </c>
      <c r="N2448" s="179">
        <f t="shared" si="946"/>
        <v>6129195.3711058581</v>
      </c>
      <c r="O2448" s="179">
        <f>N2448*(1+Basic!$B$9)+S2448</f>
        <v>6435655.139661151</v>
      </c>
      <c r="P2448" s="176">
        <f t="shared" si="933"/>
        <v>6550356</v>
      </c>
      <c r="R2448" s="183">
        <f t="shared" si="947"/>
        <v>0</v>
      </c>
      <c r="S2448" s="179">
        <f t="shared" si="934"/>
        <v>0</v>
      </c>
      <c r="Y2448" s="179">
        <f t="shared" si="948"/>
        <v>13384.903392972425</v>
      </c>
      <c r="Z2448" s="179">
        <f t="shared" si="949"/>
        <v>1591.9778998073743</v>
      </c>
      <c r="AA2448" s="179">
        <f t="shared" si="950"/>
        <v>59173.118707219888</v>
      </c>
      <c r="AB2448" s="179">
        <f t="shared" si="951"/>
        <v>74149.99999999968</v>
      </c>
      <c r="AC2448" s="179">
        <f t="shared" si="952"/>
        <v>6550356</v>
      </c>
      <c r="AE2448" s="179">
        <f t="shared" si="953"/>
        <v>74150</v>
      </c>
    </row>
    <row r="2449" spans="1:31" x14ac:dyDescent="0.2">
      <c r="A2449" s="171">
        <f t="shared" si="935"/>
        <v>104</v>
      </c>
      <c r="B2449" s="179">
        <f t="shared" si="936"/>
        <v>71007</v>
      </c>
      <c r="D2449" s="179">
        <f t="shared" si="937"/>
        <v>3143</v>
      </c>
      <c r="E2449" s="179">
        <f t="shared" si="938"/>
        <v>57443.657877881393</v>
      </c>
      <c r="F2449" s="179">
        <f t="shared" si="939"/>
        <v>1529.789597794743</v>
      </c>
      <c r="G2449" s="179">
        <f t="shared" si="940"/>
        <v>4295354.4299038285</v>
      </c>
      <c r="H2449" s="179">
        <f t="shared" si="941"/>
        <v>113087.88254515189</v>
      </c>
      <c r="I2449" s="179">
        <f t="shared" si="942"/>
        <v>71007</v>
      </c>
      <c r="J2449" s="179">
        <f t="shared" si="943"/>
        <v>3143</v>
      </c>
      <c r="K2449" s="179">
        <f t="shared" si="944"/>
        <v>74150</v>
      </c>
      <c r="L2449" s="179">
        <f t="shared" si="932"/>
        <v>74150</v>
      </c>
      <c r="M2449" s="179">
        <f t="shared" si="945"/>
        <v>57339.120462017694</v>
      </c>
      <c r="N2449" s="179">
        <f t="shared" si="946"/>
        <v>6112384.4915678762</v>
      </c>
      <c r="O2449" s="179">
        <f>N2449*(1+Basic!$B$9)+S2449</f>
        <v>6418003.7161462698</v>
      </c>
      <c r="P2449" s="176">
        <f t="shared" si="933"/>
        <v>6531092</v>
      </c>
      <c r="R2449" s="183">
        <f t="shared" si="947"/>
        <v>0</v>
      </c>
      <c r="S2449" s="179">
        <f t="shared" si="934"/>
        <v>0</v>
      </c>
      <c r="Y2449" s="179">
        <f t="shared" si="948"/>
        <v>13563.34212211892</v>
      </c>
      <c r="Z2449" s="179">
        <f t="shared" si="949"/>
        <v>1613.2104022052517</v>
      </c>
      <c r="AA2449" s="179">
        <f t="shared" si="950"/>
        <v>58973.447475676134</v>
      </c>
      <c r="AB2449" s="179">
        <f t="shared" si="951"/>
        <v>74150.000000000306</v>
      </c>
      <c r="AC2449" s="179">
        <f t="shared" si="952"/>
        <v>6531092</v>
      </c>
      <c r="AE2449" s="179">
        <f t="shared" si="953"/>
        <v>74150</v>
      </c>
    </row>
    <row r="2450" spans="1:31" x14ac:dyDescent="0.2">
      <c r="A2450" s="171">
        <f t="shared" si="935"/>
        <v>105</v>
      </c>
      <c r="B2450" s="179">
        <f t="shared" si="936"/>
        <v>71007</v>
      </c>
      <c r="D2450" s="179">
        <f t="shared" si="937"/>
        <v>3143</v>
      </c>
      <c r="E2450" s="179">
        <f t="shared" si="938"/>
        <v>57262.840320952855</v>
      </c>
      <c r="F2450" s="179">
        <f t="shared" si="939"/>
        <v>1508.2739136026096</v>
      </c>
      <c r="G2450" s="179">
        <f t="shared" si="940"/>
        <v>4281610.2702247817</v>
      </c>
      <c r="H2450" s="179">
        <f t="shared" si="941"/>
        <v>111453.1564587545</v>
      </c>
      <c r="I2450" s="179">
        <f t="shared" si="942"/>
        <v>71007</v>
      </c>
      <c r="J2450" s="179">
        <f t="shared" si="943"/>
        <v>3143</v>
      </c>
      <c r="K2450" s="179">
        <f t="shared" si="944"/>
        <v>74150</v>
      </c>
      <c r="L2450" s="179">
        <f t="shared" si="932"/>
        <v>74150</v>
      </c>
      <c r="M2450" s="179">
        <f t="shared" si="945"/>
        <v>57181.85331869169</v>
      </c>
      <c r="N2450" s="179">
        <f t="shared" si="946"/>
        <v>6095416.3448865674</v>
      </c>
      <c r="O2450" s="179">
        <f>N2450*(1+Basic!$B$9)+S2450</f>
        <v>6400187.162130896</v>
      </c>
      <c r="P2450" s="176">
        <f t="shared" si="933"/>
        <v>6511640</v>
      </c>
      <c r="R2450" s="183">
        <f t="shared" si="947"/>
        <v>0</v>
      </c>
      <c r="S2450" s="179">
        <f t="shared" si="934"/>
        <v>0</v>
      </c>
      <c r="Y2450" s="179">
        <f t="shared" si="948"/>
        <v>13744.159679046832</v>
      </c>
      <c r="Z2450" s="179">
        <f t="shared" si="949"/>
        <v>1634.7260863973934</v>
      </c>
      <c r="AA2450" s="179">
        <f t="shared" si="950"/>
        <v>58771.114234555462</v>
      </c>
      <c r="AB2450" s="179">
        <f t="shared" si="951"/>
        <v>74149.99999999968</v>
      </c>
      <c r="AC2450" s="179">
        <f t="shared" si="952"/>
        <v>6511640</v>
      </c>
      <c r="AE2450" s="179">
        <f t="shared" si="953"/>
        <v>74150</v>
      </c>
    </row>
    <row r="2451" spans="1:31" x14ac:dyDescent="0.2">
      <c r="A2451" s="171">
        <f t="shared" si="935"/>
        <v>106</v>
      </c>
      <c r="B2451" s="179">
        <f t="shared" si="936"/>
        <v>71007</v>
      </c>
      <c r="D2451" s="179">
        <f t="shared" si="937"/>
        <v>3143</v>
      </c>
      <c r="E2451" s="179">
        <f t="shared" si="938"/>
        <v>57079.612223274191</v>
      </c>
      <c r="F2451" s="179">
        <f t="shared" si="939"/>
        <v>1486.4712707684896</v>
      </c>
      <c r="G2451" s="179">
        <f t="shared" si="940"/>
        <v>4267682.8824480558</v>
      </c>
      <c r="H2451" s="179">
        <f t="shared" si="941"/>
        <v>109796.627729523</v>
      </c>
      <c r="I2451" s="179">
        <f t="shared" si="942"/>
        <v>71007</v>
      </c>
      <c r="J2451" s="179">
        <f t="shared" si="943"/>
        <v>3143</v>
      </c>
      <c r="K2451" s="179">
        <f t="shared" si="944"/>
        <v>74150</v>
      </c>
      <c r="L2451" s="179">
        <f t="shared" si="932"/>
        <v>74150</v>
      </c>
      <c r="M2451" s="179">
        <f t="shared" si="945"/>
        <v>57023.114928467847</v>
      </c>
      <c r="N2451" s="179">
        <f t="shared" si="946"/>
        <v>6078289.4598150356</v>
      </c>
      <c r="O2451" s="179">
        <f>N2451*(1+Basic!$B$9)+S2451</f>
        <v>6382203.9328057878</v>
      </c>
      <c r="P2451" s="176">
        <f t="shared" si="933"/>
        <v>6492001</v>
      </c>
      <c r="R2451" s="183">
        <f t="shared" si="947"/>
        <v>0</v>
      </c>
      <c r="S2451" s="179">
        <f t="shared" si="934"/>
        <v>0</v>
      </c>
      <c r="Y2451" s="179">
        <f t="shared" si="948"/>
        <v>13927.387776725926</v>
      </c>
      <c r="Z2451" s="179">
        <f t="shared" si="949"/>
        <v>1656.5287292315043</v>
      </c>
      <c r="AA2451" s="179">
        <f t="shared" si="950"/>
        <v>58566.083494042679</v>
      </c>
      <c r="AB2451" s="179">
        <f t="shared" si="951"/>
        <v>74150.000000000116</v>
      </c>
      <c r="AC2451" s="179">
        <f t="shared" si="952"/>
        <v>6492001</v>
      </c>
      <c r="AE2451" s="179">
        <f t="shared" si="953"/>
        <v>74150</v>
      </c>
    </row>
    <row r="2452" spans="1:31" x14ac:dyDescent="0.2">
      <c r="A2452" s="171">
        <f t="shared" si="935"/>
        <v>107</v>
      </c>
      <c r="B2452" s="179">
        <f t="shared" si="936"/>
        <v>71007</v>
      </c>
      <c r="D2452" s="179">
        <f t="shared" si="937"/>
        <v>3143</v>
      </c>
      <c r="E2452" s="179">
        <f t="shared" si="938"/>
        <v>56893.941449101425</v>
      </c>
      <c r="F2452" s="179">
        <f t="shared" si="939"/>
        <v>1464.3778420721339</v>
      </c>
      <c r="G2452" s="179">
        <f t="shared" si="940"/>
        <v>4253569.8238971569</v>
      </c>
      <c r="H2452" s="179">
        <f t="shared" si="941"/>
        <v>108118.00557159513</v>
      </c>
      <c r="I2452" s="179">
        <f t="shared" si="942"/>
        <v>71007</v>
      </c>
      <c r="J2452" s="179">
        <f t="shared" si="943"/>
        <v>3143</v>
      </c>
      <c r="K2452" s="179">
        <f t="shared" si="944"/>
        <v>74150</v>
      </c>
      <c r="L2452" s="179">
        <f t="shared" si="932"/>
        <v>74150</v>
      </c>
      <c r="M2452" s="179">
        <f t="shared" si="945"/>
        <v>56862.891527711989</v>
      </c>
      <c r="N2452" s="179">
        <f t="shared" si="946"/>
        <v>6061002.3513427479</v>
      </c>
      <c r="O2452" s="179">
        <f>N2452*(1+Basic!$B$9)+S2452</f>
        <v>6364052.4689098857</v>
      </c>
      <c r="P2452" s="176">
        <f t="shared" si="933"/>
        <v>6472170</v>
      </c>
      <c r="R2452" s="183">
        <f t="shared" si="947"/>
        <v>0</v>
      </c>
      <c r="S2452" s="179">
        <f t="shared" si="934"/>
        <v>0</v>
      </c>
      <c r="Y2452" s="179">
        <f t="shared" si="948"/>
        <v>14113.058550898917</v>
      </c>
      <c r="Z2452" s="179">
        <f t="shared" si="949"/>
        <v>1678.6221579278645</v>
      </c>
      <c r="AA2452" s="179">
        <f t="shared" si="950"/>
        <v>58358.31929117356</v>
      </c>
      <c r="AB2452" s="179">
        <f t="shared" si="951"/>
        <v>74150.000000000349</v>
      </c>
      <c r="AC2452" s="179">
        <f t="shared" si="952"/>
        <v>6472170</v>
      </c>
      <c r="AE2452" s="179">
        <f t="shared" si="953"/>
        <v>74150</v>
      </c>
    </row>
    <row r="2453" spans="1:31" x14ac:dyDescent="0.2">
      <c r="A2453" s="171">
        <f t="shared" si="935"/>
        <v>108</v>
      </c>
      <c r="B2453" s="179">
        <f t="shared" si="936"/>
        <v>71007</v>
      </c>
      <c r="C2453" s="171">
        <f>-Basic!$B$28</f>
        <v>-20300</v>
      </c>
      <c r="D2453" s="179">
        <f t="shared" si="937"/>
        <v>-17157</v>
      </c>
      <c r="E2453" s="179">
        <f t="shared" si="938"/>
        <v>56705.795434278036</v>
      </c>
      <c r="F2453" s="179">
        <f t="shared" si="939"/>
        <v>1441.9897492489524</v>
      </c>
      <c r="G2453" s="179">
        <f t="shared" si="940"/>
        <v>4239268.6193314353</v>
      </c>
      <c r="H2453" s="179">
        <f t="shared" si="941"/>
        <v>126716.99532084409</v>
      </c>
      <c r="I2453" s="179">
        <f t="shared" si="942"/>
        <v>71007</v>
      </c>
      <c r="J2453" s="179">
        <f t="shared" si="943"/>
        <v>3143</v>
      </c>
      <c r="K2453" s="179">
        <f t="shared" si="944"/>
        <v>74150</v>
      </c>
      <c r="L2453" s="179">
        <f t="shared" si="932"/>
        <v>74150</v>
      </c>
      <c r="M2453" s="179">
        <f t="shared" si="945"/>
        <v>56701.169224029953</v>
      </c>
      <c r="N2453" s="179">
        <f t="shared" si="946"/>
        <v>6043553.5205667783</v>
      </c>
      <c r="O2453" s="179">
        <f>N2453*(1+Basic!$B$9)+S2453</f>
        <v>6345731.1965951174</v>
      </c>
      <c r="P2453" s="176">
        <f t="shared" si="933"/>
        <v>6472448</v>
      </c>
      <c r="R2453" s="183">
        <f t="shared" si="947"/>
        <v>0</v>
      </c>
      <c r="S2453" s="179">
        <f t="shared" si="934"/>
        <v>0</v>
      </c>
      <c r="Y2453" s="179">
        <f t="shared" si="948"/>
        <v>14301.204565721564</v>
      </c>
      <c r="Z2453" s="179">
        <f t="shared" si="949"/>
        <v>1701.0102507510455</v>
      </c>
      <c r="AA2453" s="179">
        <f t="shared" si="950"/>
        <v>58147.78518352699</v>
      </c>
      <c r="AB2453" s="179">
        <f t="shared" si="951"/>
        <v>74149.999999999593</v>
      </c>
      <c r="AC2453" s="179">
        <f t="shared" si="952"/>
        <v>6472448</v>
      </c>
      <c r="AE2453" s="179">
        <f t="shared" si="953"/>
        <v>53850</v>
      </c>
    </row>
    <row r="2454" spans="1:31" x14ac:dyDescent="0.2">
      <c r="A2454" s="171">
        <f t="shared" si="935"/>
        <v>109</v>
      </c>
      <c r="B2454" s="179">
        <f t="shared" si="936"/>
        <v>71007</v>
      </c>
      <c r="D2454" s="179">
        <f t="shared" si="937"/>
        <v>3143</v>
      </c>
      <c r="E2454" s="179">
        <f t="shared" si="938"/>
        <v>56515.141180523584</v>
      </c>
      <c r="F2454" s="179">
        <f t="shared" si="939"/>
        <v>1690.0479003683195</v>
      </c>
      <c r="G2454" s="179">
        <f t="shared" si="940"/>
        <v>4224776.760511959</v>
      </c>
      <c r="H2454" s="179">
        <f t="shared" si="941"/>
        <v>125264.0432212124</v>
      </c>
      <c r="I2454" s="179">
        <f t="shared" si="942"/>
        <v>71007</v>
      </c>
      <c r="J2454" s="179">
        <f t="shared" si="943"/>
        <v>3143</v>
      </c>
      <c r="K2454" s="179">
        <f t="shared" si="944"/>
        <v>74150</v>
      </c>
      <c r="L2454" s="179">
        <f t="shared" si="932"/>
        <v>74150</v>
      </c>
      <c r="M2454" s="179">
        <f t="shared" si="945"/>
        <v>56537.933995063155</v>
      </c>
      <c r="N2454" s="179">
        <f t="shared" si="946"/>
        <v>6025941.4545618417</v>
      </c>
      <c r="O2454" s="179">
        <f>N2454*(1+Basic!$B$9)+S2454</f>
        <v>6327238.5272899345</v>
      </c>
      <c r="P2454" s="176">
        <f t="shared" si="933"/>
        <v>6452503</v>
      </c>
      <c r="R2454" s="183">
        <f t="shared" si="947"/>
        <v>0</v>
      </c>
      <c r="S2454" s="179">
        <f t="shared" si="934"/>
        <v>0</v>
      </c>
      <c r="Y2454" s="179">
        <f t="shared" si="948"/>
        <v>14491.858819476329</v>
      </c>
      <c r="Z2454" s="179">
        <f t="shared" si="949"/>
        <v>1452.952099631686</v>
      </c>
      <c r="AA2454" s="179">
        <f t="shared" si="950"/>
        <v>58205.189080891905</v>
      </c>
      <c r="AB2454" s="179">
        <f t="shared" si="951"/>
        <v>74149.999999999913</v>
      </c>
      <c r="AC2454" s="179">
        <f t="shared" si="952"/>
        <v>6452503</v>
      </c>
      <c r="AE2454" s="179">
        <f t="shared" si="953"/>
        <v>74150</v>
      </c>
    </row>
    <row r="2455" spans="1:31" x14ac:dyDescent="0.2">
      <c r="A2455" s="171">
        <f t="shared" si="935"/>
        <v>110</v>
      </c>
      <c r="B2455" s="179">
        <f t="shared" si="936"/>
        <v>71007</v>
      </c>
      <c r="D2455" s="179">
        <f t="shared" si="937"/>
        <v>3143</v>
      </c>
      <c r="E2455" s="179">
        <f t="shared" si="938"/>
        <v>56321.945249646225</v>
      </c>
      <c r="F2455" s="179">
        <f t="shared" si="939"/>
        <v>1670.6696106677089</v>
      </c>
      <c r="G2455" s="179">
        <f t="shared" si="940"/>
        <v>4210091.7057616049</v>
      </c>
      <c r="H2455" s="179">
        <f t="shared" si="941"/>
        <v>123791.71283188011</v>
      </c>
      <c r="I2455" s="179">
        <f t="shared" si="942"/>
        <v>71007</v>
      </c>
      <c r="J2455" s="179">
        <f t="shared" si="943"/>
        <v>3143</v>
      </c>
      <c r="K2455" s="179">
        <f t="shared" si="944"/>
        <v>74150</v>
      </c>
      <c r="L2455" s="179">
        <f t="shared" si="932"/>
        <v>74150</v>
      </c>
      <c r="M2455" s="179">
        <f t="shared" si="945"/>
        <v>56373.17168727269</v>
      </c>
      <c r="N2455" s="179">
        <f t="shared" si="946"/>
        <v>6008164.6262491141</v>
      </c>
      <c r="O2455" s="179">
        <f>N2455*(1+Basic!$B$9)+S2455</f>
        <v>6308572.8575615697</v>
      </c>
      <c r="P2455" s="176">
        <f t="shared" si="933"/>
        <v>6432365</v>
      </c>
      <c r="R2455" s="183">
        <f t="shared" si="947"/>
        <v>0</v>
      </c>
      <c r="S2455" s="179">
        <f t="shared" si="934"/>
        <v>0</v>
      </c>
      <c r="Y2455" s="179">
        <f t="shared" si="948"/>
        <v>14685.054750354029</v>
      </c>
      <c r="Z2455" s="179">
        <f t="shared" si="949"/>
        <v>1472.3303893322882</v>
      </c>
      <c r="AA2455" s="179">
        <f t="shared" si="950"/>
        <v>57992.614860313937</v>
      </c>
      <c r="AB2455" s="179">
        <f t="shared" si="951"/>
        <v>74150.000000000262</v>
      </c>
      <c r="AC2455" s="179">
        <f t="shared" si="952"/>
        <v>6432365</v>
      </c>
      <c r="AE2455" s="179">
        <f t="shared" si="953"/>
        <v>74150</v>
      </c>
    </row>
    <row r="2456" spans="1:31" x14ac:dyDescent="0.2">
      <c r="A2456" s="171">
        <f t="shared" si="935"/>
        <v>111</v>
      </c>
      <c r="B2456" s="179">
        <f t="shared" si="936"/>
        <v>71007</v>
      </c>
      <c r="D2456" s="179">
        <f t="shared" si="937"/>
        <v>3143</v>
      </c>
      <c r="E2456" s="179">
        <f t="shared" si="938"/>
        <v>56126.173757678138</v>
      </c>
      <c r="F2456" s="179">
        <f t="shared" si="939"/>
        <v>1651.0328691490261</v>
      </c>
      <c r="G2456" s="179">
        <f t="shared" si="940"/>
        <v>4195210.8795192828</v>
      </c>
      <c r="H2456" s="179">
        <f t="shared" si="941"/>
        <v>122299.74570102914</v>
      </c>
      <c r="I2456" s="179">
        <f t="shared" si="942"/>
        <v>71007</v>
      </c>
      <c r="J2456" s="179">
        <f t="shared" si="943"/>
        <v>3143</v>
      </c>
      <c r="K2456" s="179">
        <f t="shared" si="944"/>
        <v>74150</v>
      </c>
      <c r="L2456" s="179">
        <f t="shared" si="932"/>
        <v>74150</v>
      </c>
      <c r="M2456" s="179">
        <f t="shared" si="945"/>
        <v>56206.868014712127</v>
      </c>
      <c r="N2456" s="179">
        <f t="shared" si="946"/>
        <v>5990221.4942638259</v>
      </c>
      <c r="O2456" s="179">
        <f>N2456*(1+Basic!$B$9)+S2456</f>
        <v>6289732.5689770179</v>
      </c>
      <c r="P2456" s="176">
        <f t="shared" si="933"/>
        <v>6412032</v>
      </c>
      <c r="R2456" s="183">
        <f t="shared" si="947"/>
        <v>0</v>
      </c>
      <c r="S2456" s="179">
        <f t="shared" si="934"/>
        <v>0</v>
      </c>
      <c r="Y2456" s="179">
        <f t="shared" si="948"/>
        <v>14880.826242322102</v>
      </c>
      <c r="Z2456" s="179">
        <f t="shared" si="949"/>
        <v>1491.9671308509714</v>
      </c>
      <c r="AA2456" s="179">
        <f t="shared" si="950"/>
        <v>57777.206626827166</v>
      </c>
      <c r="AB2456" s="179">
        <f t="shared" si="951"/>
        <v>74150.000000000233</v>
      </c>
      <c r="AC2456" s="179">
        <f t="shared" si="952"/>
        <v>6412032</v>
      </c>
      <c r="AE2456" s="179">
        <f t="shared" si="953"/>
        <v>74150</v>
      </c>
    </row>
    <row r="2457" spans="1:31" x14ac:dyDescent="0.2">
      <c r="A2457" s="171">
        <f t="shared" si="935"/>
        <v>112</v>
      </c>
      <c r="B2457" s="179">
        <f t="shared" si="936"/>
        <v>71007</v>
      </c>
      <c r="D2457" s="179">
        <f t="shared" si="937"/>
        <v>3143</v>
      </c>
      <c r="E2457" s="179">
        <f t="shared" si="938"/>
        <v>55927.792368932765</v>
      </c>
      <c r="F2457" s="179">
        <f t="shared" si="939"/>
        <v>1631.134228792783</v>
      </c>
      <c r="G2457" s="179">
        <f t="shared" si="940"/>
        <v>4180131.6718882155</v>
      </c>
      <c r="H2457" s="179">
        <f t="shared" si="941"/>
        <v>120787.87992982192</v>
      </c>
      <c r="I2457" s="179">
        <f t="shared" si="942"/>
        <v>71007</v>
      </c>
      <c r="J2457" s="179">
        <f t="shared" si="943"/>
        <v>3143</v>
      </c>
      <c r="K2457" s="179">
        <f t="shared" si="944"/>
        <v>74150</v>
      </c>
      <c r="L2457" s="179">
        <f t="shared" si="932"/>
        <v>74150</v>
      </c>
      <c r="M2457" s="179">
        <f t="shared" si="945"/>
        <v>56039.008557788882</v>
      </c>
      <c r="N2457" s="179">
        <f t="shared" si="946"/>
        <v>5972110.502821615</v>
      </c>
      <c r="O2457" s="179">
        <f>N2457*(1+Basic!$B$9)+S2457</f>
        <v>6270716.0279626958</v>
      </c>
      <c r="P2457" s="176">
        <f t="shared" si="933"/>
        <v>6391504</v>
      </c>
      <c r="R2457" s="183">
        <f t="shared" si="947"/>
        <v>0</v>
      </c>
      <c r="S2457" s="179">
        <f t="shared" si="934"/>
        <v>0</v>
      </c>
      <c r="Y2457" s="179">
        <f t="shared" si="948"/>
        <v>15079.207631067373</v>
      </c>
      <c r="Z2457" s="179">
        <f t="shared" si="949"/>
        <v>1511.8657712072163</v>
      </c>
      <c r="AA2457" s="179">
        <f t="shared" si="950"/>
        <v>57558.926597725549</v>
      </c>
      <c r="AB2457" s="179">
        <f t="shared" si="951"/>
        <v>74150.000000000146</v>
      </c>
      <c r="AC2457" s="179">
        <f t="shared" si="952"/>
        <v>6391504</v>
      </c>
      <c r="AE2457" s="179">
        <f t="shared" si="953"/>
        <v>74150</v>
      </c>
    </row>
    <row r="2458" spans="1:31" x14ac:dyDescent="0.2">
      <c r="A2458" s="171">
        <f t="shared" si="935"/>
        <v>113</v>
      </c>
      <c r="B2458" s="179">
        <f t="shared" si="936"/>
        <v>71007</v>
      </c>
      <c r="D2458" s="179">
        <f t="shared" si="937"/>
        <v>3143</v>
      </c>
      <c r="E2458" s="179">
        <f t="shared" si="938"/>
        <v>55726.766289982712</v>
      </c>
      <c r="F2458" s="179">
        <f t="shared" si="939"/>
        <v>1610.9701966059563</v>
      </c>
      <c r="G2458" s="179">
        <f t="shared" si="940"/>
        <v>4164851.4381781984</v>
      </c>
      <c r="H2458" s="179">
        <f t="shared" si="941"/>
        <v>119255.85012642787</v>
      </c>
      <c r="I2458" s="179">
        <f t="shared" si="942"/>
        <v>71007</v>
      </c>
      <c r="J2458" s="179">
        <f t="shared" si="943"/>
        <v>3143</v>
      </c>
      <c r="K2458" s="179">
        <f t="shared" si="944"/>
        <v>74150</v>
      </c>
      <c r="L2458" s="179">
        <f t="shared" si="932"/>
        <v>74150</v>
      </c>
      <c r="M2458" s="179">
        <f t="shared" si="945"/>
        <v>55869.57876201388</v>
      </c>
      <c r="N2458" s="179">
        <f t="shared" si="946"/>
        <v>5953830.0815836284</v>
      </c>
      <c r="O2458" s="179">
        <f>N2458*(1+Basic!$B$9)+S2458</f>
        <v>6251521.5856628101</v>
      </c>
      <c r="P2458" s="176">
        <f t="shared" si="933"/>
        <v>6370777</v>
      </c>
      <c r="R2458" s="183">
        <f t="shared" si="947"/>
        <v>0</v>
      </c>
      <c r="S2458" s="179">
        <f t="shared" si="934"/>
        <v>0</v>
      </c>
      <c r="Y2458" s="179">
        <f t="shared" si="948"/>
        <v>15280.233710017055</v>
      </c>
      <c r="Z2458" s="179">
        <f t="shared" si="949"/>
        <v>1532.0298033940489</v>
      </c>
      <c r="AA2458" s="179">
        <f t="shared" si="950"/>
        <v>57337.73648658867</v>
      </c>
      <c r="AB2458" s="179">
        <f t="shared" si="951"/>
        <v>74149.999999999767</v>
      </c>
      <c r="AC2458" s="179">
        <f t="shared" si="952"/>
        <v>6370777</v>
      </c>
      <c r="AE2458" s="179">
        <f t="shared" si="953"/>
        <v>74150</v>
      </c>
    </row>
    <row r="2459" spans="1:31" x14ac:dyDescent="0.2">
      <c r="A2459" s="171">
        <f t="shared" si="935"/>
        <v>114</v>
      </c>
      <c r="B2459" s="179">
        <f t="shared" si="936"/>
        <v>71007</v>
      </c>
      <c r="D2459" s="179">
        <f t="shared" si="937"/>
        <v>3143</v>
      </c>
      <c r="E2459" s="179">
        <f t="shared" si="938"/>
        <v>55523.060263557527</v>
      </c>
      <c r="F2459" s="179">
        <f t="shared" si="939"/>
        <v>1590.5372330088319</v>
      </c>
      <c r="G2459" s="179">
        <f t="shared" si="940"/>
        <v>4149367.4984417558</v>
      </c>
      <c r="H2459" s="179">
        <f t="shared" si="941"/>
        <v>117703.3873594367</v>
      </c>
      <c r="I2459" s="179">
        <f t="shared" si="942"/>
        <v>71007</v>
      </c>
      <c r="J2459" s="179">
        <f t="shared" si="943"/>
        <v>3143</v>
      </c>
      <c r="K2459" s="179">
        <f t="shared" si="944"/>
        <v>74150</v>
      </c>
      <c r="L2459" s="179">
        <f t="shared" si="932"/>
        <v>74150</v>
      </c>
      <c r="M2459" s="179">
        <f t="shared" si="945"/>
        <v>55698.563936739643</v>
      </c>
      <c r="N2459" s="179">
        <f t="shared" si="946"/>
        <v>5935378.6455203677</v>
      </c>
      <c r="O2459" s="179">
        <f>N2459*(1+Basic!$B$9)+S2459</f>
        <v>6232147.5777963866</v>
      </c>
      <c r="P2459" s="176">
        <f t="shared" si="933"/>
        <v>6349851</v>
      </c>
      <c r="R2459" s="183">
        <f t="shared" si="947"/>
        <v>0</v>
      </c>
      <c r="S2459" s="179">
        <f t="shared" si="934"/>
        <v>0</v>
      </c>
      <c r="Y2459" s="179">
        <f t="shared" si="948"/>
        <v>15483.93973644264</v>
      </c>
      <c r="Z2459" s="179">
        <f t="shared" si="949"/>
        <v>1552.4627669911715</v>
      </c>
      <c r="AA2459" s="179">
        <f t="shared" si="950"/>
        <v>57113.597496566355</v>
      </c>
      <c r="AB2459" s="179">
        <f t="shared" si="951"/>
        <v>74150.000000000175</v>
      </c>
      <c r="AC2459" s="179">
        <f t="shared" si="952"/>
        <v>6349851</v>
      </c>
      <c r="AE2459" s="179">
        <f t="shared" si="953"/>
        <v>74150</v>
      </c>
    </row>
    <row r="2460" spans="1:31" x14ac:dyDescent="0.2">
      <c r="A2460" s="171">
        <f t="shared" si="935"/>
        <v>115</v>
      </c>
      <c r="B2460" s="179">
        <f t="shared" si="936"/>
        <v>71007</v>
      </c>
      <c r="D2460" s="179">
        <f t="shared" si="937"/>
        <v>3143</v>
      </c>
      <c r="E2460" s="179">
        <f t="shared" si="938"/>
        <v>55316.638562359971</v>
      </c>
      <c r="F2460" s="179">
        <f t="shared" si="939"/>
        <v>1569.8317512136691</v>
      </c>
      <c r="G2460" s="179">
        <f t="shared" si="940"/>
        <v>4133677.1370041156</v>
      </c>
      <c r="H2460" s="179">
        <f t="shared" si="941"/>
        <v>116130.21911065037</v>
      </c>
      <c r="I2460" s="179">
        <f t="shared" si="942"/>
        <v>71007</v>
      </c>
      <c r="J2460" s="179">
        <f t="shared" si="943"/>
        <v>3143</v>
      </c>
      <c r="K2460" s="179">
        <f t="shared" si="944"/>
        <v>74150</v>
      </c>
      <c r="L2460" s="179">
        <f t="shared" si="932"/>
        <v>74150</v>
      </c>
      <c r="M2460" s="179">
        <f t="shared" si="945"/>
        <v>55525.94925388648</v>
      </c>
      <c r="N2460" s="179">
        <f t="shared" si="946"/>
        <v>5916754.5947742546</v>
      </c>
      <c r="O2460" s="179">
        <f>N2460*(1+Basic!$B$9)+S2460</f>
        <v>6212592.3245129678</v>
      </c>
      <c r="P2460" s="176">
        <f t="shared" si="933"/>
        <v>6328723</v>
      </c>
      <c r="R2460" s="183">
        <f t="shared" si="947"/>
        <v>0</v>
      </c>
      <c r="S2460" s="179">
        <f t="shared" si="934"/>
        <v>0</v>
      </c>
      <c r="Y2460" s="179">
        <f t="shared" si="948"/>
        <v>15690.361437640153</v>
      </c>
      <c r="Z2460" s="179">
        <f t="shared" si="949"/>
        <v>1573.1682487863291</v>
      </c>
      <c r="AA2460" s="179">
        <f t="shared" si="950"/>
        <v>56886.470313573642</v>
      </c>
      <c r="AB2460" s="179">
        <f t="shared" si="951"/>
        <v>74150.000000000116</v>
      </c>
      <c r="AC2460" s="179">
        <f t="shared" si="952"/>
        <v>6328723</v>
      </c>
      <c r="AE2460" s="179">
        <f t="shared" si="953"/>
        <v>74150</v>
      </c>
    </row>
    <row r="2461" spans="1:31" x14ac:dyDescent="0.2">
      <c r="A2461" s="171">
        <f t="shared" si="935"/>
        <v>116</v>
      </c>
      <c r="B2461" s="179">
        <f t="shared" si="936"/>
        <v>71007</v>
      </c>
      <c r="D2461" s="179">
        <f t="shared" si="937"/>
        <v>3143</v>
      </c>
      <c r="E2461" s="179">
        <f t="shared" si="938"/>
        <v>55107.46498280004</v>
      </c>
      <c r="F2461" s="179">
        <f t="shared" si="939"/>
        <v>1548.85011659508</v>
      </c>
      <c r="G2461" s="179">
        <f t="shared" si="940"/>
        <v>4117777.6019869158</v>
      </c>
      <c r="H2461" s="179">
        <f t="shared" si="941"/>
        <v>114536.06922724545</v>
      </c>
      <c r="I2461" s="179">
        <f t="shared" si="942"/>
        <v>71007</v>
      </c>
      <c r="J2461" s="179">
        <f t="shared" si="943"/>
        <v>3143</v>
      </c>
      <c r="K2461" s="179">
        <f t="shared" si="944"/>
        <v>74150</v>
      </c>
      <c r="L2461" s="179">
        <f t="shared" si="932"/>
        <v>74150</v>
      </c>
      <c r="M2461" s="179">
        <f t="shared" si="945"/>
        <v>55351.71974665681</v>
      </c>
      <c r="N2461" s="179">
        <f t="shared" si="946"/>
        <v>5897956.3145209113</v>
      </c>
      <c r="O2461" s="179">
        <f>N2461*(1+Basic!$B$9)+S2461</f>
        <v>6192854.1302469568</v>
      </c>
      <c r="P2461" s="176">
        <f t="shared" si="933"/>
        <v>6307390</v>
      </c>
      <c r="R2461" s="183">
        <f t="shared" si="947"/>
        <v>0</v>
      </c>
      <c r="S2461" s="179">
        <f t="shared" si="934"/>
        <v>0</v>
      </c>
      <c r="Y2461" s="179">
        <f t="shared" si="948"/>
        <v>15899.535017199814</v>
      </c>
      <c r="Z2461" s="179">
        <f t="shared" si="949"/>
        <v>1594.1498834049271</v>
      </c>
      <c r="AA2461" s="179">
        <f t="shared" si="950"/>
        <v>56656.31509939512</v>
      </c>
      <c r="AB2461" s="179">
        <f t="shared" si="951"/>
        <v>74149.999999999854</v>
      </c>
      <c r="AC2461" s="179">
        <f t="shared" si="952"/>
        <v>6307390</v>
      </c>
      <c r="AE2461" s="179">
        <f t="shared" si="953"/>
        <v>74150</v>
      </c>
    </row>
    <row r="2462" spans="1:31" x14ac:dyDescent="0.2">
      <c r="A2462" s="171">
        <f t="shared" si="935"/>
        <v>117</v>
      </c>
      <c r="B2462" s="179">
        <f t="shared" si="936"/>
        <v>71007</v>
      </c>
      <c r="D2462" s="179">
        <f t="shared" si="937"/>
        <v>3143</v>
      </c>
      <c r="E2462" s="179">
        <f t="shared" si="938"/>
        <v>54895.502838645218</v>
      </c>
      <c r="F2462" s="179">
        <f t="shared" si="939"/>
        <v>1527.5886460520067</v>
      </c>
      <c r="G2462" s="179">
        <f t="shared" si="940"/>
        <v>4101666.1048255609</v>
      </c>
      <c r="H2462" s="179">
        <f t="shared" si="941"/>
        <v>112920.65787329746</v>
      </c>
      <c r="I2462" s="179">
        <f t="shared" si="942"/>
        <v>71007</v>
      </c>
      <c r="J2462" s="179">
        <f t="shared" si="943"/>
        <v>3143</v>
      </c>
      <c r="K2462" s="179">
        <f t="shared" si="944"/>
        <v>74150</v>
      </c>
      <c r="L2462" s="179">
        <f t="shared" si="932"/>
        <v>74150</v>
      </c>
      <c r="M2462" s="179">
        <f t="shared" si="945"/>
        <v>55175.860308237461</v>
      </c>
      <c r="N2462" s="179">
        <f t="shared" si="946"/>
        <v>5878982.1748291487</v>
      </c>
      <c r="O2462" s="179">
        <f>N2462*(1+Basic!$B$9)+S2462</f>
        <v>6172931.2835706063</v>
      </c>
      <c r="P2462" s="176">
        <f t="shared" si="933"/>
        <v>6285852</v>
      </c>
      <c r="R2462" s="183">
        <f t="shared" si="947"/>
        <v>0</v>
      </c>
      <c r="S2462" s="179">
        <f t="shared" si="934"/>
        <v>0</v>
      </c>
      <c r="Y2462" s="179">
        <f t="shared" si="948"/>
        <v>16111.49716135487</v>
      </c>
      <c r="Z2462" s="179">
        <f t="shared" si="949"/>
        <v>1615.4113539479877</v>
      </c>
      <c r="AA2462" s="179">
        <f t="shared" si="950"/>
        <v>56423.091484697223</v>
      </c>
      <c r="AB2462" s="179">
        <f t="shared" si="951"/>
        <v>74150.000000000087</v>
      </c>
      <c r="AC2462" s="179">
        <f t="shared" si="952"/>
        <v>6285852</v>
      </c>
      <c r="AE2462" s="179">
        <f t="shared" si="953"/>
        <v>74150</v>
      </c>
    </row>
    <row r="2463" spans="1:31" x14ac:dyDescent="0.2">
      <c r="A2463" s="171">
        <f t="shared" si="935"/>
        <v>118</v>
      </c>
      <c r="B2463" s="179">
        <f t="shared" si="936"/>
        <v>71007</v>
      </c>
      <c r="D2463" s="179">
        <f t="shared" si="937"/>
        <v>3143</v>
      </c>
      <c r="E2463" s="179">
        <f t="shared" si="938"/>
        <v>54680.714954586299</v>
      </c>
      <c r="F2463" s="179">
        <f t="shared" si="939"/>
        <v>1506.0436073611952</v>
      </c>
      <c r="G2463" s="179">
        <f t="shared" si="940"/>
        <v>4085339.8197801472</v>
      </c>
      <c r="H2463" s="179">
        <f t="shared" si="941"/>
        <v>111283.70148065865</v>
      </c>
      <c r="I2463" s="179">
        <f t="shared" si="942"/>
        <v>71007</v>
      </c>
      <c r="J2463" s="179">
        <f t="shared" si="943"/>
        <v>3143</v>
      </c>
      <c r="K2463" s="179">
        <f t="shared" si="944"/>
        <v>74150</v>
      </c>
      <c r="L2463" s="179">
        <f t="shared" si="932"/>
        <v>74150</v>
      </c>
      <c r="M2463" s="179">
        <f t="shared" si="945"/>
        <v>54998.355690489756</v>
      </c>
      <c r="N2463" s="179">
        <f t="shared" si="946"/>
        <v>5859830.5305196382</v>
      </c>
      <c r="O2463" s="179">
        <f>N2463*(1+Basic!$B$9)+S2463</f>
        <v>6152822.0570456199</v>
      </c>
      <c r="P2463" s="176">
        <f t="shared" si="933"/>
        <v>6264106</v>
      </c>
      <c r="R2463" s="183">
        <f t="shared" si="947"/>
        <v>0</v>
      </c>
      <c r="S2463" s="179">
        <f t="shared" si="934"/>
        <v>0</v>
      </c>
      <c r="Y2463" s="179">
        <f t="shared" si="948"/>
        <v>16326.285045413766</v>
      </c>
      <c r="Z2463" s="179">
        <f t="shared" si="949"/>
        <v>1636.9563926388073</v>
      </c>
      <c r="AA2463" s="179">
        <f t="shared" si="950"/>
        <v>56186.758561947492</v>
      </c>
      <c r="AB2463" s="179">
        <f t="shared" si="951"/>
        <v>74150.000000000058</v>
      </c>
      <c r="AC2463" s="179">
        <f t="shared" si="952"/>
        <v>6264106</v>
      </c>
      <c r="AE2463" s="179">
        <f t="shared" si="953"/>
        <v>74150</v>
      </c>
    </row>
    <row r="2464" spans="1:31" x14ac:dyDescent="0.2">
      <c r="A2464" s="171">
        <f t="shared" si="935"/>
        <v>119</v>
      </c>
      <c r="B2464" s="179">
        <f t="shared" si="936"/>
        <v>71007</v>
      </c>
      <c r="D2464" s="179">
        <f t="shared" si="937"/>
        <v>3143</v>
      </c>
      <c r="E2464" s="179">
        <f t="shared" si="938"/>
        <v>54463.063659717292</v>
      </c>
      <c r="F2464" s="179">
        <f t="shared" si="939"/>
        <v>1484.2112185220428</v>
      </c>
      <c r="G2464" s="179">
        <f t="shared" si="940"/>
        <v>4068795.8834398645</v>
      </c>
      <c r="H2464" s="179">
        <f t="shared" si="941"/>
        <v>109624.9126991807</v>
      </c>
      <c r="I2464" s="179">
        <f t="shared" si="942"/>
        <v>71007</v>
      </c>
      <c r="J2464" s="179">
        <f t="shared" si="943"/>
        <v>3143</v>
      </c>
      <c r="K2464" s="179">
        <f t="shared" si="944"/>
        <v>74150</v>
      </c>
      <c r="L2464" s="179">
        <f t="shared" si="932"/>
        <v>74150</v>
      </c>
      <c r="M2464" s="179">
        <f t="shared" si="945"/>
        <v>54819.190502627484</v>
      </c>
      <c r="N2464" s="179">
        <f t="shared" si="946"/>
        <v>5840499.721022266</v>
      </c>
      <c r="O2464" s="179">
        <f>N2464*(1+Basic!$B$9)+S2464</f>
        <v>6132524.7070733793</v>
      </c>
      <c r="P2464" s="176">
        <f t="shared" si="933"/>
        <v>6242150</v>
      </c>
      <c r="R2464" s="183">
        <f t="shared" si="947"/>
        <v>0</v>
      </c>
      <c r="S2464" s="179">
        <f t="shared" si="934"/>
        <v>0</v>
      </c>
      <c r="Y2464" s="179">
        <f t="shared" si="948"/>
        <v>16543.936340282671</v>
      </c>
      <c r="Z2464" s="179">
        <f t="shared" si="949"/>
        <v>1658.7887814779533</v>
      </c>
      <c r="AA2464" s="179">
        <f t="shared" si="950"/>
        <v>55947.274878239332</v>
      </c>
      <c r="AB2464" s="179">
        <f t="shared" si="951"/>
        <v>74149.999999999956</v>
      </c>
      <c r="AC2464" s="179">
        <f t="shared" si="952"/>
        <v>6242150</v>
      </c>
      <c r="AE2464" s="179">
        <f t="shared" si="953"/>
        <v>74150</v>
      </c>
    </row>
    <row r="2465" spans="1:31" x14ac:dyDescent="0.2">
      <c r="A2465" s="171">
        <f t="shared" si="935"/>
        <v>120</v>
      </c>
      <c r="B2465" s="179">
        <f t="shared" si="936"/>
        <v>71007</v>
      </c>
      <c r="C2465" s="171">
        <f>-Basic!$B$29</f>
        <v>-18270</v>
      </c>
      <c r="D2465" s="179">
        <f t="shared" si="937"/>
        <v>-15127</v>
      </c>
      <c r="E2465" s="179">
        <f t="shared" si="938"/>
        <v>54242.510780928475</v>
      </c>
      <c r="F2465" s="179">
        <f t="shared" si="939"/>
        <v>1462.0876470927085</v>
      </c>
      <c r="G2465" s="179">
        <f t="shared" si="940"/>
        <v>4052031.3942207932</v>
      </c>
      <c r="H2465" s="179">
        <f t="shared" si="941"/>
        <v>126214.0003462734</v>
      </c>
      <c r="I2465" s="179">
        <f t="shared" si="942"/>
        <v>71007</v>
      </c>
      <c r="J2465" s="179">
        <f t="shared" si="943"/>
        <v>3143</v>
      </c>
      <c r="K2465" s="179">
        <f t="shared" si="944"/>
        <v>74150</v>
      </c>
      <c r="L2465" s="179">
        <f t="shared" si="932"/>
        <v>74150</v>
      </c>
      <c r="M2465" s="179">
        <f t="shared" si="945"/>
        <v>54638.34920988237</v>
      </c>
      <c r="N2465" s="179">
        <f t="shared" si="946"/>
        <v>5820988.0702321483</v>
      </c>
      <c r="O2465" s="179">
        <f>N2465*(1+Basic!$B$9)+S2465</f>
        <v>6112037.4737437563</v>
      </c>
      <c r="P2465" s="176">
        <f t="shared" si="933"/>
        <v>6238251</v>
      </c>
      <c r="R2465" s="183">
        <f t="shared" si="947"/>
        <v>0</v>
      </c>
      <c r="S2465" s="179">
        <f t="shared" si="934"/>
        <v>0</v>
      </c>
      <c r="Y2465" s="179">
        <f t="shared" si="948"/>
        <v>16764.489219071344</v>
      </c>
      <c r="Z2465" s="179">
        <f t="shared" si="949"/>
        <v>1680.9123529072967</v>
      </c>
      <c r="AA2465" s="179">
        <f t="shared" si="950"/>
        <v>55704.598428021185</v>
      </c>
      <c r="AB2465" s="179">
        <f t="shared" si="951"/>
        <v>74149.999999999825</v>
      </c>
      <c r="AC2465" s="179">
        <f t="shared" si="952"/>
        <v>6238251</v>
      </c>
      <c r="AE2465" s="179">
        <f t="shared" si="953"/>
        <v>55880</v>
      </c>
    </row>
    <row r="2466" spans="1:31" x14ac:dyDescent="0.2">
      <c r="A2466" s="171">
        <f t="shared" si="935"/>
        <v>121</v>
      </c>
      <c r="B2466" s="179">
        <f t="shared" si="936"/>
        <v>71007</v>
      </c>
      <c r="D2466" s="179">
        <f t="shared" si="937"/>
        <v>3143</v>
      </c>
      <c r="E2466" s="179">
        <f t="shared" si="938"/>
        <v>54019.017636211305</v>
      </c>
      <c r="F2466" s="179">
        <f t="shared" si="939"/>
        <v>1683.3393637705522</v>
      </c>
      <c r="G2466" s="179">
        <f t="shared" si="940"/>
        <v>4035043.4118570043</v>
      </c>
      <c r="H2466" s="179">
        <f t="shared" si="941"/>
        <v>124754.33971004395</v>
      </c>
      <c r="I2466" s="179">
        <f t="shared" si="942"/>
        <v>71007</v>
      </c>
      <c r="J2466" s="179">
        <f t="shared" si="943"/>
        <v>3143</v>
      </c>
      <c r="K2466" s="179">
        <f t="shared" si="944"/>
        <v>74150</v>
      </c>
      <c r="L2466" s="179">
        <f t="shared" si="932"/>
        <v>74150</v>
      </c>
      <c r="M2466" s="179">
        <f t="shared" si="945"/>
        <v>54455.81613215711</v>
      </c>
      <c r="N2466" s="179">
        <f t="shared" si="946"/>
        <v>5801293.8863643054</v>
      </c>
      <c r="O2466" s="179">
        <f>N2466*(1+Basic!$B$9)+S2466</f>
        <v>6091358.5806825208</v>
      </c>
      <c r="P2466" s="176">
        <f t="shared" si="933"/>
        <v>6216113</v>
      </c>
      <c r="R2466" s="183">
        <f t="shared" si="947"/>
        <v>0</v>
      </c>
      <c r="S2466" s="179">
        <f t="shared" si="934"/>
        <v>0</v>
      </c>
      <c r="Y2466" s="179">
        <f t="shared" si="948"/>
        <v>16987.982363788877</v>
      </c>
      <c r="Z2466" s="179">
        <f t="shared" si="949"/>
        <v>1459.6606362294551</v>
      </c>
      <c r="AA2466" s="179">
        <f t="shared" si="950"/>
        <v>55702.356999981857</v>
      </c>
      <c r="AB2466" s="179">
        <f t="shared" si="951"/>
        <v>74150.000000000189</v>
      </c>
      <c r="AC2466" s="179">
        <f t="shared" si="952"/>
        <v>6216113</v>
      </c>
      <c r="AE2466" s="179">
        <f t="shared" si="953"/>
        <v>74150</v>
      </c>
    </row>
    <row r="2467" spans="1:31" x14ac:dyDescent="0.2">
      <c r="A2467" s="171">
        <f t="shared" si="935"/>
        <v>122</v>
      </c>
      <c r="B2467" s="179">
        <f t="shared" si="936"/>
        <v>71007</v>
      </c>
      <c r="D2467" s="179">
        <f t="shared" si="937"/>
        <v>3143</v>
      </c>
      <c r="E2467" s="179">
        <f t="shared" si="938"/>
        <v>53792.54502787417</v>
      </c>
      <c r="F2467" s="179">
        <f t="shared" si="939"/>
        <v>1663.871601082021</v>
      </c>
      <c r="G2467" s="179">
        <f t="shared" si="940"/>
        <v>4017828.9568848782</v>
      </c>
      <c r="H2467" s="179">
        <f t="shared" si="941"/>
        <v>123275.21131112597</v>
      </c>
      <c r="I2467" s="179">
        <f t="shared" si="942"/>
        <v>71007</v>
      </c>
      <c r="J2467" s="179">
        <f t="shared" si="943"/>
        <v>3143</v>
      </c>
      <c r="K2467" s="179">
        <f t="shared" si="944"/>
        <v>74150</v>
      </c>
      <c r="L2467" s="179">
        <f t="shared" si="932"/>
        <v>74150</v>
      </c>
      <c r="M2467" s="179">
        <f t="shared" si="945"/>
        <v>54271.575442665817</v>
      </c>
      <c r="N2467" s="179">
        <f t="shared" si="946"/>
        <v>5781415.4618069716</v>
      </c>
      <c r="O2467" s="179">
        <f>N2467*(1+Basic!$B$9)+S2467</f>
        <v>6070486.2348973202</v>
      </c>
      <c r="P2467" s="176">
        <f t="shared" si="933"/>
        <v>6193761</v>
      </c>
      <c r="R2467" s="183">
        <f t="shared" si="947"/>
        <v>0</v>
      </c>
      <c r="S2467" s="179">
        <f t="shared" si="934"/>
        <v>0</v>
      </c>
      <c r="Y2467" s="179">
        <f t="shared" si="948"/>
        <v>17214.454972126056</v>
      </c>
      <c r="Z2467" s="179">
        <f t="shared" si="949"/>
        <v>1479.1283989179792</v>
      </c>
      <c r="AA2467" s="179">
        <f t="shared" si="950"/>
        <v>55456.416628956191</v>
      </c>
      <c r="AB2467" s="179">
        <f t="shared" si="951"/>
        <v>74150.000000000233</v>
      </c>
      <c r="AC2467" s="179">
        <f t="shared" si="952"/>
        <v>6193761</v>
      </c>
      <c r="AE2467" s="179">
        <f t="shared" si="953"/>
        <v>74150</v>
      </c>
    </row>
    <row r="2468" spans="1:31" x14ac:dyDescent="0.2">
      <c r="A2468" s="171">
        <f t="shared" si="935"/>
        <v>123</v>
      </c>
      <c r="B2468" s="179">
        <f t="shared" si="936"/>
        <v>71007</v>
      </c>
      <c r="D2468" s="179">
        <f t="shared" si="937"/>
        <v>3143</v>
      </c>
      <c r="E2468" s="179">
        <f t="shared" si="938"/>
        <v>53563.053235667583</v>
      </c>
      <c r="F2468" s="179">
        <f t="shared" si="939"/>
        <v>1644.1441932577034</v>
      </c>
      <c r="G2468" s="179">
        <f t="shared" si="940"/>
        <v>4000385.010120546</v>
      </c>
      <c r="H2468" s="179">
        <f t="shared" si="941"/>
        <v>121776.35550438367</v>
      </c>
      <c r="I2468" s="179">
        <f t="shared" si="942"/>
        <v>71007</v>
      </c>
      <c r="J2468" s="179">
        <f t="shared" si="943"/>
        <v>3143</v>
      </c>
      <c r="K2468" s="179">
        <f t="shared" si="944"/>
        <v>74150</v>
      </c>
      <c r="L2468" s="179">
        <f t="shared" si="932"/>
        <v>74150</v>
      </c>
      <c r="M2468" s="179">
        <f t="shared" si="945"/>
        <v>54085.61116656175</v>
      </c>
      <c r="N2468" s="179">
        <f t="shared" si="946"/>
        <v>5761351.0729735335</v>
      </c>
      <c r="O2468" s="179">
        <f>N2468*(1+Basic!$B$9)+S2468</f>
        <v>6049418.6266222103</v>
      </c>
      <c r="P2468" s="176">
        <f t="shared" si="933"/>
        <v>6171195</v>
      </c>
      <c r="R2468" s="183">
        <f t="shared" si="947"/>
        <v>0</v>
      </c>
      <c r="S2468" s="179">
        <f t="shared" si="934"/>
        <v>0</v>
      </c>
      <c r="Y2468" s="179">
        <f t="shared" si="948"/>
        <v>17443.946764332242</v>
      </c>
      <c r="Z2468" s="179">
        <f t="shared" si="949"/>
        <v>1498.8558067423</v>
      </c>
      <c r="AA2468" s="179">
        <f t="shared" si="950"/>
        <v>55207.197428925283</v>
      </c>
      <c r="AB2468" s="179">
        <f t="shared" si="951"/>
        <v>74149.999999999825</v>
      </c>
      <c r="AC2468" s="179">
        <f t="shared" si="952"/>
        <v>6171195</v>
      </c>
      <c r="AE2468" s="179">
        <f t="shared" si="953"/>
        <v>74150</v>
      </c>
    </row>
    <row r="2469" spans="1:31" x14ac:dyDescent="0.2">
      <c r="A2469" s="171">
        <f t="shared" si="935"/>
        <v>124</v>
      </c>
      <c r="B2469" s="179">
        <f t="shared" si="936"/>
        <v>71007</v>
      </c>
      <c r="D2469" s="179">
        <f t="shared" si="937"/>
        <v>3143</v>
      </c>
      <c r="E2469" s="179">
        <f t="shared" si="938"/>
        <v>53330.502009817865</v>
      </c>
      <c r="F2469" s="179">
        <f t="shared" si="939"/>
        <v>1624.153677362611</v>
      </c>
      <c r="G2469" s="179">
        <f t="shared" si="940"/>
        <v>3982708.5121303638</v>
      </c>
      <c r="H2469" s="179">
        <f t="shared" si="941"/>
        <v>120257.50918174628</v>
      </c>
      <c r="I2469" s="179">
        <f t="shared" si="942"/>
        <v>71007</v>
      </c>
      <c r="J2469" s="179">
        <f t="shared" si="943"/>
        <v>3143</v>
      </c>
      <c r="K2469" s="179">
        <f t="shared" si="944"/>
        <v>74150</v>
      </c>
      <c r="L2469" s="179">
        <f t="shared" si="932"/>
        <v>74150</v>
      </c>
      <c r="M2469" s="179">
        <f t="shared" si="945"/>
        <v>53897.907179552167</v>
      </c>
      <c r="N2469" s="179">
        <f t="shared" si="946"/>
        <v>5741098.9801530857</v>
      </c>
      <c r="O2469" s="179">
        <f>N2469*(1+Basic!$B$9)+S2469</f>
        <v>6028153.9291607402</v>
      </c>
      <c r="P2469" s="176">
        <f t="shared" si="933"/>
        <v>6148411</v>
      </c>
      <c r="R2469" s="183">
        <f t="shared" si="947"/>
        <v>0</v>
      </c>
      <c r="S2469" s="179">
        <f t="shared" si="934"/>
        <v>0</v>
      </c>
      <c r="Y2469" s="179">
        <f t="shared" si="948"/>
        <v>17676.497990182135</v>
      </c>
      <c r="Z2469" s="179">
        <f t="shared" si="949"/>
        <v>1518.846322637386</v>
      </c>
      <c r="AA2469" s="179">
        <f t="shared" si="950"/>
        <v>54954.655687180479</v>
      </c>
      <c r="AB2469" s="179">
        <f t="shared" si="951"/>
        <v>74150</v>
      </c>
      <c r="AC2469" s="179">
        <f t="shared" si="952"/>
        <v>6148411</v>
      </c>
      <c r="AE2469" s="179">
        <f t="shared" si="953"/>
        <v>74150</v>
      </c>
    </row>
    <row r="2470" spans="1:31" x14ac:dyDescent="0.2">
      <c r="A2470" s="171">
        <f t="shared" si="935"/>
        <v>125</v>
      </c>
      <c r="B2470" s="179">
        <f t="shared" si="936"/>
        <v>71007</v>
      </c>
      <c r="D2470" s="179">
        <f t="shared" si="937"/>
        <v>3143</v>
      </c>
      <c r="E2470" s="179">
        <f t="shared" si="938"/>
        <v>53094.850563967775</v>
      </c>
      <c r="F2470" s="179">
        <f t="shared" si="939"/>
        <v>1603.8965442759552</v>
      </c>
      <c r="G2470" s="179">
        <f t="shared" si="940"/>
        <v>3964796.3626943314</v>
      </c>
      <c r="H2470" s="179">
        <f t="shared" si="941"/>
        <v>118718.40572602223</v>
      </c>
      <c r="I2470" s="179">
        <f t="shared" si="942"/>
        <v>71007</v>
      </c>
      <c r="J2470" s="179">
        <f t="shared" si="943"/>
        <v>3143</v>
      </c>
      <c r="K2470" s="179">
        <f t="shared" si="944"/>
        <v>74150</v>
      </c>
      <c r="L2470" s="179">
        <f t="shared" si="932"/>
        <v>74150</v>
      </c>
      <c r="M2470" s="179">
        <f t="shared" si="945"/>
        <v>53708.447206500256</v>
      </c>
      <c r="N2470" s="179">
        <f t="shared" si="946"/>
        <v>5720657.4273595857</v>
      </c>
      <c r="O2470" s="179">
        <f>N2470*(1+Basic!$B$9)+S2470</f>
        <v>6006690.2987275654</v>
      </c>
      <c r="P2470" s="176">
        <f t="shared" si="933"/>
        <v>6125409</v>
      </c>
      <c r="R2470" s="183">
        <f t="shared" si="947"/>
        <v>0</v>
      </c>
      <c r="S2470" s="179">
        <f t="shared" si="934"/>
        <v>0</v>
      </c>
      <c r="Y2470" s="179">
        <f t="shared" si="948"/>
        <v>17912.1494360324</v>
      </c>
      <c r="Z2470" s="179">
        <f t="shared" si="949"/>
        <v>1539.1034557240491</v>
      </c>
      <c r="AA2470" s="179">
        <f t="shared" si="950"/>
        <v>54698.747108243733</v>
      </c>
      <c r="AB2470" s="179">
        <f t="shared" si="951"/>
        <v>74150.000000000175</v>
      </c>
      <c r="AC2470" s="179">
        <f t="shared" si="952"/>
        <v>6125409</v>
      </c>
      <c r="AE2470" s="179">
        <f t="shared" si="953"/>
        <v>74150</v>
      </c>
    </row>
    <row r="2471" spans="1:31" x14ac:dyDescent="0.2">
      <c r="A2471" s="171">
        <f t="shared" si="935"/>
        <v>126</v>
      </c>
      <c r="B2471" s="179">
        <f t="shared" si="936"/>
        <v>71007</v>
      </c>
      <c r="D2471" s="179">
        <f t="shared" si="937"/>
        <v>3143</v>
      </c>
      <c r="E2471" s="179">
        <f t="shared" si="938"/>
        <v>52856.057568023192</v>
      </c>
      <c r="F2471" s="179">
        <f t="shared" si="939"/>
        <v>1583.3692380751572</v>
      </c>
      <c r="G2471" s="179">
        <f t="shared" si="940"/>
        <v>3946645.4202623544</v>
      </c>
      <c r="H2471" s="179">
        <f t="shared" si="941"/>
        <v>117158.77496409739</v>
      </c>
      <c r="I2471" s="179">
        <f t="shared" si="942"/>
        <v>71007</v>
      </c>
      <c r="J2471" s="179">
        <f t="shared" si="943"/>
        <v>3143</v>
      </c>
      <c r="K2471" s="179">
        <f t="shared" si="944"/>
        <v>74150</v>
      </c>
      <c r="L2471" s="179">
        <f t="shared" si="932"/>
        <v>74150</v>
      </c>
      <c r="M2471" s="179">
        <f t="shared" si="945"/>
        <v>53517.214820013985</v>
      </c>
      <c r="N2471" s="179">
        <f t="shared" si="946"/>
        <v>5700024.6421796</v>
      </c>
      <c r="O2471" s="179">
        <f>N2471*(1+Basic!$B$9)+S2471</f>
        <v>5985025.8742885804</v>
      </c>
      <c r="P2471" s="176">
        <f t="shared" si="933"/>
        <v>6102185</v>
      </c>
      <c r="R2471" s="183">
        <f t="shared" si="947"/>
        <v>0</v>
      </c>
      <c r="S2471" s="179">
        <f t="shared" si="934"/>
        <v>0</v>
      </c>
      <c r="Y2471" s="179">
        <f t="shared" si="948"/>
        <v>18150.942431977019</v>
      </c>
      <c r="Z2471" s="179">
        <f t="shared" si="949"/>
        <v>1559.63076192484</v>
      </c>
      <c r="AA2471" s="179">
        <f t="shared" si="950"/>
        <v>54439.426806098352</v>
      </c>
      <c r="AB2471" s="179">
        <f t="shared" si="951"/>
        <v>74150.000000000204</v>
      </c>
      <c r="AC2471" s="179">
        <f t="shared" si="952"/>
        <v>6102185</v>
      </c>
      <c r="AE2471" s="179">
        <f t="shared" si="953"/>
        <v>74150</v>
      </c>
    </row>
    <row r="2472" spans="1:31" x14ac:dyDescent="0.2">
      <c r="A2472" s="171">
        <f t="shared" si="935"/>
        <v>127</v>
      </c>
      <c r="B2472" s="179">
        <f t="shared" si="936"/>
        <v>71007</v>
      </c>
      <c r="D2472" s="179">
        <f t="shared" si="937"/>
        <v>3143</v>
      </c>
      <c r="E2472" s="179">
        <f t="shared" si="938"/>
        <v>52614.081140904374</v>
      </c>
      <c r="F2472" s="179">
        <f t="shared" si="939"/>
        <v>1562.5681554116438</v>
      </c>
      <c r="G2472" s="179">
        <f t="shared" si="940"/>
        <v>3928252.5014032586</v>
      </c>
      <c r="H2472" s="179">
        <f t="shared" si="941"/>
        <v>115578.34311950904</v>
      </c>
      <c r="I2472" s="179">
        <f t="shared" si="942"/>
        <v>71007</v>
      </c>
      <c r="J2472" s="179">
        <f t="shared" si="943"/>
        <v>3143</v>
      </c>
      <c r="K2472" s="179">
        <f t="shared" si="944"/>
        <v>74150</v>
      </c>
      <c r="L2472" s="179">
        <f t="shared" si="932"/>
        <v>74150</v>
      </c>
      <c r="M2472" s="179">
        <f t="shared" si="945"/>
        <v>53324.193439021736</v>
      </c>
      <c r="N2472" s="179">
        <f t="shared" si="946"/>
        <v>5679198.8356186217</v>
      </c>
      <c r="O2472" s="179">
        <f>N2472*(1+Basic!$B$9)+S2472</f>
        <v>5963158.777399553</v>
      </c>
      <c r="P2472" s="176">
        <f t="shared" si="933"/>
        <v>6078737</v>
      </c>
      <c r="R2472" s="183">
        <f t="shared" si="947"/>
        <v>0</v>
      </c>
      <c r="S2472" s="179">
        <f t="shared" si="934"/>
        <v>0</v>
      </c>
      <c r="Y2472" s="179">
        <f t="shared" si="948"/>
        <v>18392.918859095778</v>
      </c>
      <c r="Z2472" s="179">
        <f t="shared" si="949"/>
        <v>1580.4318445883546</v>
      </c>
      <c r="AA2472" s="179">
        <f t="shared" si="950"/>
        <v>54176.64929631602</v>
      </c>
      <c r="AB2472" s="179">
        <f t="shared" si="951"/>
        <v>74150.000000000146</v>
      </c>
      <c r="AC2472" s="179">
        <f t="shared" si="952"/>
        <v>6078737</v>
      </c>
      <c r="AE2472" s="179">
        <f t="shared" si="953"/>
        <v>74150</v>
      </c>
    </row>
    <row r="2473" spans="1:31" x14ac:dyDescent="0.2">
      <c r="A2473" s="171">
        <f t="shared" si="935"/>
        <v>128</v>
      </c>
      <c r="B2473" s="179">
        <f t="shared" si="936"/>
        <v>71007</v>
      </c>
      <c r="D2473" s="179">
        <f t="shared" si="937"/>
        <v>3143</v>
      </c>
      <c r="E2473" s="179">
        <f t="shared" si="938"/>
        <v>52368.878843200568</v>
      </c>
      <c r="F2473" s="179">
        <f t="shared" si="939"/>
        <v>1541.4896448783184</v>
      </c>
      <c r="G2473" s="179">
        <f t="shared" si="940"/>
        <v>3909614.380246459</v>
      </c>
      <c r="H2473" s="179">
        <f t="shared" si="941"/>
        <v>113976.83276438736</v>
      </c>
      <c r="I2473" s="179">
        <f t="shared" si="942"/>
        <v>71007</v>
      </c>
      <c r="J2473" s="179">
        <f t="shared" si="943"/>
        <v>3143</v>
      </c>
      <c r="K2473" s="179">
        <f t="shared" si="944"/>
        <v>74150</v>
      </c>
      <c r="L2473" s="179">
        <f t="shared" si="932"/>
        <v>74150</v>
      </c>
      <c r="M2473" s="179">
        <f t="shared" si="945"/>
        <v>53129.366327334625</v>
      </c>
      <c r="N2473" s="179">
        <f t="shared" si="946"/>
        <v>5658178.2019459559</v>
      </c>
      <c r="O2473" s="179">
        <f>N2473*(1+Basic!$B$9)+S2473</f>
        <v>5941087.1120432541</v>
      </c>
      <c r="P2473" s="176">
        <f t="shared" si="933"/>
        <v>6055064</v>
      </c>
      <c r="R2473" s="183">
        <f t="shared" si="947"/>
        <v>0</v>
      </c>
      <c r="S2473" s="179">
        <f t="shared" si="934"/>
        <v>0</v>
      </c>
      <c r="Y2473" s="179">
        <f t="shared" si="948"/>
        <v>18638.121156799607</v>
      </c>
      <c r="Z2473" s="179">
        <f t="shared" si="949"/>
        <v>1601.5103551216744</v>
      </c>
      <c r="AA2473" s="179">
        <f t="shared" si="950"/>
        <v>53910.368488078886</v>
      </c>
      <c r="AB2473" s="179">
        <f t="shared" si="951"/>
        <v>74150.000000000175</v>
      </c>
      <c r="AC2473" s="179">
        <f t="shared" si="952"/>
        <v>6055064</v>
      </c>
      <c r="AE2473" s="179">
        <f t="shared" si="953"/>
        <v>74150</v>
      </c>
    </row>
    <row r="2474" spans="1:31" x14ac:dyDescent="0.2">
      <c r="A2474" s="171">
        <f t="shared" si="935"/>
        <v>129</v>
      </c>
      <c r="B2474" s="179">
        <f t="shared" si="936"/>
        <v>71007</v>
      </c>
      <c r="D2474" s="179">
        <f t="shared" si="937"/>
        <v>3143</v>
      </c>
      <c r="E2474" s="179">
        <f t="shared" si="938"/>
        <v>52120.407669726701</v>
      </c>
      <c r="F2474" s="179">
        <f t="shared" si="939"/>
        <v>1520.1300063685951</v>
      </c>
      <c r="G2474" s="179">
        <f t="shared" si="940"/>
        <v>3890727.7879161858</v>
      </c>
      <c r="H2474" s="179">
        <f t="shared" si="941"/>
        <v>112353.96277075596</v>
      </c>
      <c r="I2474" s="179">
        <f t="shared" si="942"/>
        <v>71007</v>
      </c>
      <c r="J2474" s="179">
        <f t="shared" si="943"/>
        <v>3143</v>
      </c>
      <c r="K2474" s="179">
        <f t="shared" si="944"/>
        <v>74150</v>
      </c>
      <c r="L2474" s="179">
        <f t="shared" ref="L2474:L2537" si="954">K2474</f>
        <v>74150</v>
      </c>
      <c r="M2474" s="179">
        <f t="shared" si="945"/>
        <v>52932.716592195327</v>
      </c>
      <c r="N2474" s="179">
        <f t="shared" si="946"/>
        <v>5636960.9185381513</v>
      </c>
      <c r="O2474" s="179">
        <f>N2474*(1+Basic!$B$9)+S2474</f>
        <v>5918808.9644650593</v>
      </c>
      <c r="P2474" s="176">
        <f t="shared" ref="P2474:P2537" si="955">ROUND((O2474+H2474)/1,0)</f>
        <v>6031163</v>
      </c>
      <c r="R2474" s="183">
        <f t="shared" si="947"/>
        <v>0</v>
      </c>
      <c r="S2474" s="179">
        <f t="shared" ref="S2474:S2537" si="956">S2475+R2474</f>
        <v>0</v>
      </c>
      <c r="Y2474" s="179">
        <f t="shared" si="948"/>
        <v>18886.592330273241</v>
      </c>
      <c r="Z2474" s="179">
        <f t="shared" si="949"/>
        <v>1622.8699936314079</v>
      </c>
      <c r="AA2474" s="179">
        <f t="shared" si="950"/>
        <v>53640.537676095293</v>
      </c>
      <c r="AB2474" s="179">
        <f t="shared" si="951"/>
        <v>74149.999999999942</v>
      </c>
      <c r="AC2474" s="179">
        <f t="shared" si="952"/>
        <v>6031163</v>
      </c>
      <c r="AE2474" s="179">
        <f t="shared" si="953"/>
        <v>74150</v>
      </c>
    </row>
    <row r="2475" spans="1:31" x14ac:dyDescent="0.2">
      <c r="A2475" s="171">
        <f t="shared" ref="A2475:A2538" si="957">A2474+1</f>
        <v>130</v>
      </c>
      <c r="B2475" s="179">
        <f t="shared" ref="B2475:B2538" si="958">$C$2341</f>
        <v>71007</v>
      </c>
      <c r="D2475" s="179">
        <f t="shared" ref="D2475:D2538" si="959">C2475+$F$2341</f>
        <v>3143</v>
      </c>
      <c r="E2475" s="179">
        <f t="shared" ref="E2475:E2538" si="960">G2474*$B$2344/$E$2341</f>
        <v>51868.624041980853</v>
      </c>
      <c r="F2475" s="179">
        <f t="shared" ref="F2475:F2538" si="961">H2474*$D$2344/$E$2341</f>
        <v>1498.4854904268859</v>
      </c>
      <c r="G2475" s="179">
        <f t="shared" ref="G2475:G2538" si="962">G2474+E2475-B2475</f>
        <v>3871589.4119581669</v>
      </c>
      <c r="H2475" s="179">
        <f t="shared" ref="H2475:H2538" si="963">H2474-D2475+F2475</f>
        <v>110709.44826118284</v>
      </c>
      <c r="I2475" s="179">
        <f t="shared" ref="I2475:I2538" si="964">B2475</f>
        <v>71007</v>
      </c>
      <c r="J2475" s="179">
        <f t="shared" ref="J2475:J2538" si="965">D2475-C2475</f>
        <v>3143</v>
      </c>
      <c r="K2475" s="179">
        <f t="shared" ref="K2475:K2538" si="966">J2475+I2475</f>
        <v>74150</v>
      </c>
      <c r="L2475" s="179">
        <f t="shared" si="954"/>
        <v>74150</v>
      </c>
      <c r="M2475" s="179">
        <f t="shared" ref="M2475:M2538" si="967">N2474*$L$2344/12</f>
        <v>52734.227182813462</v>
      </c>
      <c r="N2475" s="179">
        <f t="shared" ref="N2475:N2538" si="968">N2474+M2475-L2475</f>
        <v>5615545.1457209652</v>
      </c>
      <c r="O2475" s="179">
        <f>N2475*(1+Basic!$B$9)+S2475</f>
        <v>5896322.4030070137</v>
      </c>
      <c r="P2475" s="176">
        <f t="shared" si="955"/>
        <v>6007032</v>
      </c>
      <c r="R2475" s="183">
        <f t="shared" ref="R2475:R2538" si="969">ROUND($R$2341/1,0)</f>
        <v>0</v>
      </c>
      <c r="S2475" s="179">
        <f t="shared" si="956"/>
        <v>0</v>
      </c>
      <c r="Y2475" s="179">
        <f t="shared" ref="Y2475:Y2538" si="970">G2474-G2475</f>
        <v>19138.375958018936</v>
      </c>
      <c r="Z2475" s="179">
        <f t="shared" ref="Z2475:Z2538" si="971">H2474-H2475-C2475</f>
        <v>1644.5145095731132</v>
      </c>
      <c r="AA2475" s="179">
        <f t="shared" ref="AA2475:AA2538" si="972">E2475+F2475+R2475</f>
        <v>53367.10953240774</v>
      </c>
      <c r="AB2475" s="179">
        <f t="shared" ref="AB2475:AB2538" si="973">AA2475+Z2475+Y2475</f>
        <v>74149.999999999796</v>
      </c>
      <c r="AC2475" s="179">
        <f t="shared" ref="AC2475:AC2538" si="974">P2475</f>
        <v>6007032</v>
      </c>
      <c r="AE2475" s="179">
        <f t="shared" ref="AE2475:AE2538" si="975">B2475+D2475</f>
        <v>74150</v>
      </c>
    </row>
    <row r="2476" spans="1:31" x14ac:dyDescent="0.2">
      <c r="A2476" s="171">
        <f t="shared" si="957"/>
        <v>131</v>
      </c>
      <c r="B2476" s="179">
        <f t="shared" si="958"/>
        <v>71007</v>
      </c>
      <c r="D2476" s="179">
        <f t="shared" si="959"/>
        <v>3143</v>
      </c>
      <c r="E2476" s="179">
        <f t="shared" si="960"/>
        <v>51613.483800501192</v>
      </c>
      <c r="F2476" s="179">
        <f t="shared" si="961"/>
        <v>1476.5522975904225</v>
      </c>
      <c r="G2476" s="179">
        <f t="shared" si="962"/>
        <v>3852195.895758668</v>
      </c>
      <c r="H2476" s="179">
        <f t="shared" si="963"/>
        <v>109043.00055877326</v>
      </c>
      <c r="I2476" s="179">
        <f t="shared" si="964"/>
        <v>71007</v>
      </c>
      <c r="J2476" s="179">
        <f t="shared" si="965"/>
        <v>3143</v>
      </c>
      <c r="K2476" s="179">
        <f t="shared" si="966"/>
        <v>74150</v>
      </c>
      <c r="L2476" s="179">
        <f t="shared" si="954"/>
        <v>74150</v>
      </c>
      <c r="M2476" s="179">
        <f t="shared" si="967"/>
        <v>52533.88088888707</v>
      </c>
      <c r="N2476" s="179">
        <f t="shared" si="968"/>
        <v>5593929.026609852</v>
      </c>
      <c r="O2476" s="179">
        <f>N2476*(1+Basic!$B$9)+S2476</f>
        <v>5873625.4779403452</v>
      </c>
      <c r="P2476" s="176">
        <f t="shared" si="955"/>
        <v>5982668</v>
      </c>
      <c r="R2476" s="183">
        <f t="shared" si="969"/>
        <v>0</v>
      </c>
      <c r="S2476" s="179">
        <f t="shared" si="956"/>
        <v>0</v>
      </c>
      <c r="Y2476" s="179">
        <f t="shared" si="970"/>
        <v>19393.516199498903</v>
      </c>
      <c r="Z2476" s="179">
        <f t="shared" si="971"/>
        <v>1666.4477024095831</v>
      </c>
      <c r="AA2476" s="179">
        <f t="shared" si="972"/>
        <v>53090.036098091616</v>
      </c>
      <c r="AB2476" s="179">
        <f t="shared" si="973"/>
        <v>74150.000000000102</v>
      </c>
      <c r="AC2476" s="179">
        <f t="shared" si="974"/>
        <v>5982668</v>
      </c>
      <c r="AE2476" s="179">
        <f t="shared" si="975"/>
        <v>74150</v>
      </c>
    </row>
    <row r="2477" spans="1:31" x14ac:dyDescent="0.2">
      <c r="A2477" s="171">
        <f t="shared" si="957"/>
        <v>132</v>
      </c>
      <c r="B2477" s="179">
        <f t="shared" si="958"/>
        <v>71007</v>
      </c>
      <c r="C2477" s="171">
        <f>-Basic!$B$30</f>
        <v>-16440</v>
      </c>
      <c r="D2477" s="179">
        <f t="shared" si="959"/>
        <v>-13297</v>
      </c>
      <c r="E2477" s="179">
        <f t="shared" si="960"/>
        <v>51354.942197120959</v>
      </c>
      <c r="F2477" s="179">
        <f t="shared" si="961"/>
        <v>1454.326577722303</v>
      </c>
      <c r="G2477" s="179">
        <f t="shared" si="962"/>
        <v>3832543.8379557887</v>
      </c>
      <c r="H2477" s="179">
        <f t="shared" si="963"/>
        <v>123794.32713649556</v>
      </c>
      <c r="I2477" s="179">
        <f t="shared" si="964"/>
        <v>71007</v>
      </c>
      <c r="J2477" s="179">
        <f t="shared" si="965"/>
        <v>3143</v>
      </c>
      <c r="K2477" s="179">
        <f t="shared" si="966"/>
        <v>74150</v>
      </c>
      <c r="L2477" s="179">
        <f t="shared" si="954"/>
        <v>74150</v>
      </c>
      <c r="M2477" s="179">
        <f t="shared" si="967"/>
        <v>52331.660339110436</v>
      </c>
      <c r="N2477" s="179">
        <f t="shared" si="968"/>
        <v>5572110.6869489625</v>
      </c>
      <c r="O2477" s="179">
        <f>N2477*(1+Basic!$B$9)+S2477</f>
        <v>5850716.221296411</v>
      </c>
      <c r="P2477" s="176">
        <f t="shared" si="955"/>
        <v>5974511</v>
      </c>
      <c r="R2477" s="183">
        <f t="shared" si="969"/>
        <v>0</v>
      </c>
      <c r="S2477" s="179">
        <f t="shared" si="956"/>
        <v>0</v>
      </c>
      <c r="Y2477" s="179">
        <f t="shared" si="970"/>
        <v>19652.057802879252</v>
      </c>
      <c r="Z2477" s="179">
        <f t="shared" si="971"/>
        <v>1688.6734222777013</v>
      </c>
      <c r="AA2477" s="179">
        <f t="shared" si="972"/>
        <v>52809.268774843265</v>
      </c>
      <c r="AB2477" s="179">
        <f t="shared" si="973"/>
        <v>74150.000000000218</v>
      </c>
      <c r="AC2477" s="179">
        <f t="shared" si="974"/>
        <v>5974511</v>
      </c>
      <c r="AE2477" s="179">
        <f t="shared" si="975"/>
        <v>57710</v>
      </c>
    </row>
    <row r="2478" spans="1:31" x14ac:dyDescent="0.2">
      <c r="A2478" s="171">
        <f t="shared" si="957"/>
        <v>133</v>
      </c>
      <c r="B2478" s="179">
        <f t="shared" si="958"/>
        <v>71007</v>
      </c>
      <c r="D2478" s="179">
        <f t="shared" si="959"/>
        <v>3143</v>
      </c>
      <c r="E2478" s="179">
        <f t="shared" si="960"/>
        <v>51092.953887120289</v>
      </c>
      <c r="F2478" s="179">
        <f t="shared" si="961"/>
        <v>1651.0677366110829</v>
      </c>
      <c r="G2478" s="179">
        <f t="shared" si="962"/>
        <v>3812629.7918429091</v>
      </c>
      <c r="H2478" s="179">
        <f t="shared" si="963"/>
        <v>122302.39487310663</v>
      </c>
      <c r="I2478" s="179">
        <f t="shared" si="964"/>
        <v>71007</v>
      </c>
      <c r="J2478" s="179">
        <f t="shared" si="965"/>
        <v>3143</v>
      </c>
      <c r="K2478" s="179">
        <f t="shared" si="966"/>
        <v>74150</v>
      </c>
      <c r="L2478" s="179">
        <f t="shared" si="954"/>
        <v>74150</v>
      </c>
      <c r="M2478" s="179">
        <f t="shared" si="967"/>
        <v>52127.54799966787</v>
      </c>
      <c r="N2478" s="179">
        <f t="shared" si="968"/>
        <v>5550088.2349486304</v>
      </c>
      <c r="O2478" s="179">
        <f>N2478*(1+Basic!$B$9)+S2478</f>
        <v>5827592.6466960618</v>
      </c>
      <c r="P2478" s="176">
        <f t="shared" si="955"/>
        <v>5949895</v>
      </c>
      <c r="R2478" s="183">
        <f t="shared" si="969"/>
        <v>0</v>
      </c>
      <c r="S2478" s="179">
        <f t="shared" si="956"/>
        <v>0</v>
      </c>
      <c r="Y2478" s="179">
        <f t="shared" si="970"/>
        <v>19914.046112879645</v>
      </c>
      <c r="Z2478" s="179">
        <f t="shared" si="971"/>
        <v>1491.9322633889242</v>
      </c>
      <c r="AA2478" s="179">
        <f t="shared" si="972"/>
        <v>52744.021623731373</v>
      </c>
      <c r="AB2478" s="179">
        <f t="shared" si="973"/>
        <v>74149.999999999942</v>
      </c>
      <c r="AC2478" s="179">
        <f t="shared" si="974"/>
        <v>5949895</v>
      </c>
      <c r="AE2478" s="179">
        <f t="shared" si="975"/>
        <v>74150</v>
      </c>
    </row>
    <row r="2479" spans="1:31" x14ac:dyDescent="0.2">
      <c r="A2479" s="171">
        <f t="shared" si="957"/>
        <v>134</v>
      </c>
      <c r="B2479" s="179">
        <f t="shared" si="958"/>
        <v>71007</v>
      </c>
      <c r="D2479" s="179">
        <f t="shared" si="959"/>
        <v>3143</v>
      </c>
      <c r="E2479" s="179">
        <f t="shared" si="960"/>
        <v>50827.472921273322</v>
      </c>
      <c r="F2479" s="179">
        <f t="shared" si="961"/>
        <v>1631.1695612886015</v>
      </c>
      <c r="G2479" s="179">
        <f t="shared" si="962"/>
        <v>3792450.2647641823</v>
      </c>
      <c r="H2479" s="179">
        <f t="shared" si="963"/>
        <v>120790.56443439523</v>
      </c>
      <c r="I2479" s="179">
        <f t="shared" si="964"/>
        <v>71007</v>
      </c>
      <c r="J2479" s="179">
        <f t="shared" si="965"/>
        <v>3143</v>
      </c>
      <c r="K2479" s="179">
        <f t="shared" si="966"/>
        <v>74150</v>
      </c>
      <c r="L2479" s="179">
        <f t="shared" si="954"/>
        <v>74150</v>
      </c>
      <c r="M2479" s="179">
        <f t="shared" si="967"/>
        <v>51921.526172713406</v>
      </c>
      <c r="N2479" s="179">
        <f t="shared" si="968"/>
        <v>5527859.7611213438</v>
      </c>
      <c r="O2479" s="179">
        <f>N2479*(1+Basic!$B$9)+S2479</f>
        <v>5804252.7491774112</v>
      </c>
      <c r="P2479" s="176">
        <f t="shared" si="955"/>
        <v>5925043</v>
      </c>
      <c r="R2479" s="183">
        <f t="shared" si="969"/>
        <v>0</v>
      </c>
      <c r="S2479" s="179">
        <f t="shared" si="956"/>
        <v>0</v>
      </c>
      <c r="Y2479" s="179">
        <f t="shared" si="970"/>
        <v>20179.527078726795</v>
      </c>
      <c r="Z2479" s="179">
        <f t="shared" si="971"/>
        <v>1511.830438711404</v>
      </c>
      <c r="AA2479" s="179">
        <f t="shared" si="972"/>
        <v>52458.642482561925</v>
      </c>
      <c r="AB2479" s="179">
        <f t="shared" si="973"/>
        <v>74150.000000000116</v>
      </c>
      <c r="AC2479" s="179">
        <f t="shared" si="974"/>
        <v>5925043</v>
      </c>
      <c r="AE2479" s="179">
        <f t="shared" si="975"/>
        <v>74150</v>
      </c>
    </row>
    <row r="2480" spans="1:31" x14ac:dyDescent="0.2">
      <c r="A2480" s="171">
        <f t="shared" si="957"/>
        <v>135</v>
      </c>
      <c r="B2480" s="179">
        <f t="shared" si="958"/>
        <v>71007</v>
      </c>
      <c r="D2480" s="179">
        <f t="shared" si="959"/>
        <v>3143</v>
      </c>
      <c r="E2480" s="179">
        <f t="shared" si="960"/>
        <v>50558.452737789332</v>
      </c>
      <c r="F2480" s="179">
        <f t="shared" si="961"/>
        <v>1611.0060003377773</v>
      </c>
      <c r="G2480" s="179">
        <f t="shared" si="962"/>
        <v>3772001.7175019714</v>
      </c>
      <c r="H2480" s="179">
        <f t="shared" si="963"/>
        <v>119258.570434733</v>
      </c>
      <c r="I2480" s="179">
        <f t="shared" si="964"/>
        <v>71007</v>
      </c>
      <c r="J2480" s="179">
        <f t="shared" si="965"/>
        <v>3143</v>
      </c>
      <c r="K2480" s="179">
        <f t="shared" si="966"/>
        <v>74150</v>
      </c>
      <c r="L2480" s="179">
        <f t="shared" si="954"/>
        <v>74150</v>
      </c>
      <c r="M2480" s="179">
        <f t="shared" si="967"/>
        <v>51713.576994836309</v>
      </c>
      <c r="N2480" s="179">
        <f t="shared" si="968"/>
        <v>5505423.3381161802</v>
      </c>
      <c r="O2480" s="179">
        <f>N2480*(1+Basic!$B$9)+S2480</f>
        <v>5780694.5050219893</v>
      </c>
      <c r="P2480" s="176">
        <f t="shared" si="955"/>
        <v>5899953</v>
      </c>
      <c r="R2480" s="183">
        <f t="shared" si="969"/>
        <v>0</v>
      </c>
      <c r="S2480" s="179">
        <f t="shared" si="956"/>
        <v>0</v>
      </c>
      <c r="Y2480" s="179">
        <f t="shared" si="970"/>
        <v>20448.547262210865</v>
      </c>
      <c r="Z2480" s="179">
        <f t="shared" si="971"/>
        <v>1531.993999662227</v>
      </c>
      <c r="AA2480" s="179">
        <f t="shared" si="972"/>
        <v>52169.458738127112</v>
      </c>
      <c r="AB2480" s="179">
        <f t="shared" si="973"/>
        <v>74150.000000000204</v>
      </c>
      <c r="AC2480" s="179">
        <f t="shared" si="974"/>
        <v>5899953</v>
      </c>
      <c r="AE2480" s="179">
        <f t="shared" si="975"/>
        <v>74150</v>
      </c>
    </row>
    <row r="2481" spans="1:31" x14ac:dyDescent="0.2">
      <c r="A2481" s="171">
        <f t="shared" si="957"/>
        <v>136</v>
      </c>
      <c r="B2481" s="179">
        <f t="shared" si="958"/>
        <v>71007</v>
      </c>
      <c r="D2481" s="179">
        <f t="shared" si="959"/>
        <v>3143</v>
      </c>
      <c r="E2481" s="179">
        <f t="shared" si="960"/>
        <v>50285.846154146442</v>
      </c>
      <c r="F2481" s="179">
        <f t="shared" si="961"/>
        <v>1590.573514261617</v>
      </c>
      <c r="G2481" s="179">
        <f t="shared" si="962"/>
        <v>3751280.5636561178</v>
      </c>
      <c r="H2481" s="179">
        <f t="shared" si="963"/>
        <v>117706.14394899462</v>
      </c>
      <c r="I2481" s="179">
        <f t="shared" si="964"/>
        <v>71007</v>
      </c>
      <c r="J2481" s="179">
        <f t="shared" si="965"/>
        <v>3143</v>
      </c>
      <c r="K2481" s="179">
        <f t="shared" si="966"/>
        <v>74150</v>
      </c>
      <c r="L2481" s="179">
        <f t="shared" si="954"/>
        <v>74150</v>
      </c>
      <c r="M2481" s="179">
        <f t="shared" si="967"/>
        <v>51503.682435512164</v>
      </c>
      <c r="N2481" s="179">
        <f t="shared" si="968"/>
        <v>5482777.0205516927</v>
      </c>
      <c r="O2481" s="179">
        <f>N2481*(1+Basic!$B$9)+S2481</f>
        <v>5756915.8715792773</v>
      </c>
      <c r="P2481" s="176">
        <f t="shared" si="955"/>
        <v>5874622</v>
      </c>
      <c r="R2481" s="183">
        <f t="shared" si="969"/>
        <v>0</v>
      </c>
      <c r="S2481" s="179">
        <f t="shared" si="956"/>
        <v>0</v>
      </c>
      <c r="Y2481" s="179">
        <f t="shared" si="970"/>
        <v>20721.153845853638</v>
      </c>
      <c r="Z2481" s="179">
        <f t="shared" si="971"/>
        <v>1552.4264857383823</v>
      </c>
      <c r="AA2481" s="179">
        <f t="shared" si="972"/>
        <v>51876.41966840806</v>
      </c>
      <c r="AB2481" s="179">
        <f t="shared" si="973"/>
        <v>74150.000000000087</v>
      </c>
      <c r="AC2481" s="179">
        <f t="shared" si="974"/>
        <v>5874622</v>
      </c>
      <c r="AE2481" s="179">
        <f t="shared" si="975"/>
        <v>74150</v>
      </c>
    </row>
    <row r="2482" spans="1:31" x14ac:dyDescent="0.2">
      <c r="A2482" s="171">
        <f t="shared" si="957"/>
        <v>137</v>
      </c>
      <c r="B2482" s="179">
        <f t="shared" si="958"/>
        <v>71007</v>
      </c>
      <c r="D2482" s="179">
        <f t="shared" si="959"/>
        <v>3143</v>
      </c>
      <c r="E2482" s="179">
        <f t="shared" si="960"/>
        <v>50009.605358816414</v>
      </c>
      <c r="F2482" s="179">
        <f t="shared" si="961"/>
        <v>1569.8685163562041</v>
      </c>
      <c r="G2482" s="179">
        <f t="shared" si="962"/>
        <v>3730283.169014934</v>
      </c>
      <c r="H2482" s="179">
        <f t="shared" si="963"/>
        <v>116133.01246535082</v>
      </c>
      <c r="I2482" s="179">
        <f t="shared" si="964"/>
        <v>71007</v>
      </c>
      <c r="J2482" s="179">
        <f t="shared" si="965"/>
        <v>3143</v>
      </c>
      <c r="K2482" s="179">
        <f t="shared" si="966"/>
        <v>74150</v>
      </c>
      <c r="L2482" s="179">
        <f t="shared" si="954"/>
        <v>74150</v>
      </c>
      <c r="M2482" s="179">
        <f t="shared" si="967"/>
        <v>51291.824295539547</v>
      </c>
      <c r="N2482" s="179">
        <f t="shared" si="968"/>
        <v>5459918.8448472321</v>
      </c>
      <c r="O2482" s="179">
        <f>N2482*(1+Basic!$B$9)+S2482</f>
        <v>5732914.7870895937</v>
      </c>
      <c r="P2482" s="176">
        <f t="shared" si="955"/>
        <v>5849048</v>
      </c>
      <c r="R2482" s="183">
        <f t="shared" si="969"/>
        <v>0</v>
      </c>
      <c r="S2482" s="179">
        <f t="shared" si="956"/>
        <v>0</v>
      </c>
      <c r="Y2482" s="179">
        <f t="shared" si="970"/>
        <v>20997.394641183782</v>
      </c>
      <c r="Z2482" s="179">
        <f t="shared" si="971"/>
        <v>1573.1314836437959</v>
      </c>
      <c r="AA2482" s="179">
        <f t="shared" si="972"/>
        <v>51579.473875172618</v>
      </c>
      <c r="AB2482" s="179">
        <f t="shared" si="973"/>
        <v>74150.000000000204</v>
      </c>
      <c r="AC2482" s="179">
        <f t="shared" si="974"/>
        <v>5849048</v>
      </c>
      <c r="AE2482" s="179">
        <f t="shared" si="975"/>
        <v>74150</v>
      </c>
    </row>
    <row r="2483" spans="1:31" x14ac:dyDescent="0.2">
      <c r="A2483" s="171">
        <f t="shared" si="957"/>
        <v>138</v>
      </c>
      <c r="B2483" s="179">
        <f t="shared" si="958"/>
        <v>71007</v>
      </c>
      <c r="D2483" s="179">
        <f t="shared" si="959"/>
        <v>3143</v>
      </c>
      <c r="E2483" s="179">
        <f t="shared" si="960"/>
        <v>49729.681902879143</v>
      </c>
      <c r="F2483" s="179">
        <f t="shared" si="961"/>
        <v>1548.8873720810905</v>
      </c>
      <c r="G2483" s="179">
        <f t="shared" si="962"/>
        <v>3709005.8509178129</v>
      </c>
      <c r="H2483" s="179">
        <f t="shared" si="963"/>
        <v>114538.89983743192</v>
      </c>
      <c r="I2483" s="179">
        <f t="shared" si="964"/>
        <v>71007</v>
      </c>
      <c r="J2483" s="179">
        <f t="shared" si="965"/>
        <v>3143</v>
      </c>
      <c r="K2483" s="179">
        <f t="shared" si="966"/>
        <v>74150</v>
      </c>
      <c r="L2483" s="179">
        <f t="shared" si="954"/>
        <v>74150</v>
      </c>
      <c r="M2483" s="179">
        <f t="shared" si="967"/>
        <v>51077.984205462017</v>
      </c>
      <c r="N2483" s="179">
        <f t="shared" si="968"/>
        <v>5436846.8290526941</v>
      </c>
      <c r="O2483" s="179">
        <f>N2483*(1+Basic!$B$9)+S2483</f>
        <v>5708689.170505329</v>
      </c>
      <c r="P2483" s="176">
        <f t="shared" si="955"/>
        <v>5823228</v>
      </c>
      <c r="R2483" s="183">
        <f t="shared" si="969"/>
        <v>0</v>
      </c>
      <c r="S2483" s="179">
        <f t="shared" si="956"/>
        <v>0</v>
      </c>
      <c r="Y2483" s="179">
        <f t="shared" si="970"/>
        <v>21277.318097121082</v>
      </c>
      <c r="Z2483" s="179">
        <f t="shared" si="971"/>
        <v>1594.1126279189048</v>
      </c>
      <c r="AA2483" s="179">
        <f t="shared" si="972"/>
        <v>51278.569274960231</v>
      </c>
      <c r="AB2483" s="179">
        <f t="shared" si="973"/>
        <v>74150.000000000218</v>
      </c>
      <c r="AC2483" s="179">
        <f t="shared" si="974"/>
        <v>5823228</v>
      </c>
      <c r="AE2483" s="179">
        <f t="shared" si="975"/>
        <v>74150</v>
      </c>
    </row>
    <row r="2484" spans="1:31" x14ac:dyDescent="0.2">
      <c r="A2484" s="171">
        <f t="shared" si="957"/>
        <v>139</v>
      </c>
      <c r="B2484" s="179">
        <f t="shared" si="958"/>
        <v>71007</v>
      </c>
      <c r="D2484" s="179">
        <f t="shared" si="959"/>
        <v>3143</v>
      </c>
      <c r="E2484" s="179">
        <f t="shared" si="960"/>
        <v>49446.026691525411</v>
      </c>
      <c r="F2484" s="179">
        <f t="shared" si="961"/>
        <v>1527.6263984212944</v>
      </c>
      <c r="G2484" s="179">
        <f t="shared" si="962"/>
        <v>3687444.8776093381</v>
      </c>
      <c r="H2484" s="179">
        <f t="shared" si="963"/>
        <v>112923.52623585322</v>
      </c>
      <c r="I2484" s="179">
        <f t="shared" si="964"/>
        <v>71007</v>
      </c>
      <c r="J2484" s="179">
        <f t="shared" si="965"/>
        <v>3143</v>
      </c>
      <c r="K2484" s="179">
        <f t="shared" si="966"/>
        <v>74150</v>
      </c>
      <c r="L2484" s="179">
        <f t="shared" si="954"/>
        <v>74150</v>
      </c>
      <c r="M2484" s="179">
        <f t="shared" si="967"/>
        <v>50862.143623975397</v>
      </c>
      <c r="N2484" s="179">
        <f t="shared" si="968"/>
        <v>5413558.9726766692</v>
      </c>
      <c r="O2484" s="179">
        <f>N2484*(1+Basic!$B$9)+S2484</f>
        <v>5684236.921310503</v>
      </c>
      <c r="P2484" s="176">
        <f t="shared" si="955"/>
        <v>5797160</v>
      </c>
      <c r="R2484" s="183">
        <f t="shared" si="969"/>
        <v>0</v>
      </c>
      <c r="S2484" s="179">
        <f t="shared" si="956"/>
        <v>0</v>
      </c>
      <c r="Y2484" s="179">
        <f t="shared" si="970"/>
        <v>21560.973308474757</v>
      </c>
      <c r="Z2484" s="179">
        <f t="shared" si="971"/>
        <v>1615.3736015786999</v>
      </c>
      <c r="AA2484" s="179">
        <f t="shared" si="972"/>
        <v>50973.653089946703</v>
      </c>
      <c r="AB2484" s="179">
        <f t="shared" si="973"/>
        <v>74150.00000000016</v>
      </c>
      <c r="AC2484" s="179">
        <f t="shared" si="974"/>
        <v>5797160</v>
      </c>
      <c r="AE2484" s="179">
        <f t="shared" si="975"/>
        <v>74150</v>
      </c>
    </row>
    <row r="2485" spans="1:31" x14ac:dyDescent="0.2">
      <c r="A2485" s="171">
        <f t="shared" si="957"/>
        <v>140</v>
      </c>
      <c r="B2485" s="179">
        <f t="shared" si="958"/>
        <v>71007</v>
      </c>
      <c r="D2485" s="179">
        <f t="shared" si="959"/>
        <v>3143</v>
      </c>
      <c r="E2485" s="179">
        <f t="shared" si="960"/>
        <v>49158.589975446266</v>
      </c>
      <c r="F2485" s="179">
        <f t="shared" si="961"/>
        <v>1506.0818632407843</v>
      </c>
      <c r="G2485" s="179">
        <f t="shared" si="962"/>
        <v>3665596.4675847846</v>
      </c>
      <c r="H2485" s="179">
        <f t="shared" si="963"/>
        <v>111286.60809909401</v>
      </c>
      <c r="I2485" s="179">
        <f t="shared" si="964"/>
        <v>71007</v>
      </c>
      <c r="J2485" s="179">
        <f t="shared" si="965"/>
        <v>3143</v>
      </c>
      <c r="K2485" s="179">
        <f t="shared" si="966"/>
        <v>74150</v>
      </c>
      <c r="L2485" s="179">
        <f t="shared" si="954"/>
        <v>74150</v>
      </c>
      <c r="M2485" s="179">
        <f t="shared" si="967"/>
        <v>50644.283836320079</v>
      </c>
      <c r="N2485" s="179">
        <f t="shared" si="968"/>
        <v>5390053.2565129893</v>
      </c>
      <c r="O2485" s="179">
        <f>N2485*(1+Basic!$B$9)+S2485</f>
        <v>5659555.9193386389</v>
      </c>
      <c r="P2485" s="176">
        <f t="shared" si="955"/>
        <v>5770843</v>
      </c>
      <c r="R2485" s="183">
        <f t="shared" si="969"/>
        <v>0</v>
      </c>
      <c r="S2485" s="179">
        <f t="shared" si="956"/>
        <v>0</v>
      </c>
      <c r="Y2485" s="179">
        <f t="shared" si="970"/>
        <v>21848.410024553537</v>
      </c>
      <c r="Z2485" s="179">
        <f t="shared" si="971"/>
        <v>1636.91813675921</v>
      </c>
      <c r="AA2485" s="179">
        <f t="shared" si="972"/>
        <v>50664.671838687049</v>
      </c>
      <c r="AB2485" s="179">
        <f t="shared" si="973"/>
        <v>74149.999999999796</v>
      </c>
      <c r="AC2485" s="179">
        <f t="shared" si="974"/>
        <v>5770843</v>
      </c>
      <c r="AE2485" s="179">
        <f t="shared" si="975"/>
        <v>74150</v>
      </c>
    </row>
    <row r="2486" spans="1:31" x14ac:dyDescent="0.2">
      <c r="A2486" s="171">
        <f t="shared" si="957"/>
        <v>141</v>
      </c>
      <c r="B2486" s="179">
        <f t="shared" si="958"/>
        <v>71007</v>
      </c>
      <c r="D2486" s="179">
        <f t="shared" si="959"/>
        <v>3143</v>
      </c>
      <c r="E2486" s="179">
        <f t="shared" si="960"/>
        <v>48867.321342107731</v>
      </c>
      <c r="F2486" s="179">
        <f t="shared" si="961"/>
        <v>1484.2499846273424</v>
      </c>
      <c r="G2486" s="179">
        <f t="shared" si="962"/>
        <v>3643456.7889268924</v>
      </c>
      <c r="H2486" s="179">
        <f t="shared" si="963"/>
        <v>109627.85808372135</v>
      </c>
      <c r="I2486" s="179">
        <f t="shared" si="964"/>
        <v>71007</v>
      </c>
      <c r="J2486" s="179">
        <f t="shared" si="965"/>
        <v>3143</v>
      </c>
      <c r="K2486" s="179">
        <f t="shared" si="966"/>
        <v>74150</v>
      </c>
      <c r="L2486" s="179">
        <f t="shared" si="954"/>
        <v>74150</v>
      </c>
      <c r="M2486" s="179">
        <f t="shared" si="967"/>
        <v>50424.385952658391</v>
      </c>
      <c r="N2486" s="179">
        <f t="shared" si="968"/>
        <v>5366327.6424656473</v>
      </c>
      <c r="O2486" s="179">
        <f>N2486*(1+Basic!$B$9)+S2486</f>
        <v>5634644.0245889295</v>
      </c>
      <c r="P2486" s="176">
        <f t="shared" si="955"/>
        <v>5744272</v>
      </c>
      <c r="R2486" s="183">
        <f t="shared" si="969"/>
        <v>0</v>
      </c>
      <c r="S2486" s="179">
        <f t="shared" si="956"/>
        <v>0</v>
      </c>
      <c r="Y2486" s="179">
        <f t="shared" si="970"/>
        <v>22139.67865789216</v>
      </c>
      <c r="Z2486" s="179">
        <f t="shared" si="971"/>
        <v>1658.7500153726578</v>
      </c>
      <c r="AA2486" s="179">
        <f t="shared" si="972"/>
        <v>50351.571326735073</v>
      </c>
      <c r="AB2486" s="179">
        <f t="shared" si="973"/>
        <v>74149.999999999884</v>
      </c>
      <c r="AC2486" s="179">
        <f t="shared" si="974"/>
        <v>5744272</v>
      </c>
      <c r="AE2486" s="179">
        <f t="shared" si="975"/>
        <v>74150</v>
      </c>
    </row>
    <row r="2487" spans="1:31" x14ac:dyDescent="0.2">
      <c r="A2487" s="171">
        <f t="shared" si="957"/>
        <v>142</v>
      </c>
      <c r="B2487" s="179">
        <f t="shared" si="958"/>
        <v>71007</v>
      </c>
      <c r="D2487" s="179">
        <f t="shared" si="959"/>
        <v>3143</v>
      </c>
      <c r="E2487" s="179">
        <f t="shared" si="960"/>
        <v>48572.169706909037</v>
      </c>
      <c r="F2487" s="179">
        <f t="shared" si="961"/>
        <v>1462.1269302286928</v>
      </c>
      <c r="G2487" s="179">
        <f t="shared" si="962"/>
        <v>3621021.9586338014</v>
      </c>
      <c r="H2487" s="179">
        <f t="shared" si="963"/>
        <v>107946.98501395005</v>
      </c>
      <c r="I2487" s="179">
        <f t="shared" si="964"/>
        <v>71007</v>
      </c>
      <c r="J2487" s="179">
        <f t="shared" si="965"/>
        <v>3143</v>
      </c>
      <c r="K2487" s="179">
        <f t="shared" si="966"/>
        <v>74150</v>
      </c>
      <c r="L2487" s="179">
        <f t="shared" si="954"/>
        <v>74150</v>
      </c>
      <c r="M2487" s="179">
        <f t="shared" si="967"/>
        <v>50202.430906436646</v>
      </c>
      <c r="N2487" s="179">
        <f t="shared" si="968"/>
        <v>5342380.0733720837</v>
      </c>
      <c r="O2487" s="179">
        <f>N2487*(1+Basic!$B$9)+S2487</f>
        <v>5609499.0770406881</v>
      </c>
      <c r="P2487" s="176">
        <f t="shared" si="955"/>
        <v>5717446</v>
      </c>
      <c r="R2487" s="183">
        <f t="shared" si="969"/>
        <v>0</v>
      </c>
      <c r="S2487" s="179">
        <f t="shared" si="956"/>
        <v>0</v>
      </c>
      <c r="Y2487" s="179">
        <f t="shared" si="970"/>
        <v>22434.830293091014</v>
      </c>
      <c r="Z2487" s="179">
        <f t="shared" si="971"/>
        <v>1680.8730697713036</v>
      </c>
      <c r="AA2487" s="179">
        <f t="shared" si="972"/>
        <v>50034.296637137726</v>
      </c>
      <c r="AB2487" s="179">
        <f t="shared" si="973"/>
        <v>74150.000000000044</v>
      </c>
      <c r="AC2487" s="179">
        <f t="shared" si="974"/>
        <v>5717446</v>
      </c>
      <c r="AE2487" s="179">
        <f t="shared" si="975"/>
        <v>74150</v>
      </c>
    </row>
    <row r="2488" spans="1:31" x14ac:dyDescent="0.2">
      <c r="A2488" s="171">
        <f t="shared" si="957"/>
        <v>143</v>
      </c>
      <c r="B2488" s="179">
        <f t="shared" si="958"/>
        <v>71007</v>
      </c>
      <c r="D2488" s="179">
        <f t="shared" si="959"/>
        <v>3143</v>
      </c>
      <c r="E2488" s="179">
        <f t="shared" si="960"/>
        <v>48273.083304223117</v>
      </c>
      <c r="F2488" s="179">
        <f t="shared" si="961"/>
        <v>1439.7088165797704</v>
      </c>
      <c r="G2488" s="179">
        <f t="shared" si="962"/>
        <v>3598288.0419380246</v>
      </c>
      <c r="H2488" s="179">
        <f t="shared" si="963"/>
        <v>106243.69383052982</v>
      </c>
      <c r="I2488" s="179">
        <f t="shared" si="964"/>
        <v>71007</v>
      </c>
      <c r="J2488" s="179">
        <f t="shared" si="965"/>
        <v>3143</v>
      </c>
      <c r="K2488" s="179">
        <f t="shared" si="966"/>
        <v>74150</v>
      </c>
      <c r="L2488" s="179">
        <f t="shared" si="954"/>
        <v>74150</v>
      </c>
      <c r="M2488" s="179">
        <f t="shared" si="967"/>
        <v>49978.399452732054</v>
      </c>
      <c r="N2488" s="179">
        <f t="shared" si="968"/>
        <v>5318208.4728248157</v>
      </c>
      <c r="O2488" s="179">
        <f>N2488*(1+Basic!$B$9)+S2488</f>
        <v>5584118.8964660568</v>
      </c>
      <c r="P2488" s="176">
        <f t="shared" si="955"/>
        <v>5690363</v>
      </c>
      <c r="R2488" s="183">
        <f t="shared" si="969"/>
        <v>0</v>
      </c>
      <c r="S2488" s="179">
        <f t="shared" si="956"/>
        <v>0</v>
      </c>
      <c r="Y2488" s="179">
        <f t="shared" si="970"/>
        <v>22733.916695776861</v>
      </c>
      <c r="Z2488" s="179">
        <f t="shared" si="971"/>
        <v>1703.2911834202241</v>
      </c>
      <c r="AA2488" s="179">
        <f t="shared" si="972"/>
        <v>49712.792120802886</v>
      </c>
      <c r="AB2488" s="179">
        <f t="shared" si="973"/>
        <v>74149.999999999971</v>
      </c>
      <c r="AC2488" s="179">
        <f t="shared" si="974"/>
        <v>5690363</v>
      </c>
      <c r="AE2488" s="179">
        <f t="shared" si="975"/>
        <v>74150</v>
      </c>
    </row>
    <row r="2489" spans="1:31" x14ac:dyDescent="0.2">
      <c r="A2489" s="171">
        <f t="shared" si="957"/>
        <v>144</v>
      </c>
      <c r="B2489" s="179">
        <f t="shared" si="958"/>
        <v>71007</v>
      </c>
      <c r="C2489" s="171">
        <f>-Basic!$B$31</f>
        <v>-14800</v>
      </c>
      <c r="D2489" s="179">
        <f t="shared" si="959"/>
        <v>-11657</v>
      </c>
      <c r="E2489" s="179">
        <f t="shared" si="960"/>
        <v>47970.009678317641</v>
      </c>
      <c r="F2489" s="179">
        <f t="shared" si="961"/>
        <v>1416.9917084210219</v>
      </c>
      <c r="G2489" s="179">
        <f t="shared" si="962"/>
        <v>3575251.0516163423</v>
      </c>
      <c r="H2489" s="179">
        <f t="shared" si="963"/>
        <v>119317.68553895084</v>
      </c>
      <c r="I2489" s="179">
        <f t="shared" si="964"/>
        <v>71007</v>
      </c>
      <c r="J2489" s="179">
        <f t="shared" si="965"/>
        <v>3143</v>
      </c>
      <c r="K2489" s="179">
        <f t="shared" si="966"/>
        <v>74150</v>
      </c>
      <c r="L2489" s="179">
        <f t="shared" si="954"/>
        <v>74150</v>
      </c>
      <c r="M2489" s="179">
        <f t="shared" si="967"/>
        <v>49752.272166583971</v>
      </c>
      <c r="N2489" s="179">
        <f t="shared" si="968"/>
        <v>5293810.7449913993</v>
      </c>
      <c r="O2489" s="179">
        <f>N2489*(1+Basic!$B$9)+S2489</f>
        <v>5558501.2822409691</v>
      </c>
      <c r="P2489" s="176">
        <f t="shared" si="955"/>
        <v>5677819</v>
      </c>
      <c r="R2489" s="183">
        <f t="shared" si="969"/>
        <v>0</v>
      </c>
      <c r="S2489" s="179">
        <f t="shared" si="956"/>
        <v>0</v>
      </c>
      <c r="Y2489" s="179">
        <f t="shared" si="970"/>
        <v>23036.9903216823</v>
      </c>
      <c r="Z2489" s="179">
        <f t="shared" si="971"/>
        <v>1726.0082915789826</v>
      </c>
      <c r="AA2489" s="179">
        <f t="shared" si="972"/>
        <v>49387.001386738666</v>
      </c>
      <c r="AB2489" s="179">
        <f t="shared" si="973"/>
        <v>74149.999999999942</v>
      </c>
      <c r="AC2489" s="179">
        <f t="shared" si="974"/>
        <v>5677819</v>
      </c>
      <c r="AE2489" s="179">
        <f t="shared" si="975"/>
        <v>59350</v>
      </c>
    </row>
    <row r="2490" spans="1:31" x14ac:dyDescent="0.2">
      <c r="A2490" s="171">
        <f t="shared" si="957"/>
        <v>145</v>
      </c>
      <c r="B2490" s="179">
        <f t="shared" si="958"/>
        <v>71007</v>
      </c>
      <c r="D2490" s="179">
        <f t="shared" si="959"/>
        <v>3143</v>
      </c>
      <c r="E2490" s="179">
        <f t="shared" si="960"/>
        <v>47662.895674154926</v>
      </c>
      <c r="F2490" s="179">
        <f t="shared" si="961"/>
        <v>1591.3619432920752</v>
      </c>
      <c r="G2490" s="179">
        <f t="shared" si="962"/>
        <v>3551906.9472904974</v>
      </c>
      <c r="H2490" s="179">
        <f t="shared" si="963"/>
        <v>117766.04748224292</v>
      </c>
      <c r="I2490" s="179">
        <f t="shared" si="964"/>
        <v>71007</v>
      </c>
      <c r="J2490" s="179">
        <f t="shared" si="965"/>
        <v>3143</v>
      </c>
      <c r="K2490" s="179">
        <f t="shared" si="966"/>
        <v>74150</v>
      </c>
      <c r="L2490" s="179">
        <f t="shared" si="954"/>
        <v>74150</v>
      </c>
      <c r="M2490" s="179">
        <f t="shared" si="967"/>
        <v>49524.029441309678</v>
      </c>
      <c r="N2490" s="179">
        <f t="shared" si="968"/>
        <v>5269184.7744327094</v>
      </c>
      <c r="O2490" s="179">
        <f>N2490*(1+Basic!$B$9)+S2490</f>
        <v>5532644.0131543456</v>
      </c>
      <c r="P2490" s="176">
        <f t="shared" si="955"/>
        <v>5650410</v>
      </c>
      <c r="R2490" s="183">
        <f t="shared" si="969"/>
        <v>0</v>
      </c>
      <c r="S2490" s="179">
        <f t="shared" si="956"/>
        <v>0</v>
      </c>
      <c r="Y2490" s="179">
        <f t="shared" si="970"/>
        <v>23344.104325844906</v>
      </c>
      <c r="Z2490" s="179">
        <f t="shared" si="971"/>
        <v>1551.6380567079177</v>
      </c>
      <c r="AA2490" s="179">
        <f t="shared" si="972"/>
        <v>49254.257617447001</v>
      </c>
      <c r="AB2490" s="179">
        <f t="shared" si="973"/>
        <v>74149.999999999825</v>
      </c>
      <c r="AC2490" s="179">
        <f t="shared" si="974"/>
        <v>5650410</v>
      </c>
      <c r="AE2490" s="179">
        <f t="shared" si="975"/>
        <v>74150</v>
      </c>
    </row>
    <row r="2491" spans="1:31" x14ac:dyDescent="0.2">
      <c r="A2491" s="171">
        <f t="shared" si="957"/>
        <v>146</v>
      </c>
      <c r="B2491" s="179">
        <f t="shared" si="958"/>
        <v>71007</v>
      </c>
      <c r="D2491" s="179">
        <f t="shared" si="959"/>
        <v>3143</v>
      </c>
      <c r="E2491" s="179">
        <f t="shared" si="960"/>
        <v>47351.687428069294</v>
      </c>
      <c r="F2491" s="179">
        <f t="shared" si="961"/>
        <v>1570.6674608098235</v>
      </c>
      <c r="G2491" s="179">
        <f t="shared" si="962"/>
        <v>3528251.6347185667</v>
      </c>
      <c r="H2491" s="179">
        <f t="shared" si="963"/>
        <v>116193.71494305275</v>
      </c>
      <c r="I2491" s="179">
        <f t="shared" si="964"/>
        <v>71007</v>
      </c>
      <c r="J2491" s="179">
        <f t="shared" si="965"/>
        <v>3143</v>
      </c>
      <c r="K2491" s="179">
        <f t="shared" si="966"/>
        <v>74150</v>
      </c>
      <c r="L2491" s="179">
        <f t="shared" si="954"/>
        <v>74150</v>
      </c>
      <c r="M2491" s="179">
        <f t="shared" si="967"/>
        <v>49293.65148680436</v>
      </c>
      <c r="N2491" s="179">
        <f t="shared" si="968"/>
        <v>5244328.4259195141</v>
      </c>
      <c r="O2491" s="179">
        <f>N2491*(1+Basic!$B$9)+S2491</f>
        <v>5506544.8472154904</v>
      </c>
      <c r="P2491" s="176">
        <f t="shared" si="955"/>
        <v>5622739</v>
      </c>
      <c r="R2491" s="183">
        <f t="shared" si="969"/>
        <v>0</v>
      </c>
      <c r="S2491" s="179">
        <f t="shared" si="956"/>
        <v>0</v>
      </c>
      <c r="Y2491" s="179">
        <f t="shared" si="970"/>
        <v>23655.312571930699</v>
      </c>
      <c r="Z2491" s="179">
        <f t="shared" si="971"/>
        <v>1572.3325391901744</v>
      </c>
      <c r="AA2491" s="179">
        <f t="shared" si="972"/>
        <v>48922.354888879119</v>
      </c>
      <c r="AB2491" s="179">
        <f t="shared" si="973"/>
        <v>74150</v>
      </c>
      <c r="AC2491" s="179">
        <f t="shared" si="974"/>
        <v>5622739</v>
      </c>
      <c r="AE2491" s="179">
        <f t="shared" si="975"/>
        <v>74150</v>
      </c>
    </row>
    <row r="2492" spans="1:31" x14ac:dyDescent="0.2">
      <c r="A2492" s="171">
        <f t="shared" si="957"/>
        <v>147</v>
      </c>
      <c r="B2492" s="179">
        <f t="shared" si="958"/>
        <v>71007</v>
      </c>
      <c r="D2492" s="179">
        <f t="shared" si="959"/>
        <v>3143</v>
      </c>
      <c r="E2492" s="179">
        <f t="shared" si="960"/>
        <v>47036.330358320098</v>
      </c>
      <c r="F2492" s="179">
        <f t="shared" si="961"/>
        <v>1549.6969722040064</v>
      </c>
      <c r="G2492" s="179">
        <f t="shared" si="962"/>
        <v>3504280.9650768866</v>
      </c>
      <c r="H2492" s="179">
        <f t="shared" si="963"/>
        <v>114600.41191525676</v>
      </c>
      <c r="I2492" s="179">
        <f t="shared" si="964"/>
        <v>71007</v>
      </c>
      <c r="J2492" s="179">
        <f t="shared" si="965"/>
        <v>3143</v>
      </c>
      <c r="K2492" s="179">
        <f t="shared" si="966"/>
        <v>74150</v>
      </c>
      <c r="L2492" s="179">
        <f t="shared" si="954"/>
        <v>74150</v>
      </c>
      <c r="M2492" s="179">
        <f t="shared" si="967"/>
        <v>49061.118327825148</v>
      </c>
      <c r="N2492" s="179">
        <f t="shared" si="968"/>
        <v>5219239.5442473395</v>
      </c>
      <c r="O2492" s="179">
        <f>N2492*(1+Basic!$B$9)+S2492</f>
        <v>5480201.5214597071</v>
      </c>
      <c r="P2492" s="176">
        <f t="shared" si="955"/>
        <v>5594802</v>
      </c>
      <c r="R2492" s="183">
        <f t="shared" si="969"/>
        <v>0</v>
      </c>
      <c r="S2492" s="179">
        <f t="shared" si="956"/>
        <v>0</v>
      </c>
      <c r="Y2492" s="179">
        <f t="shared" si="970"/>
        <v>23970.669641680084</v>
      </c>
      <c r="Z2492" s="179">
        <f t="shared" si="971"/>
        <v>1593.3030277959915</v>
      </c>
      <c r="AA2492" s="179">
        <f t="shared" si="972"/>
        <v>48586.027330524106</v>
      </c>
      <c r="AB2492" s="179">
        <f t="shared" si="973"/>
        <v>74150.000000000175</v>
      </c>
      <c r="AC2492" s="179">
        <f t="shared" si="974"/>
        <v>5594802</v>
      </c>
      <c r="AE2492" s="179">
        <f t="shared" si="975"/>
        <v>74150</v>
      </c>
    </row>
    <row r="2493" spans="1:31" x14ac:dyDescent="0.2">
      <c r="A2493" s="171">
        <f t="shared" si="957"/>
        <v>148</v>
      </c>
      <c r="B2493" s="179">
        <f t="shared" si="958"/>
        <v>71007</v>
      </c>
      <c r="D2493" s="179">
        <f t="shared" si="959"/>
        <v>3143</v>
      </c>
      <c r="E2493" s="179">
        <f t="shared" si="960"/>
        <v>46716.769155518828</v>
      </c>
      <c r="F2493" s="179">
        <f t="shared" si="961"/>
        <v>1528.4467963301302</v>
      </c>
      <c r="G2493" s="179">
        <f t="shared" si="962"/>
        <v>3479990.7342324052</v>
      </c>
      <c r="H2493" s="179">
        <f t="shared" si="963"/>
        <v>112985.85871158689</v>
      </c>
      <c r="I2493" s="179">
        <f t="shared" si="964"/>
        <v>71007</v>
      </c>
      <c r="J2493" s="179">
        <f t="shared" si="965"/>
        <v>3143</v>
      </c>
      <c r="K2493" s="179">
        <f t="shared" si="966"/>
        <v>74150</v>
      </c>
      <c r="L2493" s="179">
        <f t="shared" si="954"/>
        <v>74150</v>
      </c>
      <c r="M2493" s="179">
        <f t="shared" si="967"/>
        <v>48826.409802259157</v>
      </c>
      <c r="N2493" s="179">
        <f t="shared" si="968"/>
        <v>5193915.9540495984</v>
      </c>
      <c r="O2493" s="179">
        <f>N2493*(1+Basic!$B$9)+S2493</f>
        <v>5453611.7517520785</v>
      </c>
      <c r="P2493" s="176">
        <f t="shared" si="955"/>
        <v>5566598</v>
      </c>
      <c r="R2493" s="183">
        <f t="shared" si="969"/>
        <v>0</v>
      </c>
      <c r="S2493" s="179">
        <f t="shared" si="956"/>
        <v>0</v>
      </c>
      <c r="Y2493" s="179">
        <f t="shared" si="970"/>
        <v>24290.230844481383</v>
      </c>
      <c r="Z2493" s="179">
        <f t="shared" si="971"/>
        <v>1614.5532036698714</v>
      </c>
      <c r="AA2493" s="179">
        <f t="shared" si="972"/>
        <v>48245.215951848957</v>
      </c>
      <c r="AB2493" s="179">
        <f t="shared" si="973"/>
        <v>74150.000000000204</v>
      </c>
      <c r="AC2493" s="179">
        <f t="shared" si="974"/>
        <v>5566598</v>
      </c>
      <c r="AE2493" s="179">
        <f t="shared" si="975"/>
        <v>74150</v>
      </c>
    </row>
    <row r="2494" spans="1:31" x14ac:dyDescent="0.2">
      <c r="A2494" s="171">
        <f t="shared" si="957"/>
        <v>149</v>
      </c>
      <c r="B2494" s="179">
        <f t="shared" si="958"/>
        <v>71007</v>
      </c>
      <c r="D2494" s="179">
        <f t="shared" si="959"/>
        <v>3143</v>
      </c>
      <c r="E2494" s="179">
        <f t="shared" si="960"/>
        <v>46392.947772928572</v>
      </c>
      <c r="F2494" s="179">
        <f t="shared" si="961"/>
        <v>1506.9132029475986</v>
      </c>
      <c r="G2494" s="179">
        <f t="shared" si="962"/>
        <v>3455376.6820053337</v>
      </c>
      <c r="H2494" s="179">
        <f t="shared" si="963"/>
        <v>111349.77191453449</v>
      </c>
      <c r="I2494" s="179">
        <f t="shared" si="964"/>
        <v>71007</v>
      </c>
      <c r="J2494" s="179">
        <f t="shared" si="965"/>
        <v>3143</v>
      </c>
      <c r="K2494" s="179">
        <f t="shared" si="966"/>
        <v>74150</v>
      </c>
      <c r="L2494" s="179">
        <f t="shared" si="954"/>
        <v>74150</v>
      </c>
      <c r="M2494" s="179">
        <f t="shared" si="967"/>
        <v>48589.505559375306</v>
      </c>
      <c r="N2494" s="179">
        <f t="shared" si="968"/>
        <v>5168355.4596089739</v>
      </c>
      <c r="O2494" s="179">
        <f>N2494*(1+Basic!$B$9)+S2494</f>
        <v>5426773.2325894227</v>
      </c>
      <c r="P2494" s="176">
        <f t="shared" si="955"/>
        <v>5538123</v>
      </c>
      <c r="R2494" s="183">
        <f t="shared" si="969"/>
        <v>0</v>
      </c>
      <c r="S2494" s="179">
        <f t="shared" si="956"/>
        <v>0</v>
      </c>
      <c r="Y2494" s="179">
        <f t="shared" si="970"/>
        <v>24614.052227071486</v>
      </c>
      <c r="Z2494" s="179">
        <f t="shared" si="971"/>
        <v>1636.0867970523977</v>
      </c>
      <c r="AA2494" s="179">
        <f t="shared" si="972"/>
        <v>47899.860975876174</v>
      </c>
      <c r="AB2494" s="179">
        <f t="shared" si="973"/>
        <v>74150.000000000058</v>
      </c>
      <c r="AC2494" s="179">
        <f t="shared" si="974"/>
        <v>5538123</v>
      </c>
      <c r="AE2494" s="179">
        <f t="shared" si="975"/>
        <v>74150</v>
      </c>
    </row>
    <row r="2495" spans="1:31" x14ac:dyDescent="0.2">
      <c r="A2495" s="171">
        <f t="shared" si="957"/>
        <v>150</v>
      </c>
      <c r="B2495" s="179">
        <f t="shared" si="958"/>
        <v>71007</v>
      </c>
      <c r="D2495" s="179">
        <f t="shared" si="959"/>
        <v>3143</v>
      </c>
      <c r="E2495" s="179">
        <f t="shared" si="960"/>
        <v>46064.809416634205</v>
      </c>
      <c r="F2495" s="179">
        <f t="shared" si="961"/>
        <v>1485.0924120649104</v>
      </c>
      <c r="G2495" s="179">
        <f t="shared" si="962"/>
        <v>3430434.4914219677</v>
      </c>
      <c r="H2495" s="179">
        <f t="shared" si="963"/>
        <v>109691.8643265994</v>
      </c>
      <c r="I2495" s="179">
        <f t="shared" si="964"/>
        <v>71007</v>
      </c>
      <c r="J2495" s="179">
        <f t="shared" si="965"/>
        <v>3143</v>
      </c>
      <c r="K2495" s="179">
        <f t="shared" si="966"/>
        <v>74150</v>
      </c>
      <c r="L2495" s="179">
        <f t="shared" si="954"/>
        <v>74150</v>
      </c>
      <c r="M2495" s="179">
        <f t="shared" si="967"/>
        <v>48350.385058059772</v>
      </c>
      <c r="N2495" s="179">
        <f t="shared" si="968"/>
        <v>5142555.8446670333</v>
      </c>
      <c r="O2495" s="179">
        <f>N2495*(1+Basic!$B$9)+S2495</f>
        <v>5399683.6369003849</v>
      </c>
      <c r="P2495" s="176">
        <f t="shared" si="955"/>
        <v>5509376</v>
      </c>
      <c r="R2495" s="183">
        <f t="shared" si="969"/>
        <v>0</v>
      </c>
      <c r="S2495" s="179">
        <f t="shared" si="956"/>
        <v>0</v>
      </c>
      <c r="Y2495" s="179">
        <f t="shared" si="970"/>
        <v>24942.190583365969</v>
      </c>
      <c r="Z2495" s="179">
        <f t="shared" si="971"/>
        <v>1657.9075879350858</v>
      </c>
      <c r="AA2495" s="179">
        <f t="shared" si="972"/>
        <v>47549.901828699112</v>
      </c>
      <c r="AB2495" s="179">
        <f t="shared" si="973"/>
        <v>74150.000000000175</v>
      </c>
      <c r="AC2495" s="179">
        <f t="shared" si="974"/>
        <v>5509376</v>
      </c>
      <c r="AE2495" s="179">
        <f t="shared" si="975"/>
        <v>74150</v>
      </c>
    </row>
    <row r="2496" spans="1:31" x14ac:dyDescent="0.2">
      <c r="A2496" s="171">
        <f t="shared" si="957"/>
        <v>151</v>
      </c>
      <c r="B2496" s="179">
        <f t="shared" si="958"/>
        <v>71007</v>
      </c>
      <c r="D2496" s="179">
        <f t="shared" si="959"/>
        <v>3143</v>
      </c>
      <c r="E2496" s="179">
        <f t="shared" si="960"/>
        <v>45732.296535581445</v>
      </c>
      <c r="F2496" s="179">
        <f t="shared" si="961"/>
        <v>1462.9805932761208</v>
      </c>
      <c r="G2496" s="179">
        <f t="shared" si="962"/>
        <v>3405159.7879575491</v>
      </c>
      <c r="H2496" s="179">
        <f t="shared" si="963"/>
        <v>108011.84491987553</v>
      </c>
      <c r="I2496" s="179">
        <f t="shared" si="964"/>
        <v>71007</v>
      </c>
      <c r="J2496" s="179">
        <f t="shared" si="965"/>
        <v>3143</v>
      </c>
      <c r="K2496" s="179">
        <f t="shared" si="966"/>
        <v>74150</v>
      </c>
      <c r="L2496" s="179">
        <f t="shared" si="954"/>
        <v>74150</v>
      </c>
      <c r="M2496" s="179">
        <f t="shared" si="967"/>
        <v>48109.027565034921</v>
      </c>
      <c r="N2496" s="179">
        <f t="shared" si="968"/>
        <v>5116514.8722320683</v>
      </c>
      <c r="O2496" s="179">
        <f>N2496*(1+Basic!$B$9)+S2496</f>
        <v>5372340.6158436723</v>
      </c>
      <c r="P2496" s="176">
        <f t="shared" si="955"/>
        <v>5480352</v>
      </c>
      <c r="R2496" s="183">
        <f t="shared" si="969"/>
        <v>0</v>
      </c>
      <c r="S2496" s="179">
        <f t="shared" si="956"/>
        <v>0</v>
      </c>
      <c r="Y2496" s="179">
        <f t="shared" si="970"/>
        <v>25274.70346441865</v>
      </c>
      <c r="Z2496" s="179">
        <f t="shared" si="971"/>
        <v>1680.0194067238772</v>
      </c>
      <c r="AA2496" s="179">
        <f t="shared" si="972"/>
        <v>47195.277128857568</v>
      </c>
      <c r="AB2496" s="179">
        <f t="shared" si="973"/>
        <v>74150.000000000087</v>
      </c>
      <c r="AC2496" s="179">
        <f t="shared" si="974"/>
        <v>5480352</v>
      </c>
      <c r="AE2496" s="179">
        <f t="shared" si="975"/>
        <v>74150</v>
      </c>
    </row>
    <row r="2497" spans="1:31" x14ac:dyDescent="0.2">
      <c r="A2497" s="171">
        <f t="shared" si="957"/>
        <v>152</v>
      </c>
      <c r="B2497" s="179">
        <f t="shared" si="958"/>
        <v>71007</v>
      </c>
      <c r="D2497" s="179">
        <f t="shared" si="959"/>
        <v>3143</v>
      </c>
      <c r="E2497" s="179">
        <f t="shared" si="960"/>
        <v>45395.350811483222</v>
      </c>
      <c r="F2497" s="179">
        <f t="shared" si="961"/>
        <v>1440.5738650884562</v>
      </c>
      <c r="G2497" s="179">
        <f t="shared" si="962"/>
        <v>3379548.1387690324</v>
      </c>
      <c r="H2497" s="179">
        <f t="shared" si="963"/>
        <v>106309.41878496399</v>
      </c>
      <c r="I2497" s="179">
        <f t="shared" si="964"/>
        <v>71007</v>
      </c>
      <c r="J2497" s="179">
        <f t="shared" si="965"/>
        <v>3143</v>
      </c>
      <c r="K2497" s="179">
        <f t="shared" si="966"/>
        <v>74150</v>
      </c>
      <c r="L2497" s="179">
        <f t="shared" si="954"/>
        <v>74150</v>
      </c>
      <c r="M2497" s="179">
        <f t="shared" si="967"/>
        <v>47865.412153061661</v>
      </c>
      <c r="N2497" s="179">
        <f t="shared" si="968"/>
        <v>5090230.2843851298</v>
      </c>
      <c r="O2497" s="179">
        <f>N2497*(1+Basic!$B$9)+S2497</f>
        <v>5344741.7986043869</v>
      </c>
      <c r="P2497" s="176">
        <f t="shared" si="955"/>
        <v>5451051</v>
      </c>
      <c r="R2497" s="183">
        <f t="shared" si="969"/>
        <v>0</v>
      </c>
      <c r="S2497" s="179">
        <f t="shared" si="956"/>
        <v>0</v>
      </c>
      <c r="Y2497" s="179">
        <f t="shared" si="970"/>
        <v>25611.649188516662</v>
      </c>
      <c r="Z2497" s="179">
        <f t="shared" si="971"/>
        <v>1702.4261349115404</v>
      </c>
      <c r="AA2497" s="179">
        <f t="shared" si="972"/>
        <v>46835.924676571682</v>
      </c>
      <c r="AB2497" s="179">
        <f t="shared" si="973"/>
        <v>74149.999999999884</v>
      </c>
      <c r="AC2497" s="179">
        <f t="shared" si="974"/>
        <v>5451051</v>
      </c>
      <c r="AE2497" s="179">
        <f t="shared" si="975"/>
        <v>74150</v>
      </c>
    </row>
    <row r="2498" spans="1:31" x14ac:dyDescent="0.2">
      <c r="A2498" s="171">
        <f t="shared" si="957"/>
        <v>153</v>
      </c>
      <c r="B2498" s="179">
        <f t="shared" si="958"/>
        <v>71007</v>
      </c>
      <c r="D2498" s="179">
        <f t="shared" si="959"/>
        <v>3143</v>
      </c>
      <c r="E2498" s="179">
        <f t="shared" si="960"/>
        <v>45053.913148591433</v>
      </c>
      <c r="F2498" s="179">
        <f t="shared" si="961"/>
        <v>1417.8682942409589</v>
      </c>
      <c r="G2498" s="179">
        <f t="shared" si="962"/>
        <v>3353595.0519176237</v>
      </c>
      <c r="H2498" s="179">
        <f t="shared" si="963"/>
        <v>104584.28707920495</v>
      </c>
      <c r="I2498" s="179">
        <f t="shared" si="964"/>
        <v>71007</v>
      </c>
      <c r="J2498" s="179">
        <f t="shared" si="965"/>
        <v>3143</v>
      </c>
      <c r="K2498" s="179">
        <f t="shared" si="966"/>
        <v>74150</v>
      </c>
      <c r="L2498" s="179">
        <f t="shared" si="954"/>
        <v>74150</v>
      </c>
      <c r="M2498" s="179">
        <f t="shared" si="967"/>
        <v>47619.517699124852</v>
      </c>
      <c r="N2498" s="179">
        <f t="shared" si="968"/>
        <v>5063699.802084255</v>
      </c>
      <c r="O2498" s="179">
        <f>N2498*(1+Basic!$B$9)+S2498</f>
        <v>5316884.7921884684</v>
      </c>
      <c r="P2498" s="176">
        <f t="shared" si="955"/>
        <v>5421469</v>
      </c>
      <c r="R2498" s="183">
        <f t="shared" si="969"/>
        <v>0</v>
      </c>
      <c r="S2498" s="179">
        <f t="shared" si="956"/>
        <v>0</v>
      </c>
      <c r="Y2498" s="179">
        <f t="shared" si="970"/>
        <v>25953.086851408705</v>
      </c>
      <c r="Z2498" s="179">
        <f t="shared" si="971"/>
        <v>1725.131705759035</v>
      </c>
      <c r="AA2498" s="179">
        <f t="shared" si="972"/>
        <v>46471.781442832391</v>
      </c>
      <c r="AB2498" s="179">
        <f t="shared" si="973"/>
        <v>74150.000000000131</v>
      </c>
      <c r="AC2498" s="179">
        <f t="shared" si="974"/>
        <v>5421469</v>
      </c>
      <c r="AE2498" s="179">
        <f t="shared" si="975"/>
        <v>74150</v>
      </c>
    </row>
    <row r="2499" spans="1:31" x14ac:dyDescent="0.2">
      <c r="A2499" s="171">
        <f t="shared" si="957"/>
        <v>154</v>
      </c>
      <c r="B2499" s="179">
        <f t="shared" si="958"/>
        <v>71007</v>
      </c>
      <c r="D2499" s="179">
        <f t="shared" si="959"/>
        <v>3143</v>
      </c>
      <c r="E2499" s="179">
        <f t="shared" si="960"/>
        <v>44707.923663332273</v>
      </c>
      <c r="F2499" s="179">
        <f t="shared" si="961"/>
        <v>1394.8598950140456</v>
      </c>
      <c r="G2499" s="179">
        <f t="shared" si="962"/>
        <v>3327295.9755809559</v>
      </c>
      <c r="H2499" s="179">
        <f t="shared" si="963"/>
        <v>102836.14697421899</v>
      </c>
      <c r="I2499" s="179">
        <f t="shared" si="964"/>
        <v>71007</v>
      </c>
      <c r="J2499" s="179">
        <f t="shared" si="965"/>
        <v>3143</v>
      </c>
      <c r="K2499" s="179">
        <f t="shared" si="966"/>
        <v>74150</v>
      </c>
      <c r="L2499" s="179">
        <f t="shared" si="954"/>
        <v>74150</v>
      </c>
      <c r="M2499" s="179">
        <f t="shared" si="967"/>
        <v>47371.322882601846</v>
      </c>
      <c r="N2499" s="179">
        <f t="shared" si="968"/>
        <v>5036921.124966857</v>
      </c>
      <c r="O2499" s="179">
        <f>N2499*(1+Basic!$B$9)+S2499</f>
        <v>5288767.1812151996</v>
      </c>
      <c r="P2499" s="176">
        <f t="shared" si="955"/>
        <v>5391603</v>
      </c>
      <c r="R2499" s="183">
        <f t="shared" si="969"/>
        <v>0</v>
      </c>
      <c r="S2499" s="179">
        <f t="shared" si="956"/>
        <v>0</v>
      </c>
      <c r="Y2499" s="179">
        <f t="shared" si="970"/>
        <v>26299.076336667873</v>
      </c>
      <c r="Z2499" s="179">
        <f t="shared" si="971"/>
        <v>1748.140104985956</v>
      </c>
      <c r="AA2499" s="179">
        <f t="shared" si="972"/>
        <v>46102.783558346317</v>
      </c>
      <c r="AB2499" s="179">
        <f t="shared" si="973"/>
        <v>74150.000000000146</v>
      </c>
      <c r="AC2499" s="179">
        <f t="shared" si="974"/>
        <v>5391603</v>
      </c>
      <c r="AE2499" s="179">
        <f t="shared" si="975"/>
        <v>74150</v>
      </c>
    </row>
    <row r="2500" spans="1:31" x14ac:dyDescent="0.2">
      <c r="A2500" s="171">
        <f t="shared" si="957"/>
        <v>155</v>
      </c>
      <c r="B2500" s="179">
        <f t="shared" si="958"/>
        <v>71007</v>
      </c>
      <c r="D2500" s="179">
        <f t="shared" si="959"/>
        <v>3143</v>
      </c>
      <c r="E2500" s="179">
        <f t="shared" si="960"/>
        <v>44357.321673803584</v>
      </c>
      <c r="F2500" s="179">
        <f t="shared" si="961"/>
        <v>1371.5446285298569</v>
      </c>
      <c r="G2500" s="179">
        <f t="shared" si="962"/>
        <v>3300646.2972547594</v>
      </c>
      <c r="H2500" s="179">
        <f t="shared" si="963"/>
        <v>101064.69160274885</v>
      </c>
      <c r="I2500" s="179">
        <f t="shared" si="964"/>
        <v>71007</v>
      </c>
      <c r="J2500" s="179">
        <f t="shared" si="965"/>
        <v>3143</v>
      </c>
      <c r="K2500" s="179">
        <f t="shared" si="966"/>
        <v>74150</v>
      </c>
      <c r="L2500" s="179">
        <f t="shared" si="954"/>
        <v>74150</v>
      </c>
      <c r="M2500" s="179">
        <f t="shared" si="967"/>
        <v>47120.806183413828</v>
      </c>
      <c r="N2500" s="179">
        <f t="shared" si="968"/>
        <v>5009891.9311502706</v>
      </c>
      <c r="O2500" s="179">
        <f>N2500*(1+Basic!$B$9)+S2500</f>
        <v>5260386.5277077844</v>
      </c>
      <c r="P2500" s="176">
        <f t="shared" si="955"/>
        <v>5361451</v>
      </c>
      <c r="R2500" s="183">
        <f t="shared" si="969"/>
        <v>0</v>
      </c>
      <c r="S2500" s="179">
        <f t="shared" si="956"/>
        <v>0</v>
      </c>
      <c r="Y2500" s="179">
        <f t="shared" si="970"/>
        <v>26649.678326196503</v>
      </c>
      <c r="Z2500" s="179">
        <f t="shared" si="971"/>
        <v>1771.4553714701469</v>
      </c>
      <c r="AA2500" s="179">
        <f t="shared" si="972"/>
        <v>45728.866302333445</v>
      </c>
      <c r="AB2500" s="179">
        <f t="shared" si="973"/>
        <v>74150.000000000087</v>
      </c>
      <c r="AC2500" s="179">
        <f t="shared" si="974"/>
        <v>5361451</v>
      </c>
      <c r="AE2500" s="179">
        <f t="shared" si="975"/>
        <v>74150</v>
      </c>
    </row>
    <row r="2501" spans="1:31" x14ac:dyDescent="0.2">
      <c r="A2501" s="171">
        <f t="shared" si="957"/>
        <v>156</v>
      </c>
      <c r="B2501" s="179">
        <f t="shared" si="958"/>
        <v>71007</v>
      </c>
      <c r="C2501" s="171">
        <f>-Basic!$B$32</f>
        <v>-13320</v>
      </c>
      <c r="D2501" s="179">
        <f t="shared" si="959"/>
        <v>-10177</v>
      </c>
      <c r="E2501" s="179">
        <f t="shared" si="960"/>
        <v>44002.045689131948</v>
      </c>
      <c r="F2501" s="179">
        <f t="shared" si="961"/>
        <v>1347.9184020432758</v>
      </c>
      <c r="G2501" s="179">
        <f t="shared" si="962"/>
        <v>3273641.3429438914</v>
      </c>
      <c r="H2501" s="179">
        <f t="shared" si="963"/>
        <v>112589.61000479212</v>
      </c>
      <c r="I2501" s="179">
        <f t="shared" si="964"/>
        <v>71007</v>
      </c>
      <c r="J2501" s="179">
        <f t="shared" si="965"/>
        <v>3143</v>
      </c>
      <c r="K2501" s="179">
        <f t="shared" si="966"/>
        <v>74150</v>
      </c>
      <c r="L2501" s="179">
        <f t="shared" si="954"/>
        <v>74150</v>
      </c>
      <c r="M2501" s="179">
        <f t="shared" si="967"/>
        <v>46867.945880159881</v>
      </c>
      <c r="N2501" s="179">
        <f t="shared" si="968"/>
        <v>4982609.8770304304</v>
      </c>
      <c r="O2501" s="179">
        <f>N2501*(1+Basic!$B$9)+S2501</f>
        <v>5231740.3708819523</v>
      </c>
      <c r="P2501" s="176">
        <f t="shared" si="955"/>
        <v>5344330</v>
      </c>
      <c r="R2501" s="183">
        <f t="shared" si="969"/>
        <v>0</v>
      </c>
      <c r="S2501" s="179">
        <f t="shared" si="956"/>
        <v>0</v>
      </c>
      <c r="Y2501" s="179">
        <f t="shared" si="970"/>
        <v>27004.954310867935</v>
      </c>
      <c r="Z2501" s="179">
        <f t="shared" si="971"/>
        <v>1795.0815979567269</v>
      </c>
      <c r="AA2501" s="179">
        <f t="shared" si="972"/>
        <v>45349.964091175221</v>
      </c>
      <c r="AB2501" s="179">
        <f t="shared" si="973"/>
        <v>74149.999999999884</v>
      </c>
      <c r="AC2501" s="179">
        <f t="shared" si="974"/>
        <v>5344330</v>
      </c>
      <c r="AE2501" s="179">
        <f t="shared" si="975"/>
        <v>60830</v>
      </c>
    </row>
    <row r="2502" spans="1:31" x14ac:dyDescent="0.2">
      <c r="A2502" s="171">
        <f t="shared" si="957"/>
        <v>157</v>
      </c>
      <c r="B2502" s="179">
        <f t="shared" si="958"/>
        <v>71007</v>
      </c>
      <c r="D2502" s="179">
        <f t="shared" si="959"/>
        <v>3143</v>
      </c>
      <c r="E2502" s="179">
        <f t="shared" si="960"/>
        <v>43642.033398688094</v>
      </c>
      <c r="F2502" s="179">
        <f t="shared" si="961"/>
        <v>1501.6283609795064</v>
      </c>
      <c r="G2502" s="179">
        <f t="shared" si="962"/>
        <v>3246276.3763425797</v>
      </c>
      <c r="H2502" s="179">
        <f t="shared" si="963"/>
        <v>110948.23836577163</v>
      </c>
      <c r="I2502" s="179">
        <f t="shared" si="964"/>
        <v>71007</v>
      </c>
      <c r="J2502" s="179">
        <f t="shared" si="965"/>
        <v>3143</v>
      </c>
      <c r="K2502" s="179">
        <f t="shared" si="966"/>
        <v>74150</v>
      </c>
      <c r="L2502" s="179">
        <f t="shared" si="954"/>
        <v>74150</v>
      </c>
      <c r="M2502" s="179">
        <f t="shared" si="967"/>
        <v>46612.720048233663</v>
      </c>
      <c r="N2502" s="179">
        <f t="shared" si="968"/>
        <v>4955072.5970786642</v>
      </c>
      <c r="O2502" s="179">
        <f>N2502*(1+Basic!$B$9)+S2502</f>
        <v>5202826.2269325973</v>
      </c>
      <c r="P2502" s="176">
        <f t="shared" si="955"/>
        <v>5313774</v>
      </c>
      <c r="R2502" s="183">
        <f t="shared" si="969"/>
        <v>0</v>
      </c>
      <c r="S2502" s="179">
        <f t="shared" si="956"/>
        <v>0</v>
      </c>
      <c r="Y2502" s="179">
        <f t="shared" si="970"/>
        <v>27364.966601311695</v>
      </c>
      <c r="Z2502" s="179">
        <f t="shared" si="971"/>
        <v>1641.3716390204936</v>
      </c>
      <c r="AA2502" s="179">
        <f t="shared" si="972"/>
        <v>45143.661759667601</v>
      </c>
      <c r="AB2502" s="179">
        <f t="shared" si="973"/>
        <v>74149.999999999796</v>
      </c>
      <c r="AC2502" s="179">
        <f t="shared" si="974"/>
        <v>5313774</v>
      </c>
      <c r="AE2502" s="179">
        <f t="shared" si="975"/>
        <v>74150</v>
      </c>
    </row>
    <row r="2503" spans="1:31" x14ac:dyDescent="0.2">
      <c r="A2503" s="171">
        <f t="shared" si="957"/>
        <v>158</v>
      </c>
      <c r="B2503" s="179">
        <f t="shared" si="958"/>
        <v>71007</v>
      </c>
      <c r="D2503" s="179">
        <f t="shared" si="959"/>
        <v>3143</v>
      </c>
      <c r="E2503" s="179">
        <f t="shared" si="960"/>
        <v>43277.221661158394</v>
      </c>
      <c r="F2503" s="179">
        <f t="shared" si="961"/>
        <v>1479.7370851863343</v>
      </c>
      <c r="G2503" s="179">
        <f t="shared" si="962"/>
        <v>3218546.5980037381</v>
      </c>
      <c r="H2503" s="179">
        <f t="shared" si="963"/>
        <v>109284.97545095797</v>
      </c>
      <c r="I2503" s="179">
        <f t="shared" si="964"/>
        <v>71007</v>
      </c>
      <c r="J2503" s="179">
        <f t="shared" si="965"/>
        <v>3143</v>
      </c>
      <c r="K2503" s="179">
        <f t="shared" si="966"/>
        <v>74150</v>
      </c>
      <c r="L2503" s="179">
        <f t="shared" si="954"/>
        <v>74150</v>
      </c>
      <c r="M2503" s="179">
        <f t="shared" si="967"/>
        <v>46355.106557922343</v>
      </c>
      <c r="N2503" s="179">
        <f t="shared" si="968"/>
        <v>4927277.7036365867</v>
      </c>
      <c r="O2503" s="179">
        <f>N2503*(1+Basic!$B$9)+S2503</f>
        <v>5173641.588818416</v>
      </c>
      <c r="P2503" s="176">
        <f t="shared" si="955"/>
        <v>5282927</v>
      </c>
      <c r="R2503" s="183">
        <f t="shared" si="969"/>
        <v>0</v>
      </c>
      <c r="S2503" s="179">
        <f t="shared" si="956"/>
        <v>0</v>
      </c>
      <c r="Y2503" s="179">
        <f t="shared" si="970"/>
        <v>27729.778338841628</v>
      </c>
      <c r="Z2503" s="179">
        <f t="shared" si="971"/>
        <v>1663.2629148136621</v>
      </c>
      <c r="AA2503" s="179">
        <f t="shared" si="972"/>
        <v>44756.958746344724</v>
      </c>
      <c r="AB2503" s="179">
        <f t="shared" si="973"/>
        <v>74150.000000000015</v>
      </c>
      <c r="AC2503" s="179">
        <f t="shared" si="974"/>
        <v>5282927</v>
      </c>
      <c r="AE2503" s="179">
        <f t="shared" si="975"/>
        <v>74150</v>
      </c>
    </row>
    <row r="2504" spans="1:31" x14ac:dyDescent="0.2">
      <c r="A2504" s="171">
        <f t="shared" si="957"/>
        <v>159</v>
      </c>
      <c r="B2504" s="179">
        <f t="shared" si="958"/>
        <v>71007</v>
      </c>
      <c r="D2504" s="179">
        <f t="shared" si="959"/>
        <v>3143</v>
      </c>
      <c r="E2504" s="179">
        <f t="shared" si="960"/>
        <v>42907.546493470756</v>
      </c>
      <c r="F2504" s="179">
        <f t="shared" si="961"/>
        <v>1457.5538414168307</v>
      </c>
      <c r="G2504" s="179">
        <f t="shared" si="962"/>
        <v>3190447.1444972088</v>
      </c>
      <c r="H2504" s="179">
        <f t="shared" si="963"/>
        <v>107599.52929237479</v>
      </c>
      <c r="I2504" s="179">
        <f t="shared" si="964"/>
        <v>71007</v>
      </c>
      <c r="J2504" s="179">
        <f t="shared" si="965"/>
        <v>3143</v>
      </c>
      <c r="K2504" s="179">
        <f t="shared" si="966"/>
        <v>74150</v>
      </c>
      <c r="L2504" s="179">
        <f t="shared" si="954"/>
        <v>74150</v>
      </c>
      <c r="M2504" s="179">
        <f t="shared" si="967"/>
        <v>46095.083072487789</v>
      </c>
      <c r="N2504" s="179">
        <f t="shared" si="968"/>
        <v>4899222.7867090749</v>
      </c>
      <c r="O2504" s="179">
        <f>N2504*(1+Basic!$B$9)+S2504</f>
        <v>5144183.9260445284</v>
      </c>
      <c r="P2504" s="176">
        <f t="shared" si="955"/>
        <v>5251783</v>
      </c>
      <c r="R2504" s="183">
        <f t="shared" si="969"/>
        <v>0</v>
      </c>
      <c r="S2504" s="179">
        <f t="shared" si="956"/>
        <v>0</v>
      </c>
      <c r="Y2504" s="179">
        <f t="shared" si="970"/>
        <v>28099.453506529331</v>
      </c>
      <c r="Z2504" s="179">
        <f t="shared" si="971"/>
        <v>1685.4461585831741</v>
      </c>
      <c r="AA2504" s="179">
        <f t="shared" si="972"/>
        <v>44365.100334887589</v>
      </c>
      <c r="AB2504" s="179">
        <f t="shared" si="973"/>
        <v>74150.000000000087</v>
      </c>
      <c r="AC2504" s="179">
        <f t="shared" si="974"/>
        <v>5251783</v>
      </c>
      <c r="AE2504" s="179">
        <f t="shared" si="975"/>
        <v>74150</v>
      </c>
    </row>
    <row r="2505" spans="1:31" x14ac:dyDescent="0.2">
      <c r="A2505" s="171">
        <f t="shared" si="957"/>
        <v>160</v>
      </c>
      <c r="B2505" s="179">
        <f t="shared" si="958"/>
        <v>71007</v>
      </c>
      <c r="D2505" s="179">
        <f t="shared" si="959"/>
        <v>3143</v>
      </c>
      <c r="E2505" s="179">
        <f t="shared" si="960"/>
        <v>42532.943059572885</v>
      </c>
      <c r="F2505" s="179">
        <f t="shared" si="961"/>
        <v>1435.0747356403319</v>
      </c>
      <c r="G2505" s="179">
        <f t="shared" si="962"/>
        <v>3161973.0875567817</v>
      </c>
      <c r="H2505" s="179">
        <f t="shared" si="963"/>
        <v>105891.60402801512</v>
      </c>
      <c r="I2505" s="179">
        <f t="shared" si="964"/>
        <v>71007</v>
      </c>
      <c r="J2505" s="179">
        <f t="shared" si="965"/>
        <v>3143</v>
      </c>
      <c r="K2505" s="179">
        <f t="shared" si="966"/>
        <v>74150</v>
      </c>
      <c r="L2505" s="179">
        <f t="shared" si="954"/>
        <v>74150</v>
      </c>
      <c r="M2505" s="179">
        <f t="shared" si="967"/>
        <v>45832.627046229936</v>
      </c>
      <c r="N2505" s="179">
        <f t="shared" si="968"/>
        <v>4870905.4137553051</v>
      </c>
      <c r="O2505" s="179">
        <f>N2505*(1+Basic!$B$9)+S2505</f>
        <v>5114450.6844430706</v>
      </c>
      <c r="P2505" s="176">
        <f t="shared" si="955"/>
        <v>5220342</v>
      </c>
      <c r="R2505" s="183">
        <f t="shared" si="969"/>
        <v>0</v>
      </c>
      <c r="S2505" s="179">
        <f t="shared" si="956"/>
        <v>0</v>
      </c>
      <c r="Y2505" s="179">
        <f t="shared" si="970"/>
        <v>28474.05694042705</v>
      </c>
      <c r="Z2505" s="179">
        <f t="shared" si="971"/>
        <v>1707.9252643596701</v>
      </c>
      <c r="AA2505" s="179">
        <f t="shared" si="972"/>
        <v>43968.017795213214</v>
      </c>
      <c r="AB2505" s="179">
        <f t="shared" si="973"/>
        <v>74149.999999999942</v>
      </c>
      <c r="AC2505" s="179">
        <f t="shared" si="974"/>
        <v>5220342</v>
      </c>
      <c r="AE2505" s="179">
        <f t="shared" si="975"/>
        <v>74150</v>
      </c>
    </row>
    <row r="2506" spans="1:31" x14ac:dyDescent="0.2">
      <c r="A2506" s="171">
        <f t="shared" si="957"/>
        <v>161</v>
      </c>
      <c r="B2506" s="179">
        <f t="shared" si="958"/>
        <v>71007</v>
      </c>
      <c r="D2506" s="179">
        <f t="shared" si="959"/>
        <v>3143</v>
      </c>
      <c r="E2506" s="179">
        <f t="shared" si="960"/>
        <v>42153.345659060833</v>
      </c>
      <c r="F2506" s="179">
        <f t="shared" si="961"/>
        <v>1412.2958218907706</v>
      </c>
      <c r="G2506" s="179">
        <f t="shared" si="962"/>
        <v>3133119.4332158426</v>
      </c>
      <c r="H2506" s="179">
        <f t="shared" si="963"/>
        <v>104160.89984990589</v>
      </c>
      <c r="I2506" s="179">
        <f t="shared" si="964"/>
        <v>71007</v>
      </c>
      <c r="J2506" s="179">
        <f t="shared" si="965"/>
        <v>3143</v>
      </c>
      <c r="K2506" s="179">
        <f t="shared" si="966"/>
        <v>74150</v>
      </c>
      <c r="L2506" s="179">
        <f t="shared" si="954"/>
        <v>74150</v>
      </c>
      <c r="M2506" s="179">
        <f t="shared" si="967"/>
        <v>45567.715722531808</v>
      </c>
      <c r="N2506" s="179">
        <f t="shared" si="968"/>
        <v>4842323.1294778371</v>
      </c>
      <c r="O2506" s="179">
        <f>N2506*(1+Basic!$B$9)+S2506</f>
        <v>5084439.2859517289</v>
      </c>
      <c r="P2506" s="176">
        <f t="shared" si="955"/>
        <v>5188600</v>
      </c>
      <c r="R2506" s="183">
        <f t="shared" si="969"/>
        <v>0</v>
      </c>
      <c r="S2506" s="179">
        <f t="shared" si="956"/>
        <v>0</v>
      </c>
      <c r="Y2506" s="179">
        <f t="shared" si="970"/>
        <v>28853.654340939131</v>
      </c>
      <c r="Z2506" s="179">
        <f t="shared" si="971"/>
        <v>1730.7041781092266</v>
      </c>
      <c r="AA2506" s="179">
        <f t="shared" si="972"/>
        <v>43565.641480951606</v>
      </c>
      <c r="AB2506" s="179">
        <f t="shared" si="973"/>
        <v>74149.999999999971</v>
      </c>
      <c r="AC2506" s="179">
        <f t="shared" si="974"/>
        <v>5188600</v>
      </c>
      <c r="AE2506" s="179">
        <f t="shared" si="975"/>
        <v>74150</v>
      </c>
    </row>
    <row r="2507" spans="1:31" x14ac:dyDescent="0.2">
      <c r="A2507" s="171">
        <f t="shared" si="957"/>
        <v>162</v>
      </c>
      <c r="B2507" s="179">
        <f t="shared" si="958"/>
        <v>71007</v>
      </c>
      <c r="D2507" s="179">
        <f t="shared" si="959"/>
        <v>3143</v>
      </c>
      <c r="E2507" s="179">
        <f t="shared" si="960"/>
        <v>41768.687715656117</v>
      </c>
      <c r="F2507" s="179">
        <f t="shared" si="961"/>
        <v>1389.2131015740033</v>
      </c>
      <c r="G2507" s="179">
        <f t="shared" si="962"/>
        <v>3103881.1209314987</v>
      </c>
      <c r="H2507" s="179">
        <f t="shared" si="963"/>
        <v>102407.1129514799</v>
      </c>
      <c r="I2507" s="179">
        <f t="shared" si="964"/>
        <v>71007</v>
      </c>
      <c r="J2507" s="179">
        <f t="shared" si="965"/>
        <v>3143</v>
      </c>
      <c r="K2507" s="179">
        <f t="shared" si="966"/>
        <v>74150</v>
      </c>
      <c r="L2507" s="179">
        <f t="shared" si="954"/>
        <v>74150</v>
      </c>
      <c r="M2507" s="179">
        <f t="shared" si="967"/>
        <v>45300.326131886453</v>
      </c>
      <c r="N2507" s="179">
        <f t="shared" si="968"/>
        <v>4813473.4556097239</v>
      </c>
      <c r="O2507" s="179">
        <f>N2507*(1+Basic!$B$9)+S2507</f>
        <v>5054147.1283902107</v>
      </c>
      <c r="P2507" s="176">
        <f t="shared" si="955"/>
        <v>5156554</v>
      </c>
      <c r="R2507" s="183">
        <f t="shared" si="969"/>
        <v>0</v>
      </c>
      <c r="S2507" s="179">
        <f t="shared" si="956"/>
        <v>0</v>
      </c>
      <c r="Y2507" s="179">
        <f t="shared" si="970"/>
        <v>29238.312284343876</v>
      </c>
      <c r="Z2507" s="179">
        <f t="shared" si="971"/>
        <v>1753.7868984259985</v>
      </c>
      <c r="AA2507" s="179">
        <f t="shared" si="972"/>
        <v>43157.900817230118</v>
      </c>
      <c r="AB2507" s="179">
        <f t="shared" si="973"/>
        <v>74150</v>
      </c>
      <c r="AC2507" s="179">
        <f t="shared" si="974"/>
        <v>5156554</v>
      </c>
      <c r="AE2507" s="179">
        <f t="shared" si="975"/>
        <v>74150</v>
      </c>
    </row>
    <row r="2508" spans="1:31" x14ac:dyDescent="0.2">
      <c r="A2508" s="171">
        <f t="shared" si="957"/>
        <v>163</v>
      </c>
      <c r="B2508" s="179">
        <f t="shared" si="958"/>
        <v>71007</v>
      </c>
      <c r="D2508" s="179">
        <f t="shared" si="959"/>
        <v>3143</v>
      </c>
      <c r="E2508" s="179">
        <f t="shared" si="960"/>
        <v>41378.901765529059</v>
      </c>
      <c r="F2508" s="179">
        <f t="shared" si="961"/>
        <v>1365.8225227658995</v>
      </c>
      <c r="G2508" s="179">
        <f t="shared" si="962"/>
        <v>3074253.0226970278</v>
      </c>
      <c r="H2508" s="179">
        <f t="shared" si="963"/>
        <v>100629.93547424579</v>
      </c>
      <c r="I2508" s="179">
        <f t="shared" si="964"/>
        <v>71007</v>
      </c>
      <c r="J2508" s="179">
        <f t="shared" si="965"/>
        <v>3143</v>
      </c>
      <c r="K2508" s="179">
        <f t="shared" si="966"/>
        <v>74150</v>
      </c>
      <c r="L2508" s="179">
        <f t="shared" si="954"/>
        <v>74150</v>
      </c>
      <c r="M2508" s="179">
        <f t="shared" si="967"/>
        <v>45030.435089905332</v>
      </c>
      <c r="N2508" s="179">
        <f t="shared" si="968"/>
        <v>4784353.8906996297</v>
      </c>
      <c r="O2508" s="179">
        <f>N2508*(1+Basic!$B$9)+S2508</f>
        <v>5023571.5852346113</v>
      </c>
      <c r="P2508" s="176">
        <f t="shared" si="955"/>
        <v>5124202</v>
      </c>
      <c r="R2508" s="183">
        <f t="shared" si="969"/>
        <v>0</v>
      </c>
      <c r="S2508" s="179">
        <f t="shared" si="956"/>
        <v>0</v>
      </c>
      <c r="Y2508" s="179">
        <f t="shared" si="970"/>
        <v>29628.098234470934</v>
      </c>
      <c r="Z2508" s="179">
        <f t="shared" si="971"/>
        <v>1777.1774772341014</v>
      </c>
      <c r="AA2508" s="179">
        <f t="shared" si="972"/>
        <v>42744.724288294958</v>
      </c>
      <c r="AB2508" s="179">
        <f t="shared" si="973"/>
        <v>74150</v>
      </c>
      <c r="AC2508" s="179">
        <f t="shared" si="974"/>
        <v>5124202</v>
      </c>
      <c r="AE2508" s="179">
        <f t="shared" si="975"/>
        <v>74150</v>
      </c>
    </row>
    <row r="2509" spans="1:31" x14ac:dyDescent="0.2">
      <c r="A2509" s="171">
        <f t="shared" si="957"/>
        <v>164</v>
      </c>
      <c r="B2509" s="179">
        <f t="shared" si="958"/>
        <v>71007</v>
      </c>
      <c r="D2509" s="179">
        <f t="shared" si="959"/>
        <v>3143</v>
      </c>
      <c r="E2509" s="179">
        <f t="shared" si="960"/>
        <v>40983.919445466585</v>
      </c>
      <c r="F2509" s="179">
        <f t="shared" si="961"/>
        <v>1342.1199795010709</v>
      </c>
      <c r="G2509" s="179">
        <f t="shared" si="962"/>
        <v>3044229.9421424945</v>
      </c>
      <c r="H2509" s="179">
        <f t="shared" si="963"/>
        <v>98829.055453746871</v>
      </c>
      <c r="I2509" s="179">
        <f t="shared" si="964"/>
        <v>71007</v>
      </c>
      <c r="J2509" s="179">
        <f t="shared" si="965"/>
        <v>3143</v>
      </c>
      <c r="K2509" s="179">
        <f t="shared" si="966"/>
        <v>74150</v>
      </c>
      <c r="L2509" s="179">
        <f t="shared" si="954"/>
        <v>74150</v>
      </c>
      <c r="M2509" s="179">
        <f t="shared" si="967"/>
        <v>44758.019195308028</v>
      </c>
      <c r="N2509" s="179">
        <f t="shared" si="968"/>
        <v>4754961.9098949376</v>
      </c>
      <c r="O2509" s="179">
        <f>N2509*(1+Basic!$B$9)+S2509</f>
        <v>4992710.0053896848</v>
      </c>
      <c r="P2509" s="176">
        <f t="shared" si="955"/>
        <v>5091539</v>
      </c>
      <c r="R2509" s="183">
        <f t="shared" si="969"/>
        <v>0</v>
      </c>
      <c r="S2509" s="179">
        <f t="shared" si="956"/>
        <v>0</v>
      </c>
      <c r="Y2509" s="179">
        <f t="shared" si="970"/>
        <v>30023.080554533284</v>
      </c>
      <c r="Z2509" s="179">
        <f t="shared" si="971"/>
        <v>1800.8800204989238</v>
      </c>
      <c r="AA2509" s="179">
        <f t="shared" si="972"/>
        <v>42326.039424967654</v>
      </c>
      <c r="AB2509" s="179">
        <f t="shared" si="973"/>
        <v>74149.999999999854</v>
      </c>
      <c r="AC2509" s="179">
        <f t="shared" si="974"/>
        <v>5091539</v>
      </c>
      <c r="AE2509" s="179">
        <f t="shared" si="975"/>
        <v>74150</v>
      </c>
    </row>
    <row r="2510" spans="1:31" x14ac:dyDescent="0.2">
      <c r="A2510" s="171">
        <f t="shared" si="957"/>
        <v>165</v>
      </c>
      <c r="B2510" s="179">
        <f t="shared" si="958"/>
        <v>71007</v>
      </c>
      <c r="D2510" s="179">
        <f t="shared" si="959"/>
        <v>3143</v>
      </c>
      <c r="E2510" s="179">
        <f t="shared" si="960"/>
        <v>40583.671480882243</v>
      </c>
      <c r="F2510" s="179">
        <f t="shared" si="961"/>
        <v>1318.1013110521135</v>
      </c>
      <c r="G2510" s="179">
        <f t="shared" si="962"/>
        <v>3013806.6136233769</v>
      </c>
      <c r="H2510" s="179">
        <f t="shared" si="963"/>
        <v>97004.156764798987</v>
      </c>
      <c r="I2510" s="179">
        <f t="shared" si="964"/>
        <v>71007</v>
      </c>
      <c r="J2510" s="179">
        <f t="shared" si="965"/>
        <v>3143</v>
      </c>
      <c r="K2510" s="179">
        <f t="shared" si="966"/>
        <v>74150</v>
      </c>
      <c r="L2510" s="179">
        <f t="shared" si="954"/>
        <v>74150</v>
      </c>
      <c r="M2510" s="179">
        <f t="shared" si="967"/>
        <v>44483.054827893277</v>
      </c>
      <c r="N2510" s="179">
        <f t="shared" si="968"/>
        <v>4725294.9647228308</v>
      </c>
      <c r="O2510" s="179">
        <f>N2510*(1+Basic!$B$9)+S2510</f>
        <v>4961559.7129589729</v>
      </c>
      <c r="P2510" s="176">
        <f t="shared" si="955"/>
        <v>5058564</v>
      </c>
      <c r="R2510" s="183">
        <f t="shared" si="969"/>
        <v>0</v>
      </c>
      <c r="S2510" s="179">
        <f t="shared" si="956"/>
        <v>0</v>
      </c>
      <c r="Y2510" s="179">
        <f t="shared" si="970"/>
        <v>30423.328519117553</v>
      </c>
      <c r="Z2510" s="179">
        <f t="shared" si="971"/>
        <v>1824.8986889478838</v>
      </c>
      <c r="AA2510" s="179">
        <f t="shared" si="972"/>
        <v>41901.77279193436</v>
      </c>
      <c r="AB2510" s="179">
        <f t="shared" si="973"/>
        <v>74149.999999999796</v>
      </c>
      <c r="AC2510" s="179">
        <f t="shared" si="974"/>
        <v>5058564</v>
      </c>
      <c r="AE2510" s="179">
        <f t="shared" si="975"/>
        <v>74150</v>
      </c>
    </row>
    <row r="2511" spans="1:31" x14ac:dyDescent="0.2">
      <c r="A2511" s="171">
        <f t="shared" si="957"/>
        <v>166</v>
      </c>
      <c r="B2511" s="179">
        <f t="shared" si="958"/>
        <v>71007</v>
      </c>
      <c r="D2511" s="179">
        <f t="shared" si="959"/>
        <v>3143</v>
      </c>
      <c r="E2511" s="179">
        <f t="shared" si="960"/>
        <v>40178.087673666334</v>
      </c>
      <c r="F2511" s="179">
        <f t="shared" si="961"/>
        <v>1293.7623011992343</v>
      </c>
      <c r="G2511" s="179">
        <f t="shared" si="962"/>
        <v>2982977.7012970434</v>
      </c>
      <c r="H2511" s="179">
        <f t="shared" si="963"/>
        <v>95154.919065998227</v>
      </c>
      <c r="I2511" s="179">
        <f t="shared" si="964"/>
        <v>71007</v>
      </c>
      <c r="J2511" s="179">
        <f t="shared" si="965"/>
        <v>3143</v>
      </c>
      <c r="K2511" s="179">
        <f t="shared" si="966"/>
        <v>74150</v>
      </c>
      <c r="L2511" s="179">
        <f t="shared" si="954"/>
        <v>74150</v>
      </c>
      <c r="M2511" s="179">
        <f t="shared" si="967"/>
        <v>44205.518146490904</v>
      </c>
      <c r="N2511" s="179">
        <f t="shared" si="968"/>
        <v>4695350.4828693215</v>
      </c>
      <c r="O2511" s="179">
        <f>N2511*(1+Basic!$B$9)+S2511</f>
        <v>4930118.0070127882</v>
      </c>
      <c r="P2511" s="176">
        <f t="shared" si="955"/>
        <v>5025273</v>
      </c>
      <c r="R2511" s="183">
        <f t="shared" si="969"/>
        <v>0</v>
      </c>
      <c r="S2511" s="179">
        <f t="shared" si="956"/>
        <v>0</v>
      </c>
      <c r="Y2511" s="179">
        <f t="shared" si="970"/>
        <v>30828.912326333579</v>
      </c>
      <c r="Z2511" s="179">
        <f t="shared" si="971"/>
        <v>1849.23769880076</v>
      </c>
      <c r="AA2511" s="179">
        <f t="shared" si="972"/>
        <v>41471.849974865567</v>
      </c>
      <c r="AB2511" s="179">
        <f t="shared" si="973"/>
        <v>74149.999999999913</v>
      </c>
      <c r="AC2511" s="179">
        <f t="shared" si="974"/>
        <v>5025273</v>
      </c>
      <c r="AE2511" s="179">
        <f t="shared" si="975"/>
        <v>74150</v>
      </c>
    </row>
    <row r="2512" spans="1:31" x14ac:dyDescent="0.2">
      <c r="A2512" s="171">
        <f t="shared" si="957"/>
        <v>167</v>
      </c>
      <c r="B2512" s="179">
        <f t="shared" si="958"/>
        <v>71007</v>
      </c>
      <c r="D2512" s="179">
        <f t="shared" si="959"/>
        <v>3143</v>
      </c>
      <c r="E2512" s="179">
        <f t="shared" si="960"/>
        <v>39767.096889874134</v>
      </c>
      <c r="F2512" s="179">
        <f t="shared" si="961"/>
        <v>1269.0986774901414</v>
      </c>
      <c r="G2512" s="179">
        <f t="shared" si="962"/>
        <v>2951737.7981869173</v>
      </c>
      <c r="H2512" s="179">
        <f t="shared" si="963"/>
        <v>93281.017743488366</v>
      </c>
      <c r="I2512" s="179">
        <f t="shared" si="964"/>
        <v>71007</v>
      </c>
      <c r="J2512" s="179">
        <f t="shared" si="965"/>
        <v>3143</v>
      </c>
      <c r="K2512" s="179">
        <f t="shared" si="966"/>
        <v>74150</v>
      </c>
      <c r="L2512" s="179">
        <f t="shared" si="954"/>
        <v>74150</v>
      </c>
      <c r="M2512" s="179">
        <f t="shared" si="967"/>
        <v>43925.385086894647</v>
      </c>
      <c r="N2512" s="179">
        <f t="shared" si="968"/>
        <v>4665125.8679562164</v>
      </c>
      <c r="O2512" s="179">
        <f>N2512*(1+Basic!$B$9)+S2512</f>
        <v>4898382.1613540277</v>
      </c>
      <c r="P2512" s="176">
        <f t="shared" si="955"/>
        <v>4991663</v>
      </c>
      <c r="R2512" s="183">
        <f t="shared" si="969"/>
        <v>0</v>
      </c>
      <c r="S2512" s="179">
        <f t="shared" si="956"/>
        <v>0</v>
      </c>
      <c r="Y2512" s="179">
        <f t="shared" si="970"/>
        <v>31239.903110126033</v>
      </c>
      <c r="Z2512" s="179">
        <f t="shared" si="971"/>
        <v>1873.9013225098606</v>
      </c>
      <c r="AA2512" s="179">
        <f t="shared" si="972"/>
        <v>41036.195567364273</v>
      </c>
      <c r="AB2512" s="179">
        <f t="shared" si="973"/>
        <v>74150.000000000175</v>
      </c>
      <c r="AC2512" s="179">
        <f t="shared" si="974"/>
        <v>4991663</v>
      </c>
      <c r="AE2512" s="179">
        <f t="shared" si="975"/>
        <v>74150</v>
      </c>
    </row>
    <row r="2513" spans="1:31" x14ac:dyDescent="0.2">
      <c r="A2513" s="171">
        <f t="shared" si="957"/>
        <v>168</v>
      </c>
      <c r="B2513" s="179">
        <f t="shared" si="958"/>
        <v>71007</v>
      </c>
      <c r="C2513" s="171">
        <f>-Basic!$B$33</f>
        <v>-11990</v>
      </c>
      <c r="D2513" s="179">
        <f t="shared" si="959"/>
        <v>-8847</v>
      </c>
      <c r="E2513" s="179">
        <f t="shared" si="960"/>
        <v>39350.627047249938</v>
      </c>
      <c r="F2513" s="179">
        <f t="shared" si="961"/>
        <v>1244.10611049006</v>
      </c>
      <c r="G2513" s="179">
        <f t="shared" si="962"/>
        <v>2920081.4252341674</v>
      </c>
      <c r="H2513" s="179">
        <f t="shared" si="963"/>
        <v>103372.12385397842</v>
      </c>
      <c r="I2513" s="179">
        <f t="shared" si="964"/>
        <v>71007</v>
      </c>
      <c r="J2513" s="179">
        <f t="shared" si="965"/>
        <v>3143</v>
      </c>
      <c r="K2513" s="179">
        <f t="shared" si="966"/>
        <v>74150</v>
      </c>
      <c r="L2513" s="179">
        <f t="shared" si="954"/>
        <v>74150</v>
      </c>
      <c r="M2513" s="179">
        <f t="shared" si="967"/>
        <v>43642.63135977566</v>
      </c>
      <c r="N2513" s="179">
        <f t="shared" si="968"/>
        <v>4634618.499315992</v>
      </c>
      <c r="O2513" s="179">
        <f>N2513*(1+Basic!$B$9)+S2513</f>
        <v>4866349.4242817918</v>
      </c>
      <c r="P2513" s="176">
        <f t="shared" si="955"/>
        <v>4969722</v>
      </c>
      <c r="R2513" s="183">
        <f t="shared" si="969"/>
        <v>0</v>
      </c>
      <c r="S2513" s="179">
        <f t="shared" si="956"/>
        <v>0</v>
      </c>
      <c r="Y2513" s="179">
        <f t="shared" si="970"/>
        <v>31656.372952749953</v>
      </c>
      <c r="Z2513" s="179">
        <f t="shared" si="971"/>
        <v>1898.8938895099418</v>
      </c>
      <c r="AA2513" s="179">
        <f t="shared" si="972"/>
        <v>40594.733157739996</v>
      </c>
      <c r="AB2513" s="179">
        <f t="shared" si="973"/>
        <v>74149.999999999884</v>
      </c>
      <c r="AC2513" s="179">
        <f t="shared" si="974"/>
        <v>4969722</v>
      </c>
      <c r="AE2513" s="179">
        <f t="shared" si="975"/>
        <v>62160</v>
      </c>
    </row>
    <row r="2514" spans="1:31" x14ac:dyDescent="0.2">
      <c r="A2514" s="171">
        <f t="shared" si="957"/>
        <v>169</v>
      </c>
      <c r="B2514" s="179">
        <f t="shared" si="958"/>
        <v>71007</v>
      </c>
      <c r="D2514" s="179">
        <f t="shared" si="959"/>
        <v>3143</v>
      </c>
      <c r="E2514" s="179">
        <f t="shared" si="960"/>
        <v>38928.605102584836</v>
      </c>
      <c r="F2514" s="179">
        <f t="shared" si="961"/>
        <v>1378.6930508704424</v>
      </c>
      <c r="G2514" s="179">
        <f t="shared" si="962"/>
        <v>2888003.0303367521</v>
      </c>
      <c r="H2514" s="179">
        <f t="shared" si="963"/>
        <v>101607.81690484886</v>
      </c>
      <c r="I2514" s="179">
        <f t="shared" si="964"/>
        <v>71007</v>
      </c>
      <c r="J2514" s="179">
        <f t="shared" si="965"/>
        <v>3143</v>
      </c>
      <c r="K2514" s="179">
        <f t="shared" si="966"/>
        <v>74150</v>
      </c>
      <c r="L2514" s="179">
        <f t="shared" si="954"/>
        <v>74150</v>
      </c>
      <c r="M2514" s="179">
        <f t="shared" si="967"/>
        <v>43357.232448576426</v>
      </c>
      <c r="N2514" s="179">
        <f t="shared" si="968"/>
        <v>4603825.731764568</v>
      </c>
      <c r="O2514" s="179">
        <f>N2514*(1+Basic!$B$9)+S2514</f>
        <v>4834017.0183527963</v>
      </c>
      <c r="P2514" s="176">
        <f t="shared" si="955"/>
        <v>4935625</v>
      </c>
      <c r="R2514" s="183">
        <f t="shared" si="969"/>
        <v>0</v>
      </c>
      <c r="S2514" s="179">
        <f t="shared" si="956"/>
        <v>0</v>
      </c>
      <c r="Y2514" s="179">
        <f t="shared" si="970"/>
        <v>32078.394897415303</v>
      </c>
      <c r="Z2514" s="179">
        <f t="shared" si="971"/>
        <v>1764.306949129561</v>
      </c>
      <c r="AA2514" s="179">
        <f t="shared" si="972"/>
        <v>40307.298153455275</v>
      </c>
      <c r="AB2514" s="179">
        <f t="shared" si="973"/>
        <v>74150.000000000146</v>
      </c>
      <c r="AC2514" s="179">
        <f t="shared" si="974"/>
        <v>4935625</v>
      </c>
      <c r="AE2514" s="179">
        <f t="shared" si="975"/>
        <v>74150</v>
      </c>
    </row>
    <row r="2515" spans="1:31" x14ac:dyDescent="0.2">
      <c r="A2515" s="171">
        <f t="shared" si="957"/>
        <v>170</v>
      </c>
      <c r="B2515" s="179">
        <f t="shared" si="958"/>
        <v>71007</v>
      </c>
      <c r="D2515" s="179">
        <f t="shared" si="959"/>
        <v>3143</v>
      </c>
      <c r="E2515" s="179">
        <f t="shared" si="960"/>
        <v>38500.957038905886</v>
      </c>
      <c r="F2515" s="179">
        <f t="shared" si="961"/>
        <v>1355.1621642089342</v>
      </c>
      <c r="G2515" s="179">
        <f t="shared" si="962"/>
        <v>2855496.987375658</v>
      </c>
      <c r="H2515" s="179">
        <f t="shared" si="963"/>
        <v>99819.979069057794</v>
      </c>
      <c r="I2515" s="179">
        <f t="shared" si="964"/>
        <v>71007</v>
      </c>
      <c r="J2515" s="179">
        <f t="shared" si="965"/>
        <v>3143</v>
      </c>
      <c r="K2515" s="179">
        <f t="shared" si="966"/>
        <v>74150</v>
      </c>
      <c r="L2515" s="179">
        <f t="shared" si="954"/>
        <v>74150</v>
      </c>
      <c r="M2515" s="179">
        <f t="shared" si="967"/>
        <v>43069.163607385046</v>
      </c>
      <c r="N2515" s="179">
        <f t="shared" si="968"/>
        <v>4572744.895371953</v>
      </c>
      <c r="O2515" s="179">
        <f>N2515*(1+Basic!$B$9)+S2515</f>
        <v>4801382.1401405511</v>
      </c>
      <c r="P2515" s="176">
        <f t="shared" si="955"/>
        <v>4901202</v>
      </c>
      <c r="R2515" s="183">
        <f t="shared" si="969"/>
        <v>0</v>
      </c>
      <c r="S2515" s="179">
        <f t="shared" si="956"/>
        <v>0</v>
      </c>
      <c r="Y2515" s="179">
        <f t="shared" si="970"/>
        <v>32506.042961094063</v>
      </c>
      <c r="Z2515" s="179">
        <f t="shared" si="971"/>
        <v>1787.8378357910697</v>
      </c>
      <c r="AA2515" s="179">
        <f t="shared" si="972"/>
        <v>39856.119203114824</v>
      </c>
      <c r="AB2515" s="179">
        <f t="shared" si="973"/>
        <v>74149.999999999956</v>
      </c>
      <c r="AC2515" s="179">
        <f t="shared" si="974"/>
        <v>4901202</v>
      </c>
      <c r="AE2515" s="179">
        <f t="shared" si="975"/>
        <v>74150</v>
      </c>
    </row>
    <row r="2516" spans="1:31" x14ac:dyDescent="0.2">
      <c r="A2516" s="171">
        <f t="shared" si="957"/>
        <v>171</v>
      </c>
      <c r="B2516" s="179">
        <f t="shared" si="958"/>
        <v>71007</v>
      </c>
      <c r="D2516" s="179">
        <f t="shared" si="959"/>
        <v>3143</v>
      </c>
      <c r="E2516" s="179">
        <f t="shared" si="960"/>
        <v>38067.607852494555</v>
      </c>
      <c r="F2516" s="179">
        <f t="shared" si="961"/>
        <v>1331.3174417790242</v>
      </c>
      <c r="G2516" s="179">
        <f t="shared" si="962"/>
        <v>2822557.5952281523</v>
      </c>
      <c r="H2516" s="179">
        <f t="shared" si="963"/>
        <v>98008.296510836823</v>
      </c>
      <c r="I2516" s="179">
        <f t="shared" si="964"/>
        <v>71007</v>
      </c>
      <c r="J2516" s="179">
        <f t="shared" si="965"/>
        <v>3143</v>
      </c>
      <c r="K2516" s="179">
        <f t="shared" si="966"/>
        <v>74150</v>
      </c>
      <c r="L2516" s="179">
        <f t="shared" si="954"/>
        <v>74150</v>
      </c>
      <c r="M2516" s="179">
        <f t="shared" si="967"/>
        <v>42778.399858789635</v>
      </c>
      <c r="N2516" s="179">
        <f t="shared" si="968"/>
        <v>4541373.2952307425</v>
      </c>
      <c r="O2516" s="179">
        <f>N2516*(1+Basic!$B$9)+S2516</f>
        <v>4768441.9599922802</v>
      </c>
      <c r="P2516" s="176">
        <f t="shared" si="955"/>
        <v>4866450</v>
      </c>
      <c r="R2516" s="183">
        <f t="shared" si="969"/>
        <v>0</v>
      </c>
      <c r="S2516" s="179">
        <f t="shared" si="956"/>
        <v>0</v>
      </c>
      <c r="Y2516" s="179">
        <f t="shared" si="970"/>
        <v>32939.392147505656</v>
      </c>
      <c r="Z2516" s="179">
        <f t="shared" si="971"/>
        <v>1811.6825582209713</v>
      </c>
      <c r="AA2516" s="179">
        <f t="shared" si="972"/>
        <v>39398.925294273577</v>
      </c>
      <c r="AB2516" s="179">
        <f t="shared" si="973"/>
        <v>74150.000000000204</v>
      </c>
      <c r="AC2516" s="179">
        <f t="shared" si="974"/>
        <v>4866450</v>
      </c>
      <c r="AE2516" s="179">
        <f t="shared" si="975"/>
        <v>74150</v>
      </c>
    </row>
    <row r="2517" spans="1:31" x14ac:dyDescent="0.2">
      <c r="A2517" s="171">
        <f t="shared" si="957"/>
        <v>172</v>
      </c>
      <c r="B2517" s="179">
        <f t="shared" si="958"/>
        <v>71007</v>
      </c>
      <c r="D2517" s="179">
        <f t="shared" si="959"/>
        <v>3143</v>
      </c>
      <c r="E2517" s="179">
        <f t="shared" si="960"/>
        <v>37628.481539732027</v>
      </c>
      <c r="F2517" s="179">
        <f t="shared" si="961"/>
        <v>1307.1546978952792</v>
      </c>
      <c r="G2517" s="179">
        <f t="shared" si="962"/>
        <v>2789179.0767678842</v>
      </c>
      <c r="H2517" s="179">
        <f t="shared" si="963"/>
        <v>96172.451208732105</v>
      </c>
      <c r="I2517" s="179">
        <f t="shared" si="964"/>
        <v>71007</v>
      </c>
      <c r="J2517" s="179">
        <f t="shared" si="965"/>
        <v>3143</v>
      </c>
      <c r="K2517" s="179">
        <f t="shared" si="966"/>
        <v>74150</v>
      </c>
      <c r="L2517" s="179">
        <f t="shared" si="954"/>
        <v>74150</v>
      </c>
      <c r="M2517" s="179">
        <f t="shared" si="967"/>
        <v>42484.915991712551</v>
      </c>
      <c r="N2517" s="179">
        <f t="shared" si="968"/>
        <v>4509708.2112224549</v>
      </c>
      <c r="O2517" s="179">
        <f>N2517*(1+Basic!$B$9)+S2517</f>
        <v>4735193.6217835778</v>
      </c>
      <c r="P2517" s="176">
        <f t="shared" si="955"/>
        <v>4831366</v>
      </c>
      <c r="R2517" s="183">
        <f t="shared" si="969"/>
        <v>0</v>
      </c>
      <c r="S2517" s="179">
        <f t="shared" si="956"/>
        <v>0</v>
      </c>
      <c r="Y2517" s="179">
        <f t="shared" si="970"/>
        <v>33378.518460268155</v>
      </c>
      <c r="Z2517" s="179">
        <f t="shared" si="971"/>
        <v>1835.8453021047171</v>
      </c>
      <c r="AA2517" s="179">
        <f t="shared" si="972"/>
        <v>38935.636237627303</v>
      </c>
      <c r="AB2517" s="179">
        <f t="shared" si="973"/>
        <v>74150.000000000175</v>
      </c>
      <c r="AC2517" s="179">
        <f t="shared" si="974"/>
        <v>4831366</v>
      </c>
      <c r="AE2517" s="179">
        <f t="shared" si="975"/>
        <v>74150</v>
      </c>
    </row>
    <row r="2518" spans="1:31" x14ac:dyDescent="0.2">
      <c r="A2518" s="171">
        <f t="shared" si="957"/>
        <v>173</v>
      </c>
      <c r="B2518" s="179">
        <f t="shared" si="958"/>
        <v>71007</v>
      </c>
      <c r="D2518" s="179">
        <f t="shared" si="959"/>
        <v>3143</v>
      </c>
      <c r="E2518" s="179">
        <f t="shared" si="960"/>
        <v>37183.501083769253</v>
      </c>
      <c r="F2518" s="179">
        <f t="shared" si="961"/>
        <v>1282.6696910470089</v>
      </c>
      <c r="G2518" s="179">
        <f t="shared" si="962"/>
        <v>2755355.5778516536</v>
      </c>
      <c r="H2518" s="179">
        <f t="shared" si="963"/>
        <v>94312.120899779111</v>
      </c>
      <c r="I2518" s="179">
        <f t="shared" si="964"/>
        <v>71007</v>
      </c>
      <c r="J2518" s="179">
        <f t="shared" si="965"/>
        <v>3143</v>
      </c>
      <c r="K2518" s="179">
        <f t="shared" si="966"/>
        <v>74150</v>
      </c>
      <c r="L2518" s="179">
        <f t="shared" si="954"/>
        <v>74150</v>
      </c>
      <c r="M2518" s="179">
        <f t="shared" si="967"/>
        <v>42188.686559224494</v>
      </c>
      <c r="N2518" s="179">
        <f t="shared" si="968"/>
        <v>4477746.8977816794</v>
      </c>
      <c r="O2518" s="179">
        <f>N2518*(1+Basic!$B$9)+S2518</f>
        <v>4701634.2426707633</v>
      </c>
      <c r="P2518" s="176">
        <f t="shared" si="955"/>
        <v>4795946</v>
      </c>
      <c r="R2518" s="183">
        <f t="shared" si="969"/>
        <v>0</v>
      </c>
      <c r="S2518" s="179">
        <f t="shared" si="956"/>
        <v>0</v>
      </c>
      <c r="Y2518" s="179">
        <f t="shared" si="970"/>
        <v>33823.49891623063</v>
      </c>
      <c r="Z2518" s="179">
        <f t="shared" si="971"/>
        <v>1860.3303089529945</v>
      </c>
      <c r="AA2518" s="179">
        <f t="shared" si="972"/>
        <v>38466.170774816259</v>
      </c>
      <c r="AB2518" s="179">
        <f t="shared" si="973"/>
        <v>74149.999999999884</v>
      </c>
      <c r="AC2518" s="179">
        <f t="shared" si="974"/>
        <v>4795946</v>
      </c>
      <c r="AE2518" s="179">
        <f t="shared" si="975"/>
        <v>74150</v>
      </c>
    </row>
    <row r="2519" spans="1:31" x14ac:dyDescent="0.2">
      <c r="A2519" s="171">
        <f t="shared" si="957"/>
        <v>174</v>
      </c>
      <c r="B2519" s="179">
        <f t="shared" si="958"/>
        <v>71007</v>
      </c>
      <c r="D2519" s="179">
        <f t="shared" si="959"/>
        <v>3143</v>
      </c>
      <c r="E2519" s="179">
        <f t="shared" si="960"/>
        <v>36732.588441019208</v>
      </c>
      <c r="F2519" s="179">
        <f t="shared" si="961"/>
        <v>1257.8581231537132</v>
      </c>
      <c r="G2519" s="179">
        <f t="shared" si="962"/>
        <v>2721081.166292673</v>
      </c>
      <c r="H2519" s="179">
        <f t="shared" si="963"/>
        <v>92426.979022932821</v>
      </c>
      <c r="I2519" s="179">
        <f t="shared" si="964"/>
        <v>71007</v>
      </c>
      <c r="J2519" s="179">
        <f t="shared" si="965"/>
        <v>3143</v>
      </c>
      <c r="K2519" s="179">
        <f t="shared" si="966"/>
        <v>74150</v>
      </c>
      <c r="L2519" s="179">
        <f t="shared" si="954"/>
        <v>74150</v>
      </c>
      <c r="M2519" s="179">
        <f t="shared" si="967"/>
        <v>41889.685876338073</v>
      </c>
      <c r="N2519" s="179">
        <f t="shared" si="968"/>
        <v>4445486.5836580172</v>
      </c>
      <c r="O2519" s="179">
        <f>N2519*(1+Basic!$B$9)+S2519</f>
        <v>4667760.9128409186</v>
      </c>
      <c r="P2519" s="176">
        <f t="shared" si="955"/>
        <v>4760188</v>
      </c>
      <c r="R2519" s="183">
        <f t="shared" si="969"/>
        <v>0</v>
      </c>
      <c r="S2519" s="179">
        <f t="shared" si="956"/>
        <v>0</v>
      </c>
      <c r="Y2519" s="179">
        <f t="shared" si="970"/>
        <v>34274.411558980588</v>
      </c>
      <c r="Z2519" s="179">
        <f t="shared" si="971"/>
        <v>1885.14187684629</v>
      </c>
      <c r="AA2519" s="179">
        <f t="shared" si="972"/>
        <v>37990.446564172918</v>
      </c>
      <c r="AB2519" s="179">
        <f t="shared" si="973"/>
        <v>74149.999999999796</v>
      </c>
      <c r="AC2519" s="179">
        <f t="shared" si="974"/>
        <v>4760188</v>
      </c>
      <c r="AE2519" s="179">
        <f t="shared" si="975"/>
        <v>74150</v>
      </c>
    </row>
    <row r="2520" spans="1:31" x14ac:dyDescent="0.2">
      <c r="A2520" s="171">
        <f t="shared" si="957"/>
        <v>175</v>
      </c>
      <c r="B2520" s="179">
        <f t="shared" si="958"/>
        <v>71007</v>
      </c>
      <c r="D2520" s="179">
        <f t="shared" si="959"/>
        <v>3143</v>
      </c>
      <c r="E2520" s="179">
        <f t="shared" si="960"/>
        <v>36275.664527469089</v>
      </c>
      <c r="F2520" s="179">
        <f t="shared" si="961"/>
        <v>1232.7156388106016</v>
      </c>
      <c r="G2520" s="179">
        <f t="shared" si="962"/>
        <v>2686349.8308201423</v>
      </c>
      <c r="H2520" s="179">
        <f t="shared" si="963"/>
        <v>90516.69466174343</v>
      </c>
      <c r="I2520" s="179">
        <f t="shared" si="964"/>
        <v>71007</v>
      </c>
      <c r="J2520" s="179">
        <f t="shared" si="965"/>
        <v>3143</v>
      </c>
      <c r="K2520" s="179">
        <f t="shared" si="966"/>
        <v>74150</v>
      </c>
      <c r="L2520" s="179">
        <f t="shared" si="954"/>
        <v>74150</v>
      </c>
      <c r="M2520" s="179">
        <f t="shared" si="967"/>
        <v>41587.888017780751</v>
      </c>
      <c r="N2520" s="179">
        <f t="shared" si="968"/>
        <v>4412924.4716757983</v>
      </c>
      <c r="O2520" s="179">
        <f>N2520*(1+Basic!$B$9)+S2520</f>
        <v>4633570.6952595888</v>
      </c>
      <c r="P2520" s="176">
        <f t="shared" si="955"/>
        <v>4724087</v>
      </c>
      <c r="R2520" s="183">
        <f t="shared" si="969"/>
        <v>0</v>
      </c>
      <c r="S2520" s="179">
        <f t="shared" si="956"/>
        <v>0</v>
      </c>
      <c r="Y2520" s="179">
        <f t="shared" si="970"/>
        <v>34731.335472530685</v>
      </c>
      <c r="Z2520" s="179">
        <f t="shared" si="971"/>
        <v>1910.2843611893913</v>
      </c>
      <c r="AA2520" s="179">
        <f t="shared" si="972"/>
        <v>37508.38016627969</v>
      </c>
      <c r="AB2520" s="179">
        <f t="shared" si="973"/>
        <v>74149.999999999767</v>
      </c>
      <c r="AC2520" s="179">
        <f t="shared" si="974"/>
        <v>4724087</v>
      </c>
      <c r="AE2520" s="179">
        <f t="shared" si="975"/>
        <v>74150</v>
      </c>
    </row>
    <row r="2521" spans="1:31" x14ac:dyDescent="0.2">
      <c r="A2521" s="171">
        <f t="shared" si="957"/>
        <v>176</v>
      </c>
      <c r="B2521" s="179">
        <f t="shared" si="958"/>
        <v>71007</v>
      </c>
      <c r="D2521" s="179">
        <f t="shared" si="959"/>
        <v>3143</v>
      </c>
      <c r="E2521" s="179">
        <f t="shared" si="960"/>
        <v>35812.649204810019</v>
      </c>
      <c r="F2521" s="179">
        <f t="shared" si="961"/>
        <v>1207.2378245240477</v>
      </c>
      <c r="G2521" s="179">
        <f t="shared" si="962"/>
        <v>2651155.4800249524</v>
      </c>
      <c r="H2521" s="179">
        <f t="shared" si="963"/>
        <v>88580.932486267484</v>
      </c>
      <c r="I2521" s="179">
        <f t="shared" si="964"/>
        <v>71007</v>
      </c>
      <c r="J2521" s="179">
        <f t="shared" si="965"/>
        <v>3143</v>
      </c>
      <c r="K2521" s="179">
        <f t="shared" si="966"/>
        <v>74150</v>
      </c>
      <c r="L2521" s="179">
        <f t="shared" si="954"/>
        <v>74150</v>
      </c>
      <c r="M2521" s="179">
        <f t="shared" si="967"/>
        <v>41283.266815746967</v>
      </c>
      <c r="N2521" s="179">
        <f t="shared" si="968"/>
        <v>4380057.7384915454</v>
      </c>
      <c r="O2521" s="179">
        <f>N2521*(1+Basic!$B$9)+S2521</f>
        <v>4599060.6254161233</v>
      </c>
      <c r="P2521" s="176">
        <f t="shared" si="955"/>
        <v>4687642</v>
      </c>
      <c r="R2521" s="183">
        <f t="shared" si="969"/>
        <v>0</v>
      </c>
      <c r="S2521" s="179">
        <f t="shared" si="956"/>
        <v>0</v>
      </c>
      <c r="Y2521" s="179">
        <f t="shared" si="970"/>
        <v>35194.35079518985</v>
      </c>
      <c r="Z2521" s="179">
        <f t="shared" si="971"/>
        <v>1935.7621754759457</v>
      </c>
      <c r="AA2521" s="179">
        <f t="shared" si="972"/>
        <v>37019.887029334066</v>
      </c>
      <c r="AB2521" s="179">
        <f t="shared" si="973"/>
        <v>74149.999999999854</v>
      </c>
      <c r="AC2521" s="179">
        <f t="shared" si="974"/>
        <v>4687642</v>
      </c>
      <c r="AE2521" s="179">
        <f t="shared" si="975"/>
        <v>74150</v>
      </c>
    </row>
    <row r="2522" spans="1:31" x14ac:dyDescent="0.2">
      <c r="A2522" s="171">
        <f t="shared" si="957"/>
        <v>177</v>
      </c>
      <c r="B2522" s="179">
        <f t="shared" si="958"/>
        <v>71007</v>
      </c>
      <c r="D2522" s="179">
        <f t="shared" si="959"/>
        <v>3143</v>
      </c>
      <c r="E2522" s="179">
        <f t="shared" si="960"/>
        <v>35343.461266381921</v>
      </c>
      <c r="F2522" s="179">
        <f t="shared" si="961"/>
        <v>1181.4202079368481</v>
      </c>
      <c r="G2522" s="179">
        <f t="shared" si="962"/>
        <v>2615491.9412913346</v>
      </c>
      <c r="H2522" s="179">
        <f t="shared" si="963"/>
        <v>86619.352694204339</v>
      </c>
      <c r="I2522" s="179">
        <f t="shared" si="964"/>
        <v>71007</v>
      </c>
      <c r="J2522" s="179">
        <f t="shared" si="965"/>
        <v>3143</v>
      </c>
      <c r="K2522" s="179">
        <f t="shared" si="966"/>
        <v>74150</v>
      </c>
      <c r="L2522" s="179">
        <f t="shared" si="954"/>
        <v>74150</v>
      </c>
      <c r="M2522" s="179">
        <f t="shared" si="967"/>
        <v>40975.795857629208</v>
      </c>
      <c r="N2522" s="179">
        <f t="shared" si="968"/>
        <v>4346883.5343491742</v>
      </c>
      <c r="O2522" s="179">
        <f>N2522*(1+Basic!$B$9)+S2522</f>
        <v>4564227.7110666335</v>
      </c>
      <c r="P2522" s="176">
        <f t="shared" si="955"/>
        <v>4650847</v>
      </c>
      <c r="R2522" s="183">
        <f t="shared" si="969"/>
        <v>0</v>
      </c>
      <c r="S2522" s="179">
        <f t="shared" si="956"/>
        <v>0</v>
      </c>
      <c r="Y2522" s="179">
        <f t="shared" si="970"/>
        <v>35663.538733617868</v>
      </c>
      <c r="Z2522" s="179">
        <f t="shared" si="971"/>
        <v>1961.5797920631449</v>
      </c>
      <c r="AA2522" s="179">
        <f t="shared" si="972"/>
        <v>36524.881474318769</v>
      </c>
      <c r="AB2522" s="179">
        <f t="shared" si="973"/>
        <v>74149.999999999782</v>
      </c>
      <c r="AC2522" s="179">
        <f t="shared" si="974"/>
        <v>4650847</v>
      </c>
      <c r="AE2522" s="179">
        <f t="shared" si="975"/>
        <v>74150</v>
      </c>
    </row>
    <row r="2523" spans="1:31" x14ac:dyDescent="0.2">
      <c r="A2523" s="171">
        <f t="shared" si="957"/>
        <v>178</v>
      </c>
      <c r="B2523" s="179">
        <f t="shared" si="958"/>
        <v>71007</v>
      </c>
      <c r="D2523" s="179">
        <f t="shared" si="959"/>
        <v>3143</v>
      </c>
      <c r="E2523" s="179">
        <f t="shared" si="960"/>
        <v>34868.018422930938</v>
      </c>
      <c r="F2523" s="179">
        <f t="shared" si="961"/>
        <v>1155.2582570431473</v>
      </c>
      <c r="G2523" s="179">
        <f t="shared" si="962"/>
        <v>2579352.9597142655</v>
      </c>
      <c r="H2523" s="179">
        <f t="shared" si="963"/>
        <v>84631.61095124748</v>
      </c>
      <c r="I2523" s="179">
        <f t="shared" si="964"/>
        <v>71007</v>
      </c>
      <c r="J2523" s="179">
        <f t="shared" si="965"/>
        <v>3143</v>
      </c>
      <c r="K2523" s="179">
        <f t="shared" si="966"/>
        <v>74150</v>
      </c>
      <c r="L2523" s="179">
        <f t="shared" si="954"/>
        <v>74150</v>
      </c>
      <c r="M2523" s="179">
        <f t="shared" si="967"/>
        <v>40665.448483727865</v>
      </c>
      <c r="N2523" s="179">
        <f t="shared" si="968"/>
        <v>4313398.9828329021</v>
      </c>
      <c r="O2523" s="179">
        <f>N2523*(1+Basic!$B$9)+S2523</f>
        <v>4529068.931974547</v>
      </c>
      <c r="P2523" s="176">
        <f t="shared" si="955"/>
        <v>4613701</v>
      </c>
      <c r="R2523" s="183">
        <f t="shared" si="969"/>
        <v>0</v>
      </c>
      <c r="S2523" s="179">
        <f t="shared" si="956"/>
        <v>0</v>
      </c>
      <c r="Y2523" s="179">
        <f t="shared" si="970"/>
        <v>36138.981577069033</v>
      </c>
      <c r="Z2523" s="179">
        <f t="shared" si="971"/>
        <v>1987.7417429568595</v>
      </c>
      <c r="AA2523" s="179">
        <f t="shared" si="972"/>
        <v>36023.276679974086</v>
      </c>
      <c r="AB2523" s="179">
        <f t="shared" si="973"/>
        <v>74149.999999999971</v>
      </c>
      <c r="AC2523" s="179">
        <f t="shared" si="974"/>
        <v>4613701</v>
      </c>
      <c r="AE2523" s="179">
        <f t="shared" si="975"/>
        <v>74150</v>
      </c>
    </row>
    <row r="2524" spans="1:31" x14ac:dyDescent="0.2">
      <c r="A2524" s="171">
        <f t="shared" si="957"/>
        <v>179</v>
      </c>
      <c r="B2524" s="179">
        <f t="shared" si="958"/>
        <v>71007</v>
      </c>
      <c r="D2524" s="179">
        <f t="shared" si="959"/>
        <v>3143</v>
      </c>
      <c r="E2524" s="179">
        <f t="shared" si="960"/>
        <v>34386.237288176962</v>
      </c>
      <c r="F2524" s="179">
        <f t="shared" si="961"/>
        <v>1128.7473793928932</v>
      </c>
      <c r="G2524" s="179">
        <f t="shared" si="962"/>
        <v>2542732.1970024426</v>
      </c>
      <c r="H2524" s="179">
        <f t="shared" si="963"/>
        <v>82617.358330640374</v>
      </c>
      <c r="I2524" s="179">
        <f t="shared" si="964"/>
        <v>71007</v>
      </c>
      <c r="J2524" s="179">
        <f t="shared" si="965"/>
        <v>3143</v>
      </c>
      <c r="K2524" s="179">
        <f t="shared" si="966"/>
        <v>74150</v>
      </c>
      <c r="L2524" s="179">
        <f t="shared" si="954"/>
        <v>74150</v>
      </c>
      <c r="M2524" s="179">
        <f t="shared" si="967"/>
        <v>40352.197784939686</v>
      </c>
      <c r="N2524" s="179">
        <f t="shared" si="968"/>
        <v>4279601.1806178419</v>
      </c>
      <c r="O2524" s="179">
        <f>N2524*(1+Basic!$B$9)+S2524</f>
        <v>4493581.2396487342</v>
      </c>
      <c r="P2524" s="176">
        <f t="shared" si="955"/>
        <v>4576199</v>
      </c>
      <c r="R2524" s="183">
        <f t="shared" si="969"/>
        <v>0</v>
      </c>
      <c r="S2524" s="179">
        <f t="shared" si="956"/>
        <v>0</v>
      </c>
      <c r="Y2524" s="179">
        <f t="shared" si="970"/>
        <v>36620.762711822987</v>
      </c>
      <c r="Z2524" s="179">
        <f t="shared" si="971"/>
        <v>2014.2526206071052</v>
      </c>
      <c r="AA2524" s="179">
        <f t="shared" si="972"/>
        <v>35514.984667569857</v>
      </c>
      <c r="AB2524" s="179">
        <f t="shared" si="973"/>
        <v>74149.999999999942</v>
      </c>
      <c r="AC2524" s="179">
        <f t="shared" si="974"/>
        <v>4576199</v>
      </c>
      <c r="AE2524" s="179">
        <f t="shared" si="975"/>
        <v>74150</v>
      </c>
    </row>
    <row r="2525" spans="1:31" x14ac:dyDescent="0.2">
      <c r="A2525" s="171">
        <f t="shared" si="957"/>
        <v>180</v>
      </c>
      <c r="B2525" s="179">
        <f t="shared" si="958"/>
        <v>71007</v>
      </c>
      <c r="C2525" s="171">
        <f>-Basic!$B$34</f>
        <v>-10790</v>
      </c>
      <c r="D2525" s="179">
        <f t="shared" si="959"/>
        <v>-7647</v>
      </c>
      <c r="E2525" s="179">
        <f t="shared" si="960"/>
        <v>33898.033364188886</v>
      </c>
      <c r="F2525" s="179">
        <f t="shared" si="961"/>
        <v>1101.8829212856826</v>
      </c>
      <c r="G2525" s="179">
        <f t="shared" si="962"/>
        <v>2505623.2303666314</v>
      </c>
      <c r="H2525" s="179">
        <f t="shared" si="963"/>
        <v>91366.241251926054</v>
      </c>
      <c r="I2525" s="179">
        <f t="shared" si="964"/>
        <v>71007</v>
      </c>
      <c r="J2525" s="179">
        <f t="shared" si="965"/>
        <v>3143</v>
      </c>
      <c r="K2525" s="179">
        <f t="shared" si="966"/>
        <v>74150</v>
      </c>
      <c r="L2525" s="179">
        <f t="shared" si="954"/>
        <v>74150</v>
      </c>
      <c r="M2525" s="179">
        <f t="shared" si="967"/>
        <v>40036.016600424577</v>
      </c>
      <c r="N2525" s="179">
        <f t="shared" si="968"/>
        <v>4245487.1972182663</v>
      </c>
      <c r="O2525" s="179">
        <f>N2525*(1+Basic!$B$9)+S2525</f>
        <v>4457761.5570791801</v>
      </c>
      <c r="P2525" s="176">
        <f t="shared" si="955"/>
        <v>4549128</v>
      </c>
      <c r="R2525" s="183">
        <f t="shared" si="969"/>
        <v>0</v>
      </c>
      <c r="S2525" s="179">
        <f t="shared" si="956"/>
        <v>0</v>
      </c>
      <c r="Y2525" s="179">
        <f t="shared" si="970"/>
        <v>37108.966635811143</v>
      </c>
      <c r="Z2525" s="179">
        <f t="shared" si="971"/>
        <v>2041.1170787143201</v>
      </c>
      <c r="AA2525" s="179">
        <f t="shared" si="972"/>
        <v>34999.916285474566</v>
      </c>
      <c r="AB2525" s="179">
        <f t="shared" si="973"/>
        <v>74150.000000000029</v>
      </c>
      <c r="AC2525" s="179">
        <f t="shared" si="974"/>
        <v>4549128</v>
      </c>
      <c r="AE2525" s="179">
        <f t="shared" si="975"/>
        <v>63360</v>
      </c>
    </row>
    <row r="2526" spans="1:31" x14ac:dyDescent="0.2">
      <c r="A2526" s="171">
        <f t="shared" si="957"/>
        <v>181</v>
      </c>
      <c r="B2526" s="179">
        <f t="shared" si="958"/>
        <v>71007</v>
      </c>
      <c r="D2526" s="179">
        <f t="shared" si="959"/>
        <v>3143</v>
      </c>
      <c r="E2526" s="179">
        <f t="shared" si="960"/>
        <v>33403.321026564729</v>
      </c>
      <c r="F2526" s="179">
        <f t="shared" si="961"/>
        <v>1218.5683838335378</v>
      </c>
      <c r="G2526" s="179">
        <f t="shared" si="962"/>
        <v>2468019.551393196</v>
      </c>
      <c r="H2526" s="179">
        <f t="shared" si="963"/>
        <v>89441.809635759593</v>
      </c>
      <c r="I2526" s="179">
        <f t="shared" si="964"/>
        <v>71007</v>
      </c>
      <c r="J2526" s="179">
        <f t="shared" si="965"/>
        <v>3143</v>
      </c>
      <c r="K2526" s="179">
        <f t="shared" si="966"/>
        <v>74150</v>
      </c>
      <c r="L2526" s="179">
        <f t="shared" si="954"/>
        <v>74150</v>
      </c>
      <c r="M2526" s="179">
        <f t="shared" si="967"/>
        <v>39716.877515250555</v>
      </c>
      <c r="N2526" s="179">
        <f t="shared" si="968"/>
        <v>4211054.0747335171</v>
      </c>
      <c r="O2526" s="179">
        <f>N2526*(1+Basic!$B$9)+S2526</f>
        <v>4421606.778470193</v>
      </c>
      <c r="P2526" s="176">
        <f t="shared" si="955"/>
        <v>4511049</v>
      </c>
      <c r="R2526" s="183">
        <f t="shared" si="969"/>
        <v>0</v>
      </c>
      <c r="S2526" s="179">
        <f t="shared" si="956"/>
        <v>0</v>
      </c>
      <c r="Y2526" s="179">
        <f t="shared" si="970"/>
        <v>37603.678973435424</v>
      </c>
      <c r="Z2526" s="179">
        <f t="shared" si="971"/>
        <v>1924.431616166461</v>
      </c>
      <c r="AA2526" s="179">
        <f t="shared" si="972"/>
        <v>34621.889410398268</v>
      </c>
      <c r="AB2526" s="179">
        <f t="shared" si="973"/>
        <v>74150.000000000146</v>
      </c>
      <c r="AC2526" s="179">
        <f t="shared" si="974"/>
        <v>4511049</v>
      </c>
      <c r="AE2526" s="179">
        <f t="shared" si="975"/>
        <v>74150</v>
      </c>
    </row>
    <row r="2527" spans="1:31" x14ac:dyDescent="0.2">
      <c r="A2527" s="171">
        <f t="shared" si="957"/>
        <v>182</v>
      </c>
      <c r="B2527" s="179">
        <f t="shared" si="958"/>
        <v>71007</v>
      </c>
      <c r="D2527" s="179">
        <f t="shared" si="959"/>
        <v>3143</v>
      </c>
      <c r="E2527" s="179">
        <f t="shared" si="960"/>
        <v>32902.01350941429</v>
      </c>
      <c r="F2527" s="179">
        <f t="shared" si="961"/>
        <v>1192.9018850022676</v>
      </c>
      <c r="G2527" s="179">
        <f t="shared" si="962"/>
        <v>2429914.5649026101</v>
      </c>
      <c r="H2527" s="179">
        <f t="shared" si="963"/>
        <v>87491.711520761863</v>
      </c>
      <c r="I2527" s="179">
        <f t="shared" si="964"/>
        <v>71007</v>
      </c>
      <c r="J2527" s="179">
        <f t="shared" si="965"/>
        <v>3143</v>
      </c>
      <c r="K2527" s="179">
        <f t="shared" si="966"/>
        <v>74150</v>
      </c>
      <c r="L2527" s="179">
        <f t="shared" si="954"/>
        <v>74150</v>
      </c>
      <c r="M2527" s="179">
        <f t="shared" si="967"/>
        <v>39394.752858016764</v>
      </c>
      <c r="N2527" s="179">
        <f t="shared" si="968"/>
        <v>4176298.8275915338</v>
      </c>
      <c r="O2527" s="179">
        <f>N2527*(1+Basic!$B$9)+S2527</f>
        <v>4385113.7689711107</v>
      </c>
      <c r="P2527" s="176">
        <f t="shared" si="955"/>
        <v>4472605</v>
      </c>
      <c r="R2527" s="183">
        <f t="shared" si="969"/>
        <v>0</v>
      </c>
      <c r="S2527" s="179">
        <f t="shared" si="956"/>
        <v>0</v>
      </c>
      <c r="Y2527" s="179">
        <f t="shared" si="970"/>
        <v>38104.986490585841</v>
      </c>
      <c r="Z2527" s="179">
        <f t="shared" si="971"/>
        <v>1950.0981149977306</v>
      </c>
      <c r="AA2527" s="179">
        <f t="shared" si="972"/>
        <v>34094.915394416559</v>
      </c>
      <c r="AB2527" s="179">
        <f t="shared" si="973"/>
        <v>74150.000000000131</v>
      </c>
      <c r="AC2527" s="179">
        <f t="shared" si="974"/>
        <v>4472605</v>
      </c>
      <c r="AE2527" s="179">
        <f t="shared" si="975"/>
        <v>74150</v>
      </c>
    </row>
    <row r="2528" spans="1:31" x14ac:dyDescent="0.2">
      <c r="A2528" s="171">
        <f t="shared" si="957"/>
        <v>183</v>
      </c>
      <c r="B2528" s="179">
        <f t="shared" si="958"/>
        <v>71007</v>
      </c>
      <c r="D2528" s="179">
        <f t="shared" si="959"/>
        <v>3143</v>
      </c>
      <c r="E2528" s="179">
        <f t="shared" si="960"/>
        <v>32394.022890141612</v>
      </c>
      <c r="F2528" s="179">
        <f t="shared" si="961"/>
        <v>1166.8930673498339</v>
      </c>
      <c r="G2528" s="179">
        <f t="shared" si="962"/>
        <v>2391301.5877927518</v>
      </c>
      <c r="H2528" s="179">
        <f t="shared" si="963"/>
        <v>85515.604588111702</v>
      </c>
      <c r="I2528" s="179">
        <f t="shared" si="964"/>
        <v>71007</v>
      </c>
      <c r="J2528" s="179">
        <f t="shared" si="965"/>
        <v>3143</v>
      </c>
      <c r="K2528" s="179">
        <f t="shared" si="966"/>
        <v>74150</v>
      </c>
      <c r="L2528" s="179">
        <f t="shared" si="954"/>
        <v>74150</v>
      </c>
      <c r="M2528" s="179">
        <f t="shared" si="967"/>
        <v>39069.61469845409</v>
      </c>
      <c r="N2528" s="179">
        <f t="shared" si="968"/>
        <v>4141218.4422899876</v>
      </c>
      <c r="O2528" s="179">
        <f>N2528*(1+Basic!$B$9)+S2528</f>
        <v>4348279.3644044874</v>
      </c>
      <c r="P2528" s="176">
        <f t="shared" si="955"/>
        <v>4433795</v>
      </c>
      <c r="R2528" s="183">
        <f t="shared" si="969"/>
        <v>0</v>
      </c>
      <c r="S2528" s="179">
        <f t="shared" si="956"/>
        <v>0</v>
      </c>
      <c r="Y2528" s="179">
        <f t="shared" si="970"/>
        <v>38612.977109858301</v>
      </c>
      <c r="Z2528" s="179">
        <f t="shared" si="971"/>
        <v>1976.1069326501602</v>
      </c>
      <c r="AA2528" s="179">
        <f t="shared" si="972"/>
        <v>33560.915957491445</v>
      </c>
      <c r="AB2528" s="179">
        <f t="shared" si="973"/>
        <v>74149.999999999913</v>
      </c>
      <c r="AC2528" s="179">
        <f t="shared" si="974"/>
        <v>4433795</v>
      </c>
      <c r="AE2528" s="179">
        <f t="shared" si="975"/>
        <v>74150</v>
      </c>
    </row>
    <row r="2529" spans="1:31" x14ac:dyDescent="0.2">
      <c r="A2529" s="171">
        <f t="shared" si="957"/>
        <v>184</v>
      </c>
      <c r="B2529" s="179">
        <f t="shared" si="958"/>
        <v>71007</v>
      </c>
      <c r="D2529" s="179">
        <f t="shared" si="959"/>
        <v>3143</v>
      </c>
      <c r="E2529" s="179">
        <f t="shared" si="960"/>
        <v>31879.260074024496</v>
      </c>
      <c r="F2529" s="179">
        <f t="shared" si="961"/>
        <v>1140.537365307084</v>
      </c>
      <c r="G2529" s="179">
        <f t="shared" si="962"/>
        <v>2352173.8478667764</v>
      </c>
      <c r="H2529" s="179">
        <f t="shared" si="963"/>
        <v>83513.141953418788</v>
      </c>
      <c r="I2529" s="179">
        <f t="shared" si="964"/>
        <v>71007</v>
      </c>
      <c r="J2529" s="179">
        <f t="shared" si="965"/>
        <v>3143</v>
      </c>
      <c r="K2529" s="179">
        <f t="shared" si="966"/>
        <v>74150</v>
      </c>
      <c r="L2529" s="179">
        <f t="shared" si="954"/>
        <v>74150</v>
      </c>
      <c r="M2529" s="179">
        <f t="shared" si="967"/>
        <v>38741.43484500354</v>
      </c>
      <c r="N2529" s="179">
        <f t="shared" si="968"/>
        <v>4105809.8771349913</v>
      </c>
      <c r="O2529" s="179">
        <f>N2529*(1+Basic!$B$9)+S2529</f>
        <v>4311100.3709917413</v>
      </c>
      <c r="P2529" s="176">
        <f t="shared" si="955"/>
        <v>4394614</v>
      </c>
      <c r="R2529" s="183">
        <f t="shared" si="969"/>
        <v>0</v>
      </c>
      <c r="S2529" s="179">
        <f t="shared" si="956"/>
        <v>0</v>
      </c>
      <c r="Y2529" s="179">
        <f t="shared" si="970"/>
        <v>39127.739925975446</v>
      </c>
      <c r="Z2529" s="179">
        <f t="shared" si="971"/>
        <v>2002.4626346929144</v>
      </c>
      <c r="AA2529" s="179">
        <f t="shared" si="972"/>
        <v>33019.797439331582</v>
      </c>
      <c r="AB2529" s="179">
        <f t="shared" si="973"/>
        <v>74149.999999999942</v>
      </c>
      <c r="AC2529" s="179">
        <f t="shared" si="974"/>
        <v>4394614</v>
      </c>
      <c r="AE2529" s="179">
        <f t="shared" si="975"/>
        <v>74150</v>
      </c>
    </row>
    <row r="2530" spans="1:31" x14ac:dyDescent="0.2">
      <c r="A2530" s="171">
        <f t="shared" si="957"/>
        <v>185</v>
      </c>
      <c r="B2530" s="179">
        <f t="shared" si="958"/>
        <v>71007</v>
      </c>
      <c r="D2530" s="179">
        <f t="shared" si="959"/>
        <v>3143</v>
      </c>
      <c r="E2530" s="179">
        <f t="shared" si="960"/>
        <v>31357.634778588501</v>
      </c>
      <c r="F2530" s="179">
        <f t="shared" si="961"/>
        <v>1113.8301524130291</v>
      </c>
      <c r="G2530" s="179">
        <f t="shared" si="962"/>
        <v>2312524.4826453649</v>
      </c>
      <c r="H2530" s="179">
        <f t="shared" si="963"/>
        <v>81483.97210583181</v>
      </c>
      <c r="I2530" s="179">
        <f t="shared" si="964"/>
        <v>71007</v>
      </c>
      <c r="J2530" s="179">
        <f t="shared" si="965"/>
        <v>3143</v>
      </c>
      <c r="K2530" s="179">
        <f t="shared" si="966"/>
        <v>74150</v>
      </c>
      <c r="L2530" s="179">
        <f t="shared" si="954"/>
        <v>74150</v>
      </c>
      <c r="M2530" s="179">
        <f t="shared" si="967"/>
        <v>38410.184842371753</v>
      </c>
      <c r="N2530" s="179">
        <f t="shared" si="968"/>
        <v>4070070.0619773632</v>
      </c>
      <c r="O2530" s="179">
        <f>N2530*(1+Basic!$B$9)+S2530</f>
        <v>4273573.565076232</v>
      </c>
      <c r="P2530" s="176">
        <f t="shared" si="955"/>
        <v>4355058</v>
      </c>
      <c r="R2530" s="183">
        <f t="shared" si="969"/>
        <v>0</v>
      </c>
      <c r="S2530" s="179">
        <f t="shared" si="956"/>
        <v>0</v>
      </c>
      <c r="Y2530" s="179">
        <f t="shared" si="970"/>
        <v>39649.365221411455</v>
      </c>
      <c r="Z2530" s="179">
        <f t="shared" si="971"/>
        <v>2029.169847586978</v>
      </c>
      <c r="AA2530" s="179">
        <f t="shared" si="972"/>
        <v>32471.46493100153</v>
      </c>
      <c r="AB2530" s="179">
        <f t="shared" si="973"/>
        <v>74149.999999999971</v>
      </c>
      <c r="AC2530" s="179">
        <f t="shared" si="974"/>
        <v>4355058</v>
      </c>
      <c r="AE2530" s="179">
        <f t="shared" si="975"/>
        <v>74150</v>
      </c>
    </row>
    <row r="2531" spans="1:31" x14ac:dyDescent="0.2">
      <c r="A2531" s="171">
        <f t="shared" si="957"/>
        <v>186</v>
      </c>
      <c r="B2531" s="179">
        <f t="shared" si="958"/>
        <v>71007</v>
      </c>
      <c r="D2531" s="179">
        <f t="shared" si="959"/>
        <v>3143</v>
      </c>
      <c r="E2531" s="179">
        <f t="shared" si="960"/>
        <v>30829.055517772609</v>
      </c>
      <c r="F2531" s="179">
        <f t="shared" si="961"/>
        <v>1086.7667405027171</v>
      </c>
      <c r="G2531" s="179">
        <f t="shared" si="962"/>
        <v>2272346.5381631376</v>
      </c>
      <c r="H2531" s="179">
        <f t="shared" si="963"/>
        <v>79427.738846334527</v>
      </c>
      <c r="I2531" s="179">
        <f t="shared" si="964"/>
        <v>71007</v>
      </c>
      <c r="J2531" s="179">
        <f t="shared" si="965"/>
        <v>3143</v>
      </c>
      <c r="K2531" s="179">
        <f t="shared" si="966"/>
        <v>74150</v>
      </c>
      <c r="L2531" s="179">
        <f t="shared" si="954"/>
        <v>74150</v>
      </c>
      <c r="M2531" s="179">
        <f t="shared" si="967"/>
        <v>38075.83596906381</v>
      </c>
      <c r="N2531" s="179">
        <f t="shared" si="968"/>
        <v>4033995.8979464271</v>
      </c>
      <c r="O2531" s="179">
        <f>N2531*(1+Basic!$B$9)+S2531</f>
        <v>4235695.6928437483</v>
      </c>
      <c r="P2531" s="176">
        <f t="shared" si="955"/>
        <v>4315123</v>
      </c>
      <c r="R2531" s="183">
        <f t="shared" si="969"/>
        <v>0</v>
      </c>
      <c r="S2531" s="179">
        <f t="shared" si="956"/>
        <v>0</v>
      </c>
      <c r="Y2531" s="179">
        <f t="shared" si="970"/>
        <v>40177.944482227322</v>
      </c>
      <c r="Z2531" s="179">
        <f t="shared" si="971"/>
        <v>2056.2332594972831</v>
      </c>
      <c r="AA2531" s="179">
        <f t="shared" si="972"/>
        <v>31915.822258275326</v>
      </c>
      <c r="AB2531" s="179">
        <f t="shared" si="973"/>
        <v>74149.999999999927</v>
      </c>
      <c r="AC2531" s="179">
        <f t="shared" si="974"/>
        <v>4315123</v>
      </c>
      <c r="AE2531" s="179">
        <f t="shared" si="975"/>
        <v>74150</v>
      </c>
    </row>
    <row r="2532" spans="1:31" x14ac:dyDescent="0.2">
      <c r="A2532" s="171">
        <f t="shared" si="957"/>
        <v>187</v>
      </c>
      <c r="B2532" s="179">
        <f t="shared" si="958"/>
        <v>71007</v>
      </c>
      <c r="D2532" s="179">
        <f t="shared" si="959"/>
        <v>3143</v>
      </c>
      <c r="E2532" s="179">
        <f t="shared" si="960"/>
        <v>30293.429585883816</v>
      </c>
      <c r="F2532" s="179">
        <f t="shared" si="961"/>
        <v>1059.3423788842779</v>
      </c>
      <c r="G2532" s="179">
        <f t="shared" si="962"/>
        <v>2231632.9677490215</v>
      </c>
      <c r="H2532" s="179">
        <f t="shared" si="963"/>
        <v>77344.081225218804</v>
      </c>
      <c r="I2532" s="179">
        <f t="shared" si="964"/>
        <v>71007</v>
      </c>
      <c r="J2532" s="179">
        <f t="shared" si="965"/>
        <v>3143</v>
      </c>
      <c r="K2532" s="179">
        <f t="shared" si="966"/>
        <v>74150</v>
      </c>
      <c r="L2532" s="179">
        <f t="shared" si="954"/>
        <v>74150</v>
      </c>
      <c r="M2532" s="179">
        <f t="shared" si="967"/>
        <v>37738.359234892872</v>
      </c>
      <c r="N2532" s="179">
        <f t="shared" si="968"/>
        <v>3997584.2571813199</v>
      </c>
      <c r="O2532" s="179">
        <f>N2532*(1+Basic!$B$9)+S2532</f>
        <v>4197463.4700403856</v>
      </c>
      <c r="P2532" s="176">
        <f t="shared" si="955"/>
        <v>4274808</v>
      </c>
      <c r="R2532" s="183">
        <f t="shared" si="969"/>
        <v>0</v>
      </c>
      <c r="S2532" s="179">
        <f t="shared" si="956"/>
        <v>0</v>
      </c>
      <c r="Y2532" s="179">
        <f t="shared" si="970"/>
        <v>40713.57041411614</v>
      </c>
      <c r="Z2532" s="179">
        <f t="shared" si="971"/>
        <v>2083.6576211157226</v>
      </c>
      <c r="AA2532" s="179">
        <f t="shared" si="972"/>
        <v>31352.771964768093</v>
      </c>
      <c r="AB2532" s="179">
        <f t="shared" si="973"/>
        <v>74149.999999999956</v>
      </c>
      <c r="AC2532" s="179">
        <f t="shared" si="974"/>
        <v>4274808</v>
      </c>
      <c r="AE2532" s="179">
        <f t="shared" si="975"/>
        <v>74150</v>
      </c>
    </row>
    <row r="2533" spans="1:31" x14ac:dyDescent="0.2">
      <c r="A2533" s="171">
        <f t="shared" si="957"/>
        <v>188</v>
      </c>
      <c r="B2533" s="179">
        <f t="shared" si="958"/>
        <v>71007</v>
      </c>
      <c r="D2533" s="179">
        <f t="shared" si="959"/>
        <v>3143</v>
      </c>
      <c r="E2533" s="179">
        <f t="shared" si="960"/>
        <v>29750.663041337786</v>
      </c>
      <c r="F2533" s="179">
        <f t="shared" si="961"/>
        <v>1031.5522535049886</v>
      </c>
      <c r="G2533" s="179">
        <f t="shared" si="962"/>
        <v>2190376.6307903593</v>
      </c>
      <c r="H2533" s="179">
        <f t="shared" si="963"/>
        <v>75232.633478723787</v>
      </c>
      <c r="I2533" s="179">
        <f t="shared" si="964"/>
        <v>71007</v>
      </c>
      <c r="J2533" s="179">
        <f t="shared" si="965"/>
        <v>3143</v>
      </c>
      <c r="K2533" s="179">
        <f t="shared" si="966"/>
        <v>74150</v>
      </c>
      <c r="L2533" s="179">
        <f t="shared" si="954"/>
        <v>74150</v>
      </c>
      <c r="M2533" s="179">
        <f t="shared" si="967"/>
        <v>37397.725378466544</v>
      </c>
      <c r="N2533" s="179">
        <f t="shared" si="968"/>
        <v>3960831.9825597866</v>
      </c>
      <c r="O2533" s="179">
        <f>N2533*(1+Basic!$B$9)+S2533</f>
        <v>4158873.5816877764</v>
      </c>
      <c r="P2533" s="176">
        <f t="shared" si="955"/>
        <v>4234106</v>
      </c>
      <c r="R2533" s="183">
        <f t="shared" si="969"/>
        <v>0</v>
      </c>
      <c r="S2533" s="179">
        <f t="shared" si="956"/>
        <v>0</v>
      </c>
      <c r="Y2533" s="179">
        <f t="shared" si="970"/>
        <v>41256.336958662141</v>
      </c>
      <c r="Z2533" s="179">
        <f t="shared" si="971"/>
        <v>2111.4477464950178</v>
      </c>
      <c r="AA2533" s="179">
        <f t="shared" si="972"/>
        <v>30782.215294842776</v>
      </c>
      <c r="AB2533" s="179">
        <f t="shared" si="973"/>
        <v>74149.999999999942</v>
      </c>
      <c r="AC2533" s="179">
        <f t="shared" si="974"/>
        <v>4234106</v>
      </c>
      <c r="AE2533" s="179">
        <f t="shared" si="975"/>
        <v>74150</v>
      </c>
    </row>
    <row r="2534" spans="1:31" x14ac:dyDescent="0.2">
      <c r="A2534" s="171">
        <f t="shared" si="957"/>
        <v>189</v>
      </c>
      <c r="B2534" s="179">
        <f t="shared" si="958"/>
        <v>71007</v>
      </c>
      <c r="D2534" s="179">
        <f t="shared" si="959"/>
        <v>3143</v>
      </c>
      <c r="E2534" s="179">
        <f t="shared" si="960"/>
        <v>29200.660690182751</v>
      </c>
      <c r="F2534" s="179">
        <f t="shared" si="961"/>
        <v>1003.3914861062185</v>
      </c>
      <c r="G2534" s="179">
        <f t="shared" si="962"/>
        <v>2148570.2914805422</v>
      </c>
      <c r="H2534" s="179">
        <f t="shared" si="963"/>
        <v>73093.024964830009</v>
      </c>
      <c r="I2534" s="179">
        <f t="shared" si="964"/>
        <v>71007</v>
      </c>
      <c r="J2534" s="179">
        <f t="shared" si="965"/>
        <v>3143</v>
      </c>
      <c r="K2534" s="179">
        <f t="shared" si="966"/>
        <v>74150</v>
      </c>
      <c r="L2534" s="179">
        <f t="shared" si="954"/>
        <v>74150</v>
      </c>
      <c r="M2534" s="179">
        <f t="shared" si="967"/>
        <v>37053.904864649732</v>
      </c>
      <c r="N2534" s="179">
        <f t="shared" si="968"/>
        <v>3923735.8874244364</v>
      </c>
      <c r="O2534" s="179">
        <f>N2534*(1+Basic!$B$9)+S2534</f>
        <v>4119922.6817956585</v>
      </c>
      <c r="P2534" s="176">
        <f t="shared" si="955"/>
        <v>4193016</v>
      </c>
      <c r="R2534" s="183">
        <f t="shared" si="969"/>
        <v>0</v>
      </c>
      <c r="S2534" s="179">
        <f t="shared" si="956"/>
        <v>0</v>
      </c>
      <c r="Y2534" s="179">
        <f t="shared" si="970"/>
        <v>41806.33930981718</v>
      </c>
      <c r="Z2534" s="179">
        <f t="shared" si="971"/>
        <v>2139.6085138937779</v>
      </c>
      <c r="AA2534" s="179">
        <f t="shared" si="972"/>
        <v>30204.052176288969</v>
      </c>
      <c r="AB2534" s="179">
        <f t="shared" si="973"/>
        <v>74149.999999999927</v>
      </c>
      <c r="AC2534" s="179">
        <f t="shared" si="974"/>
        <v>4193016</v>
      </c>
      <c r="AE2534" s="179">
        <f t="shared" si="975"/>
        <v>74150</v>
      </c>
    </row>
    <row r="2535" spans="1:31" x14ac:dyDescent="0.2">
      <c r="A2535" s="171">
        <f t="shared" si="957"/>
        <v>190</v>
      </c>
      <c r="B2535" s="179">
        <f t="shared" si="958"/>
        <v>71007</v>
      </c>
      <c r="D2535" s="179">
        <f t="shared" si="959"/>
        <v>3143</v>
      </c>
      <c r="E2535" s="179">
        <f t="shared" si="960"/>
        <v>28643.3260694038</v>
      </c>
      <c r="F2535" s="179">
        <f t="shared" si="961"/>
        <v>974.8551333671038</v>
      </c>
      <c r="G2535" s="179">
        <f t="shared" si="962"/>
        <v>2106206.6175499461</v>
      </c>
      <c r="H2535" s="179">
        <f t="shared" si="963"/>
        <v>70924.880098197114</v>
      </c>
      <c r="I2535" s="179">
        <f t="shared" si="964"/>
        <v>71007</v>
      </c>
      <c r="J2535" s="179">
        <f t="shared" si="965"/>
        <v>3143</v>
      </c>
      <c r="K2535" s="179">
        <f t="shared" si="966"/>
        <v>74150</v>
      </c>
      <c r="L2535" s="179">
        <f t="shared" si="954"/>
        <v>74150</v>
      </c>
      <c r="M2535" s="179">
        <f t="shared" si="967"/>
        <v>36706.867882003746</v>
      </c>
      <c r="N2535" s="179">
        <f t="shared" si="968"/>
        <v>3886292.7553064399</v>
      </c>
      <c r="O2535" s="179">
        <f>N2535*(1+Basic!$B$9)+S2535</f>
        <v>4080607.3930717623</v>
      </c>
      <c r="P2535" s="176">
        <f t="shared" si="955"/>
        <v>4151532</v>
      </c>
      <c r="R2535" s="183">
        <f t="shared" si="969"/>
        <v>0</v>
      </c>
      <c r="S2535" s="179">
        <f t="shared" si="956"/>
        <v>0</v>
      </c>
      <c r="Y2535" s="179">
        <f t="shared" si="970"/>
        <v>42363.673930596095</v>
      </c>
      <c r="Z2535" s="179">
        <f t="shared" si="971"/>
        <v>2168.1448666328943</v>
      </c>
      <c r="AA2535" s="179">
        <f t="shared" si="972"/>
        <v>29618.181202770902</v>
      </c>
      <c r="AB2535" s="179">
        <f t="shared" si="973"/>
        <v>74149.999999999884</v>
      </c>
      <c r="AC2535" s="179">
        <f t="shared" si="974"/>
        <v>4151532</v>
      </c>
      <c r="AE2535" s="179">
        <f t="shared" si="975"/>
        <v>74150</v>
      </c>
    </row>
    <row r="2536" spans="1:31" x14ac:dyDescent="0.2">
      <c r="A2536" s="171">
        <f t="shared" si="957"/>
        <v>191</v>
      </c>
      <c r="B2536" s="179">
        <f t="shared" si="958"/>
        <v>71007</v>
      </c>
      <c r="D2536" s="179">
        <f t="shared" si="959"/>
        <v>3143</v>
      </c>
      <c r="E2536" s="179">
        <f t="shared" si="960"/>
        <v>28078.561430004542</v>
      </c>
      <c r="F2536" s="179">
        <f t="shared" si="961"/>
        <v>945.93818603679938</v>
      </c>
      <c r="G2536" s="179">
        <f t="shared" si="962"/>
        <v>2063278.1789799505</v>
      </c>
      <c r="H2536" s="179">
        <f t="shared" si="963"/>
        <v>68727.818284233916</v>
      </c>
      <c r="I2536" s="179">
        <f t="shared" si="964"/>
        <v>71007</v>
      </c>
      <c r="J2536" s="179">
        <f t="shared" si="965"/>
        <v>3143</v>
      </c>
      <c r="K2536" s="179">
        <f t="shared" si="966"/>
        <v>74150</v>
      </c>
      <c r="L2536" s="179">
        <f t="shared" si="954"/>
        <v>74150</v>
      </c>
      <c r="M2536" s="179">
        <f t="shared" si="967"/>
        <v>36356.58434020148</v>
      </c>
      <c r="N2536" s="179">
        <f t="shared" si="968"/>
        <v>3848499.3396466416</v>
      </c>
      <c r="O2536" s="179">
        <f>N2536*(1+Basic!$B$9)+S2536</f>
        <v>4040924.3066289737</v>
      </c>
      <c r="P2536" s="176">
        <f t="shared" si="955"/>
        <v>4109652</v>
      </c>
      <c r="R2536" s="183">
        <f t="shared" si="969"/>
        <v>0</v>
      </c>
      <c r="S2536" s="179">
        <f t="shared" si="956"/>
        <v>0</v>
      </c>
      <c r="Y2536" s="179">
        <f t="shared" si="970"/>
        <v>42928.438569995575</v>
      </c>
      <c r="Z2536" s="179">
        <f t="shared" si="971"/>
        <v>2197.0618139631988</v>
      </c>
      <c r="AA2536" s="179">
        <f t="shared" si="972"/>
        <v>29024.499616041343</v>
      </c>
      <c r="AB2536" s="179">
        <f t="shared" si="973"/>
        <v>74150.000000000116</v>
      </c>
      <c r="AC2536" s="179">
        <f t="shared" si="974"/>
        <v>4109652</v>
      </c>
      <c r="AE2536" s="179">
        <f t="shared" si="975"/>
        <v>74150</v>
      </c>
    </row>
    <row r="2537" spans="1:31" x14ac:dyDescent="0.2">
      <c r="A2537" s="171">
        <f t="shared" si="957"/>
        <v>192</v>
      </c>
      <c r="B2537" s="179">
        <f t="shared" si="958"/>
        <v>71007</v>
      </c>
      <c r="C2537" s="171">
        <f>-Basic!$B$35</f>
        <v>-9710</v>
      </c>
      <c r="D2537" s="179">
        <f t="shared" si="959"/>
        <v>-6567</v>
      </c>
      <c r="E2537" s="179">
        <f t="shared" si="960"/>
        <v>27506.267719863248</v>
      </c>
      <c r="F2537" s="179">
        <f t="shared" si="961"/>
        <v>916.63556805515964</v>
      </c>
      <c r="G2537" s="179">
        <f t="shared" si="962"/>
        <v>2019777.4466998137</v>
      </c>
      <c r="H2537" s="179">
        <f t="shared" si="963"/>
        <v>76211.45385228908</v>
      </c>
      <c r="I2537" s="179">
        <f t="shared" si="964"/>
        <v>71007</v>
      </c>
      <c r="J2537" s="179">
        <f t="shared" si="965"/>
        <v>3143</v>
      </c>
      <c r="K2537" s="179">
        <f t="shared" si="966"/>
        <v>74150</v>
      </c>
      <c r="L2537" s="179">
        <f t="shared" si="954"/>
        <v>74150</v>
      </c>
      <c r="M2537" s="179">
        <f t="shared" si="967"/>
        <v>36003.023867418357</v>
      </c>
      <c r="N2537" s="179">
        <f t="shared" si="968"/>
        <v>3810352.3635140602</v>
      </c>
      <c r="O2537" s="179">
        <f>N2537*(1+Basic!$B$9)+S2537</f>
        <v>4000869.9816897633</v>
      </c>
      <c r="P2537" s="176">
        <f t="shared" si="955"/>
        <v>4077081</v>
      </c>
      <c r="R2537" s="183">
        <f t="shared" si="969"/>
        <v>0</v>
      </c>
      <c r="S2537" s="179">
        <f t="shared" si="956"/>
        <v>0</v>
      </c>
      <c r="Y2537" s="179">
        <f t="shared" si="970"/>
        <v>43500.732280136785</v>
      </c>
      <c r="Z2537" s="179">
        <f t="shared" si="971"/>
        <v>2226.3644319448358</v>
      </c>
      <c r="AA2537" s="179">
        <f t="shared" si="972"/>
        <v>28422.903287918409</v>
      </c>
      <c r="AB2537" s="179">
        <f t="shared" si="973"/>
        <v>74150.000000000029</v>
      </c>
      <c r="AC2537" s="179">
        <f t="shared" si="974"/>
        <v>4077081</v>
      </c>
      <c r="AE2537" s="179">
        <f t="shared" si="975"/>
        <v>64440</v>
      </c>
    </row>
    <row r="2538" spans="1:31" x14ac:dyDescent="0.2">
      <c r="A2538" s="171">
        <f t="shared" si="957"/>
        <v>193</v>
      </c>
      <c r="B2538" s="179">
        <f t="shared" si="958"/>
        <v>71007</v>
      </c>
      <c r="D2538" s="179">
        <f t="shared" si="959"/>
        <v>3143</v>
      </c>
      <c r="E2538" s="179">
        <f t="shared" si="960"/>
        <v>26926.344566360465</v>
      </c>
      <c r="F2538" s="179">
        <f t="shared" si="961"/>
        <v>1016.4461936692666</v>
      </c>
      <c r="G2538" s="179">
        <f t="shared" si="962"/>
        <v>1975696.7912661741</v>
      </c>
      <c r="H2538" s="179">
        <f t="shared" si="963"/>
        <v>74084.900045958348</v>
      </c>
      <c r="I2538" s="179">
        <f t="shared" si="964"/>
        <v>71007</v>
      </c>
      <c r="J2538" s="179">
        <f t="shared" si="965"/>
        <v>3143</v>
      </c>
      <c r="K2538" s="179">
        <f t="shared" si="966"/>
        <v>74150</v>
      </c>
      <c r="L2538" s="179">
        <f t="shared" ref="L2538:L2572" si="976">K2538</f>
        <v>74150</v>
      </c>
      <c r="M2538" s="179">
        <f t="shared" si="967"/>
        <v>35646.155807698939</v>
      </c>
      <c r="N2538" s="179">
        <f t="shared" si="968"/>
        <v>3771848.5193217592</v>
      </c>
      <c r="O2538" s="179">
        <f>N2538*(1+Basic!$B$9)+S2538</f>
        <v>3960440.9452878474</v>
      </c>
      <c r="P2538" s="176">
        <f t="shared" ref="P2538:P2572" si="977">ROUND((O2538+H2538)/1,0)</f>
        <v>4034526</v>
      </c>
      <c r="R2538" s="183">
        <f t="shared" si="969"/>
        <v>0</v>
      </c>
      <c r="S2538" s="179">
        <f t="shared" ref="S2538:S2573" si="978">S2539+R2538</f>
        <v>0</v>
      </c>
      <c r="Y2538" s="179">
        <f t="shared" si="970"/>
        <v>44080.655433639651</v>
      </c>
      <c r="Z2538" s="179">
        <f t="shared" si="971"/>
        <v>2126.5538063307322</v>
      </c>
      <c r="AA2538" s="179">
        <f t="shared" si="972"/>
        <v>27942.790760029733</v>
      </c>
      <c r="AB2538" s="179">
        <f t="shared" si="973"/>
        <v>74150.000000000116</v>
      </c>
      <c r="AC2538" s="179">
        <f t="shared" si="974"/>
        <v>4034526</v>
      </c>
      <c r="AE2538" s="179">
        <f t="shared" si="975"/>
        <v>74150</v>
      </c>
    </row>
    <row r="2539" spans="1:31" x14ac:dyDescent="0.2">
      <c r="A2539" s="171">
        <f t="shared" ref="A2539:A2573" si="979">A2538+1</f>
        <v>194</v>
      </c>
      <c r="B2539" s="179">
        <f t="shared" ref="B2539:B2573" si="980">$C$2341</f>
        <v>71007</v>
      </c>
      <c r="D2539" s="179">
        <f t="shared" ref="D2539:D2573" si="981">C2539+$F$2341</f>
        <v>3143</v>
      </c>
      <c r="E2539" s="179">
        <f t="shared" ref="E2539:E2573" si="982">G2538*$B$2344/$E$2341</f>
        <v>26338.690258774965</v>
      </c>
      <c r="F2539" s="179">
        <f t="shared" ref="F2539:F2573" si="983">H2538*$D$2344/$E$2341</f>
        <v>988.08395396882497</v>
      </c>
      <c r="G2539" s="179">
        <f t="shared" ref="G2539:G2573" si="984">G2538+E2539-B2539</f>
        <v>1931028.481524949</v>
      </c>
      <c r="H2539" s="179">
        <f t="shared" ref="H2539:H2573" si="985">H2538-D2539+F2539</f>
        <v>71929.983999927179</v>
      </c>
      <c r="I2539" s="179">
        <f t="shared" ref="I2539:I2573" si="986">B2539</f>
        <v>71007</v>
      </c>
      <c r="J2539" s="179">
        <f t="shared" ref="J2539:J2573" si="987">D2539-C2539</f>
        <v>3143</v>
      </c>
      <c r="K2539" s="179">
        <f t="shared" ref="K2539:K2573" si="988">J2539+I2539</f>
        <v>74150</v>
      </c>
      <c r="L2539" s="179">
        <f t="shared" si="976"/>
        <v>74150</v>
      </c>
      <c r="M2539" s="179">
        <f t="shared" ref="M2539:M2573" si="989">N2538*$L$2344/12</f>
        <v>35285.949218298811</v>
      </c>
      <c r="N2539" s="179">
        <f t="shared" ref="N2539:N2573" si="990">N2538+M2539-L2539</f>
        <v>3732984.468540058</v>
      </c>
      <c r="O2539" s="179">
        <f>N2539*(1+Basic!$B$9)+S2539</f>
        <v>3919633.6919670613</v>
      </c>
      <c r="P2539" s="176">
        <f t="shared" si="977"/>
        <v>3991564</v>
      </c>
      <c r="R2539" s="183">
        <f t="shared" ref="R2539:R2573" si="991">ROUND($R$2341/1,0)</f>
        <v>0</v>
      </c>
      <c r="S2539" s="179">
        <f t="shared" si="978"/>
        <v>0</v>
      </c>
      <c r="Y2539" s="179">
        <f t="shared" ref="Y2539:Y2573" si="992">G2538-G2539</f>
        <v>44668.309741225094</v>
      </c>
      <c r="Z2539" s="179">
        <f t="shared" ref="Z2539:Z2573" si="993">H2538-H2539-C2539</f>
        <v>2154.9160460311687</v>
      </c>
      <c r="AA2539" s="179">
        <f t="shared" ref="AA2539:AA2573" si="994">E2539+F2539+R2539</f>
        <v>27326.774212743789</v>
      </c>
      <c r="AB2539" s="179">
        <f t="shared" ref="AB2539:AB2573" si="995">AA2539+Z2539+Y2539</f>
        <v>74150.000000000058</v>
      </c>
      <c r="AC2539" s="179">
        <f t="shared" ref="AC2539:AC2573" si="996">P2539</f>
        <v>3991564</v>
      </c>
      <c r="AE2539" s="179">
        <f t="shared" ref="AE2539:AE2573" si="997">B2539+D2539</f>
        <v>74150</v>
      </c>
    </row>
    <row r="2540" spans="1:31" x14ac:dyDescent="0.2">
      <c r="A2540" s="171">
        <f t="shared" si="979"/>
        <v>195</v>
      </c>
      <c r="B2540" s="179">
        <f t="shared" si="980"/>
        <v>71007</v>
      </c>
      <c r="D2540" s="179">
        <f t="shared" si="981"/>
        <v>3143</v>
      </c>
      <c r="E2540" s="179">
        <f t="shared" si="982"/>
        <v>25743.201730445089</v>
      </c>
      <c r="F2540" s="179">
        <f t="shared" si="983"/>
        <v>959.34344185485213</v>
      </c>
      <c r="G2540" s="179">
        <f t="shared" si="984"/>
        <v>1885764.683255394</v>
      </c>
      <c r="H2540" s="179">
        <f t="shared" si="985"/>
        <v>69746.327441782036</v>
      </c>
      <c r="I2540" s="179">
        <f t="shared" si="986"/>
        <v>71007</v>
      </c>
      <c r="J2540" s="179">
        <f t="shared" si="987"/>
        <v>3143</v>
      </c>
      <c r="K2540" s="179">
        <f t="shared" si="988"/>
        <v>74150</v>
      </c>
      <c r="L2540" s="179">
        <f t="shared" si="976"/>
        <v>74150</v>
      </c>
      <c r="M2540" s="179">
        <f t="shared" si="989"/>
        <v>34922.372867001679</v>
      </c>
      <c r="N2540" s="179">
        <f t="shared" si="990"/>
        <v>3693756.8414070597</v>
      </c>
      <c r="O2540" s="179">
        <f>N2540*(1+Basic!$B$9)+S2540</f>
        <v>3878444.6834774129</v>
      </c>
      <c r="P2540" s="176">
        <f t="shared" si="977"/>
        <v>3948191</v>
      </c>
      <c r="R2540" s="183">
        <f t="shared" si="991"/>
        <v>0</v>
      </c>
      <c r="S2540" s="179">
        <f t="shared" si="978"/>
        <v>0</v>
      </c>
      <c r="Y2540" s="179">
        <f t="shared" si="992"/>
        <v>45263.798269554973</v>
      </c>
      <c r="Z2540" s="179">
        <f t="shared" si="993"/>
        <v>2183.6565581451432</v>
      </c>
      <c r="AA2540" s="179">
        <f t="shared" si="994"/>
        <v>26702.545172299942</v>
      </c>
      <c r="AB2540" s="179">
        <f t="shared" si="995"/>
        <v>74150.000000000058</v>
      </c>
      <c r="AC2540" s="179">
        <f t="shared" si="996"/>
        <v>3948191</v>
      </c>
      <c r="AE2540" s="179">
        <f t="shared" si="997"/>
        <v>74150</v>
      </c>
    </row>
    <row r="2541" spans="1:31" x14ac:dyDescent="0.2">
      <c r="A2541" s="171">
        <f t="shared" si="979"/>
        <v>196</v>
      </c>
      <c r="B2541" s="179">
        <f t="shared" si="980"/>
        <v>71007</v>
      </c>
      <c r="D2541" s="179">
        <f t="shared" si="981"/>
        <v>3143</v>
      </c>
      <c r="E2541" s="179">
        <f t="shared" si="982"/>
        <v>25139.774540692233</v>
      </c>
      <c r="F2541" s="179">
        <f t="shared" si="983"/>
        <v>930.21961223851292</v>
      </c>
      <c r="G2541" s="179">
        <f t="shared" si="984"/>
        <v>1839897.4577960863</v>
      </c>
      <c r="H2541" s="179">
        <f t="shared" si="985"/>
        <v>67533.547054020542</v>
      </c>
      <c r="I2541" s="179">
        <f t="shared" si="986"/>
        <v>71007</v>
      </c>
      <c r="J2541" s="179">
        <f t="shared" si="987"/>
        <v>3143</v>
      </c>
      <c r="K2541" s="179">
        <f t="shared" si="988"/>
        <v>74150</v>
      </c>
      <c r="L2541" s="179">
        <f t="shared" si="976"/>
        <v>74150</v>
      </c>
      <c r="M2541" s="179">
        <f t="shared" si="989"/>
        <v>34555.395229411333</v>
      </c>
      <c r="N2541" s="179">
        <f t="shared" si="990"/>
        <v>3654162.236636471</v>
      </c>
      <c r="O2541" s="179">
        <f>N2541*(1+Basic!$B$9)+S2541</f>
        <v>3836870.3484682948</v>
      </c>
      <c r="P2541" s="176">
        <f t="shared" si="977"/>
        <v>3904404</v>
      </c>
      <c r="R2541" s="183">
        <f t="shared" si="991"/>
        <v>0</v>
      </c>
      <c r="S2541" s="179">
        <f t="shared" si="978"/>
        <v>0</v>
      </c>
      <c r="Y2541" s="179">
        <f t="shared" si="992"/>
        <v>45867.225459307665</v>
      </c>
      <c r="Z2541" s="179">
        <f t="shared" si="993"/>
        <v>2212.7803877614933</v>
      </c>
      <c r="AA2541" s="179">
        <f t="shared" si="994"/>
        <v>26069.994152930747</v>
      </c>
      <c r="AB2541" s="179">
        <f t="shared" si="995"/>
        <v>74149.999999999913</v>
      </c>
      <c r="AC2541" s="179">
        <f t="shared" si="996"/>
        <v>3904404</v>
      </c>
      <c r="AE2541" s="179">
        <f t="shared" si="997"/>
        <v>74150</v>
      </c>
    </row>
    <row r="2542" spans="1:31" x14ac:dyDescent="0.2">
      <c r="A2542" s="171">
        <f t="shared" si="979"/>
        <v>197</v>
      </c>
      <c r="B2542" s="179">
        <f t="shared" si="980"/>
        <v>71007</v>
      </c>
      <c r="D2542" s="179">
        <f t="shared" si="981"/>
        <v>3143</v>
      </c>
      <c r="E2542" s="179">
        <f t="shared" si="982"/>
        <v>24528.302856503349</v>
      </c>
      <c r="F2542" s="179">
        <f t="shared" si="983"/>
        <v>900.70735274369406</v>
      </c>
      <c r="G2542" s="179">
        <f t="shared" si="984"/>
        <v>1793418.7606525896</v>
      </c>
      <c r="H2542" s="179">
        <f t="shared" si="985"/>
        <v>65291.254406764238</v>
      </c>
      <c r="I2542" s="179">
        <f t="shared" si="986"/>
        <v>71007</v>
      </c>
      <c r="J2542" s="179">
        <f t="shared" si="987"/>
        <v>3143</v>
      </c>
      <c r="K2542" s="179">
        <f t="shared" si="988"/>
        <v>74150</v>
      </c>
      <c r="L2542" s="179">
        <f t="shared" si="976"/>
        <v>74150</v>
      </c>
      <c r="M2542" s="179">
        <f t="shared" si="989"/>
        <v>34184.984486218273</v>
      </c>
      <c r="N2542" s="179">
        <f t="shared" si="990"/>
        <v>3614197.2211226891</v>
      </c>
      <c r="O2542" s="179">
        <f>N2542*(1+Basic!$B$9)+S2542</f>
        <v>3794907.0821788236</v>
      </c>
      <c r="P2542" s="176">
        <f t="shared" si="977"/>
        <v>3860198</v>
      </c>
      <c r="R2542" s="183">
        <f t="shared" si="991"/>
        <v>0</v>
      </c>
      <c r="S2542" s="179">
        <f t="shared" si="978"/>
        <v>0</v>
      </c>
      <c r="Y2542" s="179">
        <f t="shared" si="992"/>
        <v>46478.697143496713</v>
      </c>
      <c r="Z2542" s="179">
        <f t="shared" si="993"/>
        <v>2242.2926472563049</v>
      </c>
      <c r="AA2542" s="179">
        <f t="shared" si="994"/>
        <v>25429.010209247044</v>
      </c>
      <c r="AB2542" s="179">
        <f t="shared" si="995"/>
        <v>74150.000000000058</v>
      </c>
      <c r="AC2542" s="179">
        <f t="shared" si="996"/>
        <v>3860198</v>
      </c>
      <c r="AE2542" s="179">
        <f t="shared" si="997"/>
        <v>74150</v>
      </c>
    </row>
    <row r="2543" spans="1:31" x14ac:dyDescent="0.2">
      <c r="A2543" s="171">
        <f t="shared" si="979"/>
        <v>198</v>
      </c>
      <c r="B2543" s="179">
        <f t="shared" si="980"/>
        <v>71007</v>
      </c>
      <c r="D2543" s="179">
        <f t="shared" si="981"/>
        <v>3143</v>
      </c>
      <c r="E2543" s="179">
        <f t="shared" si="982"/>
        <v>23908.679433969257</v>
      </c>
      <c r="F2543" s="179">
        <f t="shared" si="983"/>
        <v>870.80148280958031</v>
      </c>
      <c r="G2543" s="179">
        <f t="shared" si="984"/>
        <v>1746320.4400865589</v>
      </c>
      <c r="H2543" s="179">
        <f t="shared" si="985"/>
        <v>63019.055889573821</v>
      </c>
      <c r="I2543" s="179">
        <f t="shared" si="986"/>
        <v>71007</v>
      </c>
      <c r="J2543" s="179">
        <f t="shared" si="987"/>
        <v>3143</v>
      </c>
      <c r="K2543" s="179">
        <f t="shared" si="988"/>
        <v>74150</v>
      </c>
      <c r="L2543" s="179">
        <f t="shared" si="976"/>
        <v>74150</v>
      </c>
      <c r="M2543" s="179">
        <f t="shared" si="989"/>
        <v>33811.108520440779</v>
      </c>
      <c r="N2543" s="179">
        <f t="shared" si="990"/>
        <v>3573858.3296431298</v>
      </c>
      <c r="O2543" s="179">
        <f>N2543*(1+Basic!$B$9)+S2543</f>
        <v>3752551.2461252864</v>
      </c>
      <c r="P2543" s="176">
        <f t="shared" si="977"/>
        <v>3815570</v>
      </c>
      <c r="R2543" s="183">
        <f t="shared" si="991"/>
        <v>0</v>
      </c>
      <c r="S2543" s="179">
        <f t="shared" si="978"/>
        <v>0</v>
      </c>
      <c r="Y2543" s="179">
        <f t="shared" si="992"/>
        <v>47098.320566030685</v>
      </c>
      <c r="Z2543" s="179">
        <f t="shared" si="993"/>
        <v>2272.1985171904162</v>
      </c>
      <c r="AA2543" s="179">
        <f t="shared" si="994"/>
        <v>24779.480916778837</v>
      </c>
      <c r="AB2543" s="179">
        <f t="shared" si="995"/>
        <v>74149.999999999942</v>
      </c>
      <c r="AC2543" s="179">
        <f t="shared" si="996"/>
        <v>3815570</v>
      </c>
      <c r="AE2543" s="179">
        <f t="shared" si="997"/>
        <v>74150</v>
      </c>
    </row>
    <row r="2544" spans="1:31" x14ac:dyDescent="0.2">
      <c r="A2544" s="171">
        <f t="shared" si="979"/>
        <v>199</v>
      </c>
      <c r="B2544" s="179">
        <f t="shared" si="980"/>
        <v>71007</v>
      </c>
      <c r="D2544" s="179">
        <f t="shared" si="981"/>
        <v>3143</v>
      </c>
      <c r="E2544" s="179">
        <f t="shared" si="982"/>
        <v>23280.795599475521</v>
      </c>
      <c r="F2544" s="179">
        <f t="shared" si="983"/>
        <v>840.49675278126358</v>
      </c>
      <c r="G2544" s="179">
        <f t="shared" si="984"/>
        <v>1698594.2356860344</v>
      </c>
      <c r="H2544" s="179">
        <f t="shared" si="985"/>
        <v>60716.552642355084</v>
      </c>
      <c r="I2544" s="179">
        <f t="shared" si="986"/>
        <v>71007</v>
      </c>
      <c r="J2544" s="179">
        <f t="shared" si="987"/>
        <v>3143</v>
      </c>
      <c r="K2544" s="179">
        <f t="shared" si="988"/>
        <v>74150</v>
      </c>
      <c r="L2544" s="179">
        <f t="shared" si="976"/>
        <v>74150</v>
      </c>
      <c r="M2544" s="179">
        <f t="shared" si="989"/>
        <v>33433.734914640161</v>
      </c>
      <c r="N2544" s="179">
        <f t="shared" si="990"/>
        <v>3533142.0645577698</v>
      </c>
      <c r="O2544" s="179">
        <f>N2544*(1+Basic!$B$9)+S2544</f>
        <v>3709799.1677856585</v>
      </c>
      <c r="P2544" s="176">
        <f t="shared" si="977"/>
        <v>3770516</v>
      </c>
      <c r="R2544" s="183">
        <f t="shared" si="991"/>
        <v>0</v>
      </c>
      <c r="S2544" s="179">
        <f t="shared" si="978"/>
        <v>0</v>
      </c>
      <c r="Y2544" s="179">
        <f t="shared" si="992"/>
        <v>47726.204400524497</v>
      </c>
      <c r="Z2544" s="179">
        <f t="shared" si="993"/>
        <v>2302.5032472187377</v>
      </c>
      <c r="AA2544" s="179">
        <f t="shared" si="994"/>
        <v>24121.292352256783</v>
      </c>
      <c r="AB2544" s="179">
        <f t="shared" si="995"/>
        <v>74150.000000000015</v>
      </c>
      <c r="AC2544" s="179">
        <f t="shared" si="996"/>
        <v>3770516</v>
      </c>
      <c r="AE2544" s="179">
        <f t="shared" si="997"/>
        <v>74150</v>
      </c>
    </row>
    <row r="2545" spans="1:31" x14ac:dyDescent="0.2">
      <c r="A2545" s="171">
        <f t="shared" si="979"/>
        <v>200</v>
      </c>
      <c r="B2545" s="179">
        <f t="shared" si="980"/>
        <v>71007</v>
      </c>
      <c r="D2545" s="179">
        <f t="shared" si="981"/>
        <v>3143</v>
      </c>
      <c r="E2545" s="179">
        <f t="shared" si="982"/>
        <v>22644.541230642546</v>
      </c>
      <c r="F2545" s="179">
        <f t="shared" si="983"/>
        <v>809.7878429882204</v>
      </c>
      <c r="G2545" s="179">
        <f t="shared" si="984"/>
        <v>1650231.7769166769</v>
      </c>
      <c r="H2545" s="179">
        <f t="shared" si="985"/>
        <v>58383.340485343302</v>
      </c>
      <c r="I2545" s="179">
        <f t="shared" si="986"/>
        <v>71007</v>
      </c>
      <c r="J2545" s="179">
        <f t="shared" si="987"/>
        <v>3143</v>
      </c>
      <c r="K2545" s="179">
        <f t="shared" si="988"/>
        <v>74150</v>
      </c>
      <c r="L2545" s="179">
        <f t="shared" si="976"/>
        <v>74150</v>
      </c>
      <c r="M2545" s="179">
        <f t="shared" si="989"/>
        <v>33052.830948109935</v>
      </c>
      <c r="N2545" s="179">
        <f t="shared" si="990"/>
        <v>3492044.8955058795</v>
      </c>
      <c r="O2545" s="179">
        <f>N2545*(1+Basic!$B$9)+S2545</f>
        <v>3666647.1402811739</v>
      </c>
      <c r="P2545" s="176">
        <f t="shared" si="977"/>
        <v>3725030</v>
      </c>
      <c r="R2545" s="183">
        <f t="shared" si="991"/>
        <v>0</v>
      </c>
      <c r="S2545" s="179">
        <f t="shared" si="978"/>
        <v>0</v>
      </c>
      <c r="Y2545" s="179">
        <f t="shared" si="992"/>
        <v>48362.45876935753</v>
      </c>
      <c r="Z2545" s="179">
        <f t="shared" si="993"/>
        <v>2333.2121570117815</v>
      </c>
      <c r="AA2545" s="179">
        <f t="shared" si="994"/>
        <v>23454.329073630768</v>
      </c>
      <c r="AB2545" s="179">
        <f t="shared" si="995"/>
        <v>74150.000000000087</v>
      </c>
      <c r="AC2545" s="179">
        <f t="shared" si="996"/>
        <v>3725030</v>
      </c>
      <c r="AE2545" s="179">
        <f t="shared" si="997"/>
        <v>74150</v>
      </c>
    </row>
    <row r="2546" spans="1:31" x14ac:dyDescent="0.2">
      <c r="A2546" s="171">
        <f t="shared" si="979"/>
        <v>201</v>
      </c>
      <c r="B2546" s="179">
        <f t="shared" si="980"/>
        <v>71007</v>
      </c>
      <c r="D2546" s="179">
        <f t="shared" si="981"/>
        <v>3143</v>
      </c>
      <c r="E2546" s="179">
        <f t="shared" si="982"/>
        <v>21999.804737011593</v>
      </c>
      <c r="F2546" s="179">
        <f t="shared" si="983"/>
        <v>778.669362810503</v>
      </c>
      <c r="G2546" s="179">
        <f t="shared" si="984"/>
        <v>1601224.5816536886</v>
      </c>
      <c r="H2546" s="179">
        <f t="shared" si="985"/>
        <v>56019.009848153808</v>
      </c>
      <c r="I2546" s="179">
        <f t="shared" si="986"/>
        <v>71007</v>
      </c>
      <c r="J2546" s="179">
        <f t="shared" si="987"/>
        <v>3143</v>
      </c>
      <c r="K2546" s="179">
        <f t="shared" si="988"/>
        <v>74150</v>
      </c>
      <c r="L2546" s="179">
        <f t="shared" si="976"/>
        <v>74150</v>
      </c>
      <c r="M2546" s="179">
        <f t="shared" si="989"/>
        <v>32668.363594038779</v>
      </c>
      <c r="N2546" s="179">
        <f t="shared" si="990"/>
        <v>3450563.2590999184</v>
      </c>
      <c r="O2546" s="179">
        <f>N2546*(1+Basic!$B$9)+S2546</f>
        <v>3623091.4220549143</v>
      </c>
      <c r="P2546" s="176">
        <f t="shared" si="977"/>
        <v>3679110</v>
      </c>
      <c r="R2546" s="183">
        <f t="shared" si="991"/>
        <v>0</v>
      </c>
      <c r="S2546" s="179">
        <f t="shared" si="978"/>
        <v>0</v>
      </c>
      <c r="Y2546" s="179">
        <f t="shared" si="992"/>
        <v>49007.195262988331</v>
      </c>
      <c r="Z2546" s="179">
        <f t="shared" si="993"/>
        <v>2364.3306371894942</v>
      </c>
      <c r="AA2546" s="179">
        <f t="shared" si="994"/>
        <v>22778.474099822095</v>
      </c>
      <c r="AB2546" s="179">
        <f t="shared" si="995"/>
        <v>74149.999999999913</v>
      </c>
      <c r="AC2546" s="179">
        <f t="shared" si="996"/>
        <v>3679110</v>
      </c>
      <c r="AE2546" s="179">
        <f t="shared" si="997"/>
        <v>74150</v>
      </c>
    </row>
    <row r="2547" spans="1:31" x14ac:dyDescent="0.2">
      <c r="A2547" s="171">
        <f t="shared" si="979"/>
        <v>202</v>
      </c>
      <c r="B2547" s="179">
        <f t="shared" si="980"/>
        <v>71007</v>
      </c>
      <c r="D2547" s="179">
        <f t="shared" si="981"/>
        <v>3143</v>
      </c>
      <c r="E2547" s="179">
        <f t="shared" si="982"/>
        <v>21346.473040473316</v>
      </c>
      <c r="F2547" s="179">
        <f t="shared" si="983"/>
        <v>747.13584973247225</v>
      </c>
      <c r="G2547" s="179">
        <f t="shared" si="984"/>
        <v>1551564.054694162</v>
      </c>
      <c r="H2547" s="179">
        <f t="shared" si="985"/>
        <v>53623.145697886277</v>
      </c>
      <c r="I2547" s="179">
        <f t="shared" si="986"/>
        <v>71007</v>
      </c>
      <c r="J2547" s="179">
        <f t="shared" si="987"/>
        <v>3143</v>
      </c>
      <c r="K2547" s="179">
        <f t="shared" si="988"/>
        <v>74150</v>
      </c>
      <c r="L2547" s="179">
        <f t="shared" si="976"/>
        <v>74150</v>
      </c>
      <c r="M2547" s="179">
        <f t="shared" si="989"/>
        <v>32280.299516646861</v>
      </c>
      <c r="N2547" s="179">
        <f t="shared" si="990"/>
        <v>3408693.5586165651</v>
      </c>
      <c r="O2547" s="179">
        <f>N2547*(1+Basic!$B$9)+S2547</f>
        <v>3579128.2365473933</v>
      </c>
      <c r="P2547" s="176">
        <f t="shared" si="977"/>
        <v>3632751</v>
      </c>
      <c r="R2547" s="183">
        <f t="shared" si="991"/>
        <v>0</v>
      </c>
      <c r="S2547" s="179">
        <f t="shared" si="978"/>
        <v>0</v>
      </c>
      <c r="Y2547" s="179">
        <f t="shared" si="992"/>
        <v>49660.526959526585</v>
      </c>
      <c r="Z2547" s="179">
        <f t="shared" si="993"/>
        <v>2395.8641502675309</v>
      </c>
      <c r="AA2547" s="179">
        <f t="shared" si="994"/>
        <v>22093.608890205789</v>
      </c>
      <c r="AB2547" s="179">
        <f t="shared" si="995"/>
        <v>74149.999999999913</v>
      </c>
      <c r="AC2547" s="179">
        <f t="shared" si="996"/>
        <v>3632751</v>
      </c>
      <c r="AE2547" s="179">
        <f t="shared" si="997"/>
        <v>74150</v>
      </c>
    </row>
    <row r="2548" spans="1:31" x14ac:dyDescent="0.2">
      <c r="A2548" s="171">
        <f t="shared" si="979"/>
        <v>203</v>
      </c>
      <c r="B2548" s="179">
        <f t="shared" si="980"/>
        <v>71007</v>
      </c>
      <c r="D2548" s="179">
        <f t="shared" si="981"/>
        <v>3143</v>
      </c>
      <c r="E2548" s="179">
        <f t="shared" si="982"/>
        <v>20684.431555435396</v>
      </c>
      <c r="F2548" s="179">
        <f t="shared" si="983"/>
        <v>715.18176838391207</v>
      </c>
      <c r="G2548" s="179">
        <f t="shared" si="984"/>
        <v>1501241.4862495973</v>
      </c>
      <c r="H2548" s="179">
        <f t="shared" si="985"/>
        <v>51195.327466270188</v>
      </c>
      <c r="I2548" s="179">
        <f t="shared" si="986"/>
        <v>71007</v>
      </c>
      <c r="J2548" s="179">
        <f t="shared" si="987"/>
        <v>3143</v>
      </c>
      <c r="K2548" s="179">
        <f t="shared" si="988"/>
        <v>74150</v>
      </c>
      <c r="L2548" s="179">
        <f t="shared" si="976"/>
        <v>74150</v>
      </c>
      <c r="M2548" s="179">
        <f t="shared" si="989"/>
        <v>31888.605068295405</v>
      </c>
      <c r="N2548" s="179">
        <f t="shared" si="990"/>
        <v>3366432.1636848603</v>
      </c>
      <c r="O2548" s="179">
        <f>N2548*(1+Basic!$B$9)+S2548</f>
        <v>3534753.7718691034</v>
      </c>
      <c r="P2548" s="176">
        <f t="shared" si="977"/>
        <v>3585949</v>
      </c>
      <c r="R2548" s="183">
        <f t="shared" si="991"/>
        <v>0</v>
      </c>
      <c r="S2548" s="179">
        <f t="shared" si="978"/>
        <v>0</v>
      </c>
      <c r="Y2548" s="179">
        <f t="shared" si="992"/>
        <v>50322.568444564706</v>
      </c>
      <c r="Z2548" s="179">
        <f t="shared" si="993"/>
        <v>2427.8182316160892</v>
      </c>
      <c r="AA2548" s="179">
        <f t="shared" si="994"/>
        <v>21399.613323819307</v>
      </c>
      <c r="AB2548" s="179">
        <f t="shared" si="995"/>
        <v>74150.000000000102</v>
      </c>
      <c r="AC2548" s="179">
        <f t="shared" si="996"/>
        <v>3585949</v>
      </c>
      <c r="AE2548" s="179">
        <f t="shared" si="997"/>
        <v>74150</v>
      </c>
    </row>
    <row r="2549" spans="1:31" x14ac:dyDescent="0.2">
      <c r="A2549" s="171">
        <f t="shared" si="979"/>
        <v>204</v>
      </c>
      <c r="B2549" s="179">
        <f t="shared" si="980"/>
        <v>71007</v>
      </c>
      <c r="C2549" s="171">
        <f>-Basic!$B$36</f>
        <v>-8740</v>
      </c>
      <c r="D2549" s="179">
        <f t="shared" si="981"/>
        <v>-5597</v>
      </c>
      <c r="E2549" s="179">
        <f t="shared" si="982"/>
        <v>20013.564168725738</v>
      </c>
      <c r="F2549" s="179">
        <f t="shared" si="983"/>
        <v>682.80150956835485</v>
      </c>
      <c r="G2549" s="179">
        <f t="shared" si="984"/>
        <v>1450248.0504183229</v>
      </c>
      <c r="H2549" s="179">
        <f t="shared" si="985"/>
        <v>57475.128975838539</v>
      </c>
      <c r="I2549" s="179">
        <f t="shared" si="986"/>
        <v>71007</v>
      </c>
      <c r="J2549" s="179">
        <f t="shared" si="987"/>
        <v>3143</v>
      </c>
      <c r="K2549" s="179">
        <f t="shared" si="988"/>
        <v>74150</v>
      </c>
      <c r="L2549" s="179">
        <f t="shared" si="976"/>
        <v>74150</v>
      </c>
      <c r="M2549" s="179">
        <f t="shared" si="989"/>
        <v>31493.246286569265</v>
      </c>
      <c r="N2549" s="179">
        <f t="shared" si="990"/>
        <v>3323775.4099714295</v>
      </c>
      <c r="O2549" s="179">
        <f>N2549*(1+Basic!$B$9)+S2549</f>
        <v>3489964.180470001</v>
      </c>
      <c r="P2549" s="176">
        <f t="shared" si="977"/>
        <v>3547439</v>
      </c>
      <c r="R2549" s="183">
        <f t="shared" si="991"/>
        <v>0</v>
      </c>
      <c r="S2549" s="179">
        <f t="shared" si="978"/>
        <v>0</v>
      </c>
      <c r="Y2549" s="179">
        <f t="shared" si="992"/>
        <v>50993.435831274372</v>
      </c>
      <c r="Z2549" s="179">
        <f t="shared" si="993"/>
        <v>2460.1984904316487</v>
      </c>
      <c r="AA2549" s="179">
        <f t="shared" si="994"/>
        <v>20696.365678294093</v>
      </c>
      <c r="AB2549" s="179">
        <f t="shared" si="995"/>
        <v>74150.000000000116</v>
      </c>
      <c r="AC2549" s="179">
        <f t="shared" si="996"/>
        <v>3547439</v>
      </c>
      <c r="AE2549" s="179">
        <f t="shared" si="997"/>
        <v>65410</v>
      </c>
    </row>
    <row r="2550" spans="1:31" x14ac:dyDescent="0.2">
      <c r="A2550" s="171">
        <f t="shared" si="979"/>
        <v>205</v>
      </c>
      <c r="B2550" s="179">
        <f t="shared" si="980"/>
        <v>71007</v>
      </c>
      <c r="D2550" s="179">
        <f t="shared" si="981"/>
        <v>3143</v>
      </c>
      <c r="E2550" s="179">
        <f t="shared" si="982"/>
        <v>19333.753219227819</v>
      </c>
      <c r="F2550" s="179">
        <f t="shared" si="983"/>
        <v>766.55637866940594</v>
      </c>
      <c r="G2550" s="179">
        <f t="shared" si="984"/>
        <v>1398574.8036375507</v>
      </c>
      <c r="H2550" s="179">
        <f t="shared" si="985"/>
        <v>55098.685354507943</v>
      </c>
      <c r="I2550" s="179">
        <f t="shared" si="986"/>
        <v>71007</v>
      </c>
      <c r="J2550" s="179">
        <f t="shared" si="987"/>
        <v>3143</v>
      </c>
      <c r="K2550" s="179">
        <f t="shared" si="988"/>
        <v>74150</v>
      </c>
      <c r="L2550" s="179">
        <f t="shared" si="976"/>
        <v>74150</v>
      </c>
      <c r="M2550" s="179">
        <f t="shared" si="989"/>
        <v>31094.188891332127</v>
      </c>
      <c r="N2550" s="179">
        <f t="shared" si="990"/>
        <v>3280719.5988627616</v>
      </c>
      <c r="O2550" s="179">
        <f>N2550*(1+Basic!$B$9)+S2550</f>
        <v>3444755.5788058997</v>
      </c>
      <c r="P2550" s="176">
        <f t="shared" si="977"/>
        <v>3499854</v>
      </c>
      <c r="R2550" s="183">
        <f t="shared" si="991"/>
        <v>0</v>
      </c>
      <c r="S2550" s="179">
        <f t="shared" si="978"/>
        <v>0</v>
      </c>
      <c r="Y2550" s="179">
        <f t="shared" si="992"/>
        <v>51673.246780772228</v>
      </c>
      <c r="Z2550" s="179">
        <f t="shared" si="993"/>
        <v>2376.4436213305962</v>
      </c>
      <c r="AA2550" s="179">
        <f t="shared" si="994"/>
        <v>20100.309597897227</v>
      </c>
      <c r="AB2550" s="179">
        <f t="shared" si="995"/>
        <v>74150.000000000058</v>
      </c>
      <c r="AC2550" s="179">
        <f t="shared" si="996"/>
        <v>3499854</v>
      </c>
      <c r="AE2550" s="179">
        <f t="shared" si="997"/>
        <v>74150</v>
      </c>
    </row>
    <row r="2551" spans="1:31" x14ac:dyDescent="0.2">
      <c r="A2551" s="171">
        <f t="shared" si="979"/>
        <v>206</v>
      </c>
      <c r="B2551" s="179">
        <f t="shared" si="980"/>
        <v>71007</v>
      </c>
      <c r="D2551" s="179">
        <f t="shared" si="981"/>
        <v>3143</v>
      </c>
      <c r="E2551" s="179">
        <f t="shared" si="982"/>
        <v>18644.879477244482</v>
      </c>
      <c r="F2551" s="179">
        <f t="shared" si="983"/>
        <v>734.86131249139009</v>
      </c>
      <c r="G2551" s="179">
        <f t="shared" si="984"/>
        <v>1346212.6831147952</v>
      </c>
      <c r="H2551" s="179">
        <f t="shared" si="985"/>
        <v>52690.546666999333</v>
      </c>
      <c r="I2551" s="179">
        <f t="shared" si="986"/>
        <v>71007</v>
      </c>
      <c r="J2551" s="179">
        <f t="shared" si="987"/>
        <v>3143</v>
      </c>
      <c r="K2551" s="179">
        <f t="shared" si="988"/>
        <v>74150</v>
      </c>
      <c r="L2551" s="179">
        <f t="shared" si="976"/>
        <v>74150</v>
      </c>
      <c r="M2551" s="179">
        <f t="shared" si="989"/>
        <v>30691.398281754224</v>
      </c>
      <c r="N2551" s="179">
        <f t="shared" si="990"/>
        <v>3237260.9971445156</v>
      </c>
      <c r="O2551" s="179">
        <f>N2551*(1+Basic!$B$9)+S2551</f>
        <v>3399124.0470017414</v>
      </c>
      <c r="P2551" s="176">
        <f t="shared" si="977"/>
        <v>3451815</v>
      </c>
      <c r="R2551" s="183">
        <f t="shared" si="991"/>
        <v>0</v>
      </c>
      <c r="S2551" s="179">
        <f t="shared" si="978"/>
        <v>0</v>
      </c>
      <c r="Y2551" s="179">
        <f t="shared" si="992"/>
        <v>52362.120522755431</v>
      </c>
      <c r="Z2551" s="179">
        <f t="shared" si="993"/>
        <v>2408.13868750861</v>
      </c>
      <c r="AA2551" s="179">
        <f t="shared" si="994"/>
        <v>19379.740789735872</v>
      </c>
      <c r="AB2551" s="179">
        <f t="shared" si="995"/>
        <v>74149.999999999913</v>
      </c>
      <c r="AC2551" s="179">
        <f t="shared" si="996"/>
        <v>3451815</v>
      </c>
      <c r="AE2551" s="179">
        <f t="shared" si="997"/>
        <v>74150</v>
      </c>
    </row>
    <row r="2552" spans="1:31" x14ac:dyDescent="0.2">
      <c r="A2552" s="171">
        <f t="shared" si="979"/>
        <v>207</v>
      </c>
      <c r="B2552" s="179">
        <f t="shared" si="980"/>
        <v>71007</v>
      </c>
      <c r="D2552" s="179">
        <f t="shared" si="981"/>
        <v>3143</v>
      </c>
      <c r="E2552" s="179">
        <f t="shared" si="982"/>
        <v>17946.822123586669</v>
      </c>
      <c r="F2552" s="179">
        <f t="shared" si="983"/>
        <v>702.74352337940206</v>
      </c>
      <c r="G2552" s="179">
        <f t="shared" si="984"/>
        <v>1293152.5052383819</v>
      </c>
      <c r="H2552" s="179">
        <f t="shared" si="985"/>
        <v>50250.290190378735</v>
      </c>
      <c r="I2552" s="179">
        <f t="shared" si="986"/>
        <v>71007</v>
      </c>
      <c r="J2552" s="179">
        <f t="shared" si="987"/>
        <v>3143</v>
      </c>
      <c r="K2552" s="179">
        <f t="shared" si="988"/>
        <v>74150</v>
      </c>
      <c r="L2552" s="179">
        <f t="shared" si="976"/>
        <v>74150</v>
      </c>
      <c r="M2552" s="179">
        <f t="shared" si="989"/>
        <v>30284.839533312213</v>
      </c>
      <c r="N2552" s="179">
        <f t="shared" si="990"/>
        <v>3193395.8366778279</v>
      </c>
      <c r="O2552" s="179">
        <f>N2552*(1+Basic!$B$9)+S2552</f>
        <v>3353065.6285117194</v>
      </c>
      <c r="P2552" s="176">
        <f t="shared" si="977"/>
        <v>3403316</v>
      </c>
      <c r="R2552" s="183">
        <f t="shared" si="991"/>
        <v>0</v>
      </c>
      <c r="S2552" s="179">
        <f t="shared" si="978"/>
        <v>0</v>
      </c>
      <c r="Y2552" s="179">
        <f t="shared" si="992"/>
        <v>53060.177876413334</v>
      </c>
      <c r="Z2552" s="179">
        <f t="shared" si="993"/>
        <v>2440.2564766205978</v>
      </c>
      <c r="AA2552" s="179">
        <f t="shared" si="994"/>
        <v>18649.565646966072</v>
      </c>
      <c r="AB2552" s="179">
        <f t="shared" si="995"/>
        <v>74150</v>
      </c>
      <c r="AC2552" s="179">
        <f t="shared" si="996"/>
        <v>3403316</v>
      </c>
      <c r="AE2552" s="179">
        <f t="shared" si="997"/>
        <v>74150</v>
      </c>
    </row>
    <row r="2553" spans="1:31" x14ac:dyDescent="0.2">
      <c r="A2553" s="171">
        <f t="shared" si="979"/>
        <v>208</v>
      </c>
      <c r="B2553" s="179">
        <f t="shared" si="980"/>
        <v>71007</v>
      </c>
      <c r="D2553" s="179">
        <f t="shared" si="981"/>
        <v>3143</v>
      </c>
      <c r="E2553" s="179">
        <f t="shared" si="982"/>
        <v>17239.458728383343</v>
      </c>
      <c r="F2553" s="179">
        <f t="shared" si="983"/>
        <v>670.19737339983078</v>
      </c>
      <c r="G2553" s="179">
        <f t="shared" si="984"/>
        <v>1239384.9639667652</v>
      </c>
      <c r="H2553" s="179">
        <f t="shared" si="985"/>
        <v>47777.487563778566</v>
      </c>
      <c r="I2553" s="179">
        <f t="shared" si="986"/>
        <v>71007</v>
      </c>
      <c r="J2553" s="179">
        <f t="shared" si="987"/>
        <v>3143</v>
      </c>
      <c r="K2553" s="179">
        <f t="shared" si="988"/>
        <v>74150</v>
      </c>
      <c r="L2553" s="179">
        <f t="shared" si="976"/>
        <v>74150</v>
      </c>
      <c r="M2553" s="179">
        <f t="shared" si="989"/>
        <v>29874.477394761008</v>
      </c>
      <c r="N2553" s="179">
        <f t="shared" si="990"/>
        <v>3149120.3140725889</v>
      </c>
      <c r="O2553" s="179">
        <f>N2553*(1+Basic!$B$9)+S2553</f>
        <v>3306576.3297762186</v>
      </c>
      <c r="P2553" s="176">
        <f t="shared" si="977"/>
        <v>3354354</v>
      </c>
      <c r="R2553" s="183">
        <f t="shared" si="991"/>
        <v>0</v>
      </c>
      <c r="S2553" s="179">
        <f t="shared" si="978"/>
        <v>0</v>
      </c>
      <c r="Y2553" s="179">
        <f t="shared" si="992"/>
        <v>53767.541271616705</v>
      </c>
      <c r="Z2553" s="179">
        <f t="shared" si="993"/>
        <v>2472.8026266001689</v>
      </c>
      <c r="AA2553" s="179">
        <f t="shared" si="994"/>
        <v>17909.656101783174</v>
      </c>
      <c r="AB2553" s="179">
        <f t="shared" si="995"/>
        <v>74150.000000000044</v>
      </c>
      <c r="AC2553" s="179">
        <f t="shared" si="996"/>
        <v>3354354</v>
      </c>
      <c r="AE2553" s="179">
        <f t="shared" si="997"/>
        <v>74150</v>
      </c>
    </row>
    <row r="2554" spans="1:31" x14ac:dyDescent="0.2">
      <c r="A2554" s="171">
        <f t="shared" si="979"/>
        <v>209</v>
      </c>
      <c r="B2554" s="179">
        <f t="shared" si="980"/>
        <v>71007</v>
      </c>
      <c r="D2554" s="179">
        <f t="shared" si="981"/>
        <v>3143</v>
      </c>
      <c r="E2554" s="179">
        <f t="shared" si="982"/>
        <v>16522.665229608956</v>
      </c>
      <c r="F2554" s="179">
        <f t="shared" si="983"/>
        <v>637.21714942490632</v>
      </c>
      <c r="G2554" s="179">
        <f t="shared" si="984"/>
        <v>1184900.6291963742</v>
      </c>
      <c r="H2554" s="179">
        <f t="shared" si="985"/>
        <v>45271.704713203471</v>
      </c>
      <c r="I2554" s="179">
        <f t="shared" si="986"/>
        <v>71007</v>
      </c>
      <c r="J2554" s="179">
        <f t="shared" si="987"/>
        <v>3143</v>
      </c>
      <c r="K2554" s="179">
        <f t="shared" si="988"/>
        <v>74150</v>
      </c>
      <c r="L2554" s="179">
        <f t="shared" si="976"/>
        <v>74150</v>
      </c>
      <c r="M2554" s="179">
        <f t="shared" si="989"/>
        <v>29460.276285077252</v>
      </c>
      <c r="N2554" s="179">
        <f t="shared" si="990"/>
        <v>3104430.5903576664</v>
      </c>
      <c r="O2554" s="179">
        <f>N2554*(1+Basic!$B$9)+S2554</f>
        <v>3259652.1198755498</v>
      </c>
      <c r="P2554" s="176">
        <f t="shared" si="977"/>
        <v>3304924</v>
      </c>
      <c r="R2554" s="183">
        <f t="shared" si="991"/>
        <v>0</v>
      </c>
      <c r="S2554" s="179">
        <f t="shared" si="978"/>
        <v>0</v>
      </c>
      <c r="Y2554" s="179">
        <f t="shared" si="992"/>
        <v>54484.334770390997</v>
      </c>
      <c r="Z2554" s="179">
        <f t="shared" si="993"/>
        <v>2505.7828505750949</v>
      </c>
      <c r="AA2554" s="179">
        <f t="shared" si="994"/>
        <v>17159.882379033861</v>
      </c>
      <c r="AB2554" s="179">
        <f t="shared" si="995"/>
        <v>74149.999999999956</v>
      </c>
      <c r="AC2554" s="179">
        <f t="shared" si="996"/>
        <v>3304924</v>
      </c>
      <c r="AE2554" s="179">
        <f t="shared" si="997"/>
        <v>74150</v>
      </c>
    </row>
    <row r="2555" spans="1:31" x14ac:dyDescent="0.2">
      <c r="A2555" s="171">
        <f t="shared" si="979"/>
        <v>210</v>
      </c>
      <c r="B2555" s="179">
        <f t="shared" si="980"/>
        <v>71007</v>
      </c>
      <c r="D2555" s="179">
        <f t="shared" si="981"/>
        <v>3143</v>
      </c>
      <c r="E2555" s="179">
        <f t="shared" si="982"/>
        <v>15796.315911324622</v>
      </c>
      <c r="F2555" s="179">
        <f t="shared" si="983"/>
        <v>603.79706212982217</v>
      </c>
      <c r="G2555" s="179">
        <f t="shared" si="984"/>
        <v>1129689.9451076989</v>
      </c>
      <c r="H2555" s="179">
        <f t="shared" si="985"/>
        <v>42732.501775333294</v>
      </c>
      <c r="I2555" s="179">
        <f t="shared" si="986"/>
        <v>71007</v>
      </c>
      <c r="J2555" s="179">
        <f t="shared" si="987"/>
        <v>3143</v>
      </c>
      <c r="K2555" s="179">
        <f t="shared" si="988"/>
        <v>74150</v>
      </c>
      <c r="L2555" s="179">
        <f t="shared" si="976"/>
        <v>74150</v>
      </c>
      <c r="M2555" s="179">
        <f t="shared" si="989"/>
        <v>29042.200290374229</v>
      </c>
      <c r="N2555" s="179">
        <f t="shared" si="990"/>
        <v>3059322.7906480408</v>
      </c>
      <c r="O2555" s="179">
        <f>N2555*(1+Basic!$B$9)+S2555</f>
        <v>3212288.930180443</v>
      </c>
      <c r="P2555" s="176">
        <f t="shared" si="977"/>
        <v>3255021</v>
      </c>
      <c r="R2555" s="183">
        <f t="shared" si="991"/>
        <v>0</v>
      </c>
      <c r="S2555" s="179">
        <f t="shared" si="978"/>
        <v>0</v>
      </c>
      <c r="Y2555" s="179">
        <f t="shared" si="992"/>
        <v>55210.684088675305</v>
      </c>
      <c r="Z2555" s="179">
        <f t="shared" si="993"/>
        <v>2539.2029378701773</v>
      </c>
      <c r="AA2555" s="179">
        <f t="shared" si="994"/>
        <v>16400.112973454445</v>
      </c>
      <c r="AB2555" s="179">
        <f t="shared" si="995"/>
        <v>74149.999999999927</v>
      </c>
      <c r="AC2555" s="179">
        <f t="shared" si="996"/>
        <v>3255021</v>
      </c>
      <c r="AE2555" s="179">
        <f t="shared" si="997"/>
        <v>74150</v>
      </c>
    </row>
    <row r="2556" spans="1:31" x14ac:dyDescent="0.2">
      <c r="A2556" s="171">
        <f t="shared" si="979"/>
        <v>211</v>
      </c>
      <c r="B2556" s="179">
        <f t="shared" si="980"/>
        <v>71007</v>
      </c>
      <c r="D2556" s="179">
        <f t="shared" si="981"/>
        <v>3143</v>
      </c>
      <c r="E2556" s="179">
        <f t="shared" si="982"/>
        <v>15060.283381629239</v>
      </c>
      <c r="F2556" s="179">
        <f t="shared" si="983"/>
        <v>569.93124497648046</v>
      </c>
      <c r="G2556" s="179">
        <f t="shared" si="984"/>
        <v>1073743.2284893282</v>
      </c>
      <c r="H2556" s="179">
        <f t="shared" si="985"/>
        <v>40159.433020309778</v>
      </c>
      <c r="I2556" s="179">
        <f t="shared" si="986"/>
        <v>71007</v>
      </c>
      <c r="J2556" s="179">
        <f t="shared" si="987"/>
        <v>3143</v>
      </c>
      <c r="K2556" s="179">
        <f t="shared" si="988"/>
        <v>74150</v>
      </c>
      <c r="L2556" s="179">
        <f t="shared" si="976"/>
        <v>74150</v>
      </c>
      <c r="M2556" s="179">
        <f t="shared" si="989"/>
        <v>28620.213160787898</v>
      </c>
      <c r="N2556" s="179">
        <f t="shared" si="990"/>
        <v>3013793.0038088285</v>
      </c>
      <c r="O2556" s="179">
        <f>N2556*(1+Basic!$B$9)+S2556</f>
        <v>3164482.6539992699</v>
      </c>
      <c r="P2556" s="176">
        <f t="shared" si="977"/>
        <v>3204642</v>
      </c>
      <c r="R2556" s="183">
        <f t="shared" si="991"/>
        <v>0</v>
      </c>
      <c r="S2556" s="179">
        <f t="shared" si="978"/>
        <v>0</v>
      </c>
      <c r="Y2556" s="179">
        <f t="shared" si="992"/>
        <v>55946.71661837073</v>
      </c>
      <c r="Z2556" s="179">
        <f t="shared" si="993"/>
        <v>2573.0687550235161</v>
      </c>
      <c r="AA2556" s="179">
        <f t="shared" si="994"/>
        <v>15630.214626605719</v>
      </c>
      <c r="AB2556" s="179">
        <f t="shared" si="995"/>
        <v>74149.999999999971</v>
      </c>
      <c r="AC2556" s="179">
        <f t="shared" si="996"/>
        <v>3204642</v>
      </c>
      <c r="AE2556" s="179">
        <f t="shared" si="997"/>
        <v>74150</v>
      </c>
    </row>
    <row r="2557" spans="1:31" x14ac:dyDescent="0.2">
      <c r="A2557" s="171">
        <f t="shared" si="979"/>
        <v>212</v>
      </c>
      <c r="B2557" s="179">
        <f t="shared" si="980"/>
        <v>71007</v>
      </c>
      <c r="D2557" s="179">
        <f t="shared" si="981"/>
        <v>3143</v>
      </c>
      <c r="E2557" s="179">
        <f t="shared" si="982"/>
        <v>14314.438550316658</v>
      </c>
      <c r="F2557" s="179">
        <f t="shared" si="983"/>
        <v>535.61375318368459</v>
      </c>
      <c r="G2557" s="179">
        <f t="shared" si="984"/>
        <v>1017050.6670396449</v>
      </c>
      <c r="H2557" s="179">
        <f t="shared" si="985"/>
        <v>37552.046773493465</v>
      </c>
      <c r="I2557" s="179">
        <f t="shared" si="986"/>
        <v>71007</v>
      </c>
      <c r="J2557" s="179">
        <f t="shared" si="987"/>
        <v>3143</v>
      </c>
      <c r="K2557" s="179">
        <f t="shared" si="988"/>
        <v>74150</v>
      </c>
      <c r="L2557" s="179">
        <f t="shared" si="976"/>
        <v>74150</v>
      </c>
      <c r="M2557" s="179">
        <f t="shared" si="989"/>
        <v>28194.278307333792</v>
      </c>
      <c r="N2557" s="179">
        <f t="shared" si="990"/>
        <v>2967837.2821161621</v>
      </c>
      <c r="O2557" s="179">
        <f>N2557*(1+Basic!$B$9)+S2557</f>
        <v>3116229.1462219702</v>
      </c>
      <c r="P2557" s="176">
        <f t="shared" si="977"/>
        <v>3153781</v>
      </c>
      <c r="R2557" s="183">
        <f t="shared" si="991"/>
        <v>0</v>
      </c>
      <c r="S2557" s="179">
        <f t="shared" si="978"/>
        <v>0</v>
      </c>
      <c r="Y2557" s="179">
        <f t="shared" si="992"/>
        <v>56692.561449683271</v>
      </c>
      <c r="Z2557" s="179">
        <f t="shared" si="993"/>
        <v>2607.3862468163134</v>
      </c>
      <c r="AA2557" s="179">
        <f t="shared" si="994"/>
        <v>14850.052303500343</v>
      </c>
      <c r="AB2557" s="179">
        <f t="shared" si="995"/>
        <v>74149.999999999927</v>
      </c>
      <c r="AC2557" s="179">
        <f t="shared" si="996"/>
        <v>3153781</v>
      </c>
      <c r="AE2557" s="179">
        <f t="shared" si="997"/>
        <v>74150</v>
      </c>
    </row>
    <row r="2558" spans="1:31" x14ac:dyDescent="0.2">
      <c r="A2558" s="171">
        <f t="shared" si="979"/>
        <v>213</v>
      </c>
      <c r="B2558" s="179">
        <f t="shared" si="980"/>
        <v>71007</v>
      </c>
      <c r="D2558" s="179">
        <f t="shared" si="981"/>
        <v>3143</v>
      </c>
      <c r="E2558" s="179">
        <f t="shared" si="982"/>
        <v>13558.650606235009</v>
      </c>
      <c r="F2558" s="179">
        <f t="shared" si="983"/>
        <v>500.83856268359636</v>
      </c>
      <c r="G2558" s="179">
        <f t="shared" si="984"/>
        <v>959602.31764587993</v>
      </c>
      <c r="H2558" s="179">
        <f t="shared" si="985"/>
        <v>34909.88533617706</v>
      </c>
      <c r="I2558" s="179">
        <f t="shared" si="986"/>
        <v>71007</v>
      </c>
      <c r="J2558" s="179">
        <f t="shared" si="987"/>
        <v>3143</v>
      </c>
      <c r="K2558" s="179">
        <f t="shared" si="988"/>
        <v>74150</v>
      </c>
      <c r="L2558" s="179">
        <f t="shared" si="976"/>
        <v>74150</v>
      </c>
      <c r="M2558" s="179">
        <f t="shared" si="989"/>
        <v>27764.35879873452</v>
      </c>
      <c r="N2558" s="179">
        <f t="shared" si="990"/>
        <v>2921451.6409148965</v>
      </c>
      <c r="O2558" s="179">
        <f>N2558*(1+Basic!$B$9)+S2558</f>
        <v>3067524.2229606416</v>
      </c>
      <c r="P2558" s="176">
        <f t="shared" si="977"/>
        <v>3102434</v>
      </c>
      <c r="R2558" s="183">
        <f t="shared" si="991"/>
        <v>0</v>
      </c>
      <c r="S2558" s="179">
        <f t="shared" si="978"/>
        <v>0</v>
      </c>
      <c r="Y2558" s="179">
        <f t="shared" si="992"/>
        <v>57448.349393764976</v>
      </c>
      <c r="Z2558" s="179">
        <f t="shared" si="993"/>
        <v>2642.1614373164048</v>
      </c>
      <c r="AA2558" s="179">
        <f t="shared" si="994"/>
        <v>14059.489168918606</v>
      </c>
      <c r="AB2558" s="179">
        <f t="shared" si="995"/>
        <v>74149.999999999985</v>
      </c>
      <c r="AC2558" s="179">
        <f t="shared" si="996"/>
        <v>3102434</v>
      </c>
      <c r="AE2558" s="179">
        <f t="shared" si="997"/>
        <v>74150</v>
      </c>
    </row>
    <row r="2559" spans="1:31" x14ac:dyDescent="0.2">
      <c r="A2559" s="171">
        <f t="shared" si="979"/>
        <v>214</v>
      </c>
      <c r="B2559" s="179">
        <f t="shared" si="980"/>
        <v>71007</v>
      </c>
      <c r="D2559" s="179">
        <f t="shared" si="981"/>
        <v>3143</v>
      </c>
      <c r="E2559" s="179">
        <f t="shared" si="982"/>
        <v>12792.786994344169</v>
      </c>
      <c r="F2559" s="179">
        <f t="shared" si="983"/>
        <v>465.59956906427556</v>
      </c>
      <c r="G2559" s="179">
        <f t="shared" si="984"/>
        <v>901388.10464022413</v>
      </c>
      <c r="H2559" s="179">
        <f t="shared" si="985"/>
        <v>32232.484905241334</v>
      </c>
      <c r="I2559" s="179">
        <f t="shared" si="986"/>
        <v>71007</v>
      </c>
      <c r="J2559" s="179">
        <f t="shared" si="987"/>
        <v>3143</v>
      </c>
      <c r="K2559" s="179">
        <f t="shared" si="988"/>
        <v>74150</v>
      </c>
      <c r="L2559" s="179">
        <f t="shared" si="976"/>
        <v>74150</v>
      </c>
      <c r="M2559" s="179">
        <f t="shared" si="989"/>
        <v>27330.417358217601</v>
      </c>
      <c r="N2559" s="179">
        <f t="shared" si="990"/>
        <v>2874632.0582731143</v>
      </c>
      <c r="O2559" s="179">
        <f>N2559*(1+Basic!$B$9)+S2559</f>
        <v>3018363.6611867701</v>
      </c>
      <c r="P2559" s="176">
        <f t="shared" si="977"/>
        <v>3050596</v>
      </c>
      <c r="R2559" s="183">
        <f t="shared" si="991"/>
        <v>0</v>
      </c>
      <c r="S2559" s="179">
        <f t="shared" si="978"/>
        <v>0</v>
      </c>
      <c r="Y2559" s="179">
        <f t="shared" si="992"/>
        <v>58214.213005655794</v>
      </c>
      <c r="Z2559" s="179">
        <f t="shared" si="993"/>
        <v>2677.400430935726</v>
      </c>
      <c r="AA2559" s="179">
        <f t="shared" si="994"/>
        <v>13258.386563408445</v>
      </c>
      <c r="AB2559" s="179">
        <f t="shared" si="995"/>
        <v>74149.999999999971</v>
      </c>
      <c r="AC2559" s="179">
        <f t="shared" si="996"/>
        <v>3050596</v>
      </c>
      <c r="AE2559" s="179">
        <f t="shared" si="997"/>
        <v>74150</v>
      </c>
    </row>
    <row r="2560" spans="1:31" x14ac:dyDescent="0.2">
      <c r="A2560" s="171">
        <f t="shared" si="979"/>
        <v>215</v>
      </c>
      <c r="B2560" s="179">
        <f t="shared" si="980"/>
        <v>71007</v>
      </c>
      <c r="D2560" s="179">
        <f t="shared" si="981"/>
        <v>3143</v>
      </c>
      <c r="E2560" s="179">
        <f t="shared" si="982"/>
        <v>12016.713392467398</v>
      </c>
      <c r="F2560" s="179">
        <f t="shared" si="983"/>
        <v>429.89058649811591</v>
      </c>
      <c r="G2560" s="179">
        <f t="shared" si="984"/>
        <v>842397.81803269149</v>
      </c>
      <c r="H2560" s="179">
        <f t="shared" si="985"/>
        <v>29519.375491739451</v>
      </c>
      <c r="I2560" s="179">
        <f t="shared" si="986"/>
        <v>71007</v>
      </c>
      <c r="J2560" s="179">
        <f t="shared" si="987"/>
        <v>3143</v>
      </c>
      <c r="K2560" s="179">
        <f t="shared" si="988"/>
        <v>74150</v>
      </c>
      <c r="L2560" s="179">
        <f t="shared" si="976"/>
        <v>74150</v>
      </c>
      <c r="M2560" s="179">
        <f t="shared" si="989"/>
        <v>26892.416360283318</v>
      </c>
      <c r="N2560" s="179">
        <f t="shared" si="990"/>
        <v>2827374.4746333975</v>
      </c>
      <c r="O2560" s="179">
        <f>N2560*(1+Basic!$B$9)+S2560</f>
        <v>2968743.1983650676</v>
      </c>
      <c r="P2560" s="176">
        <f t="shared" si="977"/>
        <v>2998263</v>
      </c>
      <c r="R2560" s="183">
        <f t="shared" si="991"/>
        <v>0</v>
      </c>
      <c r="S2560" s="179">
        <f t="shared" si="978"/>
        <v>0</v>
      </c>
      <c r="Y2560" s="179">
        <f t="shared" si="992"/>
        <v>58990.286607532646</v>
      </c>
      <c r="Z2560" s="179">
        <f t="shared" si="993"/>
        <v>2713.109413501883</v>
      </c>
      <c r="AA2560" s="179">
        <f t="shared" si="994"/>
        <v>12446.603978965513</v>
      </c>
      <c r="AB2560" s="179">
        <f t="shared" si="995"/>
        <v>74150.000000000044</v>
      </c>
      <c r="AC2560" s="179">
        <f t="shared" si="996"/>
        <v>2998263</v>
      </c>
      <c r="AE2560" s="179">
        <f t="shared" si="997"/>
        <v>74150</v>
      </c>
    </row>
    <row r="2561" spans="1:31" x14ac:dyDescent="0.2">
      <c r="A2561" s="171">
        <f t="shared" si="979"/>
        <v>216</v>
      </c>
      <c r="B2561" s="179">
        <f t="shared" si="980"/>
        <v>71007</v>
      </c>
      <c r="C2561" s="171">
        <f>-Basic!$B$37</f>
        <v>-7870</v>
      </c>
      <c r="D2561" s="179">
        <f t="shared" si="981"/>
        <v>-4727</v>
      </c>
      <c r="E2561" s="179">
        <f t="shared" si="982"/>
        <v>11230.293687733041</v>
      </c>
      <c r="F2561" s="179">
        <f t="shared" si="983"/>
        <v>393.70534665598922</v>
      </c>
      <c r="G2561" s="179">
        <f t="shared" si="984"/>
        <v>782621.11172042449</v>
      </c>
      <c r="H2561" s="179">
        <f t="shared" si="985"/>
        <v>34640.080838395443</v>
      </c>
      <c r="I2561" s="179">
        <f t="shared" si="986"/>
        <v>71007</v>
      </c>
      <c r="J2561" s="179">
        <f t="shared" si="987"/>
        <v>3143</v>
      </c>
      <c r="K2561" s="179">
        <f t="shared" si="988"/>
        <v>74150</v>
      </c>
      <c r="L2561" s="179">
        <f t="shared" si="976"/>
        <v>74150</v>
      </c>
      <c r="M2561" s="179">
        <f t="shared" si="989"/>
        <v>26450.317827442344</v>
      </c>
      <c r="N2561" s="179">
        <f t="shared" si="990"/>
        <v>2779674.7924608397</v>
      </c>
      <c r="O2561" s="179">
        <f>N2561*(1+Basic!$B$9)+S2561</f>
        <v>2918658.532083882</v>
      </c>
      <c r="P2561" s="176">
        <f t="shared" si="977"/>
        <v>2953299</v>
      </c>
      <c r="R2561" s="183">
        <f t="shared" si="991"/>
        <v>0</v>
      </c>
      <c r="S2561" s="179">
        <f t="shared" si="978"/>
        <v>0</v>
      </c>
      <c r="Y2561" s="179">
        <f t="shared" si="992"/>
        <v>59776.706312266993</v>
      </c>
      <c r="Z2561" s="179">
        <f t="shared" si="993"/>
        <v>2749.2946533440081</v>
      </c>
      <c r="AA2561" s="179">
        <f t="shared" si="994"/>
        <v>11623.999034389031</v>
      </c>
      <c r="AB2561" s="179">
        <f t="shared" si="995"/>
        <v>74150.000000000029</v>
      </c>
      <c r="AC2561" s="179">
        <f t="shared" si="996"/>
        <v>2953299</v>
      </c>
      <c r="AE2561" s="179">
        <f t="shared" si="997"/>
        <v>66280</v>
      </c>
    </row>
    <row r="2562" spans="1:31" x14ac:dyDescent="0.2">
      <c r="A2562" s="171">
        <f t="shared" si="979"/>
        <v>217</v>
      </c>
      <c r="B2562" s="179">
        <f t="shared" si="980"/>
        <v>71007</v>
      </c>
      <c r="D2562" s="179">
        <f t="shared" si="981"/>
        <v>3143</v>
      </c>
      <c r="E2562" s="179">
        <f t="shared" si="982"/>
        <v>10433.389952702149</v>
      </c>
      <c r="F2562" s="179">
        <f t="shared" si="983"/>
        <v>462.00113679533473</v>
      </c>
      <c r="G2562" s="179">
        <f t="shared" si="984"/>
        <v>722047.50167312659</v>
      </c>
      <c r="H2562" s="179">
        <f t="shared" si="985"/>
        <v>31959.081975190777</v>
      </c>
      <c r="I2562" s="179">
        <f t="shared" si="986"/>
        <v>71007</v>
      </c>
      <c r="J2562" s="179">
        <f t="shared" si="987"/>
        <v>3143</v>
      </c>
      <c r="K2562" s="179">
        <f t="shared" si="988"/>
        <v>74150</v>
      </c>
      <c r="L2562" s="179">
        <f t="shared" si="976"/>
        <v>74150</v>
      </c>
      <c r="M2562" s="179">
        <f t="shared" si="989"/>
        <v>26004.083426922854</v>
      </c>
      <c r="N2562" s="179">
        <f t="shared" si="990"/>
        <v>2731528.8758877628</v>
      </c>
      <c r="O2562" s="179">
        <f>N2562*(1+Basic!$B$9)+S2562</f>
        <v>2868105.3196821511</v>
      </c>
      <c r="P2562" s="176">
        <f t="shared" si="977"/>
        <v>2900064</v>
      </c>
      <c r="R2562" s="183">
        <f t="shared" si="991"/>
        <v>0</v>
      </c>
      <c r="S2562" s="179">
        <f t="shared" si="978"/>
        <v>0</v>
      </c>
      <c r="Y2562" s="179">
        <f t="shared" si="992"/>
        <v>60573.610047297901</v>
      </c>
      <c r="Z2562" s="179">
        <f t="shared" si="993"/>
        <v>2680.9988632046661</v>
      </c>
      <c r="AA2562" s="179">
        <f t="shared" si="994"/>
        <v>10895.391089497483</v>
      </c>
      <c r="AB2562" s="179">
        <f t="shared" si="995"/>
        <v>74150.000000000058</v>
      </c>
      <c r="AC2562" s="179">
        <f t="shared" si="996"/>
        <v>2900064</v>
      </c>
      <c r="AE2562" s="179">
        <f t="shared" si="997"/>
        <v>74150</v>
      </c>
    </row>
    <row r="2563" spans="1:31" x14ac:dyDescent="0.2">
      <c r="A2563" s="171">
        <f t="shared" si="979"/>
        <v>218</v>
      </c>
      <c r="B2563" s="179">
        <f t="shared" si="980"/>
        <v>71007</v>
      </c>
      <c r="D2563" s="179">
        <f t="shared" si="981"/>
        <v>3143</v>
      </c>
      <c r="E2563" s="179">
        <f t="shared" si="982"/>
        <v>9625.8624211778788</v>
      </c>
      <c r="F2563" s="179">
        <f t="shared" si="983"/>
        <v>426.24416127538581</v>
      </c>
      <c r="G2563" s="179">
        <f t="shared" si="984"/>
        <v>660666.3640943045</v>
      </c>
      <c r="H2563" s="179">
        <f t="shared" si="985"/>
        <v>29242.326136466163</v>
      </c>
      <c r="I2563" s="179">
        <f t="shared" si="986"/>
        <v>71007</v>
      </c>
      <c r="J2563" s="179">
        <f t="shared" si="987"/>
        <v>3143</v>
      </c>
      <c r="K2563" s="179">
        <f t="shared" si="988"/>
        <v>74150</v>
      </c>
      <c r="L2563" s="179">
        <f t="shared" si="976"/>
        <v>74150</v>
      </c>
      <c r="M2563" s="179">
        <f t="shared" si="989"/>
        <v>25553.674467346838</v>
      </c>
      <c r="N2563" s="179">
        <f t="shared" si="990"/>
        <v>2682932.5503551094</v>
      </c>
      <c r="O2563" s="179">
        <f>N2563*(1+Basic!$B$9)+S2563</f>
        <v>2817079.177872865</v>
      </c>
      <c r="P2563" s="176">
        <f t="shared" si="977"/>
        <v>2846322</v>
      </c>
      <c r="R2563" s="183">
        <f t="shared" si="991"/>
        <v>0</v>
      </c>
      <c r="S2563" s="179">
        <f t="shared" si="978"/>
        <v>0</v>
      </c>
      <c r="Y2563" s="179">
        <f t="shared" si="992"/>
        <v>61381.13757882209</v>
      </c>
      <c r="Z2563" s="179">
        <f t="shared" si="993"/>
        <v>2716.7558387246136</v>
      </c>
      <c r="AA2563" s="179">
        <f t="shared" si="994"/>
        <v>10052.106582453265</v>
      </c>
      <c r="AB2563" s="179">
        <f t="shared" si="995"/>
        <v>74149.999999999971</v>
      </c>
      <c r="AC2563" s="179">
        <f t="shared" si="996"/>
        <v>2846322</v>
      </c>
      <c r="AE2563" s="179">
        <f t="shared" si="997"/>
        <v>74150</v>
      </c>
    </row>
    <row r="2564" spans="1:31" x14ac:dyDescent="0.2">
      <c r="A2564" s="171">
        <f t="shared" si="979"/>
        <v>219</v>
      </c>
      <c r="B2564" s="179">
        <f t="shared" si="980"/>
        <v>71007</v>
      </c>
      <c r="D2564" s="179">
        <f t="shared" si="981"/>
        <v>3143</v>
      </c>
      <c r="E2564" s="179">
        <f t="shared" si="982"/>
        <v>8807.5694636923599</v>
      </c>
      <c r="F2564" s="179">
        <f t="shared" si="983"/>
        <v>390.01028838860788</v>
      </c>
      <c r="G2564" s="179">
        <f t="shared" si="984"/>
        <v>598466.93355799688</v>
      </c>
      <c r="H2564" s="179">
        <f t="shared" si="985"/>
        <v>26489.33642485477</v>
      </c>
      <c r="I2564" s="179">
        <f t="shared" si="986"/>
        <v>71007</v>
      </c>
      <c r="J2564" s="179">
        <f t="shared" si="987"/>
        <v>3143</v>
      </c>
      <c r="K2564" s="179">
        <f t="shared" si="988"/>
        <v>74150</v>
      </c>
      <c r="L2564" s="179">
        <f t="shared" si="976"/>
        <v>74150</v>
      </c>
      <c r="M2564" s="179">
        <f t="shared" si="989"/>
        <v>25099.051895375294</v>
      </c>
      <c r="N2564" s="179">
        <f t="shared" si="990"/>
        <v>2633881.6022504847</v>
      </c>
      <c r="O2564" s="179">
        <f>N2564*(1+Basic!$B$9)+S2564</f>
        <v>2765575.6823630091</v>
      </c>
      <c r="P2564" s="176">
        <f t="shared" si="977"/>
        <v>2792065</v>
      </c>
      <c r="R2564" s="183">
        <f t="shared" si="991"/>
        <v>0</v>
      </c>
      <c r="S2564" s="179">
        <f t="shared" si="978"/>
        <v>0</v>
      </c>
      <c r="Y2564" s="179">
        <f t="shared" si="992"/>
        <v>62199.430536307627</v>
      </c>
      <c r="Z2564" s="179">
        <f t="shared" si="993"/>
        <v>2752.9897116113934</v>
      </c>
      <c r="AA2564" s="179">
        <f t="shared" si="994"/>
        <v>9197.5797520809683</v>
      </c>
      <c r="AB2564" s="179">
        <f t="shared" si="995"/>
        <v>74149.999999999985</v>
      </c>
      <c r="AC2564" s="179">
        <f t="shared" si="996"/>
        <v>2792065</v>
      </c>
      <c r="AE2564" s="179">
        <f t="shared" si="997"/>
        <v>74150</v>
      </c>
    </row>
    <row r="2565" spans="1:31" x14ac:dyDescent="0.2">
      <c r="A2565" s="171">
        <f t="shared" si="979"/>
        <v>220</v>
      </c>
      <c r="B2565" s="179">
        <f t="shared" si="980"/>
        <v>71007</v>
      </c>
      <c r="D2565" s="179">
        <f t="shared" si="981"/>
        <v>3143</v>
      </c>
      <c r="E2565" s="179">
        <f t="shared" si="982"/>
        <v>7978.3675626668073</v>
      </c>
      <c r="F2565" s="179">
        <f t="shared" si="983"/>
        <v>353.29315766700302</v>
      </c>
      <c r="G2565" s="179">
        <f t="shared" si="984"/>
        <v>535438.30112066364</v>
      </c>
      <c r="H2565" s="179">
        <f t="shared" si="985"/>
        <v>23699.629582521771</v>
      </c>
      <c r="I2565" s="179">
        <f t="shared" si="986"/>
        <v>71007</v>
      </c>
      <c r="J2565" s="179">
        <f t="shared" si="987"/>
        <v>3143</v>
      </c>
      <c r="K2565" s="179">
        <f t="shared" si="988"/>
        <v>74150</v>
      </c>
      <c r="L2565" s="179">
        <f t="shared" si="976"/>
        <v>74150</v>
      </c>
      <c r="M2565" s="179">
        <f t="shared" si="989"/>
        <v>24640.176292322067</v>
      </c>
      <c r="N2565" s="179">
        <f t="shared" si="990"/>
        <v>2584371.7785428069</v>
      </c>
      <c r="O2565" s="179">
        <f>N2565*(1+Basic!$B$9)+S2565</f>
        <v>2713590.3674699473</v>
      </c>
      <c r="P2565" s="176">
        <f t="shared" si="977"/>
        <v>2737290</v>
      </c>
      <c r="R2565" s="183">
        <f t="shared" si="991"/>
        <v>0</v>
      </c>
      <c r="S2565" s="179">
        <f t="shared" si="978"/>
        <v>0</v>
      </c>
      <c r="Y2565" s="179">
        <f t="shared" si="992"/>
        <v>63028.632437333232</v>
      </c>
      <c r="Z2565" s="179">
        <f t="shared" si="993"/>
        <v>2789.7068423329983</v>
      </c>
      <c r="AA2565" s="179">
        <f t="shared" si="994"/>
        <v>8331.6607203338099</v>
      </c>
      <c r="AB2565" s="179">
        <f t="shared" si="995"/>
        <v>74150.000000000044</v>
      </c>
      <c r="AC2565" s="179">
        <f t="shared" si="996"/>
        <v>2737290</v>
      </c>
      <c r="AE2565" s="179">
        <f t="shared" si="997"/>
        <v>74150</v>
      </c>
    </row>
    <row r="2566" spans="1:31" x14ac:dyDescent="0.2">
      <c r="A2566" s="171">
        <f t="shared" si="979"/>
        <v>221</v>
      </c>
      <c r="B2566" s="179">
        <f t="shared" si="980"/>
        <v>71007</v>
      </c>
      <c r="D2566" s="179">
        <f t="shared" si="981"/>
        <v>3143</v>
      </c>
      <c r="E2566" s="179">
        <f t="shared" si="982"/>
        <v>7138.1112872404619</v>
      </c>
      <c r="F2566" s="179">
        <f t="shared" si="983"/>
        <v>316.08632381184071</v>
      </c>
      <c r="G2566" s="179">
        <f t="shared" si="984"/>
        <v>471569.41240790405</v>
      </c>
      <c r="H2566" s="179">
        <f t="shared" si="985"/>
        <v>20872.715906333611</v>
      </c>
      <c r="I2566" s="179">
        <f t="shared" si="986"/>
        <v>71007</v>
      </c>
      <c r="J2566" s="179">
        <f t="shared" si="987"/>
        <v>3143</v>
      </c>
      <c r="K2566" s="179">
        <f t="shared" si="988"/>
        <v>74150</v>
      </c>
      <c r="L2566" s="179">
        <f t="shared" si="976"/>
        <v>74150</v>
      </c>
      <c r="M2566" s="179">
        <f t="shared" si="989"/>
        <v>24177.00787073599</v>
      </c>
      <c r="N2566" s="179">
        <f t="shared" si="990"/>
        <v>2534398.7864135429</v>
      </c>
      <c r="O2566" s="179">
        <f>N2566*(1+Basic!$B$9)+S2566</f>
        <v>2661118.7257342204</v>
      </c>
      <c r="P2566" s="176">
        <f t="shared" si="977"/>
        <v>2681991</v>
      </c>
      <c r="R2566" s="183">
        <f t="shared" si="991"/>
        <v>0</v>
      </c>
      <c r="S2566" s="179">
        <f t="shared" si="978"/>
        <v>0</v>
      </c>
      <c r="Y2566" s="179">
        <f t="shared" si="992"/>
        <v>63868.888712759595</v>
      </c>
      <c r="Z2566" s="179">
        <f t="shared" si="993"/>
        <v>2826.91367618816</v>
      </c>
      <c r="AA2566" s="179">
        <f t="shared" si="994"/>
        <v>7454.1976110523028</v>
      </c>
      <c r="AB2566" s="179">
        <f t="shared" si="995"/>
        <v>74150.000000000058</v>
      </c>
      <c r="AC2566" s="179">
        <f t="shared" si="996"/>
        <v>2681991</v>
      </c>
      <c r="AE2566" s="179">
        <f t="shared" si="997"/>
        <v>74150</v>
      </c>
    </row>
    <row r="2567" spans="1:31" x14ac:dyDescent="0.2">
      <c r="A2567" s="171">
        <f t="shared" si="979"/>
        <v>222</v>
      </c>
      <c r="B2567" s="179">
        <f t="shared" si="980"/>
        <v>71007</v>
      </c>
      <c r="D2567" s="179">
        <f t="shared" si="981"/>
        <v>3143</v>
      </c>
      <c r="E2567" s="179">
        <f t="shared" si="982"/>
        <v>6286.6532677639761</v>
      </c>
      <c r="F2567" s="179">
        <f t="shared" si="983"/>
        <v>278.38325556225448</v>
      </c>
      <c r="G2567" s="179">
        <f t="shared" si="984"/>
        <v>406849.06567566801</v>
      </c>
      <c r="H2567" s="179">
        <f t="shared" si="985"/>
        <v>18008.099161895865</v>
      </c>
      <c r="I2567" s="179">
        <f t="shared" si="986"/>
        <v>71007</v>
      </c>
      <c r="J2567" s="179">
        <f t="shared" si="987"/>
        <v>3143</v>
      </c>
      <c r="K2567" s="179">
        <f t="shared" si="988"/>
        <v>74150</v>
      </c>
      <c r="L2567" s="179">
        <f t="shared" si="976"/>
        <v>74150</v>
      </c>
      <c r="M2567" s="179">
        <f t="shared" si="989"/>
        <v>23709.506470951052</v>
      </c>
      <c r="N2567" s="179">
        <f t="shared" si="990"/>
        <v>2483958.2928844942</v>
      </c>
      <c r="O2567" s="179">
        <f>N2567*(1+Basic!$B$9)+S2567</f>
        <v>2608156.2075287192</v>
      </c>
      <c r="P2567" s="176">
        <f t="shared" si="977"/>
        <v>2626164</v>
      </c>
      <c r="R2567" s="183">
        <f t="shared" si="991"/>
        <v>0</v>
      </c>
      <c r="S2567" s="179">
        <f t="shared" si="978"/>
        <v>0</v>
      </c>
      <c r="Y2567" s="179">
        <f t="shared" si="992"/>
        <v>64720.346732236037</v>
      </c>
      <c r="Z2567" s="179">
        <f t="shared" si="993"/>
        <v>2864.6167444377461</v>
      </c>
      <c r="AA2567" s="179">
        <f t="shared" si="994"/>
        <v>6565.036523326231</v>
      </c>
      <c r="AB2567" s="179">
        <f t="shared" si="995"/>
        <v>74150.000000000015</v>
      </c>
      <c r="AC2567" s="179">
        <f t="shared" si="996"/>
        <v>2626164</v>
      </c>
      <c r="AE2567" s="179">
        <f t="shared" si="997"/>
        <v>74150</v>
      </c>
    </row>
    <row r="2568" spans="1:31" x14ac:dyDescent="0.2">
      <c r="A2568" s="171">
        <f t="shared" si="979"/>
        <v>223</v>
      </c>
      <c r="B2568" s="179">
        <f t="shared" si="980"/>
        <v>71007</v>
      </c>
      <c r="D2568" s="179">
        <f t="shared" si="981"/>
        <v>3143</v>
      </c>
      <c r="E2568" s="179">
        <f t="shared" si="982"/>
        <v>5423.8441699527593</v>
      </c>
      <c r="F2568" s="179">
        <f t="shared" si="983"/>
        <v>240.17733454874875</v>
      </c>
      <c r="G2568" s="179">
        <f t="shared" si="984"/>
        <v>341265.90984562074</v>
      </c>
      <c r="H2568" s="179">
        <f t="shared" si="985"/>
        <v>15105.276496444614</v>
      </c>
      <c r="I2568" s="179">
        <f t="shared" si="986"/>
        <v>71007</v>
      </c>
      <c r="J2568" s="179">
        <f t="shared" si="987"/>
        <v>3143</v>
      </c>
      <c r="K2568" s="179">
        <f t="shared" si="988"/>
        <v>74150</v>
      </c>
      <c r="L2568" s="179">
        <f t="shared" si="976"/>
        <v>74150</v>
      </c>
      <c r="M2568" s="179">
        <f t="shared" si="989"/>
        <v>23237.631557604327</v>
      </c>
      <c r="N2568" s="179">
        <f t="shared" si="990"/>
        <v>2433045.9244420985</v>
      </c>
      <c r="O2568" s="179">
        <f>N2568*(1+Basic!$B$9)+S2568</f>
        <v>2554698.2206642036</v>
      </c>
      <c r="P2568" s="176">
        <f t="shared" si="977"/>
        <v>2569803</v>
      </c>
      <c r="R2568" s="183">
        <f t="shared" si="991"/>
        <v>0</v>
      </c>
      <c r="S2568" s="179">
        <f t="shared" si="978"/>
        <v>0</v>
      </c>
      <c r="Y2568" s="179">
        <f t="shared" si="992"/>
        <v>65583.155830047268</v>
      </c>
      <c r="Z2568" s="179">
        <f t="shared" si="993"/>
        <v>2902.8226654512509</v>
      </c>
      <c r="AA2568" s="179">
        <f t="shared" si="994"/>
        <v>5664.0215045015084</v>
      </c>
      <c r="AB2568" s="179">
        <f t="shared" si="995"/>
        <v>74150.000000000029</v>
      </c>
      <c r="AC2568" s="179">
        <f t="shared" si="996"/>
        <v>2569803</v>
      </c>
      <c r="AE2568" s="179">
        <f t="shared" si="997"/>
        <v>74150</v>
      </c>
    </row>
    <row r="2569" spans="1:31" x14ac:dyDescent="0.2">
      <c r="A2569" s="171">
        <f t="shared" si="979"/>
        <v>224</v>
      </c>
      <c r="B2569" s="179">
        <f t="shared" si="980"/>
        <v>71007</v>
      </c>
      <c r="D2569" s="179">
        <f t="shared" si="981"/>
        <v>3143</v>
      </c>
      <c r="E2569" s="179">
        <f t="shared" si="982"/>
        <v>4549.5326686957496</v>
      </c>
      <c r="F2569" s="179">
        <f t="shared" si="983"/>
        <v>201.46185413141544</v>
      </c>
      <c r="G2569" s="179">
        <f t="shared" si="984"/>
        <v>274808.44251431647</v>
      </c>
      <c r="H2569" s="179">
        <f t="shared" si="985"/>
        <v>12163.73835057603</v>
      </c>
      <c r="I2569" s="179">
        <f t="shared" si="986"/>
        <v>71007</v>
      </c>
      <c r="J2569" s="179">
        <f t="shared" si="987"/>
        <v>3143</v>
      </c>
      <c r="K2569" s="179">
        <f t="shared" si="988"/>
        <v>74150</v>
      </c>
      <c r="L2569" s="179">
        <f t="shared" si="976"/>
        <v>74150</v>
      </c>
      <c r="M2569" s="179">
        <f t="shared" si="989"/>
        <v>22761.342216121247</v>
      </c>
      <c r="N2569" s="179">
        <f t="shared" si="990"/>
        <v>2381657.2666582195</v>
      </c>
      <c r="O2569" s="179">
        <f>N2569*(1+Basic!$B$9)+S2569</f>
        <v>2500740.1299911304</v>
      </c>
      <c r="P2569" s="176">
        <f t="shared" si="977"/>
        <v>2512904</v>
      </c>
      <c r="R2569" s="183">
        <f t="shared" si="991"/>
        <v>0</v>
      </c>
      <c r="S2569" s="179">
        <f t="shared" si="978"/>
        <v>0</v>
      </c>
      <c r="Y2569" s="179">
        <f t="shared" si="992"/>
        <v>66457.467331304273</v>
      </c>
      <c r="Z2569" s="179">
        <f t="shared" si="993"/>
        <v>2941.5381458685843</v>
      </c>
      <c r="AA2569" s="179">
        <f t="shared" si="994"/>
        <v>4750.9945228271654</v>
      </c>
      <c r="AB2569" s="179">
        <f t="shared" si="995"/>
        <v>74150.000000000029</v>
      </c>
      <c r="AC2569" s="179">
        <f t="shared" si="996"/>
        <v>2512904</v>
      </c>
      <c r="AE2569" s="179">
        <f t="shared" si="997"/>
        <v>74150</v>
      </c>
    </row>
    <row r="2570" spans="1:31" x14ac:dyDescent="0.2">
      <c r="A2570" s="171">
        <f t="shared" si="979"/>
        <v>225</v>
      </c>
      <c r="B2570" s="179">
        <f t="shared" si="980"/>
        <v>71007</v>
      </c>
      <c r="D2570" s="179">
        <f t="shared" si="981"/>
        <v>3143</v>
      </c>
      <c r="E2570" s="179">
        <f t="shared" si="982"/>
        <v>3663.5654215150266</v>
      </c>
      <c r="F2570" s="179">
        <f t="shared" si="983"/>
        <v>162.23001822265502</v>
      </c>
      <c r="G2570" s="179">
        <f t="shared" si="984"/>
        <v>207465.0079358315</v>
      </c>
      <c r="H2570" s="179">
        <f t="shared" si="985"/>
        <v>9182.9683687986853</v>
      </c>
      <c r="I2570" s="179">
        <f t="shared" si="986"/>
        <v>71007</v>
      </c>
      <c r="J2570" s="179">
        <f t="shared" si="987"/>
        <v>3143</v>
      </c>
      <c r="K2570" s="179">
        <f t="shared" si="988"/>
        <v>74150</v>
      </c>
      <c r="L2570" s="179">
        <f t="shared" si="976"/>
        <v>74150</v>
      </c>
      <c r="M2570" s="179">
        <f t="shared" si="989"/>
        <v>22280.597149168094</v>
      </c>
      <c r="N2570" s="179">
        <f t="shared" si="990"/>
        <v>2329787.8638073877</v>
      </c>
      <c r="O2570" s="179">
        <f>N2570*(1+Basic!$B$9)+S2570</f>
        <v>2446277.2569977571</v>
      </c>
      <c r="P2570" s="176">
        <f t="shared" si="977"/>
        <v>2455460</v>
      </c>
      <c r="R2570" s="183">
        <f t="shared" si="991"/>
        <v>0</v>
      </c>
      <c r="S2570" s="179">
        <f t="shared" si="978"/>
        <v>0</v>
      </c>
      <c r="Y2570" s="179">
        <f t="shared" si="992"/>
        <v>67343.434578484972</v>
      </c>
      <c r="Z2570" s="179">
        <f t="shared" si="993"/>
        <v>2980.7699817773446</v>
      </c>
      <c r="AA2570" s="179">
        <f t="shared" si="994"/>
        <v>3825.7954397376816</v>
      </c>
      <c r="AB2570" s="179">
        <f t="shared" si="995"/>
        <v>74150</v>
      </c>
      <c r="AC2570" s="179">
        <f t="shared" si="996"/>
        <v>2455460</v>
      </c>
      <c r="AE2570" s="179">
        <f t="shared" si="997"/>
        <v>74150</v>
      </c>
    </row>
    <row r="2571" spans="1:31" x14ac:dyDescent="0.2">
      <c r="A2571" s="171">
        <f t="shared" si="979"/>
        <v>226</v>
      </c>
      <c r="B2571" s="179">
        <f t="shared" si="980"/>
        <v>71007</v>
      </c>
      <c r="D2571" s="179">
        <f t="shared" si="981"/>
        <v>3143</v>
      </c>
      <c r="E2571" s="179">
        <f t="shared" si="982"/>
        <v>2765.7870416716055</v>
      </c>
      <c r="F2571" s="179">
        <f t="shared" si="983"/>
        <v>122.47494009419613</v>
      </c>
      <c r="G2571" s="179">
        <f t="shared" si="984"/>
        <v>139223.7949775031</v>
      </c>
      <c r="H2571" s="179">
        <f t="shared" si="985"/>
        <v>6162.4433088928818</v>
      </c>
      <c r="I2571" s="179">
        <f t="shared" si="986"/>
        <v>71007</v>
      </c>
      <c r="J2571" s="179">
        <f t="shared" si="987"/>
        <v>3143</v>
      </c>
      <c r="K2571" s="179">
        <f t="shared" si="988"/>
        <v>74150</v>
      </c>
      <c r="L2571" s="179">
        <f t="shared" si="976"/>
        <v>74150</v>
      </c>
      <c r="M2571" s="179">
        <f t="shared" si="989"/>
        <v>21795.354673071241</v>
      </c>
      <c r="N2571" s="179">
        <f t="shared" si="990"/>
        <v>2277433.2184804589</v>
      </c>
      <c r="O2571" s="179">
        <f>N2571*(1+Basic!$B$9)+S2571</f>
        <v>2391304.879404482</v>
      </c>
      <c r="P2571" s="176">
        <f t="shared" si="977"/>
        <v>2397467</v>
      </c>
      <c r="R2571" s="183">
        <f t="shared" si="991"/>
        <v>0</v>
      </c>
      <c r="S2571" s="179">
        <f t="shared" si="978"/>
        <v>0</v>
      </c>
      <c r="Y2571" s="179">
        <f t="shared" si="992"/>
        <v>68241.212958328397</v>
      </c>
      <c r="Z2571" s="179">
        <f t="shared" si="993"/>
        <v>3020.5250599058036</v>
      </c>
      <c r="AA2571" s="179">
        <f t="shared" si="994"/>
        <v>2888.2619817658015</v>
      </c>
      <c r="AB2571" s="179">
        <f t="shared" si="995"/>
        <v>74150</v>
      </c>
      <c r="AC2571" s="179">
        <f t="shared" si="996"/>
        <v>2397467</v>
      </c>
      <c r="AE2571" s="179">
        <f t="shared" si="997"/>
        <v>74150</v>
      </c>
    </row>
    <row r="2572" spans="1:31" x14ac:dyDescent="0.2">
      <c r="A2572" s="171">
        <f t="shared" si="979"/>
        <v>227</v>
      </c>
      <c r="B2572" s="179">
        <f t="shared" si="980"/>
        <v>71007</v>
      </c>
      <c r="D2572" s="179">
        <f t="shared" si="981"/>
        <v>3143</v>
      </c>
      <c r="E2572" s="179">
        <f t="shared" si="982"/>
        <v>1856.0400709126898</v>
      </c>
      <c r="F2572" s="179">
        <f t="shared" si="983"/>
        <v>82.189641168204432</v>
      </c>
      <c r="G2572" s="179">
        <f t="shared" si="984"/>
        <v>70072.835048415785</v>
      </c>
      <c r="H2572" s="179">
        <f t="shared" si="985"/>
        <v>3101.6329500610864</v>
      </c>
      <c r="I2572" s="179">
        <f t="shared" si="986"/>
        <v>71007</v>
      </c>
      <c r="J2572" s="179">
        <f t="shared" si="987"/>
        <v>3143</v>
      </c>
      <c r="K2572" s="179">
        <f t="shared" si="988"/>
        <v>74150</v>
      </c>
      <c r="L2572" s="179">
        <f t="shared" si="976"/>
        <v>74150</v>
      </c>
      <c r="M2572" s="179">
        <f t="shared" si="989"/>
        <v>21305.572714202903</v>
      </c>
      <c r="N2572" s="179">
        <f t="shared" si="990"/>
        <v>2224588.791194662</v>
      </c>
      <c r="O2572" s="179">
        <f>N2572*(1+Basic!$B$9)+S2572</f>
        <v>2335818.230754395</v>
      </c>
      <c r="P2572" s="176">
        <f t="shared" si="977"/>
        <v>2338920</v>
      </c>
      <c r="R2572" s="183">
        <f t="shared" si="991"/>
        <v>0</v>
      </c>
      <c r="S2572" s="179">
        <f t="shared" si="978"/>
        <v>0</v>
      </c>
      <c r="Y2572" s="179">
        <f t="shared" si="992"/>
        <v>69150.959929087316</v>
      </c>
      <c r="Z2572" s="179">
        <f t="shared" si="993"/>
        <v>3060.8103588317954</v>
      </c>
      <c r="AA2572" s="179">
        <f t="shared" si="994"/>
        <v>1938.2297120808942</v>
      </c>
      <c r="AB2572" s="179">
        <f t="shared" si="995"/>
        <v>74150</v>
      </c>
      <c r="AC2572" s="179">
        <f t="shared" si="996"/>
        <v>2338920</v>
      </c>
      <c r="AE2572" s="179">
        <f t="shared" si="997"/>
        <v>74150</v>
      </c>
    </row>
    <row r="2573" spans="1:31" x14ac:dyDescent="0.2">
      <c r="A2573" s="171">
        <f t="shared" si="979"/>
        <v>228</v>
      </c>
      <c r="B2573" s="179">
        <f t="shared" si="980"/>
        <v>71007</v>
      </c>
      <c r="D2573" s="179">
        <f t="shared" si="981"/>
        <v>3143</v>
      </c>
      <c r="E2573" s="179">
        <f t="shared" si="982"/>
        <v>934.16495185561246</v>
      </c>
      <c r="F2573" s="179">
        <f t="shared" si="983"/>
        <v>41.367049792267899</v>
      </c>
      <c r="G2573" s="179">
        <f t="shared" si="984"/>
        <v>2.7139321900904179E-7</v>
      </c>
      <c r="H2573" s="179">
        <f t="shared" si="985"/>
        <v>-1.4664572489664351E-7</v>
      </c>
      <c r="I2573" s="179">
        <f t="shared" si="986"/>
        <v>71007</v>
      </c>
      <c r="J2573" s="179">
        <f t="shared" si="987"/>
        <v>3143</v>
      </c>
      <c r="K2573" s="179">
        <f t="shared" si="988"/>
        <v>74150</v>
      </c>
      <c r="L2573" s="179">
        <f>K2573+Basic!B8</f>
        <v>2245400</v>
      </c>
      <c r="M2573" s="179">
        <f t="shared" si="989"/>
        <v>20811.208805333092</v>
      </c>
      <c r="N2573" s="179">
        <f t="shared" si="990"/>
        <v>-5.1222741603851318E-9</v>
      </c>
      <c r="O2573" s="179">
        <f>N2573*(1+Basic!$B$9)</f>
        <v>-5.3783878684043888E-9</v>
      </c>
      <c r="P2573" s="179">
        <f>O2573+H2573+Basic!$B$8</f>
        <v>2171249.9999998482</v>
      </c>
      <c r="R2573" s="183">
        <f t="shared" si="991"/>
        <v>0</v>
      </c>
      <c r="S2573" s="179">
        <f t="shared" si="978"/>
        <v>0</v>
      </c>
      <c r="Y2573" s="179">
        <f t="shared" si="992"/>
        <v>70072.835048144392</v>
      </c>
      <c r="Z2573" s="179">
        <f t="shared" si="993"/>
        <v>3101.6329502077319</v>
      </c>
      <c r="AA2573" s="179">
        <f t="shared" si="994"/>
        <v>975.53200164788041</v>
      </c>
      <c r="AB2573" s="179">
        <f t="shared" si="995"/>
        <v>74150</v>
      </c>
      <c r="AC2573" s="179">
        <f t="shared" si="996"/>
        <v>2171249.9999998482</v>
      </c>
      <c r="AE2573" s="179">
        <f t="shared" si="997"/>
        <v>74150</v>
      </c>
    </row>
    <row r="2574" spans="1:31" ht="15" x14ac:dyDescent="0.2">
      <c r="A2574" s="170" t="s">
        <v>5</v>
      </c>
      <c r="B2574" s="190">
        <f>SUM(B2345:B2573)</f>
        <v>11123346</v>
      </c>
      <c r="C2574" s="190">
        <f>SUM(C2345:C2573)</f>
        <v>-453333</v>
      </c>
      <c r="D2574" s="190">
        <f>SUM(D2345:D2573)</f>
        <v>263271</v>
      </c>
      <c r="E2574" s="190">
        <f>SUM(E2345:E2573)</f>
        <v>11123346.000000268</v>
      </c>
      <c r="F2574" s="190">
        <f>SUM(F2345:F2573)</f>
        <v>263270.99999985337</v>
      </c>
      <c r="G2574" s="190"/>
      <c r="H2574" s="190"/>
      <c r="I2574" s="190">
        <f>SUM(I2345:I2573)</f>
        <v>16189596</v>
      </c>
      <c r="J2574" s="190">
        <f>SUM(J2345:J2573)</f>
        <v>690392.5</v>
      </c>
      <c r="K2574" s="190">
        <f>SUM(K2345:K2573)</f>
        <v>16906200</v>
      </c>
      <c r="L2574" s="190">
        <f>SUM(L2345:L2573)</f>
        <v>11839950</v>
      </c>
      <c r="M2574" s="190">
        <f>SUM(M2345:M2573)</f>
        <v>11839950.000000002</v>
      </c>
      <c r="N2574" s="187"/>
      <c r="O2574" s="190"/>
      <c r="P2574" s="190"/>
      <c r="R2574" s="172">
        <f>SUM(R2346:R2573)</f>
        <v>0</v>
      </c>
      <c r="Y2574" s="191">
        <f>SUM(Y2346:Y2573)</f>
        <v>5066249.9999997281</v>
      </c>
      <c r="Z2574" s="191">
        <f>SUM(Z2346:Z2573)</f>
        <v>453333.00000014657</v>
      </c>
      <c r="AA2574" s="191">
        <f>SUM(AA2346:AA2573)</f>
        <v>11386617.000000119</v>
      </c>
      <c r="AB2574" s="191">
        <f>SUM(AB2346:AB2573)</f>
        <v>16906200</v>
      </c>
    </row>
    <row r="2579" spans="1:31" ht="25.5" x14ac:dyDescent="0.35">
      <c r="A2579" s="171">
        <v>12</v>
      </c>
      <c r="B2579" s="171">
        <v>20</v>
      </c>
      <c r="C2579" s="262" t="s">
        <v>115</v>
      </c>
      <c r="D2579" s="262"/>
      <c r="E2579" s="262"/>
      <c r="F2579" s="262"/>
      <c r="G2579" s="171">
        <f>B2579*A2579</f>
        <v>240</v>
      </c>
    </row>
    <row r="2580" spans="1:31" x14ac:dyDescent="0.2">
      <c r="A2580" s="171" t="s">
        <v>33</v>
      </c>
      <c r="B2580" s="171" t="s">
        <v>39</v>
      </c>
      <c r="D2580" s="171" t="s">
        <v>160</v>
      </c>
      <c r="E2580" s="171" t="s">
        <v>38</v>
      </c>
      <c r="G2580" s="171" t="s">
        <v>57</v>
      </c>
    </row>
    <row r="2581" spans="1:31" ht="18" x14ac:dyDescent="0.25">
      <c r="A2581" s="181">
        <f>Basic!$B$10</f>
        <v>0.16</v>
      </c>
      <c r="B2581" s="177">
        <v>70475.933480017629</v>
      </c>
      <c r="C2581" s="176">
        <f>ROUND(B2581/1,0)</f>
        <v>70476</v>
      </c>
      <c r="D2581" s="177">
        <v>3123.9424802403028</v>
      </c>
      <c r="E2581" s="176">
        <f>$E$2</f>
        <v>12</v>
      </c>
      <c r="F2581" s="176">
        <f>ROUND(D2581/1,0)</f>
        <v>3124</v>
      </c>
      <c r="G2581" s="192">
        <f>-(B2585)/R2583</f>
        <v>21109.375</v>
      </c>
      <c r="H2581" s="194">
        <f>(Basic!$B$19+Basic!$B$20+Basic!$B$21+Basic!$B$22+Basic!$B$23+Basic!$B$24+Basic!$B$25+Basic!$B$26+Basic!$B$27+Basic!$B$28+Basic!$B$29+Basic!$B$30+Basic!$B$31+Basic!$B$32+Basic!$B$33+Basic!$B$34+Basic!$B$35+Basic!$B$36+Basic!$B$37+Basic!$B$38)/R2583</f>
        <v>1918.3875</v>
      </c>
      <c r="J2581" s="179"/>
      <c r="K2581" s="179"/>
      <c r="R2581" s="172">
        <f>$S$1/$R$2583</f>
        <v>0</v>
      </c>
    </row>
    <row r="2582" spans="1:31" ht="15" x14ac:dyDescent="0.2">
      <c r="A2582" s="170" t="s">
        <v>37</v>
      </c>
      <c r="B2582" s="179" t="s">
        <v>37</v>
      </c>
      <c r="C2582" s="171" t="s">
        <v>37</v>
      </c>
      <c r="D2582" s="171" t="s">
        <v>37</v>
      </c>
      <c r="E2582" s="171" t="s">
        <v>37</v>
      </c>
      <c r="F2582" s="171" t="s">
        <v>37</v>
      </c>
      <c r="G2582" s="171" t="s">
        <v>37</v>
      </c>
      <c r="H2582" s="171" t="s">
        <v>37</v>
      </c>
      <c r="J2582" s="179"/>
      <c r="L2582" s="179"/>
      <c r="M2582" s="180" t="s">
        <v>31</v>
      </c>
      <c r="N2582" s="180"/>
      <c r="O2582" s="180"/>
    </row>
    <row r="2583" spans="1:31" ht="15" x14ac:dyDescent="0.2">
      <c r="A2583" s="170"/>
      <c r="B2583" s="180" t="s">
        <v>11</v>
      </c>
      <c r="C2583" s="180"/>
      <c r="D2583" s="180"/>
      <c r="E2583" s="180" t="s">
        <v>27</v>
      </c>
      <c r="F2583" s="180"/>
      <c r="G2583" s="180" t="s">
        <v>162</v>
      </c>
      <c r="H2583" s="180"/>
      <c r="I2583" s="180" t="s">
        <v>6</v>
      </c>
      <c r="J2583" s="180"/>
      <c r="K2583" s="180"/>
      <c r="L2583" s="171" t="s">
        <v>32</v>
      </c>
      <c r="M2583" s="171" t="s">
        <v>2</v>
      </c>
      <c r="N2583" s="180" t="s">
        <v>162</v>
      </c>
      <c r="O2583" s="180" t="s">
        <v>29</v>
      </c>
      <c r="P2583" s="180" t="s">
        <v>30</v>
      </c>
      <c r="R2583" s="172">
        <f>$E$2*20</f>
        <v>240</v>
      </c>
    </row>
    <row r="2584" spans="1:31" x14ac:dyDescent="0.2">
      <c r="B2584" s="181">
        <f>IRR(B2585:B2825,0)*E2581</f>
        <v>0.15997762607971922</v>
      </c>
      <c r="D2584" s="181">
        <f>IRR(D2585:D2825,0)*E2581</f>
        <v>0.16000345926428672</v>
      </c>
      <c r="E2584" s="171" t="s">
        <v>28</v>
      </c>
      <c r="F2584" s="171" t="s">
        <v>161</v>
      </c>
      <c r="G2584" s="171" t="s">
        <v>162</v>
      </c>
      <c r="H2584" s="171" t="s">
        <v>161</v>
      </c>
      <c r="I2584" s="171" t="s">
        <v>28</v>
      </c>
      <c r="J2584" s="179" t="s">
        <v>161</v>
      </c>
      <c r="K2584" s="179" t="s">
        <v>5</v>
      </c>
      <c r="L2584" s="174">
        <f>IRR(L2585:L2825,0)*E2581</f>
        <v>0.11266402314612556</v>
      </c>
      <c r="AE2584" s="174">
        <f>IRR(AE2585:AE2825,0)*$AE$2</f>
        <v>0.15997809132936069</v>
      </c>
    </row>
    <row r="2585" spans="1:31" x14ac:dyDescent="0.2">
      <c r="A2585" s="171">
        <v>0</v>
      </c>
      <c r="B2585" s="171">
        <f>-(Basic!$B$6-Basic!$B$8)</f>
        <v>-5066250</v>
      </c>
      <c r="C2585" s="171">
        <f>-Basic!$B$19</f>
        <v>-52423</v>
      </c>
      <c r="D2585" s="179">
        <f>C2585</f>
        <v>-52423</v>
      </c>
      <c r="G2585" s="179">
        <f>-B2585</f>
        <v>5066250</v>
      </c>
      <c r="H2585" s="171">
        <f>-D2585</f>
        <v>52423</v>
      </c>
      <c r="J2585" s="171">
        <f>-Basic!$B$19/2</f>
        <v>-26211.5</v>
      </c>
      <c r="L2585" s="179">
        <f>B2585-Basic!$B$8</f>
        <v>-7237500</v>
      </c>
      <c r="N2585" s="179">
        <f>-L2585</f>
        <v>7237500</v>
      </c>
      <c r="Y2585" s="171" t="s">
        <v>163</v>
      </c>
      <c r="Z2585" s="171" t="s">
        <v>61</v>
      </c>
      <c r="AA2585" s="171" t="s">
        <v>2</v>
      </c>
      <c r="AB2585" s="171" t="s">
        <v>6</v>
      </c>
      <c r="AC2585" s="171" t="s">
        <v>65</v>
      </c>
      <c r="AE2585" s="179">
        <f>B2585+D2585</f>
        <v>-5118673</v>
      </c>
    </row>
    <row r="2586" spans="1:31" x14ac:dyDescent="0.2">
      <c r="A2586" s="171">
        <f>A2585+1</f>
        <v>1</v>
      </c>
      <c r="B2586" s="179">
        <f>$C$2581</f>
        <v>70476</v>
      </c>
      <c r="D2586" s="179">
        <f>C2586+$F$2581</f>
        <v>3124</v>
      </c>
      <c r="E2586" s="179">
        <f>G2585*$B$2584/$E$2581</f>
        <v>67540.554010531458</v>
      </c>
      <c r="F2586" s="179">
        <f>H2585*$D$2584/$E$2581</f>
        <v>698.98844541764186</v>
      </c>
      <c r="G2586" s="179">
        <f>G2585+E2586-B2586</f>
        <v>5063314.5540105319</v>
      </c>
      <c r="H2586" s="179">
        <f>H2585-D2586+F2586</f>
        <v>49997.988445417643</v>
      </c>
      <c r="I2586" s="179">
        <f>B2586</f>
        <v>70476</v>
      </c>
      <c r="J2586" s="179">
        <f>D2586-C2586</f>
        <v>3124</v>
      </c>
      <c r="K2586" s="179">
        <f>J2586+I2586</f>
        <v>73600</v>
      </c>
      <c r="L2586" s="179">
        <f t="shared" ref="L2586:L2649" si="998">K2586</f>
        <v>73600</v>
      </c>
      <c r="M2586" s="179">
        <f>N2585*$L$2584/12</f>
        <v>67950.488960006973</v>
      </c>
      <c r="N2586" s="179">
        <f>N2585+M2586-L2586</f>
        <v>7231850.4889600072</v>
      </c>
      <c r="O2586" s="179">
        <f>N2586*(1+Basic!$B$9)+S2586</f>
        <v>7593443.013408008</v>
      </c>
      <c r="P2586" s="176">
        <f t="shared" ref="P2586:P2649" si="999">ROUND((O2586+H2586)/1,0)</f>
        <v>7643441</v>
      </c>
      <c r="R2586" s="183">
        <f>ROUND($R$2581/1,0)</f>
        <v>0</v>
      </c>
      <c r="S2586" s="179">
        <f t="shared" ref="S2586:S2649" si="1000">S2587+R2586</f>
        <v>0</v>
      </c>
      <c r="Y2586" s="179">
        <f>G2585-G2586</f>
        <v>2935.4459894681349</v>
      </c>
      <c r="Z2586" s="179">
        <f>H2585-H2586-C2586</f>
        <v>2425.0115545823573</v>
      </c>
      <c r="AA2586" s="179">
        <f>E2586+F2586+R2586</f>
        <v>68239.542455949093</v>
      </c>
      <c r="AB2586" s="179">
        <f>AA2586+Z2586+Y2586</f>
        <v>73599.999999999593</v>
      </c>
      <c r="AC2586" s="179">
        <f>P2586</f>
        <v>7643441</v>
      </c>
      <c r="AE2586" s="179">
        <f>B2586+D2586</f>
        <v>73600</v>
      </c>
    </row>
    <row r="2587" spans="1:31" x14ac:dyDescent="0.2">
      <c r="A2587" s="171">
        <f t="shared" ref="A2587:A2650" si="1001">A2586+1</f>
        <v>2</v>
      </c>
      <c r="B2587" s="179">
        <f t="shared" ref="B2587:B2650" si="1002">$C$2581</f>
        <v>70476</v>
      </c>
      <c r="D2587" s="179">
        <f t="shared" ref="D2587:D2650" si="1003">C2587+$F$2581</f>
        <v>3124</v>
      </c>
      <c r="E2587" s="179">
        <f t="shared" ref="E2587:E2650" si="1004">G2586*$B$2584/$E$2581</f>
        <v>67501.420203791422</v>
      </c>
      <c r="F2587" s="179">
        <f t="shared" ref="F2587:F2650" si="1005">H2586*$D$2584/$E$2581</f>
        <v>666.65425896022168</v>
      </c>
      <c r="G2587" s="179">
        <f t="shared" ref="G2587:G2650" si="1006">G2586+E2587-B2587</f>
        <v>5060339.9742143229</v>
      </c>
      <c r="H2587" s="179">
        <f t="shared" ref="H2587:H2650" si="1007">H2586-D2587+F2587</f>
        <v>47540.642704377868</v>
      </c>
      <c r="I2587" s="179">
        <f t="shared" ref="I2587:I2650" si="1008">B2587</f>
        <v>70476</v>
      </c>
      <c r="J2587" s="179">
        <f t="shared" ref="J2587:J2650" si="1009">D2587-C2587</f>
        <v>3124</v>
      </c>
      <c r="K2587" s="179">
        <f t="shared" ref="K2587:K2650" si="1010">J2587+I2587</f>
        <v>73600</v>
      </c>
      <c r="L2587" s="179">
        <f t="shared" si="998"/>
        <v>73600</v>
      </c>
      <c r="M2587" s="179">
        <f t="shared" ref="M2587:M2650" si="1011">N2586*$L$2584/12</f>
        <v>67897.447573125814</v>
      </c>
      <c r="N2587" s="179">
        <f t="shared" ref="N2587:N2650" si="1012">N2586+M2587-L2587</f>
        <v>7226147.9365331326</v>
      </c>
      <c r="O2587" s="179">
        <f>N2587*(1+Basic!$B$9)+S2587</f>
        <v>7587455.3333597891</v>
      </c>
      <c r="P2587" s="176">
        <f t="shared" si="999"/>
        <v>7634996</v>
      </c>
      <c r="R2587" s="183">
        <f t="shared" ref="R2587:R2650" si="1013">ROUND($R$2581/1,0)</f>
        <v>0</v>
      </c>
      <c r="S2587" s="179">
        <f t="shared" si="1000"/>
        <v>0</v>
      </c>
      <c r="Y2587" s="179">
        <f t="shared" ref="Y2587:Y2650" si="1014">G2586-G2587</f>
        <v>2974.5797962090001</v>
      </c>
      <c r="Z2587" s="179">
        <f t="shared" ref="Z2587:Z2650" si="1015">H2586-H2587-C2587</f>
        <v>2457.345741039775</v>
      </c>
      <c r="AA2587" s="179">
        <f t="shared" ref="AA2587:AA2650" si="1016">E2587+F2587+R2587</f>
        <v>68168.07446275164</v>
      </c>
      <c r="AB2587" s="179">
        <f t="shared" ref="AB2587:AB2650" si="1017">AA2587+Z2587+Y2587</f>
        <v>73600.000000000407</v>
      </c>
      <c r="AC2587" s="179">
        <f t="shared" ref="AC2587:AC2650" si="1018">P2587</f>
        <v>7634996</v>
      </c>
      <c r="AE2587" s="179">
        <f t="shared" ref="AE2587:AE2650" si="1019">B2587+D2587</f>
        <v>73600</v>
      </c>
    </row>
    <row r="2588" spans="1:31" x14ac:dyDescent="0.2">
      <c r="A2588" s="171">
        <f t="shared" si="1001"/>
        <v>3</v>
      </c>
      <c r="B2588" s="179">
        <f t="shared" si="1002"/>
        <v>70476</v>
      </c>
      <c r="D2588" s="179">
        <f t="shared" si="1003"/>
        <v>3124</v>
      </c>
      <c r="E2588" s="179">
        <f t="shared" si="1004"/>
        <v>67461.764685926246</v>
      </c>
      <c r="F2588" s="179">
        <f t="shared" si="1005"/>
        <v>633.88894069566118</v>
      </c>
      <c r="G2588" s="179">
        <f t="shared" si="1006"/>
        <v>5057325.7389002489</v>
      </c>
      <c r="H2588" s="179">
        <f t="shared" si="1007"/>
        <v>45050.531645073526</v>
      </c>
      <c r="I2588" s="179">
        <f t="shared" si="1008"/>
        <v>70476</v>
      </c>
      <c r="J2588" s="179">
        <f t="shared" si="1009"/>
        <v>3124</v>
      </c>
      <c r="K2588" s="179">
        <f t="shared" si="1010"/>
        <v>73600</v>
      </c>
      <c r="L2588" s="179">
        <f t="shared" si="998"/>
        <v>73600</v>
      </c>
      <c r="M2588" s="179">
        <f t="shared" si="1011"/>
        <v>67843.908198241363</v>
      </c>
      <c r="N2588" s="179">
        <f t="shared" si="1012"/>
        <v>7220391.8447313737</v>
      </c>
      <c r="O2588" s="179">
        <f>N2588*(1+Basic!$B$9)+S2588</f>
        <v>7581411.4369679429</v>
      </c>
      <c r="P2588" s="176">
        <f t="shared" si="999"/>
        <v>7626462</v>
      </c>
      <c r="R2588" s="183">
        <f t="shared" si="1013"/>
        <v>0</v>
      </c>
      <c r="S2588" s="179">
        <f t="shared" si="1000"/>
        <v>0</v>
      </c>
      <c r="Y2588" s="179">
        <f t="shared" si="1014"/>
        <v>3014.2353140739724</v>
      </c>
      <c r="Z2588" s="179">
        <f t="shared" si="1015"/>
        <v>2490.1110593043413</v>
      </c>
      <c r="AA2588" s="179">
        <f t="shared" si="1016"/>
        <v>68095.653626621905</v>
      </c>
      <c r="AB2588" s="179">
        <f t="shared" si="1017"/>
        <v>73600.000000000218</v>
      </c>
      <c r="AC2588" s="179">
        <f t="shared" si="1018"/>
        <v>7626462</v>
      </c>
      <c r="AE2588" s="179">
        <f t="shared" si="1019"/>
        <v>73600</v>
      </c>
    </row>
    <row r="2589" spans="1:31" x14ac:dyDescent="0.2">
      <c r="A2589" s="171">
        <f t="shared" si="1001"/>
        <v>4</v>
      </c>
      <c r="B2589" s="179">
        <f t="shared" si="1002"/>
        <v>70476</v>
      </c>
      <c r="D2589" s="179">
        <f t="shared" si="1003"/>
        <v>3124</v>
      </c>
      <c r="E2589" s="179">
        <f t="shared" si="1004"/>
        <v>67421.580501760312</v>
      </c>
      <c r="F2589" s="179">
        <f t="shared" si="1005"/>
        <v>600.68674207558183</v>
      </c>
      <c r="G2589" s="179">
        <f t="shared" si="1006"/>
        <v>5054271.3194020092</v>
      </c>
      <c r="H2589" s="179">
        <f t="shared" si="1007"/>
        <v>42527.218387149107</v>
      </c>
      <c r="I2589" s="179">
        <f t="shared" si="1008"/>
        <v>70476</v>
      </c>
      <c r="J2589" s="179">
        <f t="shared" si="1009"/>
        <v>3124</v>
      </c>
      <c r="K2589" s="179">
        <f t="shared" si="1010"/>
        <v>73600</v>
      </c>
      <c r="L2589" s="179">
        <f t="shared" si="998"/>
        <v>73600</v>
      </c>
      <c r="M2589" s="179">
        <f t="shared" si="1011"/>
        <v>67789.866159909303</v>
      </c>
      <c r="N2589" s="179">
        <f t="shared" si="1012"/>
        <v>7214581.7108912831</v>
      </c>
      <c r="O2589" s="179">
        <f>N2589*(1+Basic!$B$9)+S2589</f>
        <v>7575310.7964358479</v>
      </c>
      <c r="P2589" s="176">
        <f t="shared" si="999"/>
        <v>7617838</v>
      </c>
      <c r="R2589" s="183">
        <f t="shared" si="1013"/>
        <v>0</v>
      </c>
      <c r="S2589" s="179">
        <f t="shared" si="1000"/>
        <v>0</v>
      </c>
      <c r="Y2589" s="179">
        <f t="shared" si="1014"/>
        <v>3054.4194982396439</v>
      </c>
      <c r="Z2589" s="179">
        <f t="shared" si="1015"/>
        <v>2523.3132579244193</v>
      </c>
      <c r="AA2589" s="179">
        <f t="shared" si="1016"/>
        <v>68022.2672438359</v>
      </c>
      <c r="AB2589" s="179">
        <f t="shared" si="1017"/>
        <v>73599.999999999971</v>
      </c>
      <c r="AC2589" s="179">
        <f t="shared" si="1018"/>
        <v>7617838</v>
      </c>
      <c r="AE2589" s="179">
        <f t="shared" si="1019"/>
        <v>73600</v>
      </c>
    </row>
    <row r="2590" spans="1:31" x14ac:dyDescent="0.2">
      <c r="A2590" s="171">
        <f t="shared" si="1001"/>
        <v>5</v>
      </c>
      <c r="B2590" s="179">
        <f t="shared" si="1002"/>
        <v>70476</v>
      </c>
      <c r="D2590" s="179">
        <f t="shared" si="1003"/>
        <v>3124</v>
      </c>
      <c r="E2590" s="179">
        <f t="shared" si="1004"/>
        <v>67380.860603395311</v>
      </c>
      <c r="F2590" s="179">
        <f t="shared" si="1005"/>
        <v>567.04183790263642</v>
      </c>
      <c r="G2590" s="179">
        <f t="shared" si="1006"/>
        <v>5051176.1800054042</v>
      </c>
      <c r="H2590" s="179">
        <f t="shared" si="1007"/>
        <v>39970.260225051745</v>
      </c>
      <c r="I2590" s="179">
        <f t="shared" si="1008"/>
        <v>70476</v>
      </c>
      <c r="J2590" s="179">
        <f t="shared" si="1009"/>
        <v>3124</v>
      </c>
      <c r="K2590" s="179">
        <f t="shared" si="1010"/>
        <v>73600</v>
      </c>
      <c r="L2590" s="179">
        <f t="shared" si="998"/>
        <v>73600</v>
      </c>
      <c r="M2590" s="179">
        <f t="shared" si="1011"/>
        <v>67735.31673878913</v>
      </c>
      <c r="N2590" s="179">
        <f t="shared" si="1012"/>
        <v>7208717.0276300721</v>
      </c>
      <c r="O2590" s="179">
        <f>N2590*(1+Basic!$B$9)+S2590</f>
        <v>7569152.8790115761</v>
      </c>
      <c r="P2590" s="176">
        <f t="shared" si="999"/>
        <v>7609123</v>
      </c>
      <c r="R2590" s="183">
        <f t="shared" si="1013"/>
        <v>0</v>
      </c>
      <c r="S2590" s="179">
        <f t="shared" si="1000"/>
        <v>0</v>
      </c>
      <c r="Y2590" s="179">
        <f t="shared" si="1014"/>
        <v>3095.1393966050819</v>
      </c>
      <c r="Z2590" s="179">
        <f t="shared" si="1015"/>
        <v>2556.9581620973622</v>
      </c>
      <c r="AA2590" s="179">
        <f t="shared" si="1016"/>
        <v>67947.902441297949</v>
      </c>
      <c r="AB2590" s="179">
        <f t="shared" si="1017"/>
        <v>73600.000000000393</v>
      </c>
      <c r="AC2590" s="179">
        <f t="shared" si="1018"/>
        <v>7609123</v>
      </c>
      <c r="AE2590" s="179">
        <f t="shared" si="1019"/>
        <v>73600</v>
      </c>
    </row>
    <row r="2591" spans="1:31" x14ac:dyDescent="0.2">
      <c r="A2591" s="171">
        <f t="shared" si="1001"/>
        <v>6</v>
      </c>
      <c r="B2591" s="179">
        <f t="shared" si="1002"/>
        <v>70476</v>
      </c>
      <c r="D2591" s="179">
        <f t="shared" si="1003"/>
        <v>3124</v>
      </c>
      <c r="E2591" s="179">
        <f t="shared" si="1004"/>
        <v>67339.597848974081</v>
      </c>
      <c r="F2591" s="179">
        <f t="shared" si="1005"/>
        <v>532.94832530850056</v>
      </c>
      <c r="G2591" s="179">
        <f t="shared" si="1006"/>
        <v>5048039.7778543783</v>
      </c>
      <c r="H2591" s="179">
        <f t="shared" si="1007"/>
        <v>37379.208550360243</v>
      </c>
      <c r="I2591" s="179">
        <f t="shared" si="1008"/>
        <v>70476</v>
      </c>
      <c r="J2591" s="179">
        <f t="shared" si="1009"/>
        <v>3124</v>
      </c>
      <c r="K2591" s="179">
        <f t="shared" si="1010"/>
        <v>73600</v>
      </c>
      <c r="L2591" s="179">
        <f t="shared" si="998"/>
        <v>73600</v>
      </c>
      <c r="M2591" s="179">
        <f t="shared" si="1011"/>
        <v>67680.255171231998</v>
      </c>
      <c r="N2591" s="179">
        <f t="shared" si="1012"/>
        <v>7202797.282801304</v>
      </c>
      <c r="O2591" s="179">
        <f>N2591*(1+Basic!$B$9)+S2591</f>
        <v>7562937.1469413694</v>
      </c>
      <c r="P2591" s="176">
        <f t="shared" si="999"/>
        <v>7600316</v>
      </c>
      <c r="R2591" s="183">
        <f t="shared" si="1013"/>
        <v>0</v>
      </c>
      <c r="S2591" s="179">
        <f t="shared" si="1000"/>
        <v>0</v>
      </c>
      <c r="Y2591" s="179">
        <f t="shared" si="1014"/>
        <v>3136.4021510258317</v>
      </c>
      <c r="Z2591" s="179">
        <f t="shared" si="1015"/>
        <v>2591.0516746915018</v>
      </c>
      <c r="AA2591" s="179">
        <f t="shared" si="1016"/>
        <v>67872.546174282586</v>
      </c>
      <c r="AB2591" s="179">
        <f t="shared" si="1017"/>
        <v>73599.999999999913</v>
      </c>
      <c r="AC2591" s="179">
        <f t="shared" si="1018"/>
        <v>7600316</v>
      </c>
      <c r="AE2591" s="179">
        <f t="shared" si="1019"/>
        <v>73600</v>
      </c>
    </row>
    <row r="2592" spans="1:31" x14ac:dyDescent="0.2">
      <c r="A2592" s="171">
        <f t="shared" si="1001"/>
        <v>7</v>
      </c>
      <c r="B2592" s="179">
        <f t="shared" si="1002"/>
        <v>70476</v>
      </c>
      <c r="D2592" s="179">
        <f t="shared" si="1003"/>
        <v>3124</v>
      </c>
      <c r="E2592" s="179">
        <f t="shared" si="1004"/>
        <v>67297.785001428056</v>
      </c>
      <c r="F2592" s="179">
        <f t="shared" si="1005"/>
        <v>498.40022271823688</v>
      </c>
      <c r="G2592" s="179">
        <f t="shared" si="1006"/>
        <v>5044861.5628558062</v>
      </c>
      <c r="H2592" s="179">
        <f t="shared" si="1007"/>
        <v>34753.608773078478</v>
      </c>
      <c r="I2592" s="179">
        <f t="shared" si="1008"/>
        <v>70476</v>
      </c>
      <c r="J2592" s="179">
        <f t="shared" si="1009"/>
        <v>3124</v>
      </c>
      <c r="K2592" s="179">
        <f t="shared" si="1010"/>
        <v>73600</v>
      </c>
      <c r="L2592" s="179">
        <f t="shared" si="998"/>
        <v>73600</v>
      </c>
      <c r="M2592" s="179">
        <f t="shared" si="1011"/>
        <v>67624.676648864697</v>
      </c>
      <c r="N2592" s="179">
        <f t="shared" si="1012"/>
        <v>7196821.9594501685</v>
      </c>
      <c r="O2592" s="179">
        <f>N2592*(1+Basic!$B$9)+S2592</f>
        <v>7556663.0574226771</v>
      </c>
      <c r="P2592" s="176">
        <f t="shared" si="999"/>
        <v>7591417</v>
      </c>
      <c r="R2592" s="183">
        <f t="shared" si="1013"/>
        <v>0</v>
      </c>
      <c r="S2592" s="179">
        <f t="shared" si="1000"/>
        <v>0</v>
      </c>
      <c r="Y2592" s="179">
        <f t="shared" si="1014"/>
        <v>3178.2149985721335</v>
      </c>
      <c r="Z2592" s="179">
        <f t="shared" si="1015"/>
        <v>2625.5997772817645</v>
      </c>
      <c r="AA2592" s="179">
        <f t="shared" si="1016"/>
        <v>67796.185224146291</v>
      </c>
      <c r="AB2592" s="179">
        <f t="shared" si="1017"/>
        <v>73600.000000000189</v>
      </c>
      <c r="AC2592" s="179">
        <f t="shared" si="1018"/>
        <v>7591417</v>
      </c>
      <c r="AE2592" s="179">
        <f t="shared" si="1019"/>
        <v>73600</v>
      </c>
    </row>
    <row r="2593" spans="1:31" x14ac:dyDescent="0.2">
      <c r="A2593" s="171">
        <f t="shared" si="1001"/>
        <v>8</v>
      </c>
      <c r="B2593" s="179">
        <f t="shared" si="1002"/>
        <v>70476</v>
      </c>
      <c r="D2593" s="179">
        <f t="shared" si="1003"/>
        <v>3124</v>
      </c>
      <c r="E2593" s="179">
        <f t="shared" si="1004"/>
        <v>67255.414727207841</v>
      </c>
      <c r="F2593" s="179">
        <f t="shared" si="1005"/>
        <v>463.39146880085167</v>
      </c>
      <c r="G2593" s="179">
        <f t="shared" si="1006"/>
        <v>5041640.9775830144</v>
      </c>
      <c r="H2593" s="179">
        <f t="shared" si="1007"/>
        <v>32093.00024187933</v>
      </c>
      <c r="I2593" s="179">
        <f t="shared" si="1008"/>
        <v>70476</v>
      </c>
      <c r="J2593" s="179">
        <f t="shared" si="1009"/>
        <v>3124</v>
      </c>
      <c r="K2593" s="179">
        <f t="shared" si="1010"/>
        <v>73600</v>
      </c>
      <c r="L2593" s="179">
        <f t="shared" si="998"/>
        <v>73600</v>
      </c>
      <c r="M2593" s="179">
        <f t="shared" si="1011"/>
        <v>67568.576318169871</v>
      </c>
      <c r="N2593" s="179">
        <f t="shared" si="1012"/>
        <v>7190790.5357683385</v>
      </c>
      <c r="O2593" s="179">
        <f>N2593*(1+Basic!$B$9)+S2593</f>
        <v>7550330.0625567557</v>
      </c>
      <c r="P2593" s="176">
        <f t="shared" si="999"/>
        <v>7582423</v>
      </c>
      <c r="R2593" s="183">
        <f t="shared" si="1013"/>
        <v>0</v>
      </c>
      <c r="S2593" s="179">
        <f t="shared" si="1000"/>
        <v>0</v>
      </c>
      <c r="Y2593" s="179">
        <f t="shared" si="1014"/>
        <v>3220.5852727917954</v>
      </c>
      <c r="Z2593" s="179">
        <f t="shared" si="1015"/>
        <v>2660.6085311991483</v>
      </c>
      <c r="AA2593" s="179">
        <f t="shared" si="1016"/>
        <v>67718.806196008692</v>
      </c>
      <c r="AB2593" s="179">
        <f t="shared" si="1017"/>
        <v>73599.999999999636</v>
      </c>
      <c r="AC2593" s="179">
        <f t="shared" si="1018"/>
        <v>7582423</v>
      </c>
      <c r="AE2593" s="179">
        <f t="shared" si="1019"/>
        <v>73600</v>
      </c>
    </row>
    <row r="2594" spans="1:31" x14ac:dyDescent="0.2">
      <c r="A2594" s="171">
        <f t="shared" si="1001"/>
        <v>9</v>
      </c>
      <c r="B2594" s="179">
        <f t="shared" si="1002"/>
        <v>70476</v>
      </c>
      <c r="D2594" s="179">
        <f t="shared" si="1003"/>
        <v>3124</v>
      </c>
      <c r="E2594" s="179">
        <f t="shared" si="1004"/>
        <v>67212.47959499713</v>
      </c>
      <c r="F2594" s="179">
        <f t="shared" si="1005"/>
        <v>427.91592140585698</v>
      </c>
      <c r="G2594" s="179">
        <f t="shared" si="1006"/>
        <v>5038377.4571780115</v>
      </c>
      <c r="H2594" s="179">
        <f t="shared" si="1007"/>
        <v>29396.916163285186</v>
      </c>
      <c r="I2594" s="179">
        <f t="shared" si="1008"/>
        <v>70476</v>
      </c>
      <c r="J2594" s="179">
        <f t="shared" si="1009"/>
        <v>3124</v>
      </c>
      <c r="K2594" s="179">
        <f t="shared" si="1010"/>
        <v>73600</v>
      </c>
      <c r="L2594" s="179">
        <f t="shared" si="998"/>
        <v>73600</v>
      </c>
      <c r="M2594" s="179">
        <f t="shared" si="1011"/>
        <v>67511.949280062065</v>
      </c>
      <c r="N2594" s="179">
        <f t="shared" si="1012"/>
        <v>7184702.4850484002</v>
      </c>
      <c r="O2594" s="179">
        <f>N2594*(1+Basic!$B$9)+S2594</f>
        <v>7543937.6093008202</v>
      </c>
      <c r="P2594" s="176">
        <f t="shared" si="999"/>
        <v>7573335</v>
      </c>
      <c r="R2594" s="183">
        <f t="shared" si="1013"/>
        <v>0</v>
      </c>
      <c r="S2594" s="179">
        <f t="shared" si="1000"/>
        <v>0</v>
      </c>
      <c r="Y2594" s="179">
        <f t="shared" si="1014"/>
        <v>3263.5204050028697</v>
      </c>
      <c r="Z2594" s="179">
        <f t="shared" si="1015"/>
        <v>2696.0840785941436</v>
      </c>
      <c r="AA2594" s="179">
        <f t="shared" si="1016"/>
        <v>67640.39551640299</v>
      </c>
      <c r="AB2594" s="179">
        <f t="shared" si="1017"/>
        <v>73600</v>
      </c>
      <c r="AC2594" s="179">
        <f t="shared" si="1018"/>
        <v>7573335</v>
      </c>
      <c r="AE2594" s="179">
        <f t="shared" si="1019"/>
        <v>73600</v>
      </c>
    </row>
    <row r="2595" spans="1:31" x14ac:dyDescent="0.2">
      <c r="A2595" s="171">
        <f t="shared" si="1001"/>
        <v>10</v>
      </c>
      <c r="B2595" s="179">
        <f t="shared" si="1002"/>
        <v>70476</v>
      </c>
      <c r="D2595" s="179">
        <f t="shared" si="1003"/>
        <v>3124</v>
      </c>
      <c r="E2595" s="179">
        <f t="shared" si="1004"/>
        <v>67168.972074409205</v>
      </c>
      <c r="F2595" s="179">
        <f t="shared" si="1005"/>
        <v>391.96735648565442</v>
      </c>
      <c r="G2595" s="179">
        <f t="shared" si="1006"/>
        <v>5035070.4292524206</v>
      </c>
      <c r="H2595" s="179">
        <f t="shared" si="1007"/>
        <v>26664.883519770839</v>
      </c>
      <c r="I2595" s="179">
        <f t="shared" si="1008"/>
        <v>70476</v>
      </c>
      <c r="J2595" s="179">
        <f t="shared" si="1009"/>
        <v>3124</v>
      </c>
      <c r="K2595" s="179">
        <f t="shared" si="1010"/>
        <v>73600</v>
      </c>
      <c r="L2595" s="179">
        <f t="shared" si="998"/>
        <v>73600</v>
      </c>
      <c r="M2595" s="179">
        <f t="shared" si="1011"/>
        <v>67454.790589459895</v>
      </c>
      <c r="N2595" s="179">
        <f t="shared" si="1012"/>
        <v>7178557.2756378604</v>
      </c>
      <c r="O2595" s="179">
        <f>N2595*(1+Basic!$B$9)+S2595</f>
        <v>7537485.139419754</v>
      </c>
      <c r="P2595" s="176">
        <f t="shared" si="999"/>
        <v>7564150</v>
      </c>
      <c r="R2595" s="183">
        <f t="shared" si="1013"/>
        <v>0</v>
      </c>
      <c r="S2595" s="179">
        <f t="shared" si="1000"/>
        <v>0</v>
      </c>
      <c r="Y2595" s="179">
        <f t="shared" si="1014"/>
        <v>3307.0279255909845</v>
      </c>
      <c r="Z2595" s="179">
        <f t="shared" si="1015"/>
        <v>2732.032643514347</v>
      </c>
      <c r="AA2595" s="179">
        <f t="shared" si="1016"/>
        <v>67560.939430894854</v>
      </c>
      <c r="AB2595" s="179">
        <f t="shared" si="1017"/>
        <v>73600.000000000189</v>
      </c>
      <c r="AC2595" s="179">
        <f t="shared" si="1018"/>
        <v>7564150</v>
      </c>
      <c r="AE2595" s="179">
        <f t="shared" si="1019"/>
        <v>73600</v>
      </c>
    </row>
    <row r="2596" spans="1:31" x14ac:dyDescent="0.2">
      <c r="A2596" s="171">
        <f t="shared" si="1001"/>
        <v>11</v>
      </c>
      <c r="B2596" s="179">
        <f t="shared" si="1002"/>
        <v>70476</v>
      </c>
      <c r="D2596" s="179">
        <f t="shared" si="1003"/>
        <v>3124</v>
      </c>
      <c r="E2596" s="179">
        <f t="shared" si="1004"/>
        <v>67124.884534666257</v>
      </c>
      <c r="F2596" s="179">
        <f t="shared" si="1005"/>
        <v>355.53946700355033</v>
      </c>
      <c r="G2596" s="179">
        <f t="shared" si="1006"/>
        <v>5031719.3137870869</v>
      </c>
      <c r="H2596" s="179">
        <f t="shared" si="1007"/>
        <v>23896.422986774389</v>
      </c>
      <c r="I2596" s="179">
        <f t="shared" si="1008"/>
        <v>70476</v>
      </c>
      <c r="J2596" s="179">
        <f t="shared" si="1009"/>
        <v>3124</v>
      </c>
      <c r="K2596" s="179">
        <f t="shared" si="1010"/>
        <v>73600</v>
      </c>
      <c r="L2596" s="179">
        <f t="shared" si="998"/>
        <v>73600</v>
      </c>
      <c r="M2596" s="179">
        <f t="shared" si="1011"/>
        <v>67397.095254854328</v>
      </c>
      <c r="N2596" s="179">
        <f t="shared" si="1012"/>
        <v>7172354.3708927147</v>
      </c>
      <c r="O2596" s="179">
        <f>N2596*(1+Basic!$B$9)+S2596</f>
        <v>7530972.0894373506</v>
      </c>
      <c r="P2596" s="176">
        <f t="shared" si="999"/>
        <v>7554869</v>
      </c>
      <c r="R2596" s="183">
        <f t="shared" si="1013"/>
        <v>0</v>
      </c>
      <c r="S2596" s="179">
        <f t="shared" si="1000"/>
        <v>0</v>
      </c>
      <c r="Y2596" s="179">
        <f t="shared" si="1014"/>
        <v>3351.1154653336853</v>
      </c>
      <c r="Z2596" s="179">
        <f t="shared" si="1015"/>
        <v>2768.4605329964506</v>
      </c>
      <c r="AA2596" s="179">
        <f t="shared" si="1016"/>
        <v>67480.424001669802</v>
      </c>
      <c r="AB2596" s="179">
        <f t="shared" si="1017"/>
        <v>73599.999999999942</v>
      </c>
      <c r="AC2596" s="179">
        <f t="shared" si="1018"/>
        <v>7554869</v>
      </c>
      <c r="AE2596" s="179">
        <f t="shared" si="1019"/>
        <v>73600</v>
      </c>
    </row>
    <row r="2597" spans="1:31" x14ac:dyDescent="0.2">
      <c r="A2597" s="171">
        <f t="shared" si="1001"/>
        <v>12</v>
      </c>
      <c r="B2597" s="179">
        <f t="shared" si="1002"/>
        <v>70476</v>
      </c>
      <c r="C2597" s="171">
        <f>-Basic!$B$20</f>
        <v>-47180</v>
      </c>
      <c r="D2597" s="179">
        <f t="shared" si="1003"/>
        <v>-44056</v>
      </c>
      <c r="E2597" s="179">
        <f t="shared" si="1004"/>
        <v>67080.209243260993</v>
      </c>
      <c r="F2597" s="179">
        <f t="shared" si="1005"/>
        <v>318.62586182721003</v>
      </c>
      <c r="G2597" s="179">
        <f t="shared" si="1006"/>
        <v>5028323.5230303481</v>
      </c>
      <c r="H2597" s="179">
        <f t="shared" si="1007"/>
        <v>68271.048848601597</v>
      </c>
      <c r="I2597" s="179">
        <f t="shared" si="1008"/>
        <v>70476</v>
      </c>
      <c r="J2597" s="179">
        <f t="shared" si="1009"/>
        <v>3124</v>
      </c>
      <c r="K2597" s="179">
        <f t="shared" si="1010"/>
        <v>73600</v>
      </c>
      <c r="L2597" s="179">
        <f t="shared" si="998"/>
        <v>73600</v>
      </c>
      <c r="M2597" s="179">
        <f t="shared" si="1011"/>
        <v>67338.858237872642</v>
      </c>
      <c r="N2597" s="179">
        <f t="shared" si="1012"/>
        <v>7166093.2291305875</v>
      </c>
      <c r="O2597" s="179">
        <f>N2597*(1+Basic!$B$9)+S2597</f>
        <v>7524397.8905871175</v>
      </c>
      <c r="P2597" s="176">
        <f t="shared" si="999"/>
        <v>7592669</v>
      </c>
      <c r="R2597" s="183">
        <f t="shared" si="1013"/>
        <v>0</v>
      </c>
      <c r="S2597" s="179">
        <f t="shared" si="1000"/>
        <v>0</v>
      </c>
      <c r="Y2597" s="179">
        <f t="shared" si="1014"/>
        <v>3395.7907567387447</v>
      </c>
      <c r="Z2597" s="179">
        <f t="shared" si="1015"/>
        <v>2805.3741381727887</v>
      </c>
      <c r="AA2597" s="179">
        <f t="shared" si="1016"/>
        <v>67398.835105088205</v>
      </c>
      <c r="AB2597" s="179">
        <f t="shared" si="1017"/>
        <v>73599.999999999738</v>
      </c>
      <c r="AC2597" s="179">
        <f t="shared" si="1018"/>
        <v>7592669</v>
      </c>
      <c r="AE2597" s="179">
        <f t="shared" si="1019"/>
        <v>26420</v>
      </c>
    </row>
    <row r="2598" spans="1:31" x14ac:dyDescent="0.2">
      <c r="A2598" s="171">
        <f t="shared" si="1001"/>
        <v>13</v>
      </c>
      <c r="B2598" s="179">
        <f t="shared" si="1002"/>
        <v>70476</v>
      </c>
      <c r="D2598" s="179">
        <f t="shared" si="1003"/>
        <v>3124</v>
      </c>
      <c r="E2598" s="179">
        <f t="shared" si="1004"/>
        <v>67034.938364600457</v>
      </c>
      <c r="F2598" s="179">
        <f t="shared" si="1005"/>
        <v>910.30033194811278</v>
      </c>
      <c r="G2598" s="179">
        <f t="shared" si="1006"/>
        <v>5024882.4613949489</v>
      </c>
      <c r="H2598" s="179">
        <f t="shared" si="1007"/>
        <v>66057.349180549703</v>
      </c>
      <c r="I2598" s="179">
        <f t="shared" si="1008"/>
        <v>70476</v>
      </c>
      <c r="J2598" s="179">
        <f t="shared" si="1009"/>
        <v>3124</v>
      </c>
      <c r="K2598" s="179">
        <f t="shared" si="1010"/>
        <v>73600</v>
      </c>
      <c r="L2598" s="179">
        <f t="shared" si="998"/>
        <v>73600</v>
      </c>
      <c r="M2598" s="179">
        <f t="shared" si="1011"/>
        <v>67280.074452838511</v>
      </c>
      <c r="N2598" s="179">
        <f t="shared" si="1012"/>
        <v>7159773.3035834264</v>
      </c>
      <c r="O2598" s="179">
        <f>N2598*(1+Basic!$B$9)+S2598</f>
        <v>7517761.968762598</v>
      </c>
      <c r="P2598" s="176">
        <f t="shared" si="999"/>
        <v>7583819</v>
      </c>
      <c r="R2598" s="183">
        <f t="shared" si="1013"/>
        <v>0</v>
      </c>
      <c r="S2598" s="179">
        <f t="shared" si="1000"/>
        <v>0</v>
      </c>
      <c r="Y2598" s="179">
        <f t="shared" si="1014"/>
        <v>3441.0616353992373</v>
      </c>
      <c r="Z2598" s="179">
        <f t="shared" si="1015"/>
        <v>2213.6996680518932</v>
      </c>
      <c r="AA2598" s="179">
        <f t="shared" si="1016"/>
        <v>67945.238696548564</v>
      </c>
      <c r="AB2598" s="179">
        <f t="shared" si="1017"/>
        <v>73599.999999999694</v>
      </c>
      <c r="AC2598" s="179">
        <f t="shared" si="1018"/>
        <v>7583819</v>
      </c>
      <c r="AE2598" s="179">
        <f t="shared" si="1019"/>
        <v>73600</v>
      </c>
    </row>
    <row r="2599" spans="1:31" x14ac:dyDescent="0.2">
      <c r="A2599" s="171">
        <f t="shared" si="1001"/>
        <v>14</v>
      </c>
      <c r="B2599" s="179">
        <f t="shared" si="1002"/>
        <v>70476</v>
      </c>
      <c r="D2599" s="179">
        <f t="shared" si="1003"/>
        <v>3124</v>
      </c>
      <c r="E2599" s="179">
        <f t="shared" si="1004"/>
        <v>66989.063958631697</v>
      </c>
      <c r="F2599" s="179">
        <f t="shared" si="1005"/>
        <v>880.783698226404</v>
      </c>
      <c r="G2599" s="179">
        <f t="shared" si="1006"/>
        <v>5021395.5253535807</v>
      </c>
      <c r="H2599" s="179">
        <f t="shared" si="1007"/>
        <v>63814.132878776109</v>
      </c>
      <c r="I2599" s="179">
        <f t="shared" si="1008"/>
        <v>70476</v>
      </c>
      <c r="J2599" s="179">
        <f t="shared" si="1009"/>
        <v>3124</v>
      </c>
      <c r="K2599" s="179">
        <f t="shared" si="1010"/>
        <v>73600</v>
      </c>
      <c r="L2599" s="179">
        <f t="shared" si="998"/>
        <v>73600</v>
      </c>
      <c r="M2599" s="179">
        <f t="shared" si="1011"/>
        <v>67220.738766327922</v>
      </c>
      <c r="N2599" s="179">
        <f t="shared" si="1012"/>
        <v>7153394.0423497539</v>
      </c>
      <c r="O2599" s="179">
        <f>N2599*(1+Basic!$B$9)+S2599</f>
        <v>7511063.7444672417</v>
      </c>
      <c r="P2599" s="176">
        <f t="shared" si="999"/>
        <v>7574878</v>
      </c>
      <c r="R2599" s="183">
        <f t="shared" si="1013"/>
        <v>0</v>
      </c>
      <c r="S2599" s="179">
        <f t="shared" si="1000"/>
        <v>0</v>
      </c>
      <c r="Y2599" s="179">
        <f t="shared" si="1014"/>
        <v>3486.9360413681716</v>
      </c>
      <c r="Z2599" s="179">
        <f t="shared" si="1015"/>
        <v>2243.2163017735948</v>
      </c>
      <c r="AA2599" s="179">
        <f t="shared" si="1016"/>
        <v>67869.847656858095</v>
      </c>
      <c r="AB2599" s="179">
        <f t="shared" si="1017"/>
        <v>73599.999999999854</v>
      </c>
      <c r="AC2599" s="179">
        <f t="shared" si="1018"/>
        <v>7574878</v>
      </c>
      <c r="AE2599" s="179">
        <f t="shared" si="1019"/>
        <v>73600</v>
      </c>
    </row>
    <row r="2600" spans="1:31" x14ac:dyDescent="0.2">
      <c r="A2600" s="171">
        <f t="shared" si="1001"/>
        <v>15</v>
      </c>
      <c r="B2600" s="179">
        <f t="shared" si="1002"/>
        <v>70476</v>
      </c>
      <c r="D2600" s="179">
        <f t="shared" si="1003"/>
        <v>3124</v>
      </c>
      <c r="E2600" s="179">
        <f t="shared" si="1004"/>
        <v>66942.577979449197</v>
      </c>
      <c r="F2600" s="179">
        <f t="shared" si="1005"/>
        <v>850.87350087958612</v>
      </c>
      <c r="G2600" s="179">
        <f t="shared" si="1006"/>
        <v>5017862.1033330299</v>
      </c>
      <c r="H2600" s="179">
        <f t="shared" si="1007"/>
        <v>61541.006379655693</v>
      </c>
      <c r="I2600" s="179">
        <f t="shared" si="1008"/>
        <v>70476</v>
      </c>
      <c r="J2600" s="179">
        <f t="shared" si="1009"/>
        <v>3124</v>
      </c>
      <c r="K2600" s="179">
        <f t="shared" si="1010"/>
        <v>73600</v>
      </c>
      <c r="L2600" s="179">
        <f t="shared" si="998"/>
        <v>73600</v>
      </c>
      <c r="M2600" s="179">
        <f t="shared" si="1011"/>
        <v>67160.845996720775</v>
      </c>
      <c r="N2600" s="179">
        <f t="shared" si="1012"/>
        <v>7146954.8883464746</v>
      </c>
      <c r="O2600" s="179">
        <f>N2600*(1+Basic!$B$9)+S2600</f>
        <v>7504302.6327637983</v>
      </c>
      <c r="P2600" s="176">
        <f t="shared" si="999"/>
        <v>7565844</v>
      </c>
      <c r="R2600" s="183">
        <f t="shared" si="1013"/>
        <v>0</v>
      </c>
      <c r="S2600" s="179">
        <f t="shared" si="1000"/>
        <v>0</v>
      </c>
      <c r="Y2600" s="179">
        <f t="shared" si="1014"/>
        <v>3533.4220205508173</v>
      </c>
      <c r="Z2600" s="179">
        <f t="shared" si="1015"/>
        <v>2273.1264991204152</v>
      </c>
      <c r="AA2600" s="179">
        <f t="shared" si="1016"/>
        <v>67793.451480328789</v>
      </c>
      <c r="AB2600" s="179">
        <f t="shared" si="1017"/>
        <v>73600.000000000029</v>
      </c>
      <c r="AC2600" s="179">
        <f t="shared" si="1018"/>
        <v>7565844</v>
      </c>
      <c r="AE2600" s="179">
        <f t="shared" si="1019"/>
        <v>73600</v>
      </c>
    </row>
    <row r="2601" spans="1:31" x14ac:dyDescent="0.2">
      <c r="A2601" s="171">
        <f t="shared" si="1001"/>
        <v>16</v>
      </c>
      <c r="B2601" s="179">
        <f t="shared" si="1002"/>
        <v>70476</v>
      </c>
      <c r="D2601" s="179">
        <f t="shared" si="1003"/>
        <v>3124</v>
      </c>
      <c r="E2601" s="179">
        <f t="shared" si="1004"/>
        <v>66895.472273883744</v>
      </c>
      <c r="F2601" s="179">
        <f t="shared" si="1005"/>
        <v>820.56449227920405</v>
      </c>
      <c r="G2601" s="179">
        <f t="shared" si="1006"/>
        <v>5014281.5756069133</v>
      </c>
      <c r="H2601" s="179">
        <f t="shared" si="1007"/>
        <v>59237.570871934899</v>
      </c>
      <c r="I2601" s="179">
        <f t="shared" si="1008"/>
        <v>70476</v>
      </c>
      <c r="J2601" s="179">
        <f t="shared" si="1009"/>
        <v>3124</v>
      </c>
      <c r="K2601" s="179">
        <f t="shared" si="1010"/>
        <v>73600</v>
      </c>
      <c r="L2601" s="179">
        <f t="shared" si="998"/>
        <v>73600</v>
      </c>
      <c r="M2601" s="179">
        <f t="shared" si="1011"/>
        <v>67100.390913748532</v>
      </c>
      <c r="N2601" s="179">
        <f t="shared" si="1012"/>
        <v>7140455.2792602228</v>
      </c>
      <c r="O2601" s="179">
        <f>N2601*(1+Basic!$B$9)+S2601</f>
        <v>7497478.0432232339</v>
      </c>
      <c r="P2601" s="176">
        <f t="shared" si="999"/>
        <v>7556716</v>
      </c>
      <c r="R2601" s="183">
        <f t="shared" si="1013"/>
        <v>0</v>
      </c>
      <c r="S2601" s="179">
        <f t="shared" si="1000"/>
        <v>0</v>
      </c>
      <c r="Y2601" s="179">
        <f t="shared" si="1014"/>
        <v>3580.5277261165902</v>
      </c>
      <c r="Z2601" s="179">
        <f t="shared" si="1015"/>
        <v>2303.4355077207947</v>
      </c>
      <c r="AA2601" s="179">
        <f t="shared" si="1016"/>
        <v>67716.036766162943</v>
      </c>
      <c r="AB2601" s="179">
        <f t="shared" si="1017"/>
        <v>73600.00000000032</v>
      </c>
      <c r="AC2601" s="179">
        <f t="shared" si="1018"/>
        <v>7556716</v>
      </c>
      <c r="AE2601" s="179">
        <f t="shared" si="1019"/>
        <v>73600</v>
      </c>
    </row>
    <row r="2602" spans="1:31" x14ac:dyDescent="0.2">
      <c r="A2602" s="171">
        <f t="shared" si="1001"/>
        <v>17</v>
      </c>
      <c r="B2602" s="179">
        <f t="shared" si="1002"/>
        <v>70476</v>
      </c>
      <c r="D2602" s="179">
        <f t="shared" si="1003"/>
        <v>3124</v>
      </c>
      <c r="E2602" s="179">
        <f t="shared" si="1004"/>
        <v>66847.738580072342</v>
      </c>
      <c r="F2602" s="179">
        <f t="shared" si="1005"/>
        <v>789.85135482691112</v>
      </c>
      <c r="G2602" s="179">
        <f t="shared" si="1006"/>
        <v>5010653.3141869856</v>
      </c>
      <c r="H2602" s="179">
        <f t="shared" si="1007"/>
        <v>56903.42222676181</v>
      </c>
      <c r="I2602" s="179">
        <f t="shared" si="1008"/>
        <v>70476</v>
      </c>
      <c r="J2602" s="179">
        <f t="shared" si="1009"/>
        <v>3124</v>
      </c>
      <c r="K2602" s="179">
        <f t="shared" si="1010"/>
        <v>73600</v>
      </c>
      <c r="L2602" s="179">
        <f t="shared" si="998"/>
        <v>73600</v>
      </c>
      <c r="M2602" s="179">
        <f t="shared" si="1011"/>
        <v>67039.36823803735</v>
      </c>
      <c r="N2602" s="179">
        <f t="shared" si="1012"/>
        <v>7133894.6474982603</v>
      </c>
      <c r="O2602" s="179">
        <f>N2602*(1+Basic!$B$9)+S2602</f>
        <v>7490589.3798731733</v>
      </c>
      <c r="P2602" s="176">
        <f t="shared" si="999"/>
        <v>7547493</v>
      </c>
      <c r="R2602" s="183">
        <f t="shared" si="1013"/>
        <v>0</v>
      </c>
      <c r="S2602" s="179">
        <f t="shared" si="1000"/>
        <v>0</v>
      </c>
      <c r="Y2602" s="179">
        <f t="shared" si="1014"/>
        <v>3628.2614199277014</v>
      </c>
      <c r="Z2602" s="179">
        <f t="shared" si="1015"/>
        <v>2334.1486451730889</v>
      </c>
      <c r="AA2602" s="179">
        <f t="shared" si="1016"/>
        <v>67637.589934899253</v>
      </c>
      <c r="AB2602" s="179">
        <f t="shared" si="1017"/>
        <v>73600.000000000044</v>
      </c>
      <c r="AC2602" s="179">
        <f t="shared" si="1018"/>
        <v>7547493</v>
      </c>
      <c r="AE2602" s="179">
        <f t="shared" si="1019"/>
        <v>73600</v>
      </c>
    </row>
    <row r="2603" spans="1:31" x14ac:dyDescent="0.2">
      <c r="A2603" s="171">
        <f t="shared" si="1001"/>
        <v>18</v>
      </c>
      <c r="B2603" s="179">
        <f t="shared" si="1002"/>
        <v>70476</v>
      </c>
      <c r="D2603" s="179">
        <f t="shared" si="1003"/>
        <v>3124</v>
      </c>
      <c r="E2603" s="179">
        <f t="shared" si="1004"/>
        <v>66799.36852600929</v>
      </c>
      <c r="F2603" s="179">
        <f t="shared" si="1005"/>
        <v>758.72870002151592</v>
      </c>
      <c r="G2603" s="179">
        <f t="shared" si="1006"/>
        <v>5006976.6827129945</v>
      </c>
      <c r="H2603" s="179">
        <f t="shared" si="1007"/>
        <v>54538.150926783324</v>
      </c>
      <c r="I2603" s="179">
        <f t="shared" si="1008"/>
        <v>70476</v>
      </c>
      <c r="J2603" s="179">
        <f t="shared" si="1009"/>
        <v>3124</v>
      </c>
      <c r="K2603" s="179">
        <f t="shared" si="1010"/>
        <v>73600</v>
      </c>
      <c r="L2603" s="179">
        <f t="shared" si="998"/>
        <v>73600</v>
      </c>
      <c r="M2603" s="179">
        <f t="shared" si="1011"/>
        <v>66977.772640647105</v>
      </c>
      <c r="N2603" s="179">
        <f t="shared" si="1012"/>
        <v>7127272.4201389076</v>
      </c>
      <c r="O2603" s="179">
        <f>N2603*(1+Basic!$B$9)+S2603</f>
        <v>7483636.0411458537</v>
      </c>
      <c r="P2603" s="176">
        <f t="shared" si="999"/>
        <v>7538174</v>
      </c>
      <c r="R2603" s="183">
        <f t="shared" si="1013"/>
        <v>0</v>
      </c>
      <c r="S2603" s="179">
        <f t="shared" si="1000"/>
        <v>0</v>
      </c>
      <c r="Y2603" s="179">
        <f t="shared" si="1014"/>
        <v>3676.6314739910886</v>
      </c>
      <c r="Z2603" s="179">
        <f t="shared" si="1015"/>
        <v>2365.2712999784853</v>
      </c>
      <c r="AA2603" s="179">
        <f t="shared" si="1016"/>
        <v>67558.097226030804</v>
      </c>
      <c r="AB2603" s="179">
        <f t="shared" si="1017"/>
        <v>73600.000000000378</v>
      </c>
      <c r="AC2603" s="179">
        <f t="shared" si="1018"/>
        <v>7538174</v>
      </c>
      <c r="AE2603" s="179">
        <f t="shared" si="1019"/>
        <v>73600</v>
      </c>
    </row>
    <row r="2604" spans="1:31" x14ac:dyDescent="0.2">
      <c r="A2604" s="171">
        <f t="shared" si="1001"/>
        <v>19</v>
      </c>
      <c r="B2604" s="179">
        <f t="shared" si="1002"/>
        <v>70476</v>
      </c>
      <c r="D2604" s="179">
        <f t="shared" si="1003"/>
        <v>3124</v>
      </c>
      <c r="E2604" s="179">
        <f t="shared" si="1004"/>
        <v>66750.353628077704</v>
      </c>
      <c r="F2604" s="179">
        <f t="shared" si="1005"/>
        <v>727.19106751359141</v>
      </c>
      <c r="G2604" s="179">
        <f t="shared" si="1006"/>
        <v>5003251.0363410721</v>
      </c>
      <c r="H2604" s="179">
        <f t="shared" si="1007"/>
        <v>52141.341994296919</v>
      </c>
      <c r="I2604" s="179">
        <f t="shared" si="1008"/>
        <v>70476</v>
      </c>
      <c r="J2604" s="179">
        <f t="shared" si="1009"/>
        <v>3124</v>
      </c>
      <c r="K2604" s="179">
        <f t="shared" si="1010"/>
        <v>73600</v>
      </c>
      <c r="L2604" s="179">
        <f t="shared" si="998"/>
        <v>73600</v>
      </c>
      <c r="M2604" s="179">
        <f t="shared" si="1011"/>
        <v>66915.598742606016</v>
      </c>
      <c r="N2604" s="179">
        <f t="shared" si="1012"/>
        <v>7120588.0188815137</v>
      </c>
      <c r="O2604" s="179">
        <f>N2604*(1+Basic!$B$9)+S2604</f>
        <v>7476617.4198255893</v>
      </c>
      <c r="P2604" s="176">
        <f t="shared" si="999"/>
        <v>7528759</v>
      </c>
      <c r="R2604" s="183">
        <f t="shared" si="1013"/>
        <v>0</v>
      </c>
      <c r="S2604" s="179">
        <f t="shared" si="1000"/>
        <v>0</v>
      </c>
      <c r="Y2604" s="179">
        <f t="shared" si="1014"/>
        <v>3725.6463719224557</v>
      </c>
      <c r="Z2604" s="179">
        <f t="shared" si="1015"/>
        <v>2396.808932486405</v>
      </c>
      <c r="AA2604" s="179">
        <f t="shared" si="1016"/>
        <v>67477.544695591292</v>
      </c>
      <c r="AB2604" s="179">
        <f t="shared" si="1017"/>
        <v>73600.000000000146</v>
      </c>
      <c r="AC2604" s="179">
        <f t="shared" si="1018"/>
        <v>7528759</v>
      </c>
      <c r="AE2604" s="179">
        <f t="shared" si="1019"/>
        <v>73600</v>
      </c>
    </row>
    <row r="2605" spans="1:31" x14ac:dyDescent="0.2">
      <c r="A2605" s="171">
        <f t="shared" si="1001"/>
        <v>20</v>
      </c>
      <c r="B2605" s="179">
        <f t="shared" si="1002"/>
        <v>70476</v>
      </c>
      <c r="D2605" s="179">
        <f t="shared" si="1003"/>
        <v>3124</v>
      </c>
      <c r="E2605" s="179">
        <f t="shared" si="1004"/>
        <v>66700.685289561647</v>
      </c>
      <c r="F2605" s="179">
        <f t="shared" si="1005"/>
        <v>695.23292414747755</v>
      </c>
      <c r="G2605" s="179">
        <f t="shared" si="1006"/>
        <v>4999475.7216306338</v>
      </c>
      <c r="H2605" s="179">
        <f t="shared" si="1007"/>
        <v>49712.574918444399</v>
      </c>
      <c r="I2605" s="179">
        <f t="shared" si="1008"/>
        <v>70476</v>
      </c>
      <c r="J2605" s="179">
        <f t="shared" si="1009"/>
        <v>3124</v>
      </c>
      <c r="K2605" s="179">
        <f t="shared" si="1010"/>
        <v>73600</v>
      </c>
      <c r="L2605" s="179">
        <f t="shared" si="998"/>
        <v>73600</v>
      </c>
      <c r="M2605" s="179">
        <f t="shared" si="1011"/>
        <v>66852.841114440933</v>
      </c>
      <c r="N2605" s="179">
        <f t="shared" si="1012"/>
        <v>7113840.8599959547</v>
      </c>
      <c r="O2605" s="179">
        <f>N2605*(1+Basic!$B$9)+S2605</f>
        <v>7469532.9029957531</v>
      </c>
      <c r="P2605" s="176">
        <f t="shared" si="999"/>
        <v>7519245</v>
      </c>
      <c r="R2605" s="183">
        <f t="shared" si="1013"/>
        <v>0</v>
      </c>
      <c r="S2605" s="179">
        <f t="shared" si="1000"/>
        <v>0</v>
      </c>
      <c r="Y2605" s="179">
        <f t="shared" si="1014"/>
        <v>3775.3147104382515</v>
      </c>
      <c r="Z2605" s="179">
        <f t="shared" si="1015"/>
        <v>2428.7670758525201</v>
      </c>
      <c r="AA2605" s="179">
        <f t="shared" si="1016"/>
        <v>67395.918213709127</v>
      </c>
      <c r="AB2605" s="179">
        <f t="shared" si="1017"/>
        <v>73599.999999999898</v>
      </c>
      <c r="AC2605" s="179">
        <f t="shared" si="1018"/>
        <v>7519245</v>
      </c>
      <c r="AE2605" s="179">
        <f t="shared" si="1019"/>
        <v>73600</v>
      </c>
    </row>
    <row r="2606" spans="1:31" x14ac:dyDescent="0.2">
      <c r="A2606" s="171">
        <f t="shared" si="1001"/>
        <v>21</v>
      </c>
      <c r="B2606" s="179">
        <f t="shared" si="1002"/>
        <v>70476</v>
      </c>
      <c r="D2606" s="179">
        <f t="shared" si="1003"/>
        <v>3124</v>
      </c>
      <c r="E2606" s="179">
        <f t="shared" si="1004"/>
        <v>66650.354799138324</v>
      </c>
      <c r="F2606" s="179">
        <f t="shared" si="1005"/>
        <v>662.84866299050998</v>
      </c>
      <c r="G2606" s="179">
        <f t="shared" si="1006"/>
        <v>4995650.0764297722</v>
      </c>
      <c r="H2606" s="179">
        <f t="shared" si="1007"/>
        <v>47251.423581434909</v>
      </c>
      <c r="I2606" s="179">
        <f t="shared" si="1008"/>
        <v>70476</v>
      </c>
      <c r="J2606" s="179">
        <f t="shared" si="1009"/>
        <v>3124</v>
      </c>
      <c r="K2606" s="179">
        <f t="shared" si="1010"/>
        <v>73600</v>
      </c>
      <c r="L2606" s="179">
        <f t="shared" si="998"/>
        <v>73600</v>
      </c>
      <c r="M2606" s="179">
        <f t="shared" si="1011"/>
        <v>66789.494275703168</v>
      </c>
      <c r="N2606" s="179">
        <f t="shared" si="1012"/>
        <v>7107030.3542716578</v>
      </c>
      <c r="O2606" s="179">
        <f>N2606*(1+Basic!$B$9)+S2606</f>
        <v>7462381.8719852408</v>
      </c>
      <c r="P2606" s="176">
        <f t="shared" si="999"/>
        <v>7509633</v>
      </c>
      <c r="R2606" s="183">
        <f t="shared" si="1013"/>
        <v>0</v>
      </c>
      <c r="S2606" s="179">
        <f t="shared" si="1000"/>
        <v>0</v>
      </c>
      <c r="Y2606" s="179">
        <f t="shared" si="1014"/>
        <v>3825.6452008616179</v>
      </c>
      <c r="Z2606" s="179">
        <f t="shared" si="1015"/>
        <v>2461.1513370094908</v>
      </c>
      <c r="AA2606" s="179">
        <f t="shared" si="1016"/>
        <v>67313.203462128833</v>
      </c>
      <c r="AB2606" s="179">
        <f t="shared" si="1017"/>
        <v>73599.999999999942</v>
      </c>
      <c r="AC2606" s="179">
        <f t="shared" si="1018"/>
        <v>7509633</v>
      </c>
      <c r="AE2606" s="179">
        <f t="shared" si="1019"/>
        <v>73600</v>
      </c>
    </row>
    <row r="2607" spans="1:31" x14ac:dyDescent="0.2">
      <c r="A2607" s="171">
        <f t="shared" si="1001"/>
        <v>22</v>
      </c>
      <c r="B2607" s="179">
        <f t="shared" si="1002"/>
        <v>70476</v>
      </c>
      <c r="D2607" s="179">
        <f t="shared" si="1003"/>
        <v>3124</v>
      </c>
      <c r="E2607" s="179">
        <f t="shared" si="1004"/>
        <v>66599.353329350226</v>
      </c>
      <c r="F2607" s="179">
        <f t="shared" si="1005"/>
        <v>630.03260234930644</v>
      </c>
      <c r="G2607" s="179">
        <f t="shared" si="1006"/>
        <v>4991773.4297591224</v>
      </c>
      <c r="H2607" s="179">
        <f t="shared" si="1007"/>
        <v>44757.456183784212</v>
      </c>
      <c r="I2607" s="179">
        <f t="shared" si="1008"/>
        <v>70476</v>
      </c>
      <c r="J2607" s="179">
        <f t="shared" si="1009"/>
        <v>3124</v>
      </c>
      <c r="K2607" s="179">
        <f t="shared" si="1010"/>
        <v>73600</v>
      </c>
      <c r="L2607" s="179">
        <f t="shared" si="998"/>
        <v>73600</v>
      </c>
      <c r="M2607" s="179">
        <f t="shared" si="1011"/>
        <v>66725.552694489917</v>
      </c>
      <c r="N2607" s="179">
        <f t="shared" si="1012"/>
        <v>7100155.9069661479</v>
      </c>
      <c r="O2607" s="179">
        <f>N2607*(1+Basic!$B$9)+S2607</f>
        <v>7455163.702314456</v>
      </c>
      <c r="P2607" s="176">
        <f t="shared" si="999"/>
        <v>7499921</v>
      </c>
      <c r="R2607" s="183">
        <f t="shared" si="1013"/>
        <v>0</v>
      </c>
      <c r="S2607" s="179">
        <f t="shared" si="1000"/>
        <v>0</v>
      </c>
      <c r="Y2607" s="179">
        <f t="shared" si="1014"/>
        <v>3876.6466706497595</v>
      </c>
      <c r="Z2607" s="179">
        <f t="shared" si="1015"/>
        <v>2493.9673976506965</v>
      </c>
      <c r="AA2607" s="179">
        <f t="shared" si="1016"/>
        <v>67229.385931699537</v>
      </c>
      <c r="AB2607" s="179">
        <f t="shared" si="1017"/>
        <v>73600</v>
      </c>
      <c r="AC2607" s="179">
        <f t="shared" si="1018"/>
        <v>7499921</v>
      </c>
      <c r="AE2607" s="179">
        <f t="shared" si="1019"/>
        <v>73600</v>
      </c>
    </row>
    <row r="2608" spans="1:31" x14ac:dyDescent="0.2">
      <c r="A2608" s="171">
        <f t="shared" si="1001"/>
        <v>23</v>
      </c>
      <c r="B2608" s="179">
        <f t="shared" si="1002"/>
        <v>70476</v>
      </c>
      <c r="D2608" s="179">
        <f t="shared" si="1003"/>
        <v>3124</v>
      </c>
      <c r="E2608" s="179">
        <f t="shared" si="1004"/>
        <v>66547.671935056875</v>
      </c>
      <c r="F2608" s="179">
        <f t="shared" si="1005"/>
        <v>596.77898477293456</v>
      </c>
      <c r="G2608" s="179">
        <f t="shared" si="1006"/>
        <v>4987845.1016941797</v>
      </c>
      <c r="H2608" s="179">
        <f t="shared" si="1007"/>
        <v>42230.235168557148</v>
      </c>
      <c r="I2608" s="179">
        <f t="shared" si="1008"/>
        <v>70476</v>
      </c>
      <c r="J2608" s="179">
        <f t="shared" si="1009"/>
        <v>3124</v>
      </c>
      <c r="K2608" s="179">
        <f t="shared" si="1010"/>
        <v>73600</v>
      </c>
      <c r="L2608" s="179">
        <f t="shared" si="998"/>
        <v>73600</v>
      </c>
      <c r="M2608" s="179">
        <f t="shared" si="1011"/>
        <v>66661.010786961182</v>
      </c>
      <c r="N2608" s="179">
        <f t="shared" si="1012"/>
        <v>7093216.9177531088</v>
      </c>
      <c r="O2608" s="179">
        <f>N2608*(1+Basic!$B$9)+S2608</f>
        <v>7447877.7636407642</v>
      </c>
      <c r="P2608" s="176">
        <f t="shared" si="999"/>
        <v>7490108</v>
      </c>
      <c r="R2608" s="183">
        <f t="shared" si="1013"/>
        <v>0</v>
      </c>
      <c r="S2608" s="179">
        <f t="shared" si="1000"/>
        <v>0</v>
      </c>
      <c r="Y2608" s="179">
        <f t="shared" si="1014"/>
        <v>3928.3280649427325</v>
      </c>
      <c r="Z2608" s="179">
        <f t="shared" si="1015"/>
        <v>2527.2210152270636</v>
      </c>
      <c r="AA2608" s="179">
        <f t="shared" si="1016"/>
        <v>67144.450919829804</v>
      </c>
      <c r="AB2608" s="179">
        <f t="shared" si="1017"/>
        <v>73599.999999999593</v>
      </c>
      <c r="AC2608" s="179">
        <f t="shared" si="1018"/>
        <v>7490108</v>
      </c>
      <c r="AE2608" s="179">
        <f t="shared" si="1019"/>
        <v>73600</v>
      </c>
    </row>
    <row r="2609" spans="1:31" x14ac:dyDescent="0.2">
      <c r="A2609" s="171">
        <f t="shared" si="1001"/>
        <v>24</v>
      </c>
      <c r="B2609" s="179">
        <f t="shared" si="1002"/>
        <v>70476</v>
      </c>
      <c r="C2609" s="171">
        <f>-Basic!$B$21</f>
        <v>-42460</v>
      </c>
      <c r="D2609" s="179">
        <f t="shared" si="1003"/>
        <v>-39336</v>
      </c>
      <c r="E2609" s="179">
        <f t="shared" si="1004"/>
        <v>66495.301551865879</v>
      </c>
      <c r="F2609" s="179">
        <f t="shared" si="1005"/>
        <v>563.08197604279019</v>
      </c>
      <c r="G2609" s="179">
        <f t="shared" si="1006"/>
        <v>4983864.4032460451</v>
      </c>
      <c r="H2609" s="179">
        <f t="shared" si="1007"/>
        <v>82129.317144599932</v>
      </c>
      <c r="I2609" s="179">
        <f t="shared" si="1008"/>
        <v>70476</v>
      </c>
      <c r="J2609" s="179">
        <f t="shared" si="1009"/>
        <v>3124</v>
      </c>
      <c r="K2609" s="179">
        <f t="shared" si="1010"/>
        <v>73600</v>
      </c>
      <c r="L2609" s="179">
        <f t="shared" si="998"/>
        <v>73600</v>
      </c>
      <c r="M2609" s="179">
        <f t="shared" si="1011"/>
        <v>66595.862916852129</v>
      </c>
      <c r="N2609" s="179">
        <f t="shared" si="1012"/>
        <v>7086212.7806699611</v>
      </c>
      <c r="O2609" s="179">
        <f>N2609*(1+Basic!$B$9)+S2609</f>
        <v>7440523.4197034594</v>
      </c>
      <c r="P2609" s="176">
        <f t="shared" si="999"/>
        <v>7522653</v>
      </c>
      <c r="R2609" s="183">
        <f t="shared" si="1013"/>
        <v>0</v>
      </c>
      <c r="S2609" s="179">
        <f t="shared" si="1000"/>
        <v>0</v>
      </c>
      <c r="Y2609" s="179">
        <f t="shared" si="1014"/>
        <v>3980.6984481345862</v>
      </c>
      <c r="Z2609" s="179">
        <f t="shared" si="1015"/>
        <v>2560.9180239572161</v>
      </c>
      <c r="AA2609" s="179">
        <f t="shared" si="1016"/>
        <v>67058.383527908663</v>
      </c>
      <c r="AB2609" s="179">
        <f t="shared" si="1017"/>
        <v>73600.000000000466</v>
      </c>
      <c r="AC2609" s="179">
        <f t="shared" si="1018"/>
        <v>7522653</v>
      </c>
      <c r="AE2609" s="179">
        <f t="shared" si="1019"/>
        <v>31140</v>
      </c>
    </row>
    <row r="2610" spans="1:31" x14ac:dyDescent="0.2">
      <c r="A2610" s="171">
        <f t="shared" si="1001"/>
        <v>25</v>
      </c>
      <c r="B2610" s="179">
        <f t="shared" si="1002"/>
        <v>70476</v>
      </c>
      <c r="D2610" s="179">
        <f t="shared" si="1003"/>
        <v>3124</v>
      </c>
      <c r="E2610" s="179">
        <f t="shared" si="1004"/>
        <v>66442.232994543228</v>
      </c>
      <c r="F2610" s="179">
        <f t="shared" si="1005"/>
        <v>1095.0812375124733</v>
      </c>
      <c r="G2610" s="179">
        <f t="shared" si="1006"/>
        <v>4979830.6362405885</v>
      </c>
      <c r="H2610" s="179">
        <f t="shared" si="1007"/>
        <v>80100.398382112413</v>
      </c>
      <c r="I2610" s="179">
        <f t="shared" si="1008"/>
        <v>70476</v>
      </c>
      <c r="J2610" s="179">
        <f t="shared" si="1009"/>
        <v>3124</v>
      </c>
      <c r="K2610" s="179">
        <f t="shared" si="1010"/>
        <v>73600</v>
      </c>
      <c r="L2610" s="179">
        <f t="shared" si="998"/>
        <v>73600</v>
      </c>
      <c r="M2610" s="179">
        <f t="shared" si="1011"/>
        <v>66530.103394980935</v>
      </c>
      <c r="N2610" s="179">
        <f t="shared" si="1012"/>
        <v>7079142.8840649417</v>
      </c>
      <c r="O2610" s="179">
        <f>N2610*(1+Basic!$B$9)+S2610</f>
        <v>7433100.0282681892</v>
      </c>
      <c r="P2610" s="176">
        <f t="shared" si="999"/>
        <v>7513200</v>
      </c>
      <c r="R2610" s="183">
        <f t="shared" si="1013"/>
        <v>0</v>
      </c>
      <c r="S2610" s="179">
        <f t="shared" si="1000"/>
        <v>0</v>
      </c>
      <c r="Y2610" s="179">
        <f t="shared" si="1014"/>
        <v>4033.7670054566115</v>
      </c>
      <c r="Z2610" s="179">
        <f t="shared" si="1015"/>
        <v>2028.9187624875194</v>
      </c>
      <c r="AA2610" s="179">
        <f t="shared" si="1016"/>
        <v>67537.314232055709</v>
      </c>
      <c r="AB2610" s="179">
        <f t="shared" si="1017"/>
        <v>73599.99999999984</v>
      </c>
      <c r="AC2610" s="179">
        <f t="shared" si="1018"/>
        <v>7513200</v>
      </c>
      <c r="AE2610" s="179">
        <f t="shared" si="1019"/>
        <v>73600</v>
      </c>
    </row>
    <row r="2611" spans="1:31" x14ac:dyDescent="0.2">
      <c r="A2611" s="171">
        <f t="shared" si="1001"/>
        <v>26</v>
      </c>
      <c r="B2611" s="179">
        <f t="shared" si="1002"/>
        <v>70476</v>
      </c>
      <c r="D2611" s="179">
        <f t="shared" si="1003"/>
        <v>3124</v>
      </c>
      <c r="E2611" s="179">
        <f t="shared" si="1004"/>
        <v>66388.45695540226</v>
      </c>
      <c r="F2611" s="179">
        <f t="shared" si="1005"/>
        <v>1068.028402465455</v>
      </c>
      <c r="G2611" s="179">
        <f t="shared" si="1006"/>
        <v>4975743.0931959907</v>
      </c>
      <c r="H2611" s="179">
        <f t="shared" si="1007"/>
        <v>78044.426784577867</v>
      </c>
      <c r="I2611" s="179">
        <f t="shared" si="1008"/>
        <v>70476</v>
      </c>
      <c r="J2611" s="179">
        <f t="shared" si="1009"/>
        <v>3124</v>
      </c>
      <c r="K2611" s="179">
        <f t="shared" si="1010"/>
        <v>73600</v>
      </c>
      <c r="L2611" s="179">
        <f t="shared" si="998"/>
        <v>73600</v>
      </c>
      <c r="M2611" s="179">
        <f t="shared" si="1011"/>
        <v>66463.72647875188</v>
      </c>
      <c r="N2611" s="179">
        <f t="shared" si="1012"/>
        <v>7072006.6105436934</v>
      </c>
      <c r="O2611" s="179">
        <f>N2611*(1+Basic!$B$9)+S2611</f>
        <v>7425606.9410708779</v>
      </c>
      <c r="P2611" s="176">
        <f t="shared" si="999"/>
        <v>7503651</v>
      </c>
      <c r="R2611" s="183">
        <f t="shared" si="1013"/>
        <v>0</v>
      </c>
      <c r="S2611" s="179">
        <f t="shared" si="1000"/>
        <v>0</v>
      </c>
      <c r="Y2611" s="179">
        <f t="shared" si="1014"/>
        <v>4087.5430445978418</v>
      </c>
      <c r="Z2611" s="179">
        <f t="shared" si="1015"/>
        <v>2055.9715975345462</v>
      </c>
      <c r="AA2611" s="179">
        <f t="shared" si="1016"/>
        <v>67456.485357867714</v>
      </c>
      <c r="AB2611" s="179">
        <f t="shared" si="1017"/>
        <v>73600.000000000102</v>
      </c>
      <c r="AC2611" s="179">
        <f t="shared" si="1018"/>
        <v>7503651</v>
      </c>
      <c r="AE2611" s="179">
        <f t="shared" si="1019"/>
        <v>73600</v>
      </c>
    </row>
    <row r="2612" spans="1:31" x14ac:dyDescent="0.2">
      <c r="A2612" s="171">
        <f t="shared" si="1001"/>
        <v>27</v>
      </c>
      <c r="B2612" s="179">
        <f t="shared" si="1002"/>
        <v>70476</v>
      </c>
      <c r="D2612" s="179">
        <f t="shared" si="1003"/>
        <v>3124</v>
      </c>
      <c r="E2612" s="179">
        <f t="shared" si="1004"/>
        <v>66333.964002671142</v>
      </c>
      <c r="F2612" s="179">
        <f t="shared" si="1005"/>
        <v>1040.6148551525678</v>
      </c>
      <c r="G2612" s="179">
        <f t="shared" si="1006"/>
        <v>4971601.0571986614</v>
      </c>
      <c r="H2612" s="179">
        <f t="shared" si="1007"/>
        <v>75961.041639730436</v>
      </c>
      <c r="I2612" s="179">
        <f t="shared" si="1008"/>
        <v>70476</v>
      </c>
      <c r="J2612" s="179">
        <f t="shared" si="1009"/>
        <v>3124</v>
      </c>
      <c r="K2612" s="179">
        <f t="shared" si="1010"/>
        <v>73600</v>
      </c>
      <c r="L2612" s="179">
        <f t="shared" si="998"/>
        <v>73600</v>
      </c>
      <c r="M2612" s="179">
        <f t="shared" si="1011"/>
        <v>66396.726371653975</v>
      </c>
      <c r="N2612" s="179">
        <f t="shared" si="1012"/>
        <v>7064803.3369153477</v>
      </c>
      <c r="O2612" s="179">
        <f>N2612*(1+Basic!$B$9)+S2612</f>
        <v>7418043.5037611155</v>
      </c>
      <c r="P2612" s="176">
        <f t="shared" si="999"/>
        <v>7494005</v>
      </c>
      <c r="R2612" s="183">
        <f t="shared" si="1013"/>
        <v>0</v>
      </c>
      <c r="S2612" s="179">
        <f t="shared" si="1000"/>
        <v>0</v>
      </c>
      <c r="Y2612" s="179">
        <f t="shared" si="1014"/>
        <v>4142.0359973292798</v>
      </c>
      <c r="Z2612" s="179">
        <f t="shared" si="1015"/>
        <v>2083.3851448474306</v>
      </c>
      <c r="AA2612" s="179">
        <f t="shared" si="1016"/>
        <v>67374.578857823712</v>
      </c>
      <c r="AB2612" s="179">
        <f t="shared" si="1017"/>
        <v>73600.000000000422</v>
      </c>
      <c r="AC2612" s="179">
        <f t="shared" si="1018"/>
        <v>7494005</v>
      </c>
      <c r="AE2612" s="179">
        <f t="shared" si="1019"/>
        <v>73600</v>
      </c>
    </row>
    <row r="2613" spans="1:31" x14ac:dyDescent="0.2">
      <c r="A2613" s="171">
        <f t="shared" si="1001"/>
        <v>28</v>
      </c>
      <c r="B2613" s="179">
        <f t="shared" si="1002"/>
        <v>70476</v>
      </c>
      <c r="D2613" s="179">
        <f t="shared" si="1003"/>
        <v>3124</v>
      </c>
      <c r="E2613" s="179">
        <f t="shared" si="1004"/>
        <v>66278.744578838683</v>
      </c>
      <c r="F2613" s="179">
        <f t="shared" si="1005"/>
        <v>1012.8357859729496</v>
      </c>
      <c r="G2613" s="179">
        <f t="shared" si="1006"/>
        <v>4967403.8017774997</v>
      </c>
      <c r="H2613" s="179">
        <f t="shared" si="1007"/>
        <v>73849.87742570338</v>
      </c>
      <c r="I2613" s="179">
        <f t="shared" si="1008"/>
        <v>70476</v>
      </c>
      <c r="J2613" s="179">
        <f t="shared" si="1009"/>
        <v>3124</v>
      </c>
      <c r="K2613" s="179">
        <f t="shared" si="1010"/>
        <v>73600</v>
      </c>
      <c r="L2613" s="179">
        <f t="shared" si="998"/>
        <v>73600</v>
      </c>
      <c r="M2613" s="179">
        <f t="shared" si="1011"/>
        <v>66329.097222754659</v>
      </c>
      <c r="N2613" s="179">
        <f t="shared" si="1012"/>
        <v>7057532.4341381025</v>
      </c>
      <c r="O2613" s="179">
        <f>N2613*(1+Basic!$B$9)+S2613</f>
        <v>7410409.0558450082</v>
      </c>
      <c r="P2613" s="176">
        <f t="shared" si="999"/>
        <v>7484259</v>
      </c>
      <c r="R2613" s="183">
        <f t="shared" si="1013"/>
        <v>0</v>
      </c>
      <c r="S2613" s="179">
        <f t="shared" si="1000"/>
        <v>0</v>
      </c>
      <c r="Y2613" s="179">
        <f t="shared" si="1014"/>
        <v>4197.2554211616516</v>
      </c>
      <c r="Z2613" s="179">
        <f t="shared" si="1015"/>
        <v>2111.164214027056</v>
      </c>
      <c r="AA2613" s="179">
        <f t="shared" si="1016"/>
        <v>67291.580364811627</v>
      </c>
      <c r="AB2613" s="179">
        <f t="shared" si="1017"/>
        <v>73600.000000000335</v>
      </c>
      <c r="AC2613" s="179">
        <f t="shared" si="1018"/>
        <v>7484259</v>
      </c>
      <c r="AE2613" s="179">
        <f t="shared" si="1019"/>
        <v>73600</v>
      </c>
    </row>
    <row r="2614" spans="1:31" x14ac:dyDescent="0.2">
      <c r="A2614" s="171">
        <f t="shared" si="1001"/>
        <v>29</v>
      </c>
      <c r="B2614" s="179">
        <f t="shared" si="1002"/>
        <v>70476</v>
      </c>
      <c r="D2614" s="179">
        <f t="shared" si="1003"/>
        <v>3124</v>
      </c>
      <c r="E2614" s="179">
        <f t="shared" si="1004"/>
        <v>66222.788998978052</v>
      </c>
      <c r="F2614" s="179">
        <f t="shared" si="1005"/>
        <v>984.68632119634151</v>
      </c>
      <c r="G2614" s="179">
        <f t="shared" si="1006"/>
        <v>4963150.5907764779</v>
      </c>
      <c r="H2614" s="179">
        <f t="shared" si="1007"/>
        <v>71710.563746899716</v>
      </c>
      <c r="I2614" s="179">
        <f t="shared" si="1008"/>
        <v>70476</v>
      </c>
      <c r="J2614" s="179">
        <f t="shared" si="1009"/>
        <v>3124</v>
      </c>
      <c r="K2614" s="179">
        <f t="shared" si="1010"/>
        <v>73600</v>
      </c>
      <c r="L2614" s="179">
        <f t="shared" si="998"/>
        <v>73600</v>
      </c>
      <c r="M2614" s="179">
        <f t="shared" si="1011"/>
        <v>66260.833126188911</v>
      </c>
      <c r="N2614" s="179">
        <f t="shared" si="1012"/>
        <v>7050193.2672642916</v>
      </c>
      <c r="O2614" s="179">
        <f>N2614*(1+Basic!$B$9)+S2614</f>
        <v>7402702.9306275062</v>
      </c>
      <c r="P2614" s="176">
        <f t="shared" si="999"/>
        <v>7474413</v>
      </c>
      <c r="R2614" s="183">
        <f t="shared" si="1013"/>
        <v>0</v>
      </c>
      <c r="S2614" s="179">
        <f t="shared" si="1000"/>
        <v>0</v>
      </c>
      <c r="Y2614" s="179">
        <f t="shared" si="1014"/>
        <v>4253.2110010217875</v>
      </c>
      <c r="Z2614" s="179">
        <f t="shared" si="1015"/>
        <v>2139.3136788036645</v>
      </c>
      <c r="AA2614" s="179">
        <f t="shared" si="1016"/>
        <v>67207.475320174388</v>
      </c>
      <c r="AB2614" s="179">
        <f t="shared" si="1017"/>
        <v>73599.99999999984</v>
      </c>
      <c r="AC2614" s="179">
        <f t="shared" si="1018"/>
        <v>7474413</v>
      </c>
      <c r="AE2614" s="179">
        <f t="shared" si="1019"/>
        <v>73600</v>
      </c>
    </row>
    <row r="2615" spans="1:31" x14ac:dyDescent="0.2">
      <c r="A2615" s="171">
        <f t="shared" si="1001"/>
        <v>30</v>
      </c>
      <c r="B2615" s="179">
        <f t="shared" si="1002"/>
        <v>70476</v>
      </c>
      <c r="D2615" s="179">
        <f t="shared" si="1003"/>
        <v>3124</v>
      </c>
      <c r="E2615" s="179">
        <f t="shared" si="1004"/>
        <v>66166.087449048078</v>
      </c>
      <c r="F2615" s="179">
        <f t="shared" si="1005"/>
        <v>956.16152210800874</v>
      </c>
      <c r="G2615" s="179">
        <f t="shared" si="1006"/>
        <v>4958840.6782255257</v>
      </c>
      <c r="H2615" s="179">
        <f t="shared" si="1007"/>
        <v>69542.725269007729</v>
      </c>
      <c r="I2615" s="179">
        <f t="shared" si="1008"/>
        <v>70476</v>
      </c>
      <c r="J2615" s="179">
        <f t="shared" si="1009"/>
        <v>3124</v>
      </c>
      <c r="K2615" s="179">
        <f t="shared" si="1010"/>
        <v>73600</v>
      </c>
      <c r="L2615" s="179">
        <f t="shared" si="998"/>
        <v>73600</v>
      </c>
      <c r="M2615" s="179">
        <f t="shared" si="1011"/>
        <v>66191.928120643555</v>
      </c>
      <c r="N2615" s="179">
        <f t="shared" si="1012"/>
        <v>7042785.1953849355</v>
      </c>
      <c r="O2615" s="179">
        <f>N2615*(1+Basic!$B$9)+S2615</f>
        <v>7394924.4551541824</v>
      </c>
      <c r="P2615" s="176">
        <f t="shared" si="999"/>
        <v>7464467</v>
      </c>
      <c r="R2615" s="183">
        <f t="shared" si="1013"/>
        <v>0</v>
      </c>
      <c r="S2615" s="179">
        <f t="shared" si="1000"/>
        <v>0</v>
      </c>
      <c r="Y2615" s="179">
        <f t="shared" si="1014"/>
        <v>4309.9125509522855</v>
      </c>
      <c r="Z2615" s="179">
        <f t="shared" si="1015"/>
        <v>2167.8384778919863</v>
      </c>
      <c r="AA2615" s="179">
        <f t="shared" si="1016"/>
        <v>67122.248971156092</v>
      </c>
      <c r="AB2615" s="179">
        <f t="shared" si="1017"/>
        <v>73600.000000000364</v>
      </c>
      <c r="AC2615" s="179">
        <f t="shared" si="1018"/>
        <v>7464467</v>
      </c>
      <c r="AE2615" s="179">
        <f t="shared" si="1019"/>
        <v>73600</v>
      </c>
    </row>
    <row r="2616" spans="1:31" x14ac:dyDescent="0.2">
      <c r="A2616" s="171">
        <f t="shared" si="1001"/>
        <v>31</v>
      </c>
      <c r="B2616" s="179">
        <f t="shared" si="1002"/>
        <v>70476</v>
      </c>
      <c r="D2616" s="179">
        <f t="shared" si="1003"/>
        <v>3124</v>
      </c>
      <c r="E2616" s="179">
        <f t="shared" si="1004"/>
        <v>66108.629984172032</v>
      </c>
      <c r="F2616" s="179">
        <f t="shared" si="1005"/>
        <v>927.25638414226341</v>
      </c>
      <c r="G2616" s="179">
        <f t="shared" si="1006"/>
        <v>4954473.3082096977</v>
      </c>
      <c r="H2616" s="179">
        <f t="shared" si="1007"/>
        <v>67345.981653149996</v>
      </c>
      <c r="I2616" s="179">
        <f t="shared" si="1008"/>
        <v>70476</v>
      </c>
      <c r="J2616" s="179">
        <f t="shared" si="1009"/>
        <v>3124</v>
      </c>
      <c r="K2616" s="179">
        <f t="shared" si="1010"/>
        <v>73600</v>
      </c>
      <c r="L2616" s="179">
        <f t="shared" si="998"/>
        <v>73600</v>
      </c>
      <c r="M2616" s="179">
        <f t="shared" si="1011"/>
        <v>66122.37618883657</v>
      </c>
      <c r="N2616" s="179">
        <f t="shared" si="1012"/>
        <v>7035307.5715737725</v>
      </c>
      <c r="O2616" s="179">
        <f>N2616*(1+Basic!$B$9)+S2616</f>
        <v>7387072.9501524614</v>
      </c>
      <c r="P2616" s="176">
        <f t="shared" si="999"/>
        <v>7454419</v>
      </c>
      <c r="R2616" s="183">
        <f t="shared" si="1013"/>
        <v>0</v>
      </c>
      <c r="S2616" s="179">
        <f t="shared" si="1000"/>
        <v>0</v>
      </c>
      <c r="Y2616" s="179">
        <f t="shared" si="1014"/>
        <v>4367.3700158279389</v>
      </c>
      <c r="Z2616" s="179">
        <f t="shared" si="1015"/>
        <v>2196.7436158577329</v>
      </c>
      <c r="AA2616" s="179">
        <f t="shared" si="1016"/>
        <v>67035.886368314299</v>
      </c>
      <c r="AB2616" s="179">
        <f t="shared" si="1017"/>
        <v>73599.999999999971</v>
      </c>
      <c r="AC2616" s="179">
        <f t="shared" si="1018"/>
        <v>7454419</v>
      </c>
      <c r="AE2616" s="179">
        <f t="shared" si="1019"/>
        <v>73600</v>
      </c>
    </row>
    <row r="2617" spans="1:31" x14ac:dyDescent="0.2">
      <c r="A2617" s="171">
        <f t="shared" si="1001"/>
        <v>32</v>
      </c>
      <c r="B2617" s="179">
        <f t="shared" si="1002"/>
        <v>70476</v>
      </c>
      <c r="C2617" s="179"/>
      <c r="D2617" s="179">
        <f t="shared" si="1003"/>
        <v>3124</v>
      </c>
      <c r="E2617" s="179">
        <f t="shared" si="1004"/>
        <v>66050.406526893377</v>
      </c>
      <c r="F2617" s="179">
        <f t="shared" si="1005"/>
        <v>897.96583600443216</v>
      </c>
      <c r="G2617" s="179">
        <f t="shared" si="1006"/>
        <v>4950047.7147365911</v>
      </c>
      <c r="H2617" s="179">
        <f t="shared" si="1007"/>
        <v>65119.947489154431</v>
      </c>
      <c r="I2617" s="179">
        <f t="shared" si="1008"/>
        <v>70476</v>
      </c>
      <c r="J2617" s="179">
        <f t="shared" si="1009"/>
        <v>3124</v>
      </c>
      <c r="K2617" s="179">
        <f t="shared" si="1010"/>
        <v>73600</v>
      </c>
      <c r="L2617" s="179">
        <f t="shared" si="998"/>
        <v>73600</v>
      </c>
      <c r="M2617" s="179">
        <f t="shared" si="1011"/>
        <v>66052.171256991656</v>
      </c>
      <c r="N2617" s="179">
        <f t="shared" si="1012"/>
        <v>7027759.7428307645</v>
      </c>
      <c r="O2617" s="179">
        <f>N2617*(1+Basic!$B$9)+S2617</f>
        <v>7379147.7299723029</v>
      </c>
      <c r="P2617" s="176">
        <f t="shared" si="999"/>
        <v>7444268</v>
      </c>
      <c r="R2617" s="183">
        <f t="shared" si="1013"/>
        <v>0</v>
      </c>
      <c r="S2617" s="179">
        <f t="shared" si="1000"/>
        <v>0</v>
      </c>
      <c r="Y2617" s="179">
        <f t="shared" si="1014"/>
        <v>4425.5934731066227</v>
      </c>
      <c r="Z2617" s="179">
        <f t="shared" si="1015"/>
        <v>2226.0341639955659</v>
      </c>
      <c r="AA2617" s="179">
        <f t="shared" si="1016"/>
        <v>66948.372362897804</v>
      </c>
      <c r="AB2617" s="179">
        <f t="shared" si="1017"/>
        <v>73600</v>
      </c>
      <c r="AC2617" s="179">
        <f t="shared" si="1018"/>
        <v>7444268</v>
      </c>
      <c r="AE2617" s="179">
        <f t="shared" si="1019"/>
        <v>73600</v>
      </c>
    </row>
    <row r="2618" spans="1:31" x14ac:dyDescent="0.2">
      <c r="A2618" s="171">
        <f t="shared" si="1001"/>
        <v>33</v>
      </c>
      <c r="B2618" s="179">
        <f t="shared" si="1002"/>
        <v>70476</v>
      </c>
      <c r="C2618" s="179"/>
      <c r="D2618" s="179">
        <f t="shared" si="1003"/>
        <v>3124</v>
      </c>
      <c r="E2618" s="179">
        <f t="shared" si="1004"/>
        <v>65991.406865408251</v>
      </c>
      <c r="F2618" s="179">
        <f t="shared" si="1005"/>
        <v>868.28473878111754</v>
      </c>
      <c r="G2618" s="179">
        <f t="shared" si="1006"/>
        <v>4945563.1216019997</v>
      </c>
      <c r="H2618" s="179">
        <f t="shared" si="1007"/>
        <v>62864.23222793555</v>
      </c>
      <c r="I2618" s="179">
        <f t="shared" si="1008"/>
        <v>70476</v>
      </c>
      <c r="J2618" s="179">
        <f t="shared" si="1009"/>
        <v>3124</v>
      </c>
      <c r="K2618" s="179">
        <f t="shared" si="1010"/>
        <v>73600</v>
      </c>
      <c r="L2618" s="179">
        <f t="shared" si="998"/>
        <v>73600</v>
      </c>
      <c r="M2618" s="179">
        <f t="shared" si="1011"/>
        <v>65981.307194307883</v>
      </c>
      <c r="N2618" s="179">
        <f t="shared" si="1012"/>
        <v>7020141.0500250719</v>
      </c>
      <c r="O2618" s="179">
        <f>N2618*(1+Basic!$B$9)+S2618</f>
        <v>7371148.1025263257</v>
      </c>
      <c r="P2618" s="176">
        <f t="shared" si="999"/>
        <v>7434012</v>
      </c>
      <c r="R2618" s="183">
        <f t="shared" si="1013"/>
        <v>0</v>
      </c>
      <c r="S2618" s="179">
        <f t="shared" si="1000"/>
        <v>0</v>
      </c>
      <c r="Y2618" s="179">
        <f t="shared" si="1014"/>
        <v>4484.5931345913559</v>
      </c>
      <c r="Z2618" s="179">
        <f t="shared" si="1015"/>
        <v>2255.7152612188802</v>
      </c>
      <c r="AA2618" s="179">
        <f t="shared" si="1016"/>
        <v>66859.691604189371</v>
      </c>
      <c r="AB2618" s="179">
        <f t="shared" si="1017"/>
        <v>73599.999999999607</v>
      </c>
      <c r="AC2618" s="179">
        <f t="shared" si="1018"/>
        <v>7434012</v>
      </c>
      <c r="AE2618" s="179">
        <f t="shared" si="1019"/>
        <v>73600</v>
      </c>
    </row>
    <row r="2619" spans="1:31" x14ac:dyDescent="0.2">
      <c r="A2619" s="171">
        <f t="shared" si="1001"/>
        <v>34</v>
      </c>
      <c r="B2619" s="179">
        <f t="shared" si="1002"/>
        <v>70476</v>
      </c>
      <c r="C2619" s="179"/>
      <c r="D2619" s="179">
        <f t="shared" si="1003"/>
        <v>3124</v>
      </c>
      <c r="E2619" s="179">
        <f t="shared" si="1004"/>
        <v>65931.620651774472</v>
      </c>
      <c r="F2619" s="179">
        <f t="shared" si="1005"/>
        <v>838.20788503859558</v>
      </c>
      <c r="G2619" s="179">
        <f t="shared" si="1006"/>
        <v>4941018.7422537738</v>
      </c>
      <c r="H2619" s="179">
        <f t="shared" si="1007"/>
        <v>60578.440112974145</v>
      </c>
      <c r="I2619" s="179">
        <f t="shared" si="1008"/>
        <v>70476</v>
      </c>
      <c r="J2619" s="179">
        <f t="shared" si="1009"/>
        <v>3124</v>
      </c>
      <c r="K2619" s="179">
        <f t="shared" si="1010"/>
        <v>73600</v>
      </c>
      <c r="L2619" s="179">
        <f t="shared" si="998"/>
        <v>73600</v>
      </c>
      <c r="M2619" s="179">
        <f t="shared" si="1011"/>
        <v>65909.777812424247</v>
      </c>
      <c r="N2619" s="179">
        <f t="shared" si="1012"/>
        <v>7012450.8278374961</v>
      </c>
      <c r="O2619" s="179">
        <f>N2619*(1+Basic!$B$9)+S2619</f>
        <v>7363073.3692293707</v>
      </c>
      <c r="P2619" s="176">
        <f t="shared" si="999"/>
        <v>7423652</v>
      </c>
      <c r="R2619" s="183">
        <f t="shared" si="1013"/>
        <v>0</v>
      </c>
      <c r="S2619" s="179">
        <f t="shared" si="1000"/>
        <v>0</v>
      </c>
      <c r="Y2619" s="179">
        <f t="shared" si="1014"/>
        <v>4544.3793482258916</v>
      </c>
      <c r="Z2619" s="179">
        <f t="shared" si="1015"/>
        <v>2285.7921149614049</v>
      </c>
      <c r="AA2619" s="179">
        <f t="shared" si="1016"/>
        <v>66769.828536813075</v>
      </c>
      <c r="AB2619" s="179">
        <f t="shared" si="1017"/>
        <v>73600.000000000378</v>
      </c>
      <c r="AC2619" s="179">
        <f t="shared" si="1018"/>
        <v>7423652</v>
      </c>
      <c r="AE2619" s="179">
        <f t="shared" si="1019"/>
        <v>73600</v>
      </c>
    </row>
    <row r="2620" spans="1:31" x14ac:dyDescent="0.2">
      <c r="A2620" s="171">
        <f t="shared" si="1001"/>
        <v>35</v>
      </c>
      <c r="B2620" s="179">
        <f t="shared" si="1002"/>
        <v>70476</v>
      </c>
      <c r="C2620" s="179"/>
      <c r="D2620" s="179">
        <f t="shared" si="1003"/>
        <v>3124</v>
      </c>
      <c r="E2620" s="179">
        <f t="shared" si="1004"/>
        <v>65871.037400096568</v>
      </c>
      <c r="F2620" s="179">
        <f t="shared" si="1005"/>
        <v>807.72999790919096</v>
      </c>
      <c r="G2620" s="179">
        <f t="shared" si="1006"/>
        <v>4936413.7796538705</v>
      </c>
      <c r="H2620" s="179">
        <f t="shared" si="1007"/>
        <v>58262.170110883337</v>
      </c>
      <c r="I2620" s="179">
        <f t="shared" si="1008"/>
        <v>70476</v>
      </c>
      <c r="J2620" s="179">
        <f t="shared" si="1009"/>
        <v>3124</v>
      </c>
      <c r="K2620" s="179">
        <f t="shared" si="1010"/>
        <v>73600</v>
      </c>
      <c r="L2620" s="179">
        <f t="shared" si="998"/>
        <v>73600</v>
      </c>
      <c r="M2620" s="179">
        <f t="shared" si="1011"/>
        <v>65837.576864879244</v>
      </c>
      <c r="N2620" s="179">
        <f t="shared" si="1012"/>
        <v>7004688.4047023756</v>
      </c>
      <c r="O2620" s="179">
        <f>N2620*(1+Basic!$B$9)+S2620</f>
        <v>7354922.8249374945</v>
      </c>
      <c r="P2620" s="176">
        <f t="shared" si="999"/>
        <v>7413185</v>
      </c>
      <c r="R2620" s="183">
        <f t="shared" si="1013"/>
        <v>0</v>
      </c>
      <c r="S2620" s="179">
        <f t="shared" si="1000"/>
        <v>0</v>
      </c>
      <c r="Y2620" s="179">
        <f t="shared" si="1014"/>
        <v>4604.9625999033451</v>
      </c>
      <c r="Z2620" s="179">
        <f t="shared" si="1015"/>
        <v>2316.2700020908087</v>
      </c>
      <c r="AA2620" s="179">
        <f t="shared" si="1016"/>
        <v>66678.767398005759</v>
      </c>
      <c r="AB2620" s="179">
        <f t="shared" si="1017"/>
        <v>73599.999999999913</v>
      </c>
      <c r="AC2620" s="179">
        <f t="shared" si="1018"/>
        <v>7413185</v>
      </c>
      <c r="AE2620" s="179">
        <f t="shared" si="1019"/>
        <v>73600</v>
      </c>
    </row>
    <row r="2621" spans="1:31" x14ac:dyDescent="0.2">
      <c r="A2621" s="171">
        <f t="shared" si="1001"/>
        <v>36</v>
      </c>
      <c r="B2621" s="179">
        <f t="shared" si="1002"/>
        <v>70476</v>
      </c>
      <c r="C2621" s="171">
        <f>-Basic!$B$22</f>
        <v>-38210</v>
      </c>
      <c r="D2621" s="179">
        <f t="shared" si="1003"/>
        <v>-35086</v>
      </c>
      <c r="E2621" s="179">
        <f t="shared" si="1004"/>
        <v>65809.646484686687</v>
      </c>
      <c r="F2621" s="179">
        <f t="shared" si="1005"/>
        <v>776.8457301654721</v>
      </c>
      <c r="G2621" s="179">
        <f t="shared" si="1006"/>
        <v>4931747.4261385575</v>
      </c>
      <c r="H2621" s="179">
        <f t="shared" si="1007"/>
        <v>94125.015841048807</v>
      </c>
      <c r="I2621" s="179">
        <f t="shared" si="1008"/>
        <v>70476</v>
      </c>
      <c r="J2621" s="179">
        <f t="shared" si="1009"/>
        <v>3124</v>
      </c>
      <c r="K2621" s="179">
        <f t="shared" si="1010"/>
        <v>73600</v>
      </c>
      <c r="L2621" s="179">
        <f t="shared" si="998"/>
        <v>73600</v>
      </c>
      <c r="M2621" s="179">
        <f t="shared" si="1011"/>
        <v>65764.698046565478</v>
      </c>
      <c r="N2621" s="179">
        <f t="shared" si="1012"/>
        <v>6996853.1027489407</v>
      </c>
      <c r="O2621" s="179">
        <f>N2621*(1+Basic!$B$9)+S2621</f>
        <v>7346695.7578863883</v>
      </c>
      <c r="P2621" s="176">
        <f t="shared" si="999"/>
        <v>7440821</v>
      </c>
      <c r="R2621" s="183">
        <f t="shared" si="1013"/>
        <v>0</v>
      </c>
      <c r="S2621" s="179">
        <f t="shared" si="1000"/>
        <v>0</v>
      </c>
      <c r="Y2621" s="179">
        <f t="shared" si="1014"/>
        <v>4666.3535153130069</v>
      </c>
      <c r="Z2621" s="179">
        <f t="shared" si="1015"/>
        <v>2347.1542698345293</v>
      </c>
      <c r="AA2621" s="179">
        <f t="shared" si="1016"/>
        <v>66586.492214852158</v>
      </c>
      <c r="AB2621" s="179">
        <f t="shared" si="1017"/>
        <v>73599.999999999694</v>
      </c>
      <c r="AC2621" s="179">
        <f t="shared" si="1018"/>
        <v>7440821</v>
      </c>
      <c r="AE2621" s="179">
        <f t="shared" si="1019"/>
        <v>35390</v>
      </c>
    </row>
    <row r="2622" spans="1:31" x14ac:dyDescent="0.2">
      <c r="A2622" s="171">
        <f t="shared" si="1001"/>
        <v>37</v>
      </c>
      <c r="B2622" s="179">
        <f t="shared" si="1002"/>
        <v>70476</v>
      </c>
      <c r="D2622" s="179">
        <f t="shared" si="1003"/>
        <v>3124</v>
      </c>
      <c r="E2622" s="179">
        <f t="shared" si="1004"/>
        <v>65747.437138200985</v>
      </c>
      <c r="F2622" s="179">
        <f t="shared" si="1005"/>
        <v>1255.0273448227997</v>
      </c>
      <c r="G2622" s="179">
        <f t="shared" si="1006"/>
        <v>4927018.8632767582</v>
      </c>
      <c r="H2622" s="179">
        <f t="shared" si="1007"/>
        <v>92256.043185871604</v>
      </c>
      <c r="I2622" s="179">
        <f t="shared" si="1008"/>
        <v>70476</v>
      </c>
      <c r="J2622" s="179">
        <f t="shared" si="1009"/>
        <v>3124</v>
      </c>
      <c r="K2622" s="179">
        <f t="shared" si="1010"/>
        <v>73600</v>
      </c>
      <c r="L2622" s="179">
        <f t="shared" si="998"/>
        <v>73600</v>
      </c>
      <c r="M2622" s="179">
        <f t="shared" si="1011"/>
        <v>65691.13499317893</v>
      </c>
      <c r="N2622" s="179">
        <f t="shared" si="1012"/>
        <v>6988944.2377421195</v>
      </c>
      <c r="O2622" s="179">
        <f>N2622*(1+Basic!$B$9)+S2622</f>
        <v>7338391.4496292258</v>
      </c>
      <c r="P2622" s="176">
        <f t="shared" si="999"/>
        <v>7430647</v>
      </c>
      <c r="R2622" s="183">
        <f t="shared" si="1013"/>
        <v>0</v>
      </c>
      <c r="S2622" s="179">
        <f t="shared" si="1000"/>
        <v>0</v>
      </c>
      <c r="Y2622" s="179">
        <f t="shared" si="1014"/>
        <v>4728.5628617992625</v>
      </c>
      <c r="Z2622" s="179">
        <f t="shared" si="1015"/>
        <v>1868.9726551772037</v>
      </c>
      <c r="AA2622" s="179">
        <f t="shared" si="1016"/>
        <v>67002.464483023781</v>
      </c>
      <c r="AB2622" s="179">
        <f t="shared" si="1017"/>
        <v>73600.000000000247</v>
      </c>
      <c r="AC2622" s="179">
        <f t="shared" si="1018"/>
        <v>7430647</v>
      </c>
      <c r="AE2622" s="179">
        <f t="shared" si="1019"/>
        <v>73600</v>
      </c>
    </row>
    <row r="2623" spans="1:31" x14ac:dyDescent="0.2">
      <c r="A2623" s="171">
        <f t="shared" si="1001"/>
        <v>38</v>
      </c>
      <c r="B2623" s="179">
        <f t="shared" si="1002"/>
        <v>70476</v>
      </c>
      <c r="D2623" s="179">
        <f t="shared" si="1003"/>
        <v>3124</v>
      </c>
      <c r="E2623" s="179">
        <f t="shared" si="1004"/>
        <v>65684.398449751039</v>
      </c>
      <c r="F2623" s="179">
        <f t="shared" si="1005"/>
        <v>1230.107170647907</v>
      </c>
      <c r="G2623" s="179">
        <f t="shared" si="1006"/>
        <v>4922227.2617265088</v>
      </c>
      <c r="H2623" s="179">
        <f t="shared" si="1007"/>
        <v>90362.150356519516</v>
      </c>
      <c r="I2623" s="179">
        <f t="shared" si="1008"/>
        <v>70476</v>
      </c>
      <c r="J2623" s="179">
        <f t="shared" si="1009"/>
        <v>3124</v>
      </c>
      <c r="K2623" s="179">
        <f t="shared" si="1010"/>
        <v>73600</v>
      </c>
      <c r="L2623" s="179">
        <f t="shared" si="998"/>
        <v>73600</v>
      </c>
      <c r="M2623" s="179">
        <f t="shared" si="1011"/>
        <v>65616.881280663249</v>
      </c>
      <c r="N2623" s="179">
        <f t="shared" si="1012"/>
        <v>6980961.1190227829</v>
      </c>
      <c r="O2623" s="179">
        <f>N2623*(1+Basic!$B$9)+S2623</f>
        <v>7330009.1749739228</v>
      </c>
      <c r="P2623" s="176">
        <f t="shared" si="999"/>
        <v>7420371</v>
      </c>
      <c r="R2623" s="183">
        <f t="shared" si="1013"/>
        <v>0</v>
      </c>
      <c r="S2623" s="179">
        <f t="shared" si="1000"/>
        <v>0</v>
      </c>
      <c r="Y2623" s="179">
        <f t="shared" si="1014"/>
        <v>4791.6015502493829</v>
      </c>
      <c r="Z2623" s="179">
        <f t="shared" si="1015"/>
        <v>1893.8928293520876</v>
      </c>
      <c r="AA2623" s="179">
        <f t="shared" si="1016"/>
        <v>66914.505620398952</v>
      </c>
      <c r="AB2623" s="179">
        <f t="shared" si="1017"/>
        <v>73600.000000000422</v>
      </c>
      <c r="AC2623" s="179">
        <f t="shared" si="1018"/>
        <v>7420371</v>
      </c>
      <c r="AE2623" s="179">
        <f t="shared" si="1019"/>
        <v>73600</v>
      </c>
    </row>
    <row r="2624" spans="1:31" x14ac:dyDescent="0.2">
      <c r="A2624" s="171">
        <f t="shared" si="1001"/>
        <v>39</v>
      </c>
      <c r="B2624" s="179">
        <f t="shared" si="1002"/>
        <v>70476</v>
      </c>
      <c r="D2624" s="179">
        <f t="shared" si="1003"/>
        <v>3124</v>
      </c>
      <c r="E2624" s="179">
        <f t="shared" si="1004"/>
        <v>65620.519362990308</v>
      </c>
      <c r="F2624" s="179">
        <f t="shared" si="1005"/>
        <v>1204.854720300227</v>
      </c>
      <c r="G2624" s="179">
        <f t="shared" si="1006"/>
        <v>4917371.7810894996</v>
      </c>
      <c r="H2624" s="179">
        <f t="shared" si="1007"/>
        <v>88443.00507681974</v>
      </c>
      <c r="I2624" s="179">
        <f t="shared" si="1008"/>
        <v>70476</v>
      </c>
      <c r="J2624" s="179">
        <f t="shared" si="1009"/>
        <v>3124</v>
      </c>
      <c r="K2624" s="179">
        <f t="shared" si="1010"/>
        <v>73600</v>
      </c>
      <c r="L2624" s="179">
        <f t="shared" si="998"/>
        <v>73600</v>
      </c>
      <c r="M2624" s="179">
        <f t="shared" si="1011"/>
        <v>65541.930424648788</v>
      </c>
      <c r="N2624" s="179">
        <f t="shared" si="1012"/>
        <v>6972903.0494474312</v>
      </c>
      <c r="O2624" s="179">
        <f>N2624*(1+Basic!$B$9)+S2624</f>
        <v>7321548.2019198034</v>
      </c>
      <c r="P2624" s="176">
        <f t="shared" si="999"/>
        <v>7409991</v>
      </c>
      <c r="R2624" s="183">
        <f t="shared" si="1013"/>
        <v>0</v>
      </c>
      <c r="S2624" s="179">
        <f t="shared" si="1000"/>
        <v>0</v>
      </c>
      <c r="Y2624" s="179">
        <f t="shared" si="1014"/>
        <v>4855.4806370092556</v>
      </c>
      <c r="Z2624" s="179">
        <f t="shared" si="1015"/>
        <v>1919.1452796997764</v>
      </c>
      <c r="AA2624" s="179">
        <f t="shared" si="1016"/>
        <v>66825.374083290531</v>
      </c>
      <c r="AB2624" s="179">
        <f t="shared" si="1017"/>
        <v>73599.999999999563</v>
      </c>
      <c r="AC2624" s="179">
        <f t="shared" si="1018"/>
        <v>7409991</v>
      </c>
      <c r="AE2624" s="179">
        <f t="shared" si="1019"/>
        <v>73600</v>
      </c>
    </row>
    <row r="2625" spans="1:31" x14ac:dyDescent="0.2">
      <c r="A2625" s="171">
        <f t="shared" si="1001"/>
        <v>40</v>
      </c>
      <c r="B2625" s="179">
        <f t="shared" si="1002"/>
        <v>70476</v>
      </c>
      <c r="D2625" s="179">
        <f t="shared" si="1003"/>
        <v>3124</v>
      </c>
      <c r="E2625" s="179">
        <f t="shared" si="1004"/>
        <v>65555.78867417491</v>
      </c>
      <c r="F2625" s="179">
        <f t="shared" si="1005"/>
        <v>1179.2655633350025</v>
      </c>
      <c r="G2625" s="179">
        <f t="shared" si="1006"/>
        <v>4912451.5697636744</v>
      </c>
      <c r="H2625" s="179">
        <f t="shared" si="1007"/>
        <v>86498.270640154748</v>
      </c>
      <c r="I2625" s="179">
        <f t="shared" si="1008"/>
        <v>70476</v>
      </c>
      <c r="J2625" s="179">
        <f t="shared" si="1009"/>
        <v>3124</v>
      </c>
      <c r="K2625" s="179">
        <f t="shared" si="1010"/>
        <v>73600</v>
      </c>
      <c r="L2625" s="179">
        <f t="shared" si="998"/>
        <v>73600</v>
      </c>
      <c r="M2625" s="179">
        <f t="shared" si="1011"/>
        <v>65466.275879886241</v>
      </c>
      <c r="N2625" s="179">
        <f t="shared" si="1012"/>
        <v>6964769.3253273172</v>
      </c>
      <c r="O2625" s="179">
        <f>N2625*(1+Basic!$B$9)+S2625</f>
        <v>7313007.791593683</v>
      </c>
      <c r="P2625" s="176">
        <f t="shared" si="999"/>
        <v>7399506</v>
      </c>
      <c r="R2625" s="183">
        <f t="shared" si="1013"/>
        <v>0</v>
      </c>
      <c r="S2625" s="179">
        <f t="shared" si="1000"/>
        <v>0</v>
      </c>
      <c r="Y2625" s="179">
        <f t="shared" si="1014"/>
        <v>4920.211325825192</v>
      </c>
      <c r="Z2625" s="179">
        <f t="shared" si="1015"/>
        <v>1944.7344366649922</v>
      </c>
      <c r="AA2625" s="179">
        <f t="shared" si="1016"/>
        <v>66735.054237509918</v>
      </c>
      <c r="AB2625" s="179">
        <f t="shared" si="1017"/>
        <v>73600.000000000102</v>
      </c>
      <c r="AC2625" s="179">
        <f t="shared" si="1018"/>
        <v>7399506</v>
      </c>
      <c r="AE2625" s="179">
        <f t="shared" si="1019"/>
        <v>73600</v>
      </c>
    </row>
    <row r="2626" spans="1:31" x14ac:dyDescent="0.2">
      <c r="A2626" s="171">
        <f t="shared" si="1001"/>
        <v>41</v>
      </c>
      <c r="B2626" s="179">
        <f t="shared" si="1002"/>
        <v>70476</v>
      </c>
      <c r="D2626" s="179">
        <f t="shared" si="1003"/>
        <v>3124</v>
      </c>
      <c r="E2626" s="179">
        <f t="shared" si="1004"/>
        <v>65490.195030198571</v>
      </c>
      <c r="F2626" s="179">
        <f t="shared" si="1005"/>
        <v>1153.3352102336041</v>
      </c>
      <c r="G2626" s="179">
        <f t="shared" si="1006"/>
        <v>4907465.7647938728</v>
      </c>
      <c r="H2626" s="179">
        <f t="shared" si="1007"/>
        <v>84527.605850388354</v>
      </c>
      <c r="I2626" s="179">
        <f t="shared" si="1008"/>
        <v>70476</v>
      </c>
      <c r="J2626" s="179">
        <f t="shared" si="1009"/>
        <v>3124</v>
      </c>
      <c r="K2626" s="179">
        <f t="shared" si="1010"/>
        <v>73600</v>
      </c>
      <c r="L2626" s="179">
        <f t="shared" si="998"/>
        <v>73600</v>
      </c>
      <c r="M2626" s="179">
        <f t="shared" si="1011"/>
        <v>65389.911039675178</v>
      </c>
      <c r="N2626" s="179">
        <f t="shared" si="1012"/>
        <v>6956559.2363669928</v>
      </c>
      <c r="O2626" s="179">
        <f>N2626*(1+Basic!$B$9)+S2626</f>
        <v>7304387.1981853424</v>
      </c>
      <c r="P2626" s="176">
        <f t="shared" si="999"/>
        <v>7388915</v>
      </c>
      <c r="R2626" s="183">
        <f t="shared" si="1013"/>
        <v>0</v>
      </c>
      <c r="S2626" s="179">
        <f t="shared" si="1000"/>
        <v>0</v>
      </c>
      <c r="Y2626" s="179">
        <f t="shared" si="1014"/>
        <v>4985.8049698015675</v>
      </c>
      <c r="Z2626" s="179">
        <f t="shared" si="1015"/>
        <v>1970.6647897663934</v>
      </c>
      <c r="AA2626" s="179">
        <f t="shared" si="1016"/>
        <v>66643.53024043217</v>
      </c>
      <c r="AB2626" s="179">
        <f t="shared" si="1017"/>
        <v>73600.000000000131</v>
      </c>
      <c r="AC2626" s="179">
        <f t="shared" si="1018"/>
        <v>7388915</v>
      </c>
      <c r="AE2626" s="179">
        <f t="shared" si="1019"/>
        <v>73600</v>
      </c>
    </row>
    <row r="2627" spans="1:31" x14ac:dyDescent="0.2">
      <c r="A2627" s="171">
        <f t="shared" si="1001"/>
        <v>42</v>
      </c>
      <c r="B2627" s="179">
        <f t="shared" si="1002"/>
        <v>70476</v>
      </c>
      <c r="D2627" s="179">
        <f t="shared" si="1003"/>
        <v>3124</v>
      </c>
      <c r="E2627" s="179">
        <f t="shared" si="1004"/>
        <v>65423.726926601455</v>
      </c>
      <c r="F2627" s="179">
        <f t="shared" si="1005"/>
        <v>1127.059111615858</v>
      </c>
      <c r="G2627" s="179">
        <f t="shared" si="1006"/>
        <v>4902413.4917204743</v>
      </c>
      <c r="H2627" s="179">
        <f t="shared" si="1007"/>
        <v>82530.664962004215</v>
      </c>
      <c r="I2627" s="179">
        <f t="shared" si="1008"/>
        <v>70476</v>
      </c>
      <c r="J2627" s="179">
        <f t="shared" si="1009"/>
        <v>3124</v>
      </c>
      <c r="K2627" s="179">
        <f t="shared" si="1010"/>
        <v>73600</v>
      </c>
      <c r="L2627" s="179">
        <f t="shared" si="998"/>
        <v>73600</v>
      </c>
      <c r="M2627" s="179">
        <f t="shared" si="1011"/>
        <v>65312.829235287034</v>
      </c>
      <c r="N2627" s="179">
        <f t="shared" si="1012"/>
        <v>6948272.0656022802</v>
      </c>
      <c r="O2627" s="179">
        <f>N2627*(1+Basic!$B$9)+S2627</f>
        <v>7295685.6688823942</v>
      </c>
      <c r="P2627" s="176">
        <f t="shared" si="999"/>
        <v>7378216</v>
      </c>
      <c r="R2627" s="183">
        <f t="shared" si="1013"/>
        <v>0</v>
      </c>
      <c r="S2627" s="179">
        <f t="shared" si="1000"/>
        <v>0</v>
      </c>
      <c r="Y2627" s="179">
        <f t="shared" si="1014"/>
        <v>5052.2730733985081</v>
      </c>
      <c r="Z2627" s="179">
        <f t="shared" si="1015"/>
        <v>1996.9408883841388</v>
      </c>
      <c r="AA2627" s="179">
        <f t="shared" si="1016"/>
        <v>66550.786038217309</v>
      </c>
      <c r="AB2627" s="179">
        <f t="shared" si="1017"/>
        <v>73599.999999999956</v>
      </c>
      <c r="AC2627" s="179">
        <f t="shared" si="1018"/>
        <v>7378216</v>
      </c>
      <c r="AE2627" s="179">
        <f t="shared" si="1019"/>
        <v>73600</v>
      </c>
    </row>
    <row r="2628" spans="1:31" x14ac:dyDescent="0.2">
      <c r="A2628" s="171">
        <f t="shared" si="1001"/>
        <v>43</v>
      </c>
      <c r="B2628" s="179">
        <f t="shared" si="1002"/>
        <v>70476</v>
      </c>
      <c r="D2628" s="179">
        <f t="shared" si="1003"/>
        <v>3124</v>
      </c>
      <c r="E2628" s="179">
        <f t="shared" si="1004"/>
        <v>65356.372705552385</v>
      </c>
      <c r="F2628" s="179">
        <f t="shared" si="1005"/>
        <v>1100.4326574418781</v>
      </c>
      <c r="G2628" s="179">
        <f t="shared" si="1006"/>
        <v>4897293.8644260271</v>
      </c>
      <c r="H2628" s="179">
        <f t="shared" si="1007"/>
        <v>80507.097619446096</v>
      </c>
      <c r="I2628" s="179">
        <f t="shared" si="1008"/>
        <v>70476</v>
      </c>
      <c r="J2628" s="179">
        <f t="shared" si="1009"/>
        <v>3124</v>
      </c>
      <c r="K2628" s="179">
        <f t="shared" si="1010"/>
        <v>73600</v>
      </c>
      <c r="L2628" s="179">
        <f t="shared" si="998"/>
        <v>73600</v>
      </c>
      <c r="M2628" s="179">
        <f t="shared" si="1011"/>
        <v>65235.023735382747</v>
      </c>
      <c r="N2628" s="179">
        <f t="shared" si="1012"/>
        <v>6939907.0893376628</v>
      </c>
      <c r="O2628" s="179">
        <f>N2628*(1+Basic!$B$9)+S2628</f>
        <v>7286902.4438045463</v>
      </c>
      <c r="P2628" s="176">
        <f t="shared" si="999"/>
        <v>7367410</v>
      </c>
      <c r="R2628" s="183">
        <f t="shared" si="1013"/>
        <v>0</v>
      </c>
      <c r="S2628" s="179">
        <f t="shared" si="1000"/>
        <v>0</v>
      </c>
      <c r="Y2628" s="179">
        <f t="shared" si="1014"/>
        <v>5119.627294447273</v>
      </c>
      <c r="Z2628" s="179">
        <f t="shared" si="1015"/>
        <v>2023.567342558119</v>
      </c>
      <c r="AA2628" s="179">
        <f t="shared" si="1016"/>
        <v>66456.805362994259</v>
      </c>
      <c r="AB2628" s="179">
        <f t="shared" si="1017"/>
        <v>73599.999999999651</v>
      </c>
      <c r="AC2628" s="179">
        <f t="shared" si="1018"/>
        <v>7367410</v>
      </c>
      <c r="AE2628" s="179">
        <f t="shared" si="1019"/>
        <v>73600</v>
      </c>
    </row>
    <row r="2629" spans="1:31" x14ac:dyDescent="0.2">
      <c r="A2629" s="171">
        <f t="shared" si="1001"/>
        <v>44</v>
      </c>
      <c r="B2629" s="179">
        <f t="shared" si="1002"/>
        <v>70476</v>
      </c>
      <c r="D2629" s="179">
        <f t="shared" si="1003"/>
        <v>3124</v>
      </c>
      <c r="E2629" s="179">
        <f t="shared" si="1004"/>
        <v>65288.120553804176</v>
      </c>
      <c r="F2629" s="179">
        <f t="shared" si="1005"/>
        <v>1073.4511762032498</v>
      </c>
      <c r="G2629" s="179">
        <f t="shared" si="1006"/>
        <v>4892105.9849798316</v>
      </c>
      <c r="H2629" s="179">
        <f t="shared" si="1007"/>
        <v>78456.548795649345</v>
      </c>
      <c r="I2629" s="179">
        <f t="shared" si="1008"/>
        <v>70476</v>
      </c>
      <c r="J2629" s="179">
        <f t="shared" si="1009"/>
        <v>3124</v>
      </c>
      <c r="K2629" s="179">
        <f t="shared" si="1010"/>
        <v>73600</v>
      </c>
      <c r="L2629" s="179">
        <f t="shared" si="998"/>
        <v>73600</v>
      </c>
      <c r="M2629" s="179">
        <f t="shared" si="1011"/>
        <v>65156.487745424936</v>
      </c>
      <c r="N2629" s="179">
        <f t="shared" si="1012"/>
        <v>6931463.5770830875</v>
      </c>
      <c r="O2629" s="179">
        <f>N2629*(1+Basic!$B$9)+S2629</f>
        <v>7278036.7559372419</v>
      </c>
      <c r="P2629" s="176">
        <f t="shared" si="999"/>
        <v>7356493</v>
      </c>
      <c r="R2629" s="183">
        <f t="shared" si="1013"/>
        <v>0</v>
      </c>
      <c r="S2629" s="179">
        <f t="shared" si="1000"/>
        <v>0</v>
      </c>
      <c r="Y2629" s="179">
        <f t="shared" si="1014"/>
        <v>5187.8794461954385</v>
      </c>
      <c r="Z2629" s="179">
        <f t="shared" si="1015"/>
        <v>2050.5488237967511</v>
      </c>
      <c r="AA2629" s="179">
        <f t="shared" si="1016"/>
        <v>66361.571730007432</v>
      </c>
      <c r="AB2629" s="179">
        <f t="shared" si="1017"/>
        <v>73599.999999999622</v>
      </c>
      <c r="AC2629" s="179">
        <f t="shared" si="1018"/>
        <v>7356493</v>
      </c>
      <c r="AE2629" s="179">
        <f t="shared" si="1019"/>
        <v>73600</v>
      </c>
    </row>
    <row r="2630" spans="1:31" ht="15" x14ac:dyDescent="0.2">
      <c r="A2630" s="171">
        <f t="shared" si="1001"/>
        <v>45</v>
      </c>
      <c r="B2630" s="179">
        <f t="shared" si="1002"/>
        <v>70476</v>
      </c>
      <c r="C2630" s="190"/>
      <c r="D2630" s="179">
        <f t="shared" si="1003"/>
        <v>3124</v>
      </c>
      <c r="E2630" s="179">
        <f t="shared" si="1004"/>
        <v>65218.958500621666</v>
      </c>
      <c r="F2630" s="179">
        <f t="shared" si="1005"/>
        <v>1046.1099341034335</v>
      </c>
      <c r="G2630" s="179">
        <f t="shared" si="1006"/>
        <v>4886848.9434804535</v>
      </c>
      <c r="H2630" s="179">
        <f t="shared" si="1007"/>
        <v>76378.658729752773</v>
      </c>
      <c r="I2630" s="179">
        <f t="shared" si="1008"/>
        <v>70476</v>
      </c>
      <c r="J2630" s="179">
        <f t="shared" si="1009"/>
        <v>3124</v>
      </c>
      <c r="K2630" s="179">
        <f t="shared" si="1010"/>
        <v>73600</v>
      </c>
      <c r="L2630" s="179">
        <f t="shared" si="998"/>
        <v>73600</v>
      </c>
      <c r="M2630" s="179">
        <f t="shared" si="1011"/>
        <v>65077.214407084604</v>
      </c>
      <c r="N2630" s="179">
        <f t="shared" si="1012"/>
        <v>6922940.791490172</v>
      </c>
      <c r="O2630" s="179">
        <f>N2630*(1+Basic!$B$9)+S2630</f>
        <v>7269087.8310646806</v>
      </c>
      <c r="P2630" s="176">
        <f t="shared" si="999"/>
        <v>7345466</v>
      </c>
      <c r="R2630" s="183">
        <f t="shared" si="1013"/>
        <v>0</v>
      </c>
      <c r="S2630" s="179">
        <f t="shared" si="1000"/>
        <v>0</v>
      </c>
      <c r="Y2630" s="179">
        <f t="shared" si="1014"/>
        <v>5257.0414993781596</v>
      </c>
      <c r="Z2630" s="179">
        <f t="shared" si="1015"/>
        <v>2077.8900658965722</v>
      </c>
      <c r="AA2630" s="179">
        <f t="shared" si="1016"/>
        <v>66265.068434725094</v>
      </c>
      <c r="AB2630" s="179">
        <f t="shared" si="1017"/>
        <v>73599.999999999825</v>
      </c>
      <c r="AC2630" s="179">
        <f t="shared" si="1018"/>
        <v>7345466</v>
      </c>
      <c r="AE2630" s="179">
        <f t="shared" si="1019"/>
        <v>73600</v>
      </c>
    </row>
    <row r="2631" spans="1:31" ht="15" x14ac:dyDescent="0.2">
      <c r="A2631" s="171">
        <f t="shared" si="1001"/>
        <v>46</v>
      </c>
      <c r="B2631" s="179">
        <f t="shared" si="1002"/>
        <v>70476</v>
      </c>
      <c r="C2631" s="190"/>
      <c r="D2631" s="179">
        <f t="shared" si="1003"/>
        <v>3124</v>
      </c>
      <c r="E2631" s="179">
        <f t="shared" si="1004"/>
        <v>65148.874415682243</v>
      </c>
      <c r="F2631" s="179">
        <f t="shared" si="1005"/>
        <v>1018.4041342272379</v>
      </c>
      <c r="G2631" s="179">
        <f t="shared" si="1006"/>
        <v>4881521.8178961361</v>
      </c>
      <c r="H2631" s="179">
        <f t="shared" si="1007"/>
        <v>74273.062863980012</v>
      </c>
      <c r="I2631" s="179">
        <f t="shared" si="1008"/>
        <v>70476</v>
      </c>
      <c r="J2631" s="179">
        <f t="shared" si="1009"/>
        <v>3124</v>
      </c>
      <c r="K2631" s="179">
        <f t="shared" si="1010"/>
        <v>73600</v>
      </c>
      <c r="L2631" s="179">
        <f t="shared" si="998"/>
        <v>73600</v>
      </c>
      <c r="M2631" s="179">
        <f t="shared" si="1011"/>
        <v>64997.196797642129</v>
      </c>
      <c r="N2631" s="179">
        <f t="shared" si="1012"/>
        <v>6914337.988287814</v>
      </c>
      <c r="O2631" s="179">
        <f>N2631*(1+Basic!$B$9)+S2631</f>
        <v>7260054.8877022052</v>
      </c>
      <c r="P2631" s="176">
        <f t="shared" si="999"/>
        <v>7334328</v>
      </c>
      <c r="R2631" s="183">
        <f t="shared" si="1013"/>
        <v>0</v>
      </c>
      <c r="S2631" s="179">
        <f t="shared" si="1000"/>
        <v>0</v>
      </c>
      <c r="Y2631" s="179">
        <f t="shared" si="1014"/>
        <v>5327.1255843173712</v>
      </c>
      <c r="Z2631" s="179">
        <f t="shared" si="1015"/>
        <v>2105.5958657727606</v>
      </c>
      <c r="AA2631" s="179">
        <f t="shared" si="1016"/>
        <v>66167.278549909475</v>
      </c>
      <c r="AB2631" s="179">
        <f t="shared" si="1017"/>
        <v>73599.999999999607</v>
      </c>
      <c r="AC2631" s="179">
        <f t="shared" si="1018"/>
        <v>7334328</v>
      </c>
      <c r="AE2631" s="179">
        <f t="shared" si="1019"/>
        <v>73600</v>
      </c>
    </row>
    <row r="2632" spans="1:31" ht="15" x14ac:dyDescent="0.2">
      <c r="A2632" s="171">
        <f t="shared" si="1001"/>
        <v>47</v>
      </c>
      <c r="B2632" s="179">
        <f t="shared" si="1002"/>
        <v>70476</v>
      </c>
      <c r="C2632" s="190"/>
      <c r="D2632" s="179">
        <f t="shared" si="1003"/>
        <v>3124</v>
      </c>
      <c r="E2632" s="179">
        <f t="shared" si="1004"/>
        <v>65077.85600694827</v>
      </c>
      <c r="F2632" s="179">
        <f t="shared" si="1005"/>
        <v>990.32891569921946</v>
      </c>
      <c r="G2632" s="179">
        <f t="shared" si="1006"/>
        <v>4876123.6739030844</v>
      </c>
      <c r="H2632" s="179">
        <f t="shared" si="1007"/>
        <v>72139.391779679238</v>
      </c>
      <c r="I2632" s="179">
        <f t="shared" si="1008"/>
        <v>70476</v>
      </c>
      <c r="J2632" s="179">
        <f t="shared" si="1009"/>
        <v>3124</v>
      </c>
      <c r="K2632" s="179">
        <f t="shared" si="1010"/>
        <v>73600</v>
      </c>
      <c r="L2632" s="179">
        <f t="shared" si="998"/>
        <v>73600</v>
      </c>
      <c r="M2632" s="179">
        <f t="shared" si="1011"/>
        <v>64916.427929382793</v>
      </c>
      <c r="N2632" s="179">
        <f t="shared" si="1012"/>
        <v>6905654.4162171967</v>
      </c>
      <c r="O2632" s="179">
        <f>N2632*(1+Basic!$B$9)+S2632</f>
        <v>7250937.1370280571</v>
      </c>
      <c r="P2632" s="176">
        <f t="shared" si="999"/>
        <v>7323077</v>
      </c>
      <c r="R2632" s="183">
        <f t="shared" si="1013"/>
        <v>0</v>
      </c>
      <c r="S2632" s="179">
        <f t="shared" si="1000"/>
        <v>0</v>
      </c>
      <c r="Y2632" s="179">
        <f t="shared" si="1014"/>
        <v>5398.1439930517226</v>
      </c>
      <c r="Z2632" s="179">
        <f t="shared" si="1015"/>
        <v>2133.671084300775</v>
      </c>
      <c r="AA2632" s="179">
        <f t="shared" si="1016"/>
        <v>66068.184922647488</v>
      </c>
      <c r="AB2632" s="179">
        <f t="shared" si="1017"/>
        <v>73599.999999999985</v>
      </c>
      <c r="AC2632" s="179">
        <f t="shared" si="1018"/>
        <v>7323077</v>
      </c>
      <c r="AE2632" s="179">
        <f t="shared" si="1019"/>
        <v>73600</v>
      </c>
    </row>
    <row r="2633" spans="1:31" x14ac:dyDescent="0.2">
      <c r="A2633" s="171">
        <f t="shared" si="1001"/>
        <v>48</v>
      </c>
      <c r="B2633" s="179">
        <f t="shared" si="1002"/>
        <v>70476</v>
      </c>
      <c r="C2633" s="171">
        <f>-Basic!$B$23</f>
        <v>-34390</v>
      </c>
      <c r="D2633" s="179">
        <f t="shared" si="1003"/>
        <v>-31266</v>
      </c>
      <c r="E2633" s="179">
        <f t="shared" si="1004"/>
        <v>65005.890818511194</v>
      </c>
      <c r="F2633" s="179">
        <f t="shared" si="1005"/>
        <v>961.87935283086063</v>
      </c>
      <c r="G2633" s="179">
        <f t="shared" si="1006"/>
        <v>4870653.5647215955</v>
      </c>
      <c r="H2633" s="179">
        <f t="shared" si="1007"/>
        <v>104367.2711325101</v>
      </c>
      <c r="I2633" s="179">
        <f t="shared" si="1008"/>
        <v>70476</v>
      </c>
      <c r="J2633" s="179">
        <f t="shared" si="1009"/>
        <v>3124</v>
      </c>
      <c r="K2633" s="179">
        <f t="shared" si="1010"/>
        <v>73600</v>
      </c>
      <c r="L2633" s="179">
        <f t="shared" si="998"/>
        <v>73600</v>
      </c>
      <c r="M2633" s="179">
        <f t="shared" si="1011"/>
        <v>64834.90074898654</v>
      </c>
      <c r="N2633" s="179">
        <f t="shared" si="1012"/>
        <v>6896889.3169661835</v>
      </c>
      <c r="O2633" s="179">
        <f>N2633*(1+Basic!$B$9)+S2633</f>
        <v>7241733.7828144934</v>
      </c>
      <c r="P2633" s="176">
        <f t="shared" si="999"/>
        <v>7346101</v>
      </c>
      <c r="R2633" s="183">
        <f t="shared" si="1013"/>
        <v>0</v>
      </c>
      <c r="S2633" s="179">
        <f t="shared" si="1000"/>
        <v>0</v>
      </c>
      <c r="Y2633" s="179">
        <f t="shared" si="1014"/>
        <v>5470.1091814888641</v>
      </c>
      <c r="Z2633" s="179">
        <f t="shared" si="1015"/>
        <v>2162.1206471691403</v>
      </c>
      <c r="AA2633" s="179">
        <f t="shared" si="1016"/>
        <v>65967.770171342054</v>
      </c>
      <c r="AB2633" s="179">
        <f t="shared" si="1017"/>
        <v>73600.000000000058</v>
      </c>
      <c r="AC2633" s="179">
        <f t="shared" si="1018"/>
        <v>7346101</v>
      </c>
      <c r="AE2633" s="179">
        <f t="shared" si="1019"/>
        <v>39210</v>
      </c>
    </row>
    <row r="2634" spans="1:31" x14ac:dyDescent="0.2">
      <c r="A2634" s="171">
        <f t="shared" si="1001"/>
        <v>49</v>
      </c>
      <c r="B2634" s="179">
        <f t="shared" si="1002"/>
        <v>70476</v>
      </c>
      <c r="D2634" s="179">
        <f t="shared" si="1003"/>
        <v>3124</v>
      </c>
      <c r="E2634" s="179">
        <f t="shared" si="1004"/>
        <v>64932.966228406905</v>
      </c>
      <c r="F2634" s="179">
        <f t="shared" si="1005"/>
        <v>1391.593701264612</v>
      </c>
      <c r="G2634" s="179">
        <f t="shared" si="1006"/>
        <v>4865110.5309500024</v>
      </c>
      <c r="H2634" s="179">
        <f t="shared" si="1007"/>
        <v>102634.86483377471</v>
      </c>
      <c r="I2634" s="179">
        <f t="shared" si="1008"/>
        <v>70476</v>
      </c>
      <c r="J2634" s="179">
        <f t="shared" si="1009"/>
        <v>3124</v>
      </c>
      <c r="K2634" s="179">
        <f t="shared" si="1010"/>
        <v>73600</v>
      </c>
      <c r="L2634" s="179">
        <f t="shared" si="998"/>
        <v>73600</v>
      </c>
      <c r="M2634" s="179">
        <f t="shared" si="1011"/>
        <v>64752.608136912015</v>
      </c>
      <c r="N2634" s="179">
        <f t="shared" si="1012"/>
        <v>6888041.9251030954</v>
      </c>
      <c r="O2634" s="179">
        <f>N2634*(1+Basic!$B$9)+S2634</f>
        <v>7232444.0213582506</v>
      </c>
      <c r="P2634" s="176">
        <f t="shared" si="999"/>
        <v>7335079</v>
      </c>
      <c r="R2634" s="183">
        <f t="shared" si="1013"/>
        <v>0</v>
      </c>
      <c r="S2634" s="179">
        <f t="shared" si="1000"/>
        <v>0</v>
      </c>
      <c r="Y2634" s="179">
        <f t="shared" si="1014"/>
        <v>5543.0337715931237</v>
      </c>
      <c r="Z2634" s="179">
        <f t="shared" si="1015"/>
        <v>1732.4062987353827</v>
      </c>
      <c r="AA2634" s="179">
        <f t="shared" si="1016"/>
        <v>66324.559929671523</v>
      </c>
      <c r="AB2634" s="179">
        <f t="shared" si="1017"/>
        <v>73600.000000000029</v>
      </c>
      <c r="AC2634" s="179">
        <f t="shared" si="1018"/>
        <v>7335079</v>
      </c>
      <c r="AE2634" s="179">
        <f t="shared" si="1019"/>
        <v>73600</v>
      </c>
    </row>
    <row r="2635" spans="1:31" x14ac:dyDescent="0.2">
      <c r="A2635" s="171">
        <f t="shared" si="1001"/>
        <v>50</v>
      </c>
      <c r="B2635" s="179">
        <f t="shared" si="1002"/>
        <v>70476</v>
      </c>
      <c r="D2635" s="179">
        <f t="shared" si="1003"/>
        <v>3124</v>
      </c>
      <c r="E2635" s="179">
        <f t="shared" si="1004"/>
        <v>64859.069446401969</v>
      </c>
      <c r="F2635" s="179">
        <f t="shared" si="1005"/>
        <v>1368.4944512105374</v>
      </c>
      <c r="G2635" s="179">
        <f t="shared" si="1006"/>
        <v>4859493.600396404</v>
      </c>
      <c r="H2635" s="179">
        <f t="shared" si="1007"/>
        <v>100879.35928498526</v>
      </c>
      <c r="I2635" s="179">
        <f t="shared" si="1008"/>
        <v>70476</v>
      </c>
      <c r="J2635" s="179">
        <f t="shared" si="1009"/>
        <v>3124</v>
      </c>
      <c r="K2635" s="179">
        <f t="shared" si="1010"/>
        <v>73600</v>
      </c>
      <c r="L2635" s="179">
        <f t="shared" si="998"/>
        <v>73600</v>
      </c>
      <c r="M2635" s="179">
        <f t="shared" si="1011"/>
        <v>64669.54290677487</v>
      </c>
      <c r="N2635" s="179">
        <f t="shared" si="1012"/>
        <v>6879111.4680098705</v>
      </c>
      <c r="O2635" s="179">
        <f>N2635*(1+Basic!$B$9)+S2635</f>
        <v>7223067.0414103642</v>
      </c>
      <c r="P2635" s="176">
        <f t="shared" si="999"/>
        <v>7323946</v>
      </c>
      <c r="R2635" s="183">
        <f t="shared" si="1013"/>
        <v>0</v>
      </c>
      <c r="S2635" s="179">
        <f t="shared" si="1000"/>
        <v>0</v>
      </c>
      <c r="Y2635" s="179">
        <f t="shared" si="1014"/>
        <v>5616.9305535983294</v>
      </c>
      <c r="Z2635" s="179">
        <f t="shared" si="1015"/>
        <v>1755.505548789457</v>
      </c>
      <c r="AA2635" s="179">
        <f t="shared" si="1016"/>
        <v>66227.563897612505</v>
      </c>
      <c r="AB2635" s="179">
        <f t="shared" si="1017"/>
        <v>73600.000000000291</v>
      </c>
      <c r="AC2635" s="179">
        <f t="shared" si="1018"/>
        <v>7323946</v>
      </c>
      <c r="AE2635" s="179">
        <f t="shared" si="1019"/>
        <v>73600</v>
      </c>
    </row>
    <row r="2636" spans="1:31" x14ac:dyDescent="0.2">
      <c r="A2636" s="171">
        <f t="shared" si="1001"/>
        <v>51</v>
      </c>
      <c r="B2636" s="179">
        <f t="shared" si="1002"/>
        <v>70476</v>
      </c>
      <c r="D2636" s="179">
        <f t="shared" si="1003"/>
        <v>3124</v>
      </c>
      <c r="E2636" s="179">
        <f t="shared" si="1004"/>
        <v>64784.187511750373</v>
      </c>
      <c r="F2636" s="179">
        <f t="shared" si="1005"/>
        <v>1345.0872044968735</v>
      </c>
      <c r="G2636" s="179">
        <f t="shared" si="1006"/>
        <v>4853801.7879081545</v>
      </c>
      <c r="H2636" s="179">
        <f t="shared" si="1007"/>
        <v>99100.446489482129</v>
      </c>
      <c r="I2636" s="179">
        <f t="shared" si="1008"/>
        <v>70476</v>
      </c>
      <c r="J2636" s="179">
        <f t="shared" si="1009"/>
        <v>3124</v>
      </c>
      <c r="K2636" s="179">
        <f t="shared" si="1010"/>
        <v>73600</v>
      </c>
      <c r="L2636" s="179">
        <f t="shared" si="998"/>
        <v>73600</v>
      </c>
      <c r="M2636" s="179">
        <f t="shared" si="1011"/>
        <v>64585.697804720148</v>
      </c>
      <c r="N2636" s="179">
        <f t="shared" si="1012"/>
        <v>6870097.1658145906</v>
      </c>
      <c r="O2636" s="179">
        <f>N2636*(1+Basic!$B$9)+S2636</f>
        <v>7213602.0241053207</v>
      </c>
      <c r="P2636" s="176">
        <f t="shared" si="999"/>
        <v>7312702</v>
      </c>
      <c r="R2636" s="183">
        <f t="shared" si="1013"/>
        <v>0</v>
      </c>
      <c r="S2636" s="179">
        <f t="shared" si="1000"/>
        <v>0</v>
      </c>
      <c r="Y2636" s="179">
        <f t="shared" si="1014"/>
        <v>5691.8124882495031</v>
      </c>
      <c r="Z2636" s="179">
        <f t="shared" si="1015"/>
        <v>1778.912795503129</v>
      </c>
      <c r="AA2636" s="179">
        <f t="shared" si="1016"/>
        <v>66129.274716247251</v>
      </c>
      <c r="AB2636" s="179">
        <f t="shared" si="1017"/>
        <v>73599.999999999884</v>
      </c>
      <c r="AC2636" s="179">
        <f t="shared" si="1018"/>
        <v>7312702</v>
      </c>
      <c r="AE2636" s="179">
        <f t="shared" si="1019"/>
        <v>73600</v>
      </c>
    </row>
    <row r="2637" spans="1:31" x14ac:dyDescent="0.2">
      <c r="A2637" s="171">
        <f t="shared" si="1001"/>
        <v>52</v>
      </c>
      <c r="B2637" s="179">
        <f t="shared" si="1002"/>
        <v>70476</v>
      </c>
      <c r="D2637" s="179">
        <f t="shared" si="1003"/>
        <v>3124</v>
      </c>
      <c r="E2637" s="179">
        <f t="shared" si="1004"/>
        <v>64708.307290920282</v>
      </c>
      <c r="F2637" s="179">
        <f t="shared" si="1005"/>
        <v>1321.3678544127067</v>
      </c>
      <c r="G2637" s="179">
        <f t="shared" si="1006"/>
        <v>4848034.0951990746</v>
      </c>
      <c r="H2637" s="179">
        <f t="shared" si="1007"/>
        <v>97297.814343894832</v>
      </c>
      <c r="I2637" s="179">
        <f t="shared" si="1008"/>
        <v>70476</v>
      </c>
      <c r="J2637" s="179">
        <f t="shared" si="1009"/>
        <v>3124</v>
      </c>
      <c r="K2637" s="179">
        <f t="shared" si="1010"/>
        <v>73600</v>
      </c>
      <c r="L2637" s="179">
        <f t="shared" si="998"/>
        <v>73600</v>
      </c>
      <c r="M2637" s="179">
        <f t="shared" si="1011"/>
        <v>64501.065508788888</v>
      </c>
      <c r="N2637" s="179">
        <f t="shared" si="1012"/>
        <v>6860998.2313233791</v>
      </c>
      <c r="O2637" s="179">
        <f>N2637*(1+Basic!$B$9)+S2637</f>
        <v>7204048.1428895481</v>
      </c>
      <c r="P2637" s="176">
        <f t="shared" si="999"/>
        <v>7301346</v>
      </c>
      <c r="R2637" s="183">
        <f t="shared" si="1013"/>
        <v>0</v>
      </c>
      <c r="S2637" s="179">
        <f t="shared" si="1000"/>
        <v>0</v>
      </c>
      <c r="Y2637" s="179">
        <f t="shared" si="1014"/>
        <v>5767.6927090799436</v>
      </c>
      <c r="Z2637" s="179">
        <f t="shared" si="1015"/>
        <v>1802.6321455872967</v>
      </c>
      <c r="AA2637" s="179">
        <f t="shared" si="1016"/>
        <v>66029.675145332993</v>
      </c>
      <c r="AB2637" s="179">
        <f t="shared" si="1017"/>
        <v>73600.000000000233</v>
      </c>
      <c r="AC2637" s="179">
        <f t="shared" si="1018"/>
        <v>7301346</v>
      </c>
      <c r="AE2637" s="179">
        <f t="shared" si="1019"/>
        <v>73600</v>
      </c>
    </row>
    <row r="2638" spans="1:31" x14ac:dyDescent="0.2">
      <c r="A2638" s="171">
        <f t="shared" si="1001"/>
        <v>53</v>
      </c>
      <c r="B2638" s="179">
        <f t="shared" si="1002"/>
        <v>70476</v>
      </c>
      <c r="D2638" s="179">
        <f t="shared" si="1003"/>
        <v>3124</v>
      </c>
      <c r="E2638" s="179">
        <f t="shared" si="1004"/>
        <v>64631.415475290618</v>
      </c>
      <c r="F2638" s="179">
        <f t="shared" si="1005"/>
        <v>1297.3322394897925</v>
      </c>
      <c r="G2638" s="179">
        <f t="shared" si="1006"/>
        <v>4842189.5106743649</v>
      </c>
      <c r="H2638" s="179">
        <f t="shared" si="1007"/>
        <v>95471.146583384631</v>
      </c>
      <c r="I2638" s="179">
        <f t="shared" si="1008"/>
        <v>70476</v>
      </c>
      <c r="J2638" s="179">
        <f t="shared" si="1009"/>
        <v>3124</v>
      </c>
      <c r="K2638" s="179">
        <f t="shared" si="1010"/>
        <v>73600</v>
      </c>
      <c r="L2638" s="179">
        <f t="shared" si="998"/>
        <v>73600</v>
      </c>
      <c r="M2638" s="179">
        <f t="shared" si="1011"/>
        <v>64415.638628278648</v>
      </c>
      <c r="N2638" s="179">
        <f t="shared" si="1012"/>
        <v>6851813.869951658</v>
      </c>
      <c r="O2638" s="179">
        <f>N2638*(1+Basic!$B$9)+S2638</f>
        <v>7194404.5634492412</v>
      </c>
      <c r="P2638" s="176">
        <f t="shared" si="999"/>
        <v>7289876</v>
      </c>
      <c r="R2638" s="183">
        <f t="shared" si="1013"/>
        <v>0</v>
      </c>
      <c r="S2638" s="179">
        <f t="shared" si="1000"/>
        <v>0</v>
      </c>
      <c r="Y2638" s="179">
        <f t="shared" si="1014"/>
        <v>5844.5845247097313</v>
      </c>
      <c r="Z2638" s="179">
        <f t="shared" si="1015"/>
        <v>1826.6677605102013</v>
      </c>
      <c r="AA2638" s="179">
        <f t="shared" si="1016"/>
        <v>65928.747714780417</v>
      </c>
      <c r="AB2638" s="179">
        <f t="shared" si="1017"/>
        <v>73600.000000000349</v>
      </c>
      <c r="AC2638" s="179">
        <f t="shared" si="1018"/>
        <v>7289876</v>
      </c>
      <c r="AE2638" s="179">
        <f t="shared" si="1019"/>
        <v>73600</v>
      </c>
    </row>
    <row r="2639" spans="1:31" ht="15" x14ac:dyDescent="0.2">
      <c r="A2639" s="171">
        <f t="shared" si="1001"/>
        <v>54</v>
      </c>
      <c r="B2639" s="179">
        <f t="shared" si="1002"/>
        <v>70476</v>
      </c>
      <c r="C2639" s="190"/>
      <c r="D2639" s="179">
        <f t="shared" si="1003"/>
        <v>3124</v>
      </c>
      <c r="E2639" s="179">
        <f t="shared" si="1004"/>
        <v>64553.498578816834</v>
      </c>
      <c r="F2639" s="179">
        <f t="shared" si="1005"/>
        <v>1272.9761427724441</v>
      </c>
      <c r="G2639" s="179">
        <f t="shared" si="1006"/>
        <v>4836267.0092531815</v>
      </c>
      <c r="H2639" s="179">
        <f t="shared" si="1007"/>
        <v>93620.122726157075</v>
      </c>
      <c r="I2639" s="179">
        <f t="shared" si="1008"/>
        <v>70476</v>
      </c>
      <c r="J2639" s="179">
        <f t="shared" si="1009"/>
        <v>3124</v>
      </c>
      <c r="K2639" s="179">
        <f t="shared" si="1010"/>
        <v>73600</v>
      </c>
      <c r="L2639" s="179">
        <f t="shared" si="998"/>
        <v>73600</v>
      </c>
      <c r="M2639" s="179">
        <f t="shared" si="1011"/>
        <v>64329.409703098143</v>
      </c>
      <c r="N2639" s="179">
        <f t="shared" si="1012"/>
        <v>6842543.2796547562</v>
      </c>
      <c r="O2639" s="179">
        <f>N2639*(1+Basic!$B$9)+S2639</f>
        <v>7184670.443637494</v>
      </c>
      <c r="P2639" s="176">
        <f t="shared" si="999"/>
        <v>7278291</v>
      </c>
      <c r="R2639" s="183">
        <f t="shared" si="1013"/>
        <v>0</v>
      </c>
      <c r="S2639" s="179">
        <f t="shared" si="1000"/>
        <v>0</v>
      </c>
      <c r="Y2639" s="179">
        <f t="shared" si="1014"/>
        <v>5922.5014211833477</v>
      </c>
      <c r="Z2639" s="179">
        <f t="shared" si="1015"/>
        <v>1851.0238572275557</v>
      </c>
      <c r="AA2639" s="179">
        <f t="shared" si="1016"/>
        <v>65826.474721589271</v>
      </c>
      <c r="AB2639" s="179">
        <f t="shared" si="1017"/>
        <v>73600.000000000175</v>
      </c>
      <c r="AC2639" s="179">
        <f t="shared" si="1018"/>
        <v>7278291</v>
      </c>
      <c r="AE2639" s="179">
        <f t="shared" si="1019"/>
        <v>73600</v>
      </c>
    </row>
    <row r="2640" spans="1:31" ht="15" x14ac:dyDescent="0.2">
      <c r="A2640" s="171">
        <f t="shared" si="1001"/>
        <v>55</v>
      </c>
      <c r="B2640" s="179">
        <f t="shared" si="1002"/>
        <v>70476</v>
      </c>
      <c r="C2640" s="190"/>
      <c r="D2640" s="179">
        <f t="shared" si="1003"/>
        <v>3124</v>
      </c>
      <c r="E2640" s="179">
        <f t="shared" si="1004"/>
        <v>64474.542935665617</v>
      </c>
      <c r="F2640" s="179">
        <f t="shared" si="1005"/>
        <v>1248.295291077683</v>
      </c>
      <c r="G2640" s="179">
        <f t="shared" si="1006"/>
        <v>4830265.5521888472</v>
      </c>
      <c r="H2640" s="179">
        <f t="shared" si="1007"/>
        <v>91744.418017234755</v>
      </c>
      <c r="I2640" s="179">
        <f t="shared" si="1008"/>
        <v>70476</v>
      </c>
      <c r="J2640" s="179">
        <f t="shared" si="1009"/>
        <v>3124</v>
      </c>
      <c r="K2640" s="179">
        <f t="shared" si="1010"/>
        <v>73600</v>
      </c>
      <c r="L2640" s="179">
        <f t="shared" si="998"/>
        <v>73600</v>
      </c>
      <c r="M2640" s="179">
        <f t="shared" si="1011"/>
        <v>64242.371203115785</v>
      </c>
      <c r="N2640" s="179">
        <f t="shared" si="1012"/>
        <v>6833185.6508578723</v>
      </c>
      <c r="O2640" s="179">
        <f>N2640*(1+Basic!$B$9)+S2640</f>
        <v>7174844.933400766</v>
      </c>
      <c r="P2640" s="176">
        <f t="shared" si="999"/>
        <v>7266589</v>
      </c>
      <c r="R2640" s="183">
        <f t="shared" si="1013"/>
        <v>0</v>
      </c>
      <c r="S2640" s="179">
        <f t="shared" si="1000"/>
        <v>0</v>
      </c>
      <c r="Y2640" s="179">
        <f t="shared" si="1014"/>
        <v>6001.4570643343031</v>
      </c>
      <c r="Z2640" s="179">
        <f t="shared" si="1015"/>
        <v>1875.7047089223197</v>
      </c>
      <c r="AA2640" s="179">
        <f t="shared" si="1016"/>
        <v>65722.838226743304</v>
      </c>
      <c r="AB2640" s="179">
        <f t="shared" si="1017"/>
        <v>73599.999999999927</v>
      </c>
      <c r="AC2640" s="179">
        <f t="shared" si="1018"/>
        <v>7266589</v>
      </c>
      <c r="AE2640" s="179">
        <f t="shared" si="1019"/>
        <v>73600</v>
      </c>
    </row>
    <row r="2641" spans="1:31" ht="15" x14ac:dyDescent="0.2">
      <c r="A2641" s="171">
        <f t="shared" si="1001"/>
        <v>56</v>
      </c>
      <c r="B2641" s="179">
        <f t="shared" si="1002"/>
        <v>70476</v>
      </c>
      <c r="C2641" s="190"/>
      <c r="D2641" s="179">
        <f t="shared" si="1003"/>
        <v>3124</v>
      </c>
      <c r="E2641" s="179">
        <f t="shared" si="1004"/>
        <v>64394.534697817988</v>
      </c>
      <c r="F2641" s="179">
        <f t="shared" si="1005"/>
        <v>1223.2853542455262</v>
      </c>
      <c r="G2641" s="179">
        <f t="shared" si="1006"/>
        <v>4824184.0868866649</v>
      </c>
      <c r="H2641" s="179">
        <f t="shared" si="1007"/>
        <v>89843.703371480282</v>
      </c>
      <c r="I2641" s="179">
        <f t="shared" si="1008"/>
        <v>70476</v>
      </c>
      <c r="J2641" s="179">
        <f t="shared" si="1009"/>
        <v>3124</v>
      </c>
      <c r="K2641" s="179">
        <f t="shared" si="1010"/>
        <v>73600</v>
      </c>
      <c r="L2641" s="179">
        <f t="shared" si="998"/>
        <v>73600</v>
      </c>
      <c r="M2641" s="179">
        <f t="shared" si="1011"/>
        <v>64154.51552750203</v>
      </c>
      <c r="N2641" s="179">
        <f t="shared" si="1012"/>
        <v>6823740.166385374</v>
      </c>
      <c r="O2641" s="179">
        <f>N2641*(1+Basic!$B$9)+S2641</f>
        <v>7164927.174704643</v>
      </c>
      <c r="P2641" s="176">
        <f t="shared" si="999"/>
        <v>7254771</v>
      </c>
      <c r="R2641" s="183">
        <f t="shared" si="1013"/>
        <v>0</v>
      </c>
      <c r="S2641" s="179">
        <f t="shared" si="1000"/>
        <v>0</v>
      </c>
      <c r="Y2641" s="179">
        <f t="shared" si="1014"/>
        <v>6081.4653021823615</v>
      </c>
      <c r="Z2641" s="179">
        <f t="shared" si="1015"/>
        <v>1900.7146457544732</v>
      </c>
      <c r="AA2641" s="179">
        <f t="shared" si="1016"/>
        <v>65617.820052063515</v>
      </c>
      <c r="AB2641" s="179">
        <f t="shared" si="1017"/>
        <v>73600.000000000349</v>
      </c>
      <c r="AC2641" s="179">
        <f t="shared" si="1018"/>
        <v>7254771</v>
      </c>
      <c r="AE2641" s="179">
        <f t="shared" si="1019"/>
        <v>73600</v>
      </c>
    </row>
    <row r="2642" spans="1:31" ht="15" x14ac:dyDescent="0.2">
      <c r="A2642" s="171">
        <f t="shared" si="1001"/>
        <v>57</v>
      </c>
      <c r="B2642" s="179">
        <f t="shared" si="1002"/>
        <v>70476</v>
      </c>
      <c r="C2642" s="190"/>
      <c r="D2642" s="179">
        <f t="shared" si="1003"/>
        <v>3124</v>
      </c>
      <c r="E2642" s="179">
        <f t="shared" si="1004"/>
        <v>64313.459832640547</v>
      </c>
      <c r="F2642" s="179">
        <f t="shared" si="1005"/>
        <v>1197.9419443792754</v>
      </c>
      <c r="G2642" s="179">
        <f t="shared" si="1006"/>
        <v>4818021.5467193052</v>
      </c>
      <c r="H2642" s="179">
        <f t="shared" si="1007"/>
        <v>87917.645315859554</v>
      </c>
      <c r="I2642" s="179">
        <f t="shared" si="1008"/>
        <v>70476</v>
      </c>
      <c r="J2642" s="179">
        <f t="shared" si="1009"/>
        <v>3124</v>
      </c>
      <c r="K2642" s="179">
        <f t="shared" si="1010"/>
        <v>73600</v>
      </c>
      <c r="L2642" s="179">
        <f t="shared" si="998"/>
        <v>73600</v>
      </c>
      <c r="M2642" s="179">
        <f t="shared" si="1011"/>
        <v>64065.835004065702</v>
      </c>
      <c r="N2642" s="179">
        <f t="shared" si="1012"/>
        <v>6814206.0013894401</v>
      </c>
      <c r="O2642" s="179">
        <f>N2642*(1+Basic!$B$9)+S2642</f>
        <v>7154916.3014589129</v>
      </c>
      <c r="P2642" s="176">
        <f t="shared" si="999"/>
        <v>7242834</v>
      </c>
      <c r="R2642" s="183">
        <f t="shared" si="1013"/>
        <v>0</v>
      </c>
      <c r="S2642" s="179">
        <f t="shared" si="1000"/>
        <v>0</v>
      </c>
      <c r="Y2642" s="179">
        <f t="shared" si="1014"/>
        <v>6162.5401673596352</v>
      </c>
      <c r="Z2642" s="179">
        <f t="shared" si="1015"/>
        <v>1926.0580556207278</v>
      </c>
      <c r="AA2642" s="179">
        <f t="shared" si="1016"/>
        <v>65511.401777019819</v>
      </c>
      <c r="AB2642" s="179">
        <f t="shared" si="1017"/>
        <v>73600.000000000175</v>
      </c>
      <c r="AC2642" s="179">
        <f t="shared" si="1018"/>
        <v>7242834</v>
      </c>
      <c r="AE2642" s="179">
        <f t="shared" si="1019"/>
        <v>73600</v>
      </c>
    </row>
    <row r="2643" spans="1:31" ht="15" x14ac:dyDescent="0.2">
      <c r="A2643" s="171">
        <f t="shared" si="1001"/>
        <v>58</v>
      </c>
      <c r="B2643" s="179">
        <f t="shared" si="1002"/>
        <v>70476</v>
      </c>
      <c r="C2643" s="190"/>
      <c r="D2643" s="179">
        <f t="shared" si="1003"/>
        <v>3124</v>
      </c>
      <c r="E2643" s="179">
        <f t="shared" si="1004"/>
        <v>64231.304120424291</v>
      </c>
      <c r="F2643" s="179">
        <f t="shared" si="1005"/>
        <v>1172.2606150756785</v>
      </c>
      <c r="G2643" s="179">
        <f t="shared" si="1006"/>
        <v>4811776.8508397294</v>
      </c>
      <c r="H2643" s="179">
        <f t="shared" si="1007"/>
        <v>85965.905930935231</v>
      </c>
      <c r="I2643" s="179">
        <f t="shared" si="1008"/>
        <v>70476</v>
      </c>
      <c r="J2643" s="179">
        <f t="shared" si="1009"/>
        <v>3124</v>
      </c>
      <c r="K2643" s="179">
        <f t="shared" si="1010"/>
        <v>73600</v>
      </c>
      <c r="L2643" s="179">
        <f t="shared" si="998"/>
        <v>73600</v>
      </c>
      <c r="M2643" s="179">
        <f t="shared" si="1011"/>
        <v>63976.321888583967</v>
      </c>
      <c r="N2643" s="179">
        <f t="shared" si="1012"/>
        <v>6804582.3232780239</v>
      </c>
      <c r="O2643" s="179">
        <f>N2643*(1+Basic!$B$9)+S2643</f>
        <v>7144811.4394419249</v>
      </c>
      <c r="P2643" s="176">
        <f t="shared" si="999"/>
        <v>7230777</v>
      </c>
      <c r="R2643" s="183">
        <f t="shared" si="1013"/>
        <v>0</v>
      </c>
      <c r="S2643" s="179">
        <f t="shared" si="1000"/>
        <v>0</v>
      </c>
      <c r="Y2643" s="179">
        <f t="shared" si="1014"/>
        <v>6244.6958795757964</v>
      </c>
      <c r="Z2643" s="179">
        <f t="shared" si="1015"/>
        <v>1951.7393849243235</v>
      </c>
      <c r="AA2643" s="179">
        <f t="shared" si="1016"/>
        <v>65403.564735499967</v>
      </c>
      <c r="AB2643" s="179">
        <f t="shared" si="1017"/>
        <v>73600.000000000087</v>
      </c>
      <c r="AC2643" s="179">
        <f t="shared" si="1018"/>
        <v>7230777</v>
      </c>
      <c r="AE2643" s="179">
        <f t="shared" si="1019"/>
        <v>73600</v>
      </c>
    </row>
    <row r="2644" spans="1:31" ht="15" x14ac:dyDescent="0.2">
      <c r="A2644" s="171">
        <f t="shared" si="1001"/>
        <v>59</v>
      </c>
      <c r="B2644" s="179">
        <f t="shared" si="1002"/>
        <v>70476</v>
      </c>
      <c r="C2644" s="190"/>
      <c r="D2644" s="179">
        <f t="shared" si="1003"/>
        <v>3124</v>
      </c>
      <c r="E2644" s="179">
        <f t="shared" si="1004"/>
        <v>64148.053151890585</v>
      </c>
      <c r="F2644" s="179">
        <f t="shared" si="1005"/>
        <v>1146.2368606448249</v>
      </c>
      <c r="G2644" s="179">
        <f t="shared" si="1006"/>
        <v>4805448.9039916201</v>
      </c>
      <c r="H2644" s="179">
        <f t="shared" si="1007"/>
        <v>83988.14279158006</v>
      </c>
      <c r="I2644" s="179">
        <f t="shared" si="1008"/>
        <v>70476</v>
      </c>
      <c r="J2644" s="179">
        <f t="shared" si="1009"/>
        <v>3124</v>
      </c>
      <c r="K2644" s="179">
        <f t="shared" si="1010"/>
        <v>73600</v>
      </c>
      <c r="L2644" s="179">
        <f t="shared" si="998"/>
        <v>73600</v>
      </c>
      <c r="M2644" s="179">
        <f t="shared" si="1011"/>
        <v>63885.968364126013</v>
      </c>
      <c r="N2644" s="179">
        <f t="shared" si="1012"/>
        <v>6794868.2916421499</v>
      </c>
      <c r="O2644" s="179">
        <f>N2644*(1+Basic!$B$9)+S2644</f>
        <v>7134611.7062242581</v>
      </c>
      <c r="P2644" s="176">
        <f t="shared" si="999"/>
        <v>7218600</v>
      </c>
      <c r="R2644" s="183">
        <f t="shared" si="1013"/>
        <v>0</v>
      </c>
      <c r="S2644" s="179">
        <f t="shared" si="1000"/>
        <v>0</v>
      </c>
      <c r="Y2644" s="179">
        <f t="shared" si="1014"/>
        <v>6327.9468481093645</v>
      </c>
      <c r="Z2644" s="179">
        <f t="shared" si="1015"/>
        <v>1977.763139355171</v>
      </c>
      <c r="AA2644" s="179">
        <f t="shared" si="1016"/>
        <v>65294.290012535406</v>
      </c>
      <c r="AB2644" s="179">
        <f t="shared" si="1017"/>
        <v>73599.999999999942</v>
      </c>
      <c r="AC2644" s="179">
        <f t="shared" si="1018"/>
        <v>7218600</v>
      </c>
      <c r="AE2644" s="179">
        <f t="shared" si="1019"/>
        <v>73600</v>
      </c>
    </row>
    <row r="2645" spans="1:31" x14ac:dyDescent="0.2">
      <c r="A2645" s="171">
        <f t="shared" si="1001"/>
        <v>60</v>
      </c>
      <c r="B2645" s="179">
        <f t="shared" si="1002"/>
        <v>70476</v>
      </c>
      <c r="C2645" s="171">
        <f>-Basic!$B$24</f>
        <v>-30950</v>
      </c>
      <c r="D2645" s="179">
        <f t="shared" si="1003"/>
        <v>-27826</v>
      </c>
      <c r="E2645" s="179">
        <f t="shared" si="1004"/>
        <v>64063.692325663993</v>
      </c>
      <c r="F2645" s="179">
        <f t="shared" si="1005"/>
        <v>1119.8661153196397</v>
      </c>
      <c r="G2645" s="179">
        <f t="shared" si="1006"/>
        <v>4799036.5963172838</v>
      </c>
      <c r="H2645" s="179">
        <f t="shared" si="1007"/>
        <v>112934.0089068997</v>
      </c>
      <c r="I2645" s="179">
        <f t="shared" si="1008"/>
        <v>70476</v>
      </c>
      <c r="J2645" s="179">
        <f t="shared" si="1009"/>
        <v>3124</v>
      </c>
      <c r="K2645" s="179">
        <f t="shared" si="1010"/>
        <v>73600</v>
      </c>
      <c r="L2645" s="179">
        <f t="shared" si="998"/>
        <v>73600</v>
      </c>
      <c r="M2645" s="179">
        <f t="shared" si="1011"/>
        <v>63794.766540370481</v>
      </c>
      <c r="N2645" s="179">
        <f t="shared" si="1012"/>
        <v>6785063.0581825208</v>
      </c>
      <c r="O2645" s="179">
        <f>N2645*(1+Basic!$B$9)+S2645</f>
        <v>7124316.2110916469</v>
      </c>
      <c r="P2645" s="176">
        <f t="shared" si="999"/>
        <v>7237250</v>
      </c>
      <c r="R2645" s="183">
        <f t="shared" si="1013"/>
        <v>0</v>
      </c>
      <c r="S2645" s="179">
        <f t="shared" si="1000"/>
        <v>0</v>
      </c>
      <c r="Y2645" s="179">
        <f t="shared" si="1014"/>
        <v>6412.3076743362471</v>
      </c>
      <c r="Z2645" s="179">
        <f t="shared" si="1015"/>
        <v>2004.1338846803555</v>
      </c>
      <c r="AA2645" s="179">
        <f t="shared" si="1016"/>
        <v>65183.55844098363</v>
      </c>
      <c r="AB2645" s="179">
        <f t="shared" si="1017"/>
        <v>73600.000000000233</v>
      </c>
      <c r="AC2645" s="179">
        <f t="shared" si="1018"/>
        <v>7237250</v>
      </c>
      <c r="AE2645" s="179">
        <f t="shared" si="1019"/>
        <v>42650</v>
      </c>
    </row>
    <row r="2646" spans="1:31" x14ac:dyDescent="0.2">
      <c r="A2646" s="171">
        <f t="shared" si="1001"/>
        <v>61</v>
      </c>
      <c r="B2646" s="179">
        <f t="shared" si="1002"/>
        <v>70476</v>
      </c>
      <c r="D2646" s="179">
        <f t="shared" si="1003"/>
        <v>3124</v>
      </c>
      <c r="E2646" s="179">
        <f t="shared" si="1004"/>
        <v>63978.20684571124</v>
      </c>
      <c r="F2646" s="179">
        <f t="shared" si="1005"/>
        <v>1505.8193411406435</v>
      </c>
      <c r="G2646" s="179">
        <f t="shared" si="1006"/>
        <v>4792538.8031629948</v>
      </c>
      <c r="H2646" s="179">
        <f t="shared" si="1007"/>
        <v>111315.82824804034</v>
      </c>
      <c r="I2646" s="179">
        <f t="shared" si="1008"/>
        <v>70476</v>
      </c>
      <c r="J2646" s="179">
        <f t="shared" si="1009"/>
        <v>3124</v>
      </c>
      <c r="K2646" s="179">
        <f t="shared" si="1010"/>
        <v>73600</v>
      </c>
      <c r="L2646" s="179">
        <f t="shared" si="998"/>
        <v>73600</v>
      </c>
      <c r="M2646" s="179">
        <f t="shared" si="1011"/>
        <v>63702.708452916413</v>
      </c>
      <c r="N2646" s="179">
        <f t="shared" si="1012"/>
        <v>6775165.7666354375</v>
      </c>
      <c r="O2646" s="179">
        <f>N2646*(1+Basic!$B$9)+S2646</f>
        <v>7113924.0549672097</v>
      </c>
      <c r="P2646" s="176">
        <f t="shared" si="999"/>
        <v>7225240</v>
      </c>
      <c r="R2646" s="183">
        <f t="shared" si="1013"/>
        <v>0</v>
      </c>
      <c r="S2646" s="179">
        <f t="shared" si="1000"/>
        <v>0</v>
      </c>
      <c r="Y2646" s="179">
        <f t="shared" si="1014"/>
        <v>6497.7931542890146</v>
      </c>
      <c r="Z2646" s="179">
        <f t="shared" si="1015"/>
        <v>1618.1806588593608</v>
      </c>
      <c r="AA2646" s="179">
        <f t="shared" si="1016"/>
        <v>65484.026186851886</v>
      </c>
      <c r="AB2646" s="179">
        <f t="shared" si="1017"/>
        <v>73600.000000000262</v>
      </c>
      <c r="AC2646" s="179">
        <f t="shared" si="1018"/>
        <v>7225240</v>
      </c>
      <c r="AE2646" s="179">
        <f t="shared" si="1019"/>
        <v>73600</v>
      </c>
    </row>
    <row r="2647" spans="1:31" x14ac:dyDescent="0.2">
      <c r="A2647" s="171">
        <f t="shared" si="1001"/>
        <v>62</v>
      </c>
      <c r="B2647" s="179">
        <f t="shared" si="1002"/>
        <v>70476</v>
      </c>
      <c r="D2647" s="179">
        <f t="shared" si="1003"/>
        <v>3124</v>
      </c>
      <c r="E2647" s="179">
        <f t="shared" si="1004"/>
        <v>63891.581718746223</v>
      </c>
      <c r="F2647" s="179">
        <f t="shared" si="1005"/>
        <v>1484.2431325463049</v>
      </c>
      <c r="G2647" s="179">
        <f t="shared" si="1006"/>
        <v>4785954.3848817414</v>
      </c>
      <c r="H2647" s="179">
        <f t="shared" si="1007"/>
        <v>109676.07138058665</v>
      </c>
      <c r="I2647" s="179">
        <f t="shared" si="1008"/>
        <v>70476</v>
      </c>
      <c r="J2647" s="179">
        <f t="shared" si="1009"/>
        <v>3124</v>
      </c>
      <c r="K2647" s="179">
        <f t="shared" si="1010"/>
        <v>73600</v>
      </c>
      <c r="L2647" s="179">
        <f t="shared" si="998"/>
        <v>73600</v>
      </c>
      <c r="M2647" s="179">
        <f t="shared" si="1011"/>
        <v>63609.7860625877</v>
      </c>
      <c r="N2647" s="179">
        <f t="shared" si="1012"/>
        <v>6765175.5526980255</v>
      </c>
      <c r="O2647" s="179">
        <f>N2647*(1+Basic!$B$9)+S2647</f>
        <v>7103434.3303329274</v>
      </c>
      <c r="P2647" s="176">
        <f t="shared" si="999"/>
        <v>7213110</v>
      </c>
      <c r="R2647" s="183">
        <f t="shared" si="1013"/>
        <v>0</v>
      </c>
      <c r="S2647" s="179">
        <f t="shared" si="1000"/>
        <v>0</v>
      </c>
      <c r="Y2647" s="179">
        <f t="shared" si="1014"/>
        <v>6584.4182812534273</v>
      </c>
      <c r="Z2647" s="179">
        <f t="shared" si="1015"/>
        <v>1639.7568674536888</v>
      </c>
      <c r="AA2647" s="179">
        <f t="shared" si="1016"/>
        <v>65375.824851292527</v>
      </c>
      <c r="AB2647" s="179">
        <f t="shared" si="1017"/>
        <v>73599.999999999651</v>
      </c>
      <c r="AC2647" s="179">
        <f t="shared" si="1018"/>
        <v>7213110</v>
      </c>
      <c r="AE2647" s="179">
        <f t="shared" si="1019"/>
        <v>73600</v>
      </c>
    </row>
    <row r="2648" spans="1:31" x14ac:dyDescent="0.2">
      <c r="A2648" s="171">
        <f t="shared" si="1001"/>
        <v>63</v>
      </c>
      <c r="B2648" s="179">
        <f t="shared" si="1002"/>
        <v>70476</v>
      </c>
      <c r="D2648" s="179">
        <f t="shared" si="1003"/>
        <v>3124</v>
      </c>
      <c r="E2648" s="179">
        <f t="shared" si="1004"/>
        <v>63803.801751600316</v>
      </c>
      <c r="F2648" s="179">
        <f t="shared" si="1005"/>
        <v>1462.3792349508915</v>
      </c>
      <c r="G2648" s="179">
        <f t="shared" si="1006"/>
        <v>4779282.1866333419</v>
      </c>
      <c r="H2648" s="179">
        <f t="shared" si="1007"/>
        <v>108014.45061553754</v>
      </c>
      <c r="I2648" s="179">
        <f t="shared" si="1008"/>
        <v>70476</v>
      </c>
      <c r="J2648" s="179">
        <f t="shared" si="1009"/>
        <v>3124</v>
      </c>
      <c r="K2648" s="179">
        <f t="shared" si="1010"/>
        <v>73600</v>
      </c>
      <c r="L2648" s="179">
        <f t="shared" si="998"/>
        <v>73600</v>
      </c>
      <c r="M2648" s="179">
        <f t="shared" si="1011"/>
        <v>63515.991254731089</v>
      </c>
      <c r="N2648" s="179">
        <f t="shared" si="1012"/>
        <v>6755091.5439527566</v>
      </c>
      <c r="O2648" s="179">
        <f>N2648*(1+Basic!$B$9)+S2648</f>
        <v>7092846.1211503949</v>
      </c>
      <c r="P2648" s="176">
        <f t="shared" si="999"/>
        <v>7200861</v>
      </c>
      <c r="R2648" s="183">
        <f t="shared" si="1013"/>
        <v>0</v>
      </c>
      <c r="S2648" s="179">
        <f t="shared" si="1000"/>
        <v>0</v>
      </c>
      <c r="Y2648" s="179">
        <f t="shared" si="1014"/>
        <v>6672.1982483994216</v>
      </c>
      <c r="Z2648" s="179">
        <f t="shared" si="1015"/>
        <v>1661.6207650491124</v>
      </c>
      <c r="AA2648" s="179">
        <f t="shared" si="1016"/>
        <v>65266.180986551211</v>
      </c>
      <c r="AB2648" s="179">
        <f t="shared" si="1017"/>
        <v>73599.999999999738</v>
      </c>
      <c r="AC2648" s="179">
        <f t="shared" si="1018"/>
        <v>7200861</v>
      </c>
      <c r="AE2648" s="179">
        <f t="shared" si="1019"/>
        <v>73600</v>
      </c>
    </row>
    <row r="2649" spans="1:31" x14ac:dyDescent="0.2">
      <c r="A2649" s="171">
        <f t="shared" si="1001"/>
        <v>64</v>
      </c>
      <c r="B2649" s="179">
        <f t="shared" si="1002"/>
        <v>70476</v>
      </c>
      <c r="D2649" s="179">
        <f t="shared" si="1003"/>
        <v>3124</v>
      </c>
      <c r="E2649" s="179">
        <f t="shared" si="1004"/>
        <v>63714.851548557635</v>
      </c>
      <c r="F2649" s="179">
        <f t="shared" si="1005"/>
        <v>1440.2238124181224</v>
      </c>
      <c r="G2649" s="179">
        <f t="shared" si="1006"/>
        <v>4772521.0381818991</v>
      </c>
      <c r="H2649" s="179">
        <f t="shared" si="1007"/>
        <v>106330.67442795566</v>
      </c>
      <c r="I2649" s="179">
        <f t="shared" si="1008"/>
        <v>70476</v>
      </c>
      <c r="J2649" s="179">
        <f t="shared" si="1009"/>
        <v>3124</v>
      </c>
      <c r="K2649" s="179">
        <f t="shared" si="1010"/>
        <v>73600</v>
      </c>
      <c r="L2649" s="179">
        <f t="shared" si="998"/>
        <v>73600</v>
      </c>
      <c r="M2649" s="179">
        <f t="shared" si="1011"/>
        <v>63421.315838507529</v>
      </c>
      <c r="N2649" s="179">
        <f t="shared" si="1012"/>
        <v>6744912.8597912639</v>
      </c>
      <c r="O2649" s="179">
        <f>N2649*(1+Basic!$B$9)+S2649</f>
        <v>7082158.5027808277</v>
      </c>
      <c r="P2649" s="176">
        <f t="shared" si="999"/>
        <v>7188489</v>
      </c>
      <c r="R2649" s="183">
        <f t="shared" si="1013"/>
        <v>0</v>
      </c>
      <c r="S2649" s="179">
        <f t="shared" si="1000"/>
        <v>0</v>
      </c>
      <c r="Y2649" s="179">
        <f t="shared" si="1014"/>
        <v>6761.1484514428303</v>
      </c>
      <c r="Z2649" s="179">
        <f t="shared" si="1015"/>
        <v>1683.7761875818833</v>
      </c>
      <c r="AA2649" s="179">
        <f t="shared" si="1016"/>
        <v>65155.075360975759</v>
      </c>
      <c r="AB2649" s="179">
        <f t="shared" si="1017"/>
        <v>73600.000000000466</v>
      </c>
      <c r="AC2649" s="179">
        <f t="shared" si="1018"/>
        <v>7188489</v>
      </c>
      <c r="AE2649" s="179">
        <f t="shared" si="1019"/>
        <v>73600</v>
      </c>
    </row>
    <row r="2650" spans="1:31" ht="15" x14ac:dyDescent="0.2">
      <c r="A2650" s="171">
        <f t="shared" si="1001"/>
        <v>65</v>
      </c>
      <c r="B2650" s="179">
        <f t="shared" si="1002"/>
        <v>70476</v>
      </c>
      <c r="C2650" s="190"/>
      <c r="D2650" s="179">
        <f t="shared" si="1003"/>
        <v>3124</v>
      </c>
      <c r="E2650" s="179">
        <f t="shared" si="1004"/>
        <v>63624.715508654772</v>
      </c>
      <c r="F2650" s="179">
        <f t="shared" si="1005"/>
        <v>1417.7729778647947</v>
      </c>
      <c r="G2650" s="179">
        <f t="shared" si="1006"/>
        <v>4765669.7536905538</v>
      </c>
      <c r="H2650" s="179">
        <f t="shared" si="1007"/>
        <v>104624.44740582045</v>
      </c>
      <c r="I2650" s="179">
        <f t="shared" si="1008"/>
        <v>70476</v>
      </c>
      <c r="J2650" s="179">
        <f t="shared" si="1009"/>
        <v>3124</v>
      </c>
      <c r="K2650" s="179">
        <f t="shared" si="1010"/>
        <v>73600</v>
      </c>
      <c r="L2650" s="179">
        <f t="shared" ref="L2650:L2713" si="1020">K2650</f>
        <v>73600</v>
      </c>
      <c r="M2650" s="179">
        <f t="shared" si="1011"/>
        <v>63325.751546176907</v>
      </c>
      <c r="N2650" s="179">
        <f t="shared" si="1012"/>
        <v>6734638.611337441</v>
      </c>
      <c r="O2650" s="179">
        <f>N2650*(1+Basic!$B$9)+S2650</f>
        <v>7071370.5419043135</v>
      </c>
      <c r="P2650" s="176">
        <f t="shared" ref="P2650:P2713" si="1021">ROUND((O2650+H2650)/1,0)</f>
        <v>7175995</v>
      </c>
      <c r="R2650" s="183">
        <f t="shared" si="1013"/>
        <v>0</v>
      </c>
      <c r="S2650" s="179">
        <f t="shared" ref="S2650:S2713" si="1022">S2651+R2650</f>
        <v>0</v>
      </c>
      <c r="Y2650" s="179">
        <f t="shared" si="1014"/>
        <v>6851.2844913452864</v>
      </c>
      <c r="Z2650" s="179">
        <f t="shared" si="1015"/>
        <v>1706.2270221352082</v>
      </c>
      <c r="AA2650" s="179">
        <f t="shared" si="1016"/>
        <v>65042.488486519564</v>
      </c>
      <c r="AB2650" s="179">
        <f t="shared" si="1017"/>
        <v>73600.000000000058</v>
      </c>
      <c r="AC2650" s="179">
        <f t="shared" si="1018"/>
        <v>7175995</v>
      </c>
      <c r="AE2650" s="179">
        <f t="shared" si="1019"/>
        <v>73600</v>
      </c>
    </row>
    <row r="2651" spans="1:31" ht="15" x14ac:dyDescent="0.2">
      <c r="A2651" s="171">
        <f t="shared" ref="A2651:A2714" si="1023">A2650+1</f>
        <v>66</v>
      </c>
      <c r="B2651" s="179">
        <f t="shared" ref="B2651:B2714" si="1024">$C$2581</f>
        <v>70476</v>
      </c>
      <c r="C2651" s="190"/>
      <c r="D2651" s="179">
        <f t="shared" ref="D2651:D2714" si="1025">C2651+$F$2581</f>
        <v>3124</v>
      </c>
      <c r="E2651" s="179">
        <f t="shared" ref="E2651:E2714" si="1026">G2650*$B$2584/$E$2581</f>
        <v>63533.377822944582</v>
      </c>
      <c r="F2651" s="179">
        <f t="shared" ref="F2651:F2714" si="1027">H2650*$D$2584/$E$2581</f>
        <v>1395.0227923788082</v>
      </c>
      <c r="G2651" s="179">
        <f t="shared" ref="G2651:G2714" si="1028">G2650+E2651-B2651</f>
        <v>4758727.1315134987</v>
      </c>
      <c r="H2651" s="179">
        <f t="shared" ref="H2651:H2714" si="1029">H2650-D2651+F2651</f>
        <v>102895.47019819925</v>
      </c>
      <c r="I2651" s="179">
        <f t="shared" ref="I2651:I2714" si="1030">B2651</f>
        <v>70476</v>
      </c>
      <c r="J2651" s="179">
        <f t="shared" ref="J2651:J2714" si="1031">D2651-C2651</f>
        <v>3124</v>
      </c>
      <c r="K2651" s="179">
        <f t="shared" ref="K2651:K2714" si="1032">J2651+I2651</f>
        <v>73600</v>
      </c>
      <c r="L2651" s="179">
        <f t="shared" si="1020"/>
        <v>73600</v>
      </c>
      <c r="M2651" s="179">
        <f t="shared" ref="M2651:M2714" si="1033">N2650*$L$2584/12</f>
        <v>63229.290032376033</v>
      </c>
      <c r="N2651" s="179">
        <f t="shared" ref="N2651:N2714" si="1034">N2650+M2651-L2651</f>
        <v>6724267.9013698166</v>
      </c>
      <c r="O2651" s="179">
        <f>N2651*(1+Basic!$B$9)+S2651</f>
        <v>7060481.2964383075</v>
      </c>
      <c r="P2651" s="176">
        <f t="shared" si="1021"/>
        <v>7163377</v>
      </c>
      <c r="R2651" s="183">
        <f t="shared" ref="R2651:R2714" si="1035">ROUND($R$2581/1,0)</f>
        <v>0</v>
      </c>
      <c r="S2651" s="179">
        <f t="shared" si="1022"/>
        <v>0</v>
      </c>
      <c r="Y2651" s="179">
        <f t="shared" ref="Y2651:Y2714" si="1036">G2650-G2651</f>
        <v>6942.6221770551056</v>
      </c>
      <c r="Z2651" s="179">
        <f t="shared" ref="Z2651:Z2714" si="1037">H2650-H2651-C2651</f>
        <v>1728.9772076211957</v>
      </c>
      <c r="AA2651" s="179">
        <f t="shared" ref="AA2651:AA2714" si="1038">E2651+F2651+R2651</f>
        <v>64928.400615323393</v>
      </c>
      <c r="AB2651" s="179">
        <f t="shared" ref="AB2651:AB2714" si="1039">AA2651+Z2651+Y2651</f>
        <v>73599.999999999694</v>
      </c>
      <c r="AC2651" s="179">
        <f t="shared" ref="AC2651:AC2714" si="1040">P2651</f>
        <v>7163377</v>
      </c>
      <c r="AE2651" s="179">
        <f t="shared" ref="AE2651:AE2714" si="1041">B2651+D2651</f>
        <v>73600</v>
      </c>
    </row>
    <row r="2652" spans="1:31" ht="15" x14ac:dyDescent="0.2">
      <c r="A2652" s="171">
        <f t="shared" si="1023"/>
        <v>67</v>
      </c>
      <c r="B2652" s="179">
        <f t="shared" si="1024"/>
        <v>70476</v>
      </c>
      <c r="C2652" s="190"/>
      <c r="D2652" s="179">
        <f t="shared" si="1025"/>
        <v>3124</v>
      </c>
      <c r="E2652" s="179">
        <f t="shared" si="1026"/>
        <v>63440.822471723448</v>
      </c>
      <c r="F2652" s="179">
        <f t="shared" si="1027"/>
        <v>1371.9692645281002</v>
      </c>
      <c r="G2652" s="179">
        <f t="shared" si="1028"/>
        <v>4751691.9539852226</v>
      </c>
      <c r="H2652" s="179">
        <f t="shared" si="1029"/>
        <v>101143.43946272736</v>
      </c>
      <c r="I2652" s="179">
        <f t="shared" si="1030"/>
        <v>70476</v>
      </c>
      <c r="J2652" s="179">
        <f t="shared" si="1031"/>
        <v>3124</v>
      </c>
      <c r="K2652" s="179">
        <f t="shared" si="1032"/>
        <v>73600</v>
      </c>
      <c r="L2652" s="179">
        <f t="shared" si="1020"/>
        <v>73600</v>
      </c>
      <c r="M2652" s="179">
        <f t="shared" si="1033"/>
        <v>63131.922873389849</v>
      </c>
      <c r="N2652" s="179">
        <f t="shared" si="1034"/>
        <v>6713799.8242432065</v>
      </c>
      <c r="O2652" s="179">
        <f>N2652*(1+Basic!$B$9)+S2652</f>
        <v>7049489.8154553669</v>
      </c>
      <c r="P2652" s="176">
        <f t="shared" si="1021"/>
        <v>7150633</v>
      </c>
      <c r="R2652" s="183">
        <f t="shared" si="1035"/>
        <v>0</v>
      </c>
      <c r="S2652" s="179">
        <f t="shared" si="1022"/>
        <v>0</v>
      </c>
      <c r="Y2652" s="179">
        <f t="shared" si="1036"/>
        <v>7035.1775282761082</v>
      </c>
      <c r="Z2652" s="179">
        <f t="shared" si="1037"/>
        <v>1752.0307354718971</v>
      </c>
      <c r="AA2652" s="179">
        <f t="shared" si="1038"/>
        <v>64812.791736251551</v>
      </c>
      <c r="AB2652" s="179">
        <f t="shared" si="1039"/>
        <v>73599.999999999563</v>
      </c>
      <c r="AC2652" s="179">
        <f t="shared" si="1040"/>
        <v>7150633</v>
      </c>
      <c r="AE2652" s="179">
        <f t="shared" si="1041"/>
        <v>73600</v>
      </c>
    </row>
    <row r="2653" spans="1:31" ht="15" x14ac:dyDescent="0.2">
      <c r="A2653" s="171">
        <f t="shared" si="1023"/>
        <v>68</v>
      </c>
      <c r="B2653" s="179">
        <f t="shared" si="1024"/>
        <v>70476</v>
      </c>
      <c r="C2653" s="190"/>
      <c r="D2653" s="179">
        <f t="shared" si="1025"/>
        <v>3124</v>
      </c>
      <c r="E2653" s="179">
        <f t="shared" si="1026"/>
        <v>63347.033221721525</v>
      </c>
      <c r="F2653" s="179">
        <f t="shared" si="1027"/>
        <v>1348.6083496603621</v>
      </c>
      <c r="G2653" s="179">
        <f t="shared" si="1028"/>
        <v>4744562.9872069443</v>
      </c>
      <c r="H2653" s="179">
        <f t="shared" si="1029"/>
        <v>99368.047812387726</v>
      </c>
      <c r="I2653" s="179">
        <f t="shared" si="1030"/>
        <v>70476</v>
      </c>
      <c r="J2653" s="179">
        <f t="shared" si="1031"/>
        <v>3124</v>
      </c>
      <c r="K2653" s="179">
        <f t="shared" si="1032"/>
        <v>73600</v>
      </c>
      <c r="L2653" s="179">
        <f t="shared" si="1020"/>
        <v>73600</v>
      </c>
      <c r="M2653" s="179">
        <f t="shared" si="1033"/>
        <v>63033.641566415863</v>
      </c>
      <c r="N2653" s="179">
        <f t="shared" si="1034"/>
        <v>6703233.4658096228</v>
      </c>
      <c r="O2653" s="179">
        <f>N2653*(1+Basic!$B$9)+S2653</f>
        <v>7038395.1391001046</v>
      </c>
      <c r="P2653" s="176">
        <f t="shared" si="1021"/>
        <v>7137763</v>
      </c>
      <c r="R2653" s="183">
        <f t="shared" si="1035"/>
        <v>0</v>
      </c>
      <c r="S2653" s="179">
        <f t="shared" si="1022"/>
        <v>0</v>
      </c>
      <c r="Y2653" s="179">
        <f t="shared" si="1036"/>
        <v>7128.9667782783508</v>
      </c>
      <c r="Z2653" s="179">
        <f t="shared" si="1037"/>
        <v>1775.3916503396322</v>
      </c>
      <c r="AA2653" s="179">
        <f t="shared" si="1038"/>
        <v>64695.641571381886</v>
      </c>
      <c r="AB2653" s="179">
        <f t="shared" si="1039"/>
        <v>73599.999999999869</v>
      </c>
      <c r="AC2653" s="179">
        <f t="shared" si="1040"/>
        <v>7137763</v>
      </c>
      <c r="AE2653" s="179">
        <f t="shared" si="1041"/>
        <v>73600</v>
      </c>
    </row>
    <row r="2654" spans="1:31" ht="15" x14ac:dyDescent="0.2">
      <c r="A2654" s="171">
        <f t="shared" si="1023"/>
        <v>69</v>
      </c>
      <c r="B2654" s="179">
        <f t="shared" si="1024"/>
        <v>70476</v>
      </c>
      <c r="C2654" s="190"/>
      <c r="D2654" s="179">
        <f t="shared" si="1025"/>
        <v>3124</v>
      </c>
      <c r="E2654" s="179">
        <f t="shared" si="1026"/>
        <v>63251.993623255687</v>
      </c>
      <c r="F2654" s="179">
        <f t="shared" si="1027"/>
        <v>1324.9359491934229</v>
      </c>
      <c r="G2654" s="179">
        <f t="shared" si="1028"/>
        <v>4737338.9808302</v>
      </c>
      <c r="H2654" s="179">
        <f t="shared" si="1029"/>
        <v>97568.983761581156</v>
      </c>
      <c r="I2654" s="179">
        <f t="shared" si="1030"/>
        <v>70476</v>
      </c>
      <c r="J2654" s="179">
        <f t="shared" si="1031"/>
        <v>3124</v>
      </c>
      <c r="K2654" s="179">
        <f t="shared" si="1032"/>
        <v>73600</v>
      </c>
      <c r="L2654" s="179">
        <f t="shared" si="1020"/>
        <v>73600</v>
      </c>
      <c r="M2654" s="179">
        <f t="shared" si="1033"/>
        <v>62934.43752882156</v>
      </c>
      <c r="N2654" s="179">
        <f t="shared" si="1034"/>
        <v>6692567.9033384444</v>
      </c>
      <c r="O2654" s="179">
        <f>N2654*(1+Basic!$B$9)+S2654</f>
        <v>7027196.2985053668</v>
      </c>
      <c r="P2654" s="176">
        <f t="shared" si="1021"/>
        <v>7124765</v>
      </c>
      <c r="R2654" s="183">
        <f t="shared" si="1035"/>
        <v>0</v>
      </c>
      <c r="S2654" s="179">
        <f t="shared" si="1022"/>
        <v>0</v>
      </c>
      <c r="Y2654" s="179">
        <f t="shared" si="1036"/>
        <v>7224.006376744248</v>
      </c>
      <c r="Z2654" s="179">
        <f t="shared" si="1037"/>
        <v>1799.0640508065699</v>
      </c>
      <c r="AA2654" s="179">
        <f t="shared" si="1038"/>
        <v>64576.929572449109</v>
      </c>
      <c r="AB2654" s="179">
        <f t="shared" si="1039"/>
        <v>73599.999999999927</v>
      </c>
      <c r="AC2654" s="179">
        <f t="shared" si="1040"/>
        <v>7124765</v>
      </c>
      <c r="AE2654" s="179">
        <f t="shared" si="1041"/>
        <v>73600</v>
      </c>
    </row>
    <row r="2655" spans="1:31" ht="15" x14ac:dyDescent="0.2">
      <c r="A2655" s="171">
        <f t="shared" si="1023"/>
        <v>70</v>
      </c>
      <c r="B2655" s="179">
        <f t="shared" si="1024"/>
        <v>70476</v>
      </c>
      <c r="C2655" s="190"/>
      <c r="D2655" s="179">
        <f t="shared" si="1025"/>
        <v>3124</v>
      </c>
      <c r="E2655" s="179">
        <f t="shared" si="1026"/>
        <v>63155.687007344321</v>
      </c>
      <c r="F2655" s="179">
        <f t="shared" si="1027"/>
        <v>1300.9479098961669</v>
      </c>
      <c r="G2655" s="179">
        <f t="shared" si="1028"/>
        <v>4730018.6678375443</v>
      </c>
      <c r="H2655" s="179">
        <f t="shared" si="1029"/>
        <v>95745.931671477316</v>
      </c>
      <c r="I2655" s="179">
        <f t="shared" si="1030"/>
        <v>70476</v>
      </c>
      <c r="J2655" s="179">
        <f t="shared" si="1031"/>
        <v>3124</v>
      </c>
      <c r="K2655" s="179">
        <f t="shared" si="1032"/>
        <v>73600</v>
      </c>
      <c r="L2655" s="179">
        <f t="shared" si="1020"/>
        <v>73600</v>
      </c>
      <c r="M2655" s="179">
        <f t="shared" si="1033"/>
        <v>62834.302097394953</v>
      </c>
      <c r="N2655" s="179">
        <f t="shared" si="1034"/>
        <v>6681802.2054358395</v>
      </c>
      <c r="O2655" s="179">
        <f>N2655*(1+Basic!$B$9)+S2655</f>
        <v>7015892.3157076314</v>
      </c>
      <c r="P2655" s="176">
        <f t="shared" si="1021"/>
        <v>7111638</v>
      </c>
      <c r="R2655" s="183">
        <f t="shared" si="1035"/>
        <v>0</v>
      </c>
      <c r="S2655" s="179">
        <f t="shared" si="1022"/>
        <v>0</v>
      </c>
      <c r="Y2655" s="179">
        <f t="shared" si="1036"/>
        <v>7320.3129926556721</v>
      </c>
      <c r="Z2655" s="179">
        <f t="shared" si="1037"/>
        <v>1823.0520901038399</v>
      </c>
      <c r="AA2655" s="179">
        <f t="shared" si="1038"/>
        <v>64456.634917240488</v>
      </c>
      <c r="AB2655" s="179">
        <f t="shared" si="1039"/>
        <v>73600</v>
      </c>
      <c r="AC2655" s="179">
        <f t="shared" si="1040"/>
        <v>7111638</v>
      </c>
      <c r="AE2655" s="179">
        <f t="shared" si="1041"/>
        <v>73600</v>
      </c>
    </row>
    <row r="2656" spans="1:31" ht="15" x14ac:dyDescent="0.2">
      <c r="A2656" s="171">
        <f t="shared" si="1023"/>
        <v>71</v>
      </c>
      <c r="B2656" s="179">
        <f t="shared" si="1024"/>
        <v>70476</v>
      </c>
      <c r="C2656" s="190"/>
      <c r="D2656" s="179">
        <f t="shared" si="1025"/>
        <v>3124</v>
      </c>
      <c r="E2656" s="179">
        <f t="shared" si="1026"/>
        <v>63058.096482783854</v>
      </c>
      <c r="F2656" s="179">
        <f t="shared" si="1027"/>
        <v>1276.6400231598666</v>
      </c>
      <c r="G2656" s="179">
        <f t="shared" si="1028"/>
        <v>4722600.7643203279</v>
      </c>
      <c r="H2656" s="179">
        <f t="shared" si="1029"/>
        <v>93898.571694637183</v>
      </c>
      <c r="I2656" s="179">
        <f t="shared" si="1030"/>
        <v>70476</v>
      </c>
      <c r="J2656" s="179">
        <f t="shared" si="1031"/>
        <v>3124</v>
      </c>
      <c r="K2656" s="179">
        <f t="shared" si="1032"/>
        <v>73600</v>
      </c>
      <c r="L2656" s="179">
        <f t="shared" si="1020"/>
        <v>73600</v>
      </c>
      <c r="M2656" s="179">
        <f t="shared" si="1033"/>
        <v>62733.226527588013</v>
      </c>
      <c r="N2656" s="179">
        <f t="shared" si="1034"/>
        <v>6670935.4319634279</v>
      </c>
      <c r="O2656" s="179">
        <f>N2656*(1+Basic!$B$9)+S2656</f>
        <v>7004482.2035615994</v>
      </c>
      <c r="P2656" s="176">
        <f t="shared" si="1021"/>
        <v>7098381</v>
      </c>
      <c r="R2656" s="183">
        <f t="shared" si="1035"/>
        <v>0</v>
      </c>
      <c r="S2656" s="179">
        <f t="shared" si="1022"/>
        <v>0</v>
      </c>
      <c r="Y2656" s="179">
        <f t="shared" si="1036"/>
        <v>7417.903517216444</v>
      </c>
      <c r="Z2656" s="179">
        <f t="shared" si="1037"/>
        <v>1847.3599768401327</v>
      </c>
      <c r="AA2656" s="179">
        <f t="shared" si="1038"/>
        <v>64334.736505943722</v>
      </c>
      <c r="AB2656" s="179">
        <f t="shared" si="1039"/>
        <v>73600.000000000291</v>
      </c>
      <c r="AC2656" s="179">
        <f t="shared" si="1040"/>
        <v>7098381</v>
      </c>
      <c r="AE2656" s="179">
        <f t="shared" si="1041"/>
        <v>73600</v>
      </c>
    </row>
    <row r="2657" spans="1:31" x14ac:dyDescent="0.2">
      <c r="A2657" s="171">
        <f t="shared" si="1023"/>
        <v>72</v>
      </c>
      <c r="B2657" s="179">
        <f t="shared" si="1024"/>
        <v>70476</v>
      </c>
      <c r="C2657" s="171">
        <f>-Basic!$B$25</f>
        <v>-27860</v>
      </c>
      <c r="D2657" s="179">
        <f t="shared" si="1025"/>
        <v>-24736</v>
      </c>
      <c r="E2657" s="179">
        <f t="shared" si="1026"/>
        <v>62959.204933186127</v>
      </c>
      <c r="F2657" s="179">
        <f t="shared" si="1027"/>
        <v>1252.008024259799</v>
      </c>
      <c r="G2657" s="179">
        <f t="shared" si="1028"/>
        <v>4715083.969253514</v>
      </c>
      <c r="H2657" s="179">
        <f t="shared" si="1029"/>
        <v>119886.57971889699</v>
      </c>
      <c r="I2657" s="179">
        <f t="shared" si="1030"/>
        <v>70476</v>
      </c>
      <c r="J2657" s="179">
        <f t="shared" si="1031"/>
        <v>3124</v>
      </c>
      <c r="K2657" s="179">
        <f t="shared" si="1032"/>
        <v>73600</v>
      </c>
      <c r="L2657" s="179">
        <f t="shared" si="1020"/>
        <v>73600</v>
      </c>
      <c r="M2657" s="179">
        <f t="shared" si="1033"/>
        <v>62631.201992753056</v>
      </c>
      <c r="N2657" s="179">
        <f t="shared" si="1034"/>
        <v>6659966.6339561809</v>
      </c>
      <c r="O2657" s="179">
        <f>N2657*(1+Basic!$B$9)+S2657</f>
        <v>6992964.9656539904</v>
      </c>
      <c r="P2657" s="176">
        <f t="shared" si="1021"/>
        <v>7112852</v>
      </c>
      <c r="R2657" s="183">
        <f t="shared" si="1035"/>
        <v>0</v>
      </c>
      <c r="S2657" s="179">
        <f t="shared" si="1022"/>
        <v>0</v>
      </c>
      <c r="Y2657" s="179">
        <f t="shared" si="1036"/>
        <v>7516.7950668139383</v>
      </c>
      <c r="Z2657" s="179">
        <f t="shared" si="1037"/>
        <v>1871.9919757401949</v>
      </c>
      <c r="AA2657" s="179">
        <f t="shared" si="1038"/>
        <v>64211.212957445925</v>
      </c>
      <c r="AB2657" s="179">
        <f t="shared" si="1039"/>
        <v>73600.000000000058</v>
      </c>
      <c r="AC2657" s="179">
        <f t="shared" si="1040"/>
        <v>7112852</v>
      </c>
      <c r="AE2657" s="179">
        <f t="shared" si="1041"/>
        <v>45740</v>
      </c>
    </row>
    <row r="2658" spans="1:31" x14ac:dyDescent="0.2">
      <c r="A2658" s="171">
        <f t="shared" si="1023"/>
        <v>73</v>
      </c>
      <c r="B2658" s="179">
        <f t="shared" si="1024"/>
        <v>70476</v>
      </c>
      <c r="D2658" s="179">
        <f t="shared" si="1025"/>
        <v>3124</v>
      </c>
      <c r="E2658" s="179">
        <f t="shared" si="1026"/>
        <v>62858.995013976411</v>
      </c>
      <c r="F2658" s="179">
        <f t="shared" si="1027"/>
        <v>1598.5222895322665</v>
      </c>
      <c r="G2658" s="179">
        <f t="shared" si="1028"/>
        <v>4707466.9642674904</v>
      </c>
      <c r="H2658" s="179">
        <f t="shared" si="1029"/>
        <v>118361.10200842925</v>
      </c>
      <c r="I2658" s="179">
        <f t="shared" si="1030"/>
        <v>70476</v>
      </c>
      <c r="J2658" s="179">
        <f t="shared" si="1031"/>
        <v>3124</v>
      </c>
      <c r="K2658" s="179">
        <f t="shared" si="1032"/>
        <v>73600</v>
      </c>
      <c r="L2658" s="179">
        <f t="shared" si="1020"/>
        <v>73600</v>
      </c>
      <c r="M2658" s="179">
        <f t="shared" si="1033"/>
        <v>62528.219583371923</v>
      </c>
      <c r="N2658" s="179">
        <f t="shared" si="1034"/>
        <v>6648894.8535395525</v>
      </c>
      <c r="O2658" s="179">
        <f>N2658*(1+Basic!$B$9)+S2658</f>
        <v>6981339.5962165305</v>
      </c>
      <c r="P2658" s="176">
        <f t="shared" si="1021"/>
        <v>7099701</v>
      </c>
      <c r="R2658" s="183">
        <f t="shared" si="1035"/>
        <v>0</v>
      </c>
      <c r="S2658" s="179">
        <f t="shared" si="1022"/>
        <v>0</v>
      </c>
      <c r="Y2658" s="179">
        <f t="shared" si="1036"/>
        <v>7617.0049860235304</v>
      </c>
      <c r="Z2658" s="179">
        <f t="shared" si="1037"/>
        <v>1525.4777104677341</v>
      </c>
      <c r="AA2658" s="179">
        <f t="shared" si="1038"/>
        <v>64457.517303508677</v>
      </c>
      <c r="AB2658" s="179">
        <f t="shared" si="1039"/>
        <v>73599.999999999942</v>
      </c>
      <c r="AC2658" s="179">
        <f t="shared" si="1040"/>
        <v>7099701</v>
      </c>
      <c r="AE2658" s="179">
        <f t="shared" si="1041"/>
        <v>73600</v>
      </c>
    </row>
    <row r="2659" spans="1:31" x14ac:dyDescent="0.2">
      <c r="A2659" s="171">
        <f t="shared" si="1023"/>
        <v>74</v>
      </c>
      <c r="B2659" s="179">
        <f t="shared" si="1024"/>
        <v>70476</v>
      </c>
      <c r="D2659" s="179">
        <f t="shared" si="1025"/>
        <v>3124</v>
      </c>
      <c r="E2659" s="179">
        <f t="shared" si="1026"/>
        <v>62757.449149351298</v>
      </c>
      <c r="F2659" s="179">
        <f t="shared" si="1027"/>
        <v>1578.182146973483</v>
      </c>
      <c r="G2659" s="179">
        <f t="shared" si="1028"/>
        <v>4699748.413416842</v>
      </c>
      <c r="H2659" s="179">
        <f t="shared" si="1029"/>
        <v>116815.28415540274</v>
      </c>
      <c r="I2659" s="179">
        <f t="shared" si="1030"/>
        <v>70476</v>
      </c>
      <c r="J2659" s="179">
        <f t="shared" si="1031"/>
        <v>3124</v>
      </c>
      <c r="K2659" s="179">
        <f t="shared" si="1032"/>
        <v>73600</v>
      </c>
      <c r="L2659" s="179">
        <f t="shared" si="1020"/>
        <v>73600</v>
      </c>
      <c r="M2659" s="179">
        <f t="shared" si="1033"/>
        <v>62424.270306277933</v>
      </c>
      <c r="N2659" s="179">
        <f t="shared" si="1034"/>
        <v>6637719.1238458306</v>
      </c>
      <c r="O2659" s="179">
        <f>N2659*(1+Basic!$B$9)+S2659</f>
        <v>6969605.0800381228</v>
      </c>
      <c r="P2659" s="176">
        <f t="shared" si="1021"/>
        <v>7086420</v>
      </c>
      <c r="R2659" s="183">
        <f t="shared" si="1035"/>
        <v>0</v>
      </c>
      <c r="S2659" s="179">
        <f t="shared" si="1022"/>
        <v>0</v>
      </c>
      <c r="Y2659" s="179">
        <f t="shared" si="1036"/>
        <v>7718.550850648433</v>
      </c>
      <c r="Z2659" s="179">
        <f t="shared" si="1037"/>
        <v>1545.8178530265141</v>
      </c>
      <c r="AA2659" s="179">
        <f t="shared" si="1038"/>
        <v>64335.631296324784</v>
      </c>
      <c r="AB2659" s="179">
        <f t="shared" si="1039"/>
        <v>73599.999999999738</v>
      </c>
      <c r="AC2659" s="179">
        <f t="shared" si="1040"/>
        <v>7086420</v>
      </c>
      <c r="AE2659" s="179">
        <f t="shared" si="1041"/>
        <v>73600</v>
      </c>
    </row>
    <row r="2660" spans="1:31" x14ac:dyDescent="0.2">
      <c r="A2660" s="171">
        <f t="shared" si="1023"/>
        <v>75</v>
      </c>
      <c r="B2660" s="179">
        <f t="shared" si="1024"/>
        <v>70476</v>
      </c>
      <c r="D2660" s="179">
        <f t="shared" si="1025"/>
        <v>3124</v>
      </c>
      <c r="E2660" s="179">
        <f t="shared" si="1026"/>
        <v>62654.549529196105</v>
      </c>
      <c r="F2660" s="179">
        <f t="shared" si="1027"/>
        <v>1557.5707966504217</v>
      </c>
      <c r="G2660" s="179">
        <f t="shared" si="1028"/>
        <v>4691926.9629460378</v>
      </c>
      <c r="H2660" s="179">
        <f t="shared" si="1029"/>
        <v>115248.85495205317</v>
      </c>
      <c r="I2660" s="179">
        <f t="shared" si="1030"/>
        <v>70476</v>
      </c>
      <c r="J2660" s="179">
        <f t="shared" si="1031"/>
        <v>3124</v>
      </c>
      <c r="K2660" s="179">
        <f t="shared" si="1032"/>
        <v>73600</v>
      </c>
      <c r="L2660" s="179">
        <f t="shared" si="1020"/>
        <v>73600</v>
      </c>
      <c r="M2660" s="179">
        <f t="shared" si="1033"/>
        <v>62319.345083870576</v>
      </c>
      <c r="N2660" s="179">
        <f t="shared" si="1034"/>
        <v>6626438.4689297015</v>
      </c>
      <c r="O2660" s="179">
        <f>N2660*(1+Basic!$B$9)+S2660</f>
        <v>6957760.3923761873</v>
      </c>
      <c r="P2660" s="176">
        <f t="shared" si="1021"/>
        <v>7073009</v>
      </c>
      <c r="R2660" s="183">
        <f t="shared" si="1035"/>
        <v>0</v>
      </c>
      <c r="S2660" s="179">
        <f t="shared" si="1022"/>
        <v>0</v>
      </c>
      <c r="Y2660" s="179">
        <f t="shared" si="1036"/>
        <v>7821.4504708042368</v>
      </c>
      <c r="Z2660" s="179">
        <f t="shared" si="1037"/>
        <v>1566.4292033495731</v>
      </c>
      <c r="AA2660" s="179">
        <f t="shared" si="1038"/>
        <v>64212.120325846525</v>
      </c>
      <c r="AB2660" s="179">
        <f t="shared" si="1039"/>
        <v>73600.000000000335</v>
      </c>
      <c r="AC2660" s="179">
        <f t="shared" si="1040"/>
        <v>7073009</v>
      </c>
      <c r="AE2660" s="179">
        <f t="shared" si="1041"/>
        <v>73600</v>
      </c>
    </row>
    <row r="2661" spans="1:31" x14ac:dyDescent="0.2">
      <c r="A2661" s="171">
        <f t="shared" si="1023"/>
        <v>76</v>
      </c>
      <c r="B2661" s="179">
        <f t="shared" si="1024"/>
        <v>70476</v>
      </c>
      <c r="D2661" s="179">
        <f t="shared" si="1025"/>
        <v>3124</v>
      </c>
      <c r="E2661" s="179">
        <f t="shared" si="1026"/>
        <v>62550.278105961152</v>
      </c>
      <c r="F2661" s="179">
        <f t="shared" si="1027"/>
        <v>1536.6846223813773</v>
      </c>
      <c r="G2661" s="179">
        <f t="shared" si="1028"/>
        <v>4684001.2410519989</v>
      </c>
      <c r="H2661" s="179">
        <f t="shared" si="1029"/>
        <v>113661.53957443454</v>
      </c>
      <c r="I2661" s="179">
        <f t="shared" si="1030"/>
        <v>70476</v>
      </c>
      <c r="J2661" s="179">
        <f t="shared" si="1031"/>
        <v>3124</v>
      </c>
      <c r="K2661" s="179">
        <f t="shared" si="1032"/>
        <v>73600</v>
      </c>
      <c r="L2661" s="179">
        <f t="shared" si="1020"/>
        <v>73600</v>
      </c>
      <c r="M2661" s="179">
        <f t="shared" si="1033"/>
        <v>62213.434753322719</v>
      </c>
      <c r="N2661" s="179">
        <f t="shared" si="1034"/>
        <v>6615051.9036830245</v>
      </c>
      <c r="O2661" s="179">
        <f>N2661*(1+Basic!$B$9)+S2661</f>
        <v>6945804.4988671755</v>
      </c>
      <c r="P2661" s="176">
        <f t="shared" si="1021"/>
        <v>7059466</v>
      </c>
      <c r="R2661" s="183">
        <f t="shared" si="1035"/>
        <v>0</v>
      </c>
      <c r="S2661" s="179">
        <f t="shared" si="1022"/>
        <v>0</v>
      </c>
      <c r="Y2661" s="179">
        <f t="shared" si="1036"/>
        <v>7925.7218940388411</v>
      </c>
      <c r="Z2661" s="179">
        <f t="shared" si="1037"/>
        <v>1587.3153776186227</v>
      </c>
      <c r="AA2661" s="179">
        <f t="shared" si="1038"/>
        <v>64086.962728342529</v>
      </c>
      <c r="AB2661" s="179">
        <f t="shared" si="1039"/>
        <v>73600</v>
      </c>
      <c r="AC2661" s="179">
        <f t="shared" si="1040"/>
        <v>7059466</v>
      </c>
      <c r="AE2661" s="179">
        <f t="shared" si="1041"/>
        <v>73600</v>
      </c>
    </row>
    <row r="2662" spans="1:31" x14ac:dyDescent="0.2">
      <c r="A2662" s="171">
        <f t="shared" si="1023"/>
        <v>77</v>
      </c>
      <c r="B2662" s="179">
        <f t="shared" si="1024"/>
        <v>70476</v>
      </c>
      <c r="D2662" s="179">
        <f t="shared" si="1025"/>
        <v>3124</v>
      </c>
      <c r="E2662" s="179">
        <f t="shared" si="1026"/>
        <v>62444.616591496451</v>
      </c>
      <c r="F2662" s="179">
        <f t="shared" si="1027"/>
        <v>1515.5199597678459</v>
      </c>
      <c r="G2662" s="179">
        <f t="shared" si="1028"/>
        <v>4675969.8576434953</v>
      </c>
      <c r="H2662" s="179">
        <f t="shared" si="1029"/>
        <v>112053.05953420239</v>
      </c>
      <c r="I2662" s="179">
        <f t="shared" si="1030"/>
        <v>70476</v>
      </c>
      <c r="J2662" s="179">
        <f t="shared" si="1031"/>
        <v>3124</v>
      </c>
      <c r="K2662" s="179">
        <f t="shared" si="1032"/>
        <v>73600</v>
      </c>
      <c r="L2662" s="179">
        <f t="shared" si="1020"/>
        <v>73600</v>
      </c>
      <c r="M2662" s="179">
        <f t="shared" si="1033"/>
        <v>62106.530065780513</v>
      </c>
      <c r="N2662" s="179">
        <f t="shared" si="1034"/>
        <v>6603558.433748805</v>
      </c>
      <c r="O2662" s="179">
        <f>N2662*(1+Basic!$B$9)+S2662</f>
        <v>6933736.3554362459</v>
      </c>
      <c r="P2662" s="176">
        <f t="shared" si="1021"/>
        <v>7045789</v>
      </c>
      <c r="R2662" s="183">
        <f t="shared" si="1035"/>
        <v>0</v>
      </c>
      <c r="S2662" s="179">
        <f t="shared" si="1022"/>
        <v>0</v>
      </c>
      <c r="Y2662" s="179">
        <f t="shared" si="1036"/>
        <v>8031.3834085036069</v>
      </c>
      <c r="Z2662" s="179">
        <f t="shared" si="1037"/>
        <v>1608.4800402321562</v>
      </c>
      <c r="AA2662" s="179">
        <f t="shared" si="1038"/>
        <v>63960.136551264295</v>
      </c>
      <c r="AB2662" s="179">
        <f t="shared" si="1039"/>
        <v>73600.000000000058</v>
      </c>
      <c r="AC2662" s="179">
        <f t="shared" si="1040"/>
        <v>7045789</v>
      </c>
      <c r="AE2662" s="179">
        <f t="shared" si="1041"/>
        <v>73600</v>
      </c>
    </row>
    <row r="2663" spans="1:31" x14ac:dyDescent="0.2">
      <c r="A2663" s="171">
        <f t="shared" si="1023"/>
        <v>78</v>
      </c>
      <c r="B2663" s="179">
        <f t="shared" si="1024"/>
        <v>70476</v>
      </c>
      <c r="D2663" s="179">
        <f t="shared" si="1025"/>
        <v>3124</v>
      </c>
      <c r="E2663" s="179">
        <f t="shared" si="1026"/>
        <v>62337.546453844086</v>
      </c>
      <c r="F2663" s="179">
        <f t="shared" si="1027"/>
        <v>1494.0730955516203</v>
      </c>
      <c r="G2663" s="179">
        <f t="shared" si="1028"/>
        <v>4667831.4040973391</v>
      </c>
      <c r="H2663" s="179">
        <f t="shared" si="1029"/>
        <v>110423.13262975401</v>
      </c>
      <c r="I2663" s="179">
        <f t="shared" si="1030"/>
        <v>70476</v>
      </c>
      <c r="J2663" s="179">
        <f t="shared" si="1031"/>
        <v>3124</v>
      </c>
      <c r="K2663" s="179">
        <f t="shared" si="1032"/>
        <v>73600</v>
      </c>
      <c r="L2663" s="179">
        <f t="shared" si="1020"/>
        <v>73600</v>
      </c>
      <c r="M2663" s="179">
        <f t="shared" si="1033"/>
        <v>61998.62168555567</v>
      </c>
      <c r="N2663" s="179">
        <f t="shared" si="1034"/>
        <v>6591957.0554343611</v>
      </c>
      <c r="O2663" s="179">
        <f>N2663*(1+Basic!$B$9)+S2663</f>
        <v>6921554.9082060792</v>
      </c>
      <c r="P2663" s="176">
        <f t="shared" si="1021"/>
        <v>7031978</v>
      </c>
      <c r="R2663" s="183">
        <f t="shared" si="1035"/>
        <v>0</v>
      </c>
      <c r="S2663" s="179">
        <f t="shared" si="1022"/>
        <v>0</v>
      </c>
      <c r="Y2663" s="179">
        <f t="shared" si="1036"/>
        <v>8138.4535461561754</v>
      </c>
      <c r="Z2663" s="179">
        <f t="shared" si="1037"/>
        <v>1629.9269044483808</v>
      </c>
      <c r="AA2663" s="179">
        <f t="shared" si="1038"/>
        <v>63831.619549395706</v>
      </c>
      <c r="AB2663" s="179">
        <f t="shared" si="1039"/>
        <v>73600.000000000262</v>
      </c>
      <c r="AC2663" s="179">
        <f t="shared" si="1040"/>
        <v>7031978</v>
      </c>
      <c r="AE2663" s="179">
        <f t="shared" si="1041"/>
        <v>73600</v>
      </c>
    </row>
    <row r="2664" spans="1:31" x14ac:dyDescent="0.2">
      <c r="A2664" s="171">
        <f t="shared" si="1023"/>
        <v>79</v>
      </c>
      <c r="B2664" s="179">
        <f t="shared" si="1024"/>
        <v>70476</v>
      </c>
      <c r="D2664" s="179">
        <f t="shared" si="1025"/>
        <v>3124</v>
      </c>
      <c r="E2664" s="179">
        <f t="shared" si="1026"/>
        <v>62229.048913987906</v>
      </c>
      <c r="F2664" s="179">
        <f t="shared" si="1027"/>
        <v>1472.3402669633144</v>
      </c>
      <c r="G2664" s="179">
        <f t="shared" si="1028"/>
        <v>4659584.4530113274</v>
      </c>
      <c r="H2664" s="179">
        <f t="shared" si="1029"/>
        <v>108771.47289671733</v>
      </c>
      <c r="I2664" s="179">
        <f t="shared" si="1030"/>
        <v>70476</v>
      </c>
      <c r="J2664" s="179">
        <f t="shared" si="1031"/>
        <v>3124</v>
      </c>
      <c r="K2664" s="179">
        <f t="shared" si="1032"/>
        <v>73600</v>
      </c>
      <c r="L2664" s="179">
        <f t="shared" si="1020"/>
        <v>73600</v>
      </c>
      <c r="M2664" s="179">
        <f t="shared" si="1033"/>
        <v>61889.700189310213</v>
      </c>
      <c r="N2664" s="179">
        <f t="shared" si="1034"/>
        <v>6580246.7556236712</v>
      </c>
      <c r="O2664" s="179">
        <f>N2664*(1+Basic!$B$9)+S2664</f>
        <v>6909259.0934048546</v>
      </c>
      <c r="P2664" s="176">
        <f t="shared" si="1021"/>
        <v>7018031</v>
      </c>
      <c r="R2664" s="183">
        <f t="shared" si="1035"/>
        <v>0</v>
      </c>
      <c r="S2664" s="179">
        <f t="shared" si="1022"/>
        <v>0</v>
      </c>
      <c r="Y2664" s="179">
        <f t="shared" si="1036"/>
        <v>8246.9510860117152</v>
      </c>
      <c r="Z2664" s="179">
        <f t="shared" si="1037"/>
        <v>1651.6597330366785</v>
      </c>
      <c r="AA2664" s="179">
        <f t="shared" si="1038"/>
        <v>63701.389180951221</v>
      </c>
      <c r="AB2664" s="179">
        <f t="shared" si="1039"/>
        <v>73599.999999999622</v>
      </c>
      <c r="AC2664" s="179">
        <f t="shared" si="1040"/>
        <v>7018031</v>
      </c>
      <c r="AE2664" s="179">
        <f t="shared" si="1041"/>
        <v>73600</v>
      </c>
    </row>
    <row r="2665" spans="1:31" x14ac:dyDescent="0.2">
      <c r="A2665" s="171">
        <f t="shared" si="1023"/>
        <v>80</v>
      </c>
      <c r="B2665" s="179">
        <f t="shared" si="1024"/>
        <v>70476</v>
      </c>
      <c r="D2665" s="179">
        <f t="shared" si="1025"/>
        <v>3124</v>
      </c>
      <c r="E2665" s="179">
        <f t="shared" si="1026"/>
        <v>62119.104942559927</v>
      </c>
      <c r="F2665" s="179">
        <f t="shared" si="1027"/>
        <v>1450.3176610621983</v>
      </c>
      <c r="G2665" s="179">
        <f t="shared" si="1028"/>
        <v>4651227.5579538876</v>
      </c>
      <c r="H2665" s="179">
        <f t="shared" si="1029"/>
        <v>107097.79055777953</v>
      </c>
      <c r="I2665" s="179">
        <f t="shared" si="1030"/>
        <v>70476</v>
      </c>
      <c r="J2665" s="179">
        <f t="shared" si="1031"/>
        <v>3124</v>
      </c>
      <c r="K2665" s="179">
        <f t="shared" si="1032"/>
        <v>73600</v>
      </c>
      <c r="L2665" s="179">
        <f t="shared" si="1020"/>
        <v>73600</v>
      </c>
      <c r="M2665" s="179">
        <f t="shared" si="1033"/>
        <v>61779.756065233574</v>
      </c>
      <c r="N2665" s="179">
        <f t="shared" si="1034"/>
        <v>6568426.5116889048</v>
      </c>
      <c r="O2665" s="179">
        <f>N2665*(1+Basic!$B$9)+S2665</f>
        <v>6896847.83727335</v>
      </c>
      <c r="P2665" s="176">
        <f t="shared" si="1021"/>
        <v>7003946</v>
      </c>
      <c r="R2665" s="183">
        <f t="shared" si="1035"/>
        <v>0</v>
      </c>
      <c r="S2665" s="179">
        <f t="shared" si="1022"/>
        <v>0</v>
      </c>
      <c r="Y2665" s="179">
        <f t="shared" si="1036"/>
        <v>8356.8950574398041</v>
      </c>
      <c r="Z2665" s="179">
        <f t="shared" si="1037"/>
        <v>1673.6823389377969</v>
      </c>
      <c r="AA2665" s="179">
        <f t="shared" si="1038"/>
        <v>63569.422603622123</v>
      </c>
      <c r="AB2665" s="179">
        <f t="shared" si="1039"/>
        <v>73599.999999999724</v>
      </c>
      <c r="AC2665" s="179">
        <f t="shared" si="1040"/>
        <v>7003946</v>
      </c>
      <c r="AE2665" s="179">
        <f t="shared" si="1041"/>
        <v>73600</v>
      </c>
    </row>
    <row r="2666" spans="1:31" x14ac:dyDescent="0.2">
      <c r="A2666" s="171">
        <f t="shared" si="1023"/>
        <v>81</v>
      </c>
      <c r="B2666" s="179">
        <f t="shared" si="1024"/>
        <v>70476</v>
      </c>
      <c r="D2666" s="179">
        <f t="shared" si="1025"/>
        <v>3124</v>
      </c>
      <c r="E2666" s="179">
        <f t="shared" si="1026"/>
        <v>62007.695256502717</v>
      </c>
      <c r="F2666" s="179">
        <f t="shared" si="1027"/>
        <v>1428.0014140672322</v>
      </c>
      <c r="G2666" s="179">
        <f t="shared" si="1028"/>
        <v>4642759.25321039</v>
      </c>
      <c r="H2666" s="179">
        <f t="shared" si="1029"/>
        <v>105401.79197184676</v>
      </c>
      <c r="I2666" s="179">
        <f t="shared" si="1030"/>
        <v>70476</v>
      </c>
      <c r="J2666" s="179">
        <f t="shared" si="1031"/>
        <v>3124</v>
      </c>
      <c r="K2666" s="179">
        <f t="shared" si="1032"/>
        <v>73600</v>
      </c>
      <c r="L2666" s="179">
        <f t="shared" si="1020"/>
        <v>73600</v>
      </c>
      <c r="M2666" s="179">
        <f t="shared" si="1033"/>
        <v>61668.779712211959</v>
      </c>
      <c r="N2666" s="179">
        <f t="shared" si="1034"/>
        <v>6556495.2914011171</v>
      </c>
      <c r="O2666" s="179">
        <f>N2666*(1+Basic!$B$9)+S2666</f>
        <v>6884320.0559711736</v>
      </c>
      <c r="P2666" s="176">
        <f t="shared" si="1021"/>
        <v>6989722</v>
      </c>
      <c r="R2666" s="183">
        <f t="shared" si="1035"/>
        <v>0</v>
      </c>
      <c r="S2666" s="179">
        <f t="shared" si="1022"/>
        <v>0</v>
      </c>
      <c r="Y2666" s="179">
        <f t="shared" si="1036"/>
        <v>8468.3047434976324</v>
      </c>
      <c r="Z2666" s="179">
        <f t="shared" si="1037"/>
        <v>1695.9985859327717</v>
      </c>
      <c r="AA2666" s="179">
        <f t="shared" si="1038"/>
        <v>63435.696670569952</v>
      </c>
      <c r="AB2666" s="179">
        <f t="shared" si="1039"/>
        <v>73600.000000000349</v>
      </c>
      <c r="AC2666" s="179">
        <f t="shared" si="1040"/>
        <v>6989722</v>
      </c>
      <c r="AE2666" s="179">
        <f t="shared" si="1041"/>
        <v>73600</v>
      </c>
    </row>
    <row r="2667" spans="1:31" x14ac:dyDescent="0.2">
      <c r="A2667" s="171">
        <f t="shared" si="1023"/>
        <v>82</v>
      </c>
      <c r="B2667" s="179">
        <f t="shared" si="1024"/>
        <v>70476</v>
      </c>
      <c r="D2667" s="179">
        <f t="shared" si="1025"/>
        <v>3124</v>
      </c>
      <c r="E2667" s="179">
        <f t="shared" si="1026"/>
        <v>61894.800315687346</v>
      </c>
      <c r="F2667" s="179">
        <f t="shared" si="1027"/>
        <v>1405.3876106791838</v>
      </c>
      <c r="G2667" s="179">
        <f t="shared" si="1028"/>
        <v>4634178.0535260774</v>
      </c>
      <c r="H2667" s="179">
        <f t="shared" si="1029"/>
        <v>103683.17958252595</v>
      </c>
      <c r="I2667" s="179">
        <f t="shared" si="1030"/>
        <v>70476</v>
      </c>
      <c r="J2667" s="179">
        <f t="shared" si="1031"/>
        <v>3124</v>
      </c>
      <c r="K2667" s="179">
        <f t="shared" si="1032"/>
        <v>73600</v>
      </c>
      <c r="L2667" s="179">
        <f t="shared" si="1020"/>
        <v>73600</v>
      </c>
      <c r="M2667" s="179">
        <f t="shared" si="1033"/>
        <v>61556.761438989895</v>
      </c>
      <c r="N2667" s="179">
        <f t="shared" si="1034"/>
        <v>6544452.0528401071</v>
      </c>
      <c r="O2667" s="179">
        <f>N2667*(1+Basic!$B$9)+S2667</f>
        <v>6871674.6554821124</v>
      </c>
      <c r="P2667" s="176">
        <f t="shared" si="1021"/>
        <v>6975358</v>
      </c>
      <c r="R2667" s="183">
        <f t="shared" si="1035"/>
        <v>0</v>
      </c>
      <c r="S2667" s="179">
        <f t="shared" si="1022"/>
        <v>0</v>
      </c>
      <c r="Y2667" s="179">
        <f t="shared" si="1036"/>
        <v>8581.1996843125671</v>
      </c>
      <c r="Z2667" s="179">
        <f t="shared" si="1037"/>
        <v>1718.6123893208132</v>
      </c>
      <c r="AA2667" s="179">
        <f t="shared" si="1038"/>
        <v>63300.187926366532</v>
      </c>
      <c r="AB2667" s="179">
        <f t="shared" si="1039"/>
        <v>73599.999999999913</v>
      </c>
      <c r="AC2667" s="179">
        <f t="shared" si="1040"/>
        <v>6975358</v>
      </c>
      <c r="AE2667" s="179">
        <f t="shared" si="1041"/>
        <v>73600</v>
      </c>
    </row>
    <row r="2668" spans="1:31" x14ac:dyDescent="0.2">
      <c r="A2668" s="171">
        <f t="shared" si="1023"/>
        <v>83</v>
      </c>
      <c r="B2668" s="179">
        <f t="shared" si="1024"/>
        <v>70476</v>
      </c>
      <c r="D2668" s="179">
        <f t="shared" si="1025"/>
        <v>3124</v>
      </c>
      <c r="E2668" s="179">
        <f t="shared" si="1026"/>
        <v>61780.400319486325</v>
      </c>
      <c r="F2668" s="179">
        <f t="shared" si="1027"/>
        <v>1382.4722833937012</v>
      </c>
      <c r="G2668" s="179">
        <f t="shared" si="1028"/>
        <v>4625482.4538455633</v>
      </c>
      <c r="H2668" s="179">
        <f t="shared" si="1029"/>
        <v>101941.65186591964</v>
      </c>
      <c r="I2668" s="179">
        <f t="shared" si="1030"/>
        <v>70476</v>
      </c>
      <c r="J2668" s="179">
        <f t="shared" si="1031"/>
        <v>3124</v>
      </c>
      <c r="K2668" s="179">
        <f t="shared" si="1032"/>
        <v>73600</v>
      </c>
      <c r="L2668" s="179">
        <f t="shared" si="1020"/>
        <v>73600</v>
      </c>
      <c r="M2668" s="179">
        <f t="shared" si="1033"/>
        <v>61443.691463323892</v>
      </c>
      <c r="N2668" s="179">
        <f t="shared" si="1034"/>
        <v>6532295.7443034314</v>
      </c>
      <c r="O2668" s="179">
        <f>N2668*(1+Basic!$B$9)+S2668</f>
        <v>6858910.5315186037</v>
      </c>
      <c r="P2668" s="176">
        <f t="shared" si="1021"/>
        <v>6960852</v>
      </c>
      <c r="R2668" s="183">
        <f t="shared" si="1035"/>
        <v>0</v>
      </c>
      <c r="S2668" s="179">
        <f t="shared" si="1022"/>
        <v>0</v>
      </c>
      <c r="Y2668" s="179">
        <f t="shared" si="1036"/>
        <v>8695.5996805140749</v>
      </c>
      <c r="Z2668" s="179">
        <f t="shared" si="1037"/>
        <v>1741.5277166063024</v>
      </c>
      <c r="AA2668" s="179">
        <f t="shared" si="1038"/>
        <v>63162.87260288003</v>
      </c>
      <c r="AB2668" s="179">
        <f t="shared" si="1039"/>
        <v>73600.000000000407</v>
      </c>
      <c r="AC2668" s="179">
        <f t="shared" si="1040"/>
        <v>6960852</v>
      </c>
      <c r="AE2668" s="179">
        <f t="shared" si="1041"/>
        <v>73600</v>
      </c>
    </row>
    <row r="2669" spans="1:31" x14ac:dyDescent="0.2">
      <c r="A2669" s="171">
        <f t="shared" si="1023"/>
        <v>84</v>
      </c>
      <c r="B2669" s="179">
        <f t="shared" si="1024"/>
        <v>70476</v>
      </c>
      <c r="C2669" s="171">
        <f>-Basic!$B$26</f>
        <v>-25070</v>
      </c>
      <c r="D2669" s="179">
        <f t="shared" si="1025"/>
        <v>-21946</v>
      </c>
      <c r="E2669" s="179">
        <f t="shared" si="1026"/>
        <v>61664.47520330063</v>
      </c>
      <c r="F2669" s="179">
        <f t="shared" si="1027"/>
        <v>1359.2514118052311</v>
      </c>
      <c r="G2669" s="179">
        <f t="shared" si="1028"/>
        <v>4616670.9290488642</v>
      </c>
      <c r="H2669" s="179">
        <f t="shared" si="1029"/>
        <v>125246.90327772488</v>
      </c>
      <c r="I2669" s="179">
        <f t="shared" si="1030"/>
        <v>70476</v>
      </c>
      <c r="J2669" s="179">
        <f t="shared" si="1031"/>
        <v>3124</v>
      </c>
      <c r="K2669" s="179">
        <f t="shared" si="1032"/>
        <v>73600</v>
      </c>
      <c r="L2669" s="179">
        <f t="shared" si="1020"/>
        <v>73600</v>
      </c>
      <c r="M2669" s="179">
        <f t="shared" si="1033"/>
        <v>61329.559911128272</v>
      </c>
      <c r="N2669" s="179">
        <f t="shared" si="1034"/>
        <v>6520025.3042145595</v>
      </c>
      <c r="O2669" s="179">
        <f>N2669*(1+Basic!$B$9)+S2669</f>
        <v>6846026.5694252877</v>
      </c>
      <c r="P2669" s="176">
        <f t="shared" si="1021"/>
        <v>6971273</v>
      </c>
      <c r="R2669" s="183">
        <f t="shared" si="1035"/>
        <v>0</v>
      </c>
      <c r="S2669" s="179">
        <f t="shared" si="1022"/>
        <v>0</v>
      </c>
      <c r="Y2669" s="179">
        <f t="shared" si="1036"/>
        <v>8811.5247966991737</v>
      </c>
      <c r="Z2669" s="179">
        <f t="shared" si="1037"/>
        <v>1764.748588194765</v>
      </c>
      <c r="AA2669" s="179">
        <f t="shared" si="1038"/>
        <v>63023.726615105857</v>
      </c>
      <c r="AB2669" s="179">
        <f t="shared" si="1039"/>
        <v>73599.999999999796</v>
      </c>
      <c r="AC2669" s="179">
        <f t="shared" si="1040"/>
        <v>6971273</v>
      </c>
      <c r="AE2669" s="179">
        <f t="shared" si="1041"/>
        <v>48530</v>
      </c>
    </row>
    <row r="2670" spans="1:31" x14ac:dyDescent="0.2">
      <c r="A2670" s="171">
        <f t="shared" si="1023"/>
        <v>85</v>
      </c>
      <c r="B2670" s="179">
        <f t="shared" si="1024"/>
        <v>70476</v>
      </c>
      <c r="D2670" s="179">
        <f t="shared" si="1025"/>
        <v>3124</v>
      </c>
      <c r="E2670" s="179">
        <f t="shared" si="1026"/>
        <v>61547.004635040757</v>
      </c>
      <c r="F2670" s="179">
        <f t="shared" si="1027"/>
        <v>1669.9948155479594</v>
      </c>
      <c r="G2670" s="179">
        <f t="shared" si="1028"/>
        <v>4607741.9336839048</v>
      </c>
      <c r="H2670" s="179">
        <f t="shared" si="1029"/>
        <v>123792.89809327284</v>
      </c>
      <c r="I2670" s="179">
        <f t="shared" si="1030"/>
        <v>70476</v>
      </c>
      <c r="J2670" s="179">
        <f t="shared" si="1031"/>
        <v>3124</v>
      </c>
      <c r="K2670" s="179">
        <f t="shared" si="1032"/>
        <v>73600</v>
      </c>
      <c r="L2670" s="179">
        <f t="shared" si="1020"/>
        <v>73600</v>
      </c>
      <c r="M2670" s="179">
        <f t="shared" si="1033"/>
        <v>61214.356815612788</v>
      </c>
      <c r="N2670" s="179">
        <f t="shared" si="1034"/>
        <v>6507639.6610301724</v>
      </c>
      <c r="O2670" s="179">
        <f>N2670*(1+Basic!$B$9)+S2670</f>
        <v>6833021.644081681</v>
      </c>
      <c r="P2670" s="176">
        <f t="shared" si="1021"/>
        <v>6956815</v>
      </c>
      <c r="R2670" s="183">
        <f t="shared" si="1035"/>
        <v>0</v>
      </c>
      <c r="S2670" s="179">
        <f t="shared" si="1022"/>
        <v>0</v>
      </c>
      <c r="Y2670" s="179">
        <f t="shared" si="1036"/>
        <v>8928.9953649593517</v>
      </c>
      <c r="Z2670" s="179">
        <f t="shared" si="1037"/>
        <v>1454.0051844520349</v>
      </c>
      <c r="AA2670" s="179">
        <f t="shared" si="1038"/>
        <v>63216.999450588715</v>
      </c>
      <c r="AB2670" s="179">
        <f t="shared" si="1039"/>
        <v>73600.000000000102</v>
      </c>
      <c r="AC2670" s="179">
        <f t="shared" si="1040"/>
        <v>6956815</v>
      </c>
      <c r="AE2670" s="179">
        <f t="shared" si="1041"/>
        <v>73600</v>
      </c>
    </row>
    <row r="2671" spans="1:31" x14ac:dyDescent="0.2">
      <c r="A2671" s="171">
        <f t="shared" si="1023"/>
        <v>86</v>
      </c>
      <c r="B2671" s="179">
        <f t="shared" si="1024"/>
        <v>70476</v>
      </c>
      <c r="D2671" s="179">
        <f t="shared" si="1025"/>
        <v>3124</v>
      </c>
      <c r="E2671" s="179">
        <f t="shared" si="1026"/>
        <v>61427.968011560508</v>
      </c>
      <c r="F2671" s="179">
        <f t="shared" si="1027"/>
        <v>1650.6076606062481</v>
      </c>
      <c r="G2671" s="179">
        <f t="shared" si="1028"/>
        <v>4598693.9016954657</v>
      </c>
      <c r="H2671" s="179">
        <f t="shared" si="1029"/>
        <v>122319.50575387909</v>
      </c>
      <c r="I2671" s="179">
        <f t="shared" si="1030"/>
        <v>70476</v>
      </c>
      <c r="J2671" s="179">
        <f t="shared" si="1031"/>
        <v>3124</v>
      </c>
      <c r="K2671" s="179">
        <f t="shared" si="1032"/>
        <v>73600</v>
      </c>
      <c r="L2671" s="179">
        <f t="shared" si="1020"/>
        <v>73600</v>
      </c>
      <c r="M2671" s="179">
        <f t="shared" si="1033"/>
        <v>61098.072116412339</v>
      </c>
      <c r="N2671" s="179">
        <f t="shared" si="1034"/>
        <v>6495137.7331465846</v>
      </c>
      <c r="O2671" s="179">
        <f>N2671*(1+Basic!$B$9)+S2671</f>
        <v>6819894.6198039139</v>
      </c>
      <c r="P2671" s="176">
        <f t="shared" si="1021"/>
        <v>6942214</v>
      </c>
      <c r="R2671" s="183">
        <f t="shared" si="1035"/>
        <v>0</v>
      </c>
      <c r="S2671" s="179">
        <f t="shared" si="1022"/>
        <v>0</v>
      </c>
      <c r="Y2671" s="179">
        <f t="shared" si="1036"/>
        <v>9048.0319884391502</v>
      </c>
      <c r="Z2671" s="179">
        <f t="shared" si="1037"/>
        <v>1473.3923393937584</v>
      </c>
      <c r="AA2671" s="179">
        <f t="shared" si="1038"/>
        <v>63078.575672166757</v>
      </c>
      <c r="AB2671" s="179">
        <f t="shared" si="1039"/>
        <v>73599.999999999665</v>
      </c>
      <c r="AC2671" s="179">
        <f t="shared" si="1040"/>
        <v>6942214</v>
      </c>
      <c r="AE2671" s="179">
        <f t="shared" si="1041"/>
        <v>73600</v>
      </c>
    </row>
    <row r="2672" spans="1:31" x14ac:dyDescent="0.2">
      <c r="A2672" s="171">
        <f t="shared" si="1023"/>
        <v>87</v>
      </c>
      <c r="B2672" s="179">
        <f t="shared" si="1024"/>
        <v>70476</v>
      </c>
      <c r="D2672" s="179">
        <f t="shared" si="1025"/>
        <v>3124</v>
      </c>
      <c r="E2672" s="179">
        <f t="shared" si="1026"/>
        <v>61307.344455043523</v>
      </c>
      <c r="F2672" s="179">
        <f t="shared" si="1027"/>
        <v>1630.9620046765397</v>
      </c>
      <c r="G2672" s="179">
        <f t="shared" si="1028"/>
        <v>4589525.2461505095</v>
      </c>
      <c r="H2672" s="179">
        <f t="shared" si="1029"/>
        <v>120826.46775855562</v>
      </c>
      <c r="I2672" s="179">
        <f t="shared" si="1030"/>
        <v>70476</v>
      </c>
      <c r="J2672" s="179">
        <f t="shared" si="1031"/>
        <v>3124</v>
      </c>
      <c r="K2672" s="179">
        <f t="shared" si="1032"/>
        <v>73600</v>
      </c>
      <c r="L2672" s="179">
        <f t="shared" si="1020"/>
        <v>73600</v>
      </c>
      <c r="M2672" s="179">
        <f t="shared" si="1033"/>
        <v>60980.695658708362</v>
      </c>
      <c r="N2672" s="179">
        <f t="shared" si="1034"/>
        <v>6482518.4288052926</v>
      </c>
      <c r="O2672" s="179">
        <f>N2672*(1+Basic!$B$9)+S2672</f>
        <v>6806644.3502455577</v>
      </c>
      <c r="P2672" s="176">
        <f t="shared" si="1021"/>
        <v>6927471</v>
      </c>
      <c r="R2672" s="183">
        <f t="shared" si="1035"/>
        <v>0</v>
      </c>
      <c r="S2672" s="179">
        <f t="shared" si="1022"/>
        <v>0</v>
      </c>
      <c r="Y2672" s="179">
        <f t="shared" si="1036"/>
        <v>9168.6555449562147</v>
      </c>
      <c r="Z2672" s="179">
        <f t="shared" si="1037"/>
        <v>1493.037995323466</v>
      </c>
      <c r="AA2672" s="179">
        <f t="shared" si="1038"/>
        <v>62938.306459720065</v>
      </c>
      <c r="AB2672" s="179">
        <f t="shared" si="1039"/>
        <v>73599.999999999738</v>
      </c>
      <c r="AC2672" s="179">
        <f t="shared" si="1040"/>
        <v>6927471</v>
      </c>
      <c r="AE2672" s="179">
        <f t="shared" si="1041"/>
        <v>73600</v>
      </c>
    </row>
    <row r="2673" spans="1:31" x14ac:dyDescent="0.2">
      <c r="A2673" s="171">
        <f t="shared" si="1023"/>
        <v>88</v>
      </c>
      <c r="B2673" s="179">
        <f t="shared" si="1024"/>
        <v>70476</v>
      </c>
      <c r="D2673" s="179">
        <f t="shared" si="1025"/>
        <v>3124</v>
      </c>
      <c r="E2673" s="179">
        <f t="shared" si="1026"/>
        <v>61185.112809341459</v>
      </c>
      <c r="F2673" s="179">
        <f t="shared" si="1027"/>
        <v>1611.0544010044757</v>
      </c>
      <c r="G2673" s="179">
        <f t="shared" si="1028"/>
        <v>4580234.3589598509</v>
      </c>
      <c r="H2673" s="179">
        <f t="shared" si="1029"/>
        <v>119313.52215956009</v>
      </c>
      <c r="I2673" s="179">
        <f t="shared" si="1030"/>
        <v>70476</v>
      </c>
      <c r="J2673" s="179">
        <f t="shared" si="1031"/>
        <v>3124</v>
      </c>
      <c r="K2673" s="179">
        <f t="shared" si="1032"/>
        <v>73600</v>
      </c>
      <c r="L2673" s="179">
        <f t="shared" si="1020"/>
        <v>73600</v>
      </c>
      <c r="M2673" s="179">
        <f t="shared" si="1033"/>
        <v>60862.217192342076</v>
      </c>
      <c r="N2673" s="179">
        <f t="shared" si="1034"/>
        <v>6469780.6459976351</v>
      </c>
      <c r="O2673" s="179">
        <f>N2673*(1+Basic!$B$9)+S2673</f>
        <v>6793269.6782975169</v>
      </c>
      <c r="P2673" s="176">
        <f t="shared" si="1021"/>
        <v>6912583</v>
      </c>
      <c r="R2673" s="183">
        <f t="shared" si="1035"/>
        <v>0</v>
      </c>
      <c r="S2673" s="179">
        <f t="shared" si="1022"/>
        <v>0</v>
      </c>
      <c r="Y2673" s="179">
        <f t="shared" si="1036"/>
        <v>9290.8871906585991</v>
      </c>
      <c r="Z2673" s="179">
        <f t="shared" si="1037"/>
        <v>1512.9455989955313</v>
      </c>
      <c r="AA2673" s="179">
        <f t="shared" si="1038"/>
        <v>62796.167210345935</v>
      </c>
      <c r="AB2673" s="179">
        <f t="shared" si="1039"/>
        <v>73600.000000000058</v>
      </c>
      <c r="AC2673" s="179">
        <f t="shared" si="1040"/>
        <v>6912583</v>
      </c>
      <c r="AE2673" s="179">
        <f t="shared" si="1041"/>
        <v>73600</v>
      </c>
    </row>
    <row r="2674" spans="1:31" x14ac:dyDescent="0.2">
      <c r="A2674" s="171">
        <f t="shared" si="1023"/>
        <v>89</v>
      </c>
      <c r="B2674" s="179">
        <f t="shared" si="1024"/>
        <v>70476</v>
      </c>
      <c r="D2674" s="179">
        <f t="shared" si="1025"/>
        <v>3124</v>
      </c>
      <c r="E2674" s="179">
        <f t="shared" si="1026"/>
        <v>61061.251636263456</v>
      </c>
      <c r="F2674" s="179">
        <f t="shared" si="1027"/>
        <v>1590.8813568779788</v>
      </c>
      <c r="G2674" s="179">
        <f t="shared" si="1028"/>
        <v>4570819.6105961148</v>
      </c>
      <c r="H2674" s="179">
        <f t="shared" si="1029"/>
        <v>117780.40351643806</v>
      </c>
      <c r="I2674" s="179">
        <f t="shared" si="1030"/>
        <v>70476</v>
      </c>
      <c r="J2674" s="179">
        <f t="shared" si="1031"/>
        <v>3124</v>
      </c>
      <c r="K2674" s="179">
        <f t="shared" si="1032"/>
        <v>73600</v>
      </c>
      <c r="L2674" s="179">
        <f t="shared" si="1020"/>
        <v>73600</v>
      </c>
      <c r="M2674" s="179">
        <f t="shared" si="1033"/>
        <v>60742.626370919395</v>
      </c>
      <c r="N2674" s="179">
        <f t="shared" si="1034"/>
        <v>6456923.272368554</v>
      </c>
      <c r="O2674" s="179">
        <f>N2674*(1+Basic!$B$9)+S2674</f>
        <v>6779769.4359869817</v>
      </c>
      <c r="P2674" s="176">
        <f t="shared" si="1021"/>
        <v>6897550</v>
      </c>
      <c r="R2674" s="183">
        <f t="shared" si="1035"/>
        <v>0</v>
      </c>
      <c r="S2674" s="179">
        <f t="shared" si="1022"/>
        <v>0</v>
      </c>
      <c r="Y2674" s="179">
        <f t="shared" si="1036"/>
        <v>9414.7483637360856</v>
      </c>
      <c r="Z2674" s="179">
        <f t="shared" si="1037"/>
        <v>1533.1186431220267</v>
      </c>
      <c r="AA2674" s="179">
        <f t="shared" si="1038"/>
        <v>62652.132993141437</v>
      </c>
      <c r="AB2674" s="179">
        <f t="shared" si="1039"/>
        <v>73599.999999999549</v>
      </c>
      <c r="AC2674" s="179">
        <f t="shared" si="1040"/>
        <v>6897550</v>
      </c>
      <c r="AE2674" s="179">
        <f t="shared" si="1041"/>
        <v>73600</v>
      </c>
    </row>
    <row r="2675" spans="1:31" x14ac:dyDescent="0.2">
      <c r="A2675" s="171">
        <f t="shared" si="1023"/>
        <v>90</v>
      </c>
      <c r="B2675" s="179">
        <f t="shared" si="1024"/>
        <v>70476</v>
      </c>
      <c r="D2675" s="179">
        <f t="shared" si="1025"/>
        <v>3124</v>
      </c>
      <c r="E2675" s="179">
        <f t="shared" si="1026"/>
        <v>60935.739211816086</v>
      </c>
      <c r="F2675" s="179">
        <f t="shared" si="1027"/>
        <v>1570.439333014471</v>
      </c>
      <c r="G2675" s="179">
        <f t="shared" si="1028"/>
        <v>4561279.3498079311</v>
      </c>
      <c r="H2675" s="179">
        <f t="shared" si="1029"/>
        <v>116226.84284945253</v>
      </c>
      <c r="I2675" s="179">
        <f t="shared" si="1030"/>
        <v>70476</v>
      </c>
      <c r="J2675" s="179">
        <f t="shared" si="1031"/>
        <v>3124</v>
      </c>
      <c r="K2675" s="179">
        <f t="shared" si="1032"/>
        <v>73600</v>
      </c>
      <c r="L2675" s="179">
        <f t="shared" si="1020"/>
        <v>73600</v>
      </c>
      <c r="M2675" s="179">
        <f t="shared" si="1033"/>
        <v>60621.912750907301</v>
      </c>
      <c r="N2675" s="179">
        <f t="shared" si="1034"/>
        <v>6443945.1851194613</v>
      </c>
      <c r="O2675" s="179">
        <f>N2675*(1+Basic!$B$9)+S2675</f>
        <v>6766142.4443754349</v>
      </c>
      <c r="P2675" s="176">
        <f t="shared" si="1021"/>
        <v>6882369</v>
      </c>
      <c r="R2675" s="183">
        <f t="shared" si="1035"/>
        <v>0</v>
      </c>
      <c r="S2675" s="179">
        <f t="shared" si="1022"/>
        <v>0</v>
      </c>
      <c r="Y2675" s="179">
        <f t="shared" si="1036"/>
        <v>9540.2607881836593</v>
      </c>
      <c r="Z2675" s="179">
        <f t="shared" si="1037"/>
        <v>1553.5606669855333</v>
      </c>
      <c r="AA2675" s="179">
        <f t="shared" si="1038"/>
        <v>62506.17854483056</v>
      </c>
      <c r="AB2675" s="179">
        <f t="shared" si="1039"/>
        <v>73599.999999999753</v>
      </c>
      <c r="AC2675" s="179">
        <f t="shared" si="1040"/>
        <v>6882369</v>
      </c>
      <c r="AE2675" s="179">
        <f t="shared" si="1041"/>
        <v>73600</v>
      </c>
    </row>
    <row r="2676" spans="1:31" x14ac:dyDescent="0.2">
      <c r="A2676" s="171">
        <f t="shared" si="1023"/>
        <v>91</v>
      </c>
      <c r="B2676" s="179">
        <f t="shared" si="1024"/>
        <v>70476</v>
      </c>
      <c r="D2676" s="179">
        <f t="shared" si="1025"/>
        <v>3124</v>
      </c>
      <c r="E2676" s="179">
        <f t="shared" si="1026"/>
        <v>60808.553522393166</v>
      </c>
      <c r="F2676" s="179">
        <f t="shared" si="1027"/>
        <v>1549.7247429399195</v>
      </c>
      <c r="G2676" s="179">
        <f t="shared" si="1028"/>
        <v>4551611.9033303242</v>
      </c>
      <c r="H2676" s="179">
        <f t="shared" si="1029"/>
        <v>114652.56759239244</v>
      </c>
      <c r="I2676" s="179">
        <f t="shared" si="1030"/>
        <v>70476</v>
      </c>
      <c r="J2676" s="179">
        <f t="shared" si="1031"/>
        <v>3124</v>
      </c>
      <c r="K2676" s="179">
        <f t="shared" si="1032"/>
        <v>73600</v>
      </c>
      <c r="L2676" s="179">
        <f t="shared" si="1020"/>
        <v>73600</v>
      </c>
      <c r="M2676" s="179">
        <f t="shared" si="1033"/>
        <v>60500.065790721943</v>
      </c>
      <c r="N2676" s="179">
        <f t="shared" si="1034"/>
        <v>6430845.2509101834</v>
      </c>
      <c r="O2676" s="179">
        <f>N2676*(1+Basic!$B$9)+S2676</f>
        <v>6752387.5134556927</v>
      </c>
      <c r="P2676" s="176">
        <f t="shared" si="1021"/>
        <v>6867040</v>
      </c>
      <c r="R2676" s="183">
        <f t="shared" si="1035"/>
        <v>0</v>
      </c>
      <c r="S2676" s="179">
        <f t="shared" si="1022"/>
        <v>0</v>
      </c>
      <c r="Y2676" s="179">
        <f t="shared" si="1036"/>
        <v>9667.4464776068926</v>
      </c>
      <c r="Z2676" s="179">
        <f t="shared" si="1037"/>
        <v>1574.275257060086</v>
      </c>
      <c r="AA2676" s="179">
        <f t="shared" si="1038"/>
        <v>62358.278265333087</v>
      </c>
      <c r="AB2676" s="179">
        <f t="shared" si="1039"/>
        <v>73600.000000000058</v>
      </c>
      <c r="AC2676" s="179">
        <f t="shared" si="1040"/>
        <v>6867040</v>
      </c>
      <c r="AE2676" s="179">
        <f t="shared" si="1041"/>
        <v>73600</v>
      </c>
    </row>
    <row r="2677" spans="1:31" x14ac:dyDescent="0.2">
      <c r="A2677" s="171">
        <f t="shared" si="1023"/>
        <v>92</v>
      </c>
      <c r="B2677" s="179">
        <f t="shared" si="1024"/>
        <v>70476</v>
      </c>
      <c r="D2677" s="179">
        <f t="shared" si="1025"/>
        <v>3124</v>
      </c>
      <c r="E2677" s="179">
        <f t="shared" si="1026"/>
        <v>60679.672260914806</v>
      </c>
      <c r="F2677" s="179">
        <f t="shared" si="1027"/>
        <v>1528.7339523596038</v>
      </c>
      <c r="G2677" s="179">
        <f t="shared" si="1028"/>
        <v>4541815.5755912391</v>
      </c>
      <c r="H2677" s="179">
        <f t="shared" si="1029"/>
        <v>113057.30154475204</v>
      </c>
      <c r="I2677" s="179">
        <f t="shared" si="1030"/>
        <v>70476</v>
      </c>
      <c r="J2677" s="179">
        <f t="shared" si="1031"/>
        <v>3124</v>
      </c>
      <c r="K2677" s="179">
        <f t="shared" si="1032"/>
        <v>73600</v>
      </c>
      <c r="L2677" s="179">
        <f t="shared" si="1020"/>
        <v>73600</v>
      </c>
      <c r="M2677" s="179">
        <f t="shared" si="1033"/>
        <v>60377.074849808043</v>
      </c>
      <c r="N2677" s="179">
        <f t="shared" si="1034"/>
        <v>6417622.3257599911</v>
      </c>
      <c r="O2677" s="179">
        <f>N2677*(1+Basic!$B$9)+S2677</f>
        <v>6738503.4420479909</v>
      </c>
      <c r="P2677" s="176">
        <f t="shared" si="1021"/>
        <v>6851561</v>
      </c>
      <c r="R2677" s="183">
        <f t="shared" si="1035"/>
        <v>0</v>
      </c>
      <c r="S2677" s="179">
        <f t="shared" si="1022"/>
        <v>0</v>
      </c>
      <c r="Y2677" s="179">
        <f t="shared" si="1036"/>
        <v>9796.3277390850708</v>
      </c>
      <c r="Z2677" s="179">
        <f t="shared" si="1037"/>
        <v>1595.266047640398</v>
      </c>
      <c r="AA2677" s="179">
        <f t="shared" si="1038"/>
        <v>62208.406213274407</v>
      </c>
      <c r="AB2677" s="179">
        <f t="shared" si="1039"/>
        <v>73599.999999999884</v>
      </c>
      <c r="AC2677" s="179">
        <f t="shared" si="1040"/>
        <v>6851561</v>
      </c>
      <c r="AE2677" s="179">
        <f t="shared" si="1041"/>
        <v>73600</v>
      </c>
    </row>
    <row r="2678" spans="1:31" x14ac:dyDescent="0.2">
      <c r="A2678" s="171">
        <f t="shared" si="1023"/>
        <v>93</v>
      </c>
      <c r="B2678" s="179">
        <f t="shared" si="1024"/>
        <v>70476</v>
      </c>
      <c r="D2678" s="179">
        <f t="shared" si="1025"/>
        <v>3124</v>
      </c>
      <c r="E2678" s="179">
        <f t="shared" si="1026"/>
        <v>60549.07282291499</v>
      </c>
      <c r="F2678" s="179">
        <f t="shared" si="1027"/>
        <v>1507.4632785204928</v>
      </c>
      <c r="G2678" s="179">
        <f t="shared" si="1028"/>
        <v>4531888.6484141545</v>
      </c>
      <c r="H2678" s="179">
        <f t="shared" si="1029"/>
        <v>111440.76482327253</v>
      </c>
      <c r="I2678" s="179">
        <f t="shared" si="1030"/>
        <v>70476</v>
      </c>
      <c r="J2678" s="179">
        <f t="shared" si="1031"/>
        <v>3124</v>
      </c>
      <c r="K2678" s="179">
        <f t="shared" si="1032"/>
        <v>73600</v>
      </c>
      <c r="L2678" s="179">
        <f t="shared" si="1020"/>
        <v>73600</v>
      </c>
      <c r="M2678" s="179">
        <f t="shared" si="1033"/>
        <v>60252.929187709648</v>
      </c>
      <c r="N2678" s="179">
        <f t="shared" si="1034"/>
        <v>6404275.2549477005</v>
      </c>
      <c r="O2678" s="179">
        <f>N2678*(1+Basic!$B$9)+S2678</f>
        <v>6724489.0176950861</v>
      </c>
      <c r="P2678" s="176">
        <f t="shared" si="1021"/>
        <v>6835930</v>
      </c>
      <c r="R2678" s="183">
        <f t="shared" si="1035"/>
        <v>0</v>
      </c>
      <c r="S2678" s="179">
        <f t="shared" si="1022"/>
        <v>0</v>
      </c>
      <c r="Y2678" s="179">
        <f t="shared" si="1036"/>
        <v>9926.9271770846099</v>
      </c>
      <c r="Z2678" s="179">
        <f t="shared" si="1037"/>
        <v>1616.5367214795115</v>
      </c>
      <c r="AA2678" s="179">
        <f t="shared" si="1038"/>
        <v>62056.536101435486</v>
      </c>
      <c r="AB2678" s="179">
        <f t="shared" si="1039"/>
        <v>73599.999999999607</v>
      </c>
      <c r="AC2678" s="179">
        <f t="shared" si="1040"/>
        <v>6835930</v>
      </c>
      <c r="AE2678" s="179">
        <f t="shared" si="1041"/>
        <v>73600</v>
      </c>
    </row>
    <row r="2679" spans="1:31" x14ac:dyDescent="0.2">
      <c r="A2679" s="171">
        <f t="shared" si="1023"/>
        <v>94</v>
      </c>
      <c r="B2679" s="179">
        <f t="shared" si="1024"/>
        <v>70476</v>
      </c>
      <c r="D2679" s="179">
        <f t="shared" si="1025"/>
        <v>3124</v>
      </c>
      <c r="E2679" s="179">
        <f t="shared" si="1026"/>
        <v>60416.732302576973</v>
      </c>
      <c r="F2679" s="179">
        <f t="shared" si="1027"/>
        <v>1485.9089895651202</v>
      </c>
      <c r="G2679" s="179">
        <f t="shared" si="1028"/>
        <v>4521829.3807167318</v>
      </c>
      <c r="H2679" s="179">
        <f t="shared" si="1029"/>
        <v>109802.67381283766</v>
      </c>
      <c r="I2679" s="179">
        <f t="shared" si="1030"/>
        <v>70476</v>
      </c>
      <c r="J2679" s="179">
        <f t="shared" si="1031"/>
        <v>3124</v>
      </c>
      <c r="K2679" s="179">
        <f t="shared" si="1032"/>
        <v>73600</v>
      </c>
      <c r="L2679" s="179">
        <f t="shared" si="1020"/>
        <v>73600</v>
      </c>
      <c r="M2679" s="179">
        <f t="shared" si="1033"/>
        <v>60127.617963132245</v>
      </c>
      <c r="N2679" s="179">
        <f t="shared" si="1034"/>
        <v>6390802.872910833</v>
      </c>
      <c r="O2679" s="179">
        <f>N2679*(1+Basic!$B$9)+S2679</f>
        <v>6710343.0165563747</v>
      </c>
      <c r="P2679" s="176">
        <f t="shared" si="1021"/>
        <v>6820146</v>
      </c>
      <c r="R2679" s="183">
        <f t="shared" si="1035"/>
        <v>0</v>
      </c>
      <c r="S2679" s="179">
        <f t="shared" si="1022"/>
        <v>0</v>
      </c>
      <c r="Y2679" s="179">
        <f t="shared" si="1036"/>
        <v>10059.267697422765</v>
      </c>
      <c r="Z2679" s="179">
        <f t="shared" si="1037"/>
        <v>1638.0910104348732</v>
      </c>
      <c r="AA2679" s="179">
        <f t="shared" si="1038"/>
        <v>61902.641292142092</v>
      </c>
      <c r="AB2679" s="179">
        <f t="shared" si="1039"/>
        <v>73599.999999999738</v>
      </c>
      <c r="AC2679" s="179">
        <f t="shared" si="1040"/>
        <v>6820146</v>
      </c>
      <c r="AE2679" s="179">
        <f t="shared" si="1041"/>
        <v>73600</v>
      </c>
    </row>
    <row r="2680" spans="1:31" x14ac:dyDescent="0.2">
      <c r="A2680" s="171">
        <f t="shared" si="1023"/>
        <v>95</v>
      </c>
      <c r="B2680" s="179">
        <f t="shared" si="1024"/>
        <v>70476</v>
      </c>
      <c r="D2680" s="179">
        <f t="shared" si="1025"/>
        <v>3124</v>
      </c>
      <c r="E2680" s="179">
        <f t="shared" si="1026"/>
        <v>60282.6274887158</v>
      </c>
      <c r="F2680" s="179">
        <f t="shared" si="1027"/>
        <v>1464.0673038768443</v>
      </c>
      <c r="G2680" s="179">
        <f t="shared" si="1028"/>
        <v>4511636.0082054473</v>
      </c>
      <c r="H2680" s="179">
        <f t="shared" si="1029"/>
        <v>108142.7411167145</v>
      </c>
      <c r="I2680" s="179">
        <f t="shared" si="1030"/>
        <v>70476</v>
      </c>
      <c r="J2680" s="179">
        <f t="shared" si="1031"/>
        <v>3124</v>
      </c>
      <c r="K2680" s="179">
        <f t="shared" si="1032"/>
        <v>73600</v>
      </c>
      <c r="L2680" s="179">
        <f t="shared" si="1020"/>
        <v>73600</v>
      </c>
      <c r="M2680" s="179">
        <f t="shared" si="1033"/>
        <v>60001.130232995987</v>
      </c>
      <c r="N2680" s="179">
        <f t="shared" si="1034"/>
        <v>6377204.0031438293</v>
      </c>
      <c r="O2680" s="179">
        <f>N2680*(1+Basic!$B$9)+S2680</f>
        <v>6696064.2033010209</v>
      </c>
      <c r="P2680" s="176">
        <f t="shared" si="1021"/>
        <v>6804207</v>
      </c>
      <c r="R2680" s="183">
        <f t="shared" si="1035"/>
        <v>0</v>
      </c>
      <c r="S2680" s="179">
        <f t="shared" si="1022"/>
        <v>0</v>
      </c>
      <c r="Y2680" s="179">
        <f t="shared" si="1036"/>
        <v>10193.372511284426</v>
      </c>
      <c r="Z2680" s="179">
        <f t="shared" si="1037"/>
        <v>1659.9326961231563</v>
      </c>
      <c r="AA2680" s="179">
        <f t="shared" si="1038"/>
        <v>61746.694792592643</v>
      </c>
      <c r="AB2680" s="179">
        <f t="shared" si="1039"/>
        <v>73600.000000000233</v>
      </c>
      <c r="AC2680" s="179">
        <f t="shared" si="1040"/>
        <v>6804207</v>
      </c>
      <c r="AE2680" s="179">
        <f t="shared" si="1041"/>
        <v>73600</v>
      </c>
    </row>
    <row r="2681" spans="1:31" x14ac:dyDescent="0.2">
      <c r="A2681" s="171">
        <f t="shared" si="1023"/>
        <v>96</v>
      </c>
      <c r="B2681" s="179">
        <f t="shared" si="1024"/>
        <v>70476</v>
      </c>
      <c r="C2681" s="171">
        <f>-Basic!$B$27</f>
        <v>-22560</v>
      </c>
      <c r="D2681" s="179">
        <f t="shared" si="1025"/>
        <v>-19436</v>
      </c>
      <c r="E2681" s="179">
        <f t="shared" si="1026"/>
        <v>60146.734860707336</v>
      </c>
      <c r="F2681" s="179">
        <f t="shared" si="1027"/>
        <v>1441.9343894163778</v>
      </c>
      <c r="G2681" s="179">
        <f t="shared" si="1028"/>
        <v>4501306.7430661544</v>
      </c>
      <c r="H2681" s="179">
        <f t="shared" si="1029"/>
        <v>129020.67550613088</v>
      </c>
      <c r="I2681" s="179">
        <f t="shared" si="1030"/>
        <v>70476</v>
      </c>
      <c r="J2681" s="179">
        <f t="shared" si="1031"/>
        <v>3124</v>
      </c>
      <c r="K2681" s="179">
        <f t="shared" si="1032"/>
        <v>73600</v>
      </c>
      <c r="L2681" s="179">
        <f t="shared" si="1020"/>
        <v>73600</v>
      </c>
      <c r="M2681" s="179">
        <f t="shared" si="1033"/>
        <v>59873.454951480082</v>
      </c>
      <c r="N2681" s="179">
        <f t="shared" si="1034"/>
        <v>6363477.4580953093</v>
      </c>
      <c r="O2681" s="179">
        <f>N2681*(1+Basic!$B$9)+S2681</f>
        <v>6681651.3310000747</v>
      </c>
      <c r="P2681" s="176">
        <f t="shared" si="1021"/>
        <v>6810672</v>
      </c>
      <c r="R2681" s="183">
        <f t="shared" si="1035"/>
        <v>0</v>
      </c>
      <c r="S2681" s="179">
        <f t="shared" si="1022"/>
        <v>0</v>
      </c>
      <c r="Y2681" s="179">
        <f t="shared" si="1036"/>
        <v>10329.265139292926</v>
      </c>
      <c r="Z2681" s="179">
        <f t="shared" si="1037"/>
        <v>1682.0656105836242</v>
      </c>
      <c r="AA2681" s="179">
        <f t="shared" si="1038"/>
        <v>61588.669250123712</v>
      </c>
      <c r="AB2681" s="179">
        <f t="shared" si="1039"/>
        <v>73600.000000000262</v>
      </c>
      <c r="AC2681" s="179">
        <f t="shared" si="1040"/>
        <v>6810672</v>
      </c>
      <c r="AE2681" s="179">
        <f t="shared" si="1041"/>
        <v>51040</v>
      </c>
    </row>
    <row r="2682" spans="1:31" x14ac:dyDescent="0.2">
      <c r="A2682" s="171">
        <f t="shared" si="1023"/>
        <v>97</v>
      </c>
      <c r="B2682" s="179">
        <f t="shared" si="1024"/>
        <v>70476</v>
      </c>
      <c r="D2682" s="179">
        <f t="shared" si="1025"/>
        <v>3124</v>
      </c>
      <c r="E2682" s="179">
        <f t="shared" si="1026"/>
        <v>60009.030584362998</v>
      </c>
      <c r="F2682" s="179">
        <f t="shared" si="1027"/>
        <v>1720.3128664663307</v>
      </c>
      <c r="G2682" s="179">
        <f t="shared" si="1028"/>
        <v>4490839.7736505177</v>
      </c>
      <c r="H2682" s="179">
        <f t="shared" si="1029"/>
        <v>127616.9883725972</v>
      </c>
      <c r="I2682" s="179">
        <f t="shared" si="1030"/>
        <v>70476</v>
      </c>
      <c r="J2682" s="179">
        <f t="shared" si="1031"/>
        <v>3124</v>
      </c>
      <c r="K2682" s="179">
        <f t="shared" si="1032"/>
        <v>73600</v>
      </c>
      <c r="L2682" s="179">
        <f t="shared" si="1020"/>
        <v>73600</v>
      </c>
      <c r="M2682" s="179">
        <f t="shared" si="1033"/>
        <v>59744.580969058181</v>
      </c>
      <c r="N2682" s="179">
        <f t="shared" si="1034"/>
        <v>6349622.0390643673</v>
      </c>
      <c r="O2682" s="179">
        <f>N2682*(1+Basic!$B$9)+S2682</f>
        <v>6667103.141017586</v>
      </c>
      <c r="P2682" s="176">
        <f t="shared" si="1021"/>
        <v>6794720</v>
      </c>
      <c r="R2682" s="183">
        <f t="shared" si="1035"/>
        <v>0</v>
      </c>
      <c r="S2682" s="179">
        <f t="shared" si="1022"/>
        <v>0</v>
      </c>
      <c r="Y2682" s="179">
        <f t="shared" si="1036"/>
        <v>10466.969415636733</v>
      </c>
      <c r="Z2682" s="179">
        <f t="shared" si="1037"/>
        <v>1403.6871335336764</v>
      </c>
      <c r="AA2682" s="179">
        <f t="shared" si="1038"/>
        <v>61729.343450829329</v>
      </c>
      <c r="AB2682" s="179">
        <f t="shared" si="1039"/>
        <v>73599.999999999738</v>
      </c>
      <c r="AC2682" s="179">
        <f t="shared" si="1040"/>
        <v>6794720</v>
      </c>
      <c r="AE2682" s="179">
        <f t="shared" si="1041"/>
        <v>73600</v>
      </c>
    </row>
    <row r="2683" spans="1:31" x14ac:dyDescent="0.2">
      <c r="A2683" s="171">
        <f t="shared" si="1023"/>
        <v>98</v>
      </c>
      <c r="B2683" s="179">
        <f t="shared" si="1024"/>
        <v>70476</v>
      </c>
      <c r="D2683" s="179">
        <f t="shared" si="1025"/>
        <v>3124</v>
      </c>
      <c r="E2683" s="179">
        <f t="shared" si="1026"/>
        <v>59869.490507749455</v>
      </c>
      <c r="F2683" s="179">
        <f t="shared" si="1027"/>
        <v>1701.5966333754841</v>
      </c>
      <c r="G2683" s="179">
        <f t="shared" si="1028"/>
        <v>4480233.2641582675</v>
      </c>
      <c r="H2683" s="179">
        <f t="shared" si="1029"/>
        <v>126194.58500597268</v>
      </c>
      <c r="I2683" s="179">
        <f t="shared" si="1030"/>
        <v>70476</v>
      </c>
      <c r="J2683" s="179">
        <f t="shared" si="1031"/>
        <v>3124</v>
      </c>
      <c r="K2683" s="179">
        <f t="shared" si="1032"/>
        <v>73600</v>
      </c>
      <c r="L2683" s="179">
        <f t="shared" si="1020"/>
        <v>73600</v>
      </c>
      <c r="M2683" s="179">
        <f t="shared" si="1033"/>
        <v>59614.497031524741</v>
      </c>
      <c r="N2683" s="179">
        <f t="shared" si="1034"/>
        <v>6335636.5360958921</v>
      </c>
      <c r="O2683" s="179">
        <f>N2683*(1+Basic!$B$9)+S2683</f>
        <v>6652418.3629006874</v>
      </c>
      <c r="P2683" s="176">
        <f t="shared" si="1021"/>
        <v>6778613</v>
      </c>
      <c r="R2683" s="183">
        <f t="shared" si="1035"/>
        <v>0</v>
      </c>
      <c r="S2683" s="179">
        <f t="shared" si="1022"/>
        <v>0</v>
      </c>
      <c r="Y2683" s="179">
        <f t="shared" si="1036"/>
        <v>10606.509492250159</v>
      </c>
      <c r="Z2683" s="179">
        <f t="shared" si="1037"/>
        <v>1422.4033666245232</v>
      </c>
      <c r="AA2683" s="179">
        <f t="shared" si="1038"/>
        <v>61571.087141124939</v>
      </c>
      <c r="AB2683" s="179">
        <f t="shared" si="1039"/>
        <v>73599.999999999622</v>
      </c>
      <c r="AC2683" s="179">
        <f t="shared" si="1040"/>
        <v>6778613</v>
      </c>
      <c r="AE2683" s="179">
        <f t="shared" si="1041"/>
        <v>73600</v>
      </c>
    </row>
    <row r="2684" spans="1:31" x14ac:dyDescent="0.2">
      <c r="A2684" s="171">
        <f t="shared" si="1023"/>
        <v>99</v>
      </c>
      <c r="B2684" s="179">
        <f t="shared" si="1024"/>
        <v>70476</v>
      </c>
      <c r="D2684" s="179">
        <f t="shared" si="1025"/>
        <v>3124</v>
      </c>
      <c r="E2684" s="179">
        <f t="shared" si="1026"/>
        <v>59728.090156952596</v>
      </c>
      <c r="F2684" s="179">
        <f t="shared" si="1027"/>
        <v>1682.6308451147263</v>
      </c>
      <c r="G2684" s="179">
        <f t="shared" si="1028"/>
        <v>4469485.3543152204</v>
      </c>
      <c r="H2684" s="179">
        <f t="shared" si="1029"/>
        <v>124753.2158510874</v>
      </c>
      <c r="I2684" s="179">
        <f t="shared" si="1030"/>
        <v>70476</v>
      </c>
      <c r="J2684" s="179">
        <f t="shared" si="1031"/>
        <v>3124</v>
      </c>
      <c r="K2684" s="179">
        <f t="shared" si="1032"/>
        <v>73600</v>
      </c>
      <c r="L2684" s="179">
        <f t="shared" si="1020"/>
        <v>73600</v>
      </c>
      <c r="M2684" s="179">
        <f t="shared" si="1033"/>
        <v>59483.191779012188</v>
      </c>
      <c r="N2684" s="179">
        <f t="shared" si="1034"/>
        <v>6321519.7278749039</v>
      </c>
      <c r="O2684" s="179">
        <f>N2684*(1+Basic!$B$9)+S2684</f>
        <v>6637595.714268649</v>
      </c>
      <c r="P2684" s="176">
        <f t="shared" si="1021"/>
        <v>6762349</v>
      </c>
      <c r="R2684" s="183">
        <f t="shared" si="1035"/>
        <v>0</v>
      </c>
      <c r="S2684" s="179">
        <f t="shared" si="1022"/>
        <v>0</v>
      </c>
      <c r="Y2684" s="179">
        <f t="shared" si="1036"/>
        <v>10747.909843047149</v>
      </c>
      <c r="Z2684" s="179">
        <f t="shared" si="1037"/>
        <v>1441.3691548852803</v>
      </c>
      <c r="AA2684" s="179">
        <f t="shared" si="1038"/>
        <v>61410.721002067323</v>
      </c>
      <c r="AB2684" s="179">
        <f t="shared" si="1039"/>
        <v>73599.999999999753</v>
      </c>
      <c r="AC2684" s="179">
        <f t="shared" si="1040"/>
        <v>6762349</v>
      </c>
      <c r="AE2684" s="179">
        <f t="shared" si="1041"/>
        <v>73600</v>
      </c>
    </row>
    <row r="2685" spans="1:31" x14ac:dyDescent="0.2">
      <c r="A2685" s="171">
        <f t="shared" si="1023"/>
        <v>100</v>
      </c>
      <c r="B2685" s="179">
        <f t="shared" si="1024"/>
        <v>70476</v>
      </c>
      <c r="D2685" s="179">
        <f t="shared" si="1025"/>
        <v>3124</v>
      </c>
      <c r="E2685" s="179">
        <f t="shared" si="1026"/>
        <v>59584.804731785138</v>
      </c>
      <c r="F2685" s="179">
        <f t="shared" si="1027"/>
        <v>1663.4121742098525</v>
      </c>
      <c r="G2685" s="179">
        <f t="shared" si="1028"/>
        <v>4458594.1590470057</v>
      </c>
      <c r="H2685" s="179">
        <f t="shared" si="1029"/>
        <v>123292.62802529725</v>
      </c>
      <c r="I2685" s="179">
        <f t="shared" si="1030"/>
        <v>70476</v>
      </c>
      <c r="J2685" s="179">
        <f t="shared" si="1031"/>
        <v>3124</v>
      </c>
      <c r="K2685" s="179">
        <f t="shared" si="1032"/>
        <v>73600</v>
      </c>
      <c r="L2685" s="179">
        <f t="shared" si="1020"/>
        <v>73600</v>
      </c>
      <c r="M2685" s="179">
        <f t="shared" si="1033"/>
        <v>59350.653744998963</v>
      </c>
      <c r="N2685" s="179">
        <f t="shared" si="1034"/>
        <v>6307270.3816199033</v>
      </c>
      <c r="O2685" s="179">
        <f>N2685*(1+Basic!$B$9)+S2685</f>
        <v>6622633.9007008988</v>
      </c>
      <c r="P2685" s="176">
        <f t="shared" si="1021"/>
        <v>6745927</v>
      </c>
      <c r="R2685" s="183">
        <f t="shared" si="1035"/>
        <v>0</v>
      </c>
      <c r="S2685" s="179">
        <f t="shared" si="1022"/>
        <v>0</v>
      </c>
      <c r="Y2685" s="179">
        <f t="shared" si="1036"/>
        <v>10891.19526821468</v>
      </c>
      <c r="Z2685" s="179">
        <f t="shared" si="1037"/>
        <v>1460.5878257901495</v>
      </c>
      <c r="AA2685" s="179">
        <f t="shared" si="1038"/>
        <v>61248.216905994988</v>
      </c>
      <c r="AB2685" s="179">
        <f t="shared" si="1039"/>
        <v>73599.999999999825</v>
      </c>
      <c r="AC2685" s="179">
        <f t="shared" si="1040"/>
        <v>6745927</v>
      </c>
      <c r="AE2685" s="179">
        <f t="shared" si="1041"/>
        <v>73600</v>
      </c>
    </row>
    <row r="2686" spans="1:31" x14ac:dyDescent="0.2">
      <c r="A2686" s="171">
        <f t="shared" si="1023"/>
        <v>101</v>
      </c>
      <c r="B2686" s="179">
        <f t="shared" si="1024"/>
        <v>70476</v>
      </c>
      <c r="D2686" s="179">
        <f t="shared" si="1025"/>
        <v>3124</v>
      </c>
      <c r="E2686" s="179">
        <f t="shared" si="1026"/>
        <v>59439.609101436836</v>
      </c>
      <c r="F2686" s="179">
        <f t="shared" si="1027"/>
        <v>1643.9372488193751</v>
      </c>
      <c r="G2686" s="179">
        <f t="shared" si="1028"/>
        <v>4447557.7681484427</v>
      </c>
      <c r="H2686" s="179">
        <f t="shared" si="1029"/>
        <v>121812.56527411663</v>
      </c>
      <c r="I2686" s="179">
        <f t="shared" si="1030"/>
        <v>70476</v>
      </c>
      <c r="J2686" s="179">
        <f t="shared" si="1031"/>
        <v>3124</v>
      </c>
      <c r="K2686" s="179">
        <f t="shared" si="1032"/>
        <v>73600</v>
      </c>
      <c r="L2686" s="179">
        <f t="shared" si="1020"/>
        <v>73600</v>
      </c>
      <c r="M2686" s="179">
        <f t="shared" si="1033"/>
        <v>59216.871355308082</v>
      </c>
      <c r="N2686" s="179">
        <f t="shared" si="1034"/>
        <v>6292887.2529752115</v>
      </c>
      <c r="O2686" s="179">
        <f>N2686*(1+Basic!$B$9)+S2686</f>
        <v>6607531.6156239724</v>
      </c>
      <c r="P2686" s="176">
        <f t="shared" si="1021"/>
        <v>6729344</v>
      </c>
      <c r="R2686" s="183">
        <f t="shared" si="1035"/>
        <v>0</v>
      </c>
      <c r="S2686" s="179">
        <f t="shared" si="1022"/>
        <v>0</v>
      </c>
      <c r="Y2686" s="179">
        <f t="shared" si="1036"/>
        <v>11036.390898562968</v>
      </c>
      <c r="Z2686" s="179">
        <f t="shared" si="1037"/>
        <v>1480.0627511806233</v>
      </c>
      <c r="AA2686" s="179">
        <f t="shared" si="1038"/>
        <v>61083.546350256212</v>
      </c>
      <c r="AB2686" s="179">
        <f t="shared" si="1039"/>
        <v>73599.999999999796</v>
      </c>
      <c r="AC2686" s="179">
        <f t="shared" si="1040"/>
        <v>6729344</v>
      </c>
      <c r="AE2686" s="179">
        <f t="shared" si="1041"/>
        <v>73600</v>
      </c>
    </row>
    <row r="2687" spans="1:31" x14ac:dyDescent="0.2">
      <c r="A2687" s="171">
        <f t="shared" si="1023"/>
        <v>102</v>
      </c>
      <c r="B2687" s="179">
        <f t="shared" si="1024"/>
        <v>70476</v>
      </c>
      <c r="D2687" s="179">
        <f t="shared" si="1025"/>
        <v>3124</v>
      </c>
      <c r="E2687" s="179">
        <f t="shared" si="1026"/>
        <v>59292.477800066845</v>
      </c>
      <c r="F2687" s="179">
        <f t="shared" si="1027"/>
        <v>1624.2026521429489</v>
      </c>
      <c r="G2687" s="179">
        <f t="shared" si="1028"/>
        <v>4436374.2459485093</v>
      </c>
      <c r="H2687" s="179">
        <f t="shared" si="1029"/>
        <v>120312.76792625958</v>
      </c>
      <c r="I2687" s="179">
        <f t="shared" si="1030"/>
        <v>70476</v>
      </c>
      <c r="J2687" s="179">
        <f t="shared" si="1031"/>
        <v>3124</v>
      </c>
      <c r="K2687" s="179">
        <f t="shared" si="1032"/>
        <v>73600</v>
      </c>
      <c r="L2687" s="179">
        <f t="shared" si="1020"/>
        <v>73600</v>
      </c>
      <c r="M2687" s="179">
        <f t="shared" si="1033"/>
        <v>59081.832927096482</v>
      </c>
      <c r="N2687" s="179">
        <f t="shared" si="1034"/>
        <v>6278369.0859023081</v>
      </c>
      <c r="O2687" s="179">
        <f>N2687*(1+Basic!$B$9)+S2687</f>
        <v>6592287.5401974237</v>
      </c>
      <c r="P2687" s="176">
        <f t="shared" si="1021"/>
        <v>6712600</v>
      </c>
      <c r="R2687" s="183">
        <f t="shared" si="1035"/>
        <v>0</v>
      </c>
      <c r="S2687" s="179">
        <f t="shared" si="1022"/>
        <v>0</v>
      </c>
      <c r="Y2687" s="179">
        <f t="shared" si="1036"/>
        <v>11183.522199933417</v>
      </c>
      <c r="Z2687" s="179">
        <f t="shared" si="1037"/>
        <v>1499.7973478570493</v>
      </c>
      <c r="AA2687" s="179">
        <f t="shared" si="1038"/>
        <v>60916.680452209795</v>
      </c>
      <c r="AB2687" s="179">
        <f t="shared" si="1039"/>
        <v>73600.000000000262</v>
      </c>
      <c r="AC2687" s="179">
        <f t="shared" si="1040"/>
        <v>6712600</v>
      </c>
      <c r="AE2687" s="179">
        <f t="shared" si="1041"/>
        <v>73600</v>
      </c>
    </row>
    <row r="2688" spans="1:31" x14ac:dyDescent="0.2">
      <c r="A2688" s="171">
        <f t="shared" si="1023"/>
        <v>103</v>
      </c>
      <c r="B2688" s="179">
        <f t="shared" si="1024"/>
        <v>70476</v>
      </c>
      <c r="D2688" s="179">
        <f t="shared" si="1025"/>
        <v>3124</v>
      </c>
      <c r="E2688" s="179">
        <f t="shared" si="1026"/>
        <v>59143.385022337236</v>
      </c>
      <c r="F2688" s="179">
        <f t="shared" si="1027"/>
        <v>1604.2049218219047</v>
      </c>
      <c r="G2688" s="179">
        <f t="shared" si="1028"/>
        <v>4425041.6309708469</v>
      </c>
      <c r="H2688" s="179">
        <f t="shared" si="1029"/>
        <v>118792.97284808148</v>
      </c>
      <c r="I2688" s="179">
        <f t="shared" si="1030"/>
        <v>70476</v>
      </c>
      <c r="J2688" s="179">
        <f t="shared" si="1031"/>
        <v>3124</v>
      </c>
      <c r="K2688" s="179">
        <f t="shared" si="1032"/>
        <v>73600</v>
      </c>
      <c r="L2688" s="179">
        <f t="shared" si="1020"/>
        <v>73600</v>
      </c>
      <c r="M2688" s="179">
        <f t="shared" si="1033"/>
        <v>58945.526667834733</v>
      </c>
      <c r="N2688" s="179">
        <f t="shared" si="1034"/>
        <v>6263714.6125701433</v>
      </c>
      <c r="O2688" s="179">
        <f>N2688*(1+Basic!$B$9)+S2688</f>
        <v>6576900.3431986505</v>
      </c>
      <c r="P2688" s="176">
        <f t="shared" si="1021"/>
        <v>6695693</v>
      </c>
      <c r="R2688" s="183">
        <f t="shared" si="1035"/>
        <v>0</v>
      </c>
      <c r="S2688" s="179">
        <f t="shared" si="1022"/>
        <v>0</v>
      </c>
      <c r="Y2688" s="179">
        <f t="shared" si="1036"/>
        <v>11332.614977662452</v>
      </c>
      <c r="Z2688" s="179">
        <f t="shared" si="1037"/>
        <v>1519.7950781780964</v>
      </c>
      <c r="AA2688" s="179">
        <f t="shared" si="1038"/>
        <v>60747.589944159139</v>
      </c>
      <c r="AB2688" s="179">
        <f t="shared" si="1039"/>
        <v>73599.99999999968</v>
      </c>
      <c r="AC2688" s="179">
        <f t="shared" si="1040"/>
        <v>6695693</v>
      </c>
      <c r="AE2688" s="179">
        <f t="shared" si="1041"/>
        <v>73600</v>
      </c>
    </row>
    <row r="2689" spans="1:31" x14ac:dyDescent="0.2">
      <c r="A2689" s="171">
        <f t="shared" si="1023"/>
        <v>104</v>
      </c>
      <c r="B2689" s="179">
        <f t="shared" si="1024"/>
        <v>70476</v>
      </c>
      <c r="D2689" s="179">
        <f t="shared" si="1025"/>
        <v>3124</v>
      </c>
      <c r="E2689" s="179">
        <f t="shared" si="1026"/>
        <v>58992.304618887079</v>
      </c>
      <c r="F2689" s="179">
        <f t="shared" si="1027"/>
        <v>1583.9405493317936</v>
      </c>
      <c r="G2689" s="179">
        <f t="shared" si="1028"/>
        <v>4413557.9355897335</v>
      </c>
      <c r="H2689" s="179">
        <f t="shared" si="1029"/>
        <v>117252.91339741327</v>
      </c>
      <c r="I2689" s="179">
        <f t="shared" si="1030"/>
        <v>70476</v>
      </c>
      <c r="J2689" s="179">
        <f t="shared" si="1031"/>
        <v>3124</v>
      </c>
      <c r="K2689" s="179">
        <f t="shared" si="1032"/>
        <v>73600</v>
      </c>
      <c r="L2689" s="179">
        <f t="shared" si="1020"/>
        <v>73600</v>
      </c>
      <c r="M2689" s="179">
        <f t="shared" si="1033"/>
        <v>58807.940674277292</v>
      </c>
      <c r="N2689" s="179">
        <f t="shared" si="1034"/>
        <v>6248922.5532444203</v>
      </c>
      <c r="O2689" s="179">
        <f>N2689*(1+Basic!$B$9)+S2689</f>
        <v>6561368.6809066413</v>
      </c>
      <c r="P2689" s="176">
        <f t="shared" si="1021"/>
        <v>6678622</v>
      </c>
      <c r="R2689" s="183">
        <f t="shared" si="1035"/>
        <v>0</v>
      </c>
      <c r="S2689" s="179">
        <f t="shared" si="1022"/>
        <v>0</v>
      </c>
      <c r="Y2689" s="179">
        <f t="shared" si="1036"/>
        <v>11483.695381113328</v>
      </c>
      <c r="Z2689" s="179">
        <f t="shared" si="1037"/>
        <v>1540.05945066821</v>
      </c>
      <c r="AA2689" s="179">
        <f t="shared" si="1038"/>
        <v>60576.245168218869</v>
      </c>
      <c r="AB2689" s="179">
        <f t="shared" si="1039"/>
        <v>73600.000000000407</v>
      </c>
      <c r="AC2689" s="179">
        <f t="shared" si="1040"/>
        <v>6678622</v>
      </c>
      <c r="AE2689" s="179">
        <f t="shared" si="1041"/>
        <v>73600</v>
      </c>
    </row>
    <row r="2690" spans="1:31" x14ac:dyDescent="0.2">
      <c r="A2690" s="171">
        <f t="shared" si="1023"/>
        <v>105</v>
      </c>
      <c r="B2690" s="179">
        <f t="shared" si="1024"/>
        <v>70476</v>
      </c>
      <c r="D2690" s="179">
        <f t="shared" si="1025"/>
        <v>3124</v>
      </c>
      <c r="E2690" s="179">
        <f t="shared" si="1026"/>
        <v>58839.210091745983</v>
      </c>
      <c r="F2690" s="179">
        <f t="shared" si="1027"/>
        <v>1563.4059793668293</v>
      </c>
      <c r="G2690" s="179">
        <f t="shared" si="1028"/>
        <v>4401921.1456814799</v>
      </c>
      <c r="H2690" s="179">
        <f t="shared" si="1029"/>
        <v>115692.3193767801</v>
      </c>
      <c r="I2690" s="179">
        <f t="shared" si="1030"/>
        <v>70476</v>
      </c>
      <c r="J2690" s="179">
        <f t="shared" si="1031"/>
        <v>3124</v>
      </c>
      <c r="K2690" s="179">
        <f t="shared" si="1032"/>
        <v>73600</v>
      </c>
      <c r="L2690" s="179">
        <f t="shared" si="1020"/>
        <v>73600</v>
      </c>
      <c r="M2690" s="179">
        <f t="shared" si="1033"/>
        <v>58669.062931422952</v>
      </c>
      <c r="N2690" s="179">
        <f t="shared" si="1034"/>
        <v>6233991.6161758434</v>
      </c>
      <c r="O2690" s="179">
        <f>N2690*(1+Basic!$B$9)+S2690</f>
        <v>6545691.1969846357</v>
      </c>
      <c r="P2690" s="176">
        <f t="shared" si="1021"/>
        <v>6661384</v>
      </c>
      <c r="R2690" s="183">
        <f t="shared" si="1035"/>
        <v>0</v>
      </c>
      <c r="S2690" s="179">
        <f t="shared" si="1022"/>
        <v>0</v>
      </c>
      <c r="Y2690" s="179">
        <f t="shared" si="1036"/>
        <v>11636.789908253588</v>
      </c>
      <c r="Z2690" s="179">
        <f t="shared" si="1037"/>
        <v>1560.5940206331725</v>
      </c>
      <c r="AA2690" s="179">
        <f t="shared" si="1038"/>
        <v>60402.61607111281</v>
      </c>
      <c r="AB2690" s="179">
        <f t="shared" si="1039"/>
        <v>73599.999999999563</v>
      </c>
      <c r="AC2690" s="179">
        <f t="shared" si="1040"/>
        <v>6661384</v>
      </c>
      <c r="AE2690" s="179">
        <f t="shared" si="1041"/>
        <v>73600</v>
      </c>
    </row>
    <row r="2691" spans="1:31" x14ac:dyDescent="0.2">
      <c r="A2691" s="171">
        <f t="shared" si="1023"/>
        <v>106</v>
      </c>
      <c r="B2691" s="179">
        <f t="shared" si="1024"/>
        <v>70476</v>
      </c>
      <c r="D2691" s="179">
        <f t="shared" si="1025"/>
        <v>3124</v>
      </c>
      <c r="E2691" s="179">
        <f t="shared" si="1026"/>
        <v>58684.074589686752</v>
      </c>
      <c r="F2691" s="179">
        <f t="shared" si="1027"/>
        <v>1542.5976092161236</v>
      </c>
      <c r="G2691" s="179">
        <f t="shared" si="1028"/>
        <v>4390129.2202711664</v>
      </c>
      <c r="H2691" s="179">
        <f t="shared" si="1029"/>
        <v>114110.91698599623</v>
      </c>
      <c r="I2691" s="179">
        <f t="shared" si="1030"/>
        <v>70476</v>
      </c>
      <c r="J2691" s="179">
        <f t="shared" si="1031"/>
        <v>3124</v>
      </c>
      <c r="K2691" s="179">
        <f t="shared" si="1032"/>
        <v>73600</v>
      </c>
      <c r="L2691" s="179">
        <f t="shared" si="1020"/>
        <v>73600</v>
      </c>
      <c r="M2691" s="179">
        <f t="shared" si="1033"/>
        <v>58528.881311465659</v>
      </c>
      <c r="N2691" s="179">
        <f t="shared" si="1034"/>
        <v>6218920.4974873094</v>
      </c>
      <c r="O2691" s="179">
        <f>N2691*(1+Basic!$B$9)+S2691</f>
        <v>6529866.5223616753</v>
      </c>
      <c r="P2691" s="176">
        <f t="shared" si="1021"/>
        <v>6643977</v>
      </c>
      <c r="R2691" s="183">
        <f t="shared" si="1035"/>
        <v>0</v>
      </c>
      <c r="S2691" s="179">
        <f t="shared" si="1022"/>
        <v>0</v>
      </c>
      <c r="Y2691" s="179">
        <f t="shared" si="1036"/>
        <v>11791.925410313532</v>
      </c>
      <c r="Z2691" s="179">
        <f t="shared" si="1037"/>
        <v>1581.4023907838709</v>
      </c>
      <c r="AA2691" s="179">
        <f t="shared" si="1038"/>
        <v>60226.672198902874</v>
      </c>
      <c r="AB2691" s="179">
        <f t="shared" si="1039"/>
        <v>73600.000000000276</v>
      </c>
      <c r="AC2691" s="179">
        <f t="shared" si="1040"/>
        <v>6643977</v>
      </c>
      <c r="AE2691" s="179">
        <f t="shared" si="1041"/>
        <v>73600</v>
      </c>
    </row>
    <row r="2692" spans="1:31" x14ac:dyDescent="0.2">
      <c r="A2692" s="171">
        <f t="shared" si="1023"/>
        <v>107</v>
      </c>
      <c r="B2692" s="179">
        <f t="shared" si="1024"/>
        <v>70476</v>
      </c>
      <c r="D2692" s="179">
        <f t="shared" si="1025"/>
        <v>3124</v>
      </c>
      <c r="E2692" s="179">
        <f t="shared" si="1026"/>
        <v>58526.870903515832</v>
      </c>
      <c r="F2692" s="179">
        <f t="shared" si="1027"/>
        <v>1521.5117881316044</v>
      </c>
      <c r="G2692" s="179">
        <f t="shared" si="1028"/>
        <v>4378180.0911746826</v>
      </c>
      <c r="H2692" s="179">
        <f t="shared" si="1029"/>
        <v>112508.42877412784</v>
      </c>
      <c r="I2692" s="179">
        <f t="shared" si="1030"/>
        <v>70476</v>
      </c>
      <c r="J2692" s="179">
        <f t="shared" si="1031"/>
        <v>3124</v>
      </c>
      <c r="K2692" s="179">
        <f t="shared" si="1032"/>
        <v>73600</v>
      </c>
      <c r="L2692" s="179">
        <f t="shared" si="1020"/>
        <v>73600</v>
      </c>
      <c r="M2692" s="179">
        <f t="shared" si="1033"/>
        <v>58387.383572735409</v>
      </c>
      <c r="N2692" s="179">
        <f t="shared" si="1034"/>
        <v>6203707.8810600452</v>
      </c>
      <c r="O2692" s="179">
        <f>N2692*(1+Basic!$B$9)+S2692</f>
        <v>6513893.275113048</v>
      </c>
      <c r="P2692" s="176">
        <f t="shared" si="1021"/>
        <v>6626402</v>
      </c>
      <c r="R2692" s="183">
        <f t="shared" si="1035"/>
        <v>0</v>
      </c>
      <c r="S2692" s="179">
        <f t="shared" si="1022"/>
        <v>0</v>
      </c>
      <c r="Y2692" s="179">
        <f t="shared" si="1036"/>
        <v>11949.129096483812</v>
      </c>
      <c r="Z2692" s="179">
        <f t="shared" si="1037"/>
        <v>1602.488211868389</v>
      </c>
      <c r="AA2692" s="179">
        <f t="shared" si="1038"/>
        <v>60048.382691647435</v>
      </c>
      <c r="AB2692" s="179">
        <f t="shared" si="1039"/>
        <v>73599.999999999636</v>
      </c>
      <c r="AC2692" s="179">
        <f t="shared" si="1040"/>
        <v>6626402</v>
      </c>
      <c r="AE2692" s="179">
        <f t="shared" si="1041"/>
        <v>73600</v>
      </c>
    </row>
    <row r="2693" spans="1:31" x14ac:dyDescent="0.2">
      <c r="A2693" s="171">
        <f t="shared" si="1023"/>
        <v>108</v>
      </c>
      <c r="B2693" s="179">
        <f t="shared" si="1024"/>
        <v>70476</v>
      </c>
      <c r="C2693" s="171">
        <f>-Basic!$B$28</f>
        <v>-20300</v>
      </c>
      <c r="D2693" s="179">
        <f t="shared" si="1025"/>
        <v>-17176</v>
      </c>
      <c r="E2693" s="179">
        <f t="shared" si="1026"/>
        <v>58367.571461301202</v>
      </c>
      <c r="F2693" s="179">
        <f t="shared" si="1027"/>
        <v>1500.1448166875055</v>
      </c>
      <c r="G2693" s="179">
        <f t="shared" si="1028"/>
        <v>4366071.6626359839</v>
      </c>
      <c r="H2693" s="179">
        <f t="shared" si="1029"/>
        <v>131184.57359081536</v>
      </c>
      <c r="I2693" s="179">
        <f t="shared" si="1030"/>
        <v>70476</v>
      </c>
      <c r="J2693" s="179">
        <f t="shared" si="1031"/>
        <v>3124</v>
      </c>
      <c r="K2693" s="179">
        <f t="shared" si="1032"/>
        <v>73600</v>
      </c>
      <c r="L2693" s="179">
        <f t="shared" si="1020"/>
        <v>73600</v>
      </c>
      <c r="M2693" s="179">
        <f t="shared" si="1033"/>
        <v>58244.557358629208</v>
      </c>
      <c r="N2693" s="179">
        <f t="shared" si="1034"/>
        <v>6188352.4384186743</v>
      </c>
      <c r="O2693" s="179">
        <f>N2693*(1+Basic!$B$9)+S2693</f>
        <v>6497770.0603396082</v>
      </c>
      <c r="P2693" s="176">
        <f t="shared" si="1021"/>
        <v>6628955</v>
      </c>
      <c r="R2693" s="183">
        <f t="shared" si="1035"/>
        <v>0</v>
      </c>
      <c r="S2693" s="179">
        <f t="shared" si="1022"/>
        <v>0</v>
      </c>
      <c r="Y2693" s="179">
        <f t="shared" si="1036"/>
        <v>12108.428538698703</v>
      </c>
      <c r="Z2693" s="179">
        <f t="shared" si="1037"/>
        <v>1623.8551833124802</v>
      </c>
      <c r="AA2693" s="179">
        <f t="shared" si="1038"/>
        <v>59867.716277988708</v>
      </c>
      <c r="AB2693" s="179">
        <f t="shared" si="1039"/>
        <v>73599.999999999884</v>
      </c>
      <c r="AC2693" s="179">
        <f t="shared" si="1040"/>
        <v>6628955</v>
      </c>
      <c r="AE2693" s="179">
        <f t="shared" si="1041"/>
        <v>53300</v>
      </c>
    </row>
    <row r="2694" spans="1:31" x14ac:dyDescent="0.2">
      <c r="A2694" s="171">
        <f t="shared" si="1023"/>
        <v>109</v>
      </c>
      <c r="B2694" s="179">
        <f t="shared" si="1024"/>
        <v>70476</v>
      </c>
      <c r="D2694" s="179">
        <f t="shared" si="1025"/>
        <v>3124</v>
      </c>
      <c r="E2694" s="179">
        <f t="shared" si="1026"/>
        <v>58206.14832353645</v>
      </c>
      <c r="F2694" s="179">
        <f t="shared" si="1027"/>
        <v>1749.1654647200705</v>
      </c>
      <c r="G2694" s="179">
        <f t="shared" si="1028"/>
        <v>4353801.8109595207</v>
      </c>
      <c r="H2694" s="179">
        <f t="shared" si="1029"/>
        <v>129809.73905553544</v>
      </c>
      <c r="I2694" s="179">
        <f t="shared" si="1030"/>
        <v>70476</v>
      </c>
      <c r="J2694" s="179">
        <f t="shared" si="1031"/>
        <v>3124</v>
      </c>
      <c r="K2694" s="179">
        <f t="shared" si="1032"/>
        <v>73600</v>
      </c>
      <c r="L2694" s="179">
        <f t="shared" si="1020"/>
        <v>73600</v>
      </c>
      <c r="M2694" s="179">
        <f t="shared" si="1033"/>
        <v>58100.390196532004</v>
      </c>
      <c r="N2694" s="179">
        <f t="shared" si="1034"/>
        <v>6172852.8286152063</v>
      </c>
      <c r="O2694" s="179">
        <f>N2694*(1+Basic!$B$9)+S2694</f>
        <v>6481495.470045967</v>
      </c>
      <c r="P2694" s="176">
        <f t="shared" si="1021"/>
        <v>6611305</v>
      </c>
      <c r="R2694" s="183">
        <f t="shared" si="1035"/>
        <v>0</v>
      </c>
      <c r="S2694" s="179">
        <f t="shared" si="1022"/>
        <v>0</v>
      </c>
      <c r="Y2694" s="179">
        <f t="shared" si="1036"/>
        <v>12269.851676463149</v>
      </c>
      <c r="Z2694" s="179">
        <f t="shared" si="1037"/>
        <v>1374.8345352799224</v>
      </c>
      <c r="AA2694" s="179">
        <f t="shared" si="1038"/>
        <v>59955.313788256521</v>
      </c>
      <c r="AB2694" s="179">
        <f t="shared" si="1039"/>
        <v>73599.999999999593</v>
      </c>
      <c r="AC2694" s="179">
        <f t="shared" si="1040"/>
        <v>6611305</v>
      </c>
      <c r="AE2694" s="179">
        <f t="shared" si="1041"/>
        <v>73600</v>
      </c>
    </row>
    <row r="2695" spans="1:31" x14ac:dyDescent="0.2">
      <c r="A2695" s="171">
        <f t="shared" si="1023"/>
        <v>110</v>
      </c>
      <c r="B2695" s="179">
        <f t="shared" si="1024"/>
        <v>70476</v>
      </c>
      <c r="D2695" s="179">
        <f t="shared" si="1025"/>
        <v>3124</v>
      </c>
      <c r="E2695" s="179">
        <f t="shared" si="1026"/>
        <v>58042.573178240542</v>
      </c>
      <c r="F2695" s="179">
        <f t="shared" si="1027"/>
        <v>1730.8339412566711</v>
      </c>
      <c r="G2695" s="179">
        <f t="shared" si="1028"/>
        <v>4341368.3841377608</v>
      </c>
      <c r="H2695" s="179">
        <f t="shared" si="1029"/>
        <v>128416.57299679211</v>
      </c>
      <c r="I2695" s="179">
        <f t="shared" si="1030"/>
        <v>70476</v>
      </c>
      <c r="J2695" s="179">
        <f t="shared" si="1031"/>
        <v>3124</v>
      </c>
      <c r="K2695" s="179">
        <f t="shared" si="1032"/>
        <v>73600</v>
      </c>
      <c r="L2695" s="179">
        <f t="shared" si="1020"/>
        <v>73600</v>
      </c>
      <c r="M2695" s="179">
        <f t="shared" si="1033"/>
        <v>57954.869496727515</v>
      </c>
      <c r="N2695" s="179">
        <f t="shared" si="1034"/>
        <v>6157207.6981119337</v>
      </c>
      <c r="O2695" s="179">
        <f>N2695*(1+Basic!$B$9)+S2695</f>
        <v>6465068.0830175309</v>
      </c>
      <c r="P2695" s="176">
        <f t="shared" si="1021"/>
        <v>6593485</v>
      </c>
      <c r="R2695" s="183">
        <f t="shared" si="1035"/>
        <v>0</v>
      </c>
      <c r="S2695" s="179">
        <f t="shared" si="1022"/>
        <v>0</v>
      </c>
      <c r="Y2695" s="179">
        <f t="shared" si="1036"/>
        <v>12433.426821759902</v>
      </c>
      <c r="Z2695" s="179">
        <f t="shared" si="1037"/>
        <v>1393.1660587433289</v>
      </c>
      <c r="AA2695" s="179">
        <f t="shared" si="1038"/>
        <v>59773.407119497213</v>
      </c>
      <c r="AB2695" s="179">
        <f t="shared" si="1039"/>
        <v>73600.000000000437</v>
      </c>
      <c r="AC2695" s="179">
        <f t="shared" si="1040"/>
        <v>6593485</v>
      </c>
      <c r="AE2695" s="179">
        <f t="shared" si="1041"/>
        <v>73600</v>
      </c>
    </row>
    <row r="2696" spans="1:31" x14ac:dyDescent="0.2">
      <c r="A2696" s="171">
        <f t="shared" si="1023"/>
        <v>111</v>
      </c>
      <c r="B2696" s="179">
        <f t="shared" si="1024"/>
        <v>70476</v>
      </c>
      <c r="D2696" s="179">
        <f t="shared" si="1025"/>
        <v>3124</v>
      </c>
      <c r="E2696" s="179">
        <f t="shared" si="1026"/>
        <v>57876.817335992127</v>
      </c>
      <c r="F2696" s="179">
        <f t="shared" si="1027"/>
        <v>1712.2579921959607</v>
      </c>
      <c r="G2696" s="179">
        <f t="shared" si="1028"/>
        <v>4328769.201473753</v>
      </c>
      <c r="H2696" s="179">
        <f t="shared" si="1029"/>
        <v>127004.83098898806</v>
      </c>
      <c r="I2696" s="179">
        <f t="shared" si="1030"/>
        <v>70476</v>
      </c>
      <c r="J2696" s="179">
        <f t="shared" si="1031"/>
        <v>3124</v>
      </c>
      <c r="K2696" s="179">
        <f t="shared" si="1032"/>
        <v>73600</v>
      </c>
      <c r="L2696" s="179">
        <f t="shared" si="1020"/>
        <v>73600</v>
      </c>
      <c r="M2696" s="179">
        <f t="shared" si="1033"/>
        <v>57807.982551298781</v>
      </c>
      <c r="N2696" s="179">
        <f t="shared" si="1034"/>
        <v>6141415.6806632327</v>
      </c>
      <c r="O2696" s="179">
        <f>N2696*(1+Basic!$B$9)+S2696</f>
        <v>6448486.4646963943</v>
      </c>
      <c r="P2696" s="176">
        <f t="shared" si="1021"/>
        <v>6575491</v>
      </c>
      <c r="R2696" s="183">
        <f t="shared" si="1035"/>
        <v>0</v>
      </c>
      <c r="S2696" s="179">
        <f t="shared" si="1022"/>
        <v>0</v>
      </c>
      <c r="Y2696" s="179">
        <f t="shared" si="1036"/>
        <v>12599.18266400788</v>
      </c>
      <c r="Z2696" s="179">
        <f t="shared" si="1037"/>
        <v>1411.742007804045</v>
      </c>
      <c r="AA2696" s="179">
        <f t="shared" si="1038"/>
        <v>59589.07532818809</v>
      </c>
      <c r="AB2696" s="179">
        <f t="shared" si="1039"/>
        <v>73600.000000000015</v>
      </c>
      <c r="AC2696" s="179">
        <f t="shared" si="1040"/>
        <v>6575491</v>
      </c>
      <c r="AE2696" s="179">
        <f t="shared" si="1041"/>
        <v>73600</v>
      </c>
    </row>
    <row r="2697" spans="1:31" x14ac:dyDescent="0.2">
      <c r="A2697" s="171">
        <f t="shared" si="1023"/>
        <v>112</v>
      </c>
      <c r="B2697" s="179">
        <f t="shared" si="1024"/>
        <v>70476</v>
      </c>
      <c r="D2697" s="179">
        <f t="shared" si="1025"/>
        <v>3124</v>
      </c>
      <c r="E2697" s="179">
        <f t="shared" si="1026"/>
        <v>57708.851724897737</v>
      </c>
      <c r="F2697" s="179">
        <f t="shared" si="1027"/>
        <v>1693.4343584595142</v>
      </c>
      <c r="G2697" s="179">
        <f t="shared" si="1028"/>
        <v>4316002.0531986505</v>
      </c>
      <c r="H2697" s="179">
        <f t="shared" si="1029"/>
        <v>125574.26534744758</v>
      </c>
      <c r="I2697" s="179">
        <f t="shared" si="1030"/>
        <v>70476</v>
      </c>
      <c r="J2697" s="179">
        <f t="shared" si="1031"/>
        <v>3124</v>
      </c>
      <c r="K2697" s="179">
        <f t="shared" si="1032"/>
        <v>73600</v>
      </c>
      <c r="L2697" s="179">
        <f t="shared" si="1020"/>
        <v>73600</v>
      </c>
      <c r="M2697" s="179">
        <f t="shared" si="1033"/>
        <v>57659.716533018414</v>
      </c>
      <c r="N2697" s="179">
        <f t="shared" si="1034"/>
        <v>6125475.397196251</v>
      </c>
      <c r="O2697" s="179">
        <f>N2697*(1+Basic!$B$9)+S2697</f>
        <v>6431749.1670560641</v>
      </c>
      <c r="P2697" s="176">
        <f t="shared" si="1021"/>
        <v>6557323</v>
      </c>
      <c r="R2697" s="183">
        <f t="shared" si="1035"/>
        <v>0</v>
      </c>
      <c r="S2697" s="179">
        <f t="shared" si="1022"/>
        <v>0</v>
      </c>
      <c r="Y2697" s="179">
        <f t="shared" si="1036"/>
        <v>12767.148275102489</v>
      </c>
      <c r="Z2697" s="179">
        <f t="shared" si="1037"/>
        <v>1430.565641540481</v>
      </c>
      <c r="AA2697" s="179">
        <f t="shared" si="1038"/>
        <v>59402.286083357249</v>
      </c>
      <c r="AB2697" s="179">
        <f t="shared" si="1039"/>
        <v>73600.000000000218</v>
      </c>
      <c r="AC2697" s="179">
        <f t="shared" si="1040"/>
        <v>6557323</v>
      </c>
      <c r="AE2697" s="179">
        <f t="shared" si="1041"/>
        <v>73600</v>
      </c>
    </row>
    <row r="2698" spans="1:31" x14ac:dyDescent="0.2">
      <c r="A2698" s="171">
        <f t="shared" si="1023"/>
        <v>113</v>
      </c>
      <c r="B2698" s="179">
        <f t="shared" si="1024"/>
        <v>70476</v>
      </c>
      <c r="D2698" s="179">
        <f t="shared" si="1025"/>
        <v>3124</v>
      </c>
      <c r="E2698" s="179">
        <f t="shared" si="1026"/>
        <v>57538.646885492839</v>
      </c>
      <c r="F2698" s="179">
        <f t="shared" si="1027"/>
        <v>1674.3597375135885</v>
      </c>
      <c r="G2698" s="179">
        <f t="shared" si="1028"/>
        <v>4303064.7000841433</v>
      </c>
      <c r="H2698" s="179">
        <f t="shared" si="1029"/>
        <v>124124.62508496117</v>
      </c>
      <c r="I2698" s="179">
        <f t="shared" si="1030"/>
        <v>70476</v>
      </c>
      <c r="J2698" s="179">
        <f t="shared" si="1031"/>
        <v>3124</v>
      </c>
      <c r="K2698" s="179">
        <f t="shared" si="1032"/>
        <v>73600</v>
      </c>
      <c r="L2698" s="179">
        <f t="shared" si="1020"/>
        <v>73600</v>
      </c>
      <c r="M2698" s="179">
        <f t="shared" si="1033"/>
        <v>57510.058494228426</v>
      </c>
      <c r="N2698" s="179">
        <f t="shared" si="1034"/>
        <v>6109385.4556904798</v>
      </c>
      <c r="O2698" s="179">
        <f>N2698*(1+Basic!$B$9)+S2698</f>
        <v>6414854.7284750044</v>
      </c>
      <c r="P2698" s="176">
        <f t="shared" si="1021"/>
        <v>6538979</v>
      </c>
      <c r="R2698" s="183">
        <f t="shared" si="1035"/>
        <v>0</v>
      </c>
      <c r="S2698" s="179">
        <f t="shared" si="1022"/>
        <v>0</v>
      </c>
      <c r="Y2698" s="179">
        <f t="shared" si="1036"/>
        <v>12937.353114507161</v>
      </c>
      <c r="Z2698" s="179">
        <f t="shared" si="1037"/>
        <v>1449.6402624864131</v>
      </c>
      <c r="AA2698" s="179">
        <f t="shared" si="1038"/>
        <v>59213.006623006426</v>
      </c>
      <c r="AB2698" s="179">
        <f t="shared" si="1039"/>
        <v>73600</v>
      </c>
      <c r="AC2698" s="179">
        <f t="shared" si="1040"/>
        <v>6538979</v>
      </c>
      <c r="AE2698" s="179">
        <f t="shared" si="1041"/>
        <v>73600</v>
      </c>
    </row>
    <row r="2699" spans="1:31" x14ac:dyDescent="0.2">
      <c r="A2699" s="171">
        <f t="shared" si="1023"/>
        <v>114</v>
      </c>
      <c r="B2699" s="179">
        <f t="shared" si="1024"/>
        <v>70476</v>
      </c>
      <c r="D2699" s="179">
        <f t="shared" si="1025"/>
        <v>3124</v>
      </c>
      <c r="E2699" s="179">
        <f t="shared" si="1026"/>
        <v>57366.172965575017</v>
      </c>
      <c r="F2699" s="179">
        <f t="shared" si="1027"/>
        <v>1655.0307827897038</v>
      </c>
      <c r="G2699" s="179">
        <f t="shared" si="1028"/>
        <v>4289954.8730497183</v>
      </c>
      <c r="H2699" s="179">
        <f t="shared" si="1029"/>
        <v>122655.65586775087</v>
      </c>
      <c r="I2699" s="179">
        <f t="shared" si="1030"/>
        <v>70476</v>
      </c>
      <c r="J2699" s="179">
        <f t="shared" si="1031"/>
        <v>3124</v>
      </c>
      <c r="K2699" s="179">
        <f t="shared" si="1032"/>
        <v>73600</v>
      </c>
      <c r="L2699" s="179">
        <f t="shared" si="1020"/>
        <v>73600</v>
      </c>
      <c r="M2699" s="179">
        <f t="shared" si="1033"/>
        <v>57358.99536570959</v>
      </c>
      <c r="N2699" s="179">
        <f t="shared" si="1034"/>
        <v>6093144.4510561898</v>
      </c>
      <c r="O2699" s="179">
        <f>N2699*(1+Basic!$B$9)+S2699</f>
        <v>6397801.6736089997</v>
      </c>
      <c r="P2699" s="176">
        <f t="shared" si="1021"/>
        <v>6520457</v>
      </c>
      <c r="R2699" s="183">
        <f t="shared" si="1035"/>
        <v>0</v>
      </c>
      <c r="S2699" s="179">
        <f t="shared" si="1022"/>
        <v>0</v>
      </c>
      <c r="Y2699" s="179">
        <f t="shared" si="1036"/>
        <v>13109.82703442499</v>
      </c>
      <c r="Z2699" s="179">
        <f t="shared" si="1037"/>
        <v>1468.969217210295</v>
      </c>
      <c r="AA2699" s="179">
        <f t="shared" si="1038"/>
        <v>59021.203748364722</v>
      </c>
      <c r="AB2699" s="179">
        <f t="shared" si="1039"/>
        <v>73600</v>
      </c>
      <c r="AC2699" s="179">
        <f t="shared" si="1040"/>
        <v>6520457</v>
      </c>
      <c r="AE2699" s="179">
        <f t="shared" si="1041"/>
        <v>73600</v>
      </c>
    </row>
    <row r="2700" spans="1:31" x14ac:dyDescent="0.2">
      <c r="A2700" s="171">
        <f t="shared" si="1023"/>
        <v>115</v>
      </c>
      <c r="B2700" s="179">
        <f t="shared" si="1024"/>
        <v>70476</v>
      </c>
      <c r="D2700" s="179">
        <f t="shared" si="1025"/>
        <v>3124</v>
      </c>
      <c r="E2700" s="179">
        <f t="shared" si="1026"/>
        <v>57191.399714968102</v>
      </c>
      <c r="F2700" s="179">
        <f t="shared" si="1027"/>
        <v>1635.444103097504</v>
      </c>
      <c r="G2700" s="179">
        <f t="shared" si="1028"/>
        <v>4276670.2727646865</v>
      </c>
      <c r="H2700" s="179">
        <f t="shared" si="1029"/>
        <v>121167.09997084837</v>
      </c>
      <c r="I2700" s="179">
        <f t="shared" si="1030"/>
        <v>70476</v>
      </c>
      <c r="J2700" s="179">
        <f t="shared" si="1031"/>
        <v>3124</v>
      </c>
      <c r="K2700" s="179">
        <f t="shared" si="1032"/>
        <v>73600</v>
      </c>
      <c r="L2700" s="179">
        <f t="shared" si="1020"/>
        <v>73600</v>
      </c>
      <c r="M2700" s="179">
        <f t="shared" si="1033"/>
        <v>57206.513955540089</v>
      </c>
      <c r="N2700" s="179">
        <f t="shared" si="1034"/>
        <v>6076750.9650117299</v>
      </c>
      <c r="O2700" s="179">
        <f>N2700*(1+Basic!$B$9)+S2700</f>
        <v>6380588.5132623166</v>
      </c>
      <c r="P2700" s="176">
        <f t="shared" si="1021"/>
        <v>6501756</v>
      </c>
      <c r="R2700" s="183">
        <f t="shared" si="1035"/>
        <v>0</v>
      </c>
      <c r="S2700" s="179">
        <f t="shared" si="1022"/>
        <v>0</v>
      </c>
      <c r="Y2700" s="179">
        <f t="shared" si="1036"/>
        <v>13284.600285031833</v>
      </c>
      <c r="Z2700" s="179">
        <f t="shared" si="1037"/>
        <v>1488.5558969025005</v>
      </c>
      <c r="AA2700" s="179">
        <f t="shared" si="1038"/>
        <v>58826.843818065609</v>
      </c>
      <c r="AB2700" s="179">
        <f t="shared" si="1039"/>
        <v>73599.999999999942</v>
      </c>
      <c r="AC2700" s="179">
        <f t="shared" si="1040"/>
        <v>6501756</v>
      </c>
      <c r="AE2700" s="179">
        <f t="shared" si="1041"/>
        <v>73600</v>
      </c>
    </row>
    <row r="2701" spans="1:31" x14ac:dyDescent="0.2">
      <c r="A2701" s="171">
        <f t="shared" si="1023"/>
        <v>116</v>
      </c>
      <c r="B2701" s="179">
        <f t="shared" si="1024"/>
        <v>70476</v>
      </c>
      <c r="D2701" s="179">
        <f t="shared" si="1025"/>
        <v>3124</v>
      </c>
      <c r="E2701" s="179">
        <f t="shared" si="1026"/>
        <v>57014.296480216646</v>
      </c>
      <c r="F2701" s="179">
        <f t="shared" si="1027"/>
        <v>1615.596262029783</v>
      </c>
      <c r="G2701" s="179">
        <f t="shared" si="1028"/>
        <v>4263208.5692449035</v>
      </c>
      <c r="H2701" s="179">
        <f t="shared" si="1029"/>
        <v>119658.69623287815</v>
      </c>
      <c r="I2701" s="179">
        <f t="shared" si="1030"/>
        <v>70476</v>
      </c>
      <c r="J2701" s="179">
        <f t="shared" si="1031"/>
        <v>3124</v>
      </c>
      <c r="K2701" s="179">
        <f t="shared" si="1032"/>
        <v>73600</v>
      </c>
      <c r="L2701" s="179">
        <f t="shared" si="1020"/>
        <v>73600</v>
      </c>
      <c r="M2701" s="179">
        <f t="shared" si="1033"/>
        <v>57052.600947943523</v>
      </c>
      <c r="N2701" s="179">
        <f t="shared" si="1034"/>
        <v>6060203.5659596734</v>
      </c>
      <c r="O2701" s="179">
        <f>N2701*(1+Basic!$B$9)+S2701</f>
        <v>6363213.7442576569</v>
      </c>
      <c r="P2701" s="176">
        <f t="shared" si="1021"/>
        <v>6482872</v>
      </c>
      <c r="R2701" s="183">
        <f t="shared" si="1035"/>
        <v>0</v>
      </c>
      <c r="S2701" s="179">
        <f t="shared" si="1022"/>
        <v>0</v>
      </c>
      <c r="Y2701" s="179">
        <f t="shared" si="1036"/>
        <v>13461.703519782983</v>
      </c>
      <c r="Z2701" s="179">
        <f t="shared" si="1037"/>
        <v>1508.4037379702204</v>
      </c>
      <c r="AA2701" s="179">
        <f t="shared" si="1038"/>
        <v>58629.892742246426</v>
      </c>
      <c r="AB2701" s="179">
        <f t="shared" si="1039"/>
        <v>73599.999999999622</v>
      </c>
      <c r="AC2701" s="179">
        <f t="shared" si="1040"/>
        <v>6482872</v>
      </c>
      <c r="AE2701" s="179">
        <f t="shared" si="1041"/>
        <v>73600</v>
      </c>
    </row>
    <row r="2702" spans="1:31" x14ac:dyDescent="0.2">
      <c r="A2702" s="171">
        <f t="shared" si="1023"/>
        <v>117</v>
      </c>
      <c r="B2702" s="179">
        <f t="shared" si="1024"/>
        <v>70476</v>
      </c>
      <c r="D2702" s="179">
        <f t="shared" si="1025"/>
        <v>3124</v>
      </c>
      <c r="E2702" s="179">
        <f t="shared" si="1026"/>
        <v>56834.832199209661</v>
      </c>
      <c r="F2702" s="179">
        <f t="shared" si="1027"/>
        <v>1595.4837773595816</v>
      </c>
      <c r="G2702" s="179">
        <f t="shared" si="1028"/>
        <v>4249567.4014441129</v>
      </c>
      <c r="H2702" s="179">
        <f t="shared" si="1029"/>
        <v>118130.18001023773</v>
      </c>
      <c r="I2702" s="179">
        <f t="shared" si="1030"/>
        <v>70476</v>
      </c>
      <c r="J2702" s="179">
        <f t="shared" si="1031"/>
        <v>3124</v>
      </c>
      <c r="K2702" s="179">
        <f t="shared" si="1032"/>
        <v>73600</v>
      </c>
      <c r="L2702" s="179">
        <f t="shared" si="1020"/>
        <v>73600</v>
      </c>
      <c r="M2702" s="179">
        <f t="shared" si="1033"/>
        <v>56897.242902126105</v>
      </c>
      <c r="N2702" s="179">
        <f t="shared" si="1034"/>
        <v>6043500.8088617995</v>
      </c>
      <c r="O2702" s="179">
        <f>N2702*(1+Basic!$B$9)+S2702</f>
        <v>6345675.8493048893</v>
      </c>
      <c r="P2702" s="176">
        <f t="shared" si="1021"/>
        <v>6463806</v>
      </c>
      <c r="R2702" s="183">
        <f t="shared" si="1035"/>
        <v>0</v>
      </c>
      <c r="S2702" s="179">
        <f t="shared" si="1022"/>
        <v>0</v>
      </c>
      <c r="Y2702" s="179">
        <f t="shared" si="1036"/>
        <v>13641.16780079063</v>
      </c>
      <c r="Z2702" s="179">
        <f t="shared" si="1037"/>
        <v>1528.5162226404209</v>
      </c>
      <c r="AA2702" s="179">
        <f t="shared" si="1038"/>
        <v>58430.31597656924</v>
      </c>
      <c r="AB2702" s="179">
        <f t="shared" si="1039"/>
        <v>73600.000000000291</v>
      </c>
      <c r="AC2702" s="179">
        <f t="shared" si="1040"/>
        <v>6463806</v>
      </c>
      <c r="AE2702" s="179">
        <f t="shared" si="1041"/>
        <v>73600</v>
      </c>
    </row>
    <row r="2703" spans="1:31" x14ac:dyDescent="0.2">
      <c r="A2703" s="171">
        <f t="shared" si="1023"/>
        <v>118</v>
      </c>
      <c r="B2703" s="179">
        <f t="shared" si="1024"/>
        <v>70476</v>
      </c>
      <c r="D2703" s="179">
        <f t="shared" si="1025"/>
        <v>3124</v>
      </c>
      <c r="E2703" s="179">
        <f t="shared" si="1026"/>
        <v>56652.97539573253</v>
      </c>
      <c r="F2703" s="179">
        <f t="shared" si="1027"/>
        <v>1575.1031204292442</v>
      </c>
      <c r="G2703" s="179">
        <f t="shared" si="1028"/>
        <v>4235744.3768398454</v>
      </c>
      <c r="H2703" s="179">
        <f t="shared" si="1029"/>
        <v>116581.28313066697</v>
      </c>
      <c r="I2703" s="179">
        <f t="shared" si="1030"/>
        <v>70476</v>
      </c>
      <c r="J2703" s="179">
        <f t="shared" si="1031"/>
        <v>3124</v>
      </c>
      <c r="K2703" s="179">
        <f t="shared" si="1032"/>
        <v>73600</v>
      </c>
      <c r="L2703" s="179">
        <f t="shared" si="1020"/>
        <v>73600</v>
      </c>
      <c r="M2703" s="179">
        <f t="shared" si="1033"/>
        <v>56740.426251102857</v>
      </c>
      <c r="N2703" s="179">
        <f t="shared" si="1034"/>
        <v>6026641.2351129027</v>
      </c>
      <c r="O2703" s="179">
        <f>N2703*(1+Basic!$B$9)+S2703</f>
        <v>6327973.2968685478</v>
      </c>
      <c r="P2703" s="176">
        <f t="shared" si="1021"/>
        <v>6444555</v>
      </c>
      <c r="R2703" s="183">
        <f t="shared" si="1035"/>
        <v>0</v>
      </c>
      <c r="S2703" s="179">
        <f t="shared" si="1022"/>
        <v>0</v>
      </c>
      <c r="Y2703" s="179">
        <f t="shared" si="1036"/>
        <v>13823.024604267441</v>
      </c>
      <c r="Z2703" s="179">
        <f t="shared" si="1037"/>
        <v>1548.8968795707624</v>
      </c>
      <c r="AA2703" s="179">
        <f t="shared" si="1038"/>
        <v>58228.078516161775</v>
      </c>
      <c r="AB2703" s="179">
        <f t="shared" si="1039"/>
        <v>73599.999999999971</v>
      </c>
      <c r="AC2703" s="179">
        <f t="shared" si="1040"/>
        <v>6444555</v>
      </c>
      <c r="AE2703" s="179">
        <f t="shared" si="1041"/>
        <v>73600</v>
      </c>
    </row>
    <row r="2704" spans="1:31" x14ac:dyDescent="0.2">
      <c r="A2704" s="171">
        <f t="shared" si="1023"/>
        <v>119</v>
      </c>
      <c r="B2704" s="179">
        <f t="shared" si="1024"/>
        <v>70476</v>
      </c>
      <c r="D2704" s="179">
        <f t="shared" si="1025"/>
        <v>3124</v>
      </c>
      <c r="E2704" s="179">
        <f t="shared" si="1026"/>
        <v>56468.694173946504</v>
      </c>
      <c r="F2704" s="179">
        <f t="shared" si="1027"/>
        <v>1554.4507155313293</v>
      </c>
      <c r="G2704" s="179">
        <f t="shared" si="1028"/>
        <v>4221737.0710137915</v>
      </c>
      <c r="H2704" s="179">
        <f t="shared" si="1029"/>
        <v>115011.7338461983</v>
      </c>
      <c r="I2704" s="179">
        <f t="shared" si="1030"/>
        <v>70476</v>
      </c>
      <c r="J2704" s="179">
        <f t="shared" si="1031"/>
        <v>3124</v>
      </c>
      <c r="K2704" s="179">
        <f t="shared" si="1032"/>
        <v>73600</v>
      </c>
      <c r="L2704" s="179">
        <f t="shared" si="1020"/>
        <v>73600</v>
      </c>
      <c r="M2704" s="179">
        <f t="shared" si="1033"/>
        <v>56582.137300512899</v>
      </c>
      <c r="N2704" s="179">
        <f t="shared" si="1034"/>
        <v>6009623.3724134155</v>
      </c>
      <c r="O2704" s="179">
        <f>N2704*(1+Basic!$B$9)+S2704</f>
        <v>6310104.5410340866</v>
      </c>
      <c r="P2704" s="176">
        <f t="shared" si="1021"/>
        <v>6425116</v>
      </c>
      <c r="R2704" s="183">
        <f t="shared" si="1035"/>
        <v>0</v>
      </c>
      <c r="S2704" s="179">
        <f t="shared" si="1022"/>
        <v>0</v>
      </c>
      <c r="Y2704" s="179">
        <f t="shared" si="1036"/>
        <v>14007.305826053955</v>
      </c>
      <c r="Z2704" s="179">
        <f t="shared" si="1037"/>
        <v>1569.5492844686669</v>
      </c>
      <c r="AA2704" s="179">
        <f t="shared" si="1038"/>
        <v>58023.14488947783</v>
      </c>
      <c r="AB2704" s="179">
        <f t="shared" si="1039"/>
        <v>73600.000000000451</v>
      </c>
      <c r="AC2704" s="179">
        <f t="shared" si="1040"/>
        <v>6425116</v>
      </c>
      <c r="AE2704" s="179">
        <f t="shared" si="1041"/>
        <v>73600</v>
      </c>
    </row>
    <row r="2705" spans="1:31" x14ac:dyDescent="0.2">
      <c r="A2705" s="171">
        <f t="shared" si="1023"/>
        <v>120</v>
      </c>
      <c r="B2705" s="179">
        <f t="shared" si="1024"/>
        <v>70476</v>
      </c>
      <c r="C2705" s="171">
        <f>-Basic!$B$29</f>
        <v>-18270</v>
      </c>
      <c r="D2705" s="179">
        <f t="shared" si="1025"/>
        <v>-15146</v>
      </c>
      <c r="E2705" s="179">
        <f t="shared" si="1026"/>
        <v>56281.956212794445</v>
      </c>
      <c r="F2705" s="179">
        <f t="shared" si="1027"/>
        <v>1533.5229392812646</v>
      </c>
      <c r="G2705" s="179">
        <f t="shared" si="1028"/>
        <v>4207543.0272265859</v>
      </c>
      <c r="H2705" s="179">
        <f t="shared" si="1029"/>
        <v>131691.25678547958</v>
      </c>
      <c r="I2705" s="179">
        <f t="shared" si="1030"/>
        <v>70476</v>
      </c>
      <c r="J2705" s="179">
        <f t="shared" si="1031"/>
        <v>3124</v>
      </c>
      <c r="K2705" s="179">
        <f t="shared" si="1032"/>
        <v>73600</v>
      </c>
      <c r="L2705" s="179">
        <f t="shared" si="1020"/>
        <v>73600</v>
      </c>
      <c r="M2705" s="179">
        <f t="shared" si="1033"/>
        <v>56422.362227423517</v>
      </c>
      <c r="N2705" s="179">
        <f t="shared" si="1034"/>
        <v>5992445.7346408386</v>
      </c>
      <c r="O2705" s="179">
        <f>N2705*(1+Basic!$B$9)+S2705</f>
        <v>6292068.0213728808</v>
      </c>
      <c r="P2705" s="176">
        <f t="shared" si="1021"/>
        <v>6423759</v>
      </c>
      <c r="R2705" s="183">
        <f t="shared" si="1035"/>
        <v>0</v>
      </c>
      <c r="S2705" s="179">
        <f t="shared" si="1022"/>
        <v>0</v>
      </c>
      <c r="Y2705" s="179">
        <f t="shared" si="1036"/>
        <v>14194.043787205592</v>
      </c>
      <c r="Z2705" s="179">
        <f t="shared" si="1037"/>
        <v>1590.4770607187238</v>
      </c>
      <c r="AA2705" s="179">
        <f t="shared" si="1038"/>
        <v>57815.479152075706</v>
      </c>
      <c r="AB2705" s="179">
        <f t="shared" si="1039"/>
        <v>73600.000000000029</v>
      </c>
      <c r="AC2705" s="179">
        <f t="shared" si="1040"/>
        <v>6423759</v>
      </c>
      <c r="AE2705" s="179">
        <f t="shared" si="1041"/>
        <v>55330</v>
      </c>
    </row>
    <row r="2706" spans="1:31" x14ac:dyDescent="0.2">
      <c r="A2706" s="171">
        <f t="shared" si="1023"/>
        <v>121</v>
      </c>
      <c r="B2706" s="179">
        <f t="shared" si="1024"/>
        <v>70476</v>
      </c>
      <c r="D2706" s="179">
        <f t="shared" si="1025"/>
        <v>3124</v>
      </c>
      <c r="E2706" s="179">
        <f t="shared" si="1026"/>
        <v>56092.728760332051</v>
      </c>
      <c r="F2706" s="179">
        <f t="shared" si="1027"/>
        <v>1755.921386711517</v>
      </c>
      <c r="G2706" s="179">
        <f t="shared" si="1028"/>
        <v>4193159.7559869178</v>
      </c>
      <c r="H2706" s="179">
        <f t="shared" si="1029"/>
        <v>130323.1781721911</v>
      </c>
      <c r="I2706" s="179">
        <f t="shared" si="1030"/>
        <v>70476</v>
      </c>
      <c r="J2706" s="179">
        <f t="shared" si="1031"/>
        <v>3124</v>
      </c>
      <c r="K2706" s="179">
        <f t="shared" si="1032"/>
        <v>73600</v>
      </c>
      <c r="L2706" s="179">
        <f t="shared" si="1020"/>
        <v>73600</v>
      </c>
      <c r="M2706" s="179">
        <f t="shared" si="1033"/>
        <v>56261.08707912307</v>
      </c>
      <c r="N2706" s="179">
        <f t="shared" si="1034"/>
        <v>5975106.8217199612</v>
      </c>
      <c r="O2706" s="179">
        <f>N2706*(1+Basic!$B$9)+S2706</f>
        <v>6273862.1628059596</v>
      </c>
      <c r="P2706" s="176">
        <f t="shared" si="1021"/>
        <v>6404185</v>
      </c>
      <c r="R2706" s="183">
        <f t="shared" si="1035"/>
        <v>0</v>
      </c>
      <c r="S2706" s="179">
        <f t="shared" si="1022"/>
        <v>0</v>
      </c>
      <c r="Y2706" s="179">
        <f t="shared" si="1036"/>
        <v>14383.271239668131</v>
      </c>
      <c r="Z2706" s="179">
        <f t="shared" si="1037"/>
        <v>1368.0786132884823</v>
      </c>
      <c r="AA2706" s="179">
        <f t="shared" si="1038"/>
        <v>57848.650147043569</v>
      </c>
      <c r="AB2706" s="179">
        <f t="shared" si="1039"/>
        <v>73600.000000000175</v>
      </c>
      <c r="AC2706" s="179">
        <f t="shared" si="1040"/>
        <v>6404185</v>
      </c>
      <c r="AE2706" s="179">
        <f t="shared" si="1041"/>
        <v>73600</v>
      </c>
    </row>
    <row r="2707" spans="1:31" x14ac:dyDescent="0.2">
      <c r="A2707" s="171">
        <f t="shared" si="1023"/>
        <v>122</v>
      </c>
      <c r="B2707" s="179">
        <f t="shared" si="1024"/>
        <v>70476</v>
      </c>
      <c r="D2707" s="179">
        <f t="shared" si="1025"/>
        <v>3124</v>
      </c>
      <c r="E2707" s="179">
        <f t="shared" si="1026"/>
        <v>55900.978627983481</v>
      </c>
      <c r="F2707" s="179">
        <f t="shared" si="1027"/>
        <v>1737.6799441555465</v>
      </c>
      <c r="G2707" s="179">
        <f t="shared" si="1028"/>
        <v>4178584.7346149012</v>
      </c>
      <c r="H2707" s="179">
        <f t="shared" si="1029"/>
        <v>128936.85811634664</v>
      </c>
      <c r="I2707" s="179">
        <f t="shared" si="1030"/>
        <v>70476</v>
      </c>
      <c r="J2707" s="179">
        <f t="shared" si="1031"/>
        <v>3124</v>
      </c>
      <c r="K2707" s="179">
        <f t="shared" si="1032"/>
        <v>73600</v>
      </c>
      <c r="L2707" s="179">
        <f t="shared" si="1020"/>
        <v>73600</v>
      </c>
      <c r="M2707" s="179">
        <f t="shared" si="1033"/>
        <v>56098.297771902529</v>
      </c>
      <c r="N2707" s="179">
        <f t="shared" si="1034"/>
        <v>5957605.119491864</v>
      </c>
      <c r="O2707" s="179">
        <f>N2707*(1+Basic!$B$9)+S2707</f>
        <v>6255485.3754664576</v>
      </c>
      <c r="P2707" s="176">
        <f t="shared" si="1021"/>
        <v>6384422</v>
      </c>
      <c r="R2707" s="183">
        <f t="shared" si="1035"/>
        <v>0</v>
      </c>
      <c r="S2707" s="179">
        <f t="shared" si="1022"/>
        <v>0</v>
      </c>
      <c r="Y2707" s="179">
        <f t="shared" si="1036"/>
        <v>14575.021372016519</v>
      </c>
      <c r="Z2707" s="179">
        <f t="shared" si="1037"/>
        <v>1386.3200558444514</v>
      </c>
      <c r="AA2707" s="179">
        <f t="shared" si="1038"/>
        <v>57638.658572139029</v>
      </c>
      <c r="AB2707" s="179">
        <f t="shared" si="1039"/>
        <v>73600</v>
      </c>
      <c r="AC2707" s="179">
        <f t="shared" si="1040"/>
        <v>6384422</v>
      </c>
      <c r="AE2707" s="179">
        <f t="shared" si="1041"/>
        <v>73600</v>
      </c>
    </row>
    <row r="2708" spans="1:31" x14ac:dyDescent="0.2">
      <c r="A2708" s="171">
        <f t="shared" si="1023"/>
        <v>123</v>
      </c>
      <c r="B2708" s="179">
        <f t="shared" si="1024"/>
        <v>70476</v>
      </c>
      <c r="D2708" s="179">
        <f t="shared" si="1025"/>
        <v>3124</v>
      </c>
      <c r="E2708" s="179">
        <f t="shared" si="1026"/>
        <v>55706.672184720454</v>
      </c>
      <c r="F2708" s="179">
        <f t="shared" si="1027"/>
        <v>1719.1952771069989</v>
      </c>
      <c r="G2708" s="179">
        <f t="shared" si="1028"/>
        <v>4163815.4067996219</v>
      </c>
      <c r="H2708" s="179">
        <f t="shared" si="1029"/>
        <v>127532.05339345364</v>
      </c>
      <c r="I2708" s="179">
        <f t="shared" si="1030"/>
        <v>70476</v>
      </c>
      <c r="J2708" s="179">
        <f t="shared" si="1031"/>
        <v>3124</v>
      </c>
      <c r="K2708" s="179">
        <f t="shared" si="1032"/>
        <v>73600</v>
      </c>
      <c r="L2708" s="179">
        <f t="shared" si="1020"/>
        <v>73600</v>
      </c>
      <c r="M2708" s="179">
        <f t="shared" si="1033"/>
        <v>55933.980089825629</v>
      </c>
      <c r="N2708" s="179">
        <f t="shared" si="1034"/>
        <v>5939939.0995816896</v>
      </c>
      <c r="O2708" s="179">
        <f>N2708*(1+Basic!$B$9)+S2708</f>
        <v>6236936.054560774</v>
      </c>
      <c r="P2708" s="176">
        <f t="shared" si="1021"/>
        <v>6364468</v>
      </c>
      <c r="R2708" s="183">
        <f t="shared" si="1035"/>
        <v>0</v>
      </c>
      <c r="S2708" s="179">
        <f t="shared" si="1022"/>
        <v>0</v>
      </c>
      <c r="Y2708" s="179">
        <f t="shared" si="1036"/>
        <v>14769.327815279365</v>
      </c>
      <c r="Z2708" s="179">
        <f t="shared" si="1037"/>
        <v>1404.8047228930081</v>
      </c>
      <c r="AA2708" s="179">
        <f t="shared" si="1038"/>
        <v>57425.867461827453</v>
      </c>
      <c r="AB2708" s="179">
        <f t="shared" si="1039"/>
        <v>73599.999999999825</v>
      </c>
      <c r="AC2708" s="179">
        <f t="shared" si="1040"/>
        <v>6364468</v>
      </c>
      <c r="AE2708" s="179">
        <f t="shared" si="1041"/>
        <v>73600</v>
      </c>
    </row>
    <row r="2709" spans="1:31" x14ac:dyDescent="0.2">
      <c r="A2709" s="171">
        <f t="shared" si="1023"/>
        <v>124</v>
      </c>
      <c r="B2709" s="179">
        <f t="shared" si="1024"/>
        <v>70476</v>
      </c>
      <c r="D2709" s="179">
        <f t="shared" si="1025"/>
        <v>3124</v>
      </c>
      <c r="E2709" s="179">
        <f t="shared" si="1026"/>
        <v>55509.775351163662</v>
      </c>
      <c r="F2709" s="179">
        <f t="shared" si="1027"/>
        <v>1700.4641425025247</v>
      </c>
      <c r="G2709" s="179">
        <f t="shared" si="1028"/>
        <v>4148849.1821507858</v>
      </c>
      <c r="H2709" s="179">
        <f t="shared" si="1029"/>
        <v>126108.51753595615</v>
      </c>
      <c r="I2709" s="179">
        <f t="shared" si="1030"/>
        <v>70476</v>
      </c>
      <c r="J2709" s="179">
        <f t="shared" si="1031"/>
        <v>3124</v>
      </c>
      <c r="K2709" s="179">
        <f t="shared" si="1032"/>
        <v>73600</v>
      </c>
      <c r="L2709" s="179">
        <f t="shared" si="1020"/>
        <v>73600</v>
      </c>
      <c r="M2709" s="179">
        <f t="shared" si="1033"/>
        <v>55768.119683487304</v>
      </c>
      <c r="N2709" s="179">
        <f t="shared" si="1034"/>
        <v>5922107.2192651769</v>
      </c>
      <c r="O2709" s="179">
        <f>N2709*(1+Basic!$B$9)+S2709</f>
        <v>6218212.5802284358</v>
      </c>
      <c r="P2709" s="176">
        <f t="shared" si="1021"/>
        <v>6344321</v>
      </c>
      <c r="R2709" s="183">
        <f t="shared" si="1035"/>
        <v>0</v>
      </c>
      <c r="S2709" s="179">
        <f t="shared" si="1022"/>
        <v>0</v>
      </c>
      <c r="Y2709" s="179">
        <f t="shared" si="1036"/>
        <v>14966.224648836069</v>
      </c>
      <c r="Z2709" s="179">
        <f t="shared" si="1037"/>
        <v>1423.5358574974816</v>
      </c>
      <c r="AA2709" s="179">
        <f t="shared" si="1038"/>
        <v>57210.239493666188</v>
      </c>
      <c r="AB2709" s="179">
        <f t="shared" si="1039"/>
        <v>73599.999999999738</v>
      </c>
      <c r="AC2709" s="179">
        <f t="shared" si="1040"/>
        <v>6344321</v>
      </c>
      <c r="AE2709" s="179">
        <f t="shared" si="1041"/>
        <v>73600</v>
      </c>
    </row>
    <row r="2710" spans="1:31" x14ac:dyDescent="0.2">
      <c r="A2710" s="171">
        <f t="shared" si="1023"/>
        <v>125</v>
      </c>
      <c r="B2710" s="179">
        <f t="shared" si="1024"/>
        <v>70476</v>
      </c>
      <c r="D2710" s="179">
        <f t="shared" si="1025"/>
        <v>3124</v>
      </c>
      <c r="E2710" s="179">
        <f t="shared" si="1026"/>
        <v>55310.253593605601</v>
      </c>
      <c r="F2710" s="179">
        <f t="shared" si="1027"/>
        <v>1681.4832540369955</v>
      </c>
      <c r="G2710" s="179">
        <f t="shared" si="1028"/>
        <v>4133683.4357443918</v>
      </c>
      <c r="H2710" s="179">
        <f t="shared" si="1029"/>
        <v>124666.00078999315</v>
      </c>
      <c r="I2710" s="179">
        <f t="shared" si="1030"/>
        <v>70476</v>
      </c>
      <c r="J2710" s="179">
        <f t="shared" si="1031"/>
        <v>3124</v>
      </c>
      <c r="K2710" s="179">
        <f t="shared" si="1032"/>
        <v>73600</v>
      </c>
      <c r="L2710" s="179">
        <f t="shared" si="1020"/>
        <v>73600</v>
      </c>
      <c r="M2710" s="179">
        <f t="shared" si="1033"/>
        <v>55600.702068760766</v>
      </c>
      <c r="N2710" s="179">
        <f t="shared" si="1034"/>
        <v>5904107.9213339379</v>
      </c>
      <c r="O2710" s="179">
        <f>N2710*(1+Basic!$B$9)+S2710</f>
        <v>6199313.3174006352</v>
      </c>
      <c r="P2710" s="176">
        <f t="shared" si="1021"/>
        <v>6323979</v>
      </c>
      <c r="R2710" s="183">
        <f t="shared" si="1035"/>
        <v>0</v>
      </c>
      <c r="S2710" s="179">
        <f t="shared" si="1022"/>
        <v>0</v>
      </c>
      <c r="Y2710" s="179">
        <f t="shared" si="1036"/>
        <v>15165.746406394057</v>
      </c>
      <c r="Z2710" s="179">
        <f t="shared" si="1037"/>
        <v>1442.5167459630029</v>
      </c>
      <c r="AA2710" s="179">
        <f t="shared" si="1038"/>
        <v>56991.736847642598</v>
      </c>
      <c r="AB2710" s="179">
        <f t="shared" si="1039"/>
        <v>73599.999999999651</v>
      </c>
      <c r="AC2710" s="179">
        <f t="shared" si="1040"/>
        <v>6323979</v>
      </c>
      <c r="AE2710" s="179">
        <f t="shared" si="1041"/>
        <v>73600</v>
      </c>
    </row>
    <row r="2711" spans="1:31" x14ac:dyDescent="0.2">
      <c r="A2711" s="171">
        <f t="shared" si="1023"/>
        <v>126</v>
      </c>
      <c r="B2711" s="179">
        <f t="shared" si="1024"/>
        <v>70476</v>
      </c>
      <c r="D2711" s="179">
        <f t="shared" si="1025"/>
        <v>3124</v>
      </c>
      <c r="E2711" s="179">
        <f t="shared" si="1026"/>
        <v>55108.071917953777</v>
      </c>
      <c r="F2711" s="179">
        <f t="shared" si="1027"/>
        <v>1662.2492815869336</v>
      </c>
      <c r="G2711" s="179">
        <f t="shared" si="1028"/>
        <v>4118315.5076623457</v>
      </c>
      <c r="H2711" s="179">
        <f t="shared" si="1029"/>
        <v>123204.25007158009</v>
      </c>
      <c r="I2711" s="179">
        <f t="shared" si="1030"/>
        <v>70476</v>
      </c>
      <c r="J2711" s="179">
        <f t="shared" si="1031"/>
        <v>3124</v>
      </c>
      <c r="K2711" s="179">
        <f t="shared" si="1032"/>
        <v>73600</v>
      </c>
      <c r="L2711" s="179">
        <f t="shared" si="1020"/>
        <v>73600</v>
      </c>
      <c r="M2711" s="179">
        <f t="shared" si="1033"/>
        <v>55431.712625532498</v>
      </c>
      <c r="N2711" s="179">
        <f t="shared" si="1034"/>
        <v>5885939.6339594703</v>
      </c>
      <c r="O2711" s="179">
        <f>N2711*(1+Basic!$B$9)+S2711</f>
        <v>6180236.6156574441</v>
      </c>
      <c r="P2711" s="176">
        <f t="shared" si="1021"/>
        <v>6303441</v>
      </c>
      <c r="R2711" s="183">
        <f t="shared" si="1035"/>
        <v>0</v>
      </c>
      <c r="S2711" s="179">
        <f t="shared" si="1022"/>
        <v>0</v>
      </c>
      <c r="Y2711" s="179">
        <f t="shared" si="1036"/>
        <v>15367.928082046099</v>
      </c>
      <c r="Z2711" s="179">
        <f t="shared" si="1037"/>
        <v>1461.7507184130664</v>
      </c>
      <c r="AA2711" s="179">
        <f t="shared" si="1038"/>
        <v>56770.321199540711</v>
      </c>
      <c r="AB2711" s="179">
        <f t="shared" si="1039"/>
        <v>73599.999999999884</v>
      </c>
      <c r="AC2711" s="179">
        <f t="shared" si="1040"/>
        <v>6303441</v>
      </c>
      <c r="AE2711" s="179">
        <f t="shared" si="1041"/>
        <v>73600</v>
      </c>
    </row>
    <row r="2712" spans="1:31" x14ac:dyDescent="0.2">
      <c r="A2712" s="171">
        <f t="shared" si="1023"/>
        <v>127</v>
      </c>
      <c r="B2712" s="179">
        <f t="shared" si="1024"/>
        <v>70476</v>
      </c>
      <c r="D2712" s="179">
        <f t="shared" si="1025"/>
        <v>3124</v>
      </c>
      <c r="E2712" s="179">
        <f t="shared" si="1026"/>
        <v>54903.19486359298</v>
      </c>
      <c r="F2712" s="179">
        <f t="shared" si="1027"/>
        <v>1642.7588506262548</v>
      </c>
      <c r="G2712" s="179">
        <f t="shared" si="1028"/>
        <v>4102742.7025259389</v>
      </c>
      <c r="H2712" s="179">
        <f t="shared" si="1029"/>
        <v>121723.00892220634</v>
      </c>
      <c r="I2712" s="179">
        <f t="shared" si="1030"/>
        <v>70476</v>
      </c>
      <c r="J2712" s="179">
        <f t="shared" si="1031"/>
        <v>3124</v>
      </c>
      <c r="K2712" s="179">
        <f t="shared" si="1032"/>
        <v>73600</v>
      </c>
      <c r="L2712" s="179">
        <f t="shared" si="1020"/>
        <v>73600</v>
      </c>
      <c r="M2712" s="179">
        <f t="shared" si="1033"/>
        <v>55261.136596425633</v>
      </c>
      <c r="N2712" s="179">
        <f t="shared" si="1034"/>
        <v>5867600.7705558958</v>
      </c>
      <c r="O2712" s="179">
        <f>N2712*(1+Basic!$B$9)+S2712</f>
        <v>6160980.8090836909</v>
      </c>
      <c r="P2712" s="176">
        <f t="shared" si="1021"/>
        <v>6282704</v>
      </c>
      <c r="R2712" s="183">
        <f t="shared" si="1035"/>
        <v>0</v>
      </c>
      <c r="S2712" s="179">
        <f t="shared" si="1022"/>
        <v>0</v>
      </c>
      <c r="Y2712" s="179">
        <f t="shared" si="1036"/>
        <v>15572.805136406794</v>
      </c>
      <c r="Z2712" s="179">
        <f t="shared" si="1037"/>
        <v>1481.2411493737454</v>
      </c>
      <c r="AA2712" s="179">
        <f t="shared" si="1038"/>
        <v>56545.953714219235</v>
      </c>
      <c r="AB2712" s="179">
        <f t="shared" si="1039"/>
        <v>73599.999999999767</v>
      </c>
      <c r="AC2712" s="179">
        <f t="shared" si="1040"/>
        <v>6282704</v>
      </c>
      <c r="AE2712" s="179">
        <f t="shared" si="1041"/>
        <v>73600</v>
      </c>
    </row>
    <row r="2713" spans="1:31" x14ac:dyDescent="0.2">
      <c r="A2713" s="171">
        <f t="shared" si="1023"/>
        <v>128</v>
      </c>
      <c r="B2713" s="179">
        <f t="shared" si="1024"/>
        <v>70476</v>
      </c>
      <c r="D2713" s="179">
        <f t="shared" si="1025"/>
        <v>3124</v>
      </c>
      <c r="E2713" s="179">
        <f t="shared" si="1026"/>
        <v>54695.586497165939</v>
      </c>
      <c r="F2713" s="179">
        <f t="shared" si="1027"/>
        <v>1623.0085416342208</v>
      </c>
      <c r="G2713" s="179">
        <f t="shared" si="1028"/>
        <v>4086962.2890231046</v>
      </c>
      <c r="H2713" s="179">
        <f t="shared" si="1029"/>
        <v>120222.01746384056</v>
      </c>
      <c r="I2713" s="179">
        <f t="shared" si="1030"/>
        <v>70476</v>
      </c>
      <c r="J2713" s="179">
        <f t="shared" si="1031"/>
        <v>3124</v>
      </c>
      <c r="K2713" s="179">
        <f t="shared" si="1032"/>
        <v>73600</v>
      </c>
      <c r="L2713" s="179">
        <f t="shared" si="1020"/>
        <v>73600</v>
      </c>
      <c r="M2713" s="179">
        <f t="shared" si="1033"/>
        <v>55088.959085511131</v>
      </c>
      <c r="N2713" s="179">
        <f t="shared" si="1034"/>
        <v>5849089.7296414068</v>
      </c>
      <c r="O2713" s="179">
        <f>N2713*(1+Basic!$B$9)+S2713</f>
        <v>6141544.2161234776</v>
      </c>
      <c r="P2713" s="176">
        <f t="shared" si="1021"/>
        <v>6261766</v>
      </c>
      <c r="R2713" s="183">
        <f t="shared" si="1035"/>
        <v>0</v>
      </c>
      <c r="S2713" s="179">
        <f t="shared" si="1022"/>
        <v>0</v>
      </c>
      <c r="Y2713" s="179">
        <f t="shared" si="1036"/>
        <v>15780.413502834272</v>
      </c>
      <c r="Z2713" s="179">
        <f t="shared" si="1037"/>
        <v>1500.991458365781</v>
      </c>
      <c r="AA2713" s="179">
        <f t="shared" si="1038"/>
        <v>56318.595038800158</v>
      </c>
      <c r="AB2713" s="179">
        <f t="shared" si="1039"/>
        <v>73600.000000000204</v>
      </c>
      <c r="AC2713" s="179">
        <f t="shared" si="1040"/>
        <v>6261766</v>
      </c>
      <c r="AE2713" s="179">
        <f t="shared" si="1041"/>
        <v>73600</v>
      </c>
    </row>
    <row r="2714" spans="1:31" x14ac:dyDescent="0.2">
      <c r="A2714" s="171">
        <f t="shared" si="1023"/>
        <v>129</v>
      </c>
      <c r="B2714" s="179">
        <f t="shared" si="1024"/>
        <v>70476</v>
      </c>
      <c r="D2714" s="179">
        <f t="shared" si="1025"/>
        <v>3124</v>
      </c>
      <c r="E2714" s="179">
        <f t="shared" si="1026"/>
        <v>54485.210406270962</v>
      </c>
      <c r="F2714" s="179">
        <f t="shared" si="1027"/>
        <v>1602.9948894954985</v>
      </c>
      <c r="G2714" s="179">
        <f t="shared" si="1028"/>
        <v>4070971.4994293754</v>
      </c>
      <c r="H2714" s="179">
        <f t="shared" si="1029"/>
        <v>118701.01235333606</v>
      </c>
      <c r="I2714" s="179">
        <f t="shared" si="1030"/>
        <v>70476</v>
      </c>
      <c r="J2714" s="179">
        <f t="shared" si="1031"/>
        <v>3124</v>
      </c>
      <c r="K2714" s="179">
        <f t="shared" si="1032"/>
        <v>73600</v>
      </c>
      <c r="L2714" s="179">
        <f t="shared" ref="L2714:L2777" si="1042">K2714</f>
        <v>73600</v>
      </c>
      <c r="M2714" s="179">
        <f t="shared" si="1033"/>
        <v>54915.165057007056</v>
      </c>
      <c r="N2714" s="179">
        <f t="shared" si="1034"/>
        <v>5830404.894698414</v>
      </c>
      <c r="O2714" s="179">
        <f>N2714*(1+Basic!$B$9)+S2714</f>
        <v>6121925.1394333346</v>
      </c>
      <c r="P2714" s="176">
        <f t="shared" ref="P2714:P2777" si="1043">ROUND((O2714+H2714)/1,0)</f>
        <v>6240626</v>
      </c>
      <c r="R2714" s="183">
        <f t="shared" si="1035"/>
        <v>0</v>
      </c>
      <c r="S2714" s="179">
        <f t="shared" ref="S2714:S2777" si="1044">S2715+R2714</f>
        <v>0</v>
      </c>
      <c r="Y2714" s="179">
        <f t="shared" si="1036"/>
        <v>15990.789593729191</v>
      </c>
      <c r="Z2714" s="179">
        <f t="shared" si="1037"/>
        <v>1521.0051105044986</v>
      </c>
      <c r="AA2714" s="179">
        <f t="shared" si="1038"/>
        <v>56088.205295766464</v>
      </c>
      <c r="AB2714" s="179">
        <f t="shared" si="1039"/>
        <v>73600.000000000146</v>
      </c>
      <c r="AC2714" s="179">
        <f t="shared" si="1040"/>
        <v>6240626</v>
      </c>
      <c r="AE2714" s="179">
        <f t="shared" si="1041"/>
        <v>73600</v>
      </c>
    </row>
    <row r="2715" spans="1:31" x14ac:dyDescent="0.2">
      <c r="A2715" s="171">
        <f t="shared" ref="A2715:A2778" si="1045">A2714+1</f>
        <v>130</v>
      </c>
      <c r="B2715" s="179">
        <f t="shared" ref="B2715:B2778" si="1046">$C$2581</f>
        <v>70476</v>
      </c>
      <c r="D2715" s="179">
        <f t="shared" ref="D2715:D2778" si="1047">C2715+$F$2581</f>
        <v>3124</v>
      </c>
      <c r="E2715" s="179">
        <f t="shared" ref="E2715:E2778" si="1048">G2714*$B$2584/$E$2581</f>
        <v>54272.029693075543</v>
      </c>
      <c r="F2715" s="179">
        <f t="shared" ref="F2715:F2778" si="1049">H2714*$D$2584/$E$2581</f>
        <v>1582.7143828922169</v>
      </c>
      <c r="G2715" s="179">
        <f t="shared" ref="G2715:G2778" si="1050">G2714+E2715-B2715</f>
        <v>4054767.5291224509</v>
      </c>
      <c r="H2715" s="179">
        <f t="shared" ref="H2715:H2778" si="1051">H2714-D2715+F2715</f>
        <v>117159.72673622827</v>
      </c>
      <c r="I2715" s="179">
        <f t="shared" ref="I2715:I2778" si="1052">B2715</f>
        <v>70476</v>
      </c>
      <c r="J2715" s="179">
        <f t="shared" ref="J2715:J2778" si="1053">D2715-C2715</f>
        <v>3124</v>
      </c>
      <c r="K2715" s="179">
        <f t="shared" ref="K2715:K2778" si="1054">J2715+I2715</f>
        <v>73600</v>
      </c>
      <c r="L2715" s="179">
        <f t="shared" si="1042"/>
        <v>73600</v>
      </c>
      <c r="M2715" s="179">
        <f t="shared" ref="M2715:M2778" si="1055">N2714*$L$2584/12</f>
        <v>54739.739333965488</v>
      </c>
      <c r="N2715" s="179">
        <f t="shared" ref="N2715:N2778" si="1056">N2714+M2715-L2715</f>
        <v>5811544.6340323798</v>
      </c>
      <c r="O2715" s="179">
        <f>N2715*(1+Basic!$B$9)+S2715</f>
        <v>6102121.8657339988</v>
      </c>
      <c r="P2715" s="176">
        <f t="shared" si="1043"/>
        <v>6219282</v>
      </c>
      <c r="R2715" s="183">
        <f t="shared" ref="R2715:R2778" si="1057">ROUND($R$2581/1,0)</f>
        <v>0</v>
      </c>
      <c r="S2715" s="179">
        <f t="shared" si="1044"/>
        <v>0</v>
      </c>
      <c r="Y2715" s="179">
        <f t="shared" ref="Y2715:Y2778" si="1058">G2714-G2715</f>
        <v>16203.970306924544</v>
      </c>
      <c r="Z2715" s="179">
        <f t="shared" ref="Z2715:Z2778" si="1059">H2714-H2715-C2715</f>
        <v>1541.2856171077874</v>
      </c>
      <c r="AA2715" s="179">
        <f t="shared" ref="AA2715:AA2778" si="1060">E2715+F2715+R2715</f>
        <v>55854.744075967763</v>
      </c>
      <c r="AB2715" s="179">
        <f t="shared" ref="AB2715:AB2778" si="1061">AA2715+Z2715+Y2715</f>
        <v>73600.000000000087</v>
      </c>
      <c r="AC2715" s="179">
        <f t="shared" ref="AC2715:AC2778" si="1062">P2715</f>
        <v>6219282</v>
      </c>
      <c r="AE2715" s="179">
        <f t="shared" ref="AE2715:AE2778" si="1063">B2715+D2715</f>
        <v>73600</v>
      </c>
    </row>
    <row r="2716" spans="1:31" x14ac:dyDescent="0.2">
      <c r="A2716" s="171">
        <f t="shared" si="1045"/>
        <v>131</v>
      </c>
      <c r="B2716" s="179">
        <f t="shared" si="1046"/>
        <v>70476</v>
      </c>
      <c r="D2716" s="179">
        <f t="shared" si="1047"/>
        <v>3124</v>
      </c>
      <c r="E2716" s="179">
        <f t="shared" si="1048"/>
        <v>54056.006967844871</v>
      </c>
      <c r="F2716" s="179">
        <f t="shared" si="1049"/>
        <v>1562.1634636879219</v>
      </c>
      <c r="G2716" s="179">
        <f t="shared" si="1050"/>
        <v>4038347.5360902958</v>
      </c>
      <c r="H2716" s="179">
        <f t="shared" si="1051"/>
        <v>115597.89019991619</v>
      </c>
      <c r="I2716" s="179">
        <f t="shared" si="1052"/>
        <v>70476</v>
      </c>
      <c r="J2716" s="179">
        <f t="shared" si="1053"/>
        <v>3124</v>
      </c>
      <c r="K2716" s="179">
        <f t="shared" si="1054"/>
        <v>73600</v>
      </c>
      <c r="L2716" s="179">
        <f t="shared" si="1042"/>
        <v>73600</v>
      </c>
      <c r="M2716" s="179">
        <f t="shared" si="1055"/>
        <v>54562.666596947151</v>
      </c>
      <c r="N2716" s="179">
        <f t="shared" si="1056"/>
        <v>5792507.3006293271</v>
      </c>
      <c r="O2716" s="179">
        <f>N2716*(1+Basic!$B$9)+S2716</f>
        <v>6082132.6656607939</v>
      </c>
      <c r="P2716" s="176">
        <f t="shared" si="1043"/>
        <v>6197731</v>
      </c>
      <c r="R2716" s="183">
        <f t="shared" si="1057"/>
        <v>0</v>
      </c>
      <c r="S2716" s="179">
        <f t="shared" si="1044"/>
        <v>0</v>
      </c>
      <c r="Y2716" s="179">
        <f t="shared" si="1058"/>
        <v>16419.993032155093</v>
      </c>
      <c r="Z2716" s="179">
        <f t="shared" si="1059"/>
        <v>1561.8365363120829</v>
      </c>
      <c r="AA2716" s="179">
        <f t="shared" si="1060"/>
        <v>55618.170431532795</v>
      </c>
      <c r="AB2716" s="179">
        <f t="shared" si="1061"/>
        <v>73599.999999999971</v>
      </c>
      <c r="AC2716" s="179">
        <f t="shared" si="1062"/>
        <v>6197731</v>
      </c>
      <c r="AE2716" s="179">
        <f t="shared" si="1063"/>
        <v>73600</v>
      </c>
    </row>
    <row r="2717" spans="1:31" x14ac:dyDescent="0.2">
      <c r="A2717" s="171">
        <f t="shared" si="1045"/>
        <v>132</v>
      </c>
      <c r="B2717" s="179">
        <f t="shared" si="1046"/>
        <v>70476</v>
      </c>
      <c r="C2717" s="171">
        <f>-Basic!$B$30</f>
        <v>-16440</v>
      </c>
      <c r="D2717" s="179">
        <f t="shared" si="1047"/>
        <v>-13316</v>
      </c>
      <c r="E2717" s="179">
        <f t="shared" si="1048"/>
        <v>53837.10434238406</v>
      </c>
      <c r="F2717" s="179">
        <f t="shared" si="1049"/>
        <v>1541.3385263033149</v>
      </c>
      <c r="G2717" s="179">
        <f t="shared" si="1050"/>
        <v>4021708.64043268</v>
      </c>
      <c r="H2717" s="179">
        <f t="shared" si="1051"/>
        <v>130455.2287262195</v>
      </c>
      <c r="I2717" s="179">
        <f t="shared" si="1052"/>
        <v>70476</v>
      </c>
      <c r="J2717" s="179">
        <f t="shared" si="1053"/>
        <v>3124</v>
      </c>
      <c r="K2717" s="179">
        <f t="shared" si="1054"/>
        <v>73600</v>
      </c>
      <c r="L2717" s="179">
        <f t="shared" si="1042"/>
        <v>73600</v>
      </c>
      <c r="M2717" s="179">
        <f t="shared" si="1055"/>
        <v>54383.931382683651</v>
      </c>
      <c r="N2717" s="179">
        <f t="shared" si="1056"/>
        <v>5773291.2320120111</v>
      </c>
      <c r="O2717" s="179">
        <f>N2717*(1+Basic!$B$9)+S2717</f>
        <v>6061955.7936126115</v>
      </c>
      <c r="P2717" s="176">
        <f t="shared" si="1043"/>
        <v>6192411</v>
      </c>
      <c r="R2717" s="183">
        <f t="shared" si="1057"/>
        <v>0</v>
      </c>
      <c r="S2717" s="179">
        <f t="shared" si="1044"/>
        <v>0</v>
      </c>
      <c r="Y2717" s="179">
        <f t="shared" si="1058"/>
        <v>16638.895657615736</v>
      </c>
      <c r="Z2717" s="179">
        <f t="shared" si="1059"/>
        <v>1582.6614736966876</v>
      </c>
      <c r="AA2717" s="179">
        <f t="shared" si="1060"/>
        <v>55378.442868687373</v>
      </c>
      <c r="AB2717" s="179">
        <f t="shared" si="1061"/>
        <v>73599.999999999796</v>
      </c>
      <c r="AC2717" s="179">
        <f t="shared" si="1062"/>
        <v>6192411</v>
      </c>
      <c r="AE2717" s="179">
        <f t="shared" si="1063"/>
        <v>57160</v>
      </c>
    </row>
    <row r="2718" spans="1:31" x14ac:dyDescent="0.2">
      <c r="A2718" s="171">
        <f t="shared" si="1045"/>
        <v>133</v>
      </c>
      <c r="B2718" s="179">
        <f t="shared" si="1046"/>
        <v>70476</v>
      </c>
      <c r="D2718" s="179">
        <f t="shared" si="1047"/>
        <v>3124</v>
      </c>
      <c r="E2718" s="179">
        <f t="shared" si="1048"/>
        <v>53615.283423392939</v>
      </c>
      <c r="F2718" s="179">
        <f t="shared" si="1049"/>
        <v>1739.4406562757392</v>
      </c>
      <c r="G2718" s="179">
        <f t="shared" si="1050"/>
        <v>4004847.9238560731</v>
      </c>
      <c r="H2718" s="179">
        <f t="shared" si="1051"/>
        <v>129070.66938249524</v>
      </c>
      <c r="I2718" s="179">
        <f t="shared" si="1052"/>
        <v>70476</v>
      </c>
      <c r="J2718" s="179">
        <f t="shared" si="1053"/>
        <v>3124</v>
      </c>
      <c r="K2718" s="179">
        <f t="shared" si="1054"/>
        <v>73600</v>
      </c>
      <c r="L2718" s="179">
        <f t="shared" si="1042"/>
        <v>73600</v>
      </c>
      <c r="M2718" s="179">
        <f t="shared" si="1055"/>
        <v>54203.518082727074</v>
      </c>
      <c r="N2718" s="179">
        <f t="shared" si="1056"/>
        <v>5753894.7500947379</v>
      </c>
      <c r="O2718" s="179">
        <f>N2718*(1+Basic!$B$9)+S2718</f>
        <v>6041589.4875994753</v>
      </c>
      <c r="P2718" s="176">
        <f t="shared" si="1043"/>
        <v>6170660</v>
      </c>
      <c r="R2718" s="183">
        <f t="shared" si="1057"/>
        <v>0</v>
      </c>
      <c r="S2718" s="179">
        <f t="shared" si="1044"/>
        <v>0</v>
      </c>
      <c r="Y2718" s="179">
        <f t="shared" si="1058"/>
        <v>16860.716576606967</v>
      </c>
      <c r="Z2718" s="179">
        <f t="shared" si="1059"/>
        <v>1384.5593437242642</v>
      </c>
      <c r="AA2718" s="179">
        <f t="shared" si="1060"/>
        <v>55354.724079668675</v>
      </c>
      <c r="AB2718" s="179">
        <f t="shared" si="1061"/>
        <v>73599.999999999913</v>
      </c>
      <c r="AC2718" s="179">
        <f t="shared" si="1062"/>
        <v>6170660</v>
      </c>
      <c r="AE2718" s="179">
        <f t="shared" si="1063"/>
        <v>73600</v>
      </c>
    </row>
    <row r="2719" spans="1:31" x14ac:dyDescent="0.2">
      <c r="A2719" s="171">
        <f t="shared" si="1045"/>
        <v>134</v>
      </c>
      <c r="B2719" s="179">
        <f t="shared" si="1046"/>
        <v>70476</v>
      </c>
      <c r="D2719" s="179">
        <f t="shared" si="1047"/>
        <v>3124</v>
      </c>
      <c r="E2719" s="179">
        <f t="shared" si="1048"/>
        <v>53390.505305732222</v>
      </c>
      <c r="F2719" s="179">
        <f t="shared" si="1049"/>
        <v>1720.9794658963581</v>
      </c>
      <c r="G2719" s="179">
        <f t="shared" si="1050"/>
        <v>3987762.4291618052</v>
      </c>
      <c r="H2719" s="179">
        <f t="shared" si="1051"/>
        <v>127667.64884839159</v>
      </c>
      <c r="I2719" s="179">
        <f t="shared" si="1052"/>
        <v>70476</v>
      </c>
      <c r="J2719" s="179">
        <f t="shared" si="1053"/>
        <v>3124</v>
      </c>
      <c r="K2719" s="179">
        <f t="shared" si="1054"/>
        <v>73600</v>
      </c>
      <c r="L2719" s="179">
        <f t="shared" si="1042"/>
        <v>73600</v>
      </c>
      <c r="M2719" s="179">
        <f t="shared" si="1055"/>
        <v>54021.410942086986</v>
      </c>
      <c r="N2719" s="179">
        <f t="shared" si="1056"/>
        <v>5734316.1610368248</v>
      </c>
      <c r="O2719" s="179">
        <f>N2719*(1+Basic!$B$9)+S2719</f>
        <v>6021031.9690886661</v>
      </c>
      <c r="P2719" s="176">
        <f t="shared" si="1043"/>
        <v>6148700</v>
      </c>
      <c r="R2719" s="183">
        <f t="shared" si="1057"/>
        <v>0</v>
      </c>
      <c r="S2719" s="179">
        <f t="shared" si="1044"/>
        <v>0</v>
      </c>
      <c r="Y2719" s="179">
        <f t="shared" si="1058"/>
        <v>17085.494694267865</v>
      </c>
      <c r="Z2719" s="179">
        <f t="shared" si="1059"/>
        <v>1403.020534103649</v>
      </c>
      <c r="AA2719" s="179">
        <f t="shared" si="1060"/>
        <v>55111.48477162858</v>
      </c>
      <c r="AB2719" s="179">
        <f t="shared" si="1061"/>
        <v>73600.000000000087</v>
      </c>
      <c r="AC2719" s="179">
        <f t="shared" si="1062"/>
        <v>6148700</v>
      </c>
      <c r="AE2719" s="179">
        <f t="shared" si="1063"/>
        <v>73600</v>
      </c>
    </row>
    <row r="2720" spans="1:31" x14ac:dyDescent="0.2">
      <c r="A2720" s="171">
        <f t="shared" si="1045"/>
        <v>135</v>
      </c>
      <c r="B2720" s="179">
        <f t="shared" si="1046"/>
        <v>70476</v>
      </c>
      <c r="D2720" s="179">
        <f t="shared" si="1047"/>
        <v>3124</v>
      </c>
      <c r="E2720" s="179">
        <f t="shared" si="1048"/>
        <v>53162.730565600003</v>
      </c>
      <c r="F2720" s="179">
        <f t="shared" si="1049"/>
        <v>1702.2721209900737</v>
      </c>
      <c r="G2720" s="179">
        <f t="shared" si="1050"/>
        <v>3970449.1597274053</v>
      </c>
      <c r="H2720" s="179">
        <f t="shared" si="1051"/>
        <v>126245.92096938167</v>
      </c>
      <c r="I2720" s="179">
        <f t="shared" si="1052"/>
        <v>70476</v>
      </c>
      <c r="J2720" s="179">
        <f t="shared" si="1053"/>
        <v>3124</v>
      </c>
      <c r="K2720" s="179">
        <f t="shared" si="1054"/>
        <v>73600</v>
      </c>
      <c r="L2720" s="179">
        <f t="shared" si="1042"/>
        <v>73600</v>
      </c>
      <c r="M2720" s="179">
        <f t="shared" si="1055"/>
        <v>53837.594057854556</v>
      </c>
      <c r="N2720" s="179">
        <f t="shared" si="1056"/>
        <v>5714553.7550946791</v>
      </c>
      <c r="O2720" s="179">
        <f>N2720*(1+Basic!$B$9)+S2720</f>
        <v>6000281.4428494135</v>
      </c>
      <c r="P2720" s="176">
        <f t="shared" si="1043"/>
        <v>6126527</v>
      </c>
      <c r="R2720" s="183">
        <f t="shared" si="1057"/>
        <v>0</v>
      </c>
      <c r="S2720" s="179">
        <f t="shared" si="1044"/>
        <v>0</v>
      </c>
      <c r="Y2720" s="179">
        <f t="shared" si="1058"/>
        <v>17313.269434399903</v>
      </c>
      <c r="Z2720" s="179">
        <f t="shared" si="1059"/>
        <v>1421.7278790099226</v>
      </c>
      <c r="AA2720" s="179">
        <f t="shared" si="1060"/>
        <v>54865.002686590073</v>
      </c>
      <c r="AB2720" s="179">
        <f t="shared" si="1061"/>
        <v>73599.999999999898</v>
      </c>
      <c r="AC2720" s="179">
        <f t="shared" si="1062"/>
        <v>6126527</v>
      </c>
      <c r="AE2720" s="179">
        <f t="shared" si="1063"/>
        <v>73600</v>
      </c>
    </row>
    <row r="2721" spans="1:31" x14ac:dyDescent="0.2">
      <c r="A2721" s="171">
        <f t="shared" si="1045"/>
        <v>136</v>
      </c>
      <c r="B2721" s="179">
        <f t="shared" si="1046"/>
        <v>70476</v>
      </c>
      <c r="D2721" s="179">
        <f t="shared" si="1047"/>
        <v>3124</v>
      </c>
      <c r="E2721" s="179">
        <f t="shared" si="1048"/>
        <v>52931.919253617183</v>
      </c>
      <c r="F2721" s="179">
        <f t="shared" si="1049"/>
        <v>1683.3153394255685</v>
      </c>
      <c r="G2721" s="179">
        <f t="shared" si="1050"/>
        <v>3952905.0789810224</v>
      </c>
      <c r="H2721" s="179">
        <f t="shared" si="1051"/>
        <v>124805.23630880723</v>
      </c>
      <c r="I2721" s="179">
        <f t="shared" si="1052"/>
        <v>70476</v>
      </c>
      <c r="J2721" s="179">
        <f t="shared" si="1053"/>
        <v>3124</v>
      </c>
      <c r="K2721" s="179">
        <f t="shared" si="1054"/>
        <v>73600</v>
      </c>
      <c r="L2721" s="179">
        <f t="shared" si="1042"/>
        <v>73600</v>
      </c>
      <c r="M2721" s="179">
        <f t="shared" si="1055"/>
        <v>53652.051377813805</v>
      </c>
      <c r="N2721" s="179">
        <f t="shared" si="1056"/>
        <v>5694605.8064724933</v>
      </c>
      <c r="O2721" s="179">
        <f>N2721*(1+Basic!$B$9)+S2721</f>
        <v>5979336.0967961187</v>
      </c>
      <c r="P2721" s="176">
        <f t="shared" si="1043"/>
        <v>6104141</v>
      </c>
      <c r="R2721" s="183">
        <f t="shared" si="1057"/>
        <v>0</v>
      </c>
      <c r="S2721" s="179">
        <f t="shared" si="1044"/>
        <v>0</v>
      </c>
      <c r="Y2721" s="179">
        <f t="shared" si="1058"/>
        <v>17544.080746382941</v>
      </c>
      <c r="Z2721" s="179">
        <f t="shared" si="1059"/>
        <v>1440.6846605744358</v>
      </c>
      <c r="AA2721" s="179">
        <f t="shared" si="1060"/>
        <v>54615.234593042755</v>
      </c>
      <c r="AB2721" s="179">
        <f t="shared" si="1061"/>
        <v>73600.000000000131</v>
      </c>
      <c r="AC2721" s="179">
        <f t="shared" si="1062"/>
        <v>6104141</v>
      </c>
      <c r="AE2721" s="179">
        <f t="shared" si="1063"/>
        <v>73600</v>
      </c>
    </row>
    <row r="2722" spans="1:31" x14ac:dyDescent="0.2">
      <c r="A2722" s="171">
        <f t="shared" si="1045"/>
        <v>137</v>
      </c>
      <c r="B2722" s="179">
        <f t="shared" si="1046"/>
        <v>70476</v>
      </c>
      <c r="D2722" s="179">
        <f t="shared" si="1047"/>
        <v>3124</v>
      </c>
      <c r="E2722" s="179">
        <f t="shared" si="1048"/>
        <v>52698.030887820751</v>
      </c>
      <c r="F2722" s="179">
        <f t="shared" si="1049"/>
        <v>1664.1057953088264</v>
      </c>
      <c r="G2722" s="179">
        <f t="shared" si="1050"/>
        <v>3935127.1098688431</v>
      </c>
      <c r="H2722" s="179">
        <f t="shared" si="1051"/>
        <v>123345.34210411606</v>
      </c>
      <c r="I2722" s="179">
        <f t="shared" si="1052"/>
        <v>70476</v>
      </c>
      <c r="J2722" s="179">
        <f t="shared" si="1053"/>
        <v>3124</v>
      </c>
      <c r="K2722" s="179">
        <f t="shared" si="1054"/>
        <v>73600</v>
      </c>
      <c r="L2722" s="179">
        <f t="shared" si="1042"/>
        <v>73600</v>
      </c>
      <c r="M2722" s="179">
        <f t="shared" si="1055"/>
        <v>53464.766699039836</v>
      </c>
      <c r="N2722" s="179">
        <f t="shared" si="1056"/>
        <v>5674470.5731715327</v>
      </c>
      <c r="O2722" s="179">
        <f>N2722*(1+Basic!$B$9)+S2722</f>
        <v>5958194.10183011</v>
      </c>
      <c r="P2722" s="176">
        <f t="shared" si="1043"/>
        <v>6081539</v>
      </c>
      <c r="R2722" s="183">
        <f t="shared" si="1057"/>
        <v>0</v>
      </c>
      <c r="S2722" s="179">
        <f t="shared" si="1044"/>
        <v>0</v>
      </c>
      <c r="Y2722" s="179">
        <f t="shared" si="1058"/>
        <v>17777.969112179242</v>
      </c>
      <c r="Z2722" s="179">
        <f t="shared" si="1059"/>
        <v>1459.8942046911689</v>
      </c>
      <c r="AA2722" s="179">
        <f t="shared" si="1060"/>
        <v>54362.136683129575</v>
      </c>
      <c r="AB2722" s="179">
        <f t="shared" si="1061"/>
        <v>73599.999999999985</v>
      </c>
      <c r="AC2722" s="179">
        <f t="shared" si="1062"/>
        <v>6081539</v>
      </c>
      <c r="AE2722" s="179">
        <f t="shared" si="1063"/>
        <v>73600</v>
      </c>
    </row>
    <row r="2723" spans="1:31" x14ac:dyDescent="0.2">
      <c r="A2723" s="171">
        <f t="shared" si="1045"/>
        <v>138</v>
      </c>
      <c r="B2723" s="179">
        <f t="shared" si="1046"/>
        <v>70476</v>
      </c>
      <c r="D2723" s="179">
        <f t="shared" si="1047"/>
        <v>3124</v>
      </c>
      <c r="E2723" s="179">
        <f t="shared" si="1048"/>
        <v>52461.024446563657</v>
      </c>
      <c r="F2723" s="179">
        <f t="shared" si="1049"/>
        <v>1644.6401183996204</v>
      </c>
      <c r="G2723" s="179">
        <f t="shared" si="1050"/>
        <v>3917112.1343154069</v>
      </c>
      <c r="H2723" s="179">
        <f t="shared" si="1051"/>
        <v>121865.98222251568</v>
      </c>
      <c r="I2723" s="179">
        <f t="shared" si="1052"/>
        <v>70476</v>
      </c>
      <c r="J2723" s="179">
        <f t="shared" si="1053"/>
        <v>3124</v>
      </c>
      <c r="K2723" s="179">
        <f t="shared" si="1054"/>
        <v>73600</v>
      </c>
      <c r="L2723" s="179">
        <f t="shared" si="1042"/>
        <v>73600</v>
      </c>
      <c r="M2723" s="179">
        <f t="shared" si="1055"/>
        <v>53275.723666483827</v>
      </c>
      <c r="N2723" s="179">
        <f t="shared" si="1056"/>
        <v>5654146.2968380162</v>
      </c>
      <c r="O2723" s="179">
        <f>N2723*(1+Basic!$B$9)+S2723</f>
        <v>5936853.6116799172</v>
      </c>
      <c r="P2723" s="176">
        <f t="shared" si="1043"/>
        <v>6058720</v>
      </c>
      <c r="R2723" s="183">
        <f t="shared" si="1057"/>
        <v>0</v>
      </c>
      <c r="S2723" s="179">
        <f t="shared" si="1044"/>
        <v>0</v>
      </c>
      <c r="Y2723" s="179">
        <f t="shared" si="1058"/>
        <v>18014.975553436205</v>
      </c>
      <c r="Z2723" s="179">
        <f t="shared" si="1059"/>
        <v>1479.3598816003796</v>
      </c>
      <c r="AA2723" s="179">
        <f t="shared" si="1060"/>
        <v>54105.664564963277</v>
      </c>
      <c r="AB2723" s="179">
        <f t="shared" si="1061"/>
        <v>73599.999999999854</v>
      </c>
      <c r="AC2723" s="179">
        <f t="shared" si="1062"/>
        <v>6058720</v>
      </c>
      <c r="AE2723" s="179">
        <f t="shared" si="1063"/>
        <v>73600</v>
      </c>
    </row>
    <row r="2724" spans="1:31" x14ac:dyDescent="0.2">
      <c r="A2724" s="171">
        <f t="shared" si="1045"/>
        <v>139</v>
      </c>
      <c r="B2724" s="179">
        <f t="shared" si="1046"/>
        <v>70476</v>
      </c>
      <c r="D2724" s="179">
        <f t="shared" si="1047"/>
        <v>3124</v>
      </c>
      <c r="E2724" s="179">
        <f t="shared" si="1048"/>
        <v>52220.858361320083</v>
      </c>
      <c r="F2724" s="179">
        <f t="shared" si="1049"/>
        <v>1624.9148935202147</v>
      </c>
      <c r="G2724" s="179">
        <f t="shared" si="1050"/>
        <v>3898856.992676727</v>
      </c>
      <c r="H2724" s="179">
        <f t="shared" si="1051"/>
        <v>120366.89711603589</v>
      </c>
      <c r="I2724" s="179">
        <f t="shared" si="1052"/>
        <v>70476</v>
      </c>
      <c r="J2724" s="179">
        <f t="shared" si="1053"/>
        <v>3124</v>
      </c>
      <c r="K2724" s="179">
        <f t="shared" si="1054"/>
        <v>73600</v>
      </c>
      <c r="L2724" s="179">
        <f t="shared" si="1042"/>
        <v>73600</v>
      </c>
      <c r="M2724" s="179">
        <f t="shared" si="1055"/>
        <v>53084.905771544865</v>
      </c>
      <c r="N2724" s="179">
        <f t="shared" si="1056"/>
        <v>5633631.2026095614</v>
      </c>
      <c r="O2724" s="179">
        <f>N2724*(1+Basic!$B$9)+S2724</f>
        <v>5915312.7627400393</v>
      </c>
      <c r="P2724" s="176">
        <f t="shared" si="1043"/>
        <v>6035680</v>
      </c>
      <c r="R2724" s="183">
        <f t="shared" si="1057"/>
        <v>0</v>
      </c>
      <c r="S2724" s="179">
        <f t="shared" si="1044"/>
        <v>0</v>
      </c>
      <c r="Y2724" s="179">
        <f t="shared" si="1058"/>
        <v>18255.141638679896</v>
      </c>
      <c r="Z2724" s="179">
        <f t="shared" si="1059"/>
        <v>1499.0851064797898</v>
      </c>
      <c r="AA2724" s="179">
        <f t="shared" si="1060"/>
        <v>53845.7732548403</v>
      </c>
      <c r="AB2724" s="179">
        <f t="shared" si="1061"/>
        <v>73599.999999999985</v>
      </c>
      <c r="AC2724" s="179">
        <f t="shared" si="1062"/>
        <v>6035680</v>
      </c>
      <c r="AE2724" s="179">
        <f t="shared" si="1063"/>
        <v>73600</v>
      </c>
    </row>
    <row r="2725" spans="1:31" x14ac:dyDescent="0.2">
      <c r="A2725" s="171">
        <f t="shared" si="1045"/>
        <v>140</v>
      </c>
      <c r="B2725" s="179">
        <f t="shared" si="1046"/>
        <v>70476</v>
      </c>
      <c r="D2725" s="179">
        <f t="shared" si="1047"/>
        <v>3124</v>
      </c>
      <c r="E2725" s="179">
        <f t="shared" si="1048"/>
        <v>51977.490509394665</v>
      </c>
      <c r="F2725" s="179">
        <f t="shared" si="1049"/>
        <v>1604.9266599561868</v>
      </c>
      <c r="G2725" s="179">
        <f t="shared" si="1050"/>
        <v>3880358.4831861216</v>
      </c>
      <c r="H2725" s="179">
        <f t="shared" si="1051"/>
        <v>118847.82377599207</v>
      </c>
      <c r="I2725" s="179">
        <f t="shared" si="1052"/>
        <v>70476</v>
      </c>
      <c r="J2725" s="179">
        <f t="shared" si="1053"/>
        <v>3124</v>
      </c>
      <c r="K2725" s="179">
        <f t="shared" si="1054"/>
        <v>73600</v>
      </c>
      <c r="L2725" s="179">
        <f t="shared" si="1042"/>
        <v>73600</v>
      </c>
      <c r="M2725" s="179">
        <f t="shared" si="1055"/>
        <v>52892.296350628232</v>
      </c>
      <c r="N2725" s="179">
        <f t="shared" si="1056"/>
        <v>5612923.4989601895</v>
      </c>
      <c r="O2725" s="179">
        <f>N2725*(1+Basic!$B$9)+S2725</f>
        <v>5893569.6739081992</v>
      </c>
      <c r="P2725" s="176">
        <f t="shared" si="1043"/>
        <v>6012417</v>
      </c>
      <c r="R2725" s="183">
        <f t="shared" si="1057"/>
        <v>0</v>
      </c>
      <c r="S2725" s="179">
        <f t="shared" si="1044"/>
        <v>0</v>
      </c>
      <c r="Y2725" s="179">
        <f t="shared" si="1058"/>
        <v>18498.509490605444</v>
      </c>
      <c r="Z2725" s="179">
        <f t="shared" si="1059"/>
        <v>1519.0733400438185</v>
      </c>
      <c r="AA2725" s="179">
        <f t="shared" si="1060"/>
        <v>53582.417169350854</v>
      </c>
      <c r="AB2725" s="179">
        <f t="shared" si="1061"/>
        <v>73600.000000000116</v>
      </c>
      <c r="AC2725" s="179">
        <f t="shared" si="1062"/>
        <v>6012417</v>
      </c>
      <c r="AE2725" s="179">
        <f t="shared" si="1063"/>
        <v>73600</v>
      </c>
    </row>
    <row r="2726" spans="1:31" x14ac:dyDescent="0.2">
      <c r="A2726" s="171">
        <f t="shared" si="1045"/>
        <v>141</v>
      </c>
      <c r="B2726" s="179">
        <f t="shared" si="1046"/>
        <v>70476</v>
      </c>
      <c r="D2726" s="179">
        <f t="shared" si="1047"/>
        <v>3124</v>
      </c>
      <c r="E2726" s="179">
        <f t="shared" si="1048"/>
        <v>51730.878206534653</v>
      </c>
      <c r="F2726" s="179">
        <f t="shared" si="1049"/>
        <v>1584.6719108492562</v>
      </c>
      <c r="G2726" s="179">
        <f t="shared" si="1050"/>
        <v>3861613.3613926563</v>
      </c>
      <c r="H2726" s="179">
        <f t="shared" si="1051"/>
        <v>117308.49568684133</v>
      </c>
      <c r="I2726" s="179">
        <f t="shared" si="1052"/>
        <v>70476</v>
      </c>
      <c r="J2726" s="179">
        <f t="shared" si="1053"/>
        <v>3124</v>
      </c>
      <c r="K2726" s="179">
        <f t="shared" si="1054"/>
        <v>73600</v>
      </c>
      <c r="L2726" s="179">
        <f t="shared" si="1042"/>
        <v>73600</v>
      </c>
      <c r="M2726" s="179">
        <f t="shared" si="1055"/>
        <v>52697.878583690239</v>
      </c>
      <c r="N2726" s="179">
        <f t="shared" si="1056"/>
        <v>5592021.3775438797</v>
      </c>
      <c r="O2726" s="179">
        <f>N2726*(1+Basic!$B$9)+S2726</f>
        <v>5871622.4464210737</v>
      </c>
      <c r="P2726" s="176">
        <f t="shared" si="1043"/>
        <v>5988931</v>
      </c>
      <c r="R2726" s="183">
        <f t="shared" si="1057"/>
        <v>0</v>
      </c>
      <c r="S2726" s="179">
        <f t="shared" si="1044"/>
        <v>0</v>
      </c>
      <c r="Y2726" s="179">
        <f t="shared" si="1058"/>
        <v>18745.121793465223</v>
      </c>
      <c r="Z2726" s="179">
        <f t="shared" si="1059"/>
        <v>1539.3280891507457</v>
      </c>
      <c r="AA2726" s="179">
        <f t="shared" si="1060"/>
        <v>53315.550117383907</v>
      </c>
      <c r="AB2726" s="179">
        <f t="shared" si="1061"/>
        <v>73599.999999999884</v>
      </c>
      <c r="AC2726" s="179">
        <f t="shared" si="1062"/>
        <v>5988931</v>
      </c>
      <c r="AE2726" s="179">
        <f t="shared" si="1063"/>
        <v>73600</v>
      </c>
    </row>
    <row r="2727" spans="1:31" x14ac:dyDescent="0.2">
      <c r="A2727" s="171">
        <f t="shared" si="1045"/>
        <v>142</v>
      </c>
      <c r="B2727" s="179">
        <f t="shared" si="1046"/>
        <v>70476</v>
      </c>
      <c r="D2727" s="179">
        <f t="shared" si="1047"/>
        <v>3124</v>
      </c>
      <c r="E2727" s="179">
        <f t="shared" si="1048"/>
        <v>51480.978199443496</v>
      </c>
      <c r="F2727" s="179">
        <f t="shared" si="1049"/>
        <v>1564.1470925820224</v>
      </c>
      <c r="G2727" s="179">
        <f t="shared" si="1050"/>
        <v>3842618.3395920997</v>
      </c>
      <c r="H2727" s="179">
        <f t="shared" si="1051"/>
        <v>115748.64277942335</v>
      </c>
      <c r="I2727" s="179">
        <f t="shared" si="1052"/>
        <v>70476</v>
      </c>
      <c r="J2727" s="179">
        <f t="shared" si="1053"/>
        <v>3124</v>
      </c>
      <c r="K2727" s="179">
        <f t="shared" si="1054"/>
        <v>73600</v>
      </c>
      <c r="L2727" s="179">
        <f t="shared" si="1042"/>
        <v>73600</v>
      </c>
      <c r="M2727" s="179">
        <f t="shared" si="1055"/>
        <v>52501.635492769383</v>
      </c>
      <c r="N2727" s="179">
        <f t="shared" si="1056"/>
        <v>5570923.0130366487</v>
      </c>
      <c r="O2727" s="179">
        <f>N2727*(1+Basic!$B$9)+S2727</f>
        <v>5849469.1636884818</v>
      </c>
      <c r="P2727" s="176">
        <f t="shared" si="1043"/>
        <v>5965218</v>
      </c>
      <c r="R2727" s="183">
        <f t="shared" si="1057"/>
        <v>0</v>
      </c>
      <c r="S2727" s="179">
        <f t="shared" si="1044"/>
        <v>0</v>
      </c>
      <c r="Y2727" s="179">
        <f t="shared" si="1058"/>
        <v>18995.021800556686</v>
      </c>
      <c r="Z2727" s="179">
        <f t="shared" si="1059"/>
        <v>1559.8529074179824</v>
      </c>
      <c r="AA2727" s="179">
        <f t="shared" si="1060"/>
        <v>53045.125292025521</v>
      </c>
      <c r="AB2727" s="179">
        <f t="shared" si="1061"/>
        <v>73600.000000000189</v>
      </c>
      <c r="AC2727" s="179">
        <f t="shared" si="1062"/>
        <v>5965218</v>
      </c>
      <c r="AE2727" s="179">
        <f t="shared" si="1063"/>
        <v>73600</v>
      </c>
    </row>
    <row r="2728" spans="1:31" x14ac:dyDescent="0.2">
      <c r="A2728" s="171">
        <f t="shared" si="1045"/>
        <v>143</v>
      </c>
      <c r="B2728" s="179">
        <f t="shared" si="1046"/>
        <v>70476</v>
      </c>
      <c r="D2728" s="179">
        <f t="shared" si="1047"/>
        <v>3124</v>
      </c>
      <c r="E2728" s="179">
        <f t="shared" si="1048"/>
        <v>51227.746658194701</v>
      </c>
      <c r="F2728" s="179">
        <f t="shared" si="1049"/>
        <v>1543.3486041544948</v>
      </c>
      <c r="G2728" s="179">
        <f t="shared" si="1050"/>
        <v>3823370.0862502945</v>
      </c>
      <c r="H2728" s="179">
        <f t="shared" si="1051"/>
        <v>114167.99138357784</v>
      </c>
      <c r="I2728" s="179">
        <f t="shared" si="1052"/>
        <v>70476</v>
      </c>
      <c r="J2728" s="179">
        <f t="shared" si="1053"/>
        <v>3124</v>
      </c>
      <c r="K2728" s="179">
        <f t="shared" si="1054"/>
        <v>73600</v>
      </c>
      <c r="L2728" s="179">
        <f t="shared" si="1042"/>
        <v>73600</v>
      </c>
      <c r="M2728" s="179">
        <f t="shared" si="1055"/>
        <v>52303.549940503704</v>
      </c>
      <c r="N2728" s="179">
        <f t="shared" si="1056"/>
        <v>5549626.5629771529</v>
      </c>
      <c r="O2728" s="179">
        <f>N2728*(1+Basic!$B$9)+S2728</f>
        <v>5827107.8911260106</v>
      </c>
      <c r="P2728" s="176">
        <f t="shared" si="1043"/>
        <v>5941276</v>
      </c>
      <c r="R2728" s="183">
        <f t="shared" si="1057"/>
        <v>0</v>
      </c>
      <c r="S2728" s="179">
        <f t="shared" si="1044"/>
        <v>0</v>
      </c>
      <c r="Y2728" s="179">
        <f t="shared" si="1058"/>
        <v>19248.25334180519</v>
      </c>
      <c r="Z2728" s="179">
        <f t="shared" si="1059"/>
        <v>1580.6513958455034</v>
      </c>
      <c r="AA2728" s="179">
        <f t="shared" si="1060"/>
        <v>52771.095262349198</v>
      </c>
      <c r="AB2728" s="179">
        <f t="shared" si="1061"/>
        <v>73599.999999999884</v>
      </c>
      <c r="AC2728" s="179">
        <f t="shared" si="1062"/>
        <v>5941276</v>
      </c>
      <c r="AE2728" s="179">
        <f t="shared" si="1063"/>
        <v>73600</v>
      </c>
    </row>
    <row r="2729" spans="1:31" x14ac:dyDescent="0.2">
      <c r="A2729" s="171">
        <f t="shared" si="1045"/>
        <v>144</v>
      </c>
      <c r="B2729" s="179">
        <f t="shared" si="1046"/>
        <v>70476</v>
      </c>
      <c r="C2729" s="171">
        <f>-Basic!$B$31</f>
        <v>-14800</v>
      </c>
      <c r="D2729" s="179">
        <f t="shared" si="1047"/>
        <v>-11676</v>
      </c>
      <c r="E2729" s="179">
        <f t="shared" si="1048"/>
        <v>50971.139168544447</v>
      </c>
      <c r="F2729" s="179">
        <f t="shared" si="1049"/>
        <v>1522.2727965523111</v>
      </c>
      <c r="G2729" s="179">
        <f t="shared" si="1050"/>
        <v>3803865.2254188391</v>
      </c>
      <c r="H2729" s="179">
        <f t="shared" si="1051"/>
        <v>127366.26418013015</v>
      </c>
      <c r="I2729" s="179">
        <f t="shared" si="1052"/>
        <v>70476</v>
      </c>
      <c r="J2729" s="179">
        <f t="shared" si="1053"/>
        <v>3124</v>
      </c>
      <c r="K2729" s="179">
        <f t="shared" si="1054"/>
        <v>73600</v>
      </c>
      <c r="L2729" s="179">
        <f t="shared" si="1042"/>
        <v>73600</v>
      </c>
      <c r="M2729" s="179">
        <f t="shared" si="1055"/>
        <v>52103.604628634261</v>
      </c>
      <c r="N2729" s="179">
        <f t="shared" si="1056"/>
        <v>5528130.1676057875</v>
      </c>
      <c r="O2729" s="179">
        <f>N2729*(1+Basic!$B$9)+S2729</f>
        <v>5804536.6759860767</v>
      </c>
      <c r="P2729" s="176">
        <f t="shared" si="1043"/>
        <v>5931903</v>
      </c>
      <c r="R2729" s="183">
        <f t="shared" si="1057"/>
        <v>0</v>
      </c>
      <c r="S2729" s="179">
        <f t="shared" si="1044"/>
        <v>0</v>
      </c>
      <c r="Y2729" s="179">
        <f t="shared" si="1058"/>
        <v>19504.860831455328</v>
      </c>
      <c r="Z2729" s="179">
        <f t="shared" si="1059"/>
        <v>1601.7272034476919</v>
      </c>
      <c r="AA2729" s="179">
        <f t="shared" si="1060"/>
        <v>52493.411965096755</v>
      </c>
      <c r="AB2729" s="179">
        <f t="shared" si="1061"/>
        <v>73599.999999999767</v>
      </c>
      <c r="AC2729" s="179">
        <f t="shared" si="1062"/>
        <v>5931903</v>
      </c>
      <c r="AE2729" s="179">
        <f t="shared" si="1063"/>
        <v>58800</v>
      </c>
    </row>
    <row r="2730" spans="1:31" x14ac:dyDescent="0.2">
      <c r="A2730" s="171">
        <f t="shared" si="1045"/>
        <v>145</v>
      </c>
      <c r="B2730" s="179">
        <f t="shared" si="1046"/>
        <v>70476</v>
      </c>
      <c r="D2730" s="179">
        <f t="shared" si="1047"/>
        <v>3124</v>
      </c>
      <c r="E2730" s="179">
        <f t="shared" si="1048"/>
        <v>50711.110724141821</v>
      </c>
      <c r="F2730" s="179">
        <f t="shared" si="1049"/>
        <v>1698.2535718658198</v>
      </c>
      <c r="G2730" s="179">
        <f t="shared" si="1050"/>
        <v>3784100.336142981</v>
      </c>
      <c r="H2730" s="179">
        <f t="shared" si="1051"/>
        <v>125940.51775199597</v>
      </c>
      <c r="I2730" s="179">
        <f t="shared" si="1052"/>
        <v>70476</v>
      </c>
      <c r="J2730" s="179">
        <f t="shared" si="1053"/>
        <v>3124</v>
      </c>
      <c r="K2730" s="179">
        <f t="shared" si="1054"/>
        <v>73600</v>
      </c>
      <c r="L2730" s="179">
        <f t="shared" si="1042"/>
        <v>73600</v>
      </c>
      <c r="M2730" s="179">
        <f t="shared" si="1055"/>
        <v>51901.782096494455</v>
      </c>
      <c r="N2730" s="179">
        <f t="shared" si="1056"/>
        <v>5506431.9497022815</v>
      </c>
      <c r="O2730" s="179">
        <f>N2730*(1+Basic!$B$9)+S2730</f>
        <v>5781753.5471873954</v>
      </c>
      <c r="P2730" s="176">
        <f t="shared" si="1043"/>
        <v>5907694</v>
      </c>
      <c r="R2730" s="183">
        <f t="shared" si="1057"/>
        <v>0</v>
      </c>
      <c r="S2730" s="179">
        <f t="shared" si="1044"/>
        <v>0</v>
      </c>
      <c r="Y2730" s="179">
        <f t="shared" si="1058"/>
        <v>19764.889275858179</v>
      </c>
      <c r="Z2730" s="179">
        <f t="shared" si="1059"/>
        <v>1425.7464281341818</v>
      </c>
      <c r="AA2730" s="179">
        <f t="shared" si="1060"/>
        <v>52409.364296007639</v>
      </c>
      <c r="AB2730" s="179">
        <f t="shared" si="1061"/>
        <v>73600</v>
      </c>
      <c r="AC2730" s="179">
        <f t="shared" si="1062"/>
        <v>5907694</v>
      </c>
      <c r="AE2730" s="179">
        <f t="shared" si="1063"/>
        <v>73600</v>
      </c>
    </row>
    <row r="2731" spans="1:31" x14ac:dyDescent="0.2">
      <c r="A2731" s="171">
        <f t="shared" si="1045"/>
        <v>146</v>
      </c>
      <c r="B2731" s="179">
        <f t="shared" si="1046"/>
        <v>70476</v>
      </c>
      <c r="D2731" s="179">
        <f t="shared" si="1047"/>
        <v>3124</v>
      </c>
      <c r="E2731" s="179">
        <f t="shared" si="1048"/>
        <v>50447.615718635127</v>
      </c>
      <c r="F2731" s="179">
        <f t="shared" si="1049"/>
        <v>1679.243208487889</v>
      </c>
      <c r="G2731" s="179">
        <f t="shared" si="1050"/>
        <v>3764071.9518616162</v>
      </c>
      <c r="H2731" s="179">
        <f t="shared" si="1051"/>
        <v>124495.76096048385</v>
      </c>
      <c r="I2731" s="179">
        <f t="shared" si="1052"/>
        <v>70476</v>
      </c>
      <c r="J2731" s="179">
        <f t="shared" si="1053"/>
        <v>3124</v>
      </c>
      <c r="K2731" s="179">
        <f t="shared" si="1054"/>
        <v>73600</v>
      </c>
      <c r="L2731" s="179">
        <f t="shared" si="1042"/>
        <v>73600</v>
      </c>
      <c r="M2731" s="179">
        <f t="shared" si="1055"/>
        <v>51698.064719485265</v>
      </c>
      <c r="N2731" s="179">
        <f t="shared" si="1056"/>
        <v>5484530.0144217666</v>
      </c>
      <c r="O2731" s="179">
        <f>N2731*(1+Basic!$B$9)+S2731</f>
        <v>5758756.5151428552</v>
      </c>
      <c r="P2731" s="176">
        <f t="shared" si="1043"/>
        <v>5883252</v>
      </c>
      <c r="R2731" s="183">
        <f t="shared" si="1057"/>
        <v>0</v>
      </c>
      <c r="S2731" s="179">
        <f t="shared" si="1044"/>
        <v>0</v>
      </c>
      <c r="Y2731" s="179">
        <f t="shared" si="1058"/>
        <v>20028.384281364735</v>
      </c>
      <c r="Z2731" s="179">
        <f t="shared" si="1059"/>
        <v>1444.7567915121181</v>
      </c>
      <c r="AA2731" s="179">
        <f t="shared" si="1060"/>
        <v>52126.858927123016</v>
      </c>
      <c r="AB2731" s="179">
        <f t="shared" si="1061"/>
        <v>73599.999999999869</v>
      </c>
      <c r="AC2731" s="179">
        <f t="shared" si="1062"/>
        <v>5883252</v>
      </c>
      <c r="AE2731" s="179">
        <f t="shared" si="1063"/>
        <v>73600</v>
      </c>
    </row>
    <row r="2732" spans="1:31" x14ac:dyDescent="0.2">
      <c r="A2732" s="171">
        <f t="shared" si="1045"/>
        <v>147</v>
      </c>
      <c r="B2732" s="179">
        <f t="shared" si="1046"/>
        <v>70476</v>
      </c>
      <c r="D2732" s="179">
        <f t="shared" si="1047"/>
        <v>3124</v>
      </c>
      <c r="E2732" s="179">
        <f t="shared" si="1048"/>
        <v>50180.607937673041</v>
      </c>
      <c r="F2732" s="179">
        <f t="shared" si="1049"/>
        <v>1659.9793681180963</v>
      </c>
      <c r="G2732" s="179">
        <f t="shared" si="1050"/>
        <v>3743776.5597992893</v>
      </c>
      <c r="H2732" s="179">
        <f t="shared" si="1051"/>
        <v>123031.74032860194</v>
      </c>
      <c r="I2732" s="179">
        <f t="shared" si="1052"/>
        <v>70476</v>
      </c>
      <c r="J2732" s="179">
        <f t="shared" si="1053"/>
        <v>3124</v>
      </c>
      <c r="K2732" s="179">
        <f t="shared" si="1054"/>
        <v>73600</v>
      </c>
      <c r="L2732" s="179">
        <f t="shared" si="1042"/>
        <v>73600</v>
      </c>
      <c r="M2732" s="179">
        <f t="shared" si="1055"/>
        <v>51492.434707536187</v>
      </c>
      <c r="N2732" s="179">
        <f t="shared" si="1056"/>
        <v>5462422.449129303</v>
      </c>
      <c r="O2732" s="179">
        <f>N2732*(1+Basic!$B$9)+S2732</f>
        <v>5735543.5715857688</v>
      </c>
      <c r="P2732" s="176">
        <f t="shared" si="1043"/>
        <v>5858575</v>
      </c>
      <c r="R2732" s="183">
        <f t="shared" si="1057"/>
        <v>0</v>
      </c>
      <c r="S2732" s="179">
        <f t="shared" si="1044"/>
        <v>0</v>
      </c>
      <c r="Y2732" s="179">
        <f t="shared" si="1058"/>
        <v>20295.392062326893</v>
      </c>
      <c r="Z2732" s="179">
        <f t="shared" si="1059"/>
        <v>1464.020631881911</v>
      </c>
      <c r="AA2732" s="179">
        <f t="shared" si="1060"/>
        <v>51840.587305791138</v>
      </c>
      <c r="AB2732" s="179">
        <f t="shared" si="1061"/>
        <v>73599.999999999942</v>
      </c>
      <c r="AC2732" s="179">
        <f t="shared" si="1062"/>
        <v>5858575</v>
      </c>
      <c r="AE2732" s="179">
        <f t="shared" si="1063"/>
        <v>73600</v>
      </c>
    </row>
    <row r="2733" spans="1:31" x14ac:dyDescent="0.2">
      <c r="A2733" s="171">
        <f t="shared" si="1045"/>
        <v>148</v>
      </c>
      <c r="B2733" s="179">
        <f t="shared" si="1046"/>
        <v>70476</v>
      </c>
      <c r="D2733" s="179">
        <f t="shared" si="1047"/>
        <v>3124</v>
      </c>
      <c r="E2733" s="179">
        <f t="shared" si="1048"/>
        <v>49910.040550799022</v>
      </c>
      <c r="F2733" s="179">
        <f t="shared" si="1049"/>
        <v>1640.4586709901469</v>
      </c>
      <c r="G2733" s="179">
        <f t="shared" si="1050"/>
        <v>3723210.6003500884</v>
      </c>
      <c r="H2733" s="179">
        <f t="shared" si="1051"/>
        <v>121548.19899959209</v>
      </c>
      <c r="I2733" s="179">
        <f t="shared" si="1052"/>
        <v>70476</v>
      </c>
      <c r="J2733" s="179">
        <f t="shared" si="1053"/>
        <v>3124</v>
      </c>
      <c r="K2733" s="179">
        <f t="shared" si="1054"/>
        <v>73600</v>
      </c>
      <c r="L2733" s="179">
        <f t="shared" si="1042"/>
        <v>73600</v>
      </c>
      <c r="M2733" s="179">
        <f t="shared" si="1055"/>
        <v>51284.874103551636</v>
      </c>
      <c r="N2733" s="179">
        <f t="shared" si="1056"/>
        <v>5440107.3232328547</v>
      </c>
      <c r="O2733" s="179">
        <f>N2733*(1+Basic!$B$9)+S2733</f>
        <v>5712112.6893944973</v>
      </c>
      <c r="P2733" s="176">
        <f t="shared" si="1043"/>
        <v>5833661</v>
      </c>
      <c r="R2733" s="183">
        <f t="shared" si="1057"/>
        <v>0</v>
      </c>
      <c r="S2733" s="179">
        <f t="shared" si="1044"/>
        <v>0</v>
      </c>
      <c r="Y2733" s="179">
        <f t="shared" si="1058"/>
        <v>20565.959449200891</v>
      </c>
      <c r="Z2733" s="179">
        <f t="shared" si="1059"/>
        <v>1483.5413290098513</v>
      </c>
      <c r="AA2733" s="179">
        <f t="shared" si="1060"/>
        <v>51550.49922178917</v>
      </c>
      <c r="AB2733" s="179">
        <f t="shared" si="1061"/>
        <v>73599.999999999913</v>
      </c>
      <c r="AC2733" s="179">
        <f t="shared" si="1062"/>
        <v>5833661</v>
      </c>
      <c r="AE2733" s="179">
        <f t="shared" si="1063"/>
        <v>73600</v>
      </c>
    </row>
    <row r="2734" spans="1:31" x14ac:dyDescent="0.2">
      <c r="A2734" s="171">
        <f t="shared" si="1045"/>
        <v>149</v>
      </c>
      <c r="B2734" s="179">
        <f t="shared" si="1046"/>
        <v>70476</v>
      </c>
      <c r="D2734" s="179">
        <f t="shared" si="1047"/>
        <v>3124</v>
      </c>
      <c r="E2734" s="179">
        <f t="shared" si="1048"/>
        <v>49635.866103237779</v>
      </c>
      <c r="F2734" s="179">
        <f t="shared" si="1049"/>
        <v>1620.6776922732206</v>
      </c>
      <c r="G2734" s="179">
        <f t="shared" si="1050"/>
        <v>3702370.4664533264</v>
      </c>
      <c r="H2734" s="179">
        <f t="shared" si="1051"/>
        <v>120044.87669186531</v>
      </c>
      <c r="I2734" s="179">
        <f t="shared" si="1052"/>
        <v>70476</v>
      </c>
      <c r="J2734" s="179">
        <f t="shared" si="1053"/>
        <v>3124</v>
      </c>
      <c r="K2734" s="179">
        <f t="shared" si="1054"/>
        <v>73600</v>
      </c>
      <c r="L2734" s="179">
        <f t="shared" si="1042"/>
        <v>73600</v>
      </c>
      <c r="M2734" s="179">
        <f t="shared" si="1055"/>
        <v>51075.364781842793</v>
      </c>
      <c r="N2734" s="179">
        <f t="shared" si="1056"/>
        <v>5417582.6880146973</v>
      </c>
      <c r="O2734" s="179">
        <f>N2734*(1+Basic!$B$9)+S2734</f>
        <v>5688461.822415432</v>
      </c>
      <c r="P2734" s="176">
        <f t="shared" si="1043"/>
        <v>5808507</v>
      </c>
      <c r="R2734" s="183">
        <f t="shared" si="1057"/>
        <v>0</v>
      </c>
      <c r="S2734" s="179">
        <f t="shared" si="1044"/>
        <v>0</v>
      </c>
      <c r="Y2734" s="179">
        <f t="shared" si="1058"/>
        <v>20840.13389676204</v>
      </c>
      <c r="Z2734" s="179">
        <f t="shared" si="1059"/>
        <v>1503.3223077267758</v>
      </c>
      <c r="AA2734" s="179">
        <f t="shared" si="1060"/>
        <v>51256.543795510996</v>
      </c>
      <c r="AB2734" s="179">
        <f t="shared" si="1061"/>
        <v>73599.999999999811</v>
      </c>
      <c r="AC2734" s="179">
        <f t="shared" si="1062"/>
        <v>5808507</v>
      </c>
      <c r="AE2734" s="179">
        <f t="shared" si="1063"/>
        <v>73600</v>
      </c>
    </row>
    <row r="2735" spans="1:31" x14ac:dyDescent="0.2">
      <c r="A2735" s="171">
        <f t="shared" si="1045"/>
        <v>150</v>
      </c>
      <c r="B2735" s="179">
        <f t="shared" si="1046"/>
        <v>70476</v>
      </c>
      <c r="D2735" s="179">
        <f t="shared" si="1047"/>
        <v>3124</v>
      </c>
      <c r="E2735" s="179">
        <f t="shared" si="1048"/>
        <v>49358.036507572157</v>
      </c>
      <c r="F2735" s="179">
        <f t="shared" si="1049"/>
        <v>1600.6329614710994</v>
      </c>
      <c r="G2735" s="179">
        <f t="shared" si="1050"/>
        <v>3681252.5029608984</v>
      </c>
      <c r="H2735" s="179">
        <f t="shared" si="1051"/>
        <v>118521.50965333641</v>
      </c>
      <c r="I2735" s="179">
        <f t="shared" si="1052"/>
        <v>70476</v>
      </c>
      <c r="J2735" s="179">
        <f t="shared" si="1053"/>
        <v>3124</v>
      </c>
      <c r="K2735" s="179">
        <f t="shared" si="1054"/>
        <v>73600</v>
      </c>
      <c r="L2735" s="179">
        <f t="shared" si="1042"/>
        <v>73600</v>
      </c>
      <c r="M2735" s="179">
        <f t="shared" si="1055"/>
        <v>50863.888446544741</v>
      </c>
      <c r="N2735" s="179">
        <f t="shared" si="1056"/>
        <v>5394846.5764612416</v>
      </c>
      <c r="O2735" s="179">
        <f>N2735*(1+Basic!$B$9)+S2735</f>
        <v>5664588.9052843042</v>
      </c>
      <c r="P2735" s="176">
        <f t="shared" si="1043"/>
        <v>5783110</v>
      </c>
      <c r="R2735" s="183">
        <f t="shared" si="1057"/>
        <v>0</v>
      </c>
      <c r="S2735" s="179">
        <f t="shared" si="1044"/>
        <v>0</v>
      </c>
      <c r="Y2735" s="179">
        <f t="shared" si="1058"/>
        <v>21117.963492427953</v>
      </c>
      <c r="Z2735" s="179">
        <f t="shared" si="1059"/>
        <v>1523.3670385289006</v>
      </c>
      <c r="AA2735" s="179">
        <f t="shared" si="1060"/>
        <v>50958.669469043256</v>
      </c>
      <c r="AB2735" s="179">
        <f t="shared" si="1061"/>
        <v>73600.000000000116</v>
      </c>
      <c r="AC2735" s="179">
        <f t="shared" si="1062"/>
        <v>5783110</v>
      </c>
      <c r="AE2735" s="179">
        <f t="shared" si="1063"/>
        <v>73600</v>
      </c>
    </row>
    <row r="2736" spans="1:31" x14ac:dyDescent="0.2">
      <c r="A2736" s="171">
        <f t="shared" si="1045"/>
        <v>151</v>
      </c>
      <c r="B2736" s="179">
        <f t="shared" si="1046"/>
        <v>70476</v>
      </c>
      <c r="D2736" s="179">
        <f t="shared" si="1047"/>
        <v>3124</v>
      </c>
      <c r="E2736" s="179">
        <f t="shared" si="1048"/>
        <v>49076.503035309084</v>
      </c>
      <c r="F2736" s="179">
        <f t="shared" si="1049"/>
        <v>1580.3209618132814</v>
      </c>
      <c r="G2736" s="179">
        <f t="shared" si="1050"/>
        <v>3659853.0059962077</v>
      </c>
      <c r="H2736" s="179">
        <f t="shared" si="1051"/>
        <v>116977.83061514969</v>
      </c>
      <c r="I2736" s="179">
        <f t="shared" si="1052"/>
        <v>70476</v>
      </c>
      <c r="J2736" s="179">
        <f t="shared" si="1053"/>
        <v>3124</v>
      </c>
      <c r="K2736" s="179">
        <f t="shared" si="1054"/>
        <v>73600</v>
      </c>
      <c r="L2736" s="179">
        <f t="shared" si="1042"/>
        <v>73600</v>
      </c>
      <c r="M2736" s="179">
        <f t="shared" si="1055"/>
        <v>50650.426630018796</v>
      </c>
      <c r="N2736" s="179">
        <f t="shared" si="1056"/>
        <v>5371897.0030912608</v>
      </c>
      <c r="O2736" s="179">
        <f>N2736*(1+Basic!$B$9)+S2736</f>
        <v>5640491.8532458236</v>
      </c>
      <c r="P2736" s="176">
        <f t="shared" si="1043"/>
        <v>5757470</v>
      </c>
      <c r="R2736" s="183">
        <f t="shared" si="1057"/>
        <v>0</v>
      </c>
      <c r="S2736" s="179">
        <f t="shared" si="1044"/>
        <v>0</v>
      </c>
      <c r="Y2736" s="179">
        <f t="shared" si="1058"/>
        <v>21399.496964690741</v>
      </c>
      <c r="Z2736" s="179">
        <f t="shared" si="1059"/>
        <v>1543.6790381867177</v>
      </c>
      <c r="AA2736" s="179">
        <f t="shared" si="1060"/>
        <v>50656.823997122367</v>
      </c>
      <c r="AB2736" s="179">
        <f t="shared" si="1061"/>
        <v>73599.999999999825</v>
      </c>
      <c r="AC2736" s="179">
        <f t="shared" si="1062"/>
        <v>5757470</v>
      </c>
      <c r="AE2736" s="179">
        <f t="shared" si="1063"/>
        <v>73600</v>
      </c>
    </row>
    <row r="2737" spans="1:31" x14ac:dyDescent="0.2">
      <c r="A2737" s="171">
        <f t="shared" si="1045"/>
        <v>152</v>
      </c>
      <c r="B2737" s="179">
        <f t="shared" si="1046"/>
        <v>70476</v>
      </c>
      <c r="D2737" s="179">
        <f t="shared" si="1047"/>
        <v>3124</v>
      </c>
      <c r="E2737" s="179">
        <f t="shared" si="1048"/>
        <v>48791.216308333147</v>
      </c>
      <c r="F2737" s="179">
        <f t="shared" si="1049"/>
        <v>1559.7381296379781</v>
      </c>
      <c r="G2737" s="179">
        <f t="shared" si="1050"/>
        <v>3638168.2223045407</v>
      </c>
      <c r="H2737" s="179">
        <f t="shared" si="1051"/>
        <v>115413.56874478767</v>
      </c>
      <c r="I2737" s="179">
        <f t="shared" si="1052"/>
        <v>70476</v>
      </c>
      <c r="J2737" s="179">
        <f t="shared" si="1053"/>
        <v>3124</v>
      </c>
      <c r="K2737" s="179">
        <f t="shared" si="1054"/>
        <v>73600</v>
      </c>
      <c r="L2737" s="179">
        <f t="shared" si="1042"/>
        <v>73600</v>
      </c>
      <c r="M2737" s="179">
        <f t="shared" si="1055"/>
        <v>50434.960691239692</v>
      </c>
      <c r="N2737" s="179">
        <f t="shared" si="1056"/>
        <v>5348731.9637825005</v>
      </c>
      <c r="O2737" s="179">
        <f>N2737*(1+Basic!$B$9)+S2737</f>
        <v>5616168.5619716253</v>
      </c>
      <c r="P2737" s="176">
        <f t="shared" si="1043"/>
        <v>5731582</v>
      </c>
      <c r="R2737" s="183">
        <f t="shared" si="1057"/>
        <v>0</v>
      </c>
      <c r="S2737" s="179">
        <f t="shared" si="1044"/>
        <v>0</v>
      </c>
      <c r="Y2737" s="179">
        <f t="shared" si="1058"/>
        <v>21684.78369166702</v>
      </c>
      <c r="Z2737" s="179">
        <f t="shared" si="1059"/>
        <v>1564.2618703620246</v>
      </c>
      <c r="AA2737" s="179">
        <f t="shared" si="1060"/>
        <v>50350.954437971122</v>
      </c>
      <c r="AB2737" s="179">
        <f t="shared" si="1061"/>
        <v>73600.000000000175</v>
      </c>
      <c r="AC2737" s="179">
        <f t="shared" si="1062"/>
        <v>5731582</v>
      </c>
      <c r="AE2737" s="179">
        <f t="shared" si="1063"/>
        <v>73600</v>
      </c>
    </row>
    <row r="2738" spans="1:31" x14ac:dyDescent="0.2">
      <c r="A2738" s="171">
        <f t="shared" si="1045"/>
        <v>153</v>
      </c>
      <c r="B2738" s="179">
        <f t="shared" si="1046"/>
        <v>70476</v>
      </c>
      <c r="D2738" s="179">
        <f t="shared" si="1047"/>
        <v>3124</v>
      </c>
      <c r="E2738" s="179">
        <f t="shared" si="1048"/>
        <v>48502.126290246051</v>
      </c>
      <c r="F2738" s="179">
        <f t="shared" si="1049"/>
        <v>1538.8808537668822</v>
      </c>
      <c r="G2738" s="179">
        <f t="shared" si="1050"/>
        <v>3616194.3485947866</v>
      </c>
      <c r="H2738" s="179">
        <f t="shared" si="1051"/>
        <v>113828.44959855455</v>
      </c>
      <c r="I2738" s="179">
        <f t="shared" si="1052"/>
        <v>70476</v>
      </c>
      <c r="J2738" s="179">
        <f t="shared" si="1053"/>
        <v>3124</v>
      </c>
      <c r="K2738" s="179">
        <f t="shared" si="1054"/>
        <v>73600</v>
      </c>
      <c r="L2738" s="179">
        <f t="shared" si="1042"/>
        <v>73600</v>
      </c>
      <c r="M2738" s="179">
        <f t="shared" si="1055"/>
        <v>50217.471814167773</v>
      </c>
      <c r="N2738" s="179">
        <f t="shared" si="1056"/>
        <v>5325349.4355966682</v>
      </c>
      <c r="O2738" s="179">
        <f>N2738*(1+Basic!$B$9)+S2738</f>
        <v>5591616.9073765017</v>
      </c>
      <c r="P2738" s="176">
        <f t="shared" si="1043"/>
        <v>5705445</v>
      </c>
      <c r="R2738" s="183">
        <f t="shared" si="1057"/>
        <v>0</v>
      </c>
      <c r="S2738" s="179">
        <f t="shared" si="1044"/>
        <v>0</v>
      </c>
      <c r="Y2738" s="179">
        <f t="shared" si="1058"/>
        <v>21973.873709754087</v>
      </c>
      <c r="Z2738" s="179">
        <f t="shared" si="1059"/>
        <v>1585.119146233119</v>
      </c>
      <c r="AA2738" s="179">
        <f t="shared" si="1060"/>
        <v>50041.007144012932</v>
      </c>
      <c r="AB2738" s="179">
        <f t="shared" si="1061"/>
        <v>73600.000000000146</v>
      </c>
      <c r="AC2738" s="179">
        <f t="shared" si="1062"/>
        <v>5705445</v>
      </c>
      <c r="AE2738" s="179">
        <f t="shared" si="1063"/>
        <v>73600</v>
      </c>
    </row>
    <row r="2739" spans="1:31" x14ac:dyDescent="0.2">
      <c r="A2739" s="171">
        <f t="shared" si="1045"/>
        <v>154</v>
      </c>
      <c r="B2739" s="179">
        <f t="shared" si="1046"/>
        <v>70476</v>
      </c>
      <c r="D2739" s="179">
        <f t="shared" si="1047"/>
        <v>3124</v>
      </c>
      <c r="E2739" s="179">
        <f t="shared" si="1048"/>
        <v>48209.18227759088</v>
      </c>
      <c r="F2739" s="179">
        <f t="shared" si="1049"/>
        <v>1517.7454748716029</v>
      </c>
      <c r="G2739" s="179">
        <f t="shared" si="1050"/>
        <v>3593927.5308723776</v>
      </c>
      <c r="H2739" s="179">
        <f t="shared" si="1051"/>
        <v>112222.19507342615</v>
      </c>
      <c r="I2739" s="179">
        <f t="shared" si="1052"/>
        <v>70476</v>
      </c>
      <c r="J2739" s="179">
        <f t="shared" si="1053"/>
        <v>3124</v>
      </c>
      <c r="K2739" s="179">
        <f t="shared" si="1054"/>
        <v>73600</v>
      </c>
      <c r="L2739" s="179">
        <f t="shared" si="1042"/>
        <v>73600</v>
      </c>
      <c r="M2739" s="179">
        <f t="shared" si="1055"/>
        <v>49997.941006105808</v>
      </c>
      <c r="N2739" s="179">
        <f t="shared" si="1056"/>
        <v>5301747.3766027736</v>
      </c>
      <c r="O2739" s="179">
        <f>N2739*(1+Basic!$B$9)+S2739</f>
        <v>5566834.7454329124</v>
      </c>
      <c r="P2739" s="176">
        <f t="shared" si="1043"/>
        <v>5679057</v>
      </c>
      <c r="R2739" s="183">
        <f t="shared" si="1057"/>
        <v>0</v>
      </c>
      <c r="S2739" s="179">
        <f t="shared" si="1044"/>
        <v>0</v>
      </c>
      <c r="Y2739" s="179">
        <f t="shared" si="1058"/>
        <v>22266.817722409032</v>
      </c>
      <c r="Z2739" s="179">
        <f t="shared" si="1059"/>
        <v>1606.2545251284027</v>
      </c>
      <c r="AA2739" s="179">
        <f t="shared" si="1060"/>
        <v>49726.927752462485</v>
      </c>
      <c r="AB2739" s="179">
        <f t="shared" si="1061"/>
        <v>73599.999999999913</v>
      </c>
      <c r="AC2739" s="179">
        <f t="shared" si="1062"/>
        <v>5679057</v>
      </c>
      <c r="AE2739" s="179">
        <f t="shared" si="1063"/>
        <v>73600</v>
      </c>
    </row>
    <row r="2740" spans="1:31" x14ac:dyDescent="0.2">
      <c r="A2740" s="171">
        <f t="shared" si="1045"/>
        <v>155</v>
      </c>
      <c r="B2740" s="179">
        <f t="shared" si="1046"/>
        <v>70476</v>
      </c>
      <c r="D2740" s="179">
        <f t="shared" si="1047"/>
        <v>3124</v>
      </c>
      <c r="E2740" s="179">
        <f t="shared" si="1048"/>
        <v>47912.332890959144</v>
      </c>
      <c r="F2740" s="179">
        <f t="shared" si="1049"/>
        <v>1496.3282848316483</v>
      </c>
      <c r="G2740" s="179">
        <f t="shared" si="1050"/>
        <v>3571363.8637633366</v>
      </c>
      <c r="H2740" s="179">
        <f t="shared" si="1051"/>
        <v>110594.52335825779</v>
      </c>
      <c r="I2740" s="179">
        <f t="shared" si="1052"/>
        <v>70476</v>
      </c>
      <c r="J2740" s="179">
        <f t="shared" si="1053"/>
        <v>3124</v>
      </c>
      <c r="K2740" s="179">
        <f t="shared" si="1054"/>
        <v>73600</v>
      </c>
      <c r="L2740" s="179">
        <f t="shared" si="1042"/>
        <v>73600</v>
      </c>
      <c r="M2740" s="179">
        <f t="shared" si="1055"/>
        <v>49776.349096040445</v>
      </c>
      <c r="N2740" s="179">
        <f t="shared" si="1056"/>
        <v>5277923.7256988138</v>
      </c>
      <c r="O2740" s="179">
        <f>N2740*(1+Basic!$B$9)+S2740</f>
        <v>5541819.9119837545</v>
      </c>
      <c r="P2740" s="176">
        <f t="shared" si="1043"/>
        <v>5652414</v>
      </c>
      <c r="R2740" s="183">
        <f t="shared" si="1057"/>
        <v>0</v>
      </c>
      <c r="S2740" s="179">
        <f t="shared" si="1044"/>
        <v>0</v>
      </c>
      <c r="Y2740" s="179">
        <f t="shared" si="1058"/>
        <v>22563.667109041009</v>
      </c>
      <c r="Z2740" s="179">
        <f t="shared" si="1059"/>
        <v>1627.6717151683551</v>
      </c>
      <c r="AA2740" s="179">
        <f t="shared" si="1060"/>
        <v>49408.661175790789</v>
      </c>
      <c r="AB2740" s="179">
        <f t="shared" si="1061"/>
        <v>73600.000000000146</v>
      </c>
      <c r="AC2740" s="179">
        <f t="shared" si="1062"/>
        <v>5652414</v>
      </c>
      <c r="AE2740" s="179">
        <f t="shared" si="1063"/>
        <v>73600</v>
      </c>
    </row>
    <row r="2741" spans="1:31" x14ac:dyDescent="0.2">
      <c r="A2741" s="171">
        <f t="shared" si="1045"/>
        <v>156</v>
      </c>
      <c r="B2741" s="179">
        <f t="shared" si="1046"/>
        <v>70476</v>
      </c>
      <c r="C2741" s="171">
        <f>-Basic!$B$32</f>
        <v>-13320</v>
      </c>
      <c r="D2741" s="179">
        <f t="shared" si="1047"/>
        <v>-10196</v>
      </c>
      <c r="E2741" s="179">
        <f t="shared" si="1048"/>
        <v>47611.526065979357</v>
      </c>
      <c r="F2741" s="179">
        <f t="shared" si="1049"/>
        <v>1474.6255260838507</v>
      </c>
      <c r="G2741" s="179">
        <f t="shared" si="1050"/>
        <v>3548499.3898293157</v>
      </c>
      <c r="H2741" s="179">
        <f t="shared" si="1051"/>
        <v>122265.14888434164</v>
      </c>
      <c r="I2741" s="179">
        <f t="shared" si="1052"/>
        <v>70476</v>
      </c>
      <c r="J2741" s="179">
        <f t="shared" si="1053"/>
        <v>3124</v>
      </c>
      <c r="K2741" s="179">
        <f t="shared" si="1054"/>
        <v>73600</v>
      </c>
      <c r="L2741" s="179">
        <f t="shared" si="1042"/>
        <v>73600</v>
      </c>
      <c r="M2741" s="179">
        <f t="shared" si="1055"/>
        <v>49552.676732968037</v>
      </c>
      <c r="N2741" s="179">
        <f t="shared" si="1056"/>
        <v>5253876.4024317814</v>
      </c>
      <c r="O2741" s="179">
        <f>N2741*(1+Basic!$B$9)+S2741</f>
        <v>5516570.2225533705</v>
      </c>
      <c r="P2741" s="176">
        <f t="shared" si="1043"/>
        <v>5638835</v>
      </c>
      <c r="R2741" s="183">
        <f t="shared" si="1057"/>
        <v>0</v>
      </c>
      <c r="S2741" s="179">
        <f t="shared" si="1044"/>
        <v>0</v>
      </c>
      <c r="Y2741" s="179">
        <f t="shared" si="1058"/>
        <v>22864.473934020847</v>
      </c>
      <c r="Z2741" s="179">
        <f t="shared" si="1059"/>
        <v>1649.3744739161484</v>
      </c>
      <c r="AA2741" s="179">
        <f t="shared" si="1060"/>
        <v>49086.151592063208</v>
      </c>
      <c r="AB2741" s="179">
        <f t="shared" si="1061"/>
        <v>73600.000000000204</v>
      </c>
      <c r="AC2741" s="179">
        <f t="shared" si="1062"/>
        <v>5638835</v>
      </c>
      <c r="AE2741" s="179">
        <f t="shared" si="1063"/>
        <v>60280</v>
      </c>
    </row>
    <row r="2742" spans="1:31" x14ac:dyDescent="0.2">
      <c r="A2742" s="171">
        <f t="shared" si="1045"/>
        <v>157</v>
      </c>
      <c r="B2742" s="179">
        <f t="shared" si="1046"/>
        <v>70476</v>
      </c>
      <c r="D2742" s="179">
        <f t="shared" si="1047"/>
        <v>3124</v>
      </c>
      <c r="E2742" s="179">
        <f t="shared" si="1048"/>
        <v>47306.709044185503</v>
      </c>
      <c r="F2742" s="179">
        <f t="shared" si="1049"/>
        <v>1630.2372307464757</v>
      </c>
      <c r="G2742" s="179">
        <f t="shared" si="1050"/>
        <v>3525330.0988735012</v>
      </c>
      <c r="H2742" s="179">
        <f t="shared" si="1051"/>
        <v>120771.38611508813</v>
      </c>
      <c r="I2742" s="179">
        <f t="shared" si="1052"/>
        <v>70476</v>
      </c>
      <c r="J2742" s="179">
        <f t="shared" si="1053"/>
        <v>3124</v>
      </c>
      <c r="K2742" s="179">
        <f t="shared" si="1054"/>
        <v>73600</v>
      </c>
      <c r="L2742" s="179">
        <f t="shared" si="1042"/>
        <v>73600</v>
      </c>
      <c r="M2742" s="179">
        <f t="shared" si="1055"/>
        <v>49326.904384204761</v>
      </c>
      <c r="N2742" s="179">
        <f t="shared" si="1056"/>
        <v>5229603.3068159865</v>
      </c>
      <c r="O2742" s="179">
        <f>N2742*(1+Basic!$B$9)+S2742</f>
        <v>5491083.4721567864</v>
      </c>
      <c r="P2742" s="176">
        <f t="shared" si="1043"/>
        <v>5611855</v>
      </c>
      <c r="R2742" s="183">
        <f t="shared" si="1057"/>
        <v>0</v>
      </c>
      <c r="S2742" s="179">
        <f t="shared" si="1044"/>
        <v>0</v>
      </c>
      <c r="Y2742" s="179">
        <f t="shared" si="1058"/>
        <v>23169.290955814533</v>
      </c>
      <c r="Z2742" s="179">
        <f t="shared" si="1059"/>
        <v>1493.762769253517</v>
      </c>
      <c r="AA2742" s="179">
        <f t="shared" si="1060"/>
        <v>48936.946274931979</v>
      </c>
      <c r="AB2742" s="179">
        <f t="shared" si="1061"/>
        <v>73600.000000000029</v>
      </c>
      <c r="AC2742" s="179">
        <f t="shared" si="1062"/>
        <v>5611855</v>
      </c>
      <c r="AE2742" s="179">
        <f t="shared" si="1063"/>
        <v>73600</v>
      </c>
    </row>
    <row r="2743" spans="1:31" x14ac:dyDescent="0.2">
      <c r="A2743" s="171">
        <f t="shared" si="1045"/>
        <v>158</v>
      </c>
      <c r="B2743" s="179">
        <f t="shared" si="1046"/>
        <v>70476</v>
      </c>
      <c r="D2743" s="179">
        <f t="shared" si="1047"/>
        <v>3124</v>
      </c>
      <c r="E2743" s="179">
        <f t="shared" si="1048"/>
        <v>46997.828363763714</v>
      </c>
      <c r="F2743" s="179">
        <f t="shared" si="1049"/>
        <v>1610.3199632130788</v>
      </c>
      <c r="G2743" s="179">
        <f t="shared" si="1050"/>
        <v>3501851.9272372648</v>
      </c>
      <c r="H2743" s="179">
        <f t="shared" si="1051"/>
        <v>119257.70607830121</v>
      </c>
      <c r="I2743" s="179">
        <f t="shared" si="1052"/>
        <v>70476</v>
      </c>
      <c r="J2743" s="179">
        <f t="shared" si="1053"/>
        <v>3124</v>
      </c>
      <c r="K2743" s="179">
        <f t="shared" si="1054"/>
        <v>73600</v>
      </c>
      <c r="L2743" s="179">
        <f t="shared" si="1042"/>
        <v>73600</v>
      </c>
      <c r="M2743" s="179">
        <f t="shared" si="1055"/>
        <v>49099.012333680927</v>
      </c>
      <c r="N2743" s="179">
        <f t="shared" si="1056"/>
        <v>5205102.3191496674</v>
      </c>
      <c r="O2743" s="179">
        <f>N2743*(1+Basic!$B$9)+S2743</f>
        <v>5465357.435107151</v>
      </c>
      <c r="P2743" s="176">
        <f t="shared" si="1043"/>
        <v>5584615</v>
      </c>
      <c r="R2743" s="183">
        <f t="shared" si="1057"/>
        <v>0</v>
      </c>
      <c r="S2743" s="179">
        <f t="shared" si="1044"/>
        <v>0</v>
      </c>
      <c r="Y2743" s="179">
        <f t="shared" si="1058"/>
        <v>23478.171636236366</v>
      </c>
      <c r="Z2743" s="179">
        <f t="shared" si="1059"/>
        <v>1513.6800367869146</v>
      </c>
      <c r="AA2743" s="179">
        <f t="shared" si="1060"/>
        <v>48608.148326976792</v>
      </c>
      <c r="AB2743" s="179">
        <f t="shared" si="1061"/>
        <v>73600.000000000073</v>
      </c>
      <c r="AC2743" s="179">
        <f t="shared" si="1062"/>
        <v>5584615</v>
      </c>
      <c r="AE2743" s="179">
        <f t="shared" si="1063"/>
        <v>73600</v>
      </c>
    </row>
    <row r="2744" spans="1:31" x14ac:dyDescent="0.2">
      <c r="A2744" s="171">
        <f t="shared" si="1045"/>
        <v>159</v>
      </c>
      <c r="B2744" s="179">
        <f t="shared" si="1046"/>
        <v>70476</v>
      </c>
      <c r="D2744" s="179">
        <f t="shared" si="1047"/>
        <v>3124</v>
      </c>
      <c r="E2744" s="179">
        <f t="shared" si="1048"/>
        <v>46684.8298501756</v>
      </c>
      <c r="F2744" s="179">
        <f t="shared" si="1049"/>
        <v>1590.1371263709789</v>
      </c>
      <c r="G2744" s="179">
        <f t="shared" si="1050"/>
        <v>3478060.7570874402</v>
      </c>
      <c r="H2744" s="179">
        <f t="shared" si="1051"/>
        <v>117723.84320467219</v>
      </c>
      <c r="I2744" s="179">
        <f t="shared" si="1052"/>
        <v>70476</v>
      </c>
      <c r="J2744" s="179">
        <f t="shared" si="1053"/>
        <v>3124</v>
      </c>
      <c r="K2744" s="179">
        <f t="shared" si="1054"/>
        <v>73600</v>
      </c>
      <c r="L2744" s="179">
        <f t="shared" si="1042"/>
        <v>73600</v>
      </c>
      <c r="M2744" s="179">
        <f t="shared" si="1055"/>
        <v>48868.98068021916</v>
      </c>
      <c r="N2744" s="179">
        <f t="shared" si="1056"/>
        <v>5180371.2998298863</v>
      </c>
      <c r="O2744" s="179">
        <f>N2744*(1+Basic!$B$9)+S2744</f>
        <v>5439389.8648213809</v>
      </c>
      <c r="P2744" s="176">
        <f t="shared" si="1043"/>
        <v>5557114</v>
      </c>
      <c r="R2744" s="183">
        <f t="shared" si="1057"/>
        <v>0</v>
      </c>
      <c r="S2744" s="179">
        <f t="shared" si="1044"/>
        <v>0</v>
      </c>
      <c r="Y2744" s="179">
        <f t="shared" si="1058"/>
        <v>23791.170149824582</v>
      </c>
      <c r="Z2744" s="179">
        <f t="shared" si="1059"/>
        <v>1533.8628736290266</v>
      </c>
      <c r="AA2744" s="179">
        <f t="shared" si="1060"/>
        <v>48274.966976546581</v>
      </c>
      <c r="AB2744" s="179">
        <f t="shared" si="1061"/>
        <v>73600.000000000189</v>
      </c>
      <c r="AC2744" s="179">
        <f t="shared" si="1062"/>
        <v>5557114</v>
      </c>
      <c r="AE2744" s="179">
        <f t="shared" si="1063"/>
        <v>73600</v>
      </c>
    </row>
    <row r="2745" spans="1:31" x14ac:dyDescent="0.2">
      <c r="A2745" s="171">
        <f t="shared" si="1045"/>
        <v>160</v>
      </c>
      <c r="B2745" s="179">
        <f t="shared" si="1046"/>
        <v>70476</v>
      </c>
      <c r="D2745" s="179">
        <f t="shared" si="1047"/>
        <v>3124</v>
      </c>
      <c r="E2745" s="179">
        <f t="shared" si="1048"/>
        <v>46367.658606656631</v>
      </c>
      <c r="F2745" s="179">
        <f t="shared" si="1049"/>
        <v>1569.6851792195037</v>
      </c>
      <c r="G2745" s="179">
        <f t="shared" si="1050"/>
        <v>3453952.4156940971</v>
      </c>
      <c r="H2745" s="179">
        <f t="shared" si="1051"/>
        <v>116169.52838389169</v>
      </c>
      <c r="I2745" s="179">
        <f t="shared" si="1052"/>
        <v>70476</v>
      </c>
      <c r="J2745" s="179">
        <f t="shared" si="1053"/>
        <v>3124</v>
      </c>
      <c r="K2745" s="179">
        <f t="shared" si="1054"/>
        <v>73600</v>
      </c>
      <c r="L2745" s="179">
        <f t="shared" si="1042"/>
        <v>73600</v>
      </c>
      <c r="M2745" s="179">
        <f t="shared" si="1055"/>
        <v>48636.789335796573</v>
      </c>
      <c r="N2745" s="179">
        <f t="shared" si="1056"/>
        <v>5155408.0891656829</v>
      </c>
      <c r="O2745" s="179">
        <f>N2745*(1+Basic!$B$9)+S2745</f>
        <v>5413178.4936239673</v>
      </c>
      <c r="P2745" s="176">
        <f t="shared" si="1043"/>
        <v>5529348</v>
      </c>
      <c r="R2745" s="183">
        <f t="shared" si="1057"/>
        <v>0</v>
      </c>
      <c r="S2745" s="179">
        <f t="shared" si="1044"/>
        <v>0</v>
      </c>
      <c r="Y2745" s="179">
        <f t="shared" si="1058"/>
        <v>24108.341393343173</v>
      </c>
      <c r="Z2745" s="179">
        <f t="shared" si="1059"/>
        <v>1554.3148207804916</v>
      </c>
      <c r="AA2745" s="179">
        <f t="shared" si="1060"/>
        <v>47937.343785876132</v>
      </c>
      <c r="AB2745" s="179">
        <f t="shared" si="1061"/>
        <v>73599.999999999796</v>
      </c>
      <c r="AC2745" s="179">
        <f t="shared" si="1062"/>
        <v>5529348</v>
      </c>
      <c r="AE2745" s="179">
        <f t="shared" si="1063"/>
        <v>73600</v>
      </c>
    </row>
    <row r="2746" spans="1:31" x14ac:dyDescent="0.2">
      <c r="A2746" s="171">
        <f t="shared" si="1045"/>
        <v>161</v>
      </c>
      <c r="B2746" s="179">
        <f t="shared" si="1046"/>
        <v>70476</v>
      </c>
      <c r="D2746" s="179">
        <f t="shared" si="1047"/>
        <v>3124</v>
      </c>
      <c r="E2746" s="179">
        <f t="shared" si="1048"/>
        <v>46046.259004587766</v>
      </c>
      <c r="F2746" s="179">
        <f t="shared" si="1049"/>
        <v>1548.9605335436179</v>
      </c>
      <c r="G2746" s="179">
        <f t="shared" si="1050"/>
        <v>3429522.6746986848</v>
      </c>
      <c r="H2746" s="179">
        <f t="shared" si="1051"/>
        <v>114594.48891743532</v>
      </c>
      <c r="I2746" s="179">
        <f t="shared" si="1052"/>
        <v>70476</v>
      </c>
      <c r="J2746" s="179">
        <f t="shared" si="1053"/>
        <v>3124</v>
      </c>
      <c r="K2746" s="179">
        <f t="shared" si="1054"/>
        <v>73600</v>
      </c>
      <c r="L2746" s="179">
        <f t="shared" si="1042"/>
        <v>73600</v>
      </c>
      <c r="M2746" s="179">
        <f t="shared" si="1055"/>
        <v>48402.418023790458</v>
      </c>
      <c r="N2746" s="179">
        <f t="shared" si="1056"/>
        <v>5130210.5071894731</v>
      </c>
      <c r="O2746" s="179">
        <f>N2746*(1+Basic!$B$9)+S2746</f>
        <v>5386721.0325489473</v>
      </c>
      <c r="P2746" s="176">
        <f t="shared" si="1043"/>
        <v>5501316</v>
      </c>
      <c r="R2746" s="183">
        <f t="shared" si="1057"/>
        <v>0</v>
      </c>
      <c r="S2746" s="179">
        <f t="shared" si="1044"/>
        <v>0</v>
      </c>
      <c r="Y2746" s="179">
        <f t="shared" si="1058"/>
        <v>24429.740995412227</v>
      </c>
      <c r="Z2746" s="179">
        <f t="shared" si="1059"/>
        <v>1575.0394664563792</v>
      </c>
      <c r="AA2746" s="179">
        <f t="shared" si="1060"/>
        <v>47595.219538131387</v>
      </c>
      <c r="AB2746" s="179">
        <f t="shared" si="1061"/>
        <v>73600</v>
      </c>
      <c r="AC2746" s="179">
        <f t="shared" si="1062"/>
        <v>5501316</v>
      </c>
      <c r="AE2746" s="179">
        <f t="shared" si="1063"/>
        <v>73600</v>
      </c>
    </row>
    <row r="2747" spans="1:31" x14ac:dyDescent="0.2">
      <c r="A2747" s="171">
        <f t="shared" si="1045"/>
        <v>162</v>
      </c>
      <c r="B2747" s="179">
        <f t="shared" si="1046"/>
        <v>70476</v>
      </c>
      <c r="D2747" s="179">
        <f t="shared" si="1047"/>
        <v>3124</v>
      </c>
      <c r="E2747" s="179">
        <f t="shared" si="1048"/>
        <v>45720.574673738731</v>
      </c>
      <c r="F2747" s="179">
        <f t="shared" si="1049"/>
        <v>1527.9595532843848</v>
      </c>
      <c r="G2747" s="179">
        <f t="shared" si="1050"/>
        <v>3404767.2493724236</v>
      </c>
      <c r="H2747" s="179">
        <f t="shared" si="1051"/>
        <v>112998.4484707197</v>
      </c>
      <c r="I2747" s="179">
        <f t="shared" si="1052"/>
        <v>70476</v>
      </c>
      <c r="J2747" s="179">
        <f t="shared" si="1053"/>
        <v>3124</v>
      </c>
      <c r="K2747" s="179">
        <f t="shared" si="1054"/>
        <v>73600</v>
      </c>
      <c r="L2747" s="179">
        <f t="shared" si="1042"/>
        <v>73600</v>
      </c>
      <c r="M2747" s="179">
        <f t="shared" si="1055"/>
        <v>48165.846277207609</v>
      </c>
      <c r="N2747" s="179">
        <f t="shared" si="1056"/>
        <v>5104776.3534666812</v>
      </c>
      <c r="O2747" s="179">
        <f>N2747*(1+Basic!$B$9)+S2747</f>
        <v>5360015.1711400151</v>
      </c>
      <c r="P2747" s="176">
        <f t="shared" si="1043"/>
        <v>5473014</v>
      </c>
      <c r="R2747" s="183">
        <f t="shared" si="1057"/>
        <v>0</v>
      </c>
      <c r="S2747" s="179">
        <f t="shared" si="1044"/>
        <v>0</v>
      </c>
      <c r="Y2747" s="179">
        <f t="shared" si="1058"/>
        <v>24755.425326261204</v>
      </c>
      <c r="Z2747" s="179">
        <f t="shared" si="1059"/>
        <v>1596.0404467156186</v>
      </c>
      <c r="AA2747" s="179">
        <f t="shared" si="1060"/>
        <v>47248.534227023112</v>
      </c>
      <c r="AB2747" s="179">
        <f t="shared" si="1061"/>
        <v>73599.999999999942</v>
      </c>
      <c r="AC2747" s="179">
        <f t="shared" si="1062"/>
        <v>5473014</v>
      </c>
      <c r="AE2747" s="179">
        <f t="shared" si="1063"/>
        <v>73600</v>
      </c>
    </row>
    <row r="2748" spans="1:31" x14ac:dyDescent="0.2">
      <c r="A2748" s="171">
        <f t="shared" si="1045"/>
        <v>163</v>
      </c>
      <c r="B2748" s="179">
        <f t="shared" si="1046"/>
        <v>70476</v>
      </c>
      <c r="D2748" s="179">
        <f t="shared" si="1047"/>
        <v>3124</v>
      </c>
      <c r="E2748" s="179">
        <f t="shared" si="1048"/>
        <v>45390.548492381313</v>
      </c>
      <c r="F2748" s="179">
        <f t="shared" si="1049"/>
        <v>1506.6785539010334</v>
      </c>
      <c r="G2748" s="179">
        <f t="shared" si="1050"/>
        <v>3379681.797864805</v>
      </c>
      <c r="H2748" s="179">
        <f t="shared" si="1051"/>
        <v>111381.12702462073</v>
      </c>
      <c r="I2748" s="179">
        <f t="shared" si="1052"/>
        <v>70476</v>
      </c>
      <c r="J2748" s="179">
        <f t="shared" si="1053"/>
        <v>3124</v>
      </c>
      <c r="K2748" s="179">
        <f t="shared" si="1054"/>
        <v>73600</v>
      </c>
      <c r="L2748" s="179">
        <f t="shared" si="1042"/>
        <v>73600</v>
      </c>
      <c r="M2748" s="179">
        <f t="shared" si="1055"/>
        <v>47927.053436897048</v>
      </c>
      <c r="N2748" s="179">
        <f t="shared" si="1056"/>
        <v>5079103.406903578</v>
      </c>
      <c r="O2748" s="179">
        <f>N2748*(1+Basic!$B$9)+S2748</f>
        <v>5333058.5772487568</v>
      </c>
      <c r="P2748" s="176">
        <f t="shared" si="1043"/>
        <v>5444440</v>
      </c>
      <c r="R2748" s="183">
        <f t="shared" si="1057"/>
        <v>0</v>
      </c>
      <c r="S2748" s="179">
        <f t="shared" si="1044"/>
        <v>0</v>
      </c>
      <c r="Y2748" s="179">
        <f t="shared" si="1058"/>
        <v>25085.451507618651</v>
      </c>
      <c r="Z2748" s="179">
        <f t="shared" si="1059"/>
        <v>1617.3214460989693</v>
      </c>
      <c r="AA2748" s="179">
        <f t="shared" si="1060"/>
        <v>46897.227046282344</v>
      </c>
      <c r="AB2748" s="179">
        <f t="shared" si="1061"/>
        <v>73599.999999999971</v>
      </c>
      <c r="AC2748" s="179">
        <f t="shared" si="1062"/>
        <v>5444440</v>
      </c>
      <c r="AE2748" s="179">
        <f t="shared" si="1063"/>
        <v>73600</v>
      </c>
    </row>
    <row r="2749" spans="1:31" x14ac:dyDescent="0.2">
      <c r="A2749" s="171">
        <f t="shared" si="1045"/>
        <v>164</v>
      </c>
      <c r="B2749" s="179">
        <f t="shared" si="1046"/>
        <v>70476</v>
      </c>
      <c r="D2749" s="179">
        <f t="shared" si="1047"/>
        <v>3124</v>
      </c>
      <c r="E2749" s="179">
        <f t="shared" si="1048"/>
        <v>45056.122577270748</v>
      </c>
      <c r="F2749" s="179">
        <f t="shared" si="1049"/>
        <v>1485.1138017245205</v>
      </c>
      <c r="G2749" s="179">
        <f t="shared" si="1050"/>
        <v>3354261.9204420759</v>
      </c>
      <c r="H2749" s="179">
        <f t="shared" si="1051"/>
        <v>109742.24082634525</v>
      </c>
      <c r="I2749" s="179">
        <f t="shared" si="1052"/>
        <v>70476</v>
      </c>
      <c r="J2749" s="179">
        <f t="shared" si="1053"/>
        <v>3124</v>
      </c>
      <c r="K2749" s="179">
        <f t="shared" si="1054"/>
        <v>73600</v>
      </c>
      <c r="L2749" s="179">
        <f t="shared" si="1042"/>
        <v>73600</v>
      </c>
      <c r="M2749" s="179">
        <f t="shared" si="1055"/>
        <v>47686.01864974582</v>
      </c>
      <c r="N2749" s="179">
        <f t="shared" si="1056"/>
        <v>5053189.4255533237</v>
      </c>
      <c r="O2749" s="179">
        <f>N2749*(1+Basic!$B$9)+S2749</f>
        <v>5305848.89683099</v>
      </c>
      <c r="P2749" s="176">
        <f t="shared" si="1043"/>
        <v>5415591</v>
      </c>
      <c r="R2749" s="183">
        <f t="shared" si="1057"/>
        <v>0</v>
      </c>
      <c r="S2749" s="179">
        <f t="shared" si="1044"/>
        <v>0</v>
      </c>
      <c r="Y2749" s="179">
        <f t="shared" si="1058"/>
        <v>25419.877422729041</v>
      </c>
      <c r="Z2749" s="179">
        <f t="shared" si="1059"/>
        <v>1638.8861982754752</v>
      </c>
      <c r="AA2749" s="179">
        <f t="shared" si="1060"/>
        <v>46541.236378995265</v>
      </c>
      <c r="AB2749" s="179">
        <f t="shared" si="1061"/>
        <v>73599.999999999782</v>
      </c>
      <c r="AC2749" s="179">
        <f t="shared" si="1062"/>
        <v>5415591</v>
      </c>
      <c r="AE2749" s="179">
        <f t="shared" si="1063"/>
        <v>73600</v>
      </c>
    </row>
    <row r="2750" spans="1:31" x14ac:dyDescent="0.2">
      <c r="A2750" s="171">
        <f t="shared" si="1045"/>
        <v>165</v>
      </c>
      <c r="B2750" s="179">
        <f t="shared" si="1046"/>
        <v>70476</v>
      </c>
      <c r="D2750" s="179">
        <f t="shared" si="1047"/>
        <v>3124</v>
      </c>
      <c r="E2750" s="179">
        <f t="shared" si="1048"/>
        <v>44717.238273493604</v>
      </c>
      <c r="F2750" s="179">
        <f t="shared" si="1049"/>
        <v>1463.2615133024728</v>
      </c>
      <c r="G2750" s="179">
        <f t="shared" si="1050"/>
        <v>3328503.1587155694</v>
      </c>
      <c r="H2750" s="179">
        <f t="shared" si="1051"/>
        <v>108081.50233964772</v>
      </c>
      <c r="I2750" s="179">
        <f t="shared" si="1052"/>
        <v>70476</v>
      </c>
      <c r="J2750" s="179">
        <f t="shared" si="1053"/>
        <v>3124</v>
      </c>
      <c r="K2750" s="179">
        <f t="shared" si="1054"/>
        <v>73600</v>
      </c>
      <c r="L2750" s="179">
        <f t="shared" si="1042"/>
        <v>73600</v>
      </c>
      <c r="M2750" s="179">
        <f t="shared" si="1055"/>
        <v>47442.72086685805</v>
      </c>
      <c r="N2750" s="179">
        <f t="shared" si="1056"/>
        <v>5027032.1464201817</v>
      </c>
      <c r="O2750" s="179">
        <f>N2750*(1+Basic!$B$9)+S2750</f>
        <v>5278383.7537411908</v>
      </c>
      <c r="P2750" s="176">
        <f t="shared" si="1043"/>
        <v>5386465</v>
      </c>
      <c r="R2750" s="183">
        <f t="shared" si="1057"/>
        <v>0</v>
      </c>
      <c r="S2750" s="179">
        <f t="shared" si="1044"/>
        <v>0</v>
      </c>
      <c r="Y2750" s="179">
        <f t="shared" si="1058"/>
        <v>25758.76172650652</v>
      </c>
      <c r="Z2750" s="179">
        <f t="shared" si="1059"/>
        <v>1660.7384866975335</v>
      </c>
      <c r="AA2750" s="179">
        <f t="shared" si="1060"/>
        <v>46180.499786796077</v>
      </c>
      <c r="AB2750" s="179">
        <f t="shared" si="1061"/>
        <v>73600.000000000131</v>
      </c>
      <c r="AC2750" s="179">
        <f t="shared" si="1062"/>
        <v>5386465</v>
      </c>
      <c r="AE2750" s="179">
        <f t="shared" si="1063"/>
        <v>73600</v>
      </c>
    </row>
    <row r="2751" spans="1:31" x14ac:dyDescent="0.2">
      <c r="A2751" s="171">
        <f t="shared" si="1045"/>
        <v>166</v>
      </c>
      <c r="B2751" s="179">
        <f t="shared" si="1046"/>
        <v>70476</v>
      </c>
      <c r="D2751" s="179">
        <f t="shared" si="1047"/>
        <v>3124</v>
      </c>
      <c r="E2751" s="179">
        <f t="shared" si="1048"/>
        <v>44373.836144180306</v>
      </c>
      <c r="F2751" s="179">
        <f t="shared" si="1049"/>
        <v>1441.1178547353945</v>
      </c>
      <c r="G2751" s="179">
        <f t="shared" si="1050"/>
        <v>3302400.9948597499</v>
      </c>
      <c r="H2751" s="179">
        <f t="shared" si="1051"/>
        <v>106398.62019438311</v>
      </c>
      <c r="I2751" s="179">
        <f t="shared" si="1052"/>
        <v>70476</v>
      </c>
      <c r="J2751" s="179">
        <f t="shared" si="1053"/>
        <v>3124</v>
      </c>
      <c r="K2751" s="179">
        <f t="shared" si="1054"/>
        <v>73600</v>
      </c>
      <c r="L2751" s="179">
        <f t="shared" si="1042"/>
        <v>73600</v>
      </c>
      <c r="M2751" s="179">
        <f t="shared" si="1055"/>
        <v>47197.138841716718</v>
      </c>
      <c r="N2751" s="179">
        <f t="shared" si="1056"/>
        <v>5000629.2852618983</v>
      </c>
      <c r="O2751" s="179">
        <f>N2751*(1+Basic!$B$9)+S2751</f>
        <v>5250660.7495249938</v>
      </c>
      <c r="P2751" s="176">
        <f t="shared" si="1043"/>
        <v>5357059</v>
      </c>
      <c r="R2751" s="183">
        <f t="shared" si="1057"/>
        <v>0</v>
      </c>
      <c r="S2751" s="179">
        <f t="shared" si="1044"/>
        <v>0</v>
      </c>
      <c r="Y2751" s="179">
        <f t="shared" si="1058"/>
        <v>26102.163855819497</v>
      </c>
      <c r="Z2751" s="179">
        <f t="shared" si="1059"/>
        <v>1682.882145264608</v>
      </c>
      <c r="AA2751" s="179">
        <f t="shared" si="1060"/>
        <v>45814.953998915698</v>
      </c>
      <c r="AB2751" s="179">
        <f t="shared" si="1061"/>
        <v>73599.999999999796</v>
      </c>
      <c r="AC2751" s="179">
        <f t="shared" si="1062"/>
        <v>5357059</v>
      </c>
      <c r="AE2751" s="179">
        <f t="shared" si="1063"/>
        <v>73600</v>
      </c>
    </row>
    <row r="2752" spans="1:31" x14ac:dyDescent="0.2">
      <c r="A2752" s="171">
        <f t="shared" si="1045"/>
        <v>167</v>
      </c>
      <c r="B2752" s="179">
        <f t="shared" si="1046"/>
        <v>70476</v>
      </c>
      <c r="D2752" s="179">
        <f t="shared" si="1047"/>
        <v>3124</v>
      </c>
      <c r="E2752" s="179">
        <f t="shared" si="1048"/>
        <v>44025.855960080487</v>
      </c>
      <c r="F2752" s="179">
        <f t="shared" si="1049"/>
        <v>1418.6789410040244</v>
      </c>
      <c r="G2752" s="179">
        <f t="shared" si="1050"/>
        <v>3275950.8508198303</v>
      </c>
      <c r="H2752" s="179">
        <f t="shared" si="1051"/>
        <v>104693.29913538713</v>
      </c>
      <c r="I2752" s="179">
        <f t="shared" si="1052"/>
        <v>70476</v>
      </c>
      <c r="J2752" s="179">
        <f t="shared" si="1053"/>
        <v>3124</v>
      </c>
      <c r="K2752" s="179">
        <f t="shared" si="1054"/>
        <v>73600</v>
      </c>
      <c r="L2752" s="179">
        <f t="shared" si="1042"/>
        <v>73600</v>
      </c>
      <c r="M2752" s="179">
        <f t="shared" si="1055"/>
        <v>46949.251128328317</v>
      </c>
      <c r="N2752" s="179">
        <f t="shared" si="1056"/>
        <v>4973978.5363902263</v>
      </c>
      <c r="O2752" s="179">
        <f>N2752*(1+Basic!$B$9)+S2752</f>
        <v>5222677.463209738</v>
      </c>
      <c r="P2752" s="176">
        <f t="shared" si="1043"/>
        <v>5327371</v>
      </c>
      <c r="R2752" s="183">
        <f t="shared" si="1057"/>
        <v>0</v>
      </c>
      <c r="S2752" s="179">
        <f t="shared" si="1044"/>
        <v>0</v>
      </c>
      <c r="Y2752" s="179">
        <f t="shared" si="1058"/>
        <v>26450.1440399196</v>
      </c>
      <c r="Z2752" s="179">
        <f t="shared" si="1059"/>
        <v>1705.3210589959781</v>
      </c>
      <c r="AA2752" s="179">
        <f t="shared" si="1060"/>
        <v>45444.534901084509</v>
      </c>
      <c r="AB2752" s="179">
        <f t="shared" si="1061"/>
        <v>73600.000000000087</v>
      </c>
      <c r="AC2752" s="179">
        <f t="shared" si="1062"/>
        <v>5327371</v>
      </c>
      <c r="AE2752" s="179">
        <f t="shared" si="1063"/>
        <v>73600</v>
      </c>
    </row>
    <row r="2753" spans="1:31" x14ac:dyDescent="0.2">
      <c r="A2753" s="171">
        <f t="shared" si="1045"/>
        <v>168</v>
      </c>
      <c r="B2753" s="179">
        <f t="shared" si="1046"/>
        <v>70476</v>
      </c>
      <c r="C2753" s="171">
        <f>-Basic!$B$33</f>
        <v>-11990</v>
      </c>
      <c r="D2753" s="179">
        <f t="shared" si="1047"/>
        <v>-8866</v>
      </c>
      <c r="E2753" s="179">
        <f t="shared" si="1048"/>
        <v>43673.236688999401</v>
      </c>
      <c r="F2753" s="179">
        <f t="shared" si="1049"/>
        <v>1395.9408352877251</v>
      </c>
      <c r="G2753" s="179">
        <f t="shared" si="1050"/>
        <v>3249148.0875088298</v>
      </c>
      <c r="H2753" s="179">
        <f t="shared" si="1051"/>
        <v>114955.23997067485</v>
      </c>
      <c r="I2753" s="179">
        <f t="shared" si="1052"/>
        <v>70476</v>
      </c>
      <c r="J2753" s="179">
        <f t="shared" si="1053"/>
        <v>3124</v>
      </c>
      <c r="K2753" s="179">
        <f t="shared" si="1054"/>
        <v>73600</v>
      </c>
      <c r="L2753" s="179">
        <f t="shared" si="1042"/>
        <v>73600</v>
      </c>
      <c r="M2753" s="179">
        <f t="shared" si="1055"/>
        <v>46699.036079350015</v>
      </c>
      <c r="N2753" s="179">
        <f t="shared" si="1056"/>
        <v>4947077.5724695763</v>
      </c>
      <c r="O2753" s="179">
        <f>N2753*(1+Basic!$B$9)+S2753</f>
        <v>5194431.4510930553</v>
      </c>
      <c r="P2753" s="176">
        <f t="shared" si="1043"/>
        <v>5309387</v>
      </c>
      <c r="R2753" s="183">
        <f t="shared" si="1057"/>
        <v>0</v>
      </c>
      <c r="S2753" s="179">
        <f t="shared" si="1044"/>
        <v>0</v>
      </c>
      <c r="Y2753" s="179">
        <f t="shared" si="1058"/>
        <v>26802.763311000541</v>
      </c>
      <c r="Z2753" s="179">
        <f t="shared" si="1059"/>
        <v>1728.0591647122783</v>
      </c>
      <c r="AA2753" s="179">
        <f t="shared" si="1060"/>
        <v>45069.177524287123</v>
      </c>
      <c r="AB2753" s="179">
        <f t="shared" si="1061"/>
        <v>73599.999999999942</v>
      </c>
      <c r="AC2753" s="179">
        <f t="shared" si="1062"/>
        <v>5309387</v>
      </c>
      <c r="AE2753" s="179">
        <f t="shared" si="1063"/>
        <v>61610</v>
      </c>
    </row>
    <row r="2754" spans="1:31" x14ac:dyDescent="0.2">
      <c r="A2754" s="171">
        <f t="shared" si="1045"/>
        <v>169</v>
      </c>
      <c r="B2754" s="179">
        <f t="shared" si="1046"/>
        <v>70476</v>
      </c>
      <c r="D2754" s="179">
        <f t="shared" si="1047"/>
        <v>3124</v>
      </c>
      <c r="E2754" s="179">
        <f t="shared" si="1048"/>
        <v>43315.916485093527</v>
      </c>
      <c r="F2754" s="179">
        <f t="shared" si="1049"/>
        <v>1532.7696713220148</v>
      </c>
      <c r="G2754" s="179">
        <f t="shared" si="1050"/>
        <v>3221988.0039939233</v>
      </c>
      <c r="H2754" s="179">
        <f t="shared" si="1051"/>
        <v>113364.00964199688</v>
      </c>
      <c r="I2754" s="179">
        <f t="shared" si="1052"/>
        <v>70476</v>
      </c>
      <c r="J2754" s="179">
        <f t="shared" si="1053"/>
        <v>3124</v>
      </c>
      <c r="K2754" s="179">
        <f t="shared" si="1054"/>
        <v>73600</v>
      </c>
      <c r="L2754" s="179">
        <f t="shared" si="1042"/>
        <v>73600</v>
      </c>
      <c r="M2754" s="179">
        <f t="shared" si="1055"/>
        <v>46446.471844199252</v>
      </c>
      <c r="N2754" s="179">
        <f t="shared" si="1056"/>
        <v>4919924.0443137754</v>
      </c>
      <c r="O2754" s="179">
        <f>N2754*(1+Basic!$B$9)+S2754</f>
        <v>5165920.2465294646</v>
      </c>
      <c r="P2754" s="176">
        <f t="shared" si="1043"/>
        <v>5279284</v>
      </c>
      <c r="R2754" s="183">
        <f t="shared" si="1057"/>
        <v>0</v>
      </c>
      <c r="S2754" s="179">
        <f t="shared" si="1044"/>
        <v>0</v>
      </c>
      <c r="Y2754" s="179">
        <f t="shared" si="1058"/>
        <v>27160.083514906466</v>
      </c>
      <c r="Z2754" s="179">
        <f t="shared" si="1059"/>
        <v>1591.2303286779788</v>
      </c>
      <c r="AA2754" s="179">
        <f t="shared" si="1060"/>
        <v>44848.686156415541</v>
      </c>
      <c r="AB2754" s="179">
        <f t="shared" si="1061"/>
        <v>73599.999999999985</v>
      </c>
      <c r="AC2754" s="179">
        <f t="shared" si="1062"/>
        <v>5279284</v>
      </c>
      <c r="AE2754" s="179">
        <f t="shared" si="1063"/>
        <v>73600</v>
      </c>
    </row>
    <row r="2755" spans="1:31" x14ac:dyDescent="0.2">
      <c r="A2755" s="171">
        <f t="shared" si="1045"/>
        <v>170</v>
      </c>
      <c r="B2755" s="179">
        <f t="shared" si="1046"/>
        <v>70476</v>
      </c>
      <c r="D2755" s="179">
        <f t="shared" si="1047"/>
        <v>3124</v>
      </c>
      <c r="E2755" s="179">
        <f t="shared" si="1048"/>
        <v>42953.832678023398</v>
      </c>
      <c r="F2755" s="179">
        <f t="shared" si="1049"/>
        <v>1511.5528082324545</v>
      </c>
      <c r="G2755" s="179">
        <f t="shared" si="1050"/>
        <v>3194465.8366719466</v>
      </c>
      <c r="H2755" s="179">
        <f t="shared" si="1051"/>
        <v>111751.56245022934</v>
      </c>
      <c r="I2755" s="179">
        <f t="shared" si="1052"/>
        <v>70476</v>
      </c>
      <c r="J2755" s="179">
        <f t="shared" si="1053"/>
        <v>3124</v>
      </c>
      <c r="K2755" s="179">
        <f t="shared" si="1054"/>
        <v>73600</v>
      </c>
      <c r="L2755" s="179">
        <f t="shared" si="1042"/>
        <v>73600</v>
      </c>
      <c r="M2755" s="179">
        <f t="shared" si="1055"/>
        <v>46191.536367145571</v>
      </c>
      <c r="N2755" s="179">
        <f t="shared" si="1056"/>
        <v>4892515.5806809207</v>
      </c>
      <c r="O2755" s="179">
        <f>N2755*(1+Basic!$B$9)+S2755</f>
        <v>5137141.3597149672</v>
      </c>
      <c r="P2755" s="176">
        <f t="shared" si="1043"/>
        <v>5248893</v>
      </c>
      <c r="R2755" s="183">
        <f t="shared" si="1057"/>
        <v>0</v>
      </c>
      <c r="S2755" s="179">
        <f t="shared" si="1044"/>
        <v>0</v>
      </c>
      <c r="Y2755" s="179">
        <f t="shared" si="1058"/>
        <v>27522.16732197674</v>
      </c>
      <c r="Z2755" s="179">
        <f t="shared" si="1059"/>
        <v>1612.4471917675401</v>
      </c>
      <c r="AA2755" s="179">
        <f t="shared" si="1060"/>
        <v>44465.385486255851</v>
      </c>
      <c r="AB2755" s="179">
        <f t="shared" si="1061"/>
        <v>73600.000000000131</v>
      </c>
      <c r="AC2755" s="179">
        <f t="shared" si="1062"/>
        <v>5248893</v>
      </c>
      <c r="AE2755" s="179">
        <f t="shared" si="1063"/>
        <v>73600</v>
      </c>
    </row>
    <row r="2756" spans="1:31" x14ac:dyDescent="0.2">
      <c r="A2756" s="171">
        <f t="shared" si="1045"/>
        <v>171</v>
      </c>
      <c r="B2756" s="179">
        <f t="shared" si="1046"/>
        <v>70476</v>
      </c>
      <c r="D2756" s="179">
        <f t="shared" si="1047"/>
        <v>3124</v>
      </c>
      <c r="E2756" s="179">
        <f t="shared" si="1048"/>
        <v>42586.921761961836</v>
      </c>
      <c r="F2756" s="179">
        <f t="shared" si="1049"/>
        <v>1490.0530475188052</v>
      </c>
      <c r="G2756" s="179">
        <f t="shared" si="1050"/>
        <v>3166576.7584339082</v>
      </c>
      <c r="H2756" s="179">
        <f t="shared" si="1051"/>
        <v>110117.61549774813</v>
      </c>
      <c r="I2756" s="179">
        <f t="shared" si="1052"/>
        <v>70476</v>
      </c>
      <c r="J2756" s="179">
        <f t="shared" si="1053"/>
        <v>3124</v>
      </c>
      <c r="K2756" s="179">
        <f t="shared" si="1054"/>
        <v>73600</v>
      </c>
      <c r="L2756" s="179">
        <f t="shared" si="1042"/>
        <v>73600</v>
      </c>
      <c r="M2756" s="179">
        <f t="shared" si="1055"/>
        <v>45934.207385384594</v>
      </c>
      <c r="N2756" s="179">
        <f t="shared" si="1056"/>
        <v>4864849.7880663052</v>
      </c>
      <c r="O2756" s="179">
        <f>N2756*(1+Basic!$B$9)+S2756</f>
        <v>5108092.277469621</v>
      </c>
      <c r="P2756" s="176">
        <f t="shared" si="1043"/>
        <v>5218210</v>
      </c>
      <c r="R2756" s="183">
        <f t="shared" si="1057"/>
        <v>0</v>
      </c>
      <c r="S2756" s="179">
        <f t="shared" si="1044"/>
        <v>0</v>
      </c>
      <c r="Y2756" s="179">
        <f t="shared" si="1058"/>
        <v>27889.078238038346</v>
      </c>
      <c r="Z2756" s="179">
        <f t="shared" si="1059"/>
        <v>1633.9469524812012</v>
      </c>
      <c r="AA2756" s="179">
        <f t="shared" si="1060"/>
        <v>44076.974809480642</v>
      </c>
      <c r="AB2756" s="179">
        <f t="shared" si="1061"/>
        <v>73600.000000000189</v>
      </c>
      <c r="AC2756" s="179">
        <f t="shared" si="1062"/>
        <v>5218210</v>
      </c>
      <c r="AE2756" s="179">
        <f t="shared" si="1063"/>
        <v>73600</v>
      </c>
    </row>
    <row r="2757" spans="1:31" x14ac:dyDescent="0.2">
      <c r="A2757" s="171">
        <f t="shared" si="1045"/>
        <v>172</v>
      </c>
      <c r="B2757" s="179">
        <f t="shared" si="1046"/>
        <v>70476</v>
      </c>
      <c r="D2757" s="179">
        <f t="shared" si="1047"/>
        <v>3124</v>
      </c>
      <c r="E2757" s="179">
        <f t="shared" si="1048"/>
        <v>42215.119384455764</v>
      </c>
      <c r="F2757" s="179">
        <f t="shared" si="1049"/>
        <v>1468.2666171311942</v>
      </c>
      <c r="G2757" s="179">
        <f t="shared" si="1050"/>
        <v>3138315.8778183642</v>
      </c>
      <c r="H2757" s="179">
        <f t="shared" si="1051"/>
        <v>108461.88211487934</v>
      </c>
      <c r="I2757" s="179">
        <f t="shared" si="1052"/>
        <v>70476</v>
      </c>
      <c r="J2757" s="179">
        <f t="shared" si="1053"/>
        <v>3124</v>
      </c>
      <c r="K2757" s="179">
        <f t="shared" si="1054"/>
        <v>73600</v>
      </c>
      <c r="L2757" s="179">
        <f t="shared" si="1042"/>
        <v>73600</v>
      </c>
      <c r="M2757" s="179">
        <f t="shared" si="1055"/>
        <v>45674.462427093851</v>
      </c>
      <c r="N2757" s="179">
        <f t="shared" si="1056"/>
        <v>4836924.2504933989</v>
      </c>
      <c r="O2757" s="179">
        <f>N2757*(1+Basic!$B$9)+S2757</f>
        <v>5078770.463018069</v>
      </c>
      <c r="P2757" s="176">
        <f t="shared" si="1043"/>
        <v>5187232</v>
      </c>
      <c r="R2757" s="183">
        <f t="shared" si="1057"/>
        <v>0</v>
      </c>
      <c r="S2757" s="179">
        <f t="shared" si="1044"/>
        <v>0</v>
      </c>
      <c r="Y2757" s="179">
        <f t="shared" si="1058"/>
        <v>28260.88061554404</v>
      </c>
      <c r="Z2757" s="179">
        <f t="shared" si="1059"/>
        <v>1655.7333828687988</v>
      </c>
      <c r="AA2757" s="179">
        <f t="shared" si="1060"/>
        <v>43683.386001586958</v>
      </c>
      <c r="AB2757" s="179">
        <f t="shared" si="1061"/>
        <v>73599.999999999796</v>
      </c>
      <c r="AC2757" s="179">
        <f t="shared" si="1062"/>
        <v>5187232</v>
      </c>
      <c r="AE2757" s="179">
        <f t="shared" si="1063"/>
        <v>73600</v>
      </c>
    </row>
    <row r="2758" spans="1:31" x14ac:dyDescent="0.2">
      <c r="A2758" s="171">
        <f t="shared" si="1045"/>
        <v>173</v>
      </c>
      <c r="B2758" s="179">
        <f t="shared" si="1046"/>
        <v>70476</v>
      </c>
      <c r="D2758" s="179">
        <f t="shared" si="1047"/>
        <v>3124</v>
      </c>
      <c r="E2758" s="179">
        <f t="shared" si="1048"/>
        <v>41838.360335139332</v>
      </c>
      <c r="F2758" s="179">
        <f t="shared" si="1049"/>
        <v>1446.1896947246635</v>
      </c>
      <c r="G2758" s="179">
        <f t="shared" si="1050"/>
        <v>3109678.2381535037</v>
      </c>
      <c r="H2758" s="179">
        <f t="shared" si="1051"/>
        <v>106784.07180960399</v>
      </c>
      <c r="I2758" s="179">
        <f t="shared" si="1052"/>
        <v>70476</v>
      </c>
      <c r="J2758" s="179">
        <f t="shared" si="1053"/>
        <v>3124</v>
      </c>
      <c r="K2758" s="179">
        <f t="shared" si="1054"/>
        <v>73600</v>
      </c>
      <c r="L2758" s="179">
        <f t="shared" si="1042"/>
        <v>73600</v>
      </c>
      <c r="M2758" s="179">
        <f t="shared" si="1055"/>
        <v>45412.278809470357</v>
      </c>
      <c r="N2758" s="179">
        <f t="shared" si="1056"/>
        <v>4808736.529302869</v>
      </c>
      <c r="O2758" s="179">
        <f>N2758*(1+Basic!$B$9)+S2758</f>
        <v>5049173.3557680128</v>
      </c>
      <c r="P2758" s="176">
        <f t="shared" si="1043"/>
        <v>5155957</v>
      </c>
      <c r="R2758" s="183">
        <f t="shared" si="1057"/>
        <v>0</v>
      </c>
      <c r="S2758" s="179">
        <f t="shared" si="1044"/>
        <v>0</v>
      </c>
      <c r="Y2758" s="179">
        <f t="shared" si="1058"/>
        <v>28637.639664860442</v>
      </c>
      <c r="Z2758" s="179">
        <f t="shared" si="1059"/>
        <v>1677.8103052753431</v>
      </c>
      <c r="AA2758" s="179">
        <f t="shared" si="1060"/>
        <v>43284.550029863996</v>
      </c>
      <c r="AB2758" s="179">
        <f t="shared" si="1061"/>
        <v>73599.999999999782</v>
      </c>
      <c r="AC2758" s="179">
        <f t="shared" si="1062"/>
        <v>5155957</v>
      </c>
      <c r="AE2758" s="179">
        <f t="shared" si="1063"/>
        <v>73600</v>
      </c>
    </row>
    <row r="2759" spans="1:31" x14ac:dyDescent="0.2">
      <c r="A2759" s="171">
        <f t="shared" si="1045"/>
        <v>174</v>
      </c>
      <c r="B2759" s="179">
        <f t="shared" si="1046"/>
        <v>70476</v>
      </c>
      <c r="D2759" s="179">
        <f t="shared" si="1047"/>
        <v>3124</v>
      </c>
      <c r="E2759" s="179">
        <f t="shared" si="1048"/>
        <v>41456.578534296772</v>
      </c>
      <c r="F2759" s="179">
        <f t="shared" si="1049"/>
        <v>1423.8184069885535</v>
      </c>
      <c r="G2759" s="179">
        <f t="shared" si="1050"/>
        <v>3080658.8166878005</v>
      </c>
      <c r="H2759" s="179">
        <f t="shared" si="1051"/>
        <v>105083.89021659254</v>
      </c>
      <c r="I2759" s="179">
        <f t="shared" si="1052"/>
        <v>70476</v>
      </c>
      <c r="J2759" s="179">
        <f t="shared" si="1053"/>
        <v>3124</v>
      </c>
      <c r="K2759" s="179">
        <f t="shared" si="1054"/>
        <v>73600</v>
      </c>
      <c r="L2759" s="179">
        <f t="shared" si="1042"/>
        <v>73600</v>
      </c>
      <c r="M2759" s="179">
        <f t="shared" si="1055"/>
        <v>45147.633636749822</v>
      </c>
      <c r="N2759" s="179">
        <f t="shared" si="1056"/>
        <v>4780284.1629396193</v>
      </c>
      <c r="O2759" s="179">
        <f>N2759*(1+Basic!$B$9)+S2759</f>
        <v>5019298.3710866002</v>
      </c>
      <c r="P2759" s="176">
        <f t="shared" si="1043"/>
        <v>5124382</v>
      </c>
      <c r="R2759" s="183">
        <f t="shared" si="1057"/>
        <v>0</v>
      </c>
      <c r="S2759" s="179">
        <f t="shared" si="1044"/>
        <v>0</v>
      </c>
      <c r="Y2759" s="179">
        <f t="shared" si="1058"/>
        <v>29019.421465703286</v>
      </c>
      <c r="Z2759" s="179">
        <f t="shared" si="1059"/>
        <v>1700.1815930114535</v>
      </c>
      <c r="AA2759" s="179">
        <f t="shared" si="1060"/>
        <v>42880.396941285326</v>
      </c>
      <c r="AB2759" s="179">
        <f t="shared" si="1061"/>
        <v>73600.000000000058</v>
      </c>
      <c r="AC2759" s="179">
        <f t="shared" si="1062"/>
        <v>5124382</v>
      </c>
      <c r="AE2759" s="179">
        <f t="shared" si="1063"/>
        <v>73600</v>
      </c>
    </row>
    <row r="2760" spans="1:31" x14ac:dyDescent="0.2">
      <c r="A2760" s="171">
        <f t="shared" si="1045"/>
        <v>175</v>
      </c>
      <c r="B2760" s="179">
        <f t="shared" si="1046"/>
        <v>70476</v>
      </c>
      <c r="D2760" s="179">
        <f t="shared" si="1047"/>
        <v>3124</v>
      </c>
      <c r="E2760" s="179">
        <f t="shared" si="1048"/>
        <v>41069.707021272603</v>
      </c>
      <c r="F2760" s="179">
        <f t="shared" si="1049"/>
        <v>1401.1488289669451</v>
      </c>
      <c r="G2760" s="179">
        <f t="shared" si="1050"/>
        <v>3051252.5237090732</v>
      </c>
      <c r="H2760" s="179">
        <f t="shared" si="1051"/>
        <v>103361.03904555949</v>
      </c>
      <c r="I2760" s="179">
        <f t="shared" si="1052"/>
        <v>70476</v>
      </c>
      <c r="J2760" s="179">
        <f t="shared" si="1053"/>
        <v>3124</v>
      </c>
      <c r="K2760" s="179">
        <f t="shared" si="1054"/>
        <v>73600</v>
      </c>
      <c r="L2760" s="179">
        <f t="shared" si="1042"/>
        <v>73600</v>
      </c>
      <c r="M2760" s="179">
        <f t="shared" si="1055"/>
        <v>44880.503798207232</v>
      </c>
      <c r="N2760" s="179">
        <f t="shared" si="1056"/>
        <v>4751564.6667378265</v>
      </c>
      <c r="O2760" s="179">
        <f>N2760*(1+Basic!$B$9)+S2760</f>
        <v>4989142.9000747185</v>
      </c>
      <c r="P2760" s="176">
        <f t="shared" si="1043"/>
        <v>5092504</v>
      </c>
      <c r="R2760" s="183">
        <f t="shared" si="1057"/>
        <v>0</v>
      </c>
      <c r="S2760" s="179">
        <f t="shared" si="1044"/>
        <v>0</v>
      </c>
      <c r="Y2760" s="179">
        <f t="shared" si="1058"/>
        <v>29406.292978727259</v>
      </c>
      <c r="Z2760" s="179">
        <f t="shared" si="1059"/>
        <v>1722.8511710330495</v>
      </c>
      <c r="AA2760" s="179">
        <f t="shared" si="1060"/>
        <v>42470.855850239546</v>
      </c>
      <c r="AB2760" s="179">
        <f t="shared" si="1061"/>
        <v>73599.999999999854</v>
      </c>
      <c r="AC2760" s="179">
        <f t="shared" si="1062"/>
        <v>5092504</v>
      </c>
      <c r="AE2760" s="179">
        <f t="shared" si="1063"/>
        <v>73600</v>
      </c>
    </row>
    <row r="2761" spans="1:31" x14ac:dyDescent="0.2">
      <c r="A2761" s="171">
        <f t="shared" si="1045"/>
        <v>176</v>
      </c>
      <c r="B2761" s="179">
        <f t="shared" si="1046"/>
        <v>70476</v>
      </c>
      <c r="D2761" s="179">
        <f t="shared" si="1047"/>
        <v>3124</v>
      </c>
      <c r="E2761" s="179">
        <f t="shared" si="1048"/>
        <v>40677.677942727474</v>
      </c>
      <c r="F2761" s="179">
        <f t="shared" si="1049"/>
        <v>1378.1769833700439</v>
      </c>
      <c r="G2761" s="179">
        <f t="shared" si="1050"/>
        <v>3021454.2016518009</v>
      </c>
      <c r="H2761" s="179">
        <f t="shared" si="1051"/>
        <v>101615.21602892953</v>
      </c>
      <c r="I2761" s="179">
        <f t="shared" si="1052"/>
        <v>70476</v>
      </c>
      <c r="J2761" s="179">
        <f t="shared" si="1053"/>
        <v>3124</v>
      </c>
      <c r="K2761" s="179">
        <f t="shared" si="1054"/>
        <v>73600</v>
      </c>
      <c r="L2761" s="179">
        <f t="shared" si="1042"/>
        <v>73600</v>
      </c>
      <c r="M2761" s="179">
        <f t="shared" si="1055"/>
        <v>44610.865966138575</v>
      </c>
      <c r="N2761" s="179">
        <f t="shared" si="1056"/>
        <v>4722575.532703965</v>
      </c>
      <c r="O2761" s="179">
        <f>N2761*(1+Basic!$B$9)+S2761</f>
        <v>4958704.3093391638</v>
      </c>
      <c r="P2761" s="176">
        <f t="shared" si="1043"/>
        <v>5060320</v>
      </c>
      <c r="R2761" s="183">
        <f t="shared" si="1057"/>
        <v>0</v>
      </c>
      <c r="S2761" s="179">
        <f t="shared" si="1044"/>
        <v>0</v>
      </c>
      <c r="Y2761" s="179">
        <f t="shared" si="1058"/>
        <v>29798.322057272308</v>
      </c>
      <c r="Z2761" s="179">
        <f t="shared" si="1059"/>
        <v>1745.8230166299618</v>
      </c>
      <c r="AA2761" s="179">
        <f t="shared" si="1060"/>
        <v>42055.85492609752</v>
      </c>
      <c r="AB2761" s="179">
        <f t="shared" si="1061"/>
        <v>73599.999999999796</v>
      </c>
      <c r="AC2761" s="179">
        <f t="shared" si="1062"/>
        <v>5060320</v>
      </c>
      <c r="AE2761" s="179">
        <f t="shared" si="1063"/>
        <v>73600</v>
      </c>
    </row>
    <row r="2762" spans="1:31" x14ac:dyDescent="0.2">
      <c r="A2762" s="171">
        <f t="shared" si="1045"/>
        <v>177</v>
      </c>
      <c r="B2762" s="179">
        <f t="shared" si="1046"/>
        <v>70476</v>
      </c>
      <c r="D2762" s="179">
        <f t="shared" si="1047"/>
        <v>3124</v>
      </c>
      <c r="E2762" s="179">
        <f t="shared" si="1048"/>
        <v>40280.42254073736</v>
      </c>
      <c r="F2762" s="179">
        <f t="shared" si="1049"/>
        <v>1354.8988398763768</v>
      </c>
      <c r="G2762" s="179">
        <f t="shared" si="1050"/>
        <v>2991258.6241925382</v>
      </c>
      <c r="H2762" s="179">
        <f t="shared" si="1051"/>
        <v>99846.114868805904</v>
      </c>
      <c r="I2762" s="179">
        <f t="shared" si="1052"/>
        <v>70476</v>
      </c>
      <c r="J2762" s="179">
        <f t="shared" si="1053"/>
        <v>3124</v>
      </c>
      <c r="K2762" s="179">
        <f t="shared" si="1054"/>
        <v>73600</v>
      </c>
      <c r="L2762" s="179">
        <f t="shared" si="1042"/>
        <v>73600</v>
      </c>
      <c r="M2762" s="179">
        <f t="shared" si="1055"/>
        <v>44338.696593823814</v>
      </c>
      <c r="N2762" s="179">
        <f t="shared" si="1056"/>
        <v>4693314.2292977888</v>
      </c>
      <c r="O2762" s="179">
        <f>N2762*(1+Basic!$B$9)+S2762</f>
        <v>4927979.9407626782</v>
      </c>
      <c r="P2762" s="176">
        <f t="shared" si="1043"/>
        <v>5027826</v>
      </c>
      <c r="R2762" s="183">
        <f t="shared" si="1057"/>
        <v>0</v>
      </c>
      <c r="S2762" s="179">
        <f t="shared" si="1044"/>
        <v>0</v>
      </c>
      <c r="Y2762" s="179">
        <f t="shared" si="1058"/>
        <v>30195.577459262684</v>
      </c>
      <c r="Z2762" s="179">
        <f t="shared" si="1059"/>
        <v>1769.1011601236241</v>
      </c>
      <c r="AA2762" s="179">
        <f t="shared" si="1060"/>
        <v>41635.321380613736</v>
      </c>
      <c r="AB2762" s="179">
        <f t="shared" si="1061"/>
        <v>73600.000000000044</v>
      </c>
      <c r="AC2762" s="179">
        <f t="shared" si="1062"/>
        <v>5027826</v>
      </c>
      <c r="AE2762" s="179">
        <f t="shared" si="1063"/>
        <v>73600</v>
      </c>
    </row>
    <row r="2763" spans="1:31" x14ac:dyDescent="0.2">
      <c r="A2763" s="171">
        <f t="shared" si="1045"/>
        <v>178</v>
      </c>
      <c r="B2763" s="179">
        <f t="shared" si="1046"/>
        <v>70476</v>
      </c>
      <c r="D2763" s="179">
        <f t="shared" si="1047"/>
        <v>3124</v>
      </c>
      <c r="E2763" s="179">
        <f t="shared" si="1048"/>
        <v>39877.871140734103</v>
      </c>
      <c r="F2763" s="179">
        <f t="shared" si="1049"/>
        <v>1331.31031442569</v>
      </c>
      <c r="G2763" s="179">
        <f t="shared" si="1050"/>
        <v>2960660.4953332725</v>
      </c>
      <c r="H2763" s="179">
        <f t="shared" si="1051"/>
        <v>98053.425183231593</v>
      </c>
      <c r="I2763" s="179">
        <f t="shared" si="1052"/>
        <v>70476</v>
      </c>
      <c r="J2763" s="179">
        <f t="shared" si="1053"/>
        <v>3124</v>
      </c>
      <c r="K2763" s="179">
        <f t="shared" si="1054"/>
        <v>73600</v>
      </c>
      <c r="L2763" s="179">
        <f t="shared" si="1042"/>
        <v>73600</v>
      </c>
      <c r="M2763" s="179">
        <f t="shared" si="1055"/>
        <v>44063.971913470545</v>
      </c>
      <c r="N2763" s="179">
        <f t="shared" si="1056"/>
        <v>4663778.2012112597</v>
      </c>
      <c r="O2763" s="179">
        <f>N2763*(1+Basic!$B$9)+S2763</f>
        <v>4896967.1112718228</v>
      </c>
      <c r="P2763" s="176">
        <f t="shared" si="1043"/>
        <v>4995021</v>
      </c>
      <c r="R2763" s="183">
        <f t="shared" si="1057"/>
        <v>0</v>
      </c>
      <c r="S2763" s="179">
        <f t="shared" si="1044"/>
        <v>0</v>
      </c>
      <c r="Y2763" s="179">
        <f t="shared" si="1058"/>
        <v>30598.128859265707</v>
      </c>
      <c r="Z2763" s="179">
        <f t="shared" si="1059"/>
        <v>1792.6896855743107</v>
      </c>
      <c r="AA2763" s="179">
        <f t="shared" si="1060"/>
        <v>41209.181455159793</v>
      </c>
      <c r="AB2763" s="179">
        <f t="shared" si="1061"/>
        <v>73599.999999999811</v>
      </c>
      <c r="AC2763" s="179">
        <f t="shared" si="1062"/>
        <v>4995021</v>
      </c>
      <c r="AE2763" s="179">
        <f t="shared" si="1063"/>
        <v>73600</v>
      </c>
    </row>
    <row r="2764" spans="1:31" x14ac:dyDescent="0.2">
      <c r="A2764" s="171">
        <f t="shared" si="1045"/>
        <v>179</v>
      </c>
      <c r="B2764" s="179">
        <f t="shared" si="1046"/>
        <v>70476</v>
      </c>
      <c r="D2764" s="179">
        <f t="shared" si="1047"/>
        <v>3124</v>
      </c>
      <c r="E2764" s="179">
        <f t="shared" si="1048"/>
        <v>39469.953139285215</v>
      </c>
      <c r="F2764" s="179">
        <f t="shared" si="1049"/>
        <v>1307.407268502415</v>
      </c>
      <c r="G2764" s="179">
        <f t="shared" si="1050"/>
        <v>2929654.4484725576</v>
      </c>
      <c r="H2764" s="179">
        <f t="shared" si="1051"/>
        <v>96236.832451734008</v>
      </c>
      <c r="I2764" s="179">
        <f t="shared" si="1052"/>
        <v>70476</v>
      </c>
      <c r="J2764" s="179">
        <f t="shared" si="1053"/>
        <v>3124</v>
      </c>
      <c r="K2764" s="179">
        <f t="shared" si="1054"/>
        <v>73600</v>
      </c>
      <c r="L2764" s="179">
        <f t="shared" si="1042"/>
        <v>73600</v>
      </c>
      <c r="M2764" s="179">
        <f t="shared" si="1055"/>
        <v>43786.667934138437</v>
      </c>
      <c r="N2764" s="179">
        <f t="shared" si="1056"/>
        <v>4633964.869145398</v>
      </c>
      <c r="O2764" s="179">
        <f>N2764*(1+Basic!$B$9)+S2764</f>
        <v>4865663.1126026679</v>
      </c>
      <c r="P2764" s="176">
        <f t="shared" si="1043"/>
        <v>4961900</v>
      </c>
      <c r="R2764" s="183">
        <f t="shared" si="1057"/>
        <v>0</v>
      </c>
      <c r="S2764" s="179">
        <f t="shared" si="1044"/>
        <v>0</v>
      </c>
      <c r="Y2764" s="179">
        <f t="shared" si="1058"/>
        <v>31006.046860714909</v>
      </c>
      <c r="Z2764" s="179">
        <f t="shared" si="1059"/>
        <v>1816.5927314975852</v>
      </c>
      <c r="AA2764" s="179">
        <f t="shared" si="1060"/>
        <v>40777.36040778763</v>
      </c>
      <c r="AB2764" s="179">
        <f t="shared" si="1061"/>
        <v>73600.000000000116</v>
      </c>
      <c r="AC2764" s="179">
        <f t="shared" si="1062"/>
        <v>4961900</v>
      </c>
      <c r="AE2764" s="179">
        <f t="shared" si="1063"/>
        <v>73600</v>
      </c>
    </row>
    <row r="2765" spans="1:31" x14ac:dyDescent="0.2">
      <c r="A2765" s="171">
        <f t="shared" si="1045"/>
        <v>180</v>
      </c>
      <c r="B2765" s="179">
        <f t="shared" si="1046"/>
        <v>70476</v>
      </c>
      <c r="C2765" s="171">
        <f>-Basic!$B$34</f>
        <v>-10790</v>
      </c>
      <c r="D2765" s="179">
        <f t="shared" si="1047"/>
        <v>-7666</v>
      </c>
      <c r="E2765" s="179">
        <f t="shared" si="1048"/>
        <v>39056.596991710736</v>
      </c>
      <c r="F2765" s="179">
        <f t="shared" si="1049"/>
        <v>1283.1855084095839</v>
      </c>
      <c r="G2765" s="179">
        <f t="shared" si="1050"/>
        <v>2898235.0454642684</v>
      </c>
      <c r="H2765" s="179">
        <f t="shared" si="1051"/>
        <v>105186.0179601436</v>
      </c>
      <c r="I2765" s="179">
        <f t="shared" si="1052"/>
        <v>70476</v>
      </c>
      <c r="J2765" s="179">
        <f t="shared" si="1053"/>
        <v>3124</v>
      </c>
      <c r="K2765" s="179">
        <f t="shared" si="1054"/>
        <v>73600</v>
      </c>
      <c r="L2765" s="179">
        <f t="shared" si="1042"/>
        <v>73600</v>
      </c>
      <c r="M2765" s="179">
        <f t="shared" si="1055"/>
        <v>43506.760439644153</v>
      </c>
      <c r="N2765" s="179">
        <f t="shared" si="1056"/>
        <v>4603871.6295850426</v>
      </c>
      <c r="O2765" s="179">
        <f>N2765*(1+Basic!$B$9)+S2765</f>
        <v>4834065.2110642949</v>
      </c>
      <c r="P2765" s="176">
        <f t="shared" si="1043"/>
        <v>4939251</v>
      </c>
      <c r="R2765" s="183">
        <f t="shared" si="1057"/>
        <v>0</v>
      </c>
      <c r="S2765" s="179">
        <f t="shared" si="1044"/>
        <v>0</v>
      </c>
      <c r="Y2765" s="179">
        <f t="shared" si="1058"/>
        <v>31419.40300828917</v>
      </c>
      <c r="Z2765" s="179">
        <f t="shared" si="1059"/>
        <v>1840.8144915904122</v>
      </c>
      <c r="AA2765" s="179">
        <f t="shared" si="1060"/>
        <v>40339.782500120316</v>
      </c>
      <c r="AB2765" s="179">
        <f t="shared" si="1061"/>
        <v>73599.999999999898</v>
      </c>
      <c r="AC2765" s="179">
        <f t="shared" si="1062"/>
        <v>4939251</v>
      </c>
      <c r="AE2765" s="179">
        <f t="shared" si="1063"/>
        <v>62810</v>
      </c>
    </row>
    <row r="2766" spans="1:31" x14ac:dyDescent="0.2">
      <c r="A2766" s="171">
        <f t="shared" si="1045"/>
        <v>181</v>
      </c>
      <c r="B2766" s="179">
        <f t="shared" si="1046"/>
        <v>70476</v>
      </c>
      <c r="D2766" s="179">
        <f t="shared" si="1047"/>
        <v>3124</v>
      </c>
      <c r="E2766" s="179">
        <f t="shared" si="1048"/>
        <v>38637.730199535064</v>
      </c>
      <c r="F2766" s="179">
        <f t="shared" si="1049"/>
        <v>1402.5105616548637</v>
      </c>
      <c r="G2766" s="179">
        <f t="shared" si="1050"/>
        <v>2866396.7756638033</v>
      </c>
      <c r="H2766" s="179">
        <f t="shared" si="1051"/>
        <v>103464.52852179846</v>
      </c>
      <c r="I2766" s="179">
        <f t="shared" si="1052"/>
        <v>70476</v>
      </c>
      <c r="J2766" s="179">
        <f t="shared" si="1053"/>
        <v>3124</v>
      </c>
      <c r="K2766" s="179">
        <f t="shared" si="1054"/>
        <v>73600</v>
      </c>
      <c r="L2766" s="179">
        <f t="shared" si="1042"/>
        <v>73600</v>
      </c>
      <c r="M2766" s="179">
        <f t="shared" si="1055"/>
        <v>43224.224986446665</v>
      </c>
      <c r="N2766" s="179">
        <f t="shared" si="1056"/>
        <v>4573495.8545714896</v>
      </c>
      <c r="O2766" s="179">
        <f>N2766*(1+Basic!$B$9)+S2766</f>
        <v>4802170.6473000646</v>
      </c>
      <c r="P2766" s="176">
        <f t="shared" si="1043"/>
        <v>4905635</v>
      </c>
      <c r="R2766" s="183">
        <f t="shared" si="1057"/>
        <v>0</v>
      </c>
      <c r="S2766" s="179">
        <f t="shared" si="1044"/>
        <v>0</v>
      </c>
      <c r="Y2766" s="179">
        <f t="shared" si="1058"/>
        <v>31838.269800465088</v>
      </c>
      <c r="Z2766" s="179">
        <f t="shared" si="1059"/>
        <v>1721.4894383451319</v>
      </c>
      <c r="AA2766" s="179">
        <f t="shared" si="1060"/>
        <v>40040.240761189925</v>
      </c>
      <c r="AB2766" s="179">
        <f t="shared" si="1061"/>
        <v>73600.000000000146</v>
      </c>
      <c r="AC2766" s="179">
        <f t="shared" si="1062"/>
        <v>4905635</v>
      </c>
      <c r="AE2766" s="179">
        <f t="shared" si="1063"/>
        <v>73600</v>
      </c>
    </row>
    <row r="2767" spans="1:31" x14ac:dyDescent="0.2">
      <c r="A2767" s="171">
        <f t="shared" si="1045"/>
        <v>182</v>
      </c>
      <c r="B2767" s="179">
        <f t="shared" si="1046"/>
        <v>70476</v>
      </c>
      <c r="D2767" s="179">
        <f t="shared" si="1047"/>
        <v>3124</v>
      </c>
      <c r="E2767" s="179">
        <f t="shared" si="1048"/>
        <v>38213.279297771391</v>
      </c>
      <c r="F2767" s="179">
        <f t="shared" si="1049"/>
        <v>1379.5568728863509</v>
      </c>
      <c r="G2767" s="179">
        <f t="shared" si="1050"/>
        <v>2834134.0549615747</v>
      </c>
      <c r="H2767" s="179">
        <f t="shared" si="1051"/>
        <v>101720.08539468481</v>
      </c>
      <c r="I2767" s="179">
        <f t="shared" si="1052"/>
        <v>70476</v>
      </c>
      <c r="J2767" s="179">
        <f t="shared" si="1053"/>
        <v>3124</v>
      </c>
      <c r="K2767" s="179">
        <f t="shared" si="1054"/>
        <v>73600</v>
      </c>
      <c r="L2767" s="179">
        <f t="shared" si="1042"/>
        <v>73600</v>
      </c>
      <c r="M2767" s="179">
        <f t="shared" si="1055"/>
        <v>42939.036901512634</v>
      </c>
      <c r="N2767" s="179">
        <f t="shared" si="1056"/>
        <v>4542834.8914730018</v>
      </c>
      <c r="O2767" s="179">
        <f>N2767*(1+Basic!$B$9)+S2767</f>
        <v>4769976.6360466518</v>
      </c>
      <c r="P2767" s="176">
        <f t="shared" si="1043"/>
        <v>4871697</v>
      </c>
      <c r="R2767" s="183">
        <f t="shared" si="1057"/>
        <v>0</v>
      </c>
      <c r="S2767" s="179">
        <f t="shared" si="1044"/>
        <v>0</v>
      </c>
      <c r="Y2767" s="179">
        <f t="shared" si="1058"/>
        <v>32262.720702228602</v>
      </c>
      <c r="Z2767" s="179">
        <f t="shared" si="1059"/>
        <v>1744.4431271136564</v>
      </c>
      <c r="AA2767" s="179">
        <f t="shared" si="1060"/>
        <v>39592.836170657742</v>
      </c>
      <c r="AB2767" s="179">
        <f t="shared" si="1061"/>
        <v>73600</v>
      </c>
      <c r="AC2767" s="179">
        <f t="shared" si="1062"/>
        <v>4871697</v>
      </c>
      <c r="AE2767" s="179">
        <f t="shared" si="1063"/>
        <v>73600</v>
      </c>
    </row>
    <row r="2768" spans="1:31" x14ac:dyDescent="0.2">
      <c r="A2768" s="171">
        <f t="shared" si="1045"/>
        <v>183</v>
      </c>
      <c r="B2768" s="179">
        <f t="shared" si="1046"/>
        <v>70476</v>
      </c>
      <c r="D2768" s="179">
        <f t="shared" si="1047"/>
        <v>3124</v>
      </c>
      <c r="E2768" s="179">
        <f t="shared" si="1048"/>
        <v>37783.169842036768</v>
      </c>
      <c r="F2768" s="179">
        <f t="shared" si="1049"/>
        <v>1356.2971283173513</v>
      </c>
      <c r="G2768" s="179">
        <f t="shared" si="1050"/>
        <v>2801441.2248036116</v>
      </c>
      <c r="H2768" s="179">
        <f t="shared" si="1051"/>
        <v>99952.382523002161</v>
      </c>
      <c r="I2768" s="179">
        <f t="shared" si="1052"/>
        <v>70476</v>
      </c>
      <c r="J2768" s="179">
        <f t="shared" si="1053"/>
        <v>3124</v>
      </c>
      <c r="K2768" s="179">
        <f t="shared" si="1054"/>
        <v>73600</v>
      </c>
      <c r="L2768" s="179">
        <f t="shared" si="1042"/>
        <v>73600</v>
      </c>
      <c r="M2768" s="179">
        <f t="shared" si="1055"/>
        <v>42651.171280161754</v>
      </c>
      <c r="N2768" s="179">
        <f t="shared" si="1056"/>
        <v>4511886.0627531633</v>
      </c>
      <c r="O2768" s="179">
        <f>N2768*(1+Basic!$B$9)+S2768</f>
        <v>4737480.3658908214</v>
      </c>
      <c r="P2768" s="176">
        <f t="shared" si="1043"/>
        <v>4837433</v>
      </c>
      <c r="R2768" s="183">
        <f t="shared" si="1057"/>
        <v>0</v>
      </c>
      <c r="S2768" s="179">
        <f t="shared" si="1044"/>
        <v>0</v>
      </c>
      <c r="Y2768" s="179">
        <f t="shared" si="1058"/>
        <v>32692.830157963093</v>
      </c>
      <c r="Z2768" s="179">
        <f t="shared" si="1059"/>
        <v>1767.7028716826462</v>
      </c>
      <c r="AA2768" s="179">
        <f t="shared" si="1060"/>
        <v>39139.466970354122</v>
      </c>
      <c r="AB2768" s="179">
        <f t="shared" si="1061"/>
        <v>73599.999999999854</v>
      </c>
      <c r="AC2768" s="179">
        <f t="shared" si="1062"/>
        <v>4837433</v>
      </c>
      <c r="AE2768" s="179">
        <f t="shared" si="1063"/>
        <v>73600</v>
      </c>
    </row>
    <row r="2769" spans="1:31" x14ac:dyDescent="0.2">
      <c r="A2769" s="171">
        <f t="shared" si="1045"/>
        <v>184</v>
      </c>
      <c r="B2769" s="179">
        <f t="shared" si="1046"/>
        <v>70476</v>
      </c>
      <c r="D2769" s="179">
        <f t="shared" si="1047"/>
        <v>3124</v>
      </c>
      <c r="E2769" s="179">
        <f t="shared" si="1048"/>
        <v>37347.326395495234</v>
      </c>
      <c r="F2769" s="179">
        <f t="shared" si="1049"/>
        <v>1332.7272471156316</v>
      </c>
      <c r="G2769" s="179">
        <f t="shared" si="1050"/>
        <v>2768312.551199107</v>
      </c>
      <c r="H2769" s="179">
        <f t="shared" si="1051"/>
        <v>98161.109770117793</v>
      </c>
      <c r="I2769" s="179">
        <f t="shared" si="1052"/>
        <v>70476</v>
      </c>
      <c r="J2769" s="179">
        <f t="shared" si="1053"/>
        <v>3124</v>
      </c>
      <c r="K2769" s="179">
        <f t="shared" si="1054"/>
        <v>73600</v>
      </c>
      <c r="L2769" s="179">
        <f t="shared" si="1042"/>
        <v>73600</v>
      </c>
      <c r="M2769" s="179">
        <f t="shared" si="1055"/>
        <v>42360.602983891971</v>
      </c>
      <c r="N2769" s="179">
        <f t="shared" si="1056"/>
        <v>4480646.6657370552</v>
      </c>
      <c r="O2769" s="179">
        <f>N2769*(1+Basic!$B$9)+S2769</f>
        <v>4704678.9990239078</v>
      </c>
      <c r="P2769" s="176">
        <f t="shared" si="1043"/>
        <v>4802840</v>
      </c>
      <c r="R2769" s="183">
        <f t="shared" si="1057"/>
        <v>0</v>
      </c>
      <c r="S2769" s="179">
        <f t="shared" si="1044"/>
        <v>0</v>
      </c>
      <c r="Y2769" s="179">
        <f t="shared" si="1058"/>
        <v>33128.673604504671</v>
      </c>
      <c r="Z2769" s="179">
        <f t="shared" si="1059"/>
        <v>1791.2727528843679</v>
      </c>
      <c r="AA2769" s="179">
        <f t="shared" si="1060"/>
        <v>38680.053642610867</v>
      </c>
      <c r="AB2769" s="179">
        <f t="shared" si="1061"/>
        <v>73599.999999999913</v>
      </c>
      <c r="AC2769" s="179">
        <f t="shared" si="1062"/>
        <v>4802840</v>
      </c>
      <c r="AE2769" s="179">
        <f t="shared" si="1063"/>
        <v>73600</v>
      </c>
    </row>
    <row r="2770" spans="1:31" x14ac:dyDescent="0.2">
      <c r="A2770" s="171">
        <f t="shared" si="1045"/>
        <v>185</v>
      </c>
      <c r="B2770" s="179">
        <f t="shared" si="1046"/>
        <v>70476</v>
      </c>
      <c r="D2770" s="179">
        <f t="shared" si="1047"/>
        <v>3124</v>
      </c>
      <c r="E2770" s="179">
        <f t="shared" si="1048"/>
        <v>36905.672515627026</v>
      </c>
      <c r="F2770" s="179">
        <f t="shared" si="1049"/>
        <v>1308.843094036685</v>
      </c>
      <c r="G2770" s="179">
        <f t="shared" si="1050"/>
        <v>2734742.223714734</v>
      </c>
      <c r="H2770" s="179">
        <f t="shared" si="1051"/>
        <v>96345.952864154475</v>
      </c>
      <c r="I2770" s="179">
        <f t="shared" si="1052"/>
        <v>70476</v>
      </c>
      <c r="J2770" s="179">
        <f t="shared" si="1053"/>
        <v>3124</v>
      </c>
      <c r="K2770" s="179">
        <f t="shared" si="1054"/>
        <v>73600</v>
      </c>
      <c r="L2770" s="179">
        <f t="shared" si="1042"/>
        <v>73600</v>
      </c>
      <c r="M2770" s="179">
        <f t="shared" si="1055"/>
        <v>42067.306638184156</v>
      </c>
      <c r="N2770" s="179">
        <f t="shared" si="1056"/>
        <v>4449113.9723752392</v>
      </c>
      <c r="O2770" s="179">
        <f>N2770*(1+Basic!$B$9)+S2770</f>
        <v>4671569.6709940014</v>
      </c>
      <c r="P2770" s="176">
        <f t="shared" si="1043"/>
        <v>4767916</v>
      </c>
      <c r="R2770" s="183">
        <f t="shared" si="1057"/>
        <v>0</v>
      </c>
      <c r="S2770" s="179">
        <f t="shared" si="1044"/>
        <v>0</v>
      </c>
      <c r="Y2770" s="179">
        <f t="shared" si="1058"/>
        <v>33570.327484373003</v>
      </c>
      <c r="Z2770" s="179">
        <f t="shared" si="1059"/>
        <v>1815.1569059633184</v>
      </c>
      <c r="AA2770" s="179">
        <f t="shared" si="1060"/>
        <v>38214.515609663707</v>
      </c>
      <c r="AB2770" s="179">
        <f t="shared" si="1061"/>
        <v>73600.000000000029</v>
      </c>
      <c r="AC2770" s="179">
        <f t="shared" si="1062"/>
        <v>4767916</v>
      </c>
      <c r="AE2770" s="179">
        <f t="shared" si="1063"/>
        <v>73600</v>
      </c>
    </row>
    <row r="2771" spans="1:31" x14ac:dyDescent="0.2">
      <c r="A2771" s="171">
        <f t="shared" si="1045"/>
        <v>186</v>
      </c>
      <c r="B2771" s="179">
        <f t="shared" si="1046"/>
        <v>70476</v>
      </c>
      <c r="D2771" s="179">
        <f t="shared" si="1047"/>
        <v>3124</v>
      </c>
      <c r="E2771" s="179">
        <f t="shared" si="1048"/>
        <v>36458.130740821296</v>
      </c>
      <c r="F2771" s="179">
        <f t="shared" si="1049"/>
        <v>1284.6404786982191</v>
      </c>
      <c r="G2771" s="179">
        <f t="shared" si="1050"/>
        <v>2700724.3544555553</v>
      </c>
      <c r="H2771" s="179">
        <f t="shared" si="1051"/>
        <v>94506.593342852691</v>
      </c>
      <c r="I2771" s="179">
        <f t="shared" si="1052"/>
        <v>70476</v>
      </c>
      <c r="J2771" s="179">
        <f t="shared" si="1053"/>
        <v>3124</v>
      </c>
      <c r="K2771" s="179">
        <f t="shared" si="1054"/>
        <v>73600</v>
      </c>
      <c r="L2771" s="179">
        <f t="shared" si="1042"/>
        <v>73600</v>
      </c>
      <c r="M2771" s="179">
        <f t="shared" si="1055"/>
        <v>41771.256630286218</v>
      </c>
      <c r="N2771" s="179">
        <f t="shared" si="1056"/>
        <v>4417285.2290055258</v>
      </c>
      <c r="O2771" s="179">
        <f>N2771*(1+Basic!$B$9)+S2771</f>
        <v>4638149.4904558025</v>
      </c>
      <c r="P2771" s="176">
        <f t="shared" si="1043"/>
        <v>4732656</v>
      </c>
      <c r="R2771" s="183">
        <f t="shared" si="1057"/>
        <v>0</v>
      </c>
      <c r="S2771" s="179">
        <f t="shared" si="1044"/>
        <v>0</v>
      </c>
      <c r="Y2771" s="179">
        <f t="shared" si="1058"/>
        <v>34017.869259178638</v>
      </c>
      <c r="Z2771" s="179">
        <f t="shared" si="1059"/>
        <v>1839.3595213017834</v>
      </c>
      <c r="AA2771" s="179">
        <f t="shared" si="1060"/>
        <v>37742.771219519513</v>
      </c>
      <c r="AB2771" s="179">
        <f t="shared" si="1061"/>
        <v>73599.999999999942</v>
      </c>
      <c r="AC2771" s="179">
        <f t="shared" si="1062"/>
        <v>4732656</v>
      </c>
      <c r="AE2771" s="179">
        <f t="shared" si="1063"/>
        <v>73600</v>
      </c>
    </row>
    <row r="2772" spans="1:31" x14ac:dyDescent="0.2">
      <c r="A2772" s="171">
        <f t="shared" si="1045"/>
        <v>187</v>
      </c>
      <c r="B2772" s="179">
        <f t="shared" si="1046"/>
        <v>70476</v>
      </c>
      <c r="D2772" s="179">
        <f t="shared" si="1047"/>
        <v>3124</v>
      </c>
      <c r="E2772" s="179">
        <f t="shared" si="1048"/>
        <v>36004.622576790156</v>
      </c>
      <c r="F2772" s="179">
        <f t="shared" si="1049"/>
        <v>1260.11515484497</v>
      </c>
      <c r="G2772" s="179">
        <f t="shared" si="1050"/>
        <v>2666252.9770323453</v>
      </c>
      <c r="H2772" s="179">
        <f t="shared" si="1051"/>
        <v>92642.708497697662</v>
      </c>
      <c r="I2772" s="179">
        <f t="shared" si="1052"/>
        <v>70476</v>
      </c>
      <c r="J2772" s="179">
        <f t="shared" si="1053"/>
        <v>3124</v>
      </c>
      <c r="K2772" s="179">
        <f t="shared" si="1054"/>
        <v>73600</v>
      </c>
      <c r="L2772" s="179">
        <f t="shared" si="1042"/>
        <v>73600</v>
      </c>
      <c r="M2772" s="179">
        <f t="shared" si="1055"/>
        <v>41472.427106976429</v>
      </c>
      <c r="N2772" s="179">
        <f t="shared" si="1056"/>
        <v>4385157.6561125023</v>
      </c>
      <c r="O2772" s="179">
        <f>N2772*(1+Basic!$B$9)+S2772</f>
        <v>4604415.5389181273</v>
      </c>
      <c r="P2772" s="176">
        <f t="shared" si="1043"/>
        <v>4697058</v>
      </c>
      <c r="R2772" s="183">
        <f t="shared" si="1057"/>
        <v>0</v>
      </c>
      <c r="S2772" s="179">
        <f t="shared" si="1044"/>
        <v>0</v>
      </c>
      <c r="Y2772" s="179">
        <f t="shared" si="1058"/>
        <v>34471.37742321007</v>
      </c>
      <c r="Z2772" s="179">
        <f t="shared" si="1059"/>
        <v>1863.8848451550293</v>
      </c>
      <c r="AA2772" s="179">
        <f t="shared" si="1060"/>
        <v>37264.737731635127</v>
      </c>
      <c r="AB2772" s="179">
        <f t="shared" si="1061"/>
        <v>73600.000000000233</v>
      </c>
      <c r="AC2772" s="179">
        <f t="shared" si="1062"/>
        <v>4697058</v>
      </c>
      <c r="AE2772" s="179">
        <f t="shared" si="1063"/>
        <v>73600</v>
      </c>
    </row>
    <row r="2773" spans="1:31" x14ac:dyDescent="0.2">
      <c r="A2773" s="171">
        <f t="shared" si="1045"/>
        <v>188</v>
      </c>
      <c r="B2773" s="179">
        <f t="shared" si="1046"/>
        <v>70476</v>
      </c>
      <c r="D2773" s="179">
        <f t="shared" si="1047"/>
        <v>3124</v>
      </c>
      <c r="E2773" s="179">
        <f t="shared" si="1048"/>
        <v>35545.068482801558</v>
      </c>
      <c r="F2773" s="179">
        <f t="shared" si="1049"/>
        <v>1235.2628196037131</v>
      </c>
      <c r="G2773" s="179">
        <f t="shared" si="1050"/>
        <v>2631322.045515147</v>
      </c>
      <c r="H2773" s="179">
        <f t="shared" si="1051"/>
        <v>90753.971317301373</v>
      </c>
      <c r="I2773" s="179">
        <f t="shared" si="1052"/>
        <v>70476</v>
      </c>
      <c r="J2773" s="179">
        <f t="shared" si="1053"/>
        <v>3124</v>
      </c>
      <c r="K2773" s="179">
        <f t="shared" si="1054"/>
        <v>73600</v>
      </c>
      <c r="L2773" s="179">
        <f t="shared" si="1042"/>
        <v>73600</v>
      </c>
      <c r="M2773" s="179">
        <f t="shared" si="1055"/>
        <v>41170.79197230572</v>
      </c>
      <c r="N2773" s="179">
        <f t="shared" si="1056"/>
        <v>4352728.448084808</v>
      </c>
      <c r="O2773" s="179">
        <f>N2773*(1+Basic!$B$9)+S2773</f>
        <v>4570364.8704890488</v>
      </c>
      <c r="P2773" s="176">
        <f t="shared" si="1043"/>
        <v>4661119</v>
      </c>
      <c r="R2773" s="183">
        <f t="shared" si="1057"/>
        <v>0</v>
      </c>
      <c r="S2773" s="179">
        <f t="shared" si="1044"/>
        <v>0</v>
      </c>
      <c r="Y2773" s="179">
        <f t="shared" si="1058"/>
        <v>34930.931517198216</v>
      </c>
      <c r="Z2773" s="179">
        <f t="shared" si="1059"/>
        <v>1888.7371803962887</v>
      </c>
      <c r="AA2773" s="179">
        <f t="shared" si="1060"/>
        <v>36780.33130240527</v>
      </c>
      <c r="AB2773" s="179">
        <f t="shared" si="1061"/>
        <v>73599.999999999767</v>
      </c>
      <c r="AC2773" s="179">
        <f t="shared" si="1062"/>
        <v>4661119</v>
      </c>
      <c r="AE2773" s="179">
        <f t="shared" si="1063"/>
        <v>73600</v>
      </c>
    </row>
    <row r="2774" spans="1:31" x14ac:dyDescent="0.2">
      <c r="A2774" s="171">
        <f t="shared" si="1045"/>
        <v>189</v>
      </c>
      <c r="B2774" s="179">
        <f t="shared" si="1046"/>
        <v>70476</v>
      </c>
      <c r="D2774" s="179">
        <f t="shared" si="1047"/>
        <v>3124</v>
      </c>
      <c r="E2774" s="179">
        <f t="shared" si="1048"/>
        <v>35079.387857728674</v>
      </c>
      <c r="F2774" s="179">
        <f t="shared" si="1049"/>
        <v>1210.0791127283396</v>
      </c>
      <c r="G2774" s="179">
        <f t="shared" si="1050"/>
        <v>2595925.4333728757</v>
      </c>
      <c r="H2774" s="179">
        <f t="shared" si="1051"/>
        <v>88840.050430029718</v>
      </c>
      <c r="I2774" s="179">
        <f t="shared" si="1052"/>
        <v>70476</v>
      </c>
      <c r="J2774" s="179">
        <f t="shared" si="1053"/>
        <v>3124</v>
      </c>
      <c r="K2774" s="179">
        <f t="shared" si="1054"/>
        <v>73600</v>
      </c>
      <c r="L2774" s="179">
        <f t="shared" si="1042"/>
        <v>73600</v>
      </c>
      <c r="M2774" s="179">
        <f t="shared" si="1055"/>
        <v>40866.324885318834</v>
      </c>
      <c r="N2774" s="179">
        <f t="shared" si="1056"/>
        <v>4319994.7729701269</v>
      </c>
      <c r="O2774" s="179">
        <f>N2774*(1+Basic!$B$9)+S2774</f>
        <v>4535994.5116186338</v>
      </c>
      <c r="P2774" s="176">
        <f t="shared" si="1043"/>
        <v>4624835</v>
      </c>
      <c r="R2774" s="183">
        <f t="shared" si="1057"/>
        <v>0</v>
      </c>
      <c r="S2774" s="179">
        <f t="shared" si="1044"/>
        <v>0</v>
      </c>
      <c r="Y2774" s="179">
        <f t="shared" si="1058"/>
        <v>35396.612142271362</v>
      </c>
      <c r="Z2774" s="179">
        <f t="shared" si="1059"/>
        <v>1913.9208872716554</v>
      </c>
      <c r="AA2774" s="179">
        <f t="shared" si="1060"/>
        <v>36289.466970457011</v>
      </c>
      <c r="AB2774" s="179">
        <f t="shared" si="1061"/>
        <v>73600.000000000029</v>
      </c>
      <c r="AC2774" s="179">
        <f t="shared" si="1062"/>
        <v>4624835</v>
      </c>
      <c r="AE2774" s="179">
        <f t="shared" si="1063"/>
        <v>73600</v>
      </c>
    </row>
    <row r="2775" spans="1:31" x14ac:dyDescent="0.2">
      <c r="A2775" s="171">
        <f t="shared" si="1045"/>
        <v>190</v>
      </c>
      <c r="B2775" s="179">
        <f t="shared" si="1046"/>
        <v>70476</v>
      </c>
      <c r="D2775" s="179">
        <f t="shared" si="1047"/>
        <v>3124</v>
      </c>
      <c r="E2775" s="179">
        <f t="shared" si="1048"/>
        <v>34607.499025913246</v>
      </c>
      <c r="F2775" s="179">
        <f t="shared" si="1049"/>
        <v>1184.5596158348699</v>
      </c>
      <c r="G2775" s="179">
        <f t="shared" si="1050"/>
        <v>2560056.9323987891</v>
      </c>
      <c r="H2775" s="179">
        <f t="shared" si="1051"/>
        <v>86900.610045864581</v>
      </c>
      <c r="I2775" s="179">
        <f t="shared" si="1052"/>
        <v>70476</v>
      </c>
      <c r="J2775" s="179">
        <f t="shared" si="1053"/>
        <v>3124</v>
      </c>
      <c r="K2775" s="179">
        <f t="shared" si="1054"/>
        <v>73600</v>
      </c>
      <c r="L2775" s="179">
        <f t="shared" si="1042"/>
        <v>73600</v>
      </c>
      <c r="M2775" s="179">
        <f t="shared" si="1055"/>
        <v>40558.999257753989</v>
      </c>
      <c r="N2775" s="179">
        <f t="shared" si="1056"/>
        <v>4286953.7722278805</v>
      </c>
      <c r="O2775" s="179">
        <f>N2775*(1+Basic!$B$9)+S2775</f>
        <v>4501301.4608392743</v>
      </c>
      <c r="P2775" s="176">
        <f t="shared" si="1043"/>
        <v>4588202</v>
      </c>
      <c r="R2775" s="183">
        <f t="shared" si="1057"/>
        <v>0</v>
      </c>
      <c r="S2775" s="179">
        <f t="shared" si="1044"/>
        <v>0</v>
      </c>
      <c r="Y2775" s="179">
        <f t="shared" si="1058"/>
        <v>35868.500974086579</v>
      </c>
      <c r="Z2775" s="179">
        <f t="shared" si="1059"/>
        <v>1939.4403841651365</v>
      </c>
      <c r="AA2775" s="179">
        <f t="shared" si="1060"/>
        <v>35792.058641748117</v>
      </c>
      <c r="AB2775" s="179">
        <f t="shared" si="1061"/>
        <v>73599.999999999825</v>
      </c>
      <c r="AC2775" s="179">
        <f t="shared" si="1062"/>
        <v>4588202</v>
      </c>
      <c r="AE2775" s="179">
        <f t="shared" si="1063"/>
        <v>73600</v>
      </c>
    </row>
    <row r="2776" spans="1:31" x14ac:dyDescent="0.2">
      <c r="A2776" s="171">
        <f t="shared" si="1045"/>
        <v>191</v>
      </c>
      <c r="B2776" s="179">
        <f t="shared" si="1046"/>
        <v>70476</v>
      </c>
      <c r="D2776" s="179">
        <f t="shared" si="1047"/>
        <v>3124</v>
      </c>
      <c r="E2776" s="179">
        <f t="shared" si="1048"/>
        <v>34129.319222840546</v>
      </c>
      <c r="F2776" s="179">
        <f t="shared" si="1049"/>
        <v>1158.6998516262631</v>
      </c>
      <c r="G2776" s="179">
        <f t="shared" si="1050"/>
        <v>2523710.2516216296</v>
      </c>
      <c r="H2776" s="179">
        <f t="shared" si="1051"/>
        <v>84935.30989749085</v>
      </c>
      <c r="I2776" s="179">
        <f t="shared" si="1052"/>
        <v>70476</v>
      </c>
      <c r="J2776" s="179">
        <f t="shared" si="1053"/>
        <v>3124</v>
      </c>
      <c r="K2776" s="179">
        <f t="shared" si="1054"/>
        <v>73600</v>
      </c>
      <c r="L2776" s="179">
        <f t="shared" si="1042"/>
        <v>73600</v>
      </c>
      <c r="M2776" s="179">
        <f t="shared" si="1055"/>
        <v>40248.788251721016</v>
      </c>
      <c r="N2776" s="179">
        <f t="shared" si="1056"/>
        <v>4253602.5604796018</v>
      </c>
      <c r="O2776" s="179">
        <f>N2776*(1+Basic!$B$9)+S2776</f>
        <v>4466282.688503582</v>
      </c>
      <c r="P2776" s="176">
        <f t="shared" si="1043"/>
        <v>4551218</v>
      </c>
      <c r="R2776" s="183">
        <f t="shared" si="1057"/>
        <v>0</v>
      </c>
      <c r="S2776" s="179">
        <f t="shared" si="1044"/>
        <v>0</v>
      </c>
      <c r="Y2776" s="179">
        <f t="shared" si="1058"/>
        <v>36346.680777159519</v>
      </c>
      <c r="Z2776" s="179">
        <f t="shared" si="1059"/>
        <v>1965.3001483737316</v>
      </c>
      <c r="AA2776" s="179">
        <f t="shared" si="1060"/>
        <v>35288.019074466807</v>
      </c>
      <c r="AB2776" s="179">
        <f t="shared" si="1061"/>
        <v>73600.000000000058</v>
      </c>
      <c r="AC2776" s="179">
        <f t="shared" si="1062"/>
        <v>4551218</v>
      </c>
      <c r="AE2776" s="179">
        <f t="shared" si="1063"/>
        <v>73600</v>
      </c>
    </row>
    <row r="2777" spans="1:31" x14ac:dyDescent="0.2">
      <c r="A2777" s="171">
        <f t="shared" si="1045"/>
        <v>192</v>
      </c>
      <c r="B2777" s="179">
        <f t="shared" si="1046"/>
        <v>70476</v>
      </c>
      <c r="C2777" s="171">
        <f>-Basic!$B$35</f>
        <v>-9710</v>
      </c>
      <c r="D2777" s="179">
        <f t="shared" si="1047"/>
        <v>-6586</v>
      </c>
      <c r="E2777" s="179">
        <f t="shared" si="1048"/>
        <v>33644.764580623261</v>
      </c>
      <c r="F2777" s="179">
        <f t="shared" si="1049"/>
        <v>1132.4952831068956</v>
      </c>
      <c r="G2777" s="179">
        <f t="shared" si="1050"/>
        <v>2486879.0162022528</v>
      </c>
      <c r="H2777" s="179">
        <f t="shared" si="1051"/>
        <v>92653.805180597745</v>
      </c>
      <c r="I2777" s="179">
        <f t="shared" si="1052"/>
        <v>70476</v>
      </c>
      <c r="J2777" s="179">
        <f t="shared" si="1053"/>
        <v>3124</v>
      </c>
      <c r="K2777" s="179">
        <f t="shared" si="1054"/>
        <v>73600</v>
      </c>
      <c r="L2777" s="179">
        <f t="shared" si="1042"/>
        <v>73600</v>
      </c>
      <c r="M2777" s="179">
        <f t="shared" si="1055"/>
        <v>39935.664777357735</v>
      </c>
      <c r="N2777" s="179">
        <f t="shared" si="1056"/>
        <v>4219938.2252569599</v>
      </c>
      <c r="O2777" s="179">
        <f>N2777*(1+Basic!$B$9)+S2777</f>
        <v>4430935.1365198083</v>
      </c>
      <c r="P2777" s="176">
        <f t="shared" si="1043"/>
        <v>4523589</v>
      </c>
      <c r="R2777" s="183">
        <f t="shared" si="1057"/>
        <v>0</v>
      </c>
      <c r="S2777" s="179">
        <f t="shared" si="1044"/>
        <v>0</v>
      </c>
      <c r="Y2777" s="179">
        <f t="shared" si="1058"/>
        <v>36831.235419376753</v>
      </c>
      <c r="Z2777" s="179">
        <f t="shared" si="1059"/>
        <v>1991.5047168931051</v>
      </c>
      <c r="AA2777" s="179">
        <f t="shared" si="1060"/>
        <v>34777.259863730156</v>
      </c>
      <c r="AB2777" s="179">
        <f t="shared" si="1061"/>
        <v>73600.000000000015</v>
      </c>
      <c r="AC2777" s="179">
        <f t="shared" si="1062"/>
        <v>4523589</v>
      </c>
      <c r="AE2777" s="179">
        <f t="shared" si="1063"/>
        <v>63890</v>
      </c>
    </row>
    <row r="2778" spans="1:31" x14ac:dyDescent="0.2">
      <c r="A2778" s="171">
        <f t="shared" si="1045"/>
        <v>193</v>
      </c>
      <c r="B2778" s="179">
        <f t="shared" si="1046"/>
        <v>70476</v>
      </c>
      <c r="D2778" s="179">
        <f t="shared" si="1047"/>
        <v>3124</v>
      </c>
      <c r="E2778" s="179">
        <f t="shared" si="1048"/>
        <v>33153.750113292001</v>
      </c>
      <c r="F2778" s="179">
        <f t="shared" si="1049"/>
        <v>1235.4107785745775</v>
      </c>
      <c r="G2778" s="179">
        <f t="shared" si="1050"/>
        <v>2449556.766315545</v>
      </c>
      <c r="H2778" s="179">
        <f t="shared" si="1051"/>
        <v>90765.215959172318</v>
      </c>
      <c r="I2778" s="179">
        <f t="shared" si="1052"/>
        <v>70476</v>
      </c>
      <c r="J2778" s="179">
        <f t="shared" si="1053"/>
        <v>3124</v>
      </c>
      <c r="K2778" s="179">
        <f t="shared" si="1054"/>
        <v>73600</v>
      </c>
      <c r="L2778" s="179">
        <f t="shared" ref="L2778:L2824" si="1064">K2778</f>
        <v>73600</v>
      </c>
      <c r="M2778" s="179">
        <f t="shared" si="1055"/>
        <v>39619.601490464178</v>
      </c>
      <c r="N2778" s="179">
        <f t="shared" si="1056"/>
        <v>4185957.826747424</v>
      </c>
      <c r="O2778" s="179">
        <f>N2778*(1+Basic!$B$9)+S2778</f>
        <v>4395255.7180847954</v>
      </c>
      <c r="P2778" s="176">
        <f t="shared" ref="P2778:P2824" si="1065">ROUND((O2778+H2778)/1,0)</f>
        <v>4486021</v>
      </c>
      <c r="R2778" s="183">
        <f t="shared" si="1057"/>
        <v>0</v>
      </c>
      <c r="S2778" s="179">
        <f t="shared" ref="S2778:S2825" si="1066">S2779+R2778</f>
        <v>0</v>
      </c>
      <c r="Y2778" s="179">
        <f t="shared" si="1058"/>
        <v>37322.249886707868</v>
      </c>
      <c r="Z2778" s="179">
        <f t="shared" si="1059"/>
        <v>1888.5892214254272</v>
      </c>
      <c r="AA2778" s="179">
        <f t="shared" si="1060"/>
        <v>34389.160891866581</v>
      </c>
      <c r="AB2778" s="179">
        <f t="shared" si="1061"/>
        <v>73599.999999999884</v>
      </c>
      <c r="AC2778" s="179">
        <f t="shared" si="1062"/>
        <v>4486021</v>
      </c>
      <c r="AE2778" s="179">
        <f t="shared" si="1063"/>
        <v>73600</v>
      </c>
    </row>
    <row r="2779" spans="1:31" x14ac:dyDescent="0.2">
      <c r="A2779" s="171">
        <f t="shared" ref="A2779:A2825" si="1067">A2778+1</f>
        <v>194</v>
      </c>
      <c r="B2779" s="179">
        <f t="shared" ref="B2779:B2825" si="1068">$C$2581</f>
        <v>70476</v>
      </c>
      <c r="D2779" s="179">
        <f t="shared" ref="D2779:D2825" si="1069">C2779+$F$2581</f>
        <v>3124</v>
      </c>
      <c r="E2779" s="179">
        <f t="shared" ref="E2779:E2825" si="1070">G2778*$B$2584/$E$2581</f>
        <v>32656.189701889536</v>
      </c>
      <c r="F2779" s="179">
        <f t="shared" ref="F2779:F2825" si="1071">H2778*$D$2584/$E$2581</f>
        <v>1210.2290445281344</v>
      </c>
      <c r="G2779" s="179">
        <f t="shared" ref="G2779:G2825" si="1072">G2778+E2779-B2779</f>
        <v>2411736.9560174346</v>
      </c>
      <c r="H2779" s="179">
        <f t="shared" ref="H2779:H2825" si="1073">H2778-D2779+F2779</f>
        <v>88851.445003700457</v>
      </c>
      <c r="I2779" s="179">
        <f t="shared" ref="I2779:I2825" si="1074">B2779</f>
        <v>70476</v>
      </c>
      <c r="J2779" s="179">
        <f t="shared" ref="J2779:J2825" si="1075">D2779-C2779</f>
        <v>3124</v>
      </c>
      <c r="K2779" s="179">
        <f t="shared" ref="K2779:K2825" si="1076">J2779+I2779</f>
        <v>73600</v>
      </c>
      <c r="L2779" s="179">
        <f t="shared" si="1064"/>
        <v>73600</v>
      </c>
      <c r="M2779" s="179">
        <f t="shared" ref="M2779:M2825" si="1077">N2778*$L$2584/12</f>
        <v>39300.570790114769</v>
      </c>
      <c r="N2779" s="179">
        <f t="shared" ref="N2779:N2825" si="1078">N2778+M2779-L2779</f>
        <v>4151658.3975375388</v>
      </c>
      <c r="O2779" s="179">
        <f>N2779*(1+Basic!$B$9)+S2779</f>
        <v>4359241.317414416</v>
      </c>
      <c r="P2779" s="176">
        <f t="shared" si="1065"/>
        <v>4448093</v>
      </c>
      <c r="R2779" s="183">
        <f t="shared" ref="R2779:R2825" si="1079">ROUND($R$2581/1,0)</f>
        <v>0</v>
      </c>
      <c r="S2779" s="179">
        <f t="shared" si="1066"/>
        <v>0</v>
      </c>
      <c r="Y2779" s="179">
        <f t="shared" ref="Y2779:Y2825" si="1080">G2778-G2779</f>
        <v>37819.810298110358</v>
      </c>
      <c r="Z2779" s="179">
        <f t="shared" ref="Z2779:Z2825" si="1081">H2778-H2779-C2779</f>
        <v>1913.7709554718604</v>
      </c>
      <c r="AA2779" s="179">
        <f t="shared" ref="AA2779:AA2825" si="1082">E2779+F2779+R2779</f>
        <v>33866.418746417672</v>
      </c>
      <c r="AB2779" s="179">
        <f t="shared" ref="AB2779:AB2825" si="1083">AA2779+Z2779+Y2779</f>
        <v>73599.999999999884</v>
      </c>
      <c r="AC2779" s="179">
        <f t="shared" ref="AC2779:AC2825" si="1084">P2779</f>
        <v>4448093</v>
      </c>
      <c r="AE2779" s="179">
        <f t="shared" ref="AE2779:AE2825" si="1085">B2779+D2779</f>
        <v>73600</v>
      </c>
    </row>
    <row r="2780" spans="1:31" x14ac:dyDescent="0.2">
      <c r="A2780" s="171">
        <f t="shared" si="1067"/>
        <v>195</v>
      </c>
      <c r="B2780" s="179">
        <f t="shared" si="1068"/>
        <v>70476</v>
      </c>
      <c r="D2780" s="179">
        <f t="shared" si="1069"/>
        <v>3124</v>
      </c>
      <c r="E2780" s="179">
        <f t="shared" si="1070"/>
        <v>32151.99607936645</v>
      </c>
      <c r="F2780" s="179">
        <f t="shared" si="1071"/>
        <v>1184.7115467685499</v>
      </c>
      <c r="G2780" s="179">
        <f t="shared" si="1072"/>
        <v>2373412.9520968013</v>
      </c>
      <c r="H2780" s="179">
        <f t="shared" si="1073"/>
        <v>86912.156550469008</v>
      </c>
      <c r="I2780" s="179">
        <f t="shared" si="1074"/>
        <v>70476</v>
      </c>
      <c r="J2780" s="179">
        <f t="shared" si="1075"/>
        <v>3124</v>
      </c>
      <c r="K2780" s="179">
        <f t="shared" si="1076"/>
        <v>73600</v>
      </c>
      <c r="L2780" s="179">
        <f t="shared" si="1064"/>
        <v>73600</v>
      </c>
      <c r="M2780" s="179">
        <f t="shared" si="1077"/>
        <v>38978.544816247981</v>
      </c>
      <c r="N2780" s="179">
        <f t="shared" si="1078"/>
        <v>4117036.9423537869</v>
      </c>
      <c r="O2780" s="179">
        <f>N2780*(1+Basic!$B$9)+S2780</f>
        <v>4322888.7894714763</v>
      </c>
      <c r="P2780" s="176">
        <f t="shared" si="1065"/>
        <v>4409801</v>
      </c>
      <c r="R2780" s="183">
        <f t="shared" si="1079"/>
        <v>0</v>
      </c>
      <c r="S2780" s="179">
        <f t="shared" si="1066"/>
        <v>0</v>
      </c>
      <c r="Y2780" s="179">
        <f t="shared" si="1080"/>
        <v>38324.003920633346</v>
      </c>
      <c r="Z2780" s="179">
        <f t="shared" si="1081"/>
        <v>1939.2884532314492</v>
      </c>
      <c r="AA2780" s="179">
        <f t="shared" si="1082"/>
        <v>33336.707626135001</v>
      </c>
      <c r="AB2780" s="179">
        <f t="shared" si="1083"/>
        <v>73599.999999999796</v>
      </c>
      <c r="AC2780" s="179">
        <f t="shared" si="1084"/>
        <v>4409801</v>
      </c>
      <c r="AE2780" s="179">
        <f t="shared" si="1085"/>
        <v>73600</v>
      </c>
    </row>
    <row r="2781" spans="1:31" x14ac:dyDescent="0.2">
      <c r="A2781" s="171">
        <f t="shared" si="1067"/>
        <v>196</v>
      </c>
      <c r="B2781" s="179">
        <f t="shared" si="1068"/>
        <v>70476</v>
      </c>
      <c r="D2781" s="179">
        <f t="shared" si="1069"/>
        <v>3124</v>
      </c>
      <c r="E2781" s="179">
        <f t="shared" si="1070"/>
        <v>31641.080815275385</v>
      </c>
      <c r="F2781" s="179">
        <f t="shared" si="1071"/>
        <v>1158.8538083495232</v>
      </c>
      <c r="G2781" s="179">
        <f t="shared" si="1072"/>
        <v>2334578.0329120765</v>
      </c>
      <c r="H2781" s="179">
        <f t="shared" si="1073"/>
        <v>84947.01035881853</v>
      </c>
      <c r="I2781" s="179">
        <f t="shared" si="1074"/>
        <v>70476</v>
      </c>
      <c r="J2781" s="179">
        <f t="shared" si="1075"/>
        <v>3124</v>
      </c>
      <c r="K2781" s="179">
        <f t="shared" si="1076"/>
        <v>73600</v>
      </c>
      <c r="L2781" s="179">
        <f t="shared" si="1064"/>
        <v>73600</v>
      </c>
      <c r="M2781" s="179">
        <f t="shared" si="1077"/>
        <v>38653.495447233421</v>
      </c>
      <c r="N2781" s="179">
        <f t="shared" si="1078"/>
        <v>4082090.4378010202</v>
      </c>
      <c r="O2781" s="179">
        <f>N2781*(1+Basic!$B$9)+S2781</f>
        <v>4286194.959691071</v>
      </c>
      <c r="P2781" s="176">
        <f t="shared" si="1065"/>
        <v>4371142</v>
      </c>
      <c r="R2781" s="183">
        <f t="shared" si="1079"/>
        <v>0</v>
      </c>
      <c r="S2781" s="179">
        <f t="shared" si="1066"/>
        <v>0</v>
      </c>
      <c r="Y2781" s="179">
        <f t="shared" si="1080"/>
        <v>38834.9191847248</v>
      </c>
      <c r="Z2781" s="179">
        <f t="shared" si="1081"/>
        <v>1965.1461916504777</v>
      </c>
      <c r="AA2781" s="179">
        <f t="shared" si="1082"/>
        <v>32799.934623624911</v>
      </c>
      <c r="AB2781" s="179">
        <f t="shared" si="1083"/>
        <v>73600.000000000189</v>
      </c>
      <c r="AC2781" s="179">
        <f t="shared" si="1084"/>
        <v>4371142</v>
      </c>
      <c r="AE2781" s="179">
        <f t="shared" si="1085"/>
        <v>73600</v>
      </c>
    </row>
    <row r="2782" spans="1:31" x14ac:dyDescent="0.2">
      <c r="A2782" s="171">
        <f t="shared" si="1067"/>
        <v>197</v>
      </c>
      <c r="B2782" s="179">
        <f t="shared" si="1068"/>
        <v>70476</v>
      </c>
      <c r="D2782" s="179">
        <f t="shared" si="1069"/>
        <v>3124</v>
      </c>
      <c r="E2782" s="179">
        <f t="shared" si="1070"/>
        <v>31123.354300261213</v>
      </c>
      <c r="F2782" s="179">
        <f t="shared" si="1071"/>
        <v>1132.6512926308469</v>
      </c>
      <c r="G2782" s="179">
        <f t="shared" si="1072"/>
        <v>2295225.3872123375</v>
      </c>
      <c r="H2782" s="179">
        <f t="shared" si="1073"/>
        <v>82955.66165144938</v>
      </c>
      <c r="I2782" s="179">
        <f t="shared" si="1074"/>
        <v>70476</v>
      </c>
      <c r="J2782" s="179">
        <f t="shared" si="1075"/>
        <v>3124</v>
      </c>
      <c r="K2782" s="179">
        <f t="shared" si="1076"/>
        <v>73600</v>
      </c>
      <c r="L2782" s="179">
        <f t="shared" si="1064"/>
        <v>73600</v>
      </c>
      <c r="M2782" s="179">
        <f t="shared" si="1077"/>
        <v>38325.394297415995</v>
      </c>
      <c r="N2782" s="179">
        <f t="shared" si="1078"/>
        <v>4046815.8320984361</v>
      </c>
      <c r="O2782" s="179">
        <f>N2782*(1+Basic!$B$9)+S2782</f>
        <v>4249156.6237033578</v>
      </c>
      <c r="P2782" s="176">
        <f t="shared" si="1065"/>
        <v>4332112</v>
      </c>
      <c r="R2782" s="183">
        <f t="shared" si="1079"/>
        <v>0</v>
      </c>
      <c r="S2782" s="179">
        <f t="shared" si="1066"/>
        <v>0</v>
      </c>
      <c r="Y2782" s="179">
        <f t="shared" si="1080"/>
        <v>39352.645699738991</v>
      </c>
      <c r="Z2782" s="179">
        <f t="shared" si="1081"/>
        <v>1991.3487073691504</v>
      </c>
      <c r="AA2782" s="179">
        <f t="shared" si="1082"/>
        <v>32256.005592892059</v>
      </c>
      <c r="AB2782" s="179">
        <f t="shared" si="1083"/>
        <v>73600.000000000204</v>
      </c>
      <c r="AC2782" s="179">
        <f t="shared" si="1084"/>
        <v>4332112</v>
      </c>
      <c r="AE2782" s="179">
        <f t="shared" si="1085"/>
        <v>73600</v>
      </c>
    </row>
    <row r="2783" spans="1:31" x14ac:dyDescent="0.2">
      <c r="A2783" s="171">
        <f t="shared" si="1067"/>
        <v>198</v>
      </c>
      <c r="B2783" s="179">
        <f t="shared" si="1068"/>
        <v>70476</v>
      </c>
      <c r="D2783" s="179">
        <f t="shared" si="1069"/>
        <v>3124</v>
      </c>
      <c r="E2783" s="179">
        <f t="shared" si="1070"/>
        <v>30598.725730344508</v>
      </c>
      <c r="F2783" s="179">
        <f t="shared" si="1071"/>
        <v>1106.0994024824693</v>
      </c>
      <c r="G2783" s="179">
        <f t="shared" si="1072"/>
        <v>2255348.1129426821</v>
      </c>
      <c r="H2783" s="179">
        <f t="shared" si="1073"/>
        <v>80937.761053931856</v>
      </c>
      <c r="I2783" s="179">
        <f t="shared" si="1074"/>
        <v>70476</v>
      </c>
      <c r="J2783" s="179">
        <f t="shared" si="1075"/>
        <v>3124</v>
      </c>
      <c r="K2783" s="179">
        <f t="shared" si="1076"/>
        <v>73600</v>
      </c>
      <c r="L2783" s="179">
        <f t="shared" si="1064"/>
        <v>73600</v>
      </c>
      <c r="M2783" s="179">
        <f t="shared" si="1077"/>
        <v>37994.212714637128</v>
      </c>
      <c r="N2783" s="179">
        <f t="shared" si="1078"/>
        <v>4011210.0448130732</v>
      </c>
      <c r="O2783" s="179">
        <f>N2783*(1+Basic!$B$9)+S2783</f>
        <v>4211770.5470537273</v>
      </c>
      <c r="P2783" s="176">
        <f t="shared" si="1065"/>
        <v>4292708</v>
      </c>
      <c r="R2783" s="183">
        <f t="shared" si="1079"/>
        <v>0</v>
      </c>
      <c r="S2783" s="179">
        <f t="shared" si="1066"/>
        <v>0</v>
      </c>
      <c r="Y2783" s="179">
        <f t="shared" si="1080"/>
        <v>39877.274269655347</v>
      </c>
      <c r="Z2783" s="179">
        <f t="shared" si="1081"/>
        <v>2017.9005975175241</v>
      </c>
      <c r="AA2783" s="179">
        <f t="shared" si="1082"/>
        <v>31704.825132826976</v>
      </c>
      <c r="AB2783" s="179">
        <f t="shared" si="1083"/>
        <v>73599.999999999854</v>
      </c>
      <c r="AC2783" s="179">
        <f t="shared" si="1084"/>
        <v>4292708</v>
      </c>
      <c r="AE2783" s="179">
        <f t="shared" si="1085"/>
        <v>73600</v>
      </c>
    </row>
    <row r="2784" spans="1:31" x14ac:dyDescent="0.2">
      <c r="A2784" s="171">
        <f t="shared" si="1067"/>
        <v>199</v>
      </c>
      <c r="B2784" s="179">
        <f t="shared" si="1068"/>
        <v>70476</v>
      </c>
      <c r="D2784" s="179">
        <f t="shared" si="1069"/>
        <v>3124</v>
      </c>
      <c r="E2784" s="179">
        <f t="shared" si="1070"/>
        <v>30067.103090995395</v>
      </c>
      <c r="F2784" s="179">
        <f t="shared" si="1071"/>
        <v>1079.1934794779465</v>
      </c>
      <c r="G2784" s="179">
        <f t="shared" si="1072"/>
        <v>2214939.2160336776</v>
      </c>
      <c r="H2784" s="179">
        <f t="shared" si="1073"/>
        <v>78892.954533409807</v>
      </c>
      <c r="I2784" s="179">
        <f t="shared" si="1074"/>
        <v>70476</v>
      </c>
      <c r="J2784" s="179">
        <f t="shared" si="1075"/>
        <v>3124</v>
      </c>
      <c r="K2784" s="179">
        <f t="shared" si="1076"/>
        <v>73600</v>
      </c>
      <c r="L2784" s="179">
        <f t="shared" si="1064"/>
        <v>73600</v>
      </c>
      <c r="M2784" s="179">
        <f t="shared" si="1077"/>
        <v>37659.921777732619</v>
      </c>
      <c r="N2784" s="179">
        <f t="shared" si="1078"/>
        <v>3975269.9665908059</v>
      </c>
      <c r="O2784" s="179">
        <f>N2784*(1+Basic!$B$9)+S2784</f>
        <v>4174033.4649203462</v>
      </c>
      <c r="P2784" s="176">
        <f t="shared" si="1065"/>
        <v>4252926</v>
      </c>
      <c r="R2784" s="183">
        <f t="shared" si="1079"/>
        <v>0</v>
      </c>
      <c r="S2784" s="179">
        <f t="shared" si="1066"/>
        <v>0</v>
      </c>
      <c r="Y2784" s="179">
        <f t="shared" si="1080"/>
        <v>40408.896909004543</v>
      </c>
      <c r="Z2784" s="179">
        <f t="shared" si="1081"/>
        <v>2044.8065205220482</v>
      </c>
      <c r="AA2784" s="179">
        <f t="shared" si="1082"/>
        <v>31146.296570473343</v>
      </c>
      <c r="AB2784" s="179">
        <f t="shared" si="1083"/>
        <v>73599.999999999942</v>
      </c>
      <c r="AC2784" s="179">
        <f t="shared" si="1084"/>
        <v>4252926</v>
      </c>
      <c r="AE2784" s="179">
        <f t="shared" si="1085"/>
        <v>73600</v>
      </c>
    </row>
    <row r="2785" spans="1:31" x14ac:dyDescent="0.2">
      <c r="A2785" s="171">
        <f t="shared" si="1067"/>
        <v>200</v>
      </c>
      <c r="B2785" s="179">
        <f t="shared" si="1068"/>
        <v>70476</v>
      </c>
      <c r="D2785" s="179">
        <f t="shared" si="1069"/>
        <v>3124</v>
      </c>
      <c r="E2785" s="179">
        <f t="shared" si="1070"/>
        <v>29528.393140995177</v>
      </c>
      <c r="F2785" s="179">
        <f t="shared" si="1071"/>
        <v>1051.9288030771384</v>
      </c>
      <c r="G2785" s="179">
        <f t="shared" si="1072"/>
        <v>2173991.6091746725</v>
      </c>
      <c r="H2785" s="179">
        <f t="shared" si="1073"/>
        <v>76820.88333648695</v>
      </c>
      <c r="I2785" s="179">
        <f t="shared" si="1074"/>
        <v>70476</v>
      </c>
      <c r="J2785" s="179">
        <f t="shared" si="1075"/>
        <v>3124</v>
      </c>
      <c r="K2785" s="179">
        <f t="shared" si="1076"/>
        <v>73600</v>
      </c>
      <c r="L2785" s="179">
        <f t="shared" si="1064"/>
        <v>73600</v>
      </c>
      <c r="M2785" s="179">
        <f t="shared" si="1077"/>
        <v>37322.492294007032</v>
      </c>
      <c r="N2785" s="179">
        <f t="shared" si="1078"/>
        <v>3938992.4588848129</v>
      </c>
      <c r="O2785" s="179">
        <f>N2785*(1+Basic!$B$9)+S2785</f>
        <v>4135942.0818290538</v>
      </c>
      <c r="P2785" s="176">
        <f t="shared" si="1065"/>
        <v>4212763</v>
      </c>
      <c r="R2785" s="183">
        <f t="shared" si="1079"/>
        <v>0</v>
      </c>
      <c r="S2785" s="179">
        <f t="shared" si="1066"/>
        <v>0</v>
      </c>
      <c r="Y2785" s="179">
        <f t="shared" si="1080"/>
        <v>40947.606859005056</v>
      </c>
      <c r="Z2785" s="179">
        <f t="shared" si="1081"/>
        <v>2072.0711969228578</v>
      </c>
      <c r="AA2785" s="179">
        <f t="shared" si="1082"/>
        <v>30580.321944072315</v>
      </c>
      <c r="AB2785" s="179">
        <f t="shared" si="1083"/>
        <v>73600.000000000233</v>
      </c>
      <c r="AC2785" s="179">
        <f t="shared" si="1084"/>
        <v>4212763</v>
      </c>
      <c r="AE2785" s="179">
        <f t="shared" si="1085"/>
        <v>73600</v>
      </c>
    </row>
    <row r="2786" spans="1:31" x14ac:dyDescent="0.2">
      <c r="A2786" s="171">
        <f t="shared" si="1067"/>
        <v>201</v>
      </c>
      <c r="B2786" s="179">
        <f t="shared" si="1068"/>
        <v>70476</v>
      </c>
      <c r="D2786" s="179">
        <f t="shared" si="1069"/>
        <v>3124</v>
      </c>
      <c r="E2786" s="179">
        <f t="shared" si="1070"/>
        <v>28982.501396082735</v>
      </c>
      <c r="F2786" s="179">
        <f t="shared" si="1071"/>
        <v>1024.3005897980095</v>
      </c>
      <c r="G2786" s="179">
        <f t="shared" si="1072"/>
        <v>2132498.1105707553</v>
      </c>
      <c r="H2786" s="179">
        <f t="shared" si="1073"/>
        <v>74721.183926284953</v>
      </c>
      <c r="I2786" s="179">
        <f t="shared" si="1074"/>
        <v>70476</v>
      </c>
      <c r="J2786" s="179">
        <f t="shared" si="1075"/>
        <v>3124</v>
      </c>
      <c r="K2786" s="179">
        <f t="shared" si="1076"/>
        <v>73600</v>
      </c>
      <c r="L2786" s="179">
        <f t="shared" si="1064"/>
        <v>73600</v>
      </c>
      <c r="M2786" s="179">
        <f t="shared" si="1077"/>
        <v>36981.894796684384</v>
      </c>
      <c r="N2786" s="179">
        <f t="shared" si="1078"/>
        <v>3902374.3536814973</v>
      </c>
      <c r="O2786" s="179">
        <f>N2786*(1+Basic!$B$9)+S2786</f>
        <v>4097493.0713655725</v>
      </c>
      <c r="P2786" s="176">
        <f t="shared" si="1065"/>
        <v>4172214</v>
      </c>
      <c r="R2786" s="183">
        <f t="shared" si="1079"/>
        <v>0</v>
      </c>
      <c r="S2786" s="179">
        <f t="shared" si="1066"/>
        <v>0</v>
      </c>
      <c r="Y2786" s="179">
        <f t="shared" si="1080"/>
        <v>41493.498603917193</v>
      </c>
      <c r="Z2786" s="179">
        <f t="shared" si="1081"/>
        <v>2099.6994102019962</v>
      </c>
      <c r="AA2786" s="179">
        <f t="shared" si="1082"/>
        <v>30006.801985880746</v>
      </c>
      <c r="AB2786" s="179">
        <f t="shared" si="1083"/>
        <v>73599.999999999942</v>
      </c>
      <c r="AC2786" s="179">
        <f t="shared" si="1084"/>
        <v>4172214</v>
      </c>
      <c r="AE2786" s="179">
        <f t="shared" si="1085"/>
        <v>73600</v>
      </c>
    </row>
    <row r="2787" spans="1:31" x14ac:dyDescent="0.2">
      <c r="A2787" s="171">
        <f t="shared" si="1067"/>
        <v>202</v>
      </c>
      <c r="B2787" s="179">
        <f t="shared" si="1068"/>
        <v>70476</v>
      </c>
      <c r="D2787" s="179">
        <f t="shared" si="1069"/>
        <v>3124</v>
      </c>
      <c r="E2787" s="179">
        <f t="shared" si="1070"/>
        <v>28429.332112382999</v>
      </c>
      <c r="F2787" s="179">
        <f t="shared" si="1071"/>
        <v>996.30399237738413</v>
      </c>
      <c r="G2787" s="179">
        <f t="shared" si="1072"/>
        <v>2090451.4426831384</v>
      </c>
      <c r="H2787" s="179">
        <f t="shared" si="1073"/>
        <v>72593.487918662344</v>
      </c>
      <c r="I2787" s="179">
        <f t="shared" si="1074"/>
        <v>70476</v>
      </c>
      <c r="J2787" s="179">
        <f t="shared" si="1075"/>
        <v>3124</v>
      </c>
      <c r="K2787" s="179">
        <f t="shared" si="1076"/>
        <v>73600</v>
      </c>
      <c r="L2787" s="179">
        <f t="shared" si="1064"/>
        <v>73600</v>
      </c>
      <c r="M2787" s="179">
        <f t="shared" si="1077"/>
        <v>36638.099542334916</v>
      </c>
      <c r="N2787" s="179">
        <f t="shared" si="1078"/>
        <v>3865412.4532238324</v>
      </c>
      <c r="O2787" s="179">
        <f>N2787*(1+Basic!$B$9)+S2787</f>
        <v>4058683.0758850244</v>
      </c>
      <c r="P2787" s="176">
        <f t="shared" si="1065"/>
        <v>4131277</v>
      </c>
      <c r="R2787" s="183">
        <f t="shared" si="1079"/>
        <v>0</v>
      </c>
      <c r="S2787" s="179">
        <f t="shared" si="1066"/>
        <v>0</v>
      </c>
      <c r="Y2787" s="179">
        <f t="shared" si="1080"/>
        <v>42046.667887616903</v>
      </c>
      <c r="Z2787" s="179">
        <f t="shared" si="1081"/>
        <v>2127.6960076226096</v>
      </c>
      <c r="AA2787" s="179">
        <f t="shared" si="1082"/>
        <v>29425.636104760382</v>
      </c>
      <c r="AB2787" s="179">
        <f t="shared" si="1083"/>
        <v>73599.999999999898</v>
      </c>
      <c r="AC2787" s="179">
        <f t="shared" si="1084"/>
        <v>4131277</v>
      </c>
      <c r="AE2787" s="179">
        <f t="shared" si="1085"/>
        <v>73600</v>
      </c>
    </row>
    <row r="2788" spans="1:31" x14ac:dyDescent="0.2">
      <c r="A2788" s="171">
        <f t="shared" si="1067"/>
        <v>203</v>
      </c>
      <c r="B2788" s="179">
        <f t="shared" si="1068"/>
        <v>70476</v>
      </c>
      <c r="D2788" s="179">
        <f t="shared" si="1069"/>
        <v>3124</v>
      </c>
      <c r="E2788" s="179">
        <f t="shared" si="1070"/>
        <v>27868.788269614393</v>
      </c>
      <c r="F2788" s="179">
        <f t="shared" si="1071"/>
        <v>967.93409892051511</v>
      </c>
      <c r="G2788" s="179">
        <f t="shared" si="1072"/>
        <v>2047844.2309527528</v>
      </c>
      <c r="H2788" s="179">
        <f t="shared" si="1073"/>
        <v>70437.422017582852</v>
      </c>
      <c r="I2788" s="179">
        <f t="shared" si="1074"/>
        <v>70476</v>
      </c>
      <c r="J2788" s="179">
        <f t="shared" si="1075"/>
        <v>3124</v>
      </c>
      <c r="K2788" s="179">
        <f t="shared" si="1076"/>
        <v>73600</v>
      </c>
      <c r="L2788" s="179">
        <f t="shared" si="1064"/>
        <v>73600</v>
      </c>
      <c r="M2788" s="179">
        <f t="shared" si="1077"/>
        <v>36291.076508277656</v>
      </c>
      <c r="N2788" s="179">
        <f t="shared" si="1078"/>
        <v>3828103.52973211</v>
      </c>
      <c r="O2788" s="179">
        <f>N2788*(1+Basic!$B$9)+S2788</f>
        <v>4019508.7062187158</v>
      </c>
      <c r="P2788" s="176">
        <f t="shared" si="1065"/>
        <v>4089946</v>
      </c>
      <c r="R2788" s="183">
        <f t="shared" si="1079"/>
        <v>0</v>
      </c>
      <c r="S2788" s="179">
        <f t="shared" si="1066"/>
        <v>0</v>
      </c>
      <c r="Y2788" s="179">
        <f t="shared" si="1080"/>
        <v>42607.211730385665</v>
      </c>
      <c r="Z2788" s="179">
        <f t="shared" si="1081"/>
        <v>2156.0659010794916</v>
      </c>
      <c r="AA2788" s="179">
        <f t="shared" si="1082"/>
        <v>28836.722368534909</v>
      </c>
      <c r="AB2788" s="179">
        <f t="shared" si="1083"/>
        <v>73600.000000000058</v>
      </c>
      <c r="AC2788" s="179">
        <f t="shared" si="1084"/>
        <v>4089946</v>
      </c>
      <c r="AE2788" s="179">
        <f t="shared" si="1085"/>
        <v>73600</v>
      </c>
    </row>
    <row r="2789" spans="1:31" x14ac:dyDescent="0.2">
      <c r="A2789" s="171">
        <f t="shared" si="1067"/>
        <v>204</v>
      </c>
      <c r="B2789" s="179">
        <f t="shared" si="1068"/>
        <v>70476</v>
      </c>
      <c r="C2789" s="171">
        <f>-Basic!$B$36</f>
        <v>-8740</v>
      </c>
      <c r="D2789" s="179">
        <f t="shared" si="1069"/>
        <v>-5616</v>
      </c>
      <c r="E2789" s="179">
        <f t="shared" si="1070"/>
        <v>27300.771554072471</v>
      </c>
      <c r="F2789" s="179">
        <f t="shared" si="1071"/>
        <v>939.18593203930743</v>
      </c>
      <c r="G2789" s="179">
        <f t="shared" si="1072"/>
        <v>2004669.0025068251</v>
      </c>
      <c r="H2789" s="179">
        <f t="shared" si="1073"/>
        <v>76992.607949622165</v>
      </c>
      <c r="I2789" s="179">
        <f t="shared" si="1074"/>
        <v>70476</v>
      </c>
      <c r="J2789" s="179">
        <f t="shared" si="1075"/>
        <v>3124</v>
      </c>
      <c r="K2789" s="179">
        <f t="shared" si="1076"/>
        <v>73600</v>
      </c>
      <c r="L2789" s="179">
        <f t="shared" si="1064"/>
        <v>73600</v>
      </c>
      <c r="M2789" s="179">
        <f t="shared" si="1077"/>
        <v>35940.795389958614</v>
      </c>
      <c r="N2789" s="179">
        <f t="shared" si="1078"/>
        <v>3790444.3251220686</v>
      </c>
      <c r="O2789" s="179">
        <f>N2789*(1+Basic!$B$9)+S2789</f>
        <v>3979966.5413781721</v>
      </c>
      <c r="P2789" s="176">
        <f t="shared" si="1065"/>
        <v>4056959</v>
      </c>
      <c r="R2789" s="183">
        <f t="shared" si="1079"/>
        <v>0</v>
      </c>
      <c r="S2789" s="179">
        <f t="shared" si="1066"/>
        <v>0</v>
      </c>
      <c r="Y2789" s="179">
        <f t="shared" si="1080"/>
        <v>43175.228445927612</v>
      </c>
      <c r="Z2789" s="179">
        <f t="shared" si="1081"/>
        <v>2184.8140679606877</v>
      </c>
      <c r="AA2789" s="179">
        <f t="shared" si="1082"/>
        <v>28239.95748611178</v>
      </c>
      <c r="AB2789" s="179">
        <f t="shared" si="1083"/>
        <v>73600.000000000087</v>
      </c>
      <c r="AC2789" s="179">
        <f t="shared" si="1084"/>
        <v>4056959</v>
      </c>
      <c r="AE2789" s="179">
        <f t="shared" si="1085"/>
        <v>64860</v>
      </c>
    </row>
    <row r="2790" spans="1:31" x14ac:dyDescent="0.2">
      <c r="A2790" s="171">
        <f t="shared" si="1067"/>
        <v>205</v>
      </c>
      <c r="B2790" s="179">
        <f t="shared" si="1068"/>
        <v>70476</v>
      </c>
      <c r="D2790" s="179">
        <f t="shared" si="1069"/>
        <v>3124</v>
      </c>
      <c r="E2790" s="179">
        <f t="shared" si="1070"/>
        <v>26725.182341386713</v>
      </c>
      <c r="F2790" s="179">
        <f t="shared" si="1071"/>
        <v>1026.5903008098805</v>
      </c>
      <c r="G2790" s="179">
        <f t="shared" si="1072"/>
        <v>1960918.1848482119</v>
      </c>
      <c r="H2790" s="179">
        <f t="shared" si="1073"/>
        <v>74895.198250432048</v>
      </c>
      <c r="I2790" s="179">
        <f t="shared" si="1074"/>
        <v>70476</v>
      </c>
      <c r="J2790" s="179">
        <f t="shared" si="1075"/>
        <v>3124</v>
      </c>
      <c r="K2790" s="179">
        <f t="shared" si="1076"/>
        <v>73600</v>
      </c>
      <c r="L2790" s="179">
        <f t="shared" si="1064"/>
        <v>73600</v>
      </c>
      <c r="M2790" s="179">
        <f t="shared" si="1077"/>
        <v>35587.225598304416</v>
      </c>
      <c r="N2790" s="179">
        <f t="shared" si="1078"/>
        <v>3752431.5507203732</v>
      </c>
      <c r="O2790" s="179">
        <f>N2790*(1+Basic!$B$9)+S2790</f>
        <v>3940053.1282563922</v>
      </c>
      <c r="P2790" s="176">
        <f t="shared" si="1065"/>
        <v>4014948</v>
      </c>
      <c r="R2790" s="183">
        <f t="shared" si="1079"/>
        <v>0</v>
      </c>
      <c r="S2790" s="179">
        <f t="shared" si="1066"/>
        <v>0</v>
      </c>
      <c r="Y2790" s="179">
        <f t="shared" si="1080"/>
        <v>43750.817658613203</v>
      </c>
      <c r="Z2790" s="179">
        <f t="shared" si="1081"/>
        <v>2097.409699190117</v>
      </c>
      <c r="AA2790" s="179">
        <f t="shared" si="1082"/>
        <v>27751.772642196593</v>
      </c>
      <c r="AB2790" s="179">
        <f t="shared" si="1083"/>
        <v>73599.999999999913</v>
      </c>
      <c r="AC2790" s="179">
        <f t="shared" si="1084"/>
        <v>4014948</v>
      </c>
      <c r="AE2790" s="179">
        <f t="shared" si="1085"/>
        <v>73600</v>
      </c>
    </row>
    <row r="2791" spans="1:31" x14ac:dyDescent="0.2">
      <c r="A2791" s="171">
        <f t="shared" si="1067"/>
        <v>206</v>
      </c>
      <c r="B2791" s="179">
        <f t="shared" si="1068"/>
        <v>70476</v>
      </c>
      <c r="D2791" s="179">
        <f t="shared" si="1069"/>
        <v>3124</v>
      </c>
      <c r="E2791" s="179">
        <f t="shared" si="1070"/>
        <v>26141.919679047413</v>
      </c>
      <c r="F2791" s="179">
        <f t="shared" si="1071"/>
        <v>998.6242335294736</v>
      </c>
      <c r="G2791" s="179">
        <f t="shared" si="1072"/>
        <v>1916584.1045272592</v>
      </c>
      <c r="H2791" s="179">
        <f t="shared" si="1073"/>
        <v>72769.822483961514</v>
      </c>
      <c r="I2791" s="179">
        <f t="shared" si="1074"/>
        <v>70476</v>
      </c>
      <c r="J2791" s="179">
        <f t="shared" si="1075"/>
        <v>3124</v>
      </c>
      <c r="K2791" s="179">
        <f t="shared" si="1076"/>
        <v>73600</v>
      </c>
      <c r="L2791" s="179">
        <f t="shared" si="1064"/>
        <v>73600</v>
      </c>
      <c r="M2791" s="179">
        <f t="shared" si="1077"/>
        <v>35230.336257051</v>
      </c>
      <c r="N2791" s="179">
        <f t="shared" si="1078"/>
        <v>3714061.8869774244</v>
      </c>
      <c r="O2791" s="179">
        <f>N2791*(1+Basic!$B$9)+S2791</f>
        <v>3899764.981326296</v>
      </c>
      <c r="P2791" s="176">
        <f t="shared" si="1065"/>
        <v>3972535</v>
      </c>
      <c r="R2791" s="183">
        <f t="shared" si="1079"/>
        <v>0</v>
      </c>
      <c r="S2791" s="179">
        <f t="shared" si="1066"/>
        <v>0</v>
      </c>
      <c r="Y2791" s="179">
        <f t="shared" si="1080"/>
        <v>44334.080320952693</v>
      </c>
      <c r="Z2791" s="179">
        <f t="shared" si="1081"/>
        <v>2125.3757664705336</v>
      </c>
      <c r="AA2791" s="179">
        <f t="shared" si="1082"/>
        <v>27140.543912576886</v>
      </c>
      <c r="AB2791" s="179">
        <f t="shared" si="1083"/>
        <v>73600.000000000116</v>
      </c>
      <c r="AC2791" s="179">
        <f t="shared" si="1084"/>
        <v>3972535</v>
      </c>
      <c r="AE2791" s="179">
        <f t="shared" si="1085"/>
        <v>73600</v>
      </c>
    </row>
    <row r="2792" spans="1:31" x14ac:dyDescent="0.2">
      <c r="A2792" s="171">
        <f t="shared" si="1067"/>
        <v>207</v>
      </c>
      <c r="B2792" s="179">
        <f t="shared" si="1068"/>
        <v>70476</v>
      </c>
      <c r="D2792" s="179">
        <f t="shared" si="1069"/>
        <v>3124</v>
      </c>
      <c r="E2792" s="179">
        <f t="shared" si="1070"/>
        <v>25550.881268699613</v>
      </c>
      <c r="F2792" s="179">
        <f t="shared" si="1071"/>
        <v>970.28527729015934</v>
      </c>
      <c r="G2792" s="179">
        <f t="shared" si="1072"/>
        <v>1871658.9857959589</v>
      </c>
      <c r="H2792" s="179">
        <f t="shared" si="1073"/>
        <v>70616.107761251667</v>
      </c>
      <c r="I2792" s="179">
        <f t="shared" si="1074"/>
        <v>70476</v>
      </c>
      <c r="J2792" s="179">
        <f t="shared" si="1075"/>
        <v>3124</v>
      </c>
      <c r="K2792" s="179">
        <f t="shared" si="1076"/>
        <v>73600</v>
      </c>
      <c r="L2792" s="179">
        <f t="shared" si="1064"/>
        <v>73600</v>
      </c>
      <c r="M2792" s="179">
        <f t="shared" si="1077"/>
        <v>34870.096200047272</v>
      </c>
      <c r="N2792" s="179">
        <f t="shared" si="1078"/>
        <v>3675331.9831774714</v>
      </c>
      <c r="O2792" s="179">
        <f>N2792*(1+Basic!$B$9)+S2792</f>
        <v>3859098.5823363452</v>
      </c>
      <c r="P2792" s="176">
        <f t="shared" si="1065"/>
        <v>3929715</v>
      </c>
      <c r="R2792" s="183">
        <f t="shared" si="1079"/>
        <v>0</v>
      </c>
      <c r="S2792" s="179">
        <f t="shared" si="1066"/>
        <v>0</v>
      </c>
      <c r="Y2792" s="179">
        <f t="shared" si="1080"/>
        <v>44925.118731300347</v>
      </c>
      <c r="Z2792" s="179">
        <f t="shared" si="1081"/>
        <v>2153.7147227098467</v>
      </c>
      <c r="AA2792" s="179">
        <f t="shared" si="1082"/>
        <v>26521.166545989774</v>
      </c>
      <c r="AB2792" s="179">
        <f t="shared" si="1083"/>
        <v>73599.999999999971</v>
      </c>
      <c r="AC2792" s="179">
        <f t="shared" si="1084"/>
        <v>3929715</v>
      </c>
      <c r="AE2792" s="179">
        <f t="shared" si="1085"/>
        <v>73600</v>
      </c>
    </row>
    <row r="2793" spans="1:31" x14ac:dyDescent="0.2">
      <c r="A2793" s="171">
        <f t="shared" si="1067"/>
        <v>208</v>
      </c>
      <c r="B2793" s="179">
        <f t="shared" si="1068"/>
        <v>70476</v>
      </c>
      <c r="D2793" s="179">
        <f t="shared" si="1069"/>
        <v>3124</v>
      </c>
      <c r="E2793" s="179">
        <f t="shared" si="1070"/>
        <v>24951.963448201033</v>
      </c>
      <c r="F2793" s="179">
        <f t="shared" si="1071"/>
        <v>941.56846013165932</v>
      </c>
      <c r="G2793" s="179">
        <f t="shared" si="1072"/>
        <v>1826134.94924416</v>
      </c>
      <c r="H2793" s="179">
        <f t="shared" si="1073"/>
        <v>68433.676221383328</v>
      </c>
      <c r="I2793" s="179">
        <f t="shared" si="1074"/>
        <v>70476</v>
      </c>
      <c r="J2793" s="179">
        <f t="shared" si="1075"/>
        <v>3124</v>
      </c>
      <c r="K2793" s="179">
        <f t="shared" si="1076"/>
        <v>73600</v>
      </c>
      <c r="L2793" s="179">
        <f t="shared" si="1064"/>
        <v>73600</v>
      </c>
      <c r="M2793" s="179">
        <f t="shared" si="1077"/>
        <v>34506.473968533515</v>
      </c>
      <c r="N2793" s="179">
        <f t="shared" si="1078"/>
        <v>3636238.4571460048</v>
      </c>
      <c r="O2793" s="179">
        <f>N2793*(1+Basic!$B$9)+S2793</f>
        <v>3818050.3800033052</v>
      </c>
      <c r="P2793" s="176">
        <f t="shared" si="1065"/>
        <v>3886484</v>
      </c>
      <c r="R2793" s="183">
        <f t="shared" si="1079"/>
        <v>0</v>
      </c>
      <c r="S2793" s="179">
        <f t="shared" si="1066"/>
        <v>0</v>
      </c>
      <c r="Y2793" s="179">
        <f t="shared" si="1080"/>
        <v>45524.036551798927</v>
      </c>
      <c r="Z2793" s="179">
        <f t="shared" si="1081"/>
        <v>2182.4315398683393</v>
      </c>
      <c r="AA2793" s="179">
        <f t="shared" si="1082"/>
        <v>25893.531908332694</v>
      </c>
      <c r="AB2793" s="179">
        <f t="shared" si="1083"/>
        <v>73599.999999999956</v>
      </c>
      <c r="AC2793" s="179">
        <f t="shared" si="1084"/>
        <v>3886484</v>
      </c>
      <c r="AE2793" s="179">
        <f t="shared" si="1085"/>
        <v>73600</v>
      </c>
    </row>
    <row r="2794" spans="1:31" x14ac:dyDescent="0.2">
      <c r="A2794" s="171">
        <f t="shared" si="1067"/>
        <v>209</v>
      </c>
      <c r="B2794" s="179">
        <f t="shared" si="1068"/>
        <v>70476</v>
      </c>
      <c r="D2794" s="179">
        <f t="shared" si="1069"/>
        <v>3124</v>
      </c>
      <c r="E2794" s="179">
        <f t="shared" si="1070"/>
        <v>24345.061173440772</v>
      </c>
      <c r="F2794" s="179">
        <f t="shared" si="1071"/>
        <v>912.46874379945791</v>
      </c>
      <c r="G2794" s="179">
        <f t="shared" si="1072"/>
        <v>1780004.0104176006</v>
      </c>
      <c r="H2794" s="179">
        <f t="shared" si="1073"/>
        <v>66222.144965182786</v>
      </c>
      <c r="I2794" s="179">
        <f t="shared" si="1074"/>
        <v>70476</v>
      </c>
      <c r="J2794" s="179">
        <f t="shared" si="1075"/>
        <v>3124</v>
      </c>
      <c r="K2794" s="179">
        <f t="shared" si="1076"/>
        <v>73600</v>
      </c>
      <c r="L2794" s="179">
        <f t="shared" si="1064"/>
        <v>73600</v>
      </c>
      <c r="M2794" s="179">
        <f t="shared" si="1077"/>
        <v>34139.437808394112</v>
      </c>
      <c r="N2794" s="179">
        <f t="shared" si="1078"/>
        <v>3596777.8949543987</v>
      </c>
      <c r="O2794" s="179">
        <f>N2794*(1+Basic!$B$9)+S2794</f>
        <v>3776616.7897021188</v>
      </c>
      <c r="P2794" s="176">
        <f t="shared" si="1065"/>
        <v>3842839</v>
      </c>
      <c r="R2794" s="183">
        <f t="shared" si="1079"/>
        <v>0</v>
      </c>
      <c r="S2794" s="179">
        <f t="shared" si="1066"/>
        <v>0</v>
      </c>
      <c r="Y2794" s="179">
        <f t="shared" si="1080"/>
        <v>46130.938826559344</v>
      </c>
      <c r="Z2794" s="179">
        <f t="shared" si="1081"/>
        <v>2211.531256200542</v>
      </c>
      <c r="AA2794" s="179">
        <f t="shared" si="1082"/>
        <v>25257.52991724023</v>
      </c>
      <c r="AB2794" s="179">
        <f t="shared" si="1083"/>
        <v>73600.000000000116</v>
      </c>
      <c r="AC2794" s="179">
        <f t="shared" si="1084"/>
        <v>3842839</v>
      </c>
      <c r="AE2794" s="179">
        <f t="shared" si="1085"/>
        <v>73600</v>
      </c>
    </row>
    <row r="2795" spans="1:31" x14ac:dyDescent="0.2">
      <c r="A2795" s="171">
        <f t="shared" si="1067"/>
        <v>210</v>
      </c>
      <c r="B2795" s="179">
        <f t="shared" si="1068"/>
        <v>70476</v>
      </c>
      <c r="D2795" s="179">
        <f t="shared" si="1069"/>
        <v>3124</v>
      </c>
      <c r="E2795" s="179">
        <f t="shared" si="1070"/>
        <v>23730.067999915627</v>
      </c>
      <c r="F2795" s="179">
        <f t="shared" si="1071"/>
        <v>882.98102286085941</v>
      </c>
      <c r="G2795" s="179">
        <f t="shared" si="1072"/>
        <v>1733258.0784175163</v>
      </c>
      <c r="H2795" s="179">
        <f t="shared" si="1073"/>
        <v>63981.125988043648</v>
      </c>
      <c r="I2795" s="179">
        <f t="shared" si="1074"/>
        <v>70476</v>
      </c>
      <c r="J2795" s="179">
        <f t="shared" si="1075"/>
        <v>3124</v>
      </c>
      <c r="K2795" s="179">
        <f t="shared" si="1076"/>
        <v>73600</v>
      </c>
      <c r="L2795" s="179">
        <f t="shared" si="1064"/>
        <v>73600</v>
      </c>
      <c r="M2795" s="179">
        <f t="shared" si="1077"/>
        <v>33768.955667384595</v>
      </c>
      <c r="N2795" s="179">
        <f t="shared" si="1078"/>
        <v>3556946.8506217832</v>
      </c>
      <c r="O2795" s="179">
        <f>N2795*(1+Basic!$B$9)+S2795</f>
        <v>3734794.1931528724</v>
      </c>
      <c r="P2795" s="176">
        <f t="shared" si="1065"/>
        <v>3798775</v>
      </c>
      <c r="R2795" s="183">
        <f t="shared" si="1079"/>
        <v>0</v>
      </c>
      <c r="S2795" s="179">
        <f t="shared" si="1066"/>
        <v>0</v>
      </c>
      <c r="Y2795" s="179">
        <f t="shared" si="1080"/>
        <v>46745.932000084314</v>
      </c>
      <c r="Z2795" s="179">
        <f t="shared" si="1081"/>
        <v>2241.0189771391379</v>
      </c>
      <c r="AA2795" s="179">
        <f t="shared" si="1082"/>
        <v>24613.049022776486</v>
      </c>
      <c r="AB2795" s="179">
        <f t="shared" si="1083"/>
        <v>73599.999999999942</v>
      </c>
      <c r="AC2795" s="179">
        <f t="shared" si="1084"/>
        <v>3798775</v>
      </c>
      <c r="AE2795" s="179">
        <f t="shared" si="1085"/>
        <v>73600</v>
      </c>
    </row>
    <row r="2796" spans="1:31" x14ac:dyDescent="0.2">
      <c r="A2796" s="171">
        <f t="shared" si="1067"/>
        <v>211</v>
      </c>
      <c r="B2796" s="179">
        <f t="shared" si="1068"/>
        <v>70476</v>
      </c>
      <c r="D2796" s="179">
        <f t="shared" si="1069"/>
        <v>3124</v>
      </c>
      <c r="E2796" s="179">
        <f t="shared" si="1070"/>
        <v>23106.876064060838</v>
      </c>
      <c r="F2796" s="179">
        <f t="shared" si="1071"/>
        <v>853.10012380926162</v>
      </c>
      <c r="G2796" s="179">
        <f t="shared" si="1072"/>
        <v>1685888.954481577</v>
      </c>
      <c r="H2796" s="179">
        <f t="shared" si="1073"/>
        <v>61710.226111852913</v>
      </c>
      <c r="I2796" s="179">
        <f t="shared" si="1074"/>
        <v>70476</v>
      </c>
      <c r="J2796" s="179">
        <f t="shared" si="1075"/>
        <v>3124</v>
      </c>
      <c r="K2796" s="179">
        <f t="shared" si="1076"/>
        <v>73600</v>
      </c>
      <c r="L2796" s="179">
        <f t="shared" si="1064"/>
        <v>73600</v>
      </c>
      <c r="M2796" s="179">
        <f t="shared" si="1077"/>
        <v>33394.995192332579</v>
      </c>
      <c r="N2796" s="179">
        <f t="shared" si="1078"/>
        <v>3516741.8458141158</v>
      </c>
      <c r="O2796" s="179">
        <f>N2796*(1+Basic!$B$9)+S2796</f>
        <v>3692578.9381048218</v>
      </c>
      <c r="P2796" s="176">
        <f t="shared" si="1065"/>
        <v>3754289</v>
      </c>
      <c r="R2796" s="183">
        <f t="shared" si="1079"/>
        <v>0</v>
      </c>
      <c r="S2796" s="179">
        <f t="shared" si="1066"/>
        <v>0</v>
      </c>
      <c r="Y2796" s="179">
        <f t="shared" si="1080"/>
        <v>47369.123935939278</v>
      </c>
      <c r="Z2796" s="179">
        <f t="shared" si="1081"/>
        <v>2270.8998761907351</v>
      </c>
      <c r="AA2796" s="179">
        <f t="shared" si="1082"/>
        <v>23959.976187870099</v>
      </c>
      <c r="AB2796" s="179">
        <f t="shared" si="1083"/>
        <v>73600.000000000116</v>
      </c>
      <c r="AC2796" s="179">
        <f t="shared" si="1084"/>
        <v>3754289</v>
      </c>
      <c r="AE2796" s="179">
        <f t="shared" si="1085"/>
        <v>73600</v>
      </c>
    </row>
    <row r="2797" spans="1:31" x14ac:dyDescent="0.2">
      <c r="A2797" s="171">
        <f t="shared" si="1067"/>
        <v>212</v>
      </c>
      <c r="B2797" s="179">
        <f t="shared" si="1068"/>
        <v>70476</v>
      </c>
      <c r="D2797" s="179">
        <f t="shared" si="1069"/>
        <v>3124</v>
      </c>
      <c r="E2797" s="179">
        <f t="shared" si="1070"/>
        <v>22475.376064331878</v>
      </c>
      <c r="F2797" s="179">
        <f t="shared" si="1071"/>
        <v>822.8208041564817</v>
      </c>
      <c r="G2797" s="179">
        <f t="shared" si="1072"/>
        <v>1637888.330545909</v>
      </c>
      <c r="H2797" s="179">
        <f t="shared" si="1073"/>
        <v>59409.046916009393</v>
      </c>
      <c r="I2797" s="179">
        <f t="shared" si="1074"/>
        <v>70476</v>
      </c>
      <c r="J2797" s="179">
        <f t="shared" si="1075"/>
        <v>3124</v>
      </c>
      <c r="K2797" s="179">
        <f t="shared" si="1076"/>
        <v>73600</v>
      </c>
      <c r="L2797" s="179">
        <f t="shared" si="1064"/>
        <v>73600</v>
      </c>
      <c r="M2797" s="179">
        <f t="shared" si="1077"/>
        <v>33017.523726312487</v>
      </c>
      <c r="N2797" s="179">
        <f t="shared" si="1078"/>
        <v>3476159.3695404283</v>
      </c>
      <c r="O2797" s="179">
        <f>N2797*(1+Basic!$B$9)+S2797</f>
        <v>3649967.3380174497</v>
      </c>
      <c r="P2797" s="176">
        <f t="shared" si="1065"/>
        <v>3709376</v>
      </c>
      <c r="R2797" s="183">
        <f t="shared" si="1079"/>
        <v>0</v>
      </c>
      <c r="S2797" s="179">
        <f t="shared" si="1066"/>
        <v>0</v>
      </c>
      <c r="Y2797" s="179">
        <f t="shared" si="1080"/>
        <v>48000.623935668031</v>
      </c>
      <c r="Z2797" s="179">
        <f t="shared" si="1081"/>
        <v>2301.1791958435206</v>
      </c>
      <c r="AA2797" s="179">
        <f t="shared" si="1082"/>
        <v>23298.196868488361</v>
      </c>
      <c r="AB2797" s="179">
        <f t="shared" si="1083"/>
        <v>73599.999999999913</v>
      </c>
      <c r="AC2797" s="179">
        <f t="shared" si="1084"/>
        <v>3709376</v>
      </c>
      <c r="AE2797" s="179">
        <f t="shared" si="1085"/>
        <v>73600</v>
      </c>
    </row>
    <row r="2798" spans="1:31" x14ac:dyDescent="0.2">
      <c r="A2798" s="171">
        <f t="shared" si="1067"/>
        <v>213</v>
      </c>
      <c r="B2798" s="179">
        <f t="shared" si="1068"/>
        <v>70476</v>
      </c>
      <c r="D2798" s="179">
        <f t="shared" si="1069"/>
        <v>3124</v>
      </c>
      <c r="E2798" s="179">
        <f t="shared" si="1070"/>
        <v>21835.457242034081</v>
      </c>
      <c r="F2798" s="179">
        <f t="shared" si="1071"/>
        <v>792.13775151298387</v>
      </c>
      <c r="G2798" s="179">
        <f t="shared" si="1072"/>
        <v>1589247.7877879431</v>
      </c>
      <c r="H2798" s="179">
        <f t="shared" si="1073"/>
        <v>57077.184667522379</v>
      </c>
      <c r="I2798" s="179">
        <f t="shared" si="1074"/>
        <v>70476</v>
      </c>
      <c r="J2798" s="179">
        <f t="shared" si="1075"/>
        <v>3124</v>
      </c>
      <c r="K2798" s="179">
        <f t="shared" si="1076"/>
        <v>73600</v>
      </c>
      <c r="L2798" s="179">
        <f t="shared" si="1064"/>
        <v>73600</v>
      </c>
      <c r="M2798" s="179">
        <f t="shared" si="1077"/>
        <v>32636.508305793672</v>
      </c>
      <c r="N2798" s="179">
        <f t="shared" si="1078"/>
        <v>3435195.8778462219</v>
      </c>
      <c r="O2798" s="179">
        <f>N2798*(1+Basic!$B$9)+S2798</f>
        <v>3606955.6717385333</v>
      </c>
      <c r="P2798" s="176">
        <f t="shared" si="1065"/>
        <v>3664033</v>
      </c>
      <c r="R2798" s="183">
        <f t="shared" si="1079"/>
        <v>0</v>
      </c>
      <c r="S2798" s="179">
        <f t="shared" si="1066"/>
        <v>0</v>
      </c>
      <c r="Y2798" s="179">
        <f t="shared" si="1080"/>
        <v>48640.542757965857</v>
      </c>
      <c r="Z2798" s="179">
        <f t="shared" si="1081"/>
        <v>2331.8622484870139</v>
      </c>
      <c r="AA2798" s="179">
        <f t="shared" si="1082"/>
        <v>22627.594993547063</v>
      </c>
      <c r="AB2798" s="179">
        <f t="shared" si="1083"/>
        <v>73599.999999999942</v>
      </c>
      <c r="AC2798" s="179">
        <f t="shared" si="1084"/>
        <v>3664033</v>
      </c>
      <c r="AE2798" s="179">
        <f t="shared" si="1085"/>
        <v>73600</v>
      </c>
    </row>
    <row r="2799" spans="1:31" x14ac:dyDescent="0.2">
      <c r="A2799" s="171">
        <f t="shared" si="1067"/>
        <v>214</v>
      </c>
      <c r="B2799" s="179">
        <f t="shared" si="1068"/>
        <v>70476</v>
      </c>
      <c r="D2799" s="179">
        <f t="shared" si="1069"/>
        <v>3124</v>
      </c>
      <c r="E2799" s="179">
        <f t="shared" si="1070"/>
        <v>21187.007361896711</v>
      </c>
      <c r="F2799" s="179">
        <f t="shared" si="1071"/>
        <v>761.04558265584058</v>
      </c>
      <c r="G2799" s="179">
        <f t="shared" si="1072"/>
        <v>1539958.7951498399</v>
      </c>
      <c r="H2799" s="179">
        <f t="shared" si="1073"/>
        <v>54714.230250178218</v>
      </c>
      <c r="I2799" s="179">
        <f t="shared" si="1074"/>
        <v>70476</v>
      </c>
      <c r="J2799" s="179">
        <f t="shared" si="1075"/>
        <v>3124</v>
      </c>
      <c r="K2799" s="179">
        <f t="shared" si="1076"/>
        <v>73600</v>
      </c>
      <c r="L2799" s="179">
        <f t="shared" si="1064"/>
        <v>73600</v>
      </c>
      <c r="M2799" s="179">
        <f t="shared" si="1077"/>
        <v>32251.915657761823</v>
      </c>
      <c r="N2799" s="179">
        <f t="shared" si="1078"/>
        <v>3393847.7935039839</v>
      </c>
      <c r="O2799" s="179">
        <f>N2799*(1+Basic!$B$9)+S2799</f>
        <v>3563540.1831791834</v>
      </c>
      <c r="P2799" s="176">
        <f t="shared" si="1065"/>
        <v>3618254</v>
      </c>
      <c r="R2799" s="183">
        <f t="shared" si="1079"/>
        <v>0</v>
      </c>
      <c r="S2799" s="179">
        <f t="shared" si="1066"/>
        <v>0</v>
      </c>
      <c r="Y2799" s="179">
        <f t="shared" si="1080"/>
        <v>49288.992638103198</v>
      </c>
      <c r="Z2799" s="179">
        <f t="shared" si="1081"/>
        <v>2362.9544173441609</v>
      </c>
      <c r="AA2799" s="179">
        <f t="shared" si="1082"/>
        <v>21948.05294455255</v>
      </c>
      <c r="AB2799" s="179">
        <f t="shared" si="1083"/>
        <v>73599.999999999913</v>
      </c>
      <c r="AC2799" s="179">
        <f t="shared" si="1084"/>
        <v>3618254</v>
      </c>
      <c r="AE2799" s="179">
        <f t="shared" si="1085"/>
        <v>73600</v>
      </c>
    </row>
    <row r="2800" spans="1:31" x14ac:dyDescent="0.2">
      <c r="A2800" s="171">
        <f t="shared" si="1067"/>
        <v>215</v>
      </c>
      <c r="B2800" s="179">
        <f t="shared" si="1068"/>
        <v>70476</v>
      </c>
      <c r="D2800" s="179">
        <f t="shared" si="1069"/>
        <v>3124</v>
      </c>
      <c r="E2800" s="179">
        <f t="shared" si="1070"/>
        <v>20529.912692387999</v>
      </c>
      <c r="F2800" s="179">
        <f t="shared" si="1071"/>
        <v>729.53884258426615</v>
      </c>
      <c r="G2800" s="179">
        <f t="shared" si="1072"/>
        <v>1490012.707842228</v>
      </c>
      <c r="H2800" s="179">
        <f t="shared" si="1073"/>
        <v>52319.769092762486</v>
      </c>
      <c r="I2800" s="179">
        <f t="shared" si="1074"/>
        <v>70476</v>
      </c>
      <c r="J2800" s="179">
        <f t="shared" si="1075"/>
        <v>3124</v>
      </c>
      <c r="K2800" s="179">
        <f t="shared" si="1076"/>
        <v>73600</v>
      </c>
      <c r="L2800" s="179">
        <f t="shared" si="1064"/>
        <v>73600</v>
      </c>
      <c r="M2800" s="179">
        <f t="shared" si="1077"/>
        <v>31863.712196813332</v>
      </c>
      <c r="N2800" s="179">
        <f t="shared" si="1078"/>
        <v>3352111.5057007973</v>
      </c>
      <c r="O2800" s="179">
        <f>N2800*(1+Basic!$B$9)+S2800</f>
        <v>3519717.0809858372</v>
      </c>
      <c r="P2800" s="176">
        <f t="shared" si="1065"/>
        <v>3572037</v>
      </c>
      <c r="R2800" s="183">
        <f t="shared" si="1079"/>
        <v>0</v>
      </c>
      <c r="S2800" s="179">
        <f t="shared" si="1066"/>
        <v>0</v>
      </c>
      <c r="Y2800" s="179">
        <f t="shared" si="1080"/>
        <v>49946.087307611946</v>
      </c>
      <c r="Z2800" s="179">
        <f t="shared" si="1081"/>
        <v>2394.4611574157316</v>
      </c>
      <c r="AA2800" s="179">
        <f t="shared" si="1082"/>
        <v>21259.451534972264</v>
      </c>
      <c r="AB2800" s="179">
        <f t="shared" si="1083"/>
        <v>73599.999999999942</v>
      </c>
      <c r="AC2800" s="179">
        <f t="shared" si="1084"/>
        <v>3572037</v>
      </c>
      <c r="AE2800" s="179">
        <f t="shared" si="1085"/>
        <v>73600</v>
      </c>
    </row>
    <row r="2801" spans="1:31" x14ac:dyDescent="0.2">
      <c r="A2801" s="171">
        <f t="shared" si="1067"/>
        <v>216</v>
      </c>
      <c r="B2801" s="179">
        <f t="shared" si="1068"/>
        <v>70476</v>
      </c>
      <c r="C2801" s="171">
        <f>-Basic!$B$37</f>
        <v>-7870</v>
      </c>
      <c r="D2801" s="179">
        <f t="shared" si="1069"/>
        <v>-4746</v>
      </c>
      <c r="E2801" s="179">
        <f t="shared" si="1070"/>
        <v>19864.05798576782</v>
      </c>
      <c r="F2801" s="179">
        <f t="shared" si="1071"/>
        <v>697.61200356255915</v>
      </c>
      <c r="G2801" s="179">
        <f t="shared" si="1072"/>
        <v>1439400.7658279957</v>
      </c>
      <c r="H2801" s="179">
        <f t="shared" si="1073"/>
        <v>57763.381096325043</v>
      </c>
      <c r="I2801" s="179">
        <f t="shared" si="1074"/>
        <v>70476</v>
      </c>
      <c r="J2801" s="179">
        <f t="shared" si="1075"/>
        <v>3124</v>
      </c>
      <c r="K2801" s="179">
        <f t="shared" si="1076"/>
        <v>73600</v>
      </c>
      <c r="L2801" s="179">
        <f t="shared" si="1064"/>
        <v>73600</v>
      </c>
      <c r="M2801" s="179">
        <f t="shared" si="1077"/>
        <v>31471.864022222366</v>
      </c>
      <c r="N2801" s="179">
        <f t="shared" si="1078"/>
        <v>3309983.3697230197</v>
      </c>
      <c r="O2801" s="179">
        <f>N2801*(1+Basic!$B$9)+S2801</f>
        <v>3475482.5382091706</v>
      </c>
      <c r="P2801" s="176">
        <f t="shared" si="1065"/>
        <v>3533246</v>
      </c>
      <c r="R2801" s="183">
        <f t="shared" si="1079"/>
        <v>0</v>
      </c>
      <c r="S2801" s="179">
        <f t="shared" si="1066"/>
        <v>0</v>
      </c>
      <c r="Y2801" s="179">
        <f t="shared" si="1080"/>
        <v>50611.942014232278</v>
      </c>
      <c r="Z2801" s="179">
        <f t="shared" si="1081"/>
        <v>2426.3879964374428</v>
      </c>
      <c r="AA2801" s="179">
        <f t="shared" si="1082"/>
        <v>20561.669989330381</v>
      </c>
      <c r="AB2801" s="179">
        <f t="shared" si="1083"/>
        <v>73600.000000000102</v>
      </c>
      <c r="AC2801" s="179">
        <f t="shared" si="1084"/>
        <v>3533246</v>
      </c>
      <c r="AE2801" s="179">
        <f t="shared" si="1085"/>
        <v>65730</v>
      </c>
    </row>
    <row r="2802" spans="1:31" x14ac:dyDescent="0.2">
      <c r="A2802" s="171">
        <f t="shared" si="1067"/>
        <v>217</v>
      </c>
      <c r="B2802" s="179">
        <f t="shared" si="1068"/>
        <v>70476</v>
      </c>
      <c r="D2802" s="179">
        <f t="shared" si="1069"/>
        <v>3124</v>
      </c>
      <c r="E2802" s="179">
        <f t="shared" si="1070"/>
        <v>19189.32645787438</v>
      </c>
      <c r="F2802" s="179">
        <f t="shared" si="1071"/>
        <v>770.19506618444291</v>
      </c>
      <c r="G2802" s="179">
        <f t="shared" si="1072"/>
        <v>1388114.0922858701</v>
      </c>
      <c r="H2802" s="179">
        <f t="shared" si="1073"/>
        <v>55409.576162509489</v>
      </c>
      <c r="I2802" s="179">
        <f t="shared" si="1074"/>
        <v>70476</v>
      </c>
      <c r="J2802" s="179">
        <f t="shared" si="1075"/>
        <v>3124</v>
      </c>
      <c r="K2802" s="179">
        <f t="shared" si="1076"/>
        <v>73600</v>
      </c>
      <c r="L2802" s="179">
        <f t="shared" si="1064"/>
        <v>73600</v>
      </c>
      <c r="M2802" s="179">
        <f t="shared" si="1077"/>
        <v>31076.336914980417</v>
      </c>
      <c r="N2802" s="179">
        <f t="shared" si="1078"/>
        <v>3267459.706638</v>
      </c>
      <c r="O2802" s="179">
        <f>N2802*(1+Basic!$B$9)+S2802</f>
        <v>3430832.6919698999</v>
      </c>
      <c r="P2802" s="176">
        <f t="shared" si="1065"/>
        <v>3486242</v>
      </c>
      <c r="R2802" s="183">
        <f t="shared" si="1079"/>
        <v>0</v>
      </c>
      <c r="S2802" s="179">
        <f t="shared" si="1066"/>
        <v>0</v>
      </c>
      <c r="Y2802" s="179">
        <f t="shared" si="1080"/>
        <v>51286.673542125616</v>
      </c>
      <c r="Z2802" s="179">
        <f t="shared" si="1081"/>
        <v>2353.8049338155543</v>
      </c>
      <c r="AA2802" s="179">
        <f t="shared" si="1082"/>
        <v>19959.521524058822</v>
      </c>
      <c r="AB2802" s="179">
        <f t="shared" si="1083"/>
        <v>73600</v>
      </c>
      <c r="AC2802" s="179">
        <f t="shared" si="1084"/>
        <v>3486242</v>
      </c>
      <c r="AE2802" s="179">
        <f t="shared" si="1085"/>
        <v>73600</v>
      </c>
    </row>
    <row r="2803" spans="1:31" x14ac:dyDescent="0.2">
      <c r="A2803" s="171">
        <f t="shared" si="1067"/>
        <v>218</v>
      </c>
      <c r="B2803" s="179">
        <f t="shared" si="1068"/>
        <v>70476</v>
      </c>
      <c r="D2803" s="179">
        <f t="shared" si="1069"/>
        <v>3124</v>
      </c>
      <c r="E2803" s="179">
        <f t="shared" si="1070"/>
        <v>18505.599767641481</v>
      </c>
      <c r="F2803" s="179">
        <f t="shared" si="1071"/>
        <v>738.81032186412324</v>
      </c>
      <c r="G2803" s="179">
        <f t="shared" si="1072"/>
        <v>1336143.6920535115</v>
      </c>
      <c r="H2803" s="179">
        <f t="shared" si="1073"/>
        <v>53024.386484373616</v>
      </c>
      <c r="I2803" s="179">
        <f t="shared" si="1074"/>
        <v>70476</v>
      </c>
      <c r="J2803" s="179">
        <f t="shared" si="1075"/>
        <v>3124</v>
      </c>
      <c r="K2803" s="179">
        <f t="shared" si="1076"/>
        <v>73600</v>
      </c>
      <c r="L2803" s="179">
        <f t="shared" si="1064"/>
        <v>73600</v>
      </c>
      <c r="M2803" s="179">
        <f t="shared" si="1077"/>
        <v>30677.096334808022</v>
      </c>
      <c r="N2803" s="179">
        <f t="shared" si="1078"/>
        <v>3224536.802972808</v>
      </c>
      <c r="O2803" s="179">
        <f>N2803*(1+Basic!$B$9)+S2803</f>
        <v>3385763.6431214483</v>
      </c>
      <c r="P2803" s="176">
        <f t="shared" si="1065"/>
        <v>3438788</v>
      </c>
      <c r="R2803" s="183">
        <f t="shared" si="1079"/>
        <v>0</v>
      </c>
      <c r="S2803" s="179">
        <f t="shared" si="1066"/>
        <v>0</v>
      </c>
      <c r="Y2803" s="179">
        <f t="shared" si="1080"/>
        <v>51970.400232358603</v>
      </c>
      <c r="Z2803" s="179">
        <f t="shared" si="1081"/>
        <v>2385.1896781358737</v>
      </c>
      <c r="AA2803" s="179">
        <f t="shared" si="1082"/>
        <v>19244.410089505604</v>
      </c>
      <c r="AB2803" s="179">
        <f t="shared" si="1083"/>
        <v>73600.000000000087</v>
      </c>
      <c r="AC2803" s="179">
        <f t="shared" si="1084"/>
        <v>3438788</v>
      </c>
      <c r="AE2803" s="179">
        <f t="shared" si="1085"/>
        <v>73600</v>
      </c>
    </row>
    <row r="2804" spans="1:31" x14ac:dyDescent="0.2">
      <c r="A2804" s="171">
        <f t="shared" si="1067"/>
        <v>219</v>
      </c>
      <c r="B2804" s="179">
        <f t="shared" si="1068"/>
        <v>70476</v>
      </c>
      <c r="D2804" s="179">
        <f t="shared" si="1069"/>
        <v>3124</v>
      </c>
      <c r="E2804" s="179">
        <f t="shared" si="1070"/>
        <v>17812.75799634268</v>
      </c>
      <c r="F2804" s="179">
        <f t="shared" si="1071"/>
        <v>707.00710523885573</v>
      </c>
      <c r="G2804" s="179">
        <f t="shared" si="1072"/>
        <v>1283480.4500498541</v>
      </c>
      <c r="H2804" s="179">
        <f t="shared" si="1073"/>
        <v>50607.393589612475</v>
      </c>
      <c r="I2804" s="179">
        <f t="shared" si="1074"/>
        <v>70476</v>
      </c>
      <c r="J2804" s="179">
        <f t="shared" si="1075"/>
        <v>3124</v>
      </c>
      <c r="K2804" s="179">
        <f t="shared" si="1076"/>
        <v>73600</v>
      </c>
      <c r="L2804" s="179">
        <f t="shared" si="1064"/>
        <v>73600</v>
      </c>
      <c r="M2804" s="179">
        <f t="shared" si="1077"/>
        <v>30274.107417138512</v>
      </c>
      <c r="N2804" s="179">
        <f t="shared" si="1078"/>
        <v>3181210.9103899463</v>
      </c>
      <c r="O2804" s="179">
        <f>N2804*(1+Basic!$B$9)+S2804</f>
        <v>3340271.4559094436</v>
      </c>
      <c r="P2804" s="176">
        <f t="shared" si="1065"/>
        <v>3390879</v>
      </c>
      <c r="R2804" s="183">
        <f t="shared" si="1079"/>
        <v>0</v>
      </c>
      <c r="S2804" s="179">
        <f t="shared" si="1066"/>
        <v>0</v>
      </c>
      <c r="Y2804" s="179">
        <f t="shared" si="1080"/>
        <v>52663.242003657389</v>
      </c>
      <c r="Z2804" s="179">
        <f t="shared" si="1081"/>
        <v>2416.9928947611406</v>
      </c>
      <c r="AA2804" s="179">
        <f t="shared" si="1082"/>
        <v>18519.765101581535</v>
      </c>
      <c r="AB2804" s="179">
        <f t="shared" si="1083"/>
        <v>73600.000000000058</v>
      </c>
      <c r="AC2804" s="179">
        <f t="shared" si="1084"/>
        <v>3390879</v>
      </c>
      <c r="AE2804" s="179">
        <f t="shared" si="1085"/>
        <v>73600</v>
      </c>
    </row>
    <row r="2805" spans="1:31" x14ac:dyDescent="0.2">
      <c r="A2805" s="171">
        <f t="shared" si="1067"/>
        <v>220</v>
      </c>
      <c r="B2805" s="179">
        <f t="shared" si="1068"/>
        <v>70476</v>
      </c>
      <c r="D2805" s="179">
        <f t="shared" si="1069"/>
        <v>3124</v>
      </c>
      <c r="E2805" s="179">
        <f t="shared" si="1070"/>
        <v>17110.679626558773</v>
      </c>
      <c r="F2805" s="179">
        <f t="shared" si="1071"/>
        <v>674.77983655727371</v>
      </c>
      <c r="G2805" s="179">
        <f t="shared" si="1072"/>
        <v>1230115.1296764128</v>
      </c>
      <c r="H2805" s="179">
        <f t="shared" si="1073"/>
        <v>48158.173426169749</v>
      </c>
      <c r="I2805" s="179">
        <f t="shared" si="1074"/>
        <v>70476</v>
      </c>
      <c r="J2805" s="179">
        <f t="shared" si="1075"/>
        <v>3124</v>
      </c>
      <c r="K2805" s="179">
        <f t="shared" si="1076"/>
        <v>73600</v>
      </c>
      <c r="L2805" s="179">
        <f t="shared" si="1064"/>
        <v>73600</v>
      </c>
      <c r="M2805" s="179">
        <f t="shared" si="1077"/>
        <v>29867.334970073338</v>
      </c>
      <c r="N2805" s="179">
        <f t="shared" si="1078"/>
        <v>3137478.2453600196</v>
      </c>
      <c r="O2805" s="179">
        <f>N2805*(1+Basic!$B$9)+S2805</f>
        <v>3294352.1576280207</v>
      </c>
      <c r="P2805" s="176">
        <f t="shared" si="1065"/>
        <v>3342510</v>
      </c>
      <c r="R2805" s="183">
        <f t="shared" si="1079"/>
        <v>0</v>
      </c>
      <c r="S2805" s="179">
        <f t="shared" si="1066"/>
        <v>0</v>
      </c>
      <c r="Y2805" s="179">
        <f t="shared" si="1080"/>
        <v>53365.320373441326</v>
      </c>
      <c r="Z2805" s="179">
        <f t="shared" si="1081"/>
        <v>2449.2201634427256</v>
      </c>
      <c r="AA2805" s="179">
        <f t="shared" si="1082"/>
        <v>17785.459463116047</v>
      </c>
      <c r="AB2805" s="179">
        <f t="shared" si="1083"/>
        <v>73600.000000000102</v>
      </c>
      <c r="AC2805" s="179">
        <f t="shared" si="1084"/>
        <v>3342510</v>
      </c>
      <c r="AE2805" s="179">
        <f t="shared" si="1085"/>
        <v>73600</v>
      </c>
    </row>
    <row r="2806" spans="1:31" x14ac:dyDescent="0.2">
      <c r="A2806" s="171">
        <f t="shared" si="1067"/>
        <v>221</v>
      </c>
      <c r="B2806" s="179">
        <f t="shared" si="1068"/>
        <v>70476</v>
      </c>
      <c r="D2806" s="179">
        <f t="shared" si="1069"/>
        <v>3124</v>
      </c>
      <c r="E2806" s="179">
        <f t="shared" si="1070"/>
        <v>16399.241520864874</v>
      </c>
      <c r="F2806" s="179">
        <f t="shared" si="1071"/>
        <v>642.12286166971728</v>
      </c>
      <c r="G2806" s="179">
        <f t="shared" si="1072"/>
        <v>1176038.3711972777</v>
      </c>
      <c r="H2806" s="179">
        <f t="shared" si="1073"/>
        <v>45676.296287839468</v>
      </c>
      <c r="I2806" s="179">
        <f t="shared" si="1074"/>
        <v>70476</v>
      </c>
      <c r="J2806" s="179">
        <f t="shared" si="1075"/>
        <v>3124</v>
      </c>
      <c r="K2806" s="179">
        <f t="shared" si="1076"/>
        <v>73600</v>
      </c>
      <c r="L2806" s="179">
        <f t="shared" si="1064"/>
        <v>73600</v>
      </c>
      <c r="M2806" s="179">
        <f t="shared" si="1077"/>
        <v>29456.743471308888</v>
      </c>
      <c r="N2806" s="179">
        <f t="shared" si="1078"/>
        <v>3093334.9888313287</v>
      </c>
      <c r="O2806" s="179">
        <f>N2806*(1+Basic!$B$9)+S2806</f>
        <v>3248001.7382728951</v>
      </c>
      <c r="P2806" s="176">
        <f t="shared" si="1065"/>
        <v>3293678</v>
      </c>
      <c r="R2806" s="183">
        <f t="shared" si="1079"/>
        <v>0</v>
      </c>
      <c r="S2806" s="179">
        <f t="shared" si="1066"/>
        <v>0</v>
      </c>
      <c r="Y2806" s="179">
        <f t="shared" si="1080"/>
        <v>54076.758479135111</v>
      </c>
      <c r="Z2806" s="179">
        <f t="shared" si="1081"/>
        <v>2481.877138330281</v>
      </c>
      <c r="AA2806" s="179">
        <f t="shared" si="1082"/>
        <v>17041.364382534593</v>
      </c>
      <c r="AB2806" s="179">
        <f t="shared" si="1083"/>
        <v>73599.999999999985</v>
      </c>
      <c r="AC2806" s="179">
        <f t="shared" si="1084"/>
        <v>3293678</v>
      </c>
      <c r="AE2806" s="179">
        <f t="shared" si="1085"/>
        <v>73600</v>
      </c>
    </row>
    <row r="2807" spans="1:31" x14ac:dyDescent="0.2">
      <c r="A2807" s="171">
        <f t="shared" si="1067"/>
        <v>222</v>
      </c>
      <c r="B2807" s="179">
        <f t="shared" si="1068"/>
        <v>70476</v>
      </c>
      <c r="D2807" s="179">
        <f t="shared" si="1069"/>
        <v>3124</v>
      </c>
      <c r="E2807" s="179">
        <f t="shared" si="1070"/>
        <v>15678.318900233344</v>
      </c>
      <c r="F2807" s="179">
        <f t="shared" si="1071"/>
        <v>609.03045103623447</v>
      </c>
      <c r="G2807" s="179">
        <f t="shared" si="1072"/>
        <v>1121240.690097511</v>
      </c>
      <c r="H2807" s="179">
        <f t="shared" si="1073"/>
        <v>43161.326738875701</v>
      </c>
      <c r="I2807" s="179">
        <f t="shared" si="1074"/>
        <v>70476</v>
      </c>
      <c r="J2807" s="179">
        <f t="shared" si="1075"/>
        <v>3124</v>
      </c>
      <c r="K2807" s="179">
        <f t="shared" si="1076"/>
        <v>73600</v>
      </c>
      <c r="L2807" s="179">
        <f t="shared" si="1064"/>
        <v>73600</v>
      </c>
      <c r="M2807" s="179">
        <f t="shared" si="1077"/>
        <v>29042.297065034407</v>
      </c>
      <c r="N2807" s="179">
        <f t="shared" si="1078"/>
        <v>3048777.2858963632</v>
      </c>
      <c r="O2807" s="179">
        <f>N2807*(1+Basic!$B$9)+S2807</f>
        <v>3201216.1501911813</v>
      </c>
      <c r="P2807" s="176">
        <f t="shared" si="1065"/>
        <v>3244377</v>
      </c>
      <c r="R2807" s="183">
        <f t="shared" si="1079"/>
        <v>0</v>
      </c>
      <c r="S2807" s="179">
        <f t="shared" si="1066"/>
        <v>0</v>
      </c>
      <c r="Y2807" s="179">
        <f t="shared" si="1080"/>
        <v>54797.681099766633</v>
      </c>
      <c r="Z2807" s="179">
        <f t="shared" si="1081"/>
        <v>2514.969548963767</v>
      </c>
      <c r="AA2807" s="179">
        <f t="shared" si="1082"/>
        <v>16287.349351269579</v>
      </c>
      <c r="AB2807" s="179">
        <f t="shared" si="1083"/>
        <v>73599.999999999971</v>
      </c>
      <c r="AC2807" s="179">
        <f t="shared" si="1084"/>
        <v>3244377</v>
      </c>
      <c r="AE2807" s="179">
        <f t="shared" si="1085"/>
        <v>73600</v>
      </c>
    </row>
    <row r="2808" spans="1:31" x14ac:dyDescent="0.2">
      <c r="A2808" s="171">
        <f t="shared" si="1067"/>
        <v>223</v>
      </c>
      <c r="B2808" s="179">
        <f t="shared" si="1068"/>
        <v>70476</v>
      </c>
      <c r="D2808" s="179">
        <f t="shared" si="1069"/>
        <v>3124</v>
      </c>
      <c r="E2808" s="179">
        <f t="shared" si="1070"/>
        <v>14947.785322148831</v>
      </c>
      <c r="F2808" s="179">
        <f t="shared" si="1071"/>
        <v>575.49679872135562</v>
      </c>
      <c r="G2808" s="179">
        <f t="shared" si="1072"/>
        <v>1065712.4754196599</v>
      </c>
      <c r="H2808" s="179">
        <f t="shared" si="1073"/>
        <v>40612.823537597054</v>
      </c>
      <c r="I2808" s="179">
        <f t="shared" si="1074"/>
        <v>70476</v>
      </c>
      <c r="J2808" s="179">
        <f t="shared" si="1075"/>
        <v>3124</v>
      </c>
      <c r="K2808" s="179">
        <f t="shared" si="1076"/>
        <v>73600</v>
      </c>
      <c r="L2808" s="179">
        <f t="shared" si="1064"/>
        <v>73600</v>
      </c>
      <c r="M2808" s="179">
        <f t="shared" si="1077"/>
        <v>28623.959558800809</v>
      </c>
      <c r="N2808" s="179">
        <f t="shared" si="1078"/>
        <v>3003801.245455164</v>
      </c>
      <c r="O2808" s="179">
        <f>N2808*(1+Basic!$B$9)+S2808</f>
        <v>3153991.3077279222</v>
      </c>
      <c r="P2808" s="176">
        <f t="shared" si="1065"/>
        <v>3194604</v>
      </c>
      <c r="R2808" s="183">
        <f t="shared" si="1079"/>
        <v>0</v>
      </c>
      <c r="S2808" s="179">
        <f t="shared" si="1066"/>
        <v>0</v>
      </c>
      <c r="Y2808" s="179">
        <f t="shared" si="1080"/>
        <v>55528.214677851181</v>
      </c>
      <c r="Z2808" s="179">
        <f t="shared" si="1081"/>
        <v>2548.5032012786469</v>
      </c>
      <c r="AA2808" s="179">
        <f t="shared" si="1082"/>
        <v>15523.282120870186</v>
      </c>
      <c r="AB2808" s="179">
        <f t="shared" si="1083"/>
        <v>73600.000000000015</v>
      </c>
      <c r="AC2808" s="179">
        <f t="shared" si="1084"/>
        <v>3194604</v>
      </c>
      <c r="AE2808" s="179">
        <f t="shared" si="1085"/>
        <v>73600</v>
      </c>
    </row>
    <row r="2809" spans="1:31" x14ac:dyDescent="0.2">
      <c r="A2809" s="171">
        <f t="shared" si="1067"/>
        <v>224</v>
      </c>
      <c r="B2809" s="179">
        <f t="shared" si="1068"/>
        <v>70476</v>
      </c>
      <c r="D2809" s="179">
        <f t="shared" si="1069"/>
        <v>3124</v>
      </c>
      <c r="E2809" s="179">
        <f t="shared" si="1070"/>
        <v>14207.512658431524</v>
      </c>
      <c r="F2809" s="179">
        <f t="shared" si="1071"/>
        <v>541.51602137546456</v>
      </c>
      <c r="G2809" s="179">
        <f t="shared" si="1072"/>
        <v>1009443.9880780913</v>
      </c>
      <c r="H2809" s="179">
        <f t="shared" si="1073"/>
        <v>38030.339558972519</v>
      </c>
      <c r="I2809" s="179">
        <f t="shared" si="1074"/>
        <v>70476</v>
      </c>
      <c r="J2809" s="179">
        <f t="shared" si="1075"/>
        <v>3124</v>
      </c>
      <c r="K2809" s="179">
        <f t="shared" si="1076"/>
        <v>73600</v>
      </c>
      <c r="L2809" s="179">
        <f t="shared" si="1064"/>
        <v>73600</v>
      </c>
      <c r="M2809" s="179">
        <f t="shared" si="1077"/>
        <v>28201.694420360116</v>
      </c>
      <c r="N2809" s="179">
        <f t="shared" si="1078"/>
        <v>2958402.939875524</v>
      </c>
      <c r="O2809" s="179">
        <f>N2809*(1+Basic!$B$9)+S2809</f>
        <v>3106323.0868693003</v>
      </c>
      <c r="P2809" s="176">
        <f t="shared" si="1065"/>
        <v>3144353</v>
      </c>
      <c r="R2809" s="183">
        <f t="shared" si="1079"/>
        <v>0</v>
      </c>
      <c r="S2809" s="179">
        <f t="shared" si="1066"/>
        <v>0</v>
      </c>
      <c r="Y2809" s="179">
        <f t="shared" si="1080"/>
        <v>56268.487341568572</v>
      </c>
      <c r="Z2809" s="179">
        <f t="shared" si="1081"/>
        <v>2582.4839786245357</v>
      </c>
      <c r="AA2809" s="179">
        <f t="shared" si="1082"/>
        <v>14749.028679806988</v>
      </c>
      <c r="AB2809" s="179">
        <f t="shared" si="1083"/>
        <v>73600.000000000087</v>
      </c>
      <c r="AC2809" s="179">
        <f t="shared" si="1084"/>
        <v>3144353</v>
      </c>
      <c r="AE2809" s="179">
        <f t="shared" si="1085"/>
        <v>73600</v>
      </c>
    </row>
    <row r="2810" spans="1:31" x14ac:dyDescent="0.2">
      <c r="A2810" s="171">
        <f t="shared" si="1067"/>
        <v>225</v>
      </c>
      <c r="B2810" s="179">
        <f t="shared" si="1068"/>
        <v>70476</v>
      </c>
      <c r="D2810" s="179">
        <f t="shared" si="1069"/>
        <v>3124</v>
      </c>
      <c r="E2810" s="179">
        <f t="shared" si="1070"/>
        <v>13457.371072764785</v>
      </c>
      <c r="F2810" s="179">
        <f t="shared" si="1071"/>
        <v>507.08215720258755</v>
      </c>
      <c r="G2810" s="179">
        <f t="shared" si="1072"/>
        <v>952425.35915085603</v>
      </c>
      <c r="H2810" s="179">
        <f t="shared" si="1073"/>
        <v>35413.421716175108</v>
      </c>
      <c r="I2810" s="179">
        <f t="shared" si="1074"/>
        <v>70476</v>
      </c>
      <c r="J2810" s="179">
        <f t="shared" si="1075"/>
        <v>3124</v>
      </c>
      <c r="K2810" s="179">
        <f t="shared" si="1076"/>
        <v>73600</v>
      </c>
      <c r="L2810" s="179">
        <f t="shared" si="1064"/>
        <v>73600</v>
      </c>
      <c r="M2810" s="179">
        <f t="shared" si="1077"/>
        <v>27775.46477447516</v>
      </c>
      <c r="N2810" s="179">
        <f t="shared" si="1078"/>
        <v>2912578.404649999</v>
      </c>
      <c r="O2810" s="179">
        <f>N2810*(1+Basic!$B$9)+S2810</f>
        <v>3058207.3248824989</v>
      </c>
      <c r="P2810" s="176">
        <f t="shared" si="1065"/>
        <v>3093621</v>
      </c>
      <c r="R2810" s="183">
        <f t="shared" si="1079"/>
        <v>0</v>
      </c>
      <c r="S2810" s="179">
        <f t="shared" si="1066"/>
        <v>0</v>
      </c>
      <c r="Y2810" s="179">
        <f t="shared" si="1080"/>
        <v>57018.628927235259</v>
      </c>
      <c r="Z2810" s="179">
        <f t="shared" si="1081"/>
        <v>2616.9178427974111</v>
      </c>
      <c r="AA2810" s="179">
        <f t="shared" si="1082"/>
        <v>13964.453229967372</v>
      </c>
      <c r="AB2810" s="179">
        <f t="shared" si="1083"/>
        <v>73600.000000000044</v>
      </c>
      <c r="AC2810" s="179">
        <f t="shared" si="1084"/>
        <v>3093621</v>
      </c>
      <c r="AE2810" s="179">
        <f t="shared" si="1085"/>
        <v>73600</v>
      </c>
    </row>
    <row r="2811" spans="1:31" x14ac:dyDescent="0.2">
      <c r="A2811" s="171">
        <f t="shared" si="1067"/>
        <v>226</v>
      </c>
      <c r="B2811" s="179">
        <f t="shared" si="1068"/>
        <v>70476</v>
      </c>
      <c r="D2811" s="179">
        <f t="shared" si="1069"/>
        <v>3124</v>
      </c>
      <c r="E2811" s="179">
        <f t="shared" si="1070"/>
        <v>12697.228997923159</v>
      </c>
      <c r="F2811" s="179">
        <f t="shared" si="1071"/>
        <v>472.18916491441922</v>
      </c>
      <c r="G2811" s="179">
        <f t="shared" si="1072"/>
        <v>894646.58814877924</v>
      </c>
      <c r="H2811" s="179">
        <f t="shared" si="1073"/>
        <v>32761.610881089528</v>
      </c>
      <c r="I2811" s="179">
        <f t="shared" si="1074"/>
        <v>70476</v>
      </c>
      <c r="J2811" s="179">
        <f t="shared" si="1075"/>
        <v>3124</v>
      </c>
      <c r="K2811" s="179">
        <f t="shared" si="1076"/>
        <v>73600</v>
      </c>
      <c r="L2811" s="179">
        <f t="shared" si="1064"/>
        <v>73600</v>
      </c>
      <c r="M2811" s="179">
        <f t="shared" si="1077"/>
        <v>27345.233399699413</v>
      </c>
      <c r="N2811" s="179">
        <f t="shared" si="1078"/>
        <v>2866323.6380496984</v>
      </c>
      <c r="O2811" s="179">
        <f>N2811*(1+Basic!$B$9)+S2811</f>
        <v>3009639.8199521834</v>
      </c>
      <c r="P2811" s="176">
        <f t="shared" si="1065"/>
        <v>3042401</v>
      </c>
      <c r="R2811" s="183">
        <f t="shared" si="1079"/>
        <v>0</v>
      </c>
      <c r="S2811" s="179">
        <f t="shared" si="1066"/>
        <v>0</v>
      </c>
      <c r="Y2811" s="179">
        <f t="shared" si="1080"/>
        <v>57778.771002076799</v>
      </c>
      <c r="Z2811" s="179">
        <f t="shared" si="1081"/>
        <v>2651.81083508558</v>
      </c>
      <c r="AA2811" s="179">
        <f t="shared" si="1082"/>
        <v>13169.418162837579</v>
      </c>
      <c r="AB2811" s="179">
        <f t="shared" si="1083"/>
        <v>73599.999999999956</v>
      </c>
      <c r="AC2811" s="179">
        <f t="shared" si="1084"/>
        <v>3042401</v>
      </c>
      <c r="AE2811" s="179">
        <f t="shared" si="1085"/>
        <v>73600</v>
      </c>
    </row>
    <row r="2812" spans="1:31" x14ac:dyDescent="0.2">
      <c r="A2812" s="171">
        <f t="shared" si="1067"/>
        <v>227</v>
      </c>
      <c r="B2812" s="179">
        <f t="shared" si="1068"/>
        <v>70476</v>
      </c>
      <c r="D2812" s="179">
        <f t="shared" si="1069"/>
        <v>3124</v>
      </c>
      <c r="E2812" s="179">
        <f t="shared" si="1070"/>
        <v>11926.95311269683</v>
      </c>
      <c r="F2812" s="179">
        <f t="shared" si="1071"/>
        <v>436.83092267040178</v>
      </c>
      <c r="G2812" s="179">
        <f t="shared" si="1072"/>
        <v>836097.54126147612</v>
      </c>
      <c r="H2812" s="179">
        <f t="shared" si="1073"/>
        <v>30074.441803759928</v>
      </c>
      <c r="I2812" s="179">
        <f t="shared" si="1074"/>
        <v>70476</v>
      </c>
      <c r="J2812" s="179">
        <f t="shared" si="1075"/>
        <v>3124</v>
      </c>
      <c r="K2812" s="179">
        <f t="shared" si="1076"/>
        <v>73600</v>
      </c>
      <c r="L2812" s="179">
        <f t="shared" si="1064"/>
        <v>73600</v>
      </c>
      <c r="M2812" s="179">
        <f t="shared" si="1077"/>
        <v>26910.962725126505</v>
      </c>
      <c r="N2812" s="179">
        <f t="shared" si="1078"/>
        <v>2819634.6007748251</v>
      </c>
      <c r="O2812" s="179">
        <f>N2812*(1+Basic!$B$9)+S2812</f>
        <v>2960616.3308135667</v>
      </c>
      <c r="P2812" s="176">
        <f t="shared" si="1065"/>
        <v>2990691</v>
      </c>
      <c r="R2812" s="183">
        <f t="shared" si="1079"/>
        <v>0</v>
      </c>
      <c r="S2812" s="179">
        <f t="shared" si="1066"/>
        <v>0</v>
      </c>
      <c r="Y2812" s="179">
        <f t="shared" si="1080"/>
        <v>58549.04688730312</v>
      </c>
      <c r="Z2812" s="179">
        <f t="shared" si="1081"/>
        <v>2687.1690773295995</v>
      </c>
      <c r="AA2812" s="179">
        <f t="shared" si="1082"/>
        <v>12363.784035367233</v>
      </c>
      <c r="AB2812" s="179">
        <f t="shared" si="1083"/>
        <v>73599.999999999956</v>
      </c>
      <c r="AC2812" s="179">
        <f t="shared" si="1084"/>
        <v>2990691</v>
      </c>
      <c r="AE2812" s="179">
        <f t="shared" si="1085"/>
        <v>73600</v>
      </c>
    </row>
    <row r="2813" spans="1:31" x14ac:dyDescent="0.2">
      <c r="A2813" s="171">
        <f t="shared" si="1067"/>
        <v>228</v>
      </c>
      <c r="B2813" s="179">
        <f t="shared" si="1068"/>
        <v>70476</v>
      </c>
      <c r="C2813" s="171">
        <f>-Basic!$B$38</f>
        <v>-7080</v>
      </c>
      <c r="D2813" s="179">
        <f t="shared" si="1069"/>
        <v>-3956</v>
      </c>
      <c r="E2813" s="179">
        <f t="shared" si="1070"/>
        <v>11146.408318508418</v>
      </c>
      <c r="F2813" s="179">
        <f t="shared" si="1071"/>
        <v>401.00122700367189</v>
      </c>
      <c r="G2813" s="179">
        <f t="shared" si="1072"/>
        <v>776767.94957998453</v>
      </c>
      <c r="H2813" s="179">
        <f t="shared" si="1073"/>
        <v>34431.443030763599</v>
      </c>
      <c r="I2813" s="179">
        <f t="shared" si="1074"/>
        <v>70476</v>
      </c>
      <c r="J2813" s="179">
        <f t="shared" si="1075"/>
        <v>3124</v>
      </c>
      <c r="K2813" s="179">
        <f t="shared" si="1076"/>
        <v>73600</v>
      </c>
      <c r="L2813" s="179">
        <f t="shared" si="1064"/>
        <v>73600</v>
      </c>
      <c r="M2813" s="179">
        <f t="shared" si="1077"/>
        <v>26472.614827109282</v>
      </c>
      <c r="N2813" s="179">
        <f t="shared" si="1078"/>
        <v>2772507.2156019346</v>
      </c>
      <c r="O2813" s="179">
        <f>N2813*(1+Basic!$B$9)+S2813</f>
        <v>2911132.5763820317</v>
      </c>
      <c r="P2813" s="176">
        <f t="shared" si="1065"/>
        <v>2945564</v>
      </c>
      <c r="R2813" s="183">
        <f t="shared" si="1079"/>
        <v>0</v>
      </c>
      <c r="S2813" s="179">
        <f t="shared" si="1066"/>
        <v>0</v>
      </c>
      <c r="Y2813" s="179">
        <f t="shared" si="1080"/>
        <v>59329.591681491584</v>
      </c>
      <c r="Z2813" s="179">
        <f t="shared" si="1081"/>
        <v>2722.9987729963286</v>
      </c>
      <c r="AA2813" s="179">
        <f t="shared" si="1082"/>
        <v>11547.40954551209</v>
      </c>
      <c r="AB2813" s="179">
        <f t="shared" si="1083"/>
        <v>73600</v>
      </c>
      <c r="AC2813" s="179">
        <f t="shared" si="1084"/>
        <v>2945564</v>
      </c>
      <c r="AE2813" s="179">
        <f t="shared" si="1085"/>
        <v>66520</v>
      </c>
    </row>
    <row r="2814" spans="1:31" x14ac:dyDescent="0.2">
      <c r="A2814" s="171">
        <f t="shared" si="1067"/>
        <v>229</v>
      </c>
      <c r="B2814" s="179">
        <f t="shared" si="1068"/>
        <v>70476</v>
      </c>
      <c r="D2814" s="179">
        <f t="shared" si="1069"/>
        <v>3124</v>
      </c>
      <c r="E2814" s="179">
        <f t="shared" si="1070"/>
        <v>10355.457715718079</v>
      </c>
      <c r="F2814" s="179">
        <f t="shared" si="1071"/>
        <v>459.09583269861605</v>
      </c>
      <c r="G2814" s="179">
        <f t="shared" si="1072"/>
        <v>716647.40729570261</v>
      </c>
      <c r="H2814" s="179">
        <f t="shared" si="1073"/>
        <v>31766.538863462214</v>
      </c>
      <c r="I2814" s="179">
        <f t="shared" si="1074"/>
        <v>70476</v>
      </c>
      <c r="J2814" s="179">
        <f t="shared" si="1075"/>
        <v>3124</v>
      </c>
      <c r="K2814" s="179">
        <f t="shared" si="1076"/>
        <v>73600</v>
      </c>
      <c r="L2814" s="179">
        <f t="shared" si="1064"/>
        <v>73600</v>
      </c>
      <c r="M2814" s="179">
        <f t="shared" si="1077"/>
        <v>26030.151425948043</v>
      </c>
      <c r="N2814" s="179">
        <f t="shared" si="1078"/>
        <v>2724937.3670278825</v>
      </c>
      <c r="O2814" s="179">
        <f>N2814*(1+Basic!$B$9)+S2814</f>
        <v>2861184.2353792768</v>
      </c>
      <c r="P2814" s="176">
        <f t="shared" si="1065"/>
        <v>2892951</v>
      </c>
      <c r="R2814" s="183">
        <f t="shared" si="1079"/>
        <v>0</v>
      </c>
      <c r="S2814" s="179">
        <f t="shared" si="1066"/>
        <v>0</v>
      </c>
      <c r="Y2814" s="179">
        <f t="shared" si="1080"/>
        <v>60120.542284281924</v>
      </c>
      <c r="Z2814" s="179">
        <f t="shared" si="1081"/>
        <v>2664.9041673013853</v>
      </c>
      <c r="AA2814" s="179">
        <f t="shared" si="1082"/>
        <v>10814.553548416696</v>
      </c>
      <c r="AB2814" s="179">
        <f t="shared" si="1083"/>
        <v>73600</v>
      </c>
      <c r="AC2814" s="179">
        <f t="shared" si="1084"/>
        <v>2892951</v>
      </c>
      <c r="AE2814" s="179">
        <f t="shared" si="1085"/>
        <v>73600</v>
      </c>
    </row>
    <row r="2815" spans="1:31" x14ac:dyDescent="0.2">
      <c r="A2815" s="171">
        <f t="shared" si="1067"/>
        <v>230</v>
      </c>
      <c r="B2815" s="179">
        <f t="shared" si="1068"/>
        <v>70476</v>
      </c>
      <c r="D2815" s="179">
        <f t="shared" si="1069"/>
        <v>3124</v>
      </c>
      <c r="E2815" s="179">
        <f t="shared" si="1070"/>
        <v>9553.9625796126802</v>
      </c>
      <c r="F2815" s="179">
        <f t="shared" si="1071"/>
        <v>423.56300891727977</v>
      </c>
      <c r="G2815" s="179">
        <f t="shared" si="1072"/>
        <v>655725.36987531534</v>
      </c>
      <c r="H2815" s="179">
        <f t="shared" si="1073"/>
        <v>29066.101872379495</v>
      </c>
      <c r="I2815" s="179">
        <f t="shared" si="1074"/>
        <v>70476</v>
      </c>
      <c r="J2815" s="179">
        <f t="shared" si="1075"/>
        <v>3124</v>
      </c>
      <c r="K2815" s="179">
        <f t="shared" si="1076"/>
        <v>73600</v>
      </c>
      <c r="L2815" s="179">
        <f t="shared" si="1064"/>
        <v>73600</v>
      </c>
      <c r="M2815" s="179">
        <f t="shared" si="1077"/>
        <v>25583.53388254765</v>
      </c>
      <c r="N2815" s="179">
        <f t="shared" si="1078"/>
        <v>2676920.9009104301</v>
      </c>
      <c r="O2815" s="179">
        <f>N2815*(1+Basic!$B$9)+S2815</f>
        <v>2810766.9459559517</v>
      </c>
      <c r="P2815" s="176">
        <f t="shared" si="1065"/>
        <v>2839833</v>
      </c>
      <c r="R2815" s="183">
        <f t="shared" si="1079"/>
        <v>0</v>
      </c>
      <c r="S2815" s="179">
        <f t="shared" si="1066"/>
        <v>0</v>
      </c>
      <c r="Y2815" s="179">
        <f t="shared" si="1080"/>
        <v>60922.037420387263</v>
      </c>
      <c r="Z2815" s="179">
        <f t="shared" si="1081"/>
        <v>2700.436991082719</v>
      </c>
      <c r="AA2815" s="179">
        <f t="shared" si="1082"/>
        <v>9977.5255885299594</v>
      </c>
      <c r="AB2815" s="179">
        <f t="shared" si="1083"/>
        <v>73599.999999999942</v>
      </c>
      <c r="AC2815" s="179">
        <f t="shared" si="1084"/>
        <v>2839833</v>
      </c>
      <c r="AE2815" s="179">
        <f t="shared" si="1085"/>
        <v>73600</v>
      </c>
    </row>
    <row r="2816" spans="1:31" x14ac:dyDescent="0.2">
      <c r="A2816" s="171">
        <f t="shared" si="1067"/>
        <v>231</v>
      </c>
      <c r="B2816" s="179">
        <f t="shared" si="1068"/>
        <v>70476</v>
      </c>
      <c r="D2816" s="179">
        <f t="shared" si="1069"/>
        <v>3124</v>
      </c>
      <c r="E2816" s="179">
        <f t="shared" si="1070"/>
        <v>8741.7823360748971</v>
      </c>
      <c r="F2816" s="179">
        <f t="shared" si="1071"/>
        <v>387.55640390907337</v>
      </c>
      <c r="G2816" s="179">
        <f t="shared" si="1072"/>
        <v>593991.1522113902</v>
      </c>
      <c r="H2816" s="179">
        <f t="shared" si="1073"/>
        <v>26329.65827628857</v>
      </c>
      <c r="I2816" s="179">
        <f t="shared" si="1074"/>
        <v>70476</v>
      </c>
      <c r="J2816" s="179">
        <f t="shared" si="1075"/>
        <v>3124</v>
      </c>
      <c r="K2816" s="179">
        <f t="shared" si="1076"/>
        <v>73600</v>
      </c>
      <c r="L2816" s="179">
        <f t="shared" si="1064"/>
        <v>73600</v>
      </c>
      <c r="M2816" s="179">
        <f t="shared" si="1077"/>
        <v>25132.723195043331</v>
      </c>
      <c r="N2816" s="179">
        <f t="shared" si="1078"/>
        <v>2628453.6241054735</v>
      </c>
      <c r="O2816" s="179">
        <f>N2816*(1+Basic!$B$9)+S2816</f>
        <v>2759876.3053107471</v>
      </c>
      <c r="P2816" s="176">
        <f t="shared" si="1065"/>
        <v>2786206</v>
      </c>
      <c r="R2816" s="183">
        <f t="shared" si="1079"/>
        <v>0</v>
      </c>
      <c r="S2816" s="179">
        <f t="shared" si="1066"/>
        <v>0</v>
      </c>
      <c r="Y2816" s="179">
        <f t="shared" si="1080"/>
        <v>61734.217663925141</v>
      </c>
      <c r="Z2816" s="179">
        <f t="shared" si="1081"/>
        <v>2736.443596090925</v>
      </c>
      <c r="AA2816" s="179">
        <f t="shared" si="1082"/>
        <v>9129.3387399839703</v>
      </c>
      <c r="AB2816" s="179">
        <f t="shared" si="1083"/>
        <v>73600.000000000029</v>
      </c>
      <c r="AC2816" s="179">
        <f t="shared" si="1084"/>
        <v>2786206</v>
      </c>
      <c r="AE2816" s="179">
        <f t="shared" si="1085"/>
        <v>73600</v>
      </c>
    </row>
    <row r="2817" spans="1:31" x14ac:dyDescent="0.2">
      <c r="A2817" s="171">
        <f t="shared" si="1067"/>
        <v>232</v>
      </c>
      <c r="B2817" s="179">
        <f t="shared" si="1068"/>
        <v>70476</v>
      </c>
      <c r="D2817" s="179">
        <f t="shared" si="1069"/>
        <v>3124</v>
      </c>
      <c r="E2817" s="179">
        <f t="shared" si="1070"/>
        <v>7918.7745369279473</v>
      </c>
      <c r="F2817" s="179">
        <f t="shared" si="1071"/>
        <v>351.06970045439402</v>
      </c>
      <c r="G2817" s="179">
        <f t="shared" si="1072"/>
        <v>531433.92674831813</v>
      </c>
      <c r="H2817" s="179">
        <f t="shared" si="1073"/>
        <v>23556.727976742965</v>
      </c>
      <c r="I2817" s="179">
        <f t="shared" si="1074"/>
        <v>70476</v>
      </c>
      <c r="J2817" s="179">
        <f t="shared" si="1075"/>
        <v>3124</v>
      </c>
      <c r="K2817" s="179">
        <f t="shared" si="1076"/>
        <v>73600</v>
      </c>
      <c r="L2817" s="179">
        <f t="shared" si="1064"/>
        <v>73600</v>
      </c>
      <c r="M2817" s="179">
        <f t="shared" si="1077"/>
        <v>24677.679995394723</v>
      </c>
      <c r="N2817" s="179">
        <f t="shared" si="1078"/>
        <v>2579531.3041008683</v>
      </c>
      <c r="O2817" s="179">
        <f>N2817*(1+Basic!$B$9)+S2817</f>
        <v>2708507.8693059119</v>
      </c>
      <c r="P2817" s="176">
        <f t="shared" si="1065"/>
        <v>2732065</v>
      </c>
      <c r="R2817" s="183">
        <f t="shared" si="1079"/>
        <v>0</v>
      </c>
      <c r="S2817" s="179">
        <f t="shared" si="1066"/>
        <v>0</v>
      </c>
      <c r="Y2817" s="179">
        <f t="shared" si="1080"/>
        <v>62557.225463072071</v>
      </c>
      <c r="Z2817" s="179">
        <f t="shared" si="1081"/>
        <v>2772.9302995456055</v>
      </c>
      <c r="AA2817" s="179">
        <f t="shared" si="1082"/>
        <v>8269.8442373823418</v>
      </c>
      <c r="AB2817" s="179">
        <f t="shared" si="1083"/>
        <v>73600.000000000015</v>
      </c>
      <c r="AC2817" s="179">
        <f t="shared" si="1084"/>
        <v>2732065</v>
      </c>
      <c r="AE2817" s="179">
        <f t="shared" si="1085"/>
        <v>73600</v>
      </c>
    </row>
    <row r="2818" spans="1:31" x14ac:dyDescent="0.2">
      <c r="A2818" s="171">
        <f t="shared" si="1067"/>
        <v>233</v>
      </c>
      <c r="B2818" s="179">
        <f t="shared" si="1068"/>
        <v>70476</v>
      </c>
      <c r="D2818" s="179">
        <f t="shared" si="1069"/>
        <v>3124</v>
      </c>
      <c r="E2818" s="179">
        <f t="shared" si="1070"/>
        <v>7084.7948349516109</v>
      </c>
      <c r="F2818" s="179">
        <f t="shared" si="1071"/>
        <v>314.09649710222305</v>
      </c>
      <c r="G2818" s="179">
        <f t="shared" si="1072"/>
        <v>468042.72158326977</v>
      </c>
      <c r="H2818" s="179">
        <f t="shared" si="1073"/>
        <v>20746.824473845187</v>
      </c>
      <c r="I2818" s="179">
        <f t="shared" si="1074"/>
        <v>70476</v>
      </c>
      <c r="J2818" s="179">
        <f t="shared" si="1075"/>
        <v>3124</v>
      </c>
      <c r="K2818" s="179">
        <f t="shared" si="1076"/>
        <v>73600</v>
      </c>
      <c r="L2818" s="179">
        <f t="shared" si="1064"/>
        <v>73600</v>
      </c>
      <c r="M2818" s="179">
        <f t="shared" si="1077"/>
        <v>24218.364545947974</v>
      </c>
      <c r="N2818" s="179">
        <f t="shared" si="1078"/>
        <v>2530149.6686468162</v>
      </c>
      <c r="O2818" s="179">
        <f>N2818*(1+Basic!$B$9)+S2818</f>
        <v>2656657.1520791571</v>
      </c>
      <c r="P2818" s="176">
        <f t="shared" si="1065"/>
        <v>2677404</v>
      </c>
      <c r="R2818" s="183">
        <f t="shared" si="1079"/>
        <v>0</v>
      </c>
      <c r="S2818" s="179">
        <f t="shared" si="1066"/>
        <v>0</v>
      </c>
      <c r="Y2818" s="179">
        <f t="shared" si="1080"/>
        <v>63391.205165048363</v>
      </c>
      <c r="Z2818" s="179">
        <f t="shared" si="1081"/>
        <v>2809.9035028977778</v>
      </c>
      <c r="AA2818" s="179">
        <f t="shared" si="1082"/>
        <v>7398.891332053834</v>
      </c>
      <c r="AB2818" s="179">
        <f t="shared" si="1083"/>
        <v>73599.999999999971</v>
      </c>
      <c r="AC2818" s="179">
        <f t="shared" si="1084"/>
        <v>2677404</v>
      </c>
      <c r="AE2818" s="179">
        <f t="shared" si="1085"/>
        <v>73600</v>
      </c>
    </row>
    <row r="2819" spans="1:31" x14ac:dyDescent="0.2">
      <c r="A2819" s="171">
        <f t="shared" si="1067"/>
        <v>234</v>
      </c>
      <c r="B2819" s="179">
        <f t="shared" si="1068"/>
        <v>70476</v>
      </c>
      <c r="D2819" s="179">
        <f t="shared" si="1069"/>
        <v>3124</v>
      </c>
      <c r="E2819" s="179">
        <f t="shared" si="1070"/>
        <v>6239.696958565205</v>
      </c>
      <c r="F2819" s="179">
        <f t="shared" si="1071"/>
        <v>276.63030704701629</v>
      </c>
      <c r="G2819" s="179">
        <f t="shared" si="1072"/>
        <v>403806.41854183498</v>
      </c>
      <c r="H2819" s="179">
        <f t="shared" si="1073"/>
        <v>17899.454780892203</v>
      </c>
      <c r="I2819" s="179">
        <f t="shared" si="1074"/>
        <v>70476</v>
      </c>
      <c r="J2819" s="179">
        <f t="shared" si="1075"/>
        <v>3124</v>
      </c>
      <c r="K2819" s="179">
        <f t="shared" si="1076"/>
        <v>73600</v>
      </c>
      <c r="L2819" s="179">
        <f t="shared" si="1064"/>
        <v>73600</v>
      </c>
      <c r="M2819" s="179">
        <f t="shared" si="1077"/>
        <v>23754.736735965565</v>
      </c>
      <c r="N2819" s="179">
        <f t="shared" si="1078"/>
        <v>2480304.4053827818</v>
      </c>
      <c r="O2819" s="179">
        <f>N2819*(1+Basic!$B$9)+S2819</f>
        <v>2604319.6256519211</v>
      </c>
      <c r="P2819" s="176">
        <f t="shared" si="1065"/>
        <v>2622219</v>
      </c>
      <c r="R2819" s="183">
        <f t="shared" si="1079"/>
        <v>0</v>
      </c>
      <c r="S2819" s="179">
        <f t="shared" si="1066"/>
        <v>0</v>
      </c>
      <c r="Y2819" s="179">
        <f t="shared" si="1080"/>
        <v>64236.303041434789</v>
      </c>
      <c r="Z2819" s="179">
        <f t="shared" si="1081"/>
        <v>2847.3696929529833</v>
      </c>
      <c r="AA2819" s="179">
        <f t="shared" si="1082"/>
        <v>6516.3272656122217</v>
      </c>
      <c r="AB2819" s="179">
        <f t="shared" si="1083"/>
        <v>73600</v>
      </c>
      <c r="AC2819" s="179">
        <f t="shared" si="1084"/>
        <v>2622219</v>
      </c>
      <c r="AE2819" s="179">
        <f t="shared" si="1085"/>
        <v>73600</v>
      </c>
    </row>
    <row r="2820" spans="1:31" x14ac:dyDescent="0.2">
      <c r="A2820" s="171">
        <f t="shared" si="1067"/>
        <v>235</v>
      </c>
      <c r="B2820" s="179">
        <f t="shared" si="1068"/>
        <v>70476</v>
      </c>
      <c r="D2820" s="179">
        <f t="shared" si="1069"/>
        <v>3124</v>
      </c>
      <c r="E2820" s="179">
        <f t="shared" si="1070"/>
        <v>5383.3326861730229</v>
      </c>
      <c r="F2820" s="179">
        <f t="shared" si="1071"/>
        <v>238.66455699061899</v>
      </c>
      <c r="G2820" s="179">
        <f t="shared" si="1072"/>
        <v>338713.75122800801</v>
      </c>
      <c r="H2820" s="179">
        <f t="shared" si="1073"/>
        <v>15014.119337882823</v>
      </c>
      <c r="I2820" s="179">
        <f t="shared" si="1074"/>
        <v>70476</v>
      </c>
      <c r="J2820" s="179">
        <f t="shared" si="1075"/>
        <v>3124</v>
      </c>
      <c r="K2820" s="179">
        <f t="shared" si="1076"/>
        <v>73600</v>
      </c>
      <c r="L2820" s="179">
        <f t="shared" si="1064"/>
        <v>73600</v>
      </c>
      <c r="M2820" s="179">
        <f t="shared" si="1077"/>
        <v>23286.756078123577</v>
      </c>
      <c r="N2820" s="179">
        <f t="shared" si="1078"/>
        <v>2429991.1614609053</v>
      </c>
      <c r="O2820" s="179">
        <f>N2820*(1+Basic!$B$9)+S2820</f>
        <v>2551490.7195339506</v>
      </c>
      <c r="P2820" s="176">
        <f t="shared" si="1065"/>
        <v>2566505</v>
      </c>
      <c r="R2820" s="183">
        <f t="shared" si="1079"/>
        <v>0</v>
      </c>
      <c r="S2820" s="179">
        <f t="shared" si="1066"/>
        <v>0</v>
      </c>
      <c r="Y2820" s="179">
        <f t="shared" si="1080"/>
        <v>65092.667313826969</v>
      </c>
      <c r="Z2820" s="179">
        <f t="shared" si="1081"/>
        <v>2885.3354430093805</v>
      </c>
      <c r="AA2820" s="179">
        <f t="shared" si="1082"/>
        <v>5621.9972431636415</v>
      </c>
      <c r="AB2820" s="179">
        <f t="shared" si="1083"/>
        <v>73599.999999999985</v>
      </c>
      <c r="AC2820" s="179">
        <f t="shared" si="1084"/>
        <v>2566505</v>
      </c>
      <c r="AE2820" s="179">
        <f t="shared" si="1085"/>
        <v>73600</v>
      </c>
    </row>
    <row r="2821" spans="1:31" x14ac:dyDescent="0.2">
      <c r="A2821" s="171">
        <f t="shared" si="1067"/>
        <v>236</v>
      </c>
      <c r="B2821" s="179">
        <f t="shared" si="1068"/>
        <v>70476</v>
      </c>
      <c r="D2821" s="179">
        <f t="shared" si="1069"/>
        <v>3124</v>
      </c>
      <c r="E2821" s="179">
        <f t="shared" si="1070"/>
        <v>4515.5518201677751</v>
      </c>
      <c r="F2821" s="179">
        <f t="shared" si="1071"/>
        <v>200.19258598900615</v>
      </c>
      <c r="G2821" s="179">
        <f t="shared" si="1072"/>
        <v>272753.30304817576</v>
      </c>
      <c r="H2821" s="179">
        <f t="shared" si="1073"/>
        <v>12090.311923871828</v>
      </c>
      <c r="I2821" s="179">
        <f t="shared" si="1074"/>
        <v>70476</v>
      </c>
      <c r="J2821" s="179">
        <f t="shared" si="1075"/>
        <v>3124</v>
      </c>
      <c r="K2821" s="179">
        <f t="shared" si="1076"/>
        <v>73600</v>
      </c>
      <c r="L2821" s="179">
        <f t="shared" si="1064"/>
        <v>73600</v>
      </c>
      <c r="M2821" s="179">
        <f t="shared" si="1077"/>
        <v>22814.381704975996</v>
      </c>
      <c r="N2821" s="179">
        <f t="shared" si="1078"/>
        <v>2379205.5431658812</v>
      </c>
      <c r="O2821" s="179">
        <f>N2821*(1+Basic!$B$9)+S2821</f>
        <v>2498165.8203241755</v>
      </c>
      <c r="P2821" s="176">
        <f t="shared" si="1065"/>
        <v>2510256</v>
      </c>
      <c r="R2821" s="183">
        <f t="shared" si="1079"/>
        <v>0</v>
      </c>
      <c r="S2821" s="179">
        <f t="shared" si="1066"/>
        <v>0</v>
      </c>
      <c r="Y2821" s="179">
        <f t="shared" si="1080"/>
        <v>65960.448179832252</v>
      </c>
      <c r="Z2821" s="179">
        <f t="shared" si="1081"/>
        <v>2923.8074140109948</v>
      </c>
      <c r="AA2821" s="179">
        <f t="shared" si="1082"/>
        <v>4715.7444061567812</v>
      </c>
      <c r="AB2821" s="179">
        <f t="shared" si="1083"/>
        <v>73600.000000000029</v>
      </c>
      <c r="AC2821" s="179">
        <f t="shared" si="1084"/>
        <v>2510256</v>
      </c>
      <c r="AE2821" s="179">
        <f t="shared" si="1085"/>
        <v>73600</v>
      </c>
    </row>
    <row r="2822" spans="1:31" x14ac:dyDescent="0.2">
      <c r="A2822" s="171">
        <f t="shared" si="1067"/>
        <v>237</v>
      </c>
      <c r="B2822" s="179">
        <f t="shared" si="1068"/>
        <v>70476</v>
      </c>
      <c r="D2822" s="179">
        <f t="shared" si="1069"/>
        <v>3124</v>
      </c>
      <c r="E2822" s="179">
        <f t="shared" si="1070"/>
        <v>3636.2021605874502</v>
      </c>
      <c r="F2822" s="179">
        <f t="shared" si="1071"/>
        <v>161.20764428364552</v>
      </c>
      <c r="G2822" s="179">
        <f t="shared" si="1072"/>
        <v>205913.50520876324</v>
      </c>
      <c r="H2822" s="179">
        <f t="shared" si="1073"/>
        <v>9127.5195681554742</v>
      </c>
      <c r="I2822" s="179">
        <f t="shared" si="1074"/>
        <v>70476</v>
      </c>
      <c r="J2822" s="179">
        <f t="shared" si="1075"/>
        <v>3124</v>
      </c>
      <c r="K2822" s="179">
        <f t="shared" si="1076"/>
        <v>73600</v>
      </c>
      <c r="L2822" s="179">
        <f t="shared" si="1064"/>
        <v>73600</v>
      </c>
      <c r="M2822" s="179">
        <f t="shared" si="1077"/>
        <v>22337.57236538592</v>
      </c>
      <c r="N2822" s="179">
        <f t="shared" si="1078"/>
        <v>2327943.1155312671</v>
      </c>
      <c r="O2822" s="179">
        <f>N2822*(1+Basic!$B$9)+S2822</f>
        <v>2444340.2713078307</v>
      </c>
      <c r="P2822" s="176">
        <f t="shared" si="1065"/>
        <v>2453468</v>
      </c>
      <c r="R2822" s="183">
        <f t="shared" si="1079"/>
        <v>0</v>
      </c>
      <c r="S2822" s="179">
        <f t="shared" si="1066"/>
        <v>0</v>
      </c>
      <c r="Y2822" s="179">
        <f t="shared" si="1080"/>
        <v>66839.797839412524</v>
      </c>
      <c r="Z2822" s="179">
        <f t="shared" si="1081"/>
        <v>2962.792355716354</v>
      </c>
      <c r="AA2822" s="179">
        <f t="shared" si="1082"/>
        <v>3797.4098048710957</v>
      </c>
      <c r="AB2822" s="179">
        <f t="shared" si="1083"/>
        <v>73599.999999999971</v>
      </c>
      <c r="AC2822" s="179">
        <f t="shared" si="1084"/>
        <v>2453468</v>
      </c>
      <c r="AE2822" s="179">
        <f t="shared" si="1085"/>
        <v>73600</v>
      </c>
    </row>
    <row r="2823" spans="1:31" x14ac:dyDescent="0.2">
      <c r="A2823" s="171">
        <f t="shared" si="1067"/>
        <v>238</v>
      </c>
      <c r="B2823" s="179">
        <f t="shared" si="1068"/>
        <v>70476</v>
      </c>
      <c r="D2823" s="179">
        <f t="shared" si="1069"/>
        <v>3124</v>
      </c>
      <c r="E2823" s="179">
        <f t="shared" si="1070"/>
        <v>2745.1294784209863</v>
      </c>
      <c r="F2823" s="179">
        <f t="shared" si="1071"/>
        <v>121.70289211727869</v>
      </c>
      <c r="G2823" s="179">
        <f t="shared" si="1072"/>
        <v>138182.63468718421</v>
      </c>
      <c r="H2823" s="179">
        <f t="shared" si="1073"/>
        <v>6125.2224602727529</v>
      </c>
      <c r="I2823" s="179">
        <f t="shared" si="1074"/>
        <v>70476</v>
      </c>
      <c r="J2823" s="179">
        <f t="shared" si="1075"/>
        <v>3124</v>
      </c>
      <c r="K2823" s="179">
        <f t="shared" si="1076"/>
        <v>73600</v>
      </c>
      <c r="L2823" s="179">
        <f t="shared" si="1064"/>
        <v>73600</v>
      </c>
      <c r="M2823" s="179">
        <f t="shared" si="1077"/>
        <v>21856.286420923192</v>
      </c>
      <c r="N2823" s="179">
        <f t="shared" si="1078"/>
        <v>2276199.4019521903</v>
      </c>
      <c r="O2823" s="179">
        <f>N2823*(1+Basic!$B$9)+S2823</f>
        <v>2390009.3720498001</v>
      </c>
      <c r="P2823" s="176">
        <f t="shared" si="1065"/>
        <v>2396135</v>
      </c>
      <c r="R2823" s="183">
        <f t="shared" si="1079"/>
        <v>0</v>
      </c>
      <c r="S2823" s="179">
        <f t="shared" si="1066"/>
        <v>0</v>
      </c>
      <c r="Y2823" s="179">
        <f t="shared" si="1080"/>
        <v>67730.870521579025</v>
      </c>
      <c r="Z2823" s="179">
        <f t="shared" si="1081"/>
        <v>3002.2971078827213</v>
      </c>
      <c r="AA2823" s="179">
        <f t="shared" si="1082"/>
        <v>2866.832370538265</v>
      </c>
      <c r="AB2823" s="179">
        <f t="shared" si="1083"/>
        <v>73600.000000000015</v>
      </c>
      <c r="AC2823" s="179">
        <f t="shared" si="1084"/>
        <v>2396135</v>
      </c>
      <c r="AE2823" s="179">
        <f t="shared" si="1085"/>
        <v>73600</v>
      </c>
    </row>
    <row r="2824" spans="1:31" x14ac:dyDescent="0.2">
      <c r="A2824" s="171">
        <f t="shared" si="1067"/>
        <v>239</v>
      </c>
      <c r="B2824" s="179">
        <f t="shared" si="1068"/>
        <v>70476</v>
      </c>
      <c r="D2824" s="179">
        <f t="shared" si="1069"/>
        <v>3124</v>
      </c>
      <c r="E2824" s="179">
        <f t="shared" si="1070"/>
        <v>1842.1774885580662</v>
      </c>
      <c r="F2824" s="179">
        <f t="shared" si="1071"/>
        <v>81.671398533912125</v>
      </c>
      <c r="G2824" s="179">
        <f t="shared" si="1072"/>
        <v>69548.812175742263</v>
      </c>
      <c r="H2824" s="179">
        <f t="shared" si="1073"/>
        <v>3082.8938588066649</v>
      </c>
      <c r="I2824" s="179">
        <f t="shared" si="1074"/>
        <v>70476</v>
      </c>
      <c r="J2824" s="179">
        <f t="shared" si="1075"/>
        <v>3124</v>
      </c>
      <c r="K2824" s="179">
        <f t="shared" si="1076"/>
        <v>73600</v>
      </c>
      <c r="L2824" s="179">
        <f t="shared" si="1064"/>
        <v>73600</v>
      </c>
      <c r="M2824" s="179">
        <f t="shared" si="1077"/>
        <v>21370.481842228226</v>
      </c>
      <c r="N2824" s="179">
        <f t="shared" si="1078"/>
        <v>2223969.8837944185</v>
      </c>
      <c r="O2824" s="179">
        <f>N2824*(1+Basic!$B$9)+S2824</f>
        <v>2335168.3779841396</v>
      </c>
      <c r="P2824" s="176">
        <f t="shared" si="1065"/>
        <v>2338251</v>
      </c>
      <c r="R2824" s="183">
        <f t="shared" si="1079"/>
        <v>0</v>
      </c>
      <c r="S2824" s="179">
        <f t="shared" si="1066"/>
        <v>0</v>
      </c>
      <c r="Y2824" s="179">
        <f t="shared" si="1080"/>
        <v>68633.822511441947</v>
      </c>
      <c r="Z2824" s="179">
        <f t="shared" si="1081"/>
        <v>3042.328601466088</v>
      </c>
      <c r="AA2824" s="179">
        <f t="shared" si="1082"/>
        <v>1923.8488870919784</v>
      </c>
      <c r="AB2824" s="179">
        <f t="shared" si="1083"/>
        <v>73600.000000000015</v>
      </c>
      <c r="AC2824" s="179">
        <f t="shared" si="1084"/>
        <v>2338251</v>
      </c>
      <c r="AE2824" s="179">
        <f t="shared" si="1085"/>
        <v>73600</v>
      </c>
    </row>
    <row r="2825" spans="1:31" ht="15" x14ac:dyDescent="0.2">
      <c r="A2825" s="171">
        <f t="shared" si="1067"/>
        <v>240</v>
      </c>
      <c r="B2825" s="179">
        <f t="shared" si="1068"/>
        <v>70476</v>
      </c>
      <c r="C2825" s="190"/>
      <c r="D2825" s="179">
        <f t="shared" si="1069"/>
        <v>3124</v>
      </c>
      <c r="E2825" s="179">
        <f t="shared" si="1070"/>
        <v>927.18782237829328</v>
      </c>
      <c r="F2825" s="179">
        <f t="shared" si="1071"/>
        <v>41.106140162807655</v>
      </c>
      <c r="G2825" s="179">
        <f t="shared" si="1072"/>
        <v>-1.8794380594044924E-6</v>
      </c>
      <c r="H2825" s="179">
        <f t="shared" si="1073"/>
        <v>-1.0305274784627727E-6</v>
      </c>
      <c r="I2825" s="179">
        <f t="shared" si="1074"/>
        <v>70476</v>
      </c>
      <c r="J2825" s="179">
        <f t="shared" si="1075"/>
        <v>3124</v>
      </c>
      <c r="K2825" s="179">
        <f t="shared" si="1076"/>
        <v>73600</v>
      </c>
      <c r="L2825" s="179">
        <f>K2825+Basic!B8</f>
        <v>2244850</v>
      </c>
      <c r="M2825" s="179">
        <f t="shared" si="1077"/>
        <v>20880.11620534171</v>
      </c>
      <c r="N2825" s="179">
        <f t="shared" si="1078"/>
        <v>-2.3981556296348572E-7</v>
      </c>
      <c r="O2825" s="179">
        <f>N2825*(1+Basic!$B$9)</f>
        <v>-2.5180634111166E-7</v>
      </c>
      <c r="P2825" s="179">
        <f>O2825+H2825+Basic!$B$8</f>
        <v>2171249.9999987176</v>
      </c>
      <c r="R2825" s="183">
        <f t="shared" si="1079"/>
        <v>0</v>
      </c>
      <c r="S2825" s="179">
        <f t="shared" si="1066"/>
        <v>0</v>
      </c>
      <c r="Y2825" s="179">
        <f t="shared" si="1080"/>
        <v>69548.812177621701</v>
      </c>
      <c r="Z2825" s="179">
        <f t="shared" si="1081"/>
        <v>3082.8938598371924</v>
      </c>
      <c r="AA2825" s="179">
        <f t="shared" si="1082"/>
        <v>968.29396254110088</v>
      </c>
      <c r="AB2825" s="179">
        <f t="shared" si="1083"/>
        <v>73600</v>
      </c>
      <c r="AC2825" s="179">
        <f t="shared" si="1084"/>
        <v>2171249.9999987176</v>
      </c>
      <c r="AE2825" s="179">
        <f t="shared" si="1085"/>
        <v>73600</v>
      </c>
    </row>
    <row r="2826" spans="1:31" ht="15" x14ac:dyDescent="0.2">
      <c r="A2826" s="170" t="s">
        <v>5</v>
      </c>
      <c r="B2826" s="190">
        <f>SUM(B2585:B2825)</f>
        <v>11847990</v>
      </c>
      <c r="C2826" s="190">
        <f>SUM(C2585:C2825)</f>
        <v>-460413</v>
      </c>
      <c r="D2826" s="190">
        <f>SUM(D2585:D2825)</f>
        <v>289347</v>
      </c>
      <c r="E2826" s="190">
        <f>SUM(E2585:E2825)</f>
        <v>11847989.999998124</v>
      </c>
      <c r="F2826" s="190">
        <f>SUM(F2585:F2825)</f>
        <v>289346.99999896943</v>
      </c>
      <c r="G2826" s="190"/>
      <c r="H2826" s="190"/>
      <c r="I2826" s="190">
        <f>SUM(I2585:I2825)</f>
        <v>16914240</v>
      </c>
      <c r="J2826" s="190">
        <f>SUM(J2585:J2825)</f>
        <v>723548.5</v>
      </c>
      <c r="K2826" s="190">
        <f>SUM(K2585:K2825)</f>
        <v>17664000</v>
      </c>
      <c r="L2826" s="190">
        <f>SUM(L2585:L2825)</f>
        <v>12597750</v>
      </c>
      <c r="M2826" s="190">
        <f>SUM(M2585:M2825)</f>
        <v>12597749.999999775</v>
      </c>
      <c r="N2826" s="187"/>
      <c r="O2826" s="190"/>
      <c r="P2826" s="190"/>
      <c r="R2826" s="172">
        <f>SUM(R2586:R2825)</f>
        <v>0</v>
      </c>
      <c r="Y2826" s="191">
        <f>SUM(Y2586:Y2825)</f>
        <v>5066250.0000018785</v>
      </c>
      <c r="Z2826" s="191">
        <f>SUM(Z2586:Z2825)</f>
        <v>460413.00000103051</v>
      </c>
      <c r="AA2826" s="191">
        <f>SUM(AA2586:AA2825)</f>
        <v>12137336.999997096</v>
      </c>
      <c r="AB2826" s="191">
        <f>SUM(AB2586:AB2825)</f>
        <v>17664000</v>
      </c>
    </row>
  </sheetData>
  <sheetProtection password="DFAB" sheet="1" selectLockedCells="1"/>
  <mergeCells count="29">
    <mergeCell ref="G1:H1"/>
    <mergeCell ref="R6:S6"/>
    <mergeCell ref="C340:F340"/>
    <mergeCell ref="C30:F30"/>
    <mergeCell ref="C70:F70"/>
    <mergeCell ref="C120:F120"/>
    <mergeCell ref="C179:F179"/>
    <mergeCell ref="C250:F250"/>
    <mergeCell ref="I34:K34"/>
    <mergeCell ref="I4:K4"/>
    <mergeCell ref="B4:D4"/>
    <mergeCell ref="E4:F4"/>
    <mergeCell ref="G4:H4"/>
    <mergeCell ref="G34:H34"/>
    <mergeCell ref="E34:F34"/>
    <mergeCell ref="C439:F439"/>
    <mergeCell ref="C549:F549"/>
    <mergeCell ref="C679:F679"/>
    <mergeCell ref="B34:D34"/>
    <mergeCell ref="C2579:F2579"/>
    <mergeCell ref="C1479:F1479"/>
    <mergeCell ref="C1679:F1679"/>
    <mergeCell ref="C1889:F1889"/>
    <mergeCell ref="C2109:F2109"/>
    <mergeCell ref="C819:F819"/>
    <mergeCell ref="C1299:F1299"/>
    <mergeCell ref="C2339:F2339"/>
    <mergeCell ref="C969:F969"/>
    <mergeCell ref="C1129:F1129"/>
  </mergeCells>
  <phoneticPr fontId="0" type="noConversion"/>
  <dataValidations count="2">
    <dataValidation allowBlank="1" showInputMessage="1" showErrorMessage="1" prompt="Round it" sqref="B1131 D1131 B1301 D1301 B1481 D1481 B1681 D1681 B1891 D1891 B2111 D2111 B2341 D2341 B2581 D2581 B821 D821 B681 D681 B971 D971 D122 B181 D181 B252 D252 B342 D2 D32 B72 B32 D72 B122 D342 D551 B551 D441 B441"/>
    <dataValidation allowBlank="1" showInputMessage="1" showErrorMessage="1" prompt="Round it_x000a_" sqref="B2"/>
  </dataValidations>
  <pageMargins left="0.196850393700787" right="0.196850393700787" top="0.39370078740157499" bottom="0.39370078740157499" header="0.511811023622047" footer="0"/>
  <pageSetup paperSize="9" scale="82" orientation="portrait" horizontalDpi="300" verticalDpi="300" r:id="rId1"/>
  <headerFooter alignWithMargins="0">
    <oddFooter>&amp;LManager&amp;CCredit Officer&amp;RAuditor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work record</vt:lpstr>
      <vt:lpstr>Basic</vt:lpstr>
      <vt:lpstr>Summary</vt:lpstr>
      <vt:lpstr>Management</vt:lpstr>
      <vt:lpstr>report</vt:lpstr>
      <vt:lpstr>Customer</vt:lpstr>
      <vt:lpstr>IFAS 2 Entries</vt:lpstr>
      <vt:lpstr>Summary year11to 20</vt:lpstr>
      <vt:lpstr>Y</vt:lpstr>
      <vt:lpstr>Sheet1</vt:lpstr>
      <vt:lpstr>Customer!Print_Area</vt:lpstr>
      <vt:lpstr>Management!Print_Area</vt:lpstr>
      <vt:lpstr>Summary!Print_Area</vt:lpstr>
      <vt:lpstr>Y!Print_Area</vt:lpstr>
      <vt:lpstr>Customer!Print_Titles</vt:lpstr>
      <vt:lpstr>Management!Print_Titles</vt:lpstr>
      <vt:lpstr>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masad</dc:creator>
  <cp:lastModifiedBy>Abdual Aziz</cp:lastModifiedBy>
  <cp:lastPrinted>2011-11-29T10:41:01Z</cp:lastPrinted>
  <dcterms:created xsi:type="dcterms:W3CDTF">2003-12-06T19:07:33Z</dcterms:created>
  <dcterms:modified xsi:type="dcterms:W3CDTF">2017-02-06T05:03:45Z</dcterms:modified>
</cp:coreProperties>
</file>